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24226"/>
  <mc:AlternateContent xmlns:mc="http://schemas.openxmlformats.org/markup-compatibility/2006">
    <mc:Choice Requires="x15">
      <x15ac:absPath xmlns:x15ac="http://schemas.microsoft.com/office/spreadsheetml/2010/11/ac" url="C:\Users\a0492653\Documents\Portfolio\Catfish Plus\Customer\Tejas Network\"/>
    </mc:Choice>
  </mc:AlternateContent>
  <xr:revisionPtr revIDLastSave="0" documentId="13_ncr:1_{9DF2778C-1B01-4B18-9D05-3EDBB272E8E7}" xr6:coauthVersionLast="36" xr6:coauthVersionMax="36" xr10:uidLastSave="{00000000-0000-0000-0000-000000000000}"/>
  <workbookProtection workbookAlgorithmName="SHA-512" workbookHashValue="pv6TN7G2lUxoieEs0LvB9TyYKNSioIzPuJs4IzPhPVacg3T9M0H8tVIMKye4hZ/rxX0C76Xfw2mCrAMjje6QAg==" workbookSaltValue="3ARAUdfOuRglBMIr+hBPNg==" workbookSpinCount="100000" lockStructure="1"/>
  <bookViews>
    <workbookView xWindow="210" yWindow="135" windowWidth="11280" windowHeight="1485"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 name="Array" sheetId="18" state="hidden" r:id="rId15"/>
    <sheet name="Sheet1" sheetId="17" r:id="rId16"/>
  </sheets>
  <externalReferences>
    <externalReference r:id="rId17"/>
    <externalReference r:id="rId18"/>
    <externalReference r:id="rId19"/>
  </externalReferences>
  <definedNames>
    <definedName name="_xlnm._FilterDatabase" localSheetId="4" hidden="1">'Layout Checklist'!$A$1:$R$25</definedName>
    <definedName name="_xlnm._FilterDatabase" localSheetId="3" hidden="1">'Schematic Checklist'!$A$1:$O$61</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Calculator'!$D$119</definedName>
    <definedName name="fpi_trgt">'Device Calculator'!$D$119</definedName>
    <definedName name="fsw" localSheetId="1">'Device Calculator'!$C$16</definedName>
    <definedName name="fsw">'Device Calculator'!$C$16</definedName>
    <definedName name="fsw_code">'Device Calculator'!$F$79</definedName>
    <definedName name="fzi_trgt" localSheetId="1">'Device Calculator'!$D$118</definedName>
    <definedName name="fzi_trgt">'Device Calculator'!$D$118</definedName>
    <definedName name="GM_PS" localSheetId="1">'Device Calculator'!$D$68</definedName>
    <definedName name="GM_PS">'Device Calculator'!$D$68</definedName>
    <definedName name="ILOOP" localSheetId="1">'Device Calculator'!$F$130</definedName>
    <definedName name="ILOOP">'Device Calculator'!$F$130</definedName>
    <definedName name="ILOOP_trgt" localSheetId="1">'Device Calculator'!$D$117</definedName>
    <definedName name="ILOOP_trgt">'Device Calculator'!$D$117</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Calculator'!$F$145</definedName>
    <definedName name="VLOOP">'Device Calculator'!$F$145</definedName>
    <definedName name="VLOOP_trgt" localSheetId="1">'Device Calculator'!$D$135</definedName>
    <definedName name="VLOOP_trgt">'Device Calculator'!$D$135</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workbook>
</file>

<file path=xl/calcChain.xml><?xml version="1.0" encoding="utf-8"?>
<calcChain xmlns="http://schemas.openxmlformats.org/spreadsheetml/2006/main">
  <c r="D67" i="3" l="1"/>
  <c r="D4" i="3"/>
  <c r="C7" i="2"/>
  <c r="C6" i="2"/>
  <c r="D6" i="6" l="1"/>
  <c r="AK257" i="18" l="1"/>
  <c r="AA257" i="18"/>
  <c r="AO257" i="18" s="1"/>
  <c r="X257" i="18"/>
  <c r="AD257" i="18" s="1"/>
  <c r="AP257" i="18" s="1"/>
  <c r="W257" i="18"/>
  <c r="AC257" i="18" s="1"/>
  <c r="AR257" i="18" s="1"/>
  <c r="V257" i="18"/>
  <c r="AB257" i="18" s="1"/>
  <c r="U257" i="18"/>
  <c r="T257" i="18"/>
  <c r="S257" i="18"/>
  <c r="R257" i="18"/>
  <c r="Q257" i="18"/>
  <c r="P257" i="18"/>
  <c r="AH257" i="18" s="1"/>
  <c r="AV257" i="18" s="1"/>
  <c r="O257" i="18"/>
  <c r="AG257" i="18" s="1"/>
  <c r="N257" i="18"/>
  <c r="M257" i="18"/>
  <c r="L257" i="18"/>
  <c r="AF257" i="18" s="1"/>
  <c r="AT257" i="18" s="1"/>
  <c r="K257" i="18"/>
  <c r="J257" i="18"/>
  <c r="Z257" i="18" s="1"/>
  <c r="AN257" i="18" s="1"/>
  <c r="I257" i="18"/>
  <c r="H257" i="18"/>
  <c r="AE257" i="18" s="1"/>
  <c r="AS257" i="18" s="1"/>
  <c r="G257" i="18"/>
  <c r="F257" i="18"/>
  <c r="Y257" i="18" s="1"/>
  <c r="AM257" i="18" s="1"/>
  <c r="E257" i="18"/>
  <c r="D257" i="18"/>
  <c r="AL257" i="18" s="1"/>
  <c r="AK256" i="18"/>
  <c r="AF256" i="18"/>
  <c r="AT256" i="18" s="1"/>
  <c r="AC256" i="18"/>
  <c r="AR256" i="18" s="1"/>
  <c r="X256" i="18"/>
  <c r="AD256" i="18" s="1"/>
  <c r="W256" i="18"/>
  <c r="V256" i="18"/>
  <c r="U256" i="18"/>
  <c r="T256" i="18"/>
  <c r="AB256" i="18" s="1"/>
  <c r="S256" i="18"/>
  <c r="AA256" i="18" s="1"/>
  <c r="AO256" i="18" s="1"/>
  <c r="R256" i="18"/>
  <c r="Q256" i="18"/>
  <c r="P256" i="18"/>
  <c r="AH256" i="18" s="1"/>
  <c r="AV256" i="18" s="1"/>
  <c r="O256" i="18"/>
  <c r="N256" i="18"/>
  <c r="M256" i="18"/>
  <c r="L256" i="18"/>
  <c r="K256" i="18"/>
  <c r="J256" i="18"/>
  <c r="Z256" i="18" s="1"/>
  <c r="AN256" i="18" s="1"/>
  <c r="I256" i="18"/>
  <c r="H256" i="18"/>
  <c r="AE256" i="18" s="1"/>
  <c r="AS256" i="18" s="1"/>
  <c r="G256" i="18"/>
  <c r="F256" i="18"/>
  <c r="E256" i="18"/>
  <c r="D256" i="18"/>
  <c r="AL256" i="18" s="1"/>
  <c r="AR255" i="18"/>
  <c r="AK255" i="18"/>
  <c r="AD255" i="18"/>
  <c r="AC255" i="18"/>
  <c r="X255" i="18"/>
  <c r="W255" i="18"/>
  <c r="V255" i="18"/>
  <c r="U255" i="18"/>
  <c r="T255" i="18"/>
  <c r="AB255" i="18" s="1"/>
  <c r="S255" i="18"/>
  <c r="AA255" i="18" s="1"/>
  <c r="AO255" i="18" s="1"/>
  <c r="AY255" i="18" s="1"/>
  <c r="R255" i="18"/>
  <c r="Q255" i="18"/>
  <c r="P255" i="18"/>
  <c r="AH255" i="18" s="1"/>
  <c r="AV255" i="18" s="1"/>
  <c r="O255" i="18"/>
  <c r="N255" i="18"/>
  <c r="M255" i="18"/>
  <c r="L255" i="18"/>
  <c r="AF255" i="18" s="1"/>
  <c r="AT255" i="18" s="1"/>
  <c r="BB255" i="18" s="1"/>
  <c r="K255" i="18"/>
  <c r="J255" i="18"/>
  <c r="Z255" i="18" s="1"/>
  <c r="AN255" i="18" s="1"/>
  <c r="I255" i="18"/>
  <c r="H255" i="18"/>
  <c r="AE255" i="18" s="1"/>
  <c r="AS255" i="18" s="1"/>
  <c r="G255" i="18"/>
  <c r="F255" i="18"/>
  <c r="E255" i="18"/>
  <c r="D255" i="18"/>
  <c r="AL255" i="18" s="1"/>
  <c r="A255" i="18"/>
  <c r="AK254" i="18"/>
  <c r="AC254" i="18"/>
  <c r="AR254" i="18" s="1"/>
  <c r="X254" i="18"/>
  <c r="AD254" i="18" s="1"/>
  <c r="W254" i="18"/>
  <c r="V254" i="18"/>
  <c r="AB254" i="18" s="1"/>
  <c r="U254" i="18"/>
  <c r="T254" i="18"/>
  <c r="S254" i="18"/>
  <c r="AA254" i="18" s="1"/>
  <c r="AO254" i="18" s="1"/>
  <c r="AY254" i="18" s="1"/>
  <c r="R254" i="18"/>
  <c r="Q254" i="18"/>
  <c r="P254" i="18"/>
  <c r="AH254" i="18" s="1"/>
  <c r="AV254" i="18" s="1"/>
  <c r="O254" i="18"/>
  <c r="N254" i="18"/>
  <c r="M254" i="18"/>
  <c r="AG254" i="18" s="1"/>
  <c r="L254" i="18"/>
  <c r="AF254" i="18" s="1"/>
  <c r="AT254" i="18" s="1"/>
  <c r="K254" i="18"/>
  <c r="J254" i="18"/>
  <c r="Z254" i="18" s="1"/>
  <c r="AN254" i="18" s="1"/>
  <c r="I254" i="18"/>
  <c r="H254" i="18"/>
  <c r="AE254" i="18" s="1"/>
  <c r="AS254" i="18" s="1"/>
  <c r="G254" i="18"/>
  <c r="F254" i="18"/>
  <c r="E254" i="18"/>
  <c r="D254" i="18"/>
  <c r="AL254" i="18" s="1"/>
  <c r="AK253" i="18"/>
  <c r="X253" i="18"/>
  <c r="AD253" i="18" s="1"/>
  <c r="AP253" i="18" s="1"/>
  <c r="W253" i="18"/>
  <c r="AC253" i="18" s="1"/>
  <c r="AR253" i="18" s="1"/>
  <c r="V253" i="18"/>
  <c r="U253" i="18"/>
  <c r="T253" i="18"/>
  <c r="S253" i="18"/>
  <c r="AA253" i="18" s="1"/>
  <c r="AO253" i="18" s="1"/>
  <c r="R253" i="18"/>
  <c r="Q253" i="18"/>
  <c r="P253" i="18"/>
  <c r="AH253" i="18" s="1"/>
  <c r="AV253" i="18" s="1"/>
  <c r="O253" i="18"/>
  <c r="AG253" i="18" s="1"/>
  <c r="N253" i="18"/>
  <c r="M253" i="18"/>
  <c r="L253" i="18"/>
  <c r="AF253" i="18" s="1"/>
  <c r="AT253" i="18" s="1"/>
  <c r="BB253" i="18" s="1"/>
  <c r="K253" i="18"/>
  <c r="J253" i="18"/>
  <c r="Z253" i="18" s="1"/>
  <c r="AN253" i="18" s="1"/>
  <c r="I253" i="18"/>
  <c r="H253" i="18"/>
  <c r="AE253" i="18" s="1"/>
  <c r="AS253" i="18" s="1"/>
  <c r="G253" i="18"/>
  <c r="F253" i="18"/>
  <c r="E253" i="18"/>
  <c r="D253" i="18"/>
  <c r="AK252" i="18"/>
  <c r="X252" i="18"/>
  <c r="AD252" i="18" s="1"/>
  <c r="W252" i="18"/>
  <c r="AC252" i="18" s="1"/>
  <c r="AR252" i="18" s="1"/>
  <c r="V252" i="18"/>
  <c r="U252" i="18"/>
  <c r="Y252" i="18" s="1"/>
  <c r="AM252" i="18" s="1"/>
  <c r="T252" i="18"/>
  <c r="AB252" i="18" s="1"/>
  <c r="S252" i="18"/>
  <c r="AA252" i="18" s="1"/>
  <c r="AO252" i="18" s="1"/>
  <c r="R252" i="18"/>
  <c r="Q252" i="18"/>
  <c r="P252" i="18"/>
  <c r="AH252" i="18" s="1"/>
  <c r="AV252" i="18" s="1"/>
  <c r="BB252" i="18" s="1"/>
  <c r="O252" i="18"/>
  <c r="N252" i="18"/>
  <c r="M252" i="18"/>
  <c r="AG252" i="18" s="1"/>
  <c r="L252" i="18"/>
  <c r="AF252" i="18" s="1"/>
  <c r="AT252" i="18" s="1"/>
  <c r="K252" i="18"/>
  <c r="J252" i="18"/>
  <c r="Z252" i="18" s="1"/>
  <c r="AN252" i="18" s="1"/>
  <c r="I252" i="18"/>
  <c r="H252" i="18"/>
  <c r="AE252" i="18" s="1"/>
  <c r="AS252" i="18" s="1"/>
  <c r="G252" i="18"/>
  <c r="F252" i="18"/>
  <c r="E252" i="18"/>
  <c r="D252" i="18"/>
  <c r="AK251" i="18"/>
  <c r="X251" i="18"/>
  <c r="AD251" i="18" s="1"/>
  <c r="W251" i="18"/>
  <c r="AC251" i="18" s="1"/>
  <c r="AR251" i="18" s="1"/>
  <c r="V251" i="18"/>
  <c r="U251" i="18"/>
  <c r="T251" i="18"/>
  <c r="S251" i="18"/>
  <c r="AA251" i="18" s="1"/>
  <c r="AO251" i="18" s="1"/>
  <c r="R251" i="18"/>
  <c r="Q251" i="18"/>
  <c r="P251" i="18"/>
  <c r="AH251" i="18" s="1"/>
  <c r="AV251" i="18" s="1"/>
  <c r="O251" i="18"/>
  <c r="N251" i="18"/>
  <c r="M251" i="18"/>
  <c r="AG251" i="18" s="1"/>
  <c r="L251" i="18"/>
  <c r="AF251" i="18" s="1"/>
  <c r="AT251" i="18" s="1"/>
  <c r="K251" i="18"/>
  <c r="J251" i="18"/>
  <c r="Z251" i="18" s="1"/>
  <c r="AN251" i="18" s="1"/>
  <c r="I251" i="18"/>
  <c r="H251" i="18"/>
  <c r="AE251" i="18" s="1"/>
  <c r="AS251" i="18" s="1"/>
  <c r="G251" i="18"/>
  <c r="F251" i="18"/>
  <c r="E251" i="18"/>
  <c r="D251" i="18"/>
  <c r="AL251" i="18" s="1"/>
  <c r="A251" i="18"/>
  <c r="AO250" i="18"/>
  <c r="AK250" i="18"/>
  <c r="AE250" i="18"/>
  <c r="AS250" i="18" s="1"/>
  <c r="AA250" i="18"/>
  <c r="X250" i="18"/>
  <c r="AD250" i="18" s="1"/>
  <c r="W250" i="18"/>
  <c r="AC250" i="18" s="1"/>
  <c r="AR250" i="18" s="1"/>
  <c r="V250" i="18"/>
  <c r="U250" i="18"/>
  <c r="T250" i="18"/>
  <c r="S250" i="18"/>
  <c r="R250" i="18"/>
  <c r="Q250" i="18"/>
  <c r="P250" i="18"/>
  <c r="AH250" i="18" s="1"/>
  <c r="AV250" i="18" s="1"/>
  <c r="O250" i="18"/>
  <c r="N250" i="18"/>
  <c r="M250" i="18"/>
  <c r="L250" i="18"/>
  <c r="AF250" i="18" s="1"/>
  <c r="AT250" i="18" s="1"/>
  <c r="K250" i="18"/>
  <c r="J250" i="18"/>
  <c r="Z250" i="18" s="1"/>
  <c r="AN250" i="18" s="1"/>
  <c r="I250" i="18"/>
  <c r="H250" i="18"/>
  <c r="G250" i="18"/>
  <c r="F250" i="18"/>
  <c r="E250" i="18"/>
  <c r="D250" i="18"/>
  <c r="A250" i="18" s="1"/>
  <c r="AK249" i="18"/>
  <c r="AF249" i="18"/>
  <c r="AT249" i="18" s="1"/>
  <c r="AE249" i="18"/>
  <c r="AS249" i="18" s="1"/>
  <c r="AC249" i="18"/>
  <c r="AR249" i="18" s="1"/>
  <c r="AB249" i="18"/>
  <c r="X249" i="18"/>
  <c r="AD249" i="18" s="1"/>
  <c r="W249" i="18"/>
  <c r="V249" i="18"/>
  <c r="U249" i="18"/>
  <c r="T249" i="18"/>
  <c r="S249" i="18"/>
  <c r="AA249" i="18" s="1"/>
  <c r="AO249" i="18" s="1"/>
  <c r="R249" i="18"/>
  <c r="Q249" i="18"/>
  <c r="P249" i="18"/>
  <c r="AH249" i="18" s="1"/>
  <c r="AV249" i="18" s="1"/>
  <c r="O249" i="18"/>
  <c r="N249" i="18"/>
  <c r="M249" i="18"/>
  <c r="L249" i="18"/>
  <c r="K249" i="18"/>
  <c r="Y249" i="18" s="1"/>
  <c r="AM249" i="18" s="1"/>
  <c r="J249" i="18"/>
  <c r="Z249" i="18" s="1"/>
  <c r="AN249" i="18" s="1"/>
  <c r="I249" i="18"/>
  <c r="H249" i="18"/>
  <c r="G249" i="18"/>
  <c r="F249" i="18"/>
  <c r="E249" i="18"/>
  <c r="D249" i="18"/>
  <c r="AL249" i="18" s="1"/>
  <c r="AK248" i="18"/>
  <c r="AD248" i="18"/>
  <c r="AB248" i="18"/>
  <c r="AA248" i="18"/>
  <c r="AO248" i="18" s="1"/>
  <c r="X248" i="18"/>
  <c r="W248" i="18"/>
  <c r="AC248" i="18" s="1"/>
  <c r="AR248" i="18" s="1"/>
  <c r="V248" i="18"/>
  <c r="U248" i="18"/>
  <c r="T248" i="18"/>
  <c r="S248" i="18"/>
  <c r="R248" i="18"/>
  <c r="Q248" i="18"/>
  <c r="P248" i="18"/>
  <c r="AH248" i="18" s="1"/>
  <c r="AV248" i="18" s="1"/>
  <c r="O248" i="18"/>
  <c r="AG248" i="18" s="1"/>
  <c r="N248" i="18"/>
  <c r="M248" i="18"/>
  <c r="L248" i="18"/>
  <c r="AF248" i="18" s="1"/>
  <c r="AT248" i="18" s="1"/>
  <c r="K248" i="18"/>
  <c r="J248" i="18"/>
  <c r="Z248" i="18" s="1"/>
  <c r="AN248" i="18" s="1"/>
  <c r="AW248" i="18" s="1"/>
  <c r="I248" i="18"/>
  <c r="H248" i="18"/>
  <c r="AE248" i="18" s="1"/>
  <c r="AS248" i="18" s="1"/>
  <c r="G248" i="18"/>
  <c r="F248" i="18"/>
  <c r="E248" i="18"/>
  <c r="D248" i="18"/>
  <c r="AL248" i="18" s="1"/>
  <c r="A248" i="18"/>
  <c r="AK247" i="18"/>
  <c r="X247" i="18"/>
  <c r="AD247" i="18" s="1"/>
  <c r="W247" i="18"/>
  <c r="AC247" i="18" s="1"/>
  <c r="AR247" i="18" s="1"/>
  <c r="V247" i="18"/>
  <c r="U247" i="18"/>
  <c r="T247" i="18"/>
  <c r="AB247" i="18" s="1"/>
  <c r="S247" i="18"/>
  <c r="AA247" i="18" s="1"/>
  <c r="AO247" i="18" s="1"/>
  <c r="R247" i="18"/>
  <c r="Q247" i="18"/>
  <c r="P247" i="18"/>
  <c r="AH247" i="18" s="1"/>
  <c r="AV247" i="18" s="1"/>
  <c r="O247" i="18"/>
  <c r="N247" i="18"/>
  <c r="M247" i="18"/>
  <c r="AG247" i="18" s="1"/>
  <c r="L247" i="18"/>
  <c r="AF247" i="18" s="1"/>
  <c r="AT247" i="18" s="1"/>
  <c r="K247" i="18"/>
  <c r="J247" i="18"/>
  <c r="Z247" i="18" s="1"/>
  <c r="AN247" i="18" s="1"/>
  <c r="I247" i="18"/>
  <c r="H247" i="18"/>
  <c r="AE247" i="18" s="1"/>
  <c r="AS247" i="18" s="1"/>
  <c r="G247" i="18"/>
  <c r="F247" i="18"/>
  <c r="E247" i="18"/>
  <c r="D247" i="18"/>
  <c r="AL247" i="18" s="1"/>
  <c r="A247" i="18"/>
  <c r="AN246" i="18"/>
  <c r="AL246" i="18"/>
  <c r="AK246" i="18"/>
  <c r="X246" i="18"/>
  <c r="AD246" i="18" s="1"/>
  <c r="AP246" i="18" s="1"/>
  <c r="W246" i="18"/>
  <c r="AC246" i="18" s="1"/>
  <c r="AR246" i="18" s="1"/>
  <c r="V246" i="18"/>
  <c r="U246" i="18"/>
  <c r="T246" i="18"/>
  <c r="AB246" i="18" s="1"/>
  <c r="S246" i="18"/>
  <c r="AA246" i="18" s="1"/>
  <c r="AO246" i="18" s="1"/>
  <c r="R246" i="18"/>
  <c r="Q246" i="18"/>
  <c r="P246" i="18"/>
  <c r="AH246" i="18" s="1"/>
  <c r="AV246" i="18" s="1"/>
  <c r="O246" i="18"/>
  <c r="N246" i="18"/>
  <c r="M246" i="18"/>
  <c r="AG246" i="18" s="1"/>
  <c r="AU246" i="18" s="1"/>
  <c r="L246" i="18"/>
  <c r="AF246" i="18" s="1"/>
  <c r="AT246" i="18" s="1"/>
  <c r="K246" i="18"/>
  <c r="J246" i="18"/>
  <c r="Z246" i="18" s="1"/>
  <c r="I246" i="18"/>
  <c r="H246" i="18"/>
  <c r="AE246" i="18" s="1"/>
  <c r="AS246" i="18" s="1"/>
  <c r="AZ246" i="18" s="1"/>
  <c r="G246" i="18"/>
  <c r="F246" i="18"/>
  <c r="E246" i="18"/>
  <c r="D246" i="18"/>
  <c r="A246" i="18"/>
  <c r="AK245" i="18"/>
  <c r="Y245" i="18"/>
  <c r="AM245" i="18" s="1"/>
  <c r="X245" i="18"/>
  <c r="AD245" i="18" s="1"/>
  <c r="AP245" i="18" s="1"/>
  <c r="W245" i="18"/>
  <c r="AC245" i="18" s="1"/>
  <c r="AR245" i="18" s="1"/>
  <c r="V245" i="18"/>
  <c r="U245" i="18"/>
  <c r="T245" i="18"/>
  <c r="S245" i="18"/>
  <c r="AA245" i="18" s="1"/>
  <c r="AO245" i="18" s="1"/>
  <c r="R245" i="18"/>
  <c r="Q245" i="18"/>
  <c r="P245" i="18"/>
  <c r="AH245" i="18" s="1"/>
  <c r="AV245" i="18" s="1"/>
  <c r="O245" i="18"/>
  <c r="N245" i="18"/>
  <c r="M245" i="18"/>
  <c r="AG245" i="18" s="1"/>
  <c r="L245" i="18"/>
  <c r="AF245" i="18" s="1"/>
  <c r="AT245" i="18" s="1"/>
  <c r="BB245" i="18" s="1"/>
  <c r="K245" i="18"/>
  <c r="J245" i="18"/>
  <c r="Z245" i="18" s="1"/>
  <c r="AN245" i="18" s="1"/>
  <c r="I245" i="18"/>
  <c r="H245" i="18"/>
  <c r="AE245" i="18" s="1"/>
  <c r="AS245" i="18" s="1"/>
  <c r="G245" i="18"/>
  <c r="F245" i="18"/>
  <c r="E245" i="18"/>
  <c r="D245" i="18"/>
  <c r="AK244" i="18"/>
  <c r="AF244" i="18"/>
  <c r="AT244" i="18" s="1"/>
  <c r="X244" i="18"/>
  <c r="AD244" i="18" s="1"/>
  <c r="W244" i="18"/>
  <c r="AC244" i="18" s="1"/>
  <c r="AR244" i="18" s="1"/>
  <c r="V244" i="18"/>
  <c r="U244" i="18"/>
  <c r="T244" i="18"/>
  <c r="S244" i="18"/>
  <c r="AA244" i="18" s="1"/>
  <c r="AO244" i="18" s="1"/>
  <c r="R244" i="18"/>
  <c r="Q244" i="18"/>
  <c r="P244" i="18"/>
  <c r="AH244" i="18" s="1"/>
  <c r="AV244" i="18" s="1"/>
  <c r="O244" i="18"/>
  <c r="N244" i="18"/>
  <c r="M244" i="18"/>
  <c r="AG244" i="18" s="1"/>
  <c r="L244" i="18"/>
  <c r="K244" i="18"/>
  <c r="J244" i="18"/>
  <c r="Z244" i="18" s="1"/>
  <c r="AN244" i="18" s="1"/>
  <c r="I244" i="18"/>
  <c r="H244" i="18"/>
  <c r="AE244" i="18" s="1"/>
  <c r="AS244" i="18" s="1"/>
  <c r="G244" i="18"/>
  <c r="F244" i="18"/>
  <c r="E244" i="18"/>
  <c r="D244" i="18"/>
  <c r="AL244" i="18" s="1"/>
  <c r="A244" i="18"/>
  <c r="AK243" i="18"/>
  <c r="X243" i="18"/>
  <c r="AD243" i="18" s="1"/>
  <c r="W243" i="18"/>
  <c r="AC243" i="18" s="1"/>
  <c r="AR243" i="18" s="1"/>
  <c r="V243" i="18"/>
  <c r="U243" i="18"/>
  <c r="T243" i="18"/>
  <c r="AB243" i="18" s="1"/>
  <c r="S243" i="18"/>
  <c r="AA243" i="18" s="1"/>
  <c r="AO243" i="18" s="1"/>
  <c r="R243" i="18"/>
  <c r="Q243" i="18"/>
  <c r="P243" i="18"/>
  <c r="AH243" i="18" s="1"/>
  <c r="AV243" i="18" s="1"/>
  <c r="O243" i="18"/>
  <c r="N243" i="18"/>
  <c r="M243" i="18"/>
  <c r="AG243" i="18" s="1"/>
  <c r="L243" i="18"/>
  <c r="AF243" i="18" s="1"/>
  <c r="AT243" i="18" s="1"/>
  <c r="K243" i="18"/>
  <c r="J243" i="18"/>
  <c r="Z243" i="18" s="1"/>
  <c r="I243" i="18"/>
  <c r="H243" i="18"/>
  <c r="AE243" i="18" s="1"/>
  <c r="AS243" i="18" s="1"/>
  <c r="G243" i="18"/>
  <c r="F243" i="18"/>
  <c r="E243" i="18"/>
  <c r="D243" i="18"/>
  <c r="A243" i="18" s="1"/>
  <c r="AT242" i="18"/>
  <c r="AK242" i="18"/>
  <c r="AB242" i="18"/>
  <c r="X242" i="18"/>
  <c r="AD242" i="18" s="1"/>
  <c r="W242" i="18"/>
  <c r="AC242" i="18" s="1"/>
  <c r="AR242" i="18" s="1"/>
  <c r="V242" i="18"/>
  <c r="U242" i="18"/>
  <c r="T242" i="18"/>
  <c r="S242" i="18"/>
  <c r="AA242" i="18" s="1"/>
  <c r="AO242" i="18" s="1"/>
  <c r="R242" i="18"/>
  <c r="Q242" i="18"/>
  <c r="P242" i="18"/>
  <c r="AH242" i="18" s="1"/>
  <c r="AV242" i="18" s="1"/>
  <c r="BB242" i="18" s="1"/>
  <c r="O242" i="18"/>
  <c r="N242" i="18"/>
  <c r="M242" i="18"/>
  <c r="AG242" i="18" s="1"/>
  <c r="L242" i="18"/>
  <c r="AF242" i="18" s="1"/>
  <c r="K242" i="18"/>
  <c r="J242" i="18"/>
  <c r="Z242" i="18" s="1"/>
  <c r="AN242" i="18" s="1"/>
  <c r="I242" i="18"/>
  <c r="H242" i="18"/>
  <c r="AE242" i="18" s="1"/>
  <c r="AS242" i="18" s="1"/>
  <c r="G242" i="18"/>
  <c r="F242" i="18"/>
  <c r="E242" i="18"/>
  <c r="D242" i="18"/>
  <c r="A242" i="18" s="1"/>
  <c r="AK241" i="18"/>
  <c r="X241" i="18"/>
  <c r="AD241" i="18" s="1"/>
  <c r="W241" i="18"/>
  <c r="AC241" i="18" s="1"/>
  <c r="AR241" i="18" s="1"/>
  <c r="V241" i="18"/>
  <c r="U241" i="18"/>
  <c r="T241" i="18"/>
  <c r="S241" i="18"/>
  <c r="AA241" i="18" s="1"/>
  <c r="AO241" i="18" s="1"/>
  <c r="AY241" i="18" s="1"/>
  <c r="R241" i="18"/>
  <c r="Q241" i="18"/>
  <c r="P241" i="18"/>
  <c r="AH241" i="18" s="1"/>
  <c r="AV241" i="18" s="1"/>
  <c r="O241" i="18"/>
  <c r="N241" i="18"/>
  <c r="M241" i="18"/>
  <c r="AG241" i="18" s="1"/>
  <c r="L241" i="18"/>
  <c r="AF241" i="18" s="1"/>
  <c r="AT241" i="18" s="1"/>
  <c r="K241" i="18"/>
  <c r="J241" i="18"/>
  <c r="Z241" i="18" s="1"/>
  <c r="AN241" i="18" s="1"/>
  <c r="I241" i="18"/>
  <c r="H241" i="18"/>
  <c r="AE241" i="18" s="1"/>
  <c r="AS241" i="18" s="1"/>
  <c r="G241" i="18"/>
  <c r="F241" i="18"/>
  <c r="E241" i="18"/>
  <c r="D241" i="18"/>
  <c r="AL241" i="18" s="1"/>
  <c r="AK240" i="18"/>
  <c r="AE240" i="18"/>
  <c r="AS240" i="18" s="1"/>
  <c r="AB240" i="18"/>
  <c r="X240" i="18"/>
  <c r="AD240" i="18" s="1"/>
  <c r="W240" i="18"/>
  <c r="AC240" i="18" s="1"/>
  <c r="AR240" i="18" s="1"/>
  <c r="V240" i="18"/>
  <c r="U240" i="18"/>
  <c r="T240" i="18"/>
  <c r="S240" i="18"/>
  <c r="AA240" i="18" s="1"/>
  <c r="AO240" i="18" s="1"/>
  <c r="R240" i="18"/>
  <c r="Q240" i="18"/>
  <c r="P240" i="18"/>
  <c r="AH240" i="18" s="1"/>
  <c r="AV240" i="18" s="1"/>
  <c r="O240" i="18"/>
  <c r="N240" i="18"/>
  <c r="M240" i="18"/>
  <c r="L240" i="18"/>
  <c r="AF240" i="18" s="1"/>
  <c r="AT240" i="18" s="1"/>
  <c r="K240" i="18"/>
  <c r="J240" i="18"/>
  <c r="Z240" i="18" s="1"/>
  <c r="I240" i="18"/>
  <c r="H240" i="18"/>
  <c r="G240" i="18"/>
  <c r="F240" i="18"/>
  <c r="E240" i="18"/>
  <c r="D240" i="18"/>
  <c r="AL240" i="18" s="1"/>
  <c r="A240" i="18"/>
  <c r="AK239" i="18"/>
  <c r="AH239" i="18"/>
  <c r="AV239" i="18" s="1"/>
  <c r="AC239" i="18"/>
  <c r="AR239" i="18" s="1"/>
  <c r="X239" i="18"/>
  <c r="AD239" i="18" s="1"/>
  <c r="W239" i="18"/>
  <c r="V239" i="18"/>
  <c r="U239" i="18"/>
  <c r="T239" i="18"/>
  <c r="S239" i="18"/>
  <c r="AA239" i="18" s="1"/>
  <c r="AO239" i="18" s="1"/>
  <c r="R239" i="18"/>
  <c r="Q239" i="18"/>
  <c r="P239" i="18"/>
  <c r="O239" i="18"/>
  <c r="N239" i="18"/>
  <c r="M239" i="18"/>
  <c r="AG239" i="18" s="1"/>
  <c r="L239" i="18"/>
  <c r="AF239" i="18" s="1"/>
  <c r="AT239" i="18" s="1"/>
  <c r="K239" i="18"/>
  <c r="J239" i="18"/>
  <c r="Z239" i="18" s="1"/>
  <c r="AN239" i="18" s="1"/>
  <c r="I239" i="18"/>
  <c r="H239" i="18"/>
  <c r="AE239" i="18" s="1"/>
  <c r="AS239" i="18" s="1"/>
  <c r="G239" i="18"/>
  <c r="F239" i="18"/>
  <c r="E239" i="18"/>
  <c r="D239" i="18"/>
  <c r="AL239" i="18" s="1"/>
  <c r="AK238" i="18"/>
  <c r="AF238" i="18"/>
  <c r="AT238" i="18" s="1"/>
  <c r="BB238" i="18" s="1"/>
  <c r="AB238" i="18"/>
  <c r="X238" i="18"/>
  <c r="AD238" i="18" s="1"/>
  <c r="W238" i="18"/>
  <c r="AC238" i="18" s="1"/>
  <c r="AR238" i="18" s="1"/>
  <c r="V238" i="18"/>
  <c r="U238" i="18"/>
  <c r="T238" i="18"/>
  <c r="S238" i="18"/>
  <c r="AA238" i="18" s="1"/>
  <c r="AO238" i="18" s="1"/>
  <c r="R238" i="18"/>
  <c r="Q238" i="18"/>
  <c r="P238" i="18"/>
  <c r="AH238" i="18" s="1"/>
  <c r="AV238" i="18" s="1"/>
  <c r="O238" i="18"/>
  <c r="N238" i="18"/>
  <c r="M238" i="18"/>
  <c r="AG238" i="18" s="1"/>
  <c r="L238" i="18"/>
  <c r="K238" i="18"/>
  <c r="J238" i="18"/>
  <c r="Z238" i="18" s="1"/>
  <c r="AN238" i="18" s="1"/>
  <c r="I238" i="18"/>
  <c r="H238" i="18"/>
  <c r="AE238" i="18" s="1"/>
  <c r="AS238" i="18" s="1"/>
  <c r="G238" i="18"/>
  <c r="F238" i="18"/>
  <c r="E238" i="18"/>
  <c r="D238" i="18"/>
  <c r="A238" i="18" s="1"/>
  <c r="AP237" i="18"/>
  <c r="AK237" i="18"/>
  <c r="AE237" i="18"/>
  <c r="AS237" i="18" s="1"/>
  <c r="AD237" i="18"/>
  <c r="X237" i="18"/>
  <c r="W237" i="18"/>
  <c r="AC237" i="18" s="1"/>
  <c r="AR237" i="18" s="1"/>
  <c r="V237" i="18"/>
  <c r="U237" i="18"/>
  <c r="T237" i="18"/>
  <c r="S237" i="18"/>
  <c r="AA237" i="18" s="1"/>
  <c r="AO237" i="18" s="1"/>
  <c r="R237" i="18"/>
  <c r="Y237" i="18" s="1"/>
  <c r="AM237" i="18" s="1"/>
  <c r="Q237" i="18"/>
  <c r="P237" i="18"/>
  <c r="AH237" i="18" s="1"/>
  <c r="AV237" i="18" s="1"/>
  <c r="O237" i="18"/>
  <c r="N237" i="18"/>
  <c r="M237" i="18"/>
  <c r="L237" i="18"/>
  <c r="AF237" i="18" s="1"/>
  <c r="AT237" i="18" s="1"/>
  <c r="BB237" i="18" s="1"/>
  <c r="K237" i="18"/>
  <c r="J237" i="18"/>
  <c r="Z237" i="18" s="1"/>
  <c r="AN237" i="18" s="1"/>
  <c r="I237" i="18"/>
  <c r="H237" i="18"/>
  <c r="G237" i="18"/>
  <c r="F237" i="18"/>
  <c r="E237" i="18"/>
  <c r="D237" i="18"/>
  <c r="AL237" i="18" s="1"/>
  <c r="AK236" i="18"/>
  <c r="AA236" i="18"/>
  <c r="AO236" i="18" s="1"/>
  <c r="X236" i="18"/>
  <c r="AD236" i="18" s="1"/>
  <c r="W236" i="18"/>
  <c r="AC236" i="18" s="1"/>
  <c r="AR236" i="18" s="1"/>
  <c r="V236" i="18"/>
  <c r="U236" i="18"/>
  <c r="T236" i="18"/>
  <c r="S236" i="18"/>
  <c r="R236" i="18"/>
  <c r="Q236" i="18"/>
  <c r="P236" i="18"/>
  <c r="AH236" i="18" s="1"/>
  <c r="AV236" i="18" s="1"/>
  <c r="O236" i="18"/>
  <c r="AG236" i="18" s="1"/>
  <c r="N236" i="18"/>
  <c r="M236" i="18"/>
  <c r="L236" i="18"/>
  <c r="AF236" i="18" s="1"/>
  <c r="AT236" i="18" s="1"/>
  <c r="K236" i="18"/>
  <c r="J236" i="18"/>
  <c r="Z236" i="18" s="1"/>
  <c r="I236" i="18"/>
  <c r="H236" i="18"/>
  <c r="AE236" i="18" s="1"/>
  <c r="AS236" i="18" s="1"/>
  <c r="G236" i="18"/>
  <c r="F236" i="18"/>
  <c r="E236" i="18"/>
  <c r="D236" i="18"/>
  <c r="AL236" i="18" s="1"/>
  <c r="AR235" i="18"/>
  <c r="AK235" i="18"/>
  <c r="AH235" i="18"/>
  <c r="AV235" i="18" s="1"/>
  <c r="X235" i="18"/>
  <c r="AD235" i="18" s="1"/>
  <c r="W235" i="18"/>
  <c r="AC235" i="18" s="1"/>
  <c r="V235" i="18"/>
  <c r="U235" i="18"/>
  <c r="T235" i="18"/>
  <c r="AB235" i="18" s="1"/>
  <c r="S235" i="18"/>
  <c r="AA235" i="18" s="1"/>
  <c r="AO235" i="18" s="1"/>
  <c r="R235" i="18"/>
  <c r="Q235" i="18"/>
  <c r="P235" i="18"/>
  <c r="O235" i="18"/>
  <c r="N235" i="18"/>
  <c r="M235" i="18"/>
  <c r="AG235" i="18" s="1"/>
  <c r="L235" i="18"/>
  <c r="AF235" i="18" s="1"/>
  <c r="AT235" i="18" s="1"/>
  <c r="K235" i="18"/>
  <c r="J235" i="18"/>
  <c r="Z235" i="18" s="1"/>
  <c r="I235" i="18"/>
  <c r="H235" i="18"/>
  <c r="AE235" i="18" s="1"/>
  <c r="AS235" i="18" s="1"/>
  <c r="G235" i="18"/>
  <c r="F235" i="18"/>
  <c r="E235" i="18"/>
  <c r="D235" i="18"/>
  <c r="A235" i="18" s="1"/>
  <c r="AK234" i="18"/>
  <c r="AH234" i="18"/>
  <c r="AV234" i="18" s="1"/>
  <c r="AC234" i="18"/>
  <c r="AR234" i="18" s="1"/>
  <c r="AA234" i="18"/>
  <c r="AO234" i="18" s="1"/>
  <c r="X234" i="18"/>
  <c r="AD234" i="18" s="1"/>
  <c r="AP234" i="18" s="1"/>
  <c r="W234" i="18"/>
  <c r="V234" i="18"/>
  <c r="U234" i="18"/>
  <c r="T234" i="18"/>
  <c r="AB234" i="18" s="1"/>
  <c r="S234" i="18"/>
  <c r="R234" i="18"/>
  <c r="Q234" i="18"/>
  <c r="P234" i="18"/>
  <c r="O234" i="18"/>
  <c r="N234" i="18"/>
  <c r="M234" i="18"/>
  <c r="L234" i="18"/>
  <c r="AF234" i="18" s="1"/>
  <c r="AT234" i="18" s="1"/>
  <c r="K234" i="18"/>
  <c r="J234" i="18"/>
  <c r="Z234" i="18" s="1"/>
  <c r="AN234" i="18" s="1"/>
  <c r="I234" i="18"/>
  <c r="H234" i="18"/>
  <c r="AE234" i="18" s="1"/>
  <c r="AS234" i="18" s="1"/>
  <c r="G234" i="18"/>
  <c r="F234" i="18"/>
  <c r="E234" i="18"/>
  <c r="D234" i="18"/>
  <c r="AK233" i="18"/>
  <c r="AD233" i="18"/>
  <c r="AA233" i="18"/>
  <c r="AO233" i="18" s="1"/>
  <c r="X233" i="18"/>
  <c r="W233" i="18"/>
  <c r="AC233" i="18" s="1"/>
  <c r="AR233" i="18" s="1"/>
  <c r="V233" i="18"/>
  <c r="AB233" i="18" s="1"/>
  <c r="U233" i="18"/>
  <c r="Y233" i="18" s="1"/>
  <c r="AM233" i="18" s="1"/>
  <c r="T233" i="18"/>
  <c r="S233" i="18"/>
  <c r="R233" i="18"/>
  <c r="Q233" i="18"/>
  <c r="P233" i="18"/>
  <c r="AH233" i="18" s="1"/>
  <c r="AV233" i="18" s="1"/>
  <c r="O233" i="18"/>
  <c r="N233" i="18"/>
  <c r="M233" i="18"/>
  <c r="AG233" i="18" s="1"/>
  <c r="L233" i="18"/>
  <c r="AF233" i="18" s="1"/>
  <c r="AT233" i="18" s="1"/>
  <c r="K233" i="18"/>
  <c r="J233" i="18"/>
  <c r="Z233" i="18" s="1"/>
  <c r="I233" i="18"/>
  <c r="H233" i="18"/>
  <c r="AE233" i="18" s="1"/>
  <c r="AS233" i="18" s="1"/>
  <c r="G233" i="18"/>
  <c r="F233" i="18"/>
  <c r="E233" i="18"/>
  <c r="D233" i="18"/>
  <c r="AL233" i="18" s="1"/>
  <c r="AK232" i="18"/>
  <c r="AB232" i="18"/>
  <c r="X232" i="18"/>
  <c r="AD232" i="18" s="1"/>
  <c r="AP232" i="18" s="1"/>
  <c r="W232" i="18"/>
  <c r="AC232" i="18" s="1"/>
  <c r="AR232" i="18" s="1"/>
  <c r="AY232" i="18" s="1"/>
  <c r="V232" i="18"/>
  <c r="U232" i="18"/>
  <c r="T232" i="18"/>
  <c r="S232" i="18"/>
  <c r="AA232" i="18" s="1"/>
  <c r="AO232" i="18" s="1"/>
  <c r="R232" i="18"/>
  <c r="Q232" i="18"/>
  <c r="P232" i="18"/>
  <c r="AH232" i="18" s="1"/>
  <c r="AV232" i="18" s="1"/>
  <c r="O232" i="18"/>
  <c r="N232" i="18"/>
  <c r="M232" i="18"/>
  <c r="L232" i="18"/>
  <c r="AF232" i="18" s="1"/>
  <c r="AT232" i="18" s="1"/>
  <c r="K232" i="18"/>
  <c r="J232" i="18"/>
  <c r="Z232" i="18" s="1"/>
  <c r="AN232" i="18" s="1"/>
  <c r="AW232" i="18" s="1"/>
  <c r="I232" i="18"/>
  <c r="H232" i="18"/>
  <c r="AE232" i="18" s="1"/>
  <c r="AS232" i="18" s="1"/>
  <c r="G232" i="18"/>
  <c r="F232" i="18"/>
  <c r="E232" i="18"/>
  <c r="D232" i="18"/>
  <c r="AL232" i="18" s="1"/>
  <c r="AK231" i="18"/>
  <c r="AH231" i="18"/>
  <c r="AV231" i="18" s="1"/>
  <c r="AD231" i="18"/>
  <c r="X231" i="18"/>
  <c r="W231" i="18"/>
  <c r="AC231" i="18" s="1"/>
  <c r="AR231" i="18" s="1"/>
  <c r="V231" i="18"/>
  <c r="U231" i="18"/>
  <c r="T231" i="18"/>
  <c r="AB231" i="18" s="1"/>
  <c r="S231" i="18"/>
  <c r="AA231" i="18" s="1"/>
  <c r="AO231" i="18" s="1"/>
  <c r="R231" i="18"/>
  <c r="Q231" i="18"/>
  <c r="P231" i="18"/>
  <c r="O231" i="18"/>
  <c r="N231" i="18"/>
  <c r="M231" i="18"/>
  <c r="AG231" i="18" s="1"/>
  <c r="L231" i="18"/>
  <c r="AF231" i="18" s="1"/>
  <c r="AT231" i="18" s="1"/>
  <c r="K231" i="18"/>
  <c r="J231" i="18"/>
  <c r="Z231" i="18" s="1"/>
  <c r="AN231" i="18" s="1"/>
  <c r="AW231" i="18" s="1"/>
  <c r="I231" i="18"/>
  <c r="H231" i="18"/>
  <c r="AE231" i="18" s="1"/>
  <c r="AS231" i="18" s="1"/>
  <c r="G231" i="18"/>
  <c r="F231" i="18"/>
  <c r="E231" i="18"/>
  <c r="D231" i="18"/>
  <c r="AL231" i="18" s="1"/>
  <c r="AK230" i="18"/>
  <c r="AE230" i="18"/>
  <c r="AS230" i="18" s="1"/>
  <c r="AC230" i="18"/>
  <c r="AR230" i="18" s="1"/>
  <c r="AA230" i="18"/>
  <c r="AO230" i="18" s="1"/>
  <c r="X230" i="18"/>
  <c r="AD230" i="18" s="1"/>
  <c r="W230" i="18"/>
  <c r="V230" i="18"/>
  <c r="U230" i="18"/>
  <c r="T230" i="18"/>
  <c r="S230" i="18"/>
  <c r="R230" i="18"/>
  <c r="Q230" i="18"/>
  <c r="P230" i="18"/>
  <c r="AH230" i="18" s="1"/>
  <c r="AV230" i="18" s="1"/>
  <c r="O230" i="18"/>
  <c r="N230" i="18"/>
  <c r="M230" i="18"/>
  <c r="AG230" i="18" s="1"/>
  <c r="L230" i="18"/>
  <c r="AF230" i="18" s="1"/>
  <c r="AT230" i="18" s="1"/>
  <c r="K230" i="18"/>
  <c r="J230" i="18"/>
  <c r="Z230" i="18" s="1"/>
  <c r="AN230" i="18" s="1"/>
  <c r="I230" i="18"/>
  <c r="H230" i="18"/>
  <c r="G230" i="18"/>
  <c r="F230" i="18"/>
  <c r="E230" i="18"/>
  <c r="D230" i="18"/>
  <c r="AK229" i="18"/>
  <c r="AF229" i="18"/>
  <c r="AT229" i="18" s="1"/>
  <c r="X229" i="18"/>
  <c r="AD229" i="18" s="1"/>
  <c r="W229" i="18"/>
  <c r="AC229" i="18" s="1"/>
  <c r="AR229" i="18" s="1"/>
  <c r="V229" i="18"/>
  <c r="AB229" i="18" s="1"/>
  <c r="U229" i="18"/>
  <c r="T229" i="18"/>
  <c r="S229" i="18"/>
  <c r="AA229" i="18" s="1"/>
  <c r="AO229" i="18" s="1"/>
  <c r="R229" i="18"/>
  <c r="Q229" i="18"/>
  <c r="P229" i="18"/>
  <c r="AH229" i="18" s="1"/>
  <c r="AV229" i="18" s="1"/>
  <c r="O229" i="18"/>
  <c r="AG229" i="18" s="1"/>
  <c r="N229" i="18"/>
  <c r="M229" i="18"/>
  <c r="L229" i="18"/>
  <c r="K229" i="18"/>
  <c r="J229" i="18"/>
  <c r="Z229" i="18" s="1"/>
  <c r="AN229" i="18" s="1"/>
  <c r="I229" i="18"/>
  <c r="H229" i="18"/>
  <c r="AE229" i="18" s="1"/>
  <c r="AS229" i="18" s="1"/>
  <c r="G229" i="18"/>
  <c r="F229" i="18"/>
  <c r="E229" i="18"/>
  <c r="D229" i="18"/>
  <c r="A229" i="18" s="1"/>
  <c r="AK228" i="18"/>
  <c r="AF228" i="18"/>
  <c r="AT228" i="18" s="1"/>
  <c r="X228" i="18"/>
  <c r="AD228" i="18" s="1"/>
  <c r="AP228" i="18" s="1"/>
  <c r="AQ228" i="18" s="1"/>
  <c r="W228" i="18"/>
  <c r="AC228" i="18" s="1"/>
  <c r="AR228" i="18" s="1"/>
  <c r="V228" i="18"/>
  <c r="U228" i="18"/>
  <c r="T228" i="18"/>
  <c r="AB228" i="18" s="1"/>
  <c r="S228" i="18"/>
  <c r="AA228" i="18" s="1"/>
  <c r="AO228" i="18" s="1"/>
  <c r="R228" i="18"/>
  <c r="Q228" i="18"/>
  <c r="P228" i="18"/>
  <c r="AH228" i="18" s="1"/>
  <c r="AV228" i="18" s="1"/>
  <c r="O228" i="18"/>
  <c r="AG228" i="18" s="1"/>
  <c r="N228" i="18"/>
  <c r="M228" i="18"/>
  <c r="L228" i="18"/>
  <c r="K228" i="18"/>
  <c r="J228" i="18"/>
  <c r="Z228" i="18" s="1"/>
  <c r="AN228" i="18" s="1"/>
  <c r="I228" i="18"/>
  <c r="H228" i="18"/>
  <c r="AE228" i="18" s="1"/>
  <c r="AS228" i="18" s="1"/>
  <c r="G228" i="18"/>
  <c r="F228" i="18"/>
  <c r="E228" i="18"/>
  <c r="D228" i="18"/>
  <c r="A228" i="18" s="1"/>
  <c r="AS227" i="18"/>
  <c r="AK227" i="18"/>
  <c r="AF227" i="18"/>
  <c r="AT227" i="18" s="1"/>
  <c r="AZ227" i="18" s="1"/>
  <c r="AC227" i="18"/>
  <c r="AR227" i="18" s="1"/>
  <c r="X227" i="18"/>
  <c r="AD227" i="18" s="1"/>
  <c r="AP227" i="18" s="1"/>
  <c r="W227" i="18"/>
  <c r="V227" i="18"/>
  <c r="U227" i="18"/>
  <c r="T227" i="18"/>
  <c r="S227" i="18"/>
  <c r="AA227" i="18" s="1"/>
  <c r="AO227" i="18" s="1"/>
  <c r="R227" i="18"/>
  <c r="Q227" i="18"/>
  <c r="P227" i="18"/>
  <c r="AH227" i="18" s="1"/>
  <c r="AV227" i="18" s="1"/>
  <c r="O227" i="18"/>
  <c r="N227" i="18"/>
  <c r="M227" i="18"/>
  <c r="AG227" i="18" s="1"/>
  <c r="AU227" i="18" s="1"/>
  <c r="L227" i="18"/>
  <c r="K227" i="18"/>
  <c r="J227" i="18"/>
  <c r="Z227" i="18" s="1"/>
  <c r="AN227" i="18" s="1"/>
  <c r="I227" i="18"/>
  <c r="H227" i="18"/>
  <c r="AE227" i="18" s="1"/>
  <c r="G227" i="18"/>
  <c r="F227" i="18"/>
  <c r="E227" i="18"/>
  <c r="D227" i="18"/>
  <c r="AL227" i="18" s="1"/>
  <c r="AK226" i="18"/>
  <c r="AE226" i="18"/>
  <c r="AS226" i="18" s="1"/>
  <c r="AD226" i="18"/>
  <c r="X226" i="18"/>
  <c r="W226" i="18"/>
  <c r="AC226" i="18" s="1"/>
  <c r="AR226" i="18" s="1"/>
  <c r="V226" i="18"/>
  <c r="U226" i="18"/>
  <c r="T226" i="18"/>
  <c r="S226" i="18"/>
  <c r="AA226" i="18" s="1"/>
  <c r="AO226" i="18" s="1"/>
  <c r="R226" i="18"/>
  <c r="Q226" i="18"/>
  <c r="P226" i="18"/>
  <c r="AH226" i="18" s="1"/>
  <c r="AV226" i="18" s="1"/>
  <c r="O226" i="18"/>
  <c r="N226" i="18"/>
  <c r="M226" i="18"/>
  <c r="L226" i="18"/>
  <c r="AF226" i="18" s="1"/>
  <c r="AT226" i="18" s="1"/>
  <c r="K226" i="18"/>
  <c r="J226" i="18"/>
  <c r="Z226" i="18" s="1"/>
  <c r="AN226" i="18" s="1"/>
  <c r="I226" i="18"/>
  <c r="H226" i="18"/>
  <c r="G226" i="18"/>
  <c r="F226" i="18"/>
  <c r="E226" i="18"/>
  <c r="D226" i="18"/>
  <c r="AK225" i="18"/>
  <c r="AC225" i="18"/>
  <c r="AR225" i="18" s="1"/>
  <c r="AA225" i="18"/>
  <c r="AO225" i="18" s="1"/>
  <c r="X225" i="18"/>
  <c r="AD225" i="18" s="1"/>
  <c r="W225" i="18"/>
  <c r="V225" i="18"/>
  <c r="U225" i="18"/>
  <c r="T225" i="18"/>
  <c r="AB225" i="18" s="1"/>
  <c r="S225" i="18"/>
  <c r="R225" i="18"/>
  <c r="Q225" i="18"/>
  <c r="P225" i="18"/>
  <c r="AH225" i="18" s="1"/>
  <c r="AV225" i="18" s="1"/>
  <c r="O225" i="18"/>
  <c r="N225" i="18"/>
  <c r="M225" i="18"/>
  <c r="AG225" i="18" s="1"/>
  <c r="L225" i="18"/>
  <c r="AF225" i="18" s="1"/>
  <c r="AT225" i="18" s="1"/>
  <c r="K225" i="18"/>
  <c r="J225" i="18"/>
  <c r="Z225" i="18" s="1"/>
  <c r="AN225" i="18" s="1"/>
  <c r="I225" i="18"/>
  <c r="H225" i="18"/>
  <c r="AE225" i="18" s="1"/>
  <c r="AS225" i="18" s="1"/>
  <c r="G225" i="18"/>
  <c r="F225" i="18"/>
  <c r="E225" i="18"/>
  <c r="D225" i="18"/>
  <c r="A225" i="18" s="1"/>
  <c r="AK224" i="18"/>
  <c r="AE224" i="18"/>
  <c r="AS224" i="18" s="1"/>
  <c r="AD224" i="18"/>
  <c r="X224" i="18"/>
  <c r="W224" i="18"/>
  <c r="AC224" i="18" s="1"/>
  <c r="AR224" i="18" s="1"/>
  <c r="V224" i="18"/>
  <c r="AB224" i="18" s="1"/>
  <c r="U224" i="18"/>
  <c r="T224" i="18"/>
  <c r="S224" i="18"/>
  <c r="AA224" i="18" s="1"/>
  <c r="AO224" i="18" s="1"/>
  <c r="R224" i="18"/>
  <c r="Q224" i="18"/>
  <c r="P224" i="18"/>
  <c r="AH224" i="18" s="1"/>
  <c r="AV224" i="18" s="1"/>
  <c r="O224" i="18"/>
  <c r="N224" i="18"/>
  <c r="M224" i="18"/>
  <c r="AG224" i="18" s="1"/>
  <c r="L224" i="18"/>
  <c r="AF224" i="18" s="1"/>
  <c r="AT224" i="18" s="1"/>
  <c r="K224" i="18"/>
  <c r="J224" i="18"/>
  <c r="Z224" i="18" s="1"/>
  <c r="I224" i="18"/>
  <c r="H224" i="18"/>
  <c r="G224" i="18"/>
  <c r="F224" i="18"/>
  <c r="Y224" i="18" s="1"/>
  <c r="AM224" i="18" s="1"/>
  <c r="E224" i="18"/>
  <c r="D224" i="18"/>
  <c r="AL224" i="18" s="1"/>
  <c r="AK223" i="18"/>
  <c r="AC223" i="18"/>
  <c r="AR223" i="18" s="1"/>
  <c r="X223" i="18"/>
  <c r="AD223" i="18" s="1"/>
  <c r="W223" i="18"/>
  <c r="V223" i="18"/>
  <c r="AB223" i="18" s="1"/>
  <c r="U223" i="18"/>
  <c r="T223" i="18"/>
  <c r="S223" i="18"/>
  <c r="AA223" i="18" s="1"/>
  <c r="AO223" i="18" s="1"/>
  <c r="R223" i="18"/>
  <c r="Q223" i="18"/>
  <c r="P223" i="18"/>
  <c r="AH223" i="18" s="1"/>
  <c r="AV223" i="18" s="1"/>
  <c r="O223" i="18"/>
  <c r="AG223" i="18" s="1"/>
  <c r="N223" i="18"/>
  <c r="M223" i="18"/>
  <c r="L223" i="18"/>
  <c r="AF223" i="18" s="1"/>
  <c r="AT223" i="18" s="1"/>
  <c r="K223" i="18"/>
  <c r="J223" i="18"/>
  <c r="Z223" i="18" s="1"/>
  <c r="I223" i="18"/>
  <c r="H223" i="18"/>
  <c r="AE223" i="18" s="1"/>
  <c r="AS223" i="18" s="1"/>
  <c r="AU223" i="18" s="1"/>
  <c r="G223" i="18"/>
  <c r="F223" i="18"/>
  <c r="E223" i="18"/>
  <c r="D223" i="18"/>
  <c r="A223" i="18" s="1"/>
  <c r="AK222" i="18"/>
  <c r="AE222" i="18"/>
  <c r="AS222" i="18" s="1"/>
  <c r="X222" i="18"/>
  <c r="AD222" i="18" s="1"/>
  <c r="W222" i="18"/>
  <c r="AC222" i="18" s="1"/>
  <c r="AR222" i="18" s="1"/>
  <c r="V222" i="18"/>
  <c r="U222" i="18"/>
  <c r="T222" i="18"/>
  <c r="S222" i="18"/>
  <c r="AA222" i="18" s="1"/>
  <c r="AO222" i="18" s="1"/>
  <c r="R222" i="18"/>
  <c r="Q222" i="18"/>
  <c r="P222" i="18"/>
  <c r="AH222" i="18" s="1"/>
  <c r="AV222" i="18" s="1"/>
  <c r="O222" i="18"/>
  <c r="N222" i="18"/>
  <c r="M222" i="18"/>
  <c r="AG222" i="18" s="1"/>
  <c r="L222" i="18"/>
  <c r="AF222" i="18" s="1"/>
  <c r="AT222" i="18" s="1"/>
  <c r="K222" i="18"/>
  <c r="J222" i="18"/>
  <c r="Z222" i="18" s="1"/>
  <c r="AN222" i="18" s="1"/>
  <c r="I222" i="18"/>
  <c r="H222" i="18"/>
  <c r="G222" i="18"/>
  <c r="F222" i="18"/>
  <c r="E222" i="18"/>
  <c r="D222" i="18"/>
  <c r="AL222" i="18" s="1"/>
  <c r="AP221" i="18"/>
  <c r="AN221" i="18"/>
  <c r="AW221" i="18" s="1"/>
  <c r="AK221" i="18"/>
  <c r="X221" i="18"/>
  <c r="AD221" i="18" s="1"/>
  <c r="W221" i="18"/>
  <c r="AC221" i="18" s="1"/>
  <c r="AR221" i="18" s="1"/>
  <c r="V221" i="18"/>
  <c r="U221" i="18"/>
  <c r="T221" i="18"/>
  <c r="S221" i="18"/>
  <c r="AA221" i="18" s="1"/>
  <c r="AO221" i="18" s="1"/>
  <c r="R221" i="18"/>
  <c r="Q221" i="18"/>
  <c r="P221" i="18"/>
  <c r="AH221" i="18" s="1"/>
  <c r="AV221" i="18" s="1"/>
  <c r="O221" i="18"/>
  <c r="N221" i="18"/>
  <c r="M221" i="18"/>
  <c r="AG221" i="18" s="1"/>
  <c r="L221" i="18"/>
  <c r="AF221" i="18" s="1"/>
  <c r="AT221" i="18" s="1"/>
  <c r="K221" i="18"/>
  <c r="J221" i="18"/>
  <c r="Z221" i="18" s="1"/>
  <c r="I221" i="18"/>
  <c r="H221" i="18"/>
  <c r="AE221" i="18" s="1"/>
  <c r="AS221" i="18" s="1"/>
  <c r="G221" i="18"/>
  <c r="F221" i="18"/>
  <c r="E221" i="18"/>
  <c r="D221" i="18"/>
  <c r="AL221" i="18" s="1"/>
  <c r="A221" i="18"/>
  <c r="AK220" i="18"/>
  <c r="X220" i="18"/>
  <c r="AD220" i="18" s="1"/>
  <c r="AP220" i="18" s="1"/>
  <c r="W220" i="18"/>
  <c r="AC220" i="18" s="1"/>
  <c r="AR220" i="18" s="1"/>
  <c r="V220" i="18"/>
  <c r="U220" i="18"/>
  <c r="T220" i="18"/>
  <c r="S220" i="18"/>
  <c r="AA220" i="18" s="1"/>
  <c r="AO220" i="18" s="1"/>
  <c r="R220" i="18"/>
  <c r="Q220" i="18"/>
  <c r="P220" i="18"/>
  <c r="AH220" i="18" s="1"/>
  <c r="AV220" i="18" s="1"/>
  <c r="O220" i="18"/>
  <c r="AG220" i="18" s="1"/>
  <c r="N220" i="18"/>
  <c r="M220" i="18"/>
  <c r="L220" i="18"/>
  <c r="AF220" i="18" s="1"/>
  <c r="AT220" i="18" s="1"/>
  <c r="K220" i="18"/>
  <c r="J220" i="18"/>
  <c r="Z220" i="18" s="1"/>
  <c r="AN220" i="18" s="1"/>
  <c r="AW220" i="18" s="1"/>
  <c r="I220" i="18"/>
  <c r="H220" i="18"/>
  <c r="AE220" i="18" s="1"/>
  <c r="AS220" i="18" s="1"/>
  <c r="G220" i="18"/>
  <c r="F220" i="18"/>
  <c r="E220" i="18"/>
  <c r="D220" i="18"/>
  <c r="AK219" i="18"/>
  <c r="AF219" i="18"/>
  <c r="AT219" i="18" s="1"/>
  <c r="X219" i="18"/>
  <c r="AD219" i="18" s="1"/>
  <c r="W219" i="18"/>
  <c r="AC219" i="18" s="1"/>
  <c r="AR219" i="18" s="1"/>
  <c r="V219" i="18"/>
  <c r="U219" i="18"/>
  <c r="T219" i="18"/>
  <c r="AB219" i="18" s="1"/>
  <c r="S219" i="18"/>
  <c r="AA219" i="18" s="1"/>
  <c r="AO219" i="18" s="1"/>
  <c r="R219" i="18"/>
  <c r="Q219" i="18"/>
  <c r="P219" i="18"/>
  <c r="AH219" i="18" s="1"/>
  <c r="AV219" i="18" s="1"/>
  <c r="O219" i="18"/>
  <c r="N219" i="18"/>
  <c r="M219" i="18"/>
  <c r="AG219" i="18" s="1"/>
  <c r="L219" i="18"/>
  <c r="K219" i="18"/>
  <c r="J219" i="18"/>
  <c r="Z219" i="18" s="1"/>
  <c r="AN219" i="18" s="1"/>
  <c r="AW219" i="18" s="1"/>
  <c r="I219" i="18"/>
  <c r="H219" i="18"/>
  <c r="AE219" i="18" s="1"/>
  <c r="AS219" i="18" s="1"/>
  <c r="G219" i="18"/>
  <c r="F219" i="18"/>
  <c r="E219" i="18"/>
  <c r="D219" i="18"/>
  <c r="AL218" i="18"/>
  <c r="AK218" i="18"/>
  <c r="AH218" i="18"/>
  <c r="AV218" i="18" s="1"/>
  <c r="BB218" i="18" s="1"/>
  <c r="AC218" i="18"/>
  <c r="AR218" i="18" s="1"/>
  <c r="X218" i="18"/>
  <c r="AD218" i="18" s="1"/>
  <c r="W218" i="18"/>
  <c r="V218" i="18"/>
  <c r="U218" i="18"/>
  <c r="T218" i="18"/>
  <c r="AB218" i="18" s="1"/>
  <c r="S218" i="18"/>
  <c r="AA218" i="18" s="1"/>
  <c r="AO218" i="18" s="1"/>
  <c r="R218" i="18"/>
  <c r="Q218" i="18"/>
  <c r="P218" i="18"/>
  <c r="O218" i="18"/>
  <c r="N218" i="18"/>
  <c r="M218" i="18"/>
  <c r="L218" i="18"/>
  <c r="AF218" i="18" s="1"/>
  <c r="AT218" i="18" s="1"/>
  <c r="K218" i="18"/>
  <c r="J218" i="18"/>
  <c r="Z218" i="18" s="1"/>
  <c r="AN218" i="18" s="1"/>
  <c r="AW218" i="18" s="1"/>
  <c r="I218" i="18"/>
  <c r="H218" i="18"/>
  <c r="AE218" i="18" s="1"/>
  <c r="AS218" i="18" s="1"/>
  <c r="G218" i="18"/>
  <c r="F218" i="18"/>
  <c r="E218" i="18"/>
  <c r="D218" i="18"/>
  <c r="A218" i="18" s="1"/>
  <c r="AK217" i="18"/>
  <c r="AD217" i="18"/>
  <c r="AA217" i="18"/>
  <c r="AO217" i="18" s="1"/>
  <c r="X217" i="18"/>
  <c r="W217" i="18"/>
  <c r="AC217" i="18" s="1"/>
  <c r="AR217" i="18" s="1"/>
  <c r="V217" i="18"/>
  <c r="U217" i="18"/>
  <c r="T217" i="18"/>
  <c r="AB217" i="18" s="1"/>
  <c r="S217" i="18"/>
  <c r="R217" i="18"/>
  <c r="Q217" i="18"/>
  <c r="P217" i="18"/>
  <c r="AH217" i="18" s="1"/>
  <c r="AV217" i="18" s="1"/>
  <c r="O217" i="18"/>
  <c r="N217" i="18"/>
  <c r="M217" i="18"/>
  <c r="AG217" i="18" s="1"/>
  <c r="L217" i="18"/>
  <c r="AF217" i="18" s="1"/>
  <c r="AT217" i="18" s="1"/>
  <c r="K217" i="18"/>
  <c r="J217" i="18"/>
  <c r="Z217" i="18" s="1"/>
  <c r="I217" i="18"/>
  <c r="H217" i="18"/>
  <c r="AE217" i="18" s="1"/>
  <c r="AS217" i="18" s="1"/>
  <c r="AU217" i="18" s="1"/>
  <c r="G217" i="18"/>
  <c r="F217" i="18"/>
  <c r="E217" i="18"/>
  <c r="D217" i="18"/>
  <c r="A217" i="18" s="1"/>
  <c r="AK216" i="18"/>
  <c r="AH216" i="18"/>
  <c r="AV216" i="18" s="1"/>
  <c r="X216" i="18"/>
  <c r="AD216" i="18" s="1"/>
  <c r="AP216" i="18" s="1"/>
  <c r="W216" i="18"/>
  <c r="AC216" i="18" s="1"/>
  <c r="AR216" i="18" s="1"/>
  <c r="V216" i="18"/>
  <c r="U216" i="18"/>
  <c r="T216" i="18"/>
  <c r="AB216" i="18" s="1"/>
  <c r="S216" i="18"/>
  <c r="AA216" i="18" s="1"/>
  <c r="AO216" i="18" s="1"/>
  <c r="R216" i="18"/>
  <c r="Q216" i="18"/>
  <c r="P216" i="18"/>
  <c r="O216" i="18"/>
  <c r="N216" i="18"/>
  <c r="M216" i="18"/>
  <c r="AG216" i="18" s="1"/>
  <c r="L216" i="18"/>
  <c r="AF216" i="18" s="1"/>
  <c r="AT216" i="18" s="1"/>
  <c r="K216" i="18"/>
  <c r="J216" i="18"/>
  <c r="Z216" i="18" s="1"/>
  <c r="AN216" i="18" s="1"/>
  <c r="I216" i="18"/>
  <c r="H216" i="18"/>
  <c r="AE216" i="18" s="1"/>
  <c r="AS216" i="18" s="1"/>
  <c r="G216" i="18"/>
  <c r="F216" i="18"/>
  <c r="E216" i="18"/>
  <c r="D216" i="18"/>
  <c r="AK215" i="18"/>
  <c r="AE215" i="18"/>
  <c r="AS215" i="18" s="1"/>
  <c r="X215" i="18"/>
  <c r="AD215" i="18" s="1"/>
  <c r="W215" i="18"/>
  <c r="AC215" i="18" s="1"/>
  <c r="AR215" i="18" s="1"/>
  <c r="V215" i="18"/>
  <c r="U215" i="18"/>
  <c r="T215" i="18"/>
  <c r="AB215" i="18" s="1"/>
  <c r="S215" i="18"/>
  <c r="AA215" i="18" s="1"/>
  <c r="AO215" i="18" s="1"/>
  <c r="R215" i="18"/>
  <c r="Q215" i="18"/>
  <c r="P215" i="18"/>
  <c r="AH215" i="18" s="1"/>
  <c r="AV215" i="18" s="1"/>
  <c r="O215" i="18"/>
  <c r="N215" i="18"/>
  <c r="M215" i="18"/>
  <c r="L215" i="18"/>
  <c r="AF215" i="18" s="1"/>
  <c r="AT215" i="18" s="1"/>
  <c r="K215" i="18"/>
  <c r="J215" i="18"/>
  <c r="Z215" i="18" s="1"/>
  <c r="AN215" i="18" s="1"/>
  <c r="I215" i="18"/>
  <c r="H215" i="18"/>
  <c r="G215" i="18"/>
  <c r="F215" i="18"/>
  <c r="E215" i="18"/>
  <c r="D215" i="18"/>
  <c r="AL215" i="18" s="1"/>
  <c r="A215" i="18"/>
  <c r="AK214" i="18"/>
  <c r="AD214" i="18"/>
  <c r="AA214" i="18"/>
  <c r="AO214" i="18" s="1"/>
  <c r="X214" i="18"/>
  <c r="W214" i="18"/>
  <c r="AC214" i="18" s="1"/>
  <c r="AR214" i="18" s="1"/>
  <c r="V214" i="18"/>
  <c r="U214" i="18"/>
  <c r="T214" i="18"/>
  <c r="AB214" i="18" s="1"/>
  <c r="S214" i="18"/>
  <c r="R214" i="18"/>
  <c r="Q214" i="18"/>
  <c r="P214" i="18"/>
  <c r="AH214" i="18" s="1"/>
  <c r="AV214" i="18" s="1"/>
  <c r="O214" i="18"/>
  <c r="AG214" i="18" s="1"/>
  <c r="N214" i="18"/>
  <c r="M214" i="18"/>
  <c r="L214" i="18"/>
  <c r="AF214" i="18" s="1"/>
  <c r="AT214" i="18" s="1"/>
  <c r="K214" i="18"/>
  <c r="J214" i="18"/>
  <c r="Z214" i="18" s="1"/>
  <c r="AN214" i="18" s="1"/>
  <c r="AW214" i="18" s="1"/>
  <c r="I214" i="18"/>
  <c r="H214" i="18"/>
  <c r="AE214" i="18" s="1"/>
  <c r="AS214" i="18" s="1"/>
  <c r="G214" i="18"/>
  <c r="F214" i="18"/>
  <c r="E214" i="18"/>
  <c r="D214" i="18"/>
  <c r="AO213" i="18"/>
  <c r="AK213" i="18"/>
  <c r="AD213" i="18"/>
  <c r="X213" i="18"/>
  <c r="W213" i="18"/>
  <c r="AC213" i="18" s="1"/>
  <c r="AR213" i="18" s="1"/>
  <c r="V213" i="18"/>
  <c r="U213" i="18"/>
  <c r="T213" i="18"/>
  <c r="AB213" i="18" s="1"/>
  <c r="S213" i="18"/>
  <c r="AA213" i="18" s="1"/>
  <c r="R213" i="18"/>
  <c r="Q213" i="18"/>
  <c r="P213" i="18"/>
  <c r="AH213" i="18" s="1"/>
  <c r="AV213" i="18" s="1"/>
  <c r="O213" i="18"/>
  <c r="N213" i="18"/>
  <c r="M213" i="18"/>
  <c r="AG213" i="18" s="1"/>
  <c r="L213" i="18"/>
  <c r="AF213" i="18" s="1"/>
  <c r="AT213" i="18" s="1"/>
  <c r="K213" i="18"/>
  <c r="J213" i="18"/>
  <c r="Z213" i="18" s="1"/>
  <c r="AN213" i="18" s="1"/>
  <c r="AW213" i="18" s="1"/>
  <c r="I213" i="18"/>
  <c r="H213" i="18"/>
  <c r="AE213" i="18" s="1"/>
  <c r="AS213" i="18" s="1"/>
  <c r="G213" i="18"/>
  <c r="F213" i="18"/>
  <c r="E213" i="18"/>
  <c r="D213" i="18"/>
  <c r="A213" i="18" s="1"/>
  <c r="AK212" i="18"/>
  <c r="AA212" i="18"/>
  <c r="AO212" i="18" s="1"/>
  <c r="X212" i="18"/>
  <c r="AD212" i="18" s="1"/>
  <c r="W212" i="18"/>
  <c r="AC212" i="18" s="1"/>
  <c r="AR212" i="18" s="1"/>
  <c r="V212" i="18"/>
  <c r="U212" i="18"/>
  <c r="T212" i="18"/>
  <c r="S212" i="18"/>
  <c r="R212" i="18"/>
  <c r="Q212" i="18"/>
  <c r="P212" i="18"/>
  <c r="AH212" i="18" s="1"/>
  <c r="AV212" i="18" s="1"/>
  <c r="O212" i="18"/>
  <c r="AG212" i="18" s="1"/>
  <c r="N212" i="18"/>
  <c r="M212" i="18"/>
  <c r="L212" i="18"/>
  <c r="AF212" i="18" s="1"/>
  <c r="AT212" i="18" s="1"/>
  <c r="K212" i="18"/>
  <c r="J212" i="18"/>
  <c r="Z212" i="18" s="1"/>
  <c r="I212" i="18"/>
  <c r="H212" i="18"/>
  <c r="AE212" i="18" s="1"/>
  <c r="AS212" i="18" s="1"/>
  <c r="G212" i="18"/>
  <c r="F212" i="18"/>
  <c r="E212" i="18"/>
  <c r="D212" i="18"/>
  <c r="AL212" i="18" s="1"/>
  <c r="AK211" i="18"/>
  <c r="AG211" i="18"/>
  <c r="AC211" i="18"/>
  <c r="AR211" i="18" s="1"/>
  <c r="AA211" i="18"/>
  <c r="AO211" i="18" s="1"/>
  <c r="AY211" i="18" s="1"/>
  <c r="X211" i="18"/>
  <c r="AD211" i="18" s="1"/>
  <c r="W211" i="18"/>
  <c r="V211" i="18"/>
  <c r="AB211" i="18" s="1"/>
  <c r="U211" i="18"/>
  <c r="Y211" i="18" s="1"/>
  <c r="AM211" i="18" s="1"/>
  <c r="T211" i="18"/>
  <c r="S211" i="18"/>
  <c r="R211" i="18"/>
  <c r="Q211" i="18"/>
  <c r="P211" i="18"/>
  <c r="AH211" i="18" s="1"/>
  <c r="AV211" i="18" s="1"/>
  <c r="O211" i="18"/>
  <c r="N211" i="18"/>
  <c r="M211" i="18"/>
  <c r="L211" i="18"/>
  <c r="AF211" i="18" s="1"/>
  <c r="AT211" i="18" s="1"/>
  <c r="K211" i="18"/>
  <c r="J211" i="18"/>
  <c r="Z211" i="18" s="1"/>
  <c r="AN211" i="18" s="1"/>
  <c r="I211" i="18"/>
  <c r="H211" i="18"/>
  <c r="AE211" i="18" s="1"/>
  <c r="AS211" i="18" s="1"/>
  <c r="G211" i="18"/>
  <c r="F211" i="18"/>
  <c r="E211" i="18"/>
  <c r="D211" i="18"/>
  <c r="AL211" i="18" s="1"/>
  <c r="AT210" i="18"/>
  <c r="AS210" i="18"/>
  <c r="AU210" i="18" s="1"/>
  <c r="AK210" i="18"/>
  <c r="X210" i="18"/>
  <c r="AD210" i="18" s="1"/>
  <c r="W210" i="18"/>
  <c r="AC210" i="18" s="1"/>
  <c r="AR210" i="18" s="1"/>
  <c r="V210" i="18"/>
  <c r="U210" i="18"/>
  <c r="T210" i="18"/>
  <c r="S210" i="18"/>
  <c r="AA210" i="18" s="1"/>
  <c r="AO210" i="18" s="1"/>
  <c r="R210" i="18"/>
  <c r="Q210" i="18"/>
  <c r="P210" i="18"/>
  <c r="AH210" i="18" s="1"/>
  <c r="AV210" i="18" s="1"/>
  <c r="O210" i="18"/>
  <c r="N210" i="18"/>
  <c r="M210" i="18"/>
  <c r="AG210" i="18" s="1"/>
  <c r="L210" i="18"/>
  <c r="AF210" i="18" s="1"/>
  <c r="K210" i="18"/>
  <c r="J210" i="18"/>
  <c r="Z210" i="18" s="1"/>
  <c r="AN210" i="18" s="1"/>
  <c r="I210" i="18"/>
  <c r="H210" i="18"/>
  <c r="AE210" i="18" s="1"/>
  <c r="G210" i="18"/>
  <c r="F210" i="18"/>
  <c r="E210" i="18"/>
  <c r="D210" i="18"/>
  <c r="AL210" i="18" s="1"/>
  <c r="AK209" i="18"/>
  <c r="AE209" i="18"/>
  <c r="AS209" i="18" s="1"/>
  <c r="AD209" i="18"/>
  <c r="AB209" i="18"/>
  <c r="AA209" i="18"/>
  <c r="AO209" i="18" s="1"/>
  <c r="X209" i="18"/>
  <c r="W209" i="18"/>
  <c r="AC209" i="18" s="1"/>
  <c r="AR209" i="18" s="1"/>
  <c r="V209" i="18"/>
  <c r="U209" i="18"/>
  <c r="T209" i="18"/>
  <c r="S209" i="18"/>
  <c r="R209" i="18"/>
  <c r="Q209" i="18"/>
  <c r="P209" i="18"/>
  <c r="AH209" i="18" s="1"/>
  <c r="AV209" i="18" s="1"/>
  <c r="O209" i="18"/>
  <c r="N209" i="18"/>
  <c r="M209" i="18"/>
  <c r="L209" i="18"/>
  <c r="AF209" i="18" s="1"/>
  <c r="AT209" i="18" s="1"/>
  <c r="K209" i="18"/>
  <c r="J209" i="18"/>
  <c r="Z209" i="18" s="1"/>
  <c r="AN209" i="18" s="1"/>
  <c r="I209" i="18"/>
  <c r="H209" i="18"/>
  <c r="G209" i="18"/>
  <c r="F209" i="18"/>
  <c r="E209" i="18"/>
  <c r="D209" i="18"/>
  <c r="A209" i="18" s="1"/>
  <c r="AK208" i="18"/>
  <c r="AC208" i="18"/>
  <c r="AR208" i="18" s="1"/>
  <c r="AY208" i="18" s="1"/>
  <c r="X208" i="18"/>
  <c r="AD208" i="18" s="1"/>
  <c r="W208" i="18"/>
  <c r="V208" i="18"/>
  <c r="AB208" i="18" s="1"/>
  <c r="U208" i="18"/>
  <c r="Y208" i="18" s="1"/>
  <c r="AM208" i="18" s="1"/>
  <c r="T208" i="18"/>
  <c r="S208" i="18"/>
  <c r="AA208" i="18" s="1"/>
  <c r="AO208" i="18" s="1"/>
  <c r="R208" i="18"/>
  <c r="Q208" i="18"/>
  <c r="P208" i="18"/>
  <c r="AH208" i="18" s="1"/>
  <c r="AV208" i="18" s="1"/>
  <c r="O208" i="18"/>
  <c r="N208" i="18"/>
  <c r="M208" i="18"/>
  <c r="L208" i="18"/>
  <c r="AF208" i="18" s="1"/>
  <c r="AT208" i="18" s="1"/>
  <c r="K208" i="18"/>
  <c r="J208" i="18"/>
  <c r="Z208" i="18" s="1"/>
  <c r="I208" i="18"/>
  <c r="H208" i="18"/>
  <c r="AE208" i="18" s="1"/>
  <c r="AS208" i="18" s="1"/>
  <c r="G208" i="18"/>
  <c r="F208" i="18"/>
  <c r="E208" i="18"/>
  <c r="D208" i="18"/>
  <c r="AL208" i="18" s="1"/>
  <c r="A208" i="18"/>
  <c r="AK207" i="18"/>
  <c r="AC207" i="18"/>
  <c r="AR207" i="18" s="1"/>
  <c r="X207" i="18"/>
  <c r="AD207" i="18" s="1"/>
  <c r="W207" i="18"/>
  <c r="V207" i="18"/>
  <c r="U207" i="18"/>
  <c r="T207" i="18"/>
  <c r="AB207" i="18" s="1"/>
  <c r="S207" i="18"/>
  <c r="AA207" i="18" s="1"/>
  <c r="AO207" i="18" s="1"/>
  <c r="R207" i="18"/>
  <c r="Q207" i="18"/>
  <c r="P207" i="18"/>
  <c r="AH207" i="18" s="1"/>
  <c r="AV207" i="18" s="1"/>
  <c r="O207" i="18"/>
  <c r="N207" i="18"/>
  <c r="M207" i="18"/>
  <c r="L207" i="18"/>
  <c r="AF207" i="18" s="1"/>
  <c r="AT207" i="18" s="1"/>
  <c r="K207" i="18"/>
  <c r="J207" i="18"/>
  <c r="Z207" i="18" s="1"/>
  <c r="AN207" i="18" s="1"/>
  <c r="I207" i="18"/>
  <c r="H207" i="18"/>
  <c r="AE207" i="18" s="1"/>
  <c r="AS207" i="18" s="1"/>
  <c r="G207" i="18"/>
  <c r="F207" i="18"/>
  <c r="E207" i="18"/>
  <c r="D207" i="18"/>
  <c r="AL207" i="18" s="1"/>
  <c r="A207" i="18"/>
  <c r="AT206" i="18"/>
  <c r="AK206" i="18"/>
  <c r="AC206" i="18"/>
  <c r="AR206" i="18" s="1"/>
  <c r="X206" i="18"/>
  <c r="AD206" i="18" s="1"/>
  <c r="AP206" i="18" s="1"/>
  <c r="AQ206" i="18" s="1"/>
  <c r="W206" i="18"/>
  <c r="V206" i="18"/>
  <c r="U206" i="18"/>
  <c r="T206" i="18"/>
  <c r="AB206" i="18" s="1"/>
  <c r="S206" i="18"/>
  <c r="AA206" i="18" s="1"/>
  <c r="AO206" i="18" s="1"/>
  <c r="R206" i="18"/>
  <c r="Q206" i="18"/>
  <c r="P206" i="18"/>
  <c r="AH206" i="18" s="1"/>
  <c r="AV206" i="18" s="1"/>
  <c r="O206" i="18"/>
  <c r="N206" i="18"/>
  <c r="M206" i="18"/>
  <c r="L206" i="18"/>
  <c r="AF206" i="18" s="1"/>
  <c r="K206" i="18"/>
  <c r="J206" i="18"/>
  <c r="Z206" i="18" s="1"/>
  <c r="AN206" i="18" s="1"/>
  <c r="I206" i="18"/>
  <c r="H206" i="18"/>
  <c r="AE206" i="18" s="1"/>
  <c r="AS206" i="18" s="1"/>
  <c r="G206" i="18"/>
  <c r="F206" i="18"/>
  <c r="E206" i="18"/>
  <c r="D206" i="18"/>
  <c r="AL206" i="18" s="1"/>
  <c r="A206" i="18"/>
  <c r="AK205" i="18"/>
  <c r="AD205" i="18"/>
  <c r="X205" i="18"/>
  <c r="W205" i="18"/>
  <c r="AC205" i="18" s="1"/>
  <c r="AR205" i="18" s="1"/>
  <c r="V205" i="18"/>
  <c r="U205" i="18"/>
  <c r="T205" i="18"/>
  <c r="S205" i="18"/>
  <c r="AA205" i="18" s="1"/>
  <c r="AO205" i="18" s="1"/>
  <c r="R205" i="18"/>
  <c r="Q205" i="18"/>
  <c r="P205" i="18"/>
  <c r="AH205" i="18" s="1"/>
  <c r="AV205" i="18" s="1"/>
  <c r="O205" i="18"/>
  <c r="N205" i="18"/>
  <c r="M205" i="18"/>
  <c r="L205" i="18"/>
  <c r="AF205" i="18" s="1"/>
  <c r="AT205" i="18" s="1"/>
  <c r="K205" i="18"/>
  <c r="J205" i="18"/>
  <c r="Z205" i="18" s="1"/>
  <c r="AN205" i="18" s="1"/>
  <c r="I205" i="18"/>
  <c r="H205" i="18"/>
  <c r="AE205" i="18" s="1"/>
  <c r="AS205" i="18" s="1"/>
  <c r="G205" i="18"/>
  <c r="F205" i="18"/>
  <c r="E205" i="18"/>
  <c r="D205" i="18"/>
  <c r="AL205" i="18" s="1"/>
  <c r="A205" i="18"/>
  <c r="AK204" i="18"/>
  <c r="X204" i="18"/>
  <c r="AD204" i="18" s="1"/>
  <c r="W204" i="18"/>
  <c r="AC204" i="18" s="1"/>
  <c r="AR204" i="18" s="1"/>
  <c r="V204" i="18"/>
  <c r="U204" i="18"/>
  <c r="T204" i="18"/>
  <c r="S204" i="18"/>
  <c r="AA204" i="18" s="1"/>
  <c r="AO204" i="18" s="1"/>
  <c r="R204" i="18"/>
  <c r="Q204" i="18"/>
  <c r="P204" i="18"/>
  <c r="AH204" i="18" s="1"/>
  <c r="AV204" i="18" s="1"/>
  <c r="O204" i="18"/>
  <c r="AG204" i="18" s="1"/>
  <c r="N204" i="18"/>
  <c r="M204" i="18"/>
  <c r="L204" i="18"/>
  <c r="AF204" i="18" s="1"/>
  <c r="AT204" i="18" s="1"/>
  <c r="K204" i="18"/>
  <c r="J204" i="18"/>
  <c r="Z204" i="18" s="1"/>
  <c r="AN204" i="18" s="1"/>
  <c r="I204" i="18"/>
  <c r="H204" i="18"/>
  <c r="AE204" i="18" s="1"/>
  <c r="AS204" i="18" s="1"/>
  <c r="G204" i="18"/>
  <c r="F204" i="18"/>
  <c r="Y204" i="18" s="1"/>
  <c r="AM204" i="18" s="1"/>
  <c r="E204" i="18"/>
  <c r="D204" i="18"/>
  <c r="AL204" i="18" s="1"/>
  <c r="A204" i="18"/>
  <c r="AK203" i="18"/>
  <c r="AH203" i="18"/>
  <c r="AV203" i="18" s="1"/>
  <c r="AF203" i="18"/>
  <c r="AT203" i="18" s="1"/>
  <c r="BB203" i="18" s="1"/>
  <c r="X203" i="18"/>
  <c r="AD203" i="18" s="1"/>
  <c r="AP203" i="18" s="1"/>
  <c r="AQ203" i="18" s="1"/>
  <c r="W203" i="18"/>
  <c r="AC203" i="18" s="1"/>
  <c r="AR203" i="18" s="1"/>
  <c r="V203" i="18"/>
  <c r="U203" i="18"/>
  <c r="T203" i="18"/>
  <c r="AB203" i="18" s="1"/>
  <c r="S203" i="18"/>
  <c r="AA203" i="18" s="1"/>
  <c r="AO203" i="18" s="1"/>
  <c r="R203" i="18"/>
  <c r="Q203" i="18"/>
  <c r="P203" i="18"/>
  <c r="O203" i="18"/>
  <c r="N203" i="18"/>
  <c r="M203" i="18"/>
  <c r="AG203" i="18" s="1"/>
  <c r="L203" i="18"/>
  <c r="K203" i="18"/>
  <c r="J203" i="18"/>
  <c r="Z203" i="18" s="1"/>
  <c r="AN203" i="18" s="1"/>
  <c r="I203" i="18"/>
  <c r="H203" i="18"/>
  <c r="AE203" i="18" s="1"/>
  <c r="AS203" i="18" s="1"/>
  <c r="G203" i="18"/>
  <c r="F203" i="18"/>
  <c r="E203" i="18"/>
  <c r="D203" i="18"/>
  <c r="AK202" i="18"/>
  <c r="X202" i="18"/>
  <c r="AD202" i="18" s="1"/>
  <c r="W202" i="18"/>
  <c r="AC202" i="18" s="1"/>
  <c r="AR202" i="18" s="1"/>
  <c r="V202" i="18"/>
  <c r="U202" i="18"/>
  <c r="T202" i="18"/>
  <c r="AB202" i="18" s="1"/>
  <c r="S202" i="18"/>
  <c r="AA202" i="18" s="1"/>
  <c r="AO202" i="18" s="1"/>
  <c r="R202" i="18"/>
  <c r="Q202" i="18"/>
  <c r="P202" i="18"/>
  <c r="AH202" i="18" s="1"/>
  <c r="AV202" i="18" s="1"/>
  <c r="O202" i="18"/>
  <c r="N202" i="18"/>
  <c r="M202" i="18"/>
  <c r="L202" i="18"/>
  <c r="AF202" i="18" s="1"/>
  <c r="AT202" i="18" s="1"/>
  <c r="K202" i="18"/>
  <c r="J202" i="18"/>
  <c r="Z202" i="18" s="1"/>
  <c r="I202" i="18"/>
  <c r="H202" i="18"/>
  <c r="AE202" i="18" s="1"/>
  <c r="AS202" i="18" s="1"/>
  <c r="G202" i="18"/>
  <c r="F202" i="18"/>
  <c r="E202" i="18"/>
  <c r="D202" i="18"/>
  <c r="A202" i="18" s="1"/>
  <c r="AK201" i="18"/>
  <c r="AA201" i="18"/>
  <c r="AO201" i="18" s="1"/>
  <c r="X201" i="18"/>
  <c r="AD201" i="18" s="1"/>
  <c r="AP201" i="18" s="1"/>
  <c r="W201" i="18"/>
  <c r="AC201" i="18" s="1"/>
  <c r="AR201" i="18" s="1"/>
  <c r="AY201" i="18" s="1"/>
  <c r="V201" i="18"/>
  <c r="U201" i="18"/>
  <c r="T201" i="18"/>
  <c r="AB201" i="18" s="1"/>
  <c r="S201" i="18"/>
  <c r="R201" i="18"/>
  <c r="Q201" i="18"/>
  <c r="P201" i="18"/>
  <c r="AH201" i="18" s="1"/>
  <c r="AV201" i="18" s="1"/>
  <c r="O201" i="18"/>
  <c r="N201" i="18"/>
  <c r="M201" i="18"/>
  <c r="AG201" i="18" s="1"/>
  <c r="L201" i="18"/>
  <c r="AF201" i="18" s="1"/>
  <c r="AT201" i="18" s="1"/>
  <c r="K201" i="18"/>
  <c r="J201" i="18"/>
  <c r="Z201" i="18" s="1"/>
  <c r="AN201" i="18" s="1"/>
  <c r="I201" i="18"/>
  <c r="H201" i="18"/>
  <c r="AE201" i="18" s="1"/>
  <c r="AS201" i="18" s="1"/>
  <c r="G201" i="18"/>
  <c r="F201" i="18"/>
  <c r="E201" i="18"/>
  <c r="D201" i="18"/>
  <c r="AK200" i="18"/>
  <c r="AG200" i="18"/>
  <c r="Z200" i="18"/>
  <c r="AN200" i="18" s="1"/>
  <c r="X200" i="18"/>
  <c r="AD200" i="18" s="1"/>
  <c r="AP200" i="18" s="1"/>
  <c r="W200" i="18"/>
  <c r="AC200" i="18" s="1"/>
  <c r="AR200" i="18" s="1"/>
  <c r="V200" i="18"/>
  <c r="AB200" i="18" s="1"/>
  <c r="U200" i="18"/>
  <c r="T200" i="18"/>
  <c r="S200" i="18"/>
  <c r="AA200" i="18" s="1"/>
  <c r="AO200" i="18" s="1"/>
  <c r="R200" i="18"/>
  <c r="Q200" i="18"/>
  <c r="P200" i="18"/>
  <c r="AH200" i="18" s="1"/>
  <c r="AV200" i="18" s="1"/>
  <c r="O200" i="18"/>
  <c r="N200" i="18"/>
  <c r="M200" i="18"/>
  <c r="L200" i="18"/>
  <c r="AF200" i="18" s="1"/>
  <c r="AT200" i="18" s="1"/>
  <c r="K200" i="18"/>
  <c r="J200" i="18"/>
  <c r="I200" i="18"/>
  <c r="H200" i="18"/>
  <c r="AE200" i="18" s="1"/>
  <c r="AS200" i="18" s="1"/>
  <c r="G200" i="18"/>
  <c r="F200" i="18"/>
  <c r="E200" i="18"/>
  <c r="D200" i="18"/>
  <c r="AL200" i="18" s="1"/>
  <c r="AK199" i="18"/>
  <c r="AG199" i="18"/>
  <c r="AA199" i="18"/>
  <c r="AO199" i="18" s="1"/>
  <c r="X199" i="18"/>
  <c r="AD199" i="18" s="1"/>
  <c r="W199" i="18"/>
  <c r="AC199" i="18" s="1"/>
  <c r="AR199" i="18" s="1"/>
  <c r="V199" i="18"/>
  <c r="U199" i="18"/>
  <c r="T199" i="18"/>
  <c r="AB199" i="18" s="1"/>
  <c r="S199" i="18"/>
  <c r="R199" i="18"/>
  <c r="Q199" i="18"/>
  <c r="P199" i="18"/>
  <c r="AH199" i="18" s="1"/>
  <c r="AV199" i="18" s="1"/>
  <c r="O199" i="18"/>
  <c r="N199" i="18"/>
  <c r="M199" i="18"/>
  <c r="L199" i="18"/>
  <c r="AF199" i="18" s="1"/>
  <c r="AT199" i="18" s="1"/>
  <c r="K199" i="18"/>
  <c r="J199" i="18"/>
  <c r="Z199" i="18" s="1"/>
  <c r="AN199" i="18" s="1"/>
  <c r="I199" i="18"/>
  <c r="H199" i="18"/>
  <c r="AE199" i="18" s="1"/>
  <c r="AS199" i="18" s="1"/>
  <c r="G199" i="18"/>
  <c r="F199" i="18"/>
  <c r="E199" i="18"/>
  <c r="D199" i="18"/>
  <c r="AL199" i="18" s="1"/>
  <c r="AK198" i="18"/>
  <c r="AF198" i="18"/>
  <c r="AT198" i="18" s="1"/>
  <c r="AA198" i="18"/>
  <c r="AO198" i="18" s="1"/>
  <c r="Z198" i="18"/>
  <c r="AN198" i="18" s="1"/>
  <c r="AW198" i="18" s="1"/>
  <c r="X198" i="18"/>
  <c r="AD198" i="18" s="1"/>
  <c r="W198" i="18"/>
  <c r="AC198" i="18" s="1"/>
  <c r="AR198" i="18" s="1"/>
  <c r="V198" i="18"/>
  <c r="AB198" i="18" s="1"/>
  <c r="U198" i="18"/>
  <c r="T198" i="18"/>
  <c r="S198" i="18"/>
  <c r="R198" i="18"/>
  <c r="Q198" i="18"/>
  <c r="P198" i="18"/>
  <c r="AH198" i="18" s="1"/>
  <c r="AV198" i="18" s="1"/>
  <c r="O198" i="18"/>
  <c r="N198" i="18"/>
  <c r="M198" i="18"/>
  <c r="AG198" i="18" s="1"/>
  <c r="L198" i="18"/>
  <c r="K198" i="18"/>
  <c r="J198" i="18"/>
  <c r="I198" i="18"/>
  <c r="H198" i="18"/>
  <c r="AE198" i="18" s="1"/>
  <c r="AS198" i="18" s="1"/>
  <c r="G198" i="18"/>
  <c r="F198" i="18"/>
  <c r="E198" i="18"/>
  <c r="D198" i="18"/>
  <c r="A198" i="18" s="1"/>
  <c r="AK197" i="18"/>
  <c r="X197" i="18"/>
  <c r="AD197" i="18" s="1"/>
  <c r="W197" i="18"/>
  <c r="AC197" i="18" s="1"/>
  <c r="AR197" i="18" s="1"/>
  <c r="V197" i="18"/>
  <c r="U197" i="18"/>
  <c r="Y197" i="18" s="1"/>
  <c r="AM197" i="18" s="1"/>
  <c r="T197" i="18"/>
  <c r="AB197" i="18" s="1"/>
  <c r="S197" i="18"/>
  <c r="AA197" i="18" s="1"/>
  <c r="AO197" i="18" s="1"/>
  <c r="R197" i="18"/>
  <c r="Q197" i="18"/>
  <c r="P197" i="18"/>
  <c r="AH197" i="18" s="1"/>
  <c r="AV197" i="18" s="1"/>
  <c r="O197" i="18"/>
  <c r="N197" i="18"/>
  <c r="M197" i="18"/>
  <c r="AG197" i="18" s="1"/>
  <c r="L197" i="18"/>
  <c r="AF197" i="18" s="1"/>
  <c r="AT197" i="18" s="1"/>
  <c r="K197" i="18"/>
  <c r="J197" i="18"/>
  <c r="Z197" i="18" s="1"/>
  <c r="AN197" i="18" s="1"/>
  <c r="I197" i="18"/>
  <c r="H197" i="18"/>
  <c r="AE197" i="18" s="1"/>
  <c r="AS197" i="18" s="1"/>
  <c r="G197" i="18"/>
  <c r="F197" i="18"/>
  <c r="E197" i="18"/>
  <c r="D197" i="18"/>
  <c r="AL197" i="18" s="1"/>
  <c r="A197" i="18"/>
  <c r="AK196" i="18"/>
  <c r="X196" i="18"/>
  <c r="AD196" i="18" s="1"/>
  <c r="W196" i="18"/>
  <c r="AC196" i="18" s="1"/>
  <c r="AR196" i="18" s="1"/>
  <c r="V196" i="18"/>
  <c r="U196" i="18"/>
  <c r="T196" i="18"/>
  <c r="S196" i="18"/>
  <c r="AA196" i="18" s="1"/>
  <c r="AO196" i="18" s="1"/>
  <c r="R196" i="18"/>
  <c r="Q196" i="18"/>
  <c r="P196" i="18"/>
  <c r="AH196" i="18" s="1"/>
  <c r="AV196" i="18" s="1"/>
  <c r="O196" i="18"/>
  <c r="AG196" i="18" s="1"/>
  <c r="N196" i="18"/>
  <c r="M196" i="18"/>
  <c r="L196" i="18"/>
  <c r="AF196" i="18" s="1"/>
  <c r="AT196" i="18" s="1"/>
  <c r="BB196" i="18" s="1"/>
  <c r="K196" i="18"/>
  <c r="J196" i="18"/>
  <c r="Z196" i="18" s="1"/>
  <c r="I196" i="18"/>
  <c r="H196" i="18"/>
  <c r="AE196" i="18" s="1"/>
  <c r="AS196" i="18" s="1"/>
  <c r="G196" i="18"/>
  <c r="F196" i="18"/>
  <c r="E196" i="18"/>
  <c r="D196" i="18"/>
  <c r="A196" i="18" s="1"/>
  <c r="AK195" i="18"/>
  <c r="AC195" i="18"/>
  <c r="AR195" i="18" s="1"/>
  <c r="AA195" i="18"/>
  <c r="AO195" i="18" s="1"/>
  <c r="X195" i="18"/>
  <c r="AD195" i="18" s="1"/>
  <c r="W195" i="18"/>
  <c r="V195" i="18"/>
  <c r="U195" i="18"/>
  <c r="T195" i="18"/>
  <c r="AB195" i="18" s="1"/>
  <c r="S195" i="18"/>
  <c r="R195" i="18"/>
  <c r="Q195" i="18"/>
  <c r="P195" i="18"/>
  <c r="AH195" i="18" s="1"/>
  <c r="AV195" i="18" s="1"/>
  <c r="O195" i="18"/>
  <c r="N195" i="18"/>
  <c r="M195" i="18"/>
  <c r="AG195" i="18" s="1"/>
  <c r="L195" i="18"/>
  <c r="AF195" i="18" s="1"/>
  <c r="AT195" i="18" s="1"/>
  <c r="K195" i="18"/>
  <c r="J195" i="18"/>
  <c r="Z195" i="18" s="1"/>
  <c r="AN195" i="18" s="1"/>
  <c r="I195" i="18"/>
  <c r="H195" i="18"/>
  <c r="AE195" i="18" s="1"/>
  <c r="AS195" i="18" s="1"/>
  <c r="AU195" i="18" s="1"/>
  <c r="G195" i="18"/>
  <c r="F195" i="18"/>
  <c r="E195" i="18"/>
  <c r="D195" i="18"/>
  <c r="AL195" i="18" s="1"/>
  <c r="AK194" i="18"/>
  <c r="AC194" i="18"/>
  <c r="AR194" i="18" s="1"/>
  <c r="AA194" i="18"/>
  <c r="AO194" i="18" s="1"/>
  <c r="X194" i="18"/>
  <c r="AD194" i="18" s="1"/>
  <c r="AP194" i="18" s="1"/>
  <c r="W194" i="18"/>
  <c r="V194" i="18"/>
  <c r="U194" i="18"/>
  <c r="T194" i="18"/>
  <c r="S194" i="18"/>
  <c r="R194" i="18"/>
  <c r="Q194" i="18"/>
  <c r="P194" i="18"/>
  <c r="AH194" i="18" s="1"/>
  <c r="AV194" i="18" s="1"/>
  <c r="O194" i="18"/>
  <c r="N194" i="18"/>
  <c r="M194" i="18"/>
  <c r="AG194" i="18" s="1"/>
  <c r="L194" i="18"/>
  <c r="AF194" i="18" s="1"/>
  <c r="AT194" i="18" s="1"/>
  <c r="K194" i="18"/>
  <c r="J194" i="18"/>
  <c r="Z194" i="18" s="1"/>
  <c r="AN194" i="18" s="1"/>
  <c r="I194" i="18"/>
  <c r="H194" i="18"/>
  <c r="AE194" i="18" s="1"/>
  <c r="AS194" i="18" s="1"/>
  <c r="G194" i="18"/>
  <c r="F194" i="18"/>
  <c r="E194" i="18"/>
  <c r="D194" i="18"/>
  <c r="AL194" i="18" s="1"/>
  <c r="AK193" i="18"/>
  <c r="AB193" i="18"/>
  <c r="X193" i="18"/>
  <c r="AD193" i="18" s="1"/>
  <c r="W193" i="18"/>
  <c r="AC193" i="18" s="1"/>
  <c r="AR193" i="18" s="1"/>
  <c r="V193" i="18"/>
  <c r="U193" i="18"/>
  <c r="Y193" i="18" s="1"/>
  <c r="AM193" i="18" s="1"/>
  <c r="T193" i="18"/>
  <c r="S193" i="18"/>
  <c r="AA193" i="18" s="1"/>
  <c r="AO193" i="18" s="1"/>
  <c r="R193" i="18"/>
  <c r="Q193" i="18"/>
  <c r="P193" i="18"/>
  <c r="AH193" i="18" s="1"/>
  <c r="AV193" i="18" s="1"/>
  <c r="O193" i="18"/>
  <c r="N193" i="18"/>
  <c r="M193" i="18"/>
  <c r="L193" i="18"/>
  <c r="AF193" i="18" s="1"/>
  <c r="AT193" i="18" s="1"/>
  <c r="K193" i="18"/>
  <c r="J193" i="18"/>
  <c r="Z193" i="18" s="1"/>
  <c r="AN193" i="18" s="1"/>
  <c r="I193" i="18"/>
  <c r="H193" i="18"/>
  <c r="AE193" i="18" s="1"/>
  <c r="AS193" i="18" s="1"/>
  <c r="G193" i="18"/>
  <c r="F193" i="18"/>
  <c r="E193" i="18"/>
  <c r="D193" i="18"/>
  <c r="AL193" i="18" s="1"/>
  <c r="A193" i="18"/>
  <c r="AK192" i="18"/>
  <c r="AC192" i="18"/>
  <c r="AR192" i="18" s="1"/>
  <c r="X192" i="18"/>
  <c r="AD192" i="18" s="1"/>
  <c r="W192" i="18"/>
  <c r="V192" i="18"/>
  <c r="U192" i="18"/>
  <c r="Y192" i="18" s="1"/>
  <c r="AM192" i="18" s="1"/>
  <c r="T192" i="18"/>
  <c r="AB192" i="18" s="1"/>
  <c r="S192" i="18"/>
  <c r="AA192" i="18" s="1"/>
  <c r="AO192" i="18" s="1"/>
  <c r="R192" i="18"/>
  <c r="Q192" i="18"/>
  <c r="P192" i="18"/>
  <c r="AH192" i="18" s="1"/>
  <c r="AV192" i="18" s="1"/>
  <c r="O192" i="18"/>
  <c r="N192" i="18"/>
  <c r="M192" i="18"/>
  <c r="AG192" i="18" s="1"/>
  <c r="L192" i="18"/>
  <c r="AF192" i="18" s="1"/>
  <c r="AT192" i="18" s="1"/>
  <c r="K192" i="18"/>
  <c r="J192" i="18"/>
  <c r="Z192" i="18" s="1"/>
  <c r="AN192" i="18" s="1"/>
  <c r="I192" i="18"/>
  <c r="H192" i="18"/>
  <c r="AE192" i="18" s="1"/>
  <c r="AS192" i="18" s="1"/>
  <c r="G192" i="18"/>
  <c r="F192" i="18"/>
  <c r="E192" i="18"/>
  <c r="D192" i="18"/>
  <c r="AK191" i="18"/>
  <c r="AB191" i="18"/>
  <c r="X191" i="18"/>
  <c r="AD191" i="18" s="1"/>
  <c r="AP191" i="18" s="1"/>
  <c r="AQ191" i="18" s="1"/>
  <c r="W191" i="18"/>
  <c r="AC191" i="18" s="1"/>
  <c r="AR191" i="18" s="1"/>
  <c r="V191" i="18"/>
  <c r="U191" i="18"/>
  <c r="Y191" i="18" s="1"/>
  <c r="AM191" i="18" s="1"/>
  <c r="T191" i="18"/>
  <c r="S191" i="18"/>
  <c r="AA191" i="18" s="1"/>
  <c r="AO191" i="18" s="1"/>
  <c r="R191" i="18"/>
  <c r="Q191" i="18"/>
  <c r="P191" i="18"/>
  <c r="AH191" i="18" s="1"/>
  <c r="AV191" i="18" s="1"/>
  <c r="O191" i="18"/>
  <c r="N191" i="18"/>
  <c r="M191" i="18"/>
  <c r="AG191" i="18" s="1"/>
  <c r="L191" i="18"/>
  <c r="AF191" i="18" s="1"/>
  <c r="AT191" i="18" s="1"/>
  <c r="K191" i="18"/>
  <c r="J191" i="18"/>
  <c r="Z191" i="18" s="1"/>
  <c r="AN191" i="18" s="1"/>
  <c r="I191" i="18"/>
  <c r="H191" i="18"/>
  <c r="AE191" i="18" s="1"/>
  <c r="AS191" i="18" s="1"/>
  <c r="AZ191" i="18" s="1"/>
  <c r="G191" i="18"/>
  <c r="F191" i="18"/>
  <c r="E191" i="18"/>
  <c r="D191" i="18"/>
  <c r="AL191" i="18" s="1"/>
  <c r="A191" i="18"/>
  <c r="AK190" i="18"/>
  <c r="AH190" i="18"/>
  <c r="AV190" i="18" s="1"/>
  <c r="AC190" i="18"/>
  <c r="AR190" i="18" s="1"/>
  <c r="X190" i="18"/>
  <c r="AD190" i="18" s="1"/>
  <c r="W190" i="18"/>
  <c r="V190" i="18"/>
  <c r="U190" i="18"/>
  <c r="T190" i="18"/>
  <c r="AB190" i="18" s="1"/>
  <c r="S190" i="18"/>
  <c r="AA190" i="18" s="1"/>
  <c r="AO190" i="18" s="1"/>
  <c r="R190" i="18"/>
  <c r="Q190" i="18"/>
  <c r="P190" i="18"/>
  <c r="O190" i="18"/>
  <c r="N190" i="18"/>
  <c r="M190" i="18"/>
  <c r="AG190" i="18" s="1"/>
  <c r="L190" i="18"/>
  <c r="AF190" i="18" s="1"/>
  <c r="AT190" i="18" s="1"/>
  <c r="K190" i="18"/>
  <c r="J190" i="18"/>
  <c r="Z190" i="18" s="1"/>
  <c r="AN190" i="18" s="1"/>
  <c r="I190" i="18"/>
  <c r="H190" i="18"/>
  <c r="AE190" i="18" s="1"/>
  <c r="AS190" i="18" s="1"/>
  <c r="AZ190" i="18" s="1"/>
  <c r="G190" i="18"/>
  <c r="F190" i="18"/>
  <c r="E190" i="18"/>
  <c r="D190" i="18"/>
  <c r="AL190" i="18" s="1"/>
  <c r="AK189" i="18"/>
  <c r="X189" i="18"/>
  <c r="AD189" i="18" s="1"/>
  <c r="AP189" i="18" s="1"/>
  <c r="W189" i="18"/>
  <c r="AC189" i="18" s="1"/>
  <c r="AR189" i="18" s="1"/>
  <c r="V189" i="18"/>
  <c r="U189" i="18"/>
  <c r="Y189" i="18" s="1"/>
  <c r="AM189" i="18" s="1"/>
  <c r="T189" i="18"/>
  <c r="AB189" i="18" s="1"/>
  <c r="S189" i="18"/>
  <c r="AA189" i="18" s="1"/>
  <c r="AO189" i="18" s="1"/>
  <c r="R189" i="18"/>
  <c r="Q189" i="18"/>
  <c r="P189" i="18"/>
  <c r="AH189" i="18" s="1"/>
  <c r="AV189" i="18" s="1"/>
  <c r="O189" i="18"/>
  <c r="AG189" i="18" s="1"/>
  <c r="N189" i="18"/>
  <c r="M189" i="18"/>
  <c r="L189" i="18"/>
  <c r="AF189" i="18" s="1"/>
  <c r="AT189" i="18" s="1"/>
  <c r="K189" i="18"/>
  <c r="J189" i="18"/>
  <c r="Z189" i="18" s="1"/>
  <c r="AN189" i="18" s="1"/>
  <c r="I189" i="18"/>
  <c r="H189" i="18"/>
  <c r="AE189" i="18" s="1"/>
  <c r="AS189" i="18" s="1"/>
  <c r="G189" i="18"/>
  <c r="F189" i="18"/>
  <c r="E189" i="18"/>
  <c r="D189" i="18"/>
  <c r="AL189" i="18" s="1"/>
  <c r="AK188" i="18"/>
  <c r="AF188" i="18"/>
  <c r="AT188" i="18" s="1"/>
  <c r="X188" i="18"/>
  <c r="AD188" i="18" s="1"/>
  <c r="W188" i="18"/>
  <c r="AC188" i="18" s="1"/>
  <c r="AR188" i="18" s="1"/>
  <c r="V188" i="18"/>
  <c r="U188" i="18"/>
  <c r="Y188" i="18" s="1"/>
  <c r="AM188" i="18" s="1"/>
  <c r="T188" i="18"/>
  <c r="AB188" i="18" s="1"/>
  <c r="S188" i="18"/>
  <c r="AA188" i="18" s="1"/>
  <c r="AO188" i="18" s="1"/>
  <c r="AY188" i="18" s="1"/>
  <c r="R188" i="18"/>
  <c r="Q188" i="18"/>
  <c r="P188" i="18"/>
  <c r="AH188" i="18" s="1"/>
  <c r="AV188" i="18" s="1"/>
  <c r="O188" i="18"/>
  <c r="N188" i="18"/>
  <c r="M188" i="18"/>
  <c r="AG188" i="18" s="1"/>
  <c r="L188" i="18"/>
  <c r="K188" i="18"/>
  <c r="J188" i="18"/>
  <c r="Z188" i="18" s="1"/>
  <c r="AN188" i="18" s="1"/>
  <c r="I188" i="18"/>
  <c r="H188" i="18"/>
  <c r="AE188" i="18" s="1"/>
  <c r="AS188" i="18" s="1"/>
  <c r="G188" i="18"/>
  <c r="F188" i="18"/>
  <c r="E188" i="18"/>
  <c r="D188" i="18"/>
  <c r="AL188" i="18" s="1"/>
  <c r="A188" i="18"/>
  <c r="AS187" i="18"/>
  <c r="AK187" i="18"/>
  <c r="AC187" i="18"/>
  <c r="AR187" i="18" s="1"/>
  <c r="X187" i="18"/>
  <c r="AD187" i="18" s="1"/>
  <c r="W187" i="18"/>
  <c r="V187" i="18"/>
  <c r="U187" i="18"/>
  <c r="T187" i="18"/>
  <c r="S187" i="18"/>
  <c r="AA187" i="18" s="1"/>
  <c r="AO187" i="18" s="1"/>
  <c r="R187" i="18"/>
  <c r="Q187" i="18"/>
  <c r="P187" i="18"/>
  <c r="AH187" i="18" s="1"/>
  <c r="AV187" i="18" s="1"/>
  <c r="O187" i="18"/>
  <c r="N187" i="18"/>
  <c r="M187" i="18"/>
  <c r="L187" i="18"/>
  <c r="AF187" i="18" s="1"/>
  <c r="AT187" i="18" s="1"/>
  <c r="K187" i="18"/>
  <c r="J187" i="18"/>
  <c r="Z187" i="18" s="1"/>
  <c r="AN187" i="18" s="1"/>
  <c r="I187" i="18"/>
  <c r="H187" i="18"/>
  <c r="AE187" i="18" s="1"/>
  <c r="G187" i="18"/>
  <c r="F187" i="18"/>
  <c r="E187" i="18"/>
  <c r="D187" i="18"/>
  <c r="AK186" i="18"/>
  <c r="AH186" i="18"/>
  <c r="AV186" i="18" s="1"/>
  <c r="AD186" i="18"/>
  <c r="AA186" i="18"/>
  <c r="AO186" i="18" s="1"/>
  <c r="X186" i="18"/>
  <c r="W186" i="18"/>
  <c r="AC186" i="18" s="1"/>
  <c r="AR186" i="18" s="1"/>
  <c r="V186" i="18"/>
  <c r="U186" i="18"/>
  <c r="T186" i="18"/>
  <c r="S186" i="18"/>
  <c r="R186" i="18"/>
  <c r="Q186" i="18"/>
  <c r="P186" i="18"/>
  <c r="O186" i="18"/>
  <c r="N186" i="18"/>
  <c r="M186" i="18"/>
  <c r="AG186" i="18" s="1"/>
  <c r="L186" i="18"/>
  <c r="AF186" i="18" s="1"/>
  <c r="AT186" i="18" s="1"/>
  <c r="K186" i="18"/>
  <c r="J186" i="18"/>
  <c r="Z186" i="18" s="1"/>
  <c r="AN186" i="18" s="1"/>
  <c r="I186" i="18"/>
  <c r="H186" i="18"/>
  <c r="AE186" i="18" s="1"/>
  <c r="AS186" i="18" s="1"/>
  <c r="G186" i="18"/>
  <c r="F186" i="18"/>
  <c r="E186" i="18"/>
  <c r="D186" i="18"/>
  <c r="AL186" i="18" s="1"/>
  <c r="AK185" i="18"/>
  <c r="AE185" i="18"/>
  <c r="AS185" i="18" s="1"/>
  <c r="X185" i="18"/>
  <c r="AD185" i="18" s="1"/>
  <c r="W185" i="18"/>
  <c r="AC185" i="18" s="1"/>
  <c r="AR185" i="18" s="1"/>
  <c r="V185" i="18"/>
  <c r="AB185" i="18" s="1"/>
  <c r="U185" i="18"/>
  <c r="T185" i="18"/>
  <c r="S185" i="18"/>
  <c r="AA185" i="18" s="1"/>
  <c r="AO185" i="18" s="1"/>
  <c r="R185" i="18"/>
  <c r="Q185" i="18"/>
  <c r="P185" i="18"/>
  <c r="AH185" i="18" s="1"/>
  <c r="AV185" i="18" s="1"/>
  <c r="O185" i="18"/>
  <c r="N185" i="18"/>
  <c r="M185" i="18"/>
  <c r="AG185" i="18" s="1"/>
  <c r="L185" i="18"/>
  <c r="AF185" i="18" s="1"/>
  <c r="AT185" i="18" s="1"/>
  <c r="K185" i="18"/>
  <c r="J185" i="18"/>
  <c r="Z185" i="18" s="1"/>
  <c r="AN185" i="18" s="1"/>
  <c r="AW185" i="18" s="1"/>
  <c r="I185" i="18"/>
  <c r="H185" i="18"/>
  <c r="G185" i="18"/>
  <c r="F185" i="18"/>
  <c r="E185" i="18"/>
  <c r="D185" i="18"/>
  <c r="AL185" i="18" s="1"/>
  <c r="A185" i="18"/>
  <c r="AK184" i="18"/>
  <c r="AG184" i="18"/>
  <c r="AE184" i="18"/>
  <c r="AS184" i="18" s="1"/>
  <c r="AC184" i="18"/>
  <c r="AR184" i="18" s="1"/>
  <c r="AA184" i="18"/>
  <c r="AO184" i="18" s="1"/>
  <c r="X184" i="18"/>
  <c r="AD184" i="18" s="1"/>
  <c r="AP184" i="18" s="1"/>
  <c r="AQ184" i="18" s="1"/>
  <c r="W184" i="18"/>
  <c r="V184" i="18"/>
  <c r="U184" i="18"/>
  <c r="T184" i="18"/>
  <c r="AB184" i="18" s="1"/>
  <c r="S184" i="18"/>
  <c r="R184" i="18"/>
  <c r="Q184" i="18"/>
  <c r="P184" i="18"/>
  <c r="AH184" i="18" s="1"/>
  <c r="AV184" i="18" s="1"/>
  <c r="O184" i="18"/>
  <c r="N184" i="18"/>
  <c r="M184" i="18"/>
  <c r="L184" i="18"/>
  <c r="AF184" i="18" s="1"/>
  <c r="AT184" i="18" s="1"/>
  <c r="K184" i="18"/>
  <c r="J184" i="18"/>
  <c r="Z184" i="18" s="1"/>
  <c r="AN184" i="18" s="1"/>
  <c r="I184" i="18"/>
  <c r="H184" i="18"/>
  <c r="G184" i="18"/>
  <c r="F184" i="18"/>
  <c r="E184" i="18"/>
  <c r="D184" i="18"/>
  <c r="AL184" i="18" s="1"/>
  <c r="AS183" i="18"/>
  <c r="AK183" i="18"/>
  <c r="AE183" i="18"/>
  <c r="X183" i="18"/>
  <c r="AD183" i="18" s="1"/>
  <c r="W183" i="18"/>
  <c r="AC183" i="18" s="1"/>
  <c r="AR183" i="18" s="1"/>
  <c r="V183" i="18"/>
  <c r="U183" i="18"/>
  <c r="Y183" i="18" s="1"/>
  <c r="AM183" i="18" s="1"/>
  <c r="T183" i="18"/>
  <c r="AB183" i="18" s="1"/>
  <c r="S183" i="18"/>
  <c r="AA183" i="18" s="1"/>
  <c r="AO183" i="18" s="1"/>
  <c r="R183" i="18"/>
  <c r="Q183" i="18"/>
  <c r="P183" i="18"/>
  <c r="AH183" i="18" s="1"/>
  <c r="AV183" i="18" s="1"/>
  <c r="O183" i="18"/>
  <c r="N183" i="18"/>
  <c r="M183" i="18"/>
  <c r="L183" i="18"/>
  <c r="AF183" i="18" s="1"/>
  <c r="AT183" i="18" s="1"/>
  <c r="K183" i="18"/>
  <c r="J183" i="18"/>
  <c r="Z183" i="18" s="1"/>
  <c r="AN183" i="18" s="1"/>
  <c r="I183" i="18"/>
  <c r="H183" i="18"/>
  <c r="G183" i="18"/>
  <c r="F183" i="18"/>
  <c r="E183" i="18"/>
  <c r="D183" i="18"/>
  <c r="AL183" i="18" s="1"/>
  <c r="AK182" i="18"/>
  <c r="AH182" i="18"/>
  <c r="AV182" i="18" s="1"/>
  <c r="AE182" i="18"/>
  <c r="AS182" i="18" s="1"/>
  <c r="AC182" i="18"/>
  <c r="AR182" i="18" s="1"/>
  <c r="X182" i="18"/>
  <c r="AD182" i="18" s="1"/>
  <c r="W182" i="18"/>
  <c r="V182" i="18"/>
  <c r="U182" i="18"/>
  <c r="T182" i="18"/>
  <c r="AB182" i="18" s="1"/>
  <c r="S182" i="18"/>
  <c r="AA182" i="18" s="1"/>
  <c r="AO182" i="18" s="1"/>
  <c r="R182" i="18"/>
  <c r="Q182" i="18"/>
  <c r="P182" i="18"/>
  <c r="O182" i="18"/>
  <c r="N182" i="18"/>
  <c r="M182" i="18"/>
  <c r="L182" i="18"/>
  <c r="AF182" i="18" s="1"/>
  <c r="AT182" i="18" s="1"/>
  <c r="K182" i="18"/>
  <c r="J182" i="18"/>
  <c r="Z182" i="18" s="1"/>
  <c r="AN182" i="18" s="1"/>
  <c r="I182" i="18"/>
  <c r="H182" i="18"/>
  <c r="G182" i="18"/>
  <c r="F182" i="18"/>
  <c r="E182" i="18"/>
  <c r="D182" i="18"/>
  <c r="AL182" i="18" s="1"/>
  <c r="A182" i="18"/>
  <c r="AK181" i="18"/>
  <c r="AA181" i="18"/>
  <c r="AO181" i="18" s="1"/>
  <c r="X181" i="18"/>
  <c r="AD181" i="18" s="1"/>
  <c r="W181" i="18"/>
  <c r="AC181" i="18" s="1"/>
  <c r="AR181" i="18" s="1"/>
  <c r="V181" i="18"/>
  <c r="U181" i="18"/>
  <c r="Y181" i="18" s="1"/>
  <c r="AM181" i="18" s="1"/>
  <c r="T181" i="18"/>
  <c r="AB181" i="18" s="1"/>
  <c r="S181" i="18"/>
  <c r="R181" i="18"/>
  <c r="Q181" i="18"/>
  <c r="P181" i="18"/>
  <c r="AH181" i="18" s="1"/>
  <c r="AV181" i="18" s="1"/>
  <c r="O181" i="18"/>
  <c r="AG181" i="18" s="1"/>
  <c r="N181" i="18"/>
  <c r="M181" i="18"/>
  <c r="L181" i="18"/>
  <c r="AF181" i="18" s="1"/>
  <c r="AT181" i="18" s="1"/>
  <c r="K181" i="18"/>
  <c r="J181" i="18"/>
  <c r="Z181" i="18" s="1"/>
  <c r="AN181" i="18" s="1"/>
  <c r="I181" i="18"/>
  <c r="H181" i="18"/>
  <c r="AE181" i="18" s="1"/>
  <c r="AS181" i="18" s="1"/>
  <c r="G181" i="18"/>
  <c r="F181" i="18"/>
  <c r="E181" i="18"/>
  <c r="D181" i="18"/>
  <c r="AK180" i="18"/>
  <c r="AH180" i="18"/>
  <c r="AV180" i="18" s="1"/>
  <c r="AF180" i="18"/>
  <c r="AT180" i="18" s="1"/>
  <c r="X180" i="18"/>
  <c r="AD180" i="18" s="1"/>
  <c r="W180" i="18"/>
  <c r="AC180" i="18" s="1"/>
  <c r="AR180" i="18" s="1"/>
  <c r="V180" i="18"/>
  <c r="U180" i="18"/>
  <c r="T180" i="18"/>
  <c r="S180" i="18"/>
  <c r="AA180" i="18" s="1"/>
  <c r="AO180" i="18" s="1"/>
  <c r="R180" i="18"/>
  <c r="Y180" i="18" s="1"/>
  <c r="AM180" i="18" s="1"/>
  <c r="Q180" i="18"/>
  <c r="P180" i="18"/>
  <c r="O180" i="18"/>
  <c r="AG180" i="18" s="1"/>
  <c r="N180" i="18"/>
  <c r="M180" i="18"/>
  <c r="L180" i="18"/>
  <c r="K180" i="18"/>
  <c r="J180" i="18"/>
  <c r="Z180" i="18" s="1"/>
  <c r="I180" i="18"/>
  <c r="H180" i="18"/>
  <c r="AE180" i="18" s="1"/>
  <c r="AS180" i="18" s="1"/>
  <c r="G180" i="18"/>
  <c r="F180" i="18"/>
  <c r="E180" i="18"/>
  <c r="D180" i="18"/>
  <c r="AL180" i="18" s="1"/>
  <c r="A180" i="18"/>
  <c r="AS179" i="18"/>
  <c r="AK179" i="18"/>
  <c r="X179" i="18"/>
  <c r="AD179" i="18" s="1"/>
  <c r="AP179" i="18" s="1"/>
  <c r="W179" i="18"/>
  <c r="AC179" i="18" s="1"/>
  <c r="AR179" i="18" s="1"/>
  <c r="V179" i="18"/>
  <c r="U179" i="18"/>
  <c r="Y179" i="18" s="1"/>
  <c r="AM179" i="18" s="1"/>
  <c r="T179" i="18"/>
  <c r="S179" i="18"/>
  <c r="AA179" i="18" s="1"/>
  <c r="AO179" i="18" s="1"/>
  <c r="R179" i="18"/>
  <c r="Q179" i="18"/>
  <c r="P179" i="18"/>
  <c r="AH179" i="18" s="1"/>
  <c r="AV179" i="18" s="1"/>
  <c r="O179" i="18"/>
  <c r="N179" i="18"/>
  <c r="M179" i="18"/>
  <c r="L179" i="18"/>
  <c r="AF179" i="18" s="1"/>
  <c r="AT179" i="18" s="1"/>
  <c r="K179" i="18"/>
  <c r="J179" i="18"/>
  <c r="Z179" i="18" s="1"/>
  <c r="AN179" i="18" s="1"/>
  <c r="I179" i="18"/>
  <c r="H179" i="18"/>
  <c r="AE179" i="18" s="1"/>
  <c r="G179" i="18"/>
  <c r="F179" i="18"/>
  <c r="E179" i="18"/>
  <c r="D179" i="18"/>
  <c r="AT178" i="18"/>
  <c r="AK178" i="18"/>
  <c r="AD178" i="18"/>
  <c r="AA178" i="18"/>
  <c r="AO178" i="18" s="1"/>
  <c r="X178" i="18"/>
  <c r="W178" i="18"/>
  <c r="AC178" i="18" s="1"/>
  <c r="AR178" i="18" s="1"/>
  <c r="V178" i="18"/>
  <c r="AB178" i="18" s="1"/>
  <c r="U178" i="18"/>
  <c r="T178" i="18"/>
  <c r="S178" i="18"/>
  <c r="R178" i="18"/>
  <c r="Q178" i="18"/>
  <c r="P178" i="18"/>
  <c r="AH178" i="18" s="1"/>
  <c r="AV178" i="18" s="1"/>
  <c r="O178" i="18"/>
  <c r="N178" i="18"/>
  <c r="M178" i="18"/>
  <c r="L178" i="18"/>
  <c r="AF178" i="18" s="1"/>
  <c r="K178" i="18"/>
  <c r="J178" i="18"/>
  <c r="Z178" i="18" s="1"/>
  <c r="AN178" i="18" s="1"/>
  <c r="I178" i="18"/>
  <c r="H178" i="18"/>
  <c r="AE178" i="18" s="1"/>
  <c r="AS178" i="18" s="1"/>
  <c r="AZ178" i="18" s="1"/>
  <c r="G178" i="18"/>
  <c r="F178" i="18"/>
  <c r="E178" i="18"/>
  <c r="D178" i="18"/>
  <c r="AL178" i="18" s="1"/>
  <c r="AV177" i="18"/>
  <c r="AK177" i="18"/>
  <c r="AE177" i="18"/>
  <c r="AS177" i="18" s="1"/>
  <c r="X177" i="18"/>
  <c r="AD177" i="18" s="1"/>
  <c r="AP177" i="18" s="1"/>
  <c r="W177" i="18"/>
  <c r="AC177" i="18" s="1"/>
  <c r="AR177" i="18" s="1"/>
  <c r="V177" i="18"/>
  <c r="U177" i="18"/>
  <c r="T177" i="18"/>
  <c r="AB177" i="18" s="1"/>
  <c r="S177" i="18"/>
  <c r="AA177" i="18" s="1"/>
  <c r="AO177" i="18" s="1"/>
  <c r="R177" i="18"/>
  <c r="Q177" i="18"/>
  <c r="P177" i="18"/>
  <c r="AH177" i="18" s="1"/>
  <c r="O177" i="18"/>
  <c r="N177" i="18"/>
  <c r="M177" i="18"/>
  <c r="AG177" i="18" s="1"/>
  <c r="L177" i="18"/>
  <c r="AF177" i="18" s="1"/>
  <c r="AT177" i="18" s="1"/>
  <c r="K177" i="18"/>
  <c r="Y177" i="18" s="1"/>
  <c r="AM177" i="18" s="1"/>
  <c r="J177" i="18"/>
  <c r="Z177" i="18" s="1"/>
  <c r="AN177" i="18" s="1"/>
  <c r="I177" i="18"/>
  <c r="H177" i="18"/>
  <c r="G177" i="18"/>
  <c r="F177" i="18"/>
  <c r="E177" i="18"/>
  <c r="D177" i="18"/>
  <c r="AK176" i="18"/>
  <c r="AC176" i="18"/>
  <c r="AR176" i="18" s="1"/>
  <c r="X176" i="18"/>
  <c r="AD176" i="18" s="1"/>
  <c r="W176" i="18"/>
  <c r="V176" i="18"/>
  <c r="U176" i="18"/>
  <c r="Y176" i="18" s="1"/>
  <c r="AM176" i="18" s="1"/>
  <c r="T176" i="18"/>
  <c r="AB176" i="18" s="1"/>
  <c r="S176" i="18"/>
  <c r="AA176" i="18" s="1"/>
  <c r="AO176" i="18" s="1"/>
  <c r="R176" i="18"/>
  <c r="Q176" i="18"/>
  <c r="P176" i="18"/>
  <c r="AH176" i="18" s="1"/>
  <c r="AV176" i="18" s="1"/>
  <c r="O176" i="18"/>
  <c r="N176" i="18"/>
  <c r="M176" i="18"/>
  <c r="AG176" i="18" s="1"/>
  <c r="L176" i="18"/>
  <c r="AF176" i="18" s="1"/>
  <c r="AT176" i="18" s="1"/>
  <c r="K176" i="18"/>
  <c r="J176" i="18"/>
  <c r="Z176" i="18" s="1"/>
  <c r="AN176" i="18" s="1"/>
  <c r="I176" i="18"/>
  <c r="H176" i="18"/>
  <c r="AE176" i="18" s="1"/>
  <c r="AS176" i="18" s="1"/>
  <c r="G176" i="18"/>
  <c r="F176" i="18"/>
  <c r="E176" i="18"/>
  <c r="D176" i="18"/>
  <c r="AL176" i="18" s="1"/>
  <c r="A176" i="18"/>
  <c r="AL175" i="18"/>
  <c r="AK175" i="18"/>
  <c r="AA175" i="18"/>
  <c r="AO175" i="18" s="1"/>
  <c r="X175" i="18"/>
  <c r="AD175" i="18" s="1"/>
  <c r="W175" i="18"/>
  <c r="AC175" i="18" s="1"/>
  <c r="AR175" i="18" s="1"/>
  <c r="V175" i="18"/>
  <c r="U175" i="18"/>
  <c r="T175" i="18"/>
  <c r="AB175" i="18" s="1"/>
  <c r="S175" i="18"/>
  <c r="R175" i="18"/>
  <c r="Q175" i="18"/>
  <c r="P175" i="18"/>
  <c r="AH175" i="18" s="1"/>
  <c r="AV175" i="18" s="1"/>
  <c r="O175" i="18"/>
  <c r="N175" i="18"/>
  <c r="M175" i="18"/>
  <c r="L175" i="18"/>
  <c r="AF175" i="18" s="1"/>
  <c r="AT175" i="18" s="1"/>
  <c r="BB175" i="18" s="1"/>
  <c r="K175" i="18"/>
  <c r="J175" i="18"/>
  <c r="Z175" i="18" s="1"/>
  <c r="AN175" i="18" s="1"/>
  <c r="I175" i="18"/>
  <c r="H175" i="18"/>
  <c r="AE175" i="18" s="1"/>
  <c r="AS175" i="18" s="1"/>
  <c r="AZ175" i="18" s="1"/>
  <c r="G175" i="18"/>
  <c r="F175" i="18"/>
  <c r="E175" i="18"/>
  <c r="D175" i="18"/>
  <c r="A175" i="18"/>
  <c r="BB174" i="18"/>
  <c r="AO174" i="18"/>
  <c r="AK174" i="18"/>
  <c r="X174" i="18"/>
  <c r="AD174" i="18" s="1"/>
  <c r="W174" i="18"/>
  <c r="AC174" i="18" s="1"/>
  <c r="AR174" i="18" s="1"/>
  <c r="V174" i="18"/>
  <c r="U174" i="18"/>
  <c r="T174" i="18"/>
  <c r="S174" i="18"/>
  <c r="AA174" i="18" s="1"/>
  <c r="R174" i="18"/>
  <c r="Q174" i="18"/>
  <c r="P174" i="18"/>
  <c r="AH174" i="18" s="1"/>
  <c r="AV174" i="18" s="1"/>
  <c r="O174" i="18"/>
  <c r="N174" i="18"/>
  <c r="M174" i="18"/>
  <c r="L174" i="18"/>
  <c r="AF174" i="18" s="1"/>
  <c r="AT174" i="18" s="1"/>
  <c r="K174" i="18"/>
  <c r="J174" i="18"/>
  <c r="Z174" i="18" s="1"/>
  <c r="AN174" i="18" s="1"/>
  <c r="I174" i="18"/>
  <c r="H174" i="18"/>
  <c r="AE174" i="18" s="1"/>
  <c r="AS174" i="18" s="1"/>
  <c r="G174" i="18"/>
  <c r="F174" i="18"/>
  <c r="E174" i="18"/>
  <c r="D174" i="18"/>
  <c r="A174" i="18" s="1"/>
  <c r="AK173" i="18"/>
  <c r="AG173" i="18"/>
  <c r="X173" i="18"/>
  <c r="AD173" i="18" s="1"/>
  <c r="W173" i="18"/>
  <c r="AC173" i="18" s="1"/>
  <c r="AR173" i="18" s="1"/>
  <c r="V173" i="18"/>
  <c r="U173" i="18"/>
  <c r="T173" i="18"/>
  <c r="AB173" i="18" s="1"/>
  <c r="S173" i="18"/>
  <c r="AA173" i="18" s="1"/>
  <c r="AO173" i="18" s="1"/>
  <c r="R173" i="18"/>
  <c r="Q173" i="18"/>
  <c r="P173" i="18"/>
  <c r="AH173" i="18" s="1"/>
  <c r="AV173" i="18" s="1"/>
  <c r="O173" i="18"/>
  <c r="N173" i="18"/>
  <c r="M173" i="18"/>
  <c r="L173" i="18"/>
  <c r="AF173" i="18" s="1"/>
  <c r="AT173" i="18" s="1"/>
  <c r="BB173" i="18" s="1"/>
  <c r="K173" i="18"/>
  <c r="J173" i="18"/>
  <c r="Z173" i="18" s="1"/>
  <c r="AN173" i="18" s="1"/>
  <c r="I173" i="18"/>
  <c r="H173" i="18"/>
  <c r="AE173" i="18" s="1"/>
  <c r="AS173" i="18" s="1"/>
  <c r="G173" i="18"/>
  <c r="F173" i="18"/>
  <c r="E173" i="18"/>
  <c r="D173" i="18"/>
  <c r="AZ172" i="18"/>
  <c r="AK172" i="18"/>
  <c r="AF172" i="18"/>
  <c r="AT172" i="18" s="1"/>
  <c r="X172" i="18"/>
  <c r="AD172" i="18" s="1"/>
  <c r="W172" i="18"/>
  <c r="AC172" i="18" s="1"/>
  <c r="AR172" i="18" s="1"/>
  <c r="V172" i="18"/>
  <c r="U172" i="18"/>
  <c r="T172" i="18"/>
  <c r="S172" i="18"/>
  <c r="AA172" i="18" s="1"/>
  <c r="AO172" i="18" s="1"/>
  <c r="R172" i="18"/>
  <c r="Q172" i="18"/>
  <c r="P172" i="18"/>
  <c r="AH172" i="18" s="1"/>
  <c r="AV172" i="18" s="1"/>
  <c r="O172" i="18"/>
  <c r="N172" i="18"/>
  <c r="M172" i="18"/>
  <c r="AG172" i="18" s="1"/>
  <c r="L172" i="18"/>
  <c r="K172" i="18"/>
  <c r="J172" i="18"/>
  <c r="Z172" i="18" s="1"/>
  <c r="I172" i="18"/>
  <c r="H172" i="18"/>
  <c r="AE172" i="18" s="1"/>
  <c r="AS172" i="18" s="1"/>
  <c r="G172" i="18"/>
  <c r="F172" i="18"/>
  <c r="E172" i="18"/>
  <c r="D172" i="18"/>
  <c r="AL172" i="18" s="1"/>
  <c r="A172" i="18"/>
  <c r="AK171" i="18"/>
  <c r="AH171" i="18"/>
  <c r="AV171" i="18" s="1"/>
  <c r="Z171" i="18"/>
  <c r="AN171" i="18" s="1"/>
  <c r="X171" i="18"/>
  <c r="AD171" i="18" s="1"/>
  <c r="AP171" i="18" s="1"/>
  <c r="W171" i="18"/>
  <c r="AC171" i="18" s="1"/>
  <c r="AR171" i="18" s="1"/>
  <c r="V171" i="18"/>
  <c r="U171" i="18"/>
  <c r="T171" i="18"/>
  <c r="AB171" i="18" s="1"/>
  <c r="S171" i="18"/>
  <c r="AA171" i="18" s="1"/>
  <c r="AO171" i="18" s="1"/>
  <c r="R171" i="18"/>
  <c r="Q171" i="18"/>
  <c r="P171" i="18"/>
  <c r="O171" i="18"/>
  <c r="N171" i="18"/>
  <c r="M171" i="18"/>
  <c r="L171" i="18"/>
  <c r="AF171" i="18" s="1"/>
  <c r="AT171" i="18" s="1"/>
  <c r="BB171" i="18" s="1"/>
  <c r="K171" i="18"/>
  <c r="J171" i="18"/>
  <c r="I171" i="18"/>
  <c r="H171" i="18"/>
  <c r="AE171" i="18" s="1"/>
  <c r="AS171" i="18" s="1"/>
  <c r="G171" i="18"/>
  <c r="F171" i="18"/>
  <c r="E171" i="18"/>
  <c r="D171" i="18"/>
  <c r="A171" i="18" s="1"/>
  <c r="AK170" i="18"/>
  <c r="AE170" i="18"/>
  <c r="AS170" i="18" s="1"/>
  <c r="AD170" i="18"/>
  <c r="AA170" i="18"/>
  <c r="AO170" i="18" s="1"/>
  <c r="AY170" i="18" s="1"/>
  <c r="X170" i="18"/>
  <c r="W170" i="18"/>
  <c r="AC170" i="18" s="1"/>
  <c r="AR170" i="18" s="1"/>
  <c r="V170" i="18"/>
  <c r="U170" i="18"/>
  <c r="T170" i="18"/>
  <c r="AB170" i="18" s="1"/>
  <c r="S170" i="18"/>
  <c r="R170" i="18"/>
  <c r="Q170" i="18"/>
  <c r="P170" i="18"/>
  <c r="AH170" i="18" s="1"/>
  <c r="AV170" i="18" s="1"/>
  <c r="O170" i="18"/>
  <c r="N170" i="18"/>
  <c r="M170" i="18"/>
  <c r="L170" i="18"/>
  <c r="AF170" i="18" s="1"/>
  <c r="AT170" i="18" s="1"/>
  <c r="K170" i="18"/>
  <c r="J170" i="18"/>
  <c r="Z170" i="18" s="1"/>
  <c r="AN170" i="18" s="1"/>
  <c r="I170" i="18"/>
  <c r="H170" i="18"/>
  <c r="G170" i="18"/>
  <c r="F170" i="18"/>
  <c r="E170" i="18"/>
  <c r="D170" i="18"/>
  <c r="AN169" i="18"/>
  <c r="AK169" i="18"/>
  <c r="AD169" i="18"/>
  <c r="X169" i="18"/>
  <c r="W169" i="18"/>
  <c r="AC169" i="18" s="1"/>
  <c r="AR169" i="18" s="1"/>
  <c r="V169" i="18"/>
  <c r="AB169" i="18" s="1"/>
  <c r="U169" i="18"/>
  <c r="T169" i="18"/>
  <c r="S169" i="18"/>
  <c r="AA169" i="18" s="1"/>
  <c r="AO169" i="18" s="1"/>
  <c r="R169" i="18"/>
  <c r="Q169" i="18"/>
  <c r="P169" i="18"/>
  <c r="AH169" i="18" s="1"/>
  <c r="AV169" i="18" s="1"/>
  <c r="O169" i="18"/>
  <c r="N169" i="18"/>
  <c r="M169" i="18"/>
  <c r="L169" i="18"/>
  <c r="AF169" i="18" s="1"/>
  <c r="AT169" i="18" s="1"/>
  <c r="K169" i="18"/>
  <c r="J169" i="18"/>
  <c r="Z169" i="18" s="1"/>
  <c r="I169" i="18"/>
  <c r="H169" i="18"/>
  <c r="AE169" i="18" s="1"/>
  <c r="AS169" i="18" s="1"/>
  <c r="G169" i="18"/>
  <c r="F169" i="18"/>
  <c r="Y169" i="18" s="1"/>
  <c r="AM169" i="18" s="1"/>
  <c r="E169" i="18"/>
  <c r="D169" i="18"/>
  <c r="AL169" i="18" s="1"/>
  <c r="A169" i="18"/>
  <c r="AK168" i="18"/>
  <c r="AH168" i="18"/>
  <c r="AV168" i="18" s="1"/>
  <c r="AD168" i="18"/>
  <c r="X168" i="18"/>
  <c r="W168" i="18"/>
  <c r="AC168" i="18" s="1"/>
  <c r="AR168" i="18" s="1"/>
  <c r="V168" i="18"/>
  <c r="U168" i="18"/>
  <c r="T168" i="18"/>
  <c r="AB168" i="18" s="1"/>
  <c r="S168" i="18"/>
  <c r="AA168" i="18" s="1"/>
  <c r="AO168" i="18" s="1"/>
  <c r="R168" i="18"/>
  <c r="Q168" i="18"/>
  <c r="P168" i="18"/>
  <c r="O168" i="18"/>
  <c r="N168" i="18"/>
  <c r="M168" i="18"/>
  <c r="L168" i="18"/>
  <c r="AF168" i="18" s="1"/>
  <c r="AT168" i="18" s="1"/>
  <c r="K168" i="18"/>
  <c r="J168" i="18"/>
  <c r="Z168" i="18" s="1"/>
  <c r="AN168" i="18" s="1"/>
  <c r="AW168" i="18" s="1"/>
  <c r="I168" i="18"/>
  <c r="H168" i="18"/>
  <c r="AE168" i="18" s="1"/>
  <c r="AS168" i="18" s="1"/>
  <c r="G168" i="18"/>
  <c r="F168" i="18"/>
  <c r="E168" i="18"/>
  <c r="D168" i="18"/>
  <c r="AL168" i="18" s="1"/>
  <c r="AO167" i="18"/>
  <c r="AK167" i="18"/>
  <c r="AA167" i="18"/>
  <c r="X167" i="18"/>
  <c r="AD167" i="18" s="1"/>
  <c r="W167" i="18"/>
  <c r="AC167" i="18" s="1"/>
  <c r="AR167" i="18" s="1"/>
  <c r="V167" i="18"/>
  <c r="U167" i="18"/>
  <c r="Y167" i="18" s="1"/>
  <c r="AM167" i="18" s="1"/>
  <c r="T167" i="18"/>
  <c r="AB167" i="18" s="1"/>
  <c r="S167" i="18"/>
  <c r="R167" i="18"/>
  <c r="Q167" i="18"/>
  <c r="P167" i="18"/>
  <c r="AH167" i="18" s="1"/>
  <c r="AV167" i="18" s="1"/>
  <c r="O167" i="18"/>
  <c r="N167" i="18"/>
  <c r="M167" i="18"/>
  <c r="L167" i="18"/>
  <c r="AF167" i="18" s="1"/>
  <c r="AT167" i="18" s="1"/>
  <c r="K167" i="18"/>
  <c r="J167" i="18"/>
  <c r="Z167" i="18" s="1"/>
  <c r="I167" i="18"/>
  <c r="H167" i="18"/>
  <c r="AE167" i="18" s="1"/>
  <c r="AS167" i="18" s="1"/>
  <c r="AZ167" i="18" s="1"/>
  <c r="G167" i="18"/>
  <c r="F167" i="18"/>
  <c r="E167" i="18"/>
  <c r="D167" i="18"/>
  <c r="AL167" i="18" s="1"/>
  <c r="AK166" i="18"/>
  <c r="AH166" i="18"/>
  <c r="AV166" i="18" s="1"/>
  <c r="AD166" i="18"/>
  <c r="AB166" i="18"/>
  <c r="X166" i="18"/>
  <c r="W166" i="18"/>
  <c r="AC166" i="18" s="1"/>
  <c r="AR166" i="18" s="1"/>
  <c r="V166" i="18"/>
  <c r="U166" i="18"/>
  <c r="T166" i="18"/>
  <c r="S166" i="18"/>
  <c r="AA166" i="18" s="1"/>
  <c r="AO166" i="18" s="1"/>
  <c r="R166" i="18"/>
  <c r="Q166" i="18"/>
  <c r="P166" i="18"/>
  <c r="O166" i="18"/>
  <c r="N166" i="18"/>
  <c r="M166" i="18"/>
  <c r="L166" i="18"/>
  <c r="AF166" i="18" s="1"/>
  <c r="AT166" i="18" s="1"/>
  <c r="K166" i="18"/>
  <c r="J166" i="18"/>
  <c r="Z166" i="18" s="1"/>
  <c r="AN166" i="18" s="1"/>
  <c r="I166" i="18"/>
  <c r="H166" i="18"/>
  <c r="AE166" i="18" s="1"/>
  <c r="AS166" i="18" s="1"/>
  <c r="G166" i="18"/>
  <c r="F166" i="18"/>
  <c r="E166" i="18"/>
  <c r="D166" i="18"/>
  <c r="AL166" i="18" s="1"/>
  <c r="AL165" i="18"/>
  <c r="AK165" i="18"/>
  <c r="X165" i="18"/>
  <c r="AD165" i="18" s="1"/>
  <c r="W165" i="18"/>
  <c r="AC165" i="18" s="1"/>
  <c r="AR165" i="18" s="1"/>
  <c r="V165" i="18"/>
  <c r="U165" i="18"/>
  <c r="Y165" i="18" s="1"/>
  <c r="AM165" i="18" s="1"/>
  <c r="T165" i="18"/>
  <c r="S165" i="18"/>
  <c r="AA165" i="18" s="1"/>
  <c r="AO165" i="18" s="1"/>
  <c r="AY165" i="18" s="1"/>
  <c r="R165" i="18"/>
  <c r="Q165" i="18"/>
  <c r="P165" i="18"/>
  <c r="AH165" i="18" s="1"/>
  <c r="AV165" i="18" s="1"/>
  <c r="O165" i="18"/>
  <c r="AG165" i="18" s="1"/>
  <c r="N165" i="18"/>
  <c r="M165" i="18"/>
  <c r="L165" i="18"/>
  <c r="AF165" i="18" s="1"/>
  <c r="AT165" i="18" s="1"/>
  <c r="K165" i="18"/>
  <c r="J165" i="18"/>
  <c r="Z165" i="18" s="1"/>
  <c r="AN165" i="18" s="1"/>
  <c r="I165" i="18"/>
  <c r="H165" i="18"/>
  <c r="AE165" i="18" s="1"/>
  <c r="AS165" i="18" s="1"/>
  <c r="G165" i="18"/>
  <c r="F165" i="18"/>
  <c r="E165" i="18"/>
  <c r="D165" i="18"/>
  <c r="A165" i="18" s="1"/>
  <c r="AK164" i="18"/>
  <c r="AG164" i="18"/>
  <c r="AD164" i="18"/>
  <c r="X164" i="18"/>
  <c r="W164" i="18"/>
  <c r="AC164" i="18" s="1"/>
  <c r="AR164" i="18" s="1"/>
  <c r="V164" i="18"/>
  <c r="AB164" i="18" s="1"/>
  <c r="U164" i="18"/>
  <c r="T164" i="18"/>
  <c r="S164" i="18"/>
  <c r="AA164" i="18" s="1"/>
  <c r="AO164" i="18" s="1"/>
  <c r="AY164" i="18" s="1"/>
  <c r="R164" i="18"/>
  <c r="Q164" i="18"/>
  <c r="P164" i="18"/>
  <c r="AH164" i="18" s="1"/>
  <c r="AV164" i="18" s="1"/>
  <c r="O164" i="18"/>
  <c r="N164" i="18"/>
  <c r="M164" i="18"/>
  <c r="L164" i="18"/>
  <c r="AF164" i="18" s="1"/>
  <c r="AT164" i="18" s="1"/>
  <c r="K164" i="18"/>
  <c r="J164" i="18"/>
  <c r="Z164" i="18" s="1"/>
  <c r="AN164" i="18" s="1"/>
  <c r="I164" i="18"/>
  <c r="H164" i="18"/>
  <c r="AE164" i="18" s="1"/>
  <c r="AS164" i="18" s="1"/>
  <c r="G164" i="18"/>
  <c r="F164" i="18"/>
  <c r="E164" i="18"/>
  <c r="D164" i="18"/>
  <c r="AL164" i="18" s="1"/>
  <c r="A164" i="18"/>
  <c r="AK163" i="18"/>
  <c r="X163" i="18"/>
  <c r="AD163" i="18" s="1"/>
  <c r="W163" i="18"/>
  <c r="AC163" i="18" s="1"/>
  <c r="AR163" i="18" s="1"/>
  <c r="V163" i="18"/>
  <c r="U163" i="18"/>
  <c r="T163" i="18"/>
  <c r="AB163" i="18" s="1"/>
  <c r="S163" i="18"/>
  <c r="AA163" i="18" s="1"/>
  <c r="AO163" i="18" s="1"/>
  <c r="R163" i="18"/>
  <c r="Q163" i="18"/>
  <c r="P163" i="18"/>
  <c r="AH163" i="18" s="1"/>
  <c r="AV163" i="18" s="1"/>
  <c r="BB163" i="18" s="1"/>
  <c r="O163" i="18"/>
  <c r="N163" i="18"/>
  <c r="M163" i="18"/>
  <c r="L163" i="18"/>
  <c r="AF163" i="18" s="1"/>
  <c r="AT163" i="18" s="1"/>
  <c r="K163" i="18"/>
  <c r="J163" i="18"/>
  <c r="Z163" i="18" s="1"/>
  <c r="I163" i="18"/>
  <c r="H163" i="18"/>
  <c r="AE163" i="18" s="1"/>
  <c r="AS163" i="18" s="1"/>
  <c r="AZ163" i="18" s="1"/>
  <c r="G163" i="18"/>
  <c r="F163" i="18"/>
  <c r="E163" i="18"/>
  <c r="D163" i="18"/>
  <c r="A163" i="18" s="1"/>
  <c r="AK162" i="18"/>
  <c r="AD162" i="18"/>
  <c r="X162" i="18"/>
  <c r="W162" i="18"/>
  <c r="AC162" i="18" s="1"/>
  <c r="AR162" i="18" s="1"/>
  <c r="V162" i="18"/>
  <c r="U162" i="18"/>
  <c r="T162" i="18"/>
  <c r="AB162" i="18" s="1"/>
  <c r="S162" i="18"/>
  <c r="AA162" i="18" s="1"/>
  <c r="AO162" i="18" s="1"/>
  <c r="R162" i="18"/>
  <c r="Q162" i="18"/>
  <c r="P162" i="18"/>
  <c r="AH162" i="18" s="1"/>
  <c r="AV162" i="18" s="1"/>
  <c r="O162" i="18"/>
  <c r="N162" i="18"/>
  <c r="M162" i="18"/>
  <c r="AG162" i="18" s="1"/>
  <c r="L162" i="18"/>
  <c r="AF162" i="18" s="1"/>
  <c r="AT162" i="18" s="1"/>
  <c r="K162" i="18"/>
  <c r="J162" i="18"/>
  <c r="Z162" i="18" s="1"/>
  <c r="AN162" i="18" s="1"/>
  <c r="I162" i="18"/>
  <c r="H162" i="18"/>
  <c r="AE162" i="18" s="1"/>
  <c r="AS162" i="18" s="1"/>
  <c r="G162" i="18"/>
  <c r="F162" i="18"/>
  <c r="E162" i="18"/>
  <c r="D162" i="18"/>
  <c r="A162" i="18" s="1"/>
  <c r="AN161" i="18"/>
  <c r="AK161" i="18"/>
  <c r="X161" i="18"/>
  <c r="AD161" i="18" s="1"/>
  <c r="AP161" i="18" s="1"/>
  <c r="W161" i="18"/>
  <c r="AC161" i="18" s="1"/>
  <c r="AR161" i="18" s="1"/>
  <c r="V161" i="18"/>
  <c r="U161" i="18"/>
  <c r="Y161" i="18" s="1"/>
  <c r="AM161" i="18" s="1"/>
  <c r="T161" i="18"/>
  <c r="S161" i="18"/>
  <c r="AA161" i="18" s="1"/>
  <c r="AO161" i="18" s="1"/>
  <c r="AY161" i="18" s="1"/>
  <c r="R161" i="18"/>
  <c r="Q161" i="18"/>
  <c r="P161" i="18"/>
  <c r="AH161" i="18" s="1"/>
  <c r="AV161" i="18" s="1"/>
  <c r="O161" i="18"/>
  <c r="N161" i="18"/>
  <c r="M161" i="18"/>
  <c r="AG161" i="18" s="1"/>
  <c r="L161" i="18"/>
  <c r="AF161" i="18" s="1"/>
  <c r="AT161" i="18" s="1"/>
  <c r="K161" i="18"/>
  <c r="J161" i="18"/>
  <c r="Z161" i="18" s="1"/>
  <c r="I161" i="18"/>
  <c r="H161" i="18"/>
  <c r="AE161" i="18" s="1"/>
  <c r="AS161" i="18" s="1"/>
  <c r="G161" i="18"/>
  <c r="F161" i="18"/>
  <c r="E161" i="18"/>
  <c r="D161" i="18"/>
  <c r="AL161" i="18" s="1"/>
  <c r="AP160" i="18"/>
  <c r="AK160" i="18"/>
  <c r="AC160" i="18"/>
  <c r="AR160" i="18" s="1"/>
  <c r="X160" i="18"/>
  <c r="AD160" i="18" s="1"/>
  <c r="W160" i="18"/>
  <c r="V160" i="18"/>
  <c r="U160" i="18"/>
  <c r="T160" i="18"/>
  <c r="AB160" i="18" s="1"/>
  <c r="S160" i="18"/>
  <c r="AA160" i="18" s="1"/>
  <c r="AO160" i="18" s="1"/>
  <c r="R160" i="18"/>
  <c r="Q160" i="18"/>
  <c r="P160" i="18"/>
  <c r="AH160" i="18" s="1"/>
  <c r="AV160" i="18" s="1"/>
  <c r="O160" i="18"/>
  <c r="N160" i="18"/>
  <c r="M160" i="18"/>
  <c r="AG160" i="18" s="1"/>
  <c r="L160" i="18"/>
  <c r="AF160" i="18" s="1"/>
  <c r="AT160" i="18" s="1"/>
  <c r="K160" i="18"/>
  <c r="J160" i="18"/>
  <c r="Z160" i="18" s="1"/>
  <c r="AN160" i="18" s="1"/>
  <c r="I160" i="18"/>
  <c r="H160" i="18"/>
  <c r="AE160" i="18" s="1"/>
  <c r="AS160" i="18" s="1"/>
  <c r="G160" i="18"/>
  <c r="F160" i="18"/>
  <c r="E160" i="18"/>
  <c r="D160" i="18"/>
  <c r="AL160" i="18" s="1"/>
  <c r="A160" i="18"/>
  <c r="AS159" i="18"/>
  <c r="AU159" i="18" s="1"/>
  <c r="AK159" i="18"/>
  <c r="AE159" i="18"/>
  <c r="AC159" i="18"/>
  <c r="AR159" i="18" s="1"/>
  <c r="Z159" i="18"/>
  <c r="AN159" i="18" s="1"/>
  <c r="X159" i="18"/>
  <c r="AD159" i="18" s="1"/>
  <c r="W159" i="18"/>
  <c r="V159" i="18"/>
  <c r="U159" i="18"/>
  <c r="T159" i="18"/>
  <c r="AB159" i="18" s="1"/>
  <c r="S159" i="18"/>
  <c r="AA159" i="18" s="1"/>
  <c r="AO159" i="18" s="1"/>
  <c r="R159" i="18"/>
  <c r="Q159" i="18"/>
  <c r="P159" i="18"/>
  <c r="AH159" i="18" s="1"/>
  <c r="AV159" i="18" s="1"/>
  <c r="O159" i="18"/>
  <c r="N159" i="18"/>
  <c r="M159" i="18"/>
  <c r="AG159" i="18" s="1"/>
  <c r="L159" i="18"/>
  <c r="AF159" i="18" s="1"/>
  <c r="AT159" i="18" s="1"/>
  <c r="K159" i="18"/>
  <c r="J159" i="18"/>
  <c r="I159" i="18"/>
  <c r="H159" i="18"/>
  <c r="G159" i="18"/>
  <c r="F159" i="18"/>
  <c r="E159" i="18"/>
  <c r="D159" i="18"/>
  <c r="AL159" i="18" s="1"/>
  <c r="AK158" i="18"/>
  <c r="AH158" i="18"/>
  <c r="AV158" i="18" s="1"/>
  <c r="AD158" i="18"/>
  <c r="X158" i="18"/>
  <c r="W158" i="18"/>
  <c r="AC158" i="18" s="1"/>
  <c r="AR158" i="18" s="1"/>
  <c r="V158" i="18"/>
  <c r="U158" i="18"/>
  <c r="T158" i="18"/>
  <c r="AB158" i="18" s="1"/>
  <c r="S158" i="18"/>
  <c r="AA158" i="18" s="1"/>
  <c r="AO158" i="18" s="1"/>
  <c r="R158" i="18"/>
  <c r="Q158" i="18"/>
  <c r="P158" i="18"/>
  <c r="O158" i="18"/>
  <c r="N158" i="18"/>
  <c r="M158" i="18"/>
  <c r="L158" i="18"/>
  <c r="AF158" i="18" s="1"/>
  <c r="AT158" i="18" s="1"/>
  <c r="K158" i="18"/>
  <c r="J158" i="18"/>
  <c r="Z158" i="18" s="1"/>
  <c r="AN158" i="18" s="1"/>
  <c r="I158" i="18"/>
  <c r="H158" i="18"/>
  <c r="AE158" i="18" s="1"/>
  <c r="AS158" i="18" s="1"/>
  <c r="G158" i="18"/>
  <c r="F158" i="18"/>
  <c r="E158" i="18"/>
  <c r="D158" i="18"/>
  <c r="AL158" i="18" s="1"/>
  <c r="AK157" i="18"/>
  <c r="AG157" i="18"/>
  <c r="AF157" i="18"/>
  <c r="AT157" i="18" s="1"/>
  <c r="BB157" i="18" s="1"/>
  <c r="X157" i="18"/>
  <c r="AD157" i="18" s="1"/>
  <c r="W157" i="18"/>
  <c r="AC157" i="18" s="1"/>
  <c r="AR157" i="18" s="1"/>
  <c r="V157" i="18"/>
  <c r="U157" i="18"/>
  <c r="T157" i="18"/>
  <c r="AB157" i="18" s="1"/>
  <c r="S157" i="18"/>
  <c r="AA157" i="18" s="1"/>
  <c r="AO157" i="18" s="1"/>
  <c r="R157" i="18"/>
  <c r="Q157" i="18"/>
  <c r="P157" i="18"/>
  <c r="AH157" i="18" s="1"/>
  <c r="AV157" i="18" s="1"/>
  <c r="O157" i="18"/>
  <c r="N157" i="18"/>
  <c r="M157" i="18"/>
  <c r="L157" i="18"/>
  <c r="K157" i="18"/>
  <c r="J157" i="18"/>
  <c r="Z157" i="18" s="1"/>
  <c r="AN157" i="18" s="1"/>
  <c r="AW157" i="18" s="1"/>
  <c r="I157" i="18"/>
  <c r="H157" i="18"/>
  <c r="AE157" i="18" s="1"/>
  <c r="AS157" i="18" s="1"/>
  <c r="G157" i="18"/>
  <c r="F157" i="18"/>
  <c r="E157" i="18"/>
  <c r="D157" i="18"/>
  <c r="AK156" i="18"/>
  <c r="X156" i="18"/>
  <c r="AD156" i="18" s="1"/>
  <c r="W156" i="18"/>
  <c r="AC156" i="18" s="1"/>
  <c r="AR156" i="18" s="1"/>
  <c r="V156" i="18"/>
  <c r="U156" i="18"/>
  <c r="T156" i="18"/>
  <c r="S156" i="18"/>
  <c r="AA156" i="18" s="1"/>
  <c r="AO156" i="18" s="1"/>
  <c r="R156" i="18"/>
  <c r="Q156" i="18"/>
  <c r="P156" i="18"/>
  <c r="AH156" i="18" s="1"/>
  <c r="AV156" i="18" s="1"/>
  <c r="O156" i="18"/>
  <c r="N156" i="18"/>
  <c r="M156" i="18"/>
  <c r="AG156" i="18" s="1"/>
  <c r="L156" i="18"/>
  <c r="AF156" i="18" s="1"/>
  <c r="AT156" i="18" s="1"/>
  <c r="K156" i="18"/>
  <c r="J156" i="18"/>
  <c r="Z156" i="18" s="1"/>
  <c r="AN156" i="18" s="1"/>
  <c r="AW156" i="18" s="1"/>
  <c r="I156" i="18"/>
  <c r="H156" i="18"/>
  <c r="AE156" i="18" s="1"/>
  <c r="AS156" i="18" s="1"/>
  <c r="G156" i="18"/>
  <c r="F156" i="18"/>
  <c r="E156" i="18"/>
  <c r="D156" i="18"/>
  <c r="AL156" i="18" s="1"/>
  <c r="AK155" i="18"/>
  <c r="AC155" i="18"/>
  <c r="AR155" i="18" s="1"/>
  <c r="X155" i="18"/>
  <c r="AD155" i="18" s="1"/>
  <c r="W155" i="18"/>
  <c r="V155" i="18"/>
  <c r="U155" i="18"/>
  <c r="T155" i="18"/>
  <c r="S155" i="18"/>
  <c r="AA155" i="18" s="1"/>
  <c r="AO155" i="18" s="1"/>
  <c r="R155" i="18"/>
  <c r="Q155" i="18"/>
  <c r="P155" i="18"/>
  <c r="AH155" i="18" s="1"/>
  <c r="AV155" i="18" s="1"/>
  <c r="BB155" i="18" s="1"/>
  <c r="O155" i="18"/>
  <c r="N155" i="18"/>
  <c r="M155" i="18"/>
  <c r="AG155" i="18" s="1"/>
  <c r="L155" i="18"/>
  <c r="AF155" i="18" s="1"/>
  <c r="AT155" i="18" s="1"/>
  <c r="K155" i="18"/>
  <c r="J155" i="18"/>
  <c r="Z155" i="18" s="1"/>
  <c r="AN155" i="18" s="1"/>
  <c r="AW155" i="18" s="1"/>
  <c r="I155" i="18"/>
  <c r="H155" i="18"/>
  <c r="AE155" i="18" s="1"/>
  <c r="AS155" i="18" s="1"/>
  <c r="G155" i="18"/>
  <c r="F155" i="18"/>
  <c r="E155" i="18"/>
  <c r="D155" i="18"/>
  <c r="A155" i="18" s="1"/>
  <c r="AK154" i="18"/>
  <c r="AA154" i="18"/>
  <c r="AO154" i="18" s="1"/>
  <c r="X154" i="18"/>
  <c r="AD154" i="18" s="1"/>
  <c r="W154" i="18"/>
  <c r="AC154" i="18" s="1"/>
  <c r="AR154" i="18" s="1"/>
  <c r="V154" i="18"/>
  <c r="U154" i="18"/>
  <c r="Y154" i="18" s="1"/>
  <c r="AM154" i="18" s="1"/>
  <c r="T154" i="18"/>
  <c r="S154" i="18"/>
  <c r="R154" i="18"/>
  <c r="Q154" i="18"/>
  <c r="P154" i="18"/>
  <c r="AH154" i="18" s="1"/>
  <c r="AV154" i="18" s="1"/>
  <c r="O154" i="18"/>
  <c r="N154" i="18"/>
  <c r="M154" i="18"/>
  <c r="AG154" i="18" s="1"/>
  <c r="L154" i="18"/>
  <c r="AF154" i="18" s="1"/>
  <c r="AT154" i="18" s="1"/>
  <c r="K154" i="18"/>
  <c r="J154" i="18"/>
  <c r="Z154" i="18" s="1"/>
  <c r="AN154" i="18" s="1"/>
  <c r="I154" i="18"/>
  <c r="H154" i="18"/>
  <c r="AE154" i="18" s="1"/>
  <c r="AS154" i="18" s="1"/>
  <c r="G154" i="18"/>
  <c r="F154" i="18"/>
  <c r="E154" i="18"/>
  <c r="D154" i="18"/>
  <c r="A154" i="18" s="1"/>
  <c r="AK153" i="18"/>
  <c r="X153" i="18"/>
  <c r="AD153" i="18" s="1"/>
  <c r="W153" i="18"/>
  <c r="AC153" i="18" s="1"/>
  <c r="AR153" i="18" s="1"/>
  <c r="V153" i="18"/>
  <c r="U153" i="18"/>
  <c r="Y153" i="18" s="1"/>
  <c r="AM153" i="18" s="1"/>
  <c r="T153" i="18"/>
  <c r="AB153" i="18" s="1"/>
  <c r="S153" i="18"/>
  <c r="AA153" i="18" s="1"/>
  <c r="AO153" i="18" s="1"/>
  <c r="R153" i="18"/>
  <c r="Q153" i="18"/>
  <c r="P153" i="18"/>
  <c r="AH153" i="18" s="1"/>
  <c r="AV153" i="18" s="1"/>
  <c r="O153" i="18"/>
  <c r="N153" i="18"/>
  <c r="M153" i="18"/>
  <c r="AG153" i="18" s="1"/>
  <c r="L153" i="18"/>
  <c r="AF153" i="18" s="1"/>
  <c r="AT153" i="18" s="1"/>
  <c r="K153" i="18"/>
  <c r="J153" i="18"/>
  <c r="Z153" i="18" s="1"/>
  <c r="I153" i="18"/>
  <c r="H153" i="18"/>
  <c r="AE153" i="18" s="1"/>
  <c r="AS153" i="18" s="1"/>
  <c r="G153" i="18"/>
  <c r="F153" i="18"/>
  <c r="E153" i="18"/>
  <c r="D153" i="18"/>
  <c r="AL153" i="18" s="1"/>
  <c r="AS152" i="18"/>
  <c r="AR152" i="18"/>
  <c r="AK152" i="18"/>
  <c r="AF152" i="18"/>
  <c r="AT152" i="18" s="1"/>
  <c r="X152" i="18"/>
  <c r="AD152" i="18" s="1"/>
  <c r="W152" i="18"/>
  <c r="AC152" i="18" s="1"/>
  <c r="V152" i="18"/>
  <c r="U152" i="18"/>
  <c r="T152" i="18"/>
  <c r="AB152" i="18" s="1"/>
  <c r="S152" i="18"/>
  <c r="AA152" i="18" s="1"/>
  <c r="AO152" i="18" s="1"/>
  <c r="R152" i="18"/>
  <c r="Q152" i="18"/>
  <c r="P152" i="18"/>
  <c r="AH152" i="18" s="1"/>
  <c r="AV152" i="18" s="1"/>
  <c r="O152" i="18"/>
  <c r="N152" i="18"/>
  <c r="Y152" i="18" s="1"/>
  <c r="AM152" i="18" s="1"/>
  <c r="M152" i="18"/>
  <c r="AG152" i="18" s="1"/>
  <c r="L152" i="18"/>
  <c r="K152" i="18"/>
  <c r="J152" i="18"/>
  <c r="Z152" i="18" s="1"/>
  <c r="AN152" i="18" s="1"/>
  <c r="I152" i="18"/>
  <c r="H152" i="18"/>
  <c r="AE152" i="18" s="1"/>
  <c r="G152" i="18"/>
  <c r="F152" i="18"/>
  <c r="E152" i="18"/>
  <c r="D152" i="18"/>
  <c r="AL152" i="18" s="1"/>
  <c r="AS151" i="18"/>
  <c r="AK151" i="18"/>
  <c r="AC151" i="18"/>
  <c r="AR151" i="18" s="1"/>
  <c r="AB151" i="18"/>
  <c r="Z151" i="18"/>
  <c r="AN151" i="18" s="1"/>
  <c r="X151" i="18"/>
  <c r="AD151" i="18" s="1"/>
  <c r="W151" i="18"/>
  <c r="V151" i="18"/>
  <c r="U151" i="18"/>
  <c r="T151" i="18"/>
  <c r="S151" i="18"/>
  <c r="AA151" i="18" s="1"/>
  <c r="AO151" i="18" s="1"/>
  <c r="R151" i="18"/>
  <c r="Q151" i="18"/>
  <c r="P151" i="18"/>
  <c r="AH151" i="18" s="1"/>
  <c r="AV151" i="18" s="1"/>
  <c r="O151" i="18"/>
  <c r="N151" i="18"/>
  <c r="M151" i="18"/>
  <c r="AG151" i="18" s="1"/>
  <c r="L151" i="18"/>
  <c r="AF151" i="18" s="1"/>
  <c r="AT151" i="18" s="1"/>
  <c r="K151" i="18"/>
  <c r="J151" i="18"/>
  <c r="I151" i="18"/>
  <c r="H151" i="18"/>
  <c r="AE151" i="18" s="1"/>
  <c r="G151" i="18"/>
  <c r="F151" i="18"/>
  <c r="E151" i="18"/>
  <c r="D151" i="18"/>
  <c r="AL151" i="18" s="1"/>
  <c r="AT150" i="18"/>
  <c r="AK150" i="18"/>
  <c r="AC150" i="18"/>
  <c r="AR150" i="18" s="1"/>
  <c r="AB150" i="18"/>
  <c r="X150" i="18"/>
  <c r="AD150" i="18" s="1"/>
  <c r="W150" i="18"/>
  <c r="V150" i="18"/>
  <c r="U150" i="18"/>
  <c r="T150" i="18"/>
  <c r="S150" i="18"/>
  <c r="AA150" i="18" s="1"/>
  <c r="AO150" i="18" s="1"/>
  <c r="AW150" i="18" s="1"/>
  <c r="R150" i="18"/>
  <c r="Q150" i="18"/>
  <c r="P150" i="18"/>
  <c r="AH150" i="18" s="1"/>
  <c r="AV150" i="18" s="1"/>
  <c r="O150" i="18"/>
  <c r="N150" i="18"/>
  <c r="M150" i="18"/>
  <c r="L150" i="18"/>
  <c r="AF150" i="18" s="1"/>
  <c r="K150" i="18"/>
  <c r="J150" i="18"/>
  <c r="Z150" i="18" s="1"/>
  <c r="AN150" i="18" s="1"/>
  <c r="I150" i="18"/>
  <c r="H150" i="18"/>
  <c r="AE150" i="18" s="1"/>
  <c r="AS150" i="18" s="1"/>
  <c r="AZ150" i="18" s="1"/>
  <c r="G150" i="18"/>
  <c r="F150" i="18"/>
  <c r="E150" i="18"/>
  <c r="D150" i="18"/>
  <c r="AL150" i="18" s="1"/>
  <c r="AK149" i="18"/>
  <c r="AE149" i="18"/>
  <c r="AS149" i="18" s="1"/>
  <c r="AD149" i="18"/>
  <c r="AP149" i="18" s="1"/>
  <c r="X149" i="18"/>
  <c r="W149" i="18"/>
  <c r="AC149" i="18" s="1"/>
  <c r="AR149" i="18" s="1"/>
  <c r="V149" i="18"/>
  <c r="U149" i="18"/>
  <c r="T149" i="18"/>
  <c r="S149" i="18"/>
  <c r="AA149" i="18" s="1"/>
  <c r="AO149" i="18" s="1"/>
  <c r="AY149" i="18" s="1"/>
  <c r="R149" i="18"/>
  <c r="Q149" i="18"/>
  <c r="P149" i="18"/>
  <c r="AH149" i="18" s="1"/>
  <c r="AV149" i="18" s="1"/>
  <c r="BB149" i="18" s="1"/>
  <c r="O149" i="18"/>
  <c r="N149" i="18"/>
  <c r="M149" i="18"/>
  <c r="AG149" i="18" s="1"/>
  <c r="L149" i="18"/>
  <c r="AF149" i="18" s="1"/>
  <c r="AT149" i="18" s="1"/>
  <c r="K149" i="18"/>
  <c r="J149" i="18"/>
  <c r="Z149" i="18" s="1"/>
  <c r="AN149" i="18" s="1"/>
  <c r="I149" i="18"/>
  <c r="H149" i="18"/>
  <c r="G149" i="18"/>
  <c r="F149" i="18"/>
  <c r="E149" i="18"/>
  <c r="D149" i="18"/>
  <c r="AK148" i="18"/>
  <c r="AF148" i="18"/>
  <c r="AT148" i="18" s="1"/>
  <c r="AD148" i="18"/>
  <c r="X148" i="18"/>
  <c r="W148" i="18"/>
  <c r="AC148" i="18" s="1"/>
  <c r="AR148" i="18" s="1"/>
  <c r="V148" i="18"/>
  <c r="U148" i="18"/>
  <c r="T148" i="18"/>
  <c r="S148" i="18"/>
  <c r="AA148" i="18" s="1"/>
  <c r="AO148" i="18" s="1"/>
  <c r="R148" i="18"/>
  <c r="Q148" i="18"/>
  <c r="P148" i="18"/>
  <c r="AH148" i="18" s="1"/>
  <c r="AV148" i="18" s="1"/>
  <c r="O148" i="18"/>
  <c r="N148" i="18"/>
  <c r="M148" i="18"/>
  <c r="AG148" i="18" s="1"/>
  <c r="L148" i="18"/>
  <c r="K148" i="18"/>
  <c r="J148" i="18"/>
  <c r="Z148" i="18" s="1"/>
  <c r="AN148" i="18" s="1"/>
  <c r="AW148" i="18" s="1"/>
  <c r="I148" i="18"/>
  <c r="H148" i="18"/>
  <c r="AE148" i="18" s="1"/>
  <c r="AS148" i="18" s="1"/>
  <c r="G148" i="18"/>
  <c r="F148" i="18"/>
  <c r="E148" i="18"/>
  <c r="D148" i="18"/>
  <c r="AL148" i="18" s="1"/>
  <c r="A148" i="18"/>
  <c r="AK147" i="18"/>
  <c r="X147" i="18"/>
  <c r="AD147" i="18" s="1"/>
  <c r="W147" i="18"/>
  <c r="AC147" i="18" s="1"/>
  <c r="AR147" i="18" s="1"/>
  <c r="V147" i="18"/>
  <c r="U147" i="18"/>
  <c r="T147" i="18"/>
  <c r="AB147" i="18" s="1"/>
  <c r="S147" i="18"/>
  <c r="AA147" i="18" s="1"/>
  <c r="AO147" i="18" s="1"/>
  <c r="R147" i="18"/>
  <c r="Q147" i="18"/>
  <c r="P147" i="18"/>
  <c r="AH147" i="18" s="1"/>
  <c r="AV147" i="18" s="1"/>
  <c r="O147" i="18"/>
  <c r="N147" i="18"/>
  <c r="M147" i="18"/>
  <c r="L147" i="18"/>
  <c r="AF147" i="18" s="1"/>
  <c r="AT147" i="18" s="1"/>
  <c r="K147" i="18"/>
  <c r="J147" i="18"/>
  <c r="Z147" i="18" s="1"/>
  <c r="AN147" i="18" s="1"/>
  <c r="I147" i="18"/>
  <c r="H147" i="18"/>
  <c r="AE147" i="18" s="1"/>
  <c r="AS147" i="18" s="1"/>
  <c r="G147" i="18"/>
  <c r="F147" i="18"/>
  <c r="E147" i="18"/>
  <c r="D147" i="18"/>
  <c r="A147" i="18" s="1"/>
  <c r="AK146" i="18"/>
  <c r="AE146" i="18"/>
  <c r="AS146" i="18" s="1"/>
  <c r="AD146" i="18"/>
  <c r="Z146" i="18"/>
  <c r="AN146" i="18" s="1"/>
  <c r="X146" i="18"/>
  <c r="W146" i="18"/>
  <c r="AC146" i="18" s="1"/>
  <c r="AR146" i="18" s="1"/>
  <c r="V146" i="18"/>
  <c r="U146" i="18"/>
  <c r="T146" i="18"/>
  <c r="AB146" i="18" s="1"/>
  <c r="S146" i="18"/>
  <c r="AA146" i="18" s="1"/>
  <c r="AO146" i="18" s="1"/>
  <c r="R146" i="18"/>
  <c r="Q146" i="18"/>
  <c r="P146" i="18"/>
  <c r="AH146" i="18" s="1"/>
  <c r="AV146" i="18" s="1"/>
  <c r="O146" i="18"/>
  <c r="N146" i="18"/>
  <c r="M146" i="18"/>
  <c r="AG146" i="18" s="1"/>
  <c r="L146" i="18"/>
  <c r="AF146" i="18" s="1"/>
  <c r="AT146" i="18" s="1"/>
  <c r="K146" i="18"/>
  <c r="J146" i="18"/>
  <c r="I146" i="18"/>
  <c r="H146" i="18"/>
  <c r="G146" i="18"/>
  <c r="F146" i="18"/>
  <c r="E146" i="18"/>
  <c r="D146" i="18"/>
  <c r="A146" i="18" s="1"/>
  <c r="AN145" i="18"/>
  <c r="AK145" i="18"/>
  <c r="AA145" i="18"/>
  <c r="AO145" i="18" s="1"/>
  <c r="AY145" i="18" s="1"/>
  <c r="X145" i="18"/>
  <c r="AD145" i="18" s="1"/>
  <c r="AP145" i="18" s="1"/>
  <c r="W145" i="18"/>
  <c r="AC145" i="18" s="1"/>
  <c r="AR145" i="18" s="1"/>
  <c r="V145" i="18"/>
  <c r="U145" i="18"/>
  <c r="T145" i="18"/>
  <c r="S145" i="18"/>
  <c r="R145" i="18"/>
  <c r="Q145" i="18"/>
  <c r="P145" i="18"/>
  <c r="AH145" i="18" s="1"/>
  <c r="AV145" i="18" s="1"/>
  <c r="O145" i="18"/>
  <c r="N145" i="18"/>
  <c r="M145" i="18"/>
  <c r="AG145" i="18" s="1"/>
  <c r="L145" i="18"/>
  <c r="AF145" i="18" s="1"/>
  <c r="AT145" i="18" s="1"/>
  <c r="K145" i="18"/>
  <c r="J145" i="18"/>
  <c r="Z145" i="18" s="1"/>
  <c r="I145" i="18"/>
  <c r="H145" i="18"/>
  <c r="AE145" i="18" s="1"/>
  <c r="AS145" i="18" s="1"/>
  <c r="G145" i="18"/>
  <c r="F145" i="18"/>
  <c r="E145" i="18"/>
  <c r="D145" i="18"/>
  <c r="AL145" i="18" s="1"/>
  <c r="AK144" i="18"/>
  <c r="AH144" i="18"/>
  <c r="AV144" i="18" s="1"/>
  <c r="AC144" i="18"/>
  <c r="AR144" i="18" s="1"/>
  <c r="X144" i="18"/>
  <c r="AD144" i="18" s="1"/>
  <c r="AP144" i="18" s="1"/>
  <c r="AQ144" i="18" s="1"/>
  <c r="W144" i="18"/>
  <c r="V144" i="18"/>
  <c r="U144" i="18"/>
  <c r="T144" i="18"/>
  <c r="AB144" i="18" s="1"/>
  <c r="S144" i="18"/>
  <c r="AA144" i="18" s="1"/>
  <c r="AO144" i="18" s="1"/>
  <c r="R144" i="18"/>
  <c r="Q144" i="18"/>
  <c r="P144" i="18"/>
  <c r="O144" i="18"/>
  <c r="N144" i="18"/>
  <c r="M144" i="18"/>
  <c r="AG144" i="18" s="1"/>
  <c r="L144" i="18"/>
  <c r="AF144" i="18" s="1"/>
  <c r="AT144" i="18" s="1"/>
  <c r="K144" i="18"/>
  <c r="J144" i="18"/>
  <c r="Z144" i="18" s="1"/>
  <c r="AN144" i="18" s="1"/>
  <c r="I144" i="18"/>
  <c r="H144" i="18"/>
  <c r="AE144" i="18" s="1"/>
  <c r="AS144" i="18" s="1"/>
  <c r="G144" i="18"/>
  <c r="F144" i="18"/>
  <c r="E144" i="18"/>
  <c r="D144" i="18"/>
  <c r="AK143" i="18"/>
  <c r="X143" i="18"/>
  <c r="AD143" i="18" s="1"/>
  <c r="W143" i="18"/>
  <c r="AC143" i="18" s="1"/>
  <c r="AR143" i="18" s="1"/>
  <c r="V143" i="18"/>
  <c r="U143" i="18"/>
  <c r="T143" i="18"/>
  <c r="S143" i="18"/>
  <c r="AA143" i="18" s="1"/>
  <c r="AO143" i="18" s="1"/>
  <c r="R143" i="18"/>
  <c r="Q143" i="18"/>
  <c r="P143" i="18"/>
  <c r="AH143" i="18" s="1"/>
  <c r="AV143" i="18" s="1"/>
  <c r="O143" i="18"/>
  <c r="N143" i="18"/>
  <c r="M143" i="18"/>
  <c r="L143" i="18"/>
  <c r="AF143" i="18" s="1"/>
  <c r="AT143" i="18" s="1"/>
  <c r="K143" i="18"/>
  <c r="J143" i="18"/>
  <c r="Z143" i="18" s="1"/>
  <c r="AN143" i="18" s="1"/>
  <c r="I143" i="18"/>
  <c r="H143" i="18"/>
  <c r="AE143" i="18" s="1"/>
  <c r="AS143" i="18" s="1"/>
  <c r="G143" i="18"/>
  <c r="F143" i="18"/>
  <c r="E143" i="18"/>
  <c r="D143" i="18"/>
  <c r="A143" i="18" s="1"/>
  <c r="AK142" i="18"/>
  <c r="AD142" i="18"/>
  <c r="AB142" i="18"/>
  <c r="X142" i="18"/>
  <c r="W142" i="18"/>
  <c r="AC142" i="18" s="1"/>
  <c r="AR142" i="18" s="1"/>
  <c r="V142" i="18"/>
  <c r="U142" i="18"/>
  <c r="T142" i="18"/>
  <c r="S142" i="18"/>
  <c r="AA142" i="18" s="1"/>
  <c r="AO142" i="18" s="1"/>
  <c r="R142" i="18"/>
  <c r="Q142" i="18"/>
  <c r="P142" i="18"/>
  <c r="AH142" i="18" s="1"/>
  <c r="AV142" i="18" s="1"/>
  <c r="O142" i="18"/>
  <c r="N142" i="18"/>
  <c r="M142" i="18"/>
  <c r="L142" i="18"/>
  <c r="AF142" i="18" s="1"/>
  <c r="AT142" i="18" s="1"/>
  <c r="K142" i="18"/>
  <c r="J142" i="18"/>
  <c r="Z142" i="18" s="1"/>
  <c r="AN142" i="18" s="1"/>
  <c r="I142" i="18"/>
  <c r="H142" i="18"/>
  <c r="AE142" i="18" s="1"/>
  <c r="AS142" i="18" s="1"/>
  <c r="G142" i="18"/>
  <c r="F142" i="18"/>
  <c r="E142" i="18"/>
  <c r="D142" i="18"/>
  <c r="AL142" i="18" s="1"/>
  <c r="AK141" i="18"/>
  <c r="X141" i="18"/>
  <c r="AD141" i="18" s="1"/>
  <c r="W141" i="18"/>
  <c r="AC141" i="18" s="1"/>
  <c r="AR141" i="18" s="1"/>
  <c r="V141" i="18"/>
  <c r="U141" i="18"/>
  <c r="T141" i="18"/>
  <c r="AB141" i="18" s="1"/>
  <c r="S141" i="18"/>
  <c r="AA141" i="18" s="1"/>
  <c r="AO141" i="18" s="1"/>
  <c r="AY141" i="18" s="1"/>
  <c r="R141" i="18"/>
  <c r="Q141" i="18"/>
  <c r="P141" i="18"/>
  <c r="AH141" i="18" s="1"/>
  <c r="AV141" i="18" s="1"/>
  <c r="O141" i="18"/>
  <c r="N141" i="18"/>
  <c r="M141" i="18"/>
  <c r="L141" i="18"/>
  <c r="AF141" i="18" s="1"/>
  <c r="AT141" i="18" s="1"/>
  <c r="K141" i="18"/>
  <c r="J141" i="18"/>
  <c r="Z141" i="18" s="1"/>
  <c r="AN141" i="18" s="1"/>
  <c r="I141" i="18"/>
  <c r="H141" i="18"/>
  <c r="AE141" i="18" s="1"/>
  <c r="AS141" i="18" s="1"/>
  <c r="G141" i="18"/>
  <c r="F141" i="18"/>
  <c r="E141" i="18"/>
  <c r="D141" i="18"/>
  <c r="AL141" i="18" s="1"/>
  <c r="A141" i="18"/>
  <c r="AK140" i="18"/>
  <c r="X140" i="18"/>
  <c r="AD140" i="18" s="1"/>
  <c r="W140" i="18"/>
  <c r="AC140" i="18" s="1"/>
  <c r="AR140" i="18" s="1"/>
  <c r="V140" i="18"/>
  <c r="U140" i="18"/>
  <c r="T140" i="18"/>
  <c r="AB140" i="18" s="1"/>
  <c r="S140" i="18"/>
  <c r="AA140" i="18" s="1"/>
  <c r="AO140" i="18" s="1"/>
  <c r="AY140" i="18" s="1"/>
  <c r="R140" i="18"/>
  <c r="Q140" i="18"/>
  <c r="P140" i="18"/>
  <c r="AH140" i="18" s="1"/>
  <c r="AV140" i="18" s="1"/>
  <c r="O140" i="18"/>
  <c r="N140" i="18"/>
  <c r="M140" i="18"/>
  <c r="AG140" i="18" s="1"/>
  <c r="L140" i="18"/>
  <c r="AF140" i="18" s="1"/>
  <c r="AT140" i="18" s="1"/>
  <c r="K140" i="18"/>
  <c r="J140" i="18"/>
  <c r="Z140" i="18" s="1"/>
  <c r="AN140" i="18" s="1"/>
  <c r="AW140" i="18" s="1"/>
  <c r="I140" i="18"/>
  <c r="H140" i="18"/>
  <c r="AE140" i="18" s="1"/>
  <c r="AS140" i="18" s="1"/>
  <c r="AZ140" i="18" s="1"/>
  <c r="G140" i="18"/>
  <c r="F140" i="18"/>
  <c r="E140" i="18"/>
  <c r="D140" i="18"/>
  <c r="AL140" i="18" s="1"/>
  <c r="AK139" i="18"/>
  <c r="X139" i="18"/>
  <c r="AD139" i="18" s="1"/>
  <c r="AP139" i="18" s="1"/>
  <c r="AQ139" i="18" s="1"/>
  <c r="W139" i="18"/>
  <c r="AC139" i="18" s="1"/>
  <c r="AR139" i="18" s="1"/>
  <c r="V139" i="18"/>
  <c r="U139" i="18"/>
  <c r="T139" i="18"/>
  <c r="AB139" i="18" s="1"/>
  <c r="S139" i="18"/>
  <c r="AA139" i="18" s="1"/>
  <c r="AO139" i="18" s="1"/>
  <c r="R139" i="18"/>
  <c r="Q139" i="18"/>
  <c r="P139" i="18"/>
  <c r="AH139" i="18" s="1"/>
  <c r="AV139" i="18" s="1"/>
  <c r="O139" i="18"/>
  <c r="N139" i="18"/>
  <c r="M139" i="18"/>
  <c r="L139" i="18"/>
  <c r="AF139" i="18" s="1"/>
  <c r="AT139" i="18" s="1"/>
  <c r="K139" i="18"/>
  <c r="J139" i="18"/>
  <c r="Z139" i="18" s="1"/>
  <c r="AN139" i="18" s="1"/>
  <c r="I139" i="18"/>
  <c r="H139" i="18"/>
  <c r="AE139" i="18" s="1"/>
  <c r="AS139" i="18" s="1"/>
  <c r="G139" i="18"/>
  <c r="F139" i="18"/>
  <c r="E139" i="18"/>
  <c r="D139" i="18"/>
  <c r="AL139" i="18" s="1"/>
  <c r="A139" i="18"/>
  <c r="AW138" i="18"/>
  <c r="AK138" i="18"/>
  <c r="AH138" i="18"/>
  <c r="AV138" i="18" s="1"/>
  <c r="X138" i="18"/>
  <c r="AD138" i="18" s="1"/>
  <c r="W138" i="18"/>
  <c r="AC138" i="18" s="1"/>
  <c r="AR138" i="18" s="1"/>
  <c r="V138" i="18"/>
  <c r="U138" i="18"/>
  <c r="T138" i="18"/>
  <c r="S138" i="18"/>
  <c r="AA138" i="18" s="1"/>
  <c r="AO138" i="18" s="1"/>
  <c r="R138" i="18"/>
  <c r="Q138" i="18"/>
  <c r="P138" i="18"/>
  <c r="O138" i="18"/>
  <c r="N138" i="18"/>
  <c r="M138" i="18"/>
  <c r="L138" i="18"/>
  <c r="AF138" i="18" s="1"/>
  <c r="AT138" i="18" s="1"/>
  <c r="K138" i="18"/>
  <c r="J138" i="18"/>
  <c r="Z138" i="18" s="1"/>
  <c r="AN138" i="18" s="1"/>
  <c r="I138" i="18"/>
  <c r="H138" i="18"/>
  <c r="AE138" i="18" s="1"/>
  <c r="AS138" i="18" s="1"/>
  <c r="G138" i="18"/>
  <c r="F138" i="18"/>
  <c r="E138" i="18"/>
  <c r="D138" i="18"/>
  <c r="A138" i="18" s="1"/>
  <c r="AK137" i="18"/>
  <c r="AA137" i="18"/>
  <c r="AO137" i="18" s="1"/>
  <c r="X137" i="18"/>
  <c r="AD137" i="18" s="1"/>
  <c r="W137" i="18"/>
  <c r="AC137" i="18" s="1"/>
  <c r="AR137" i="18" s="1"/>
  <c r="V137" i="18"/>
  <c r="U137" i="18"/>
  <c r="T137" i="18"/>
  <c r="S137" i="18"/>
  <c r="R137" i="18"/>
  <c r="Q137" i="18"/>
  <c r="P137" i="18"/>
  <c r="AH137" i="18" s="1"/>
  <c r="AV137" i="18" s="1"/>
  <c r="O137" i="18"/>
  <c r="AG137" i="18" s="1"/>
  <c r="N137" i="18"/>
  <c r="M137" i="18"/>
  <c r="L137" i="18"/>
  <c r="AF137" i="18" s="1"/>
  <c r="AT137" i="18" s="1"/>
  <c r="K137" i="18"/>
  <c r="J137" i="18"/>
  <c r="Z137" i="18" s="1"/>
  <c r="AN137" i="18" s="1"/>
  <c r="I137" i="18"/>
  <c r="H137" i="18"/>
  <c r="AE137" i="18" s="1"/>
  <c r="AS137" i="18" s="1"/>
  <c r="G137" i="18"/>
  <c r="F137" i="18"/>
  <c r="E137" i="18"/>
  <c r="D137" i="18"/>
  <c r="AS136" i="18"/>
  <c r="AZ136" i="18" s="1"/>
  <c r="AK136" i="18"/>
  <c r="AH136" i="18"/>
  <c r="AV136" i="18" s="1"/>
  <c r="AD136" i="18"/>
  <c r="X136" i="18"/>
  <c r="W136" i="18"/>
  <c r="AC136" i="18" s="1"/>
  <c r="AR136" i="18" s="1"/>
  <c r="V136" i="18"/>
  <c r="U136" i="18"/>
  <c r="T136" i="18"/>
  <c r="S136" i="18"/>
  <c r="AA136" i="18" s="1"/>
  <c r="AO136" i="18" s="1"/>
  <c r="R136" i="18"/>
  <c r="Q136" i="18"/>
  <c r="P136" i="18"/>
  <c r="O136" i="18"/>
  <c r="N136" i="18"/>
  <c r="M136" i="18"/>
  <c r="L136" i="18"/>
  <c r="AF136" i="18" s="1"/>
  <c r="AT136" i="18" s="1"/>
  <c r="K136" i="18"/>
  <c r="J136" i="18"/>
  <c r="Z136" i="18" s="1"/>
  <c r="AN136" i="18" s="1"/>
  <c r="I136" i="18"/>
  <c r="H136" i="18"/>
  <c r="AE136" i="18" s="1"/>
  <c r="G136" i="18"/>
  <c r="F136" i="18"/>
  <c r="E136" i="18"/>
  <c r="D136" i="18"/>
  <c r="AK135" i="18"/>
  <c r="AE135" i="18"/>
  <c r="AS135" i="18" s="1"/>
  <c r="X135" i="18"/>
  <c r="AD135" i="18" s="1"/>
  <c r="AP135" i="18" s="1"/>
  <c r="AQ135" i="18" s="1"/>
  <c r="W135" i="18"/>
  <c r="AC135" i="18" s="1"/>
  <c r="AR135" i="18" s="1"/>
  <c r="V135" i="18"/>
  <c r="U135" i="18"/>
  <c r="T135" i="18"/>
  <c r="AB135" i="18" s="1"/>
  <c r="S135" i="18"/>
  <c r="AA135" i="18" s="1"/>
  <c r="AO135" i="18" s="1"/>
  <c r="R135" i="18"/>
  <c r="Q135" i="18"/>
  <c r="P135" i="18"/>
  <c r="AH135" i="18" s="1"/>
  <c r="AV135" i="18" s="1"/>
  <c r="O135" i="18"/>
  <c r="N135" i="18"/>
  <c r="M135" i="18"/>
  <c r="L135" i="18"/>
  <c r="AF135" i="18" s="1"/>
  <c r="AT135" i="18" s="1"/>
  <c r="K135" i="18"/>
  <c r="J135" i="18"/>
  <c r="Z135" i="18" s="1"/>
  <c r="AN135" i="18" s="1"/>
  <c r="I135" i="18"/>
  <c r="H135" i="18"/>
  <c r="G135" i="18"/>
  <c r="F135" i="18"/>
  <c r="E135" i="18"/>
  <c r="D135" i="18"/>
  <c r="A135" i="18" s="1"/>
  <c r="AK134" i="18"/>
  <c r="AD134" i="18"/>
  <c r="AP134" i="18" s="1"/>
  <c r="X134" i="18"/>
  <c r="W134" i="18"/>
  <c r="AC134" i="18" s="1"/>
  <c r="AR134" i="18" s="1"/>
  <c r="V134" i="18"/>
  <c r="U134" i="18"/>
  <c r="T134" i="18"/>
  <c r="AB134" i="18" s="1"/>
  <c r="S134" i="18"/>
  <c r="AA134" i="18" s="1"/>
  <c r="AO134" i="18" s="1"/>
  <c r="AY134" i="18" s="1"/>
  <c r="R134" i="18"/>
  <c r="Q134" i="18"/>
  <c r="P134" i="18"/>
  <c r="AH134" i="18" s="1"/>
  <c r="AV134" i="18" s="1"/>
  <c r="O134" i="18"/>
  <c r="N134" i="18"/>
  <c r="M134" i="18"/>
  <c r="L134" i="18"/>
  <c r="AF134" i="18" s="1"/>
  <c r="AT134" i="18" s="1"/>
  <c r="K134" i="18"/>
  <c r="J134" i="18"/>
  <c r="Z134" i="18" s="1"/>
  <c r="AN134" i="18" s="1"/>
  <c r="AW134" i="18" s="1"/>
  <c r="I134" i="18"/>
  <c r="H134" i="18"/>
  <c r="AE134" i="18" s="1"/>
  <c r="AS134" i="18" s="1"/>
  <c r="G134" i="18"/>
  <c r="F134" i="18"/>
  <c r="E134" i="18"/>
  <c r="D134" i="18"/>
  <c r="AL134" i="18" s="1"/>
  <c r="A134" i="18"/>
  <c r="AK133" i="18"/>
  <c r="X133" i="18"/>
  <c r="AD133" i="18" s="1"/>
  <c r="W133" i="18"/>
  <c r="AC133" i="18" s="1"/>
  <c r="AR133" i="18" s="1"/>
  <c r="V133" i="18"/>
  <c r="U133" i="18"/>
  <c r="T133" i="18"/>
  <c r="AB133" i="18" s="1"/>
  <c r="S133" i="18"/>
  <c r="AA133" i="18" s="1"/>
  <c r="AO133" i="18" s="1"/>
  <c r="AY133" i="18" s="1"/>
  <c r="R133" i="18"/>
  <c r="Q133" i="18"/>
  <c r="P133" i="18"/>
  <c r="AH133" i="18" s="1"/>
  <c r="AV133" i="18" s="1"/>
  <c r="O133" i="18"/>
  <c r="N133" i="18"/>
  <c r="M133" i="18"/>
  <c r="AG133" i="18" s="1"/>
  <c r="L133" i="18"/>
  <c r="AF133" i="18" s="1"/>
  <c r="AT133" i="18" s="1"/>
  <c r="K133" i="18"/>
  <c r="J133" i="18"/>
  <c r="Z133" i="18" s="1"/>
  <c r="AN133" i="18" s="1"/>
  <c r="I133" i="18"/>
  <c r="H133" i="18"/>
  <c r="AE133" i="18" s="1"/>
  <c r="AS133" i="18" s="1"/>
  <c r="G133" i="18"/>
  <c r="F133" i="18"/>
  <c r="E133" i="18"/>
  <c r="D133" i="18"/>
  <c r="AL133" i="18" s="1"/>
  <c r="AK132" i="18"/>
  <c r="AD132" i="18"/>
  <c r="AC132" i="18"/>
  <c r="AR132" i="18" s="1"/>
  <c r="X132" i="18"/>
  <c r="W132" i="18"/>
  <c r="V132" i="18"/>
  <c r="U132" i="18"/>
  <c r="T132" i="18"/>
  <c r="AB132" i="18" s="1"/>
  <c r="S132" i="18"/>
  <c r="AA132" i="18" s="1"/>
  <c r="AO132" i="18" s="1"/>
  <c r="R132" i="18"/>
  <c r="Q132" i="18"/>
  <c r="P132" i="18"/>
  <c r="AH132" i="18" s="1"/>
  <c r="AV132" i="18" s="1"/>
  <c r="O132" i="18"/>
  <c r="N132" i="18"/>
  <c r="M132" i="18"/>
  <c r="AG132" i="18" s="1"/>
  <c r="L132" i="18"/>
  <c r="AF132" i="18" s="1"/>
  <c r="AT132" i="18" s="1"/>
  <c r="K132" i="18"/>
  <c r="J132" i="18"/>
  <c r="Z132" i="18" s="1"/>
  <c r="AN132" i="18" s="1"/>
  <c r="I132" i="18"/>
  <c r="H132" i="18"/>
  <c r="AE132" i="18" s="1"/>
  <c r="AS132" i="18" s="1"/>
  <c r="G132" i="18"/>
  <c r="F132" i="18"/>
  <c r="E132" i="18"/>
  <c r="D132" i="18"/>
  <c r="AK131" i="18"/>
  <c r="X131" i="18"/>
  <c r="AD131" i="18" s="1"/>
  <c r="W131" i="18"/>
  <c r="AC131" i="18" s="1"/>
  <c r="AR131" i="18" s="1"/>
  <c r="V131" i="18"/>
  <c r="U131" i="18"/>
  <c r="Y131" i="18" s="1"/>
  <c r="AM131" i="18" s="1"/>
  <c r="T131" i="18"/>
  <c r="AB131" i="18" s="1"/>
  <c r="S131" i="18"/>
  <c r="AA131" i="18" s="1"/>
  <c r="AO131" i="18" s="1"/>
  <c r="R131" i="18"/>
  <c r="Q131" i="18"/>
  <c r="P131" i="18"/>
  <c r="AH131" i="18" s="1"/>
  <c r="AV131" i="18" s="1"/>
  <c r="O131" i="18"/>
  <c r="N131" i="18"/>
  <c r="M131" i="18"/>
  <c r="AG131" i="18" s="1"/>
  <c r="L131" i="18"/>
  <c r="AF131" i="18" s="1"/>
  <c r="AT131" i="18" s="1"/>
  <c r="BB131" i="18" s="1"/>
  <c r="K131" i="18"/>
  <c r="J131" i="18"/>
  <c r="Z131" i="18" s="1"/>
  <c r="AN131" i="18" s="1"/>
  <c r="I131" i="18"/>
  <c r="H131" i="18"/>
  <c r="AE131" i="18" s="1"/>
  <c r="AS131" i="18" s="1"/>
  <c r="G131" i="18"/>
  <c r="F131" i="18"/>
  <c r="E131" i="18"/>
  <c r="D131" i="18"/>
  <c r="A131" i="18" s="1"/>
  <c r="AL130" i="18"/>
  <c r="AK130" i="18"/>
  <c r="X130" i="18"/>
  <c r="AD130" i="18" s="1"/>
  <c r="AP130" i="18" s="1"/>
  <c r="W130" i="18"/>
  <c r="AC130" i="18" s="1"/>
  <c r="AR130" i="18" s="1"/>
  <c r="V130" i="18"/>
  <c r="U130" i="18"/>
  <c r="T130" i="18"/>
  <c r="S130" i="18"/>
  <c r="AA130" i="18" s="1"/>
  <c r="AO130" i="18" s="1"/>
  <c r="R130" i="18"/>
  <c r="Q130" i="18"/>
  <c r="P130" i="18"/>
  <c r="AH130" i="18" s="1"/>
  <c r="AV130" i="18" s="1"/>
  <c r="O130" i="18"/>
  <c r="N130" i="18"/>
  <c r="M130" i="18"/>
  <c r="L130" i="18"/>
  <c r="AF130" i="18" s="1"/>
  <c r="AT130" i="18" s="1"/>
  <c r="K130" i="18"/>
  <c r="J130" i="18"/>
  <c r="Z130" i="18" s="1"/>
  <c r="AN130" i="18" s="1"/>
  <c r="I130" i="18"/>
  <c r="H130" i="18"/>
  <c r="AE130" i="18" s="1"/>
  <c r="AS130" i="18" s="1"/>
  <c r="AZ130" i="18" s="1"/>
  <c r="G130" i="18"/>
  <c r="F130" i="18"/>
  <c r="E130" i="18"/>
  <c r="D130" i="18"/>
  <c r="A130" i="18" s="1"/>
  <c r="AK129" i="18"/>
  <c r="X129" i="18"/>
  <c r="AD129" i="18" s="1"/>
  <c r="W129" i="18"/>
  <c r="AC129" i="18" s="1"/>
  <c r="AR129" i="18" s="1"/>
  <c r="V129" i="18"/>
  <c r="AB129" i="18" s="1"/>
  <c r="U129" i="18"/>
  <c r="T129" i="18"/>
  <c r="S129" i="18"/>
  <c r="AA129" i="18" s="1"/>
  <c r="AO129" i="18" s="1"/>
  <c r="R129" i="18"/>
  <c r="Q129" i="18"/>
  <c r="P129" i="18"/>
  <c r="AH129" i="18" s="1"/>
  <c r="AV129" i="18" s="1"/>
  <c r="O129" i="18"/>
  <c r="AG129" i="18" s="1"/>
  <c r="N129" i="18"/>
  <c r="M129" i="18"/>
  <c r="L129" i="18"/>
  <c r="AF129" i="18" s="1"/>
  <c r="AT129" i="18" s="1"/>
  <c r="K129" i="18"/>
  <c r="J129" i="18"/>
  <c r="Z129" i="18" s="1"/>
  <c r="I129" i="18"/>
  <c r="H129" i="18"/>
  <c r="AE129" i="18" s="1"/>
  <c r="AS129" i="18" s="1"/>
  <c r="G129" i="18"/>
  <c r="F129" i="18"/>
  <c r="Y129" i="18" s="1"/>
  <c r="AM129" i="18" s="1"/>
  <c r="E129" i="18"/>
  <c r="D129" i="18"/>
  <c r="AL129" i="18" s="1"/>
  <c r="A129" i="18"/>
  <c r="AR128" i="18"/>
  <c r="AK128" i="18"/>
  <c r="AA128" i="18"/>
  <c r="AO128" i="18" s="1"/>
  <c r="AY128" i="18" s="1"/>
  <c r="X128" i="18"/>
  <c r="AD128" i="18" s="1"/>
  <c r="AP128" i="18" s="1"/>
  <c r="W128" i="18"/>
  <c r="AC128" i="18" s="1"/>
  <c r="V128" i="18"/>
  <c r="U128" i="18"/>
  <c r="T128" i="18"/>
  <c r="AB128" i="18" s="1"/>
  <c r="S128" i="18"/>
  <c r="R128" i="18"/>
  <c r="Q128" i="18"/>
  <c r="P128" i="18"/>
  <c r="AH128" i="18" s="1"/>
  <c r="AV128" i="18" s="1"/>
  <c r="O128" i="18"/>
  <c r="N128" i="18"/>
  <c r="M128" i="18"/>
  <c r="AG128" i="18" s="1"/>
  <c r="L128" i="18"/>
  <c r="AF128" i="18" s="1"/>
  <c r="AT128" i="18" s="1"/>
  <c r="K128" i="18"/>
  <c r="J128" i="18"/>
  <c r="Z128" i="18" s="1"/>
  <c r="AN128" i="18" s="1"/>
  <c r="I128" i="18"/>
  <c r="H128" i="18"/>
  <c r="AE128" i="18" s="1"/>
  <c r="AS128" i="18" s="1"/>
  <c r="G128" i="18"/>
  <c r="F128" i="18"/>
  <c r="E128" i="18"/>
  <c r="D128" i="18"/>
  <c r="AL128" i="18" s="1"/>
  <c r="AU127" i="18"/>
  <c r="AK127" i="18"/>
  <c r="AD127" i="18"/>
  <c r="X127" i="18"/>
  <c r="W127" i="18"/>
  <c r="AC127" i="18" s="1"/>
  <c r="AR127" i="18" s="1"/>
  <c r="V127" i="18"/>
  <c r="U127" i="18"/>
  <c r="T127" i="18"/>
  <c r="AB127" i="18" s="1"/>
  <c r="S127" i="18"/>
  <c r="AA127" i="18" s="1"/>
  <c r="AO127" i="18" s="1"/>
  <c r="R127" i="18"/>
  <c r="Q127" i="18"/>
  <c r="P127" i="18"/>
  <c r="AH127" i="18" s="1"/>
  <c r="AV127" i="18" s="1"/>
  <c r="O127" i="18"/>
  <c r="N127" i="18"/>
  <c r="M127" i="18"/>
  <c r="AG127" i="18" s="1"/>
  <c r="L127" i="18"/>
  <c r="AF127" i="18" s="1"/>
  <c r="AT127" i="18" s="1"/>
  <c r="K127" i="18"/>
  <c r="J127" i="18"/>
  <c r="Z127" i="18" s="1"/>
  <c r="AN127" i="18" s="1"/>
  <c r="I127" i="18"/>
  <c r="H127" i="18"/>
  <c r="AE127" i="18" s="1"/>
  <c r="AS127" i="18" s="1"/>
  <c r="G127" i="18"/>
  <c r="F127" i="18"/>
  <c r="E127" i="18"/>
  <c r="D127" i="18"/>
  <c r="AL127" i="18" s="1"/>
  <c r="A127" i="18"/>
  <c r="AK126" i="18"/>
  <c r="AB126" i="18"/>
  <c r="X126" i="18"/>
  <c r="AD126" i="18" s="1"/>
  <c r="W126" i="18"/>
  <c r="AC126" i="18" s="1"/>
  <c r="AR126" i="18" s="1"/>
  <c r="V126" i="18"/>
  <c r="U126" i="18"/>
  <c r="T126" i="18"/>
  <c r="S126" i="18"/>
  <c r="AA126" i="18" s="1"/>
  <c r="AO126" i="18" s="1"/>
  <c r="R126" i="18"/>
  <c r="Q126" i="18"/>
  <c r="P126" i="18"/>
  <c r="AH126" i="18" s="1"/>
  <c r="AV126" i="18" s="1"/>
  <c r="O126" i="18"/>
  <c r="AG126" i="18" s="1"/>
  <c r="N126" i="18"/>
  <c r="M126" i="18"/>
  <c r="L126" i="18"/>
  <c r="AF126" i="18" s="1"/>
  <c r="AT126" i="18" s="1"/>
  <c r="K126" i="18"/>
  <c r="J126" i="18"/>
  <c r="Z126" i="18" s="1"/>
  <c r="AN126" i="18" s="1"/>
  <c r="AW126" i="18" s="1"/>
  <c r="I126" i="18"/>
  <c r="H126" i="18"/>
  <c r="AE126" i="18" s="1"/>
  <c r="AS126" i="18" s="1"/>
  <c r="G126" i="18"/>
  <c r="F126" i="18"/>
  <c r="E126" i="18"/>
  <c r="D126" i="18"/>
  <c r="AL126" i="18" s="1"/>
  <c r="A126" i="18"/>
  <c r="AK125" i="18"/>
  <c r="AF125" i="18"/>
  <c r="AT125" i="18" s="1"/>
  <c r="AA125" i="18"/>
  <c r="AO125" i="18" s="1"/>
  <c r="X125" i="18"/>
  <c r="AD125" i="18" s="1"/>
  <c r="W125" i="18"/>
  <c r="AC125" i="18" s="1"/>
  <c r="AR125" i="18" s="1"/>
  <c r="V125" i="18"/>
  <c r="U125" i="18"/>
  <c r="T125" i="18"/>
  <c r="S125" i="18"/>
  <c r="R125" i="18"/>
  <c r="Q125" i="18"/>
  <c r="P125" i="18"/>
  <c r="AH125" i="18" s="1"/>
  <c r="AV125" i="18" s="1"/>
  <c r="O125" i="18"/>
  <c r="N125" i="18"/>
  <c r="M125" i="18"/>
  <c r="AG125" i="18" s="1"/>
  <c r="L125" i="18"/>
  <c r="K125" i="18"/>
  <c r="J125" i="18"/>
  <c r="Z125" i="18" s="1"/>
  <c r="AN125" i="18" s="1"/>
  <c r="I125" i="18"/>
  <c r="H125" i="18"/>
  <c r="AE125" i="18" s="1"/>
  <c r="AS125" i="18" s="1"/>
  <c r="G125" i="18"/>
  <c r="F125" i="18"/>
  <c r="E125" i="18"/>
  <c r="D125" i="18"/>
  <c r="AL125" i="18" s="1"/>
  <c r="AK124" i="18"/>
  <c r="X124" i="18"/>
  <c r="AD124" i="18" s="1"/>
  <c r="W124" i="18"/>
  <c r="AC124" i="18" s="1"/>
  <c r="AR124" i="18" s="1"/>
  <c r="V124" i="18"/>
  <c r="U124" i="18"/>
  <c r="T124" i="18"/>
  <c r="AB124" i="18" s="1"/>
  <c r="S124" i="18"/>
  <c r="AA124" i="18" s="1"/>
  <c r="AO124" i="18" s="1"/>
  <c r="R124" i="18"/>
  <c r="Y124" i="18" s="1"/>
  <c r="AM124" i="18" s="1"/>
  <c r="Q124" i="18"/>
  <c r="P124" i="18"/>
  <c r="AH124" i="18" s="1"/>
  <c r="AV124" i="18" s="1"/>
  <c r="O124" i="18"/>
  <c r="N124" i="18"/>
  <c r="M124" i="18"/>
  <c r="L124" i="18"/>
  <c r="AF124" i="18" s="1"/>
  <c r="AT124" i="18" s="1"/>
  <c r="K124" i="18"/>
  <c r="J124" i="18"/>
  <c r="Z124" i="18" s="1"/>
  <c r="AN124" i="18" s="1"/>
  <c r="I124" i="18"/>
  <c r="H124" i="18"/>
  <c r="AE124" i="18" s="1"/>
  <c r="AS124" i="18" s="1"/>
  <c r="G124" i="18"/>
  <c r="F124" i="18"/>
  <c r="E124" i="18"/>
  <c r="D124" i="18"/>
  <c r="AK123" i="18"/>
  <c r="AA123" i="18"/>
  <c r="AO123" i="18" s="1"/>
  <c r="X123" i="18"/>
  <c r="AD123" i="18" s="1"/>
  <c r="W123" i="18"/>
  <c r="AC123" i="18" s="1"/>
  <c r="AR123" i="18" s="1"/>
  <c r="V123" i="18"/>
  <c r="U123" i="18"/>
  <c r="T123" i="18"/>
  <c r="AB123" i="18" s="1"/>
  <c r="S123" i="18"/>
  <c r="R123" i="18"/>
  <c r="Q123" i="18"/>
  <c r="P123" i="18"/>
  <c r="AH123" i="18" s="1"/>
  <c r="AV123" i="18" s="1"/>
  <c r="O123" i="18"/>
  <c r="N123" i="18"/>
  <c r="M123" i="18"/>
  <c r="AG123" i="18" s="1"/>
  <c r="L123" i="18"/>
  <c r="AF123" i="18" s="1"/>
  <c r="AT123" i="18" s="1"/>
  <c r="K123" i="18"/>
  <c r="J123" i="18"/>
  <c r="Z123" i="18" s="1"/>
  <c r="AN123" i="18" s="1"/>
  <c r="I123" i="18"/>
  <c r="H123" i="18"/>
  <c r="AE123" i="18" s="1"/>
  <c r="AS123" i="18" s="1"/>
  <c r="G123" i="18"/>
  <c r="F123" i="18"/>
  <c r="E123" i="18"/>
  <c r="D123" i="18"/>
  <c r="A123" i="18" s="1"/>
  <c r="AK122" i="18"/>
  <c r="X122" i="18"/>
  <c r="AD122" i="18" s="1"/>
  <c r="W122" i="18"/>
  <c r="AC122" i="18" s="1"/>
  <c r="AR122" i="18" s="1"/>
  <c r="V122" i="18"/>
  <c r="U122" i="18"/>
  <c r="T122" i="18"/>
  <c r="AB122" i="18" s="1"/>
  <c r="S122" i="18"/>
  <c r="AA122" i="18" s="1"/>
  <c r="AO122" i="18" s="1"/>
  <c r="R122" i="18"/>
  <c r="Q122" i="18"/>
  <c r="P122" i="18"/>
  <c r="AH122" i="18" s="1"/>
  <c r="AV122" i="18" s="1"/>
  <c r="O122" i="18"/>
  <c r="N122" i="18"/>
  <c r="M122" i="18"/>
  <c r="AG122" i="18" s="1"/>
  <c r="L122" i="18"/>
  <c r="AF122" i="18" s="1"/>
  <c r="AT122" i="18" s="1"/>
  <c r="BB122" i="18" s="1"/>
  <c r="K122" i="18"/>
  <c r="J122" i="18"/>
  <c r="Z122" i="18" s="1"/>
  <c r="AN122" i="18" s="1"/>
  <c r="I122" i="18"/>
  <c r="H122" i="18"/>
  <c r="AE122" i="18" s="1"/>
  <c r="AS122" i="18" s="1"/>
  <c r="G122" i="18"/>
  <c r="F122" i="18"/>
  <c r="E122" i="18"/>
  <c r="D122" i="18"/>
  <c r="AK121" i="18"/>
  <c r="X121" i="18"/>
  <c r="AD121" i="18" s="1"/>
  <c r="W121" i="18"/>
  <c r="AC121" i="18" s="1"/>
  <c r="AR121" i="18" s="1"/>
  <c r="V121" i="18"/>
  <c r="AB121" i="18" s="1"/>
  <c r="U121" i="18"/>
  <c r="Y121" i="18" s="1"/>
  <c r="AM121" i="18" s="1"/>
  <c r="T121" i="18"/>
  <c r="S121" i="18"/>
  <c r="AA121" i="18" s="1"/>
  <c r="AO121" i="18" s="1"/>
  <c r="R121" i="18"/>
  <c r="Q121" i="18"/>
  <c r="P121" i="18"/>
  <c r="AH121" i="18" s="1"/>
  <c r="AV121" i="18" s="1"/>
  <c r="O121" i="18"/>
  <c r="N121" i="18"/>
  <c r="M121" i="18"/>
  <c r="L121" i="18"/>
  <c r="AF121" i="18" s="1"/>
  <c r="AT121" i="18" s="1"/>
  <c r="K121" i="18"/>
  <c r="J121" i="18"/>
  <c r="Z121" i="18" s="1"/>
  <c r="AN121" i="18" s="1"/>
  <c r="I121" i="18"/>
  <c r="H121" i="18"/>
  <c r="AE121" i="18" s="1"/>
  <c r="AS121" i="18" s="1"/>
  <c r="G121" i="18"/>
  <c r="F121" i="18"/>
  <c r="E121" i="18"/>
  <c r="D121" i="18"/>
  <c r="AL121" i="18" s="1"/>
  <c r="A121" i="18"/>
  <c r="AT120" i="18"/>
  <c r="AR120" i="18"/>
  <c r="AK120" i="18"/>
  <c r="AC120" i="18"/>
  <c r="X120" i="18"/>
  <c r="AD120" i="18" s="1"/>
  <c r="W120" i="18"/>
  <c r="V120" i="18"/>
  <c r="U120" i="18"/>
  <c r="T120" i="18"/>
  <c r="AB120" i="18" s="1"/>
  <c r="S120" i="18"/>
  <c r="AA120" i="18" s="1"/>
  <c r="AO120" i="18" s="1"/>
  <c r="R120" i="18"/>
  <c r="Q120" i="18"/>
  <c r="P120" i="18"/>
  <c r="AH120" i="18" s="1"/>
  <c r="AV120" i="18" s="1"/>
  <c r="O120" i="18"/>
  <c r="N120" i="18"/>
  <c r="M120" i="18"/>
  <c r="AG120" i="18" s="1"/>
  <c r="L120" i="18"/>
  <c r="AF120" i="18" s="1"/>
  <c r="K120" i="18"/>
  <c r="J120" i="18"/>
  <c r="Z120" i="18" s="1"/>
  <c r="AN120" i="18" s="1"/>
  <c r="I120" i="18"/>
  <c r="H120" i="18"/>
  <c r="AE120" i="18" s="1"/>
  <c r="AS120" i="18" s="1"/>
  <c r="G120" i="18"/>
  <c r="F120" i="18"/>
  <c r="E120" i="18"/>
  <c r="D120" i="18"/>
  <c r="AL120" i="18" s="1"/>
  <c r="A120" i="18"/>
  <c r="AK119" i="18"/>
  <c r="AD119" i="18"/>
  <c r="X119" i="18"/>
  <c r="W119" i="18"/>
  <c r="AC119" i="18" s="1"/>
  <c r="AR119" i="18" s="1"/>
  <c r="V119" i="18"/>
  <c r="U119" i="18"/>
  <c r="T119" i="18"/>
  <c r="AB119" i="18" s="1"/>
  <c r="S119" i="18"/>
  <c r="AA119" i="18" s="1"/>
  <c r="AO119" i="18" s="1"/>
  <c r="R119" i="18"/>
  <c r="Q119" i="18"/>
  <c r="P119" i="18"/>
  <c r="AH119" i="18" s="1"/>
  <c r="AV119" i="18" s="1"/>
  <c r="O119" i="18"/>
  <c r="N119" i="18"/>
  <c r="M119" i="18"/>
  <c r="AG119" i="18" s="1"/>
  <c r="L119" i="18"/>
  <c r="AF119" i="18" s="1"/>
  <c r="AT119" i="18" s="1"/>
  <c r="K119" i="18"/>
  <c r="J119" i="18"/>
  <c r="Z119" i="18" s="1"/>
  <c r="AN119" i="18" s="1"/>
  <c r="I119" i="18"/>
  <c r="H119" i="18"/>
  <c r="AE119" i="18" s="1"/>
  <c r="AS119" i="18" s="1"/>
  <c r="G119" i="18"/>
  <c r="F119" i="18"/>
  <c r="E119" i="18"/>
  <c r="D119" i="18"/>
  <c r="AL119" i="18" s="1"/>
  <c r="A119" i="18"/>
  <c r="AW118" i="18"/>
  <c r="AK118" i="18"/>
  <c r="AE118" i="18"/>
  <c r="AS118" i="18" s="1"/>
  <c r="X118" i="18"/>
  <c r="AD118" i="18" s="1"/>
  <c r="W118" i="18"/>
  <c r="AC118" i="18" s="1"/>
  <c r="AR118" i="18" s="1"/>
  <c r="V118" i="18"/>
  <c r="AB118" i="18" s="1"/>
  <c r="U118" i="18"/>
  <c r="T118" i="18"/>
  <c r="S118" i="18"/>
  <c r="AA118" i="18" s="1"/>
  <c r="AO118" i="18" s="1"/>
  <c r="AY118" i="18" s="1"/>
  <c r="R118" i="18"/>
  <c r="Q118" i="18"/>
  <c r="P118" i="18"/>
  <c r="AH118" i="18" s="1"/>
  <c r="AV118" i="18" s="1"/>
  <c r="O118" i="18"/>
  <c r="N118" i="18"/>
  <c r="M118" i="18"/>
  <c r="AG118" i="18" s="1"/>
  <c r="L118" i="18"/>
  <c r="AF118" i="18" s="1"/>
  <c r="AT118" i="18" s="1"/>
  <c r="K118" i="18"/>
  <c r="J118" i="18"/>
  <c r="Z118" i="18" s="1"/>
  <c r="AN118" i="18" s="1"/>
  <c r="I118" i="18"/>
  <c r="H118" i="18"/>
  <c r="G118" i="18"/>
  <c r="F118" i="18"/>
  <c r="E118" i="18"/>
  <c r="D118" i="18"/>
  <c r="AL118" i="18" s="1"/>
  <c r="AK117" i="18"/>
  <c r="AF117" i="18"/>
  <c r="AT117" i="18" s="1"/>
  <c r="AD117" i="18"/>
  <c r="X117" i="18"/>
  <c r="W117" i="18"/>
  <c r="AC117" i="18" s="1"/>
  <c r="AR117" i="18" s="1"/>
  <c r="V117" i="18"/>
  <c r="U117" i="18"/>
  <c r="T117" i="18"/>
  <c r="AB117" i="18" s="1"/>
  <c r="S117" i="18"/>
  <c r="AA117" i="18" s="1"/>
  <c r="AO117" i="18" s="1"/>
  <c r="AY117" i="18" s="1"/>
  <c r="R117" i="18"/>
  <c r="Q117" i="18"/>
  <c r="P117" i="18"/>
  <c r="AH117" i="18" s="1"/>
  <c r="AV117" i="18" s="1"/>
  <c r="O117" i="18"/>
  <c r="N117" i="18"/>
  <c r="M117" i="18"/>
  <c r="AG117" i="18" s="1"/>
  <c r="L117" i="18"/>
  <c r="K117" i="18"/>
  <c r="J117" i="18"/>
  <c r="Z117" i="18" s="1"/>
  <c r="AN117" i="18" s="1"/>
  <c r="I117" i="18"/>
  <c r="H117" i="18"/>
  <c r="AE117" i="18" s="1"/>
  <c r="AS117" i="18" s="1"/>
  <c r="G117" i="18"/>
  <c r="F117" i="18"/>
  <c r="E117" i="18"/>
  <c r="D117" i="18"/>
  <c r="AL117" i="18" s="1"/>
  <c r="AK116" i="18"/>
  <c r="AF116" i="18"/>
  <c r="AT116" i="18" s="1"/>
  <c r="X116" i="18"/>
  <c r="AD116" i="18" s="1"/>
  <c r="AP116" i="18" s="1"/>
  <c r="W116" i="18"/>
  <c r="AC116" i="18" s="1"/>
  <c r="AR116" i="18" s="1"/>
  <c r="V116" i="18"/>
  <c r="U116" i="18"/>
  <c r="T116" i="18"/>
  <c r="S116" i="18"/>
  <c r="AA116" i="18" s="1"/>
  <c r="AO116" i="18" s="1"/>
  <c r="R116" i="18"/>
  <c r="Q116" i="18"/>
  <c r="P116" i="18"/>
  <c r="AH116" i="18" s="1"/>
  <c r="AV116" i="18" s="1"/>
  <c r="O116" i="18"/>
  <c r="N116" i="18"/>
  <c r="M116" i="18"/>
  <c r="L116" i="18"/>
  <c r="K116" i="18"/>
  <c r="J116" i="18"/>
  <c r="Z116" i="18" s="1"/>
  <c r="AN116" i="18" s="1"/>
  <c r="I116" i="18"/>
  <c r="H116" i="18"/>
  <c r="AE116" i="18" s="1"/>
  <c r="AS116" i="18" s="1"/>
  <c r="AZ116" i="18" s="1"/>
  <c r="G116" i="18"/>
  <c r="F116" i="18"/>
  <c r="E116" i="18"/>
  <c r="D116" i="18"/>
  <c r="AL116" i="18" s="1"/>
  <c r="A116" i="18"/>
  <c r="AK115" i="18"/>
  <c r="X115" i="18"/>
  <c r="AD115" i="18" s="1"/>
  <c r="W115" i="18"/>
  <c r="AC115" i="18" s="1"/>
  <c r="AR115" i="18" s="1"/>
  <c r="V115" i="18"/>
  <c r="U115" i="18"/>
  <c r="T115" i="18"/>
  <c r="AB115" i="18" s="1"/>
  <c r="S115" i="18"/>
  <c r="AA115" i="18" s="1"/>
  <c r="AO115" i="18" s="1"/>
  <c r="R115" i="18"/>
  <c r="Q115" i="18"/>
  <c r="P115" i="18"/>
  <c r="AH115" i="18" s="1"/>
  <c r="AV115" i="18" s="1"/>
  <c r="O115" i="18"/>
  <c r="N115" i="18"/>
  <c r="M115" i="18"/>
  <c r="AG115" i="18" s="1"/>
  <c r="L115" i="18"/>
  <c r="AF115" i="18" s="1"/>
  <c r="AT115" i="18" s="1"/>
  <c r="K115" i="18"/>
  <c r="J115" i="18"/>
  <c r="Z115" i="18" s="1"/>
  <c r="AN115" i="18" s="1"/>
  <c r="AW115" i="18" s="1"/>
  <c r="I115" i="18"/>
  <c r="H115" i="18"/>
  <c r="AE115" i="18" s="1"/>
  <c r="AS115" i="18" s="1"/>
  <c r="G115" i="18"/>
  <c r="F115" i="18"/>
  <c r="E115" i="18"/>
  <c r="D115" i="18"/>
  <c r="AK114" i="18"/>
  <c r="AH114" i="18"/>
  <c r="AV114" i="18" s="1"/>
  <c r="X114" i="18"/>
  <c r="AD114" i="18" s="1"/>
  <c r="W114" i="18"/>
  <c r="AC114" i="18" s="1"/>
  <c r="AR114" i="18" s="1"/>
  <c r="V114" i="18"/>
  <c r="U114" i="18"/>
  <c r="T114" i="18"/>
  <c r="S114" i="18"/>
  <c r="AA114" i="18" s="1"/>
  <c r="AO114" i="18" s="1"/>
  <c r="R114" i="18"/>
  <c r="Q114" i="18"/>
  <c r="P114" i="18"/>
  <c r="O114" i="18"/>
  <c r="N114" i="18"/>
  <c r="M114" i="18"/>
  <c r="AG114" i="18" s="1"/>
  <c r="L114" i="18"/>
  <c r="AF114" i="18" s="1"/>
  <c r="AT114" i="18" s="1"/>
  <c r="K114" i="18"/>
  <c r="J114" i="18"/>
  <c r="Z114" i="18" s="1"/>
  <c r="AN114" i="18" s="1"/>
  <c r="I114" i="18"/>
  <c r="H114" i="18"/>
  <c r="AE114" i="18" s="1"/>
  <c r="AS114" i="18" s="1"/>
  <c r="G114" i="18"/>
  <c r="F114" i="18"/>
  <c r="E114" i="18"/>
  <c r="D114" i="18"/>
  <c r="A114" i="18" s="1"/>
  <c r="AO113" i="18"/>
  <c r="AK113" i="18"/>
  <c r="X113" i="18"/>
  <c r="AD113" i="18" s="1"/>
  <c r="W113" i="18"/>
  <c r="AC113" i="18" s="1"/>
  <c r="AR113" i="18" s="1"/>
  <c r="V113" i="18"/>
  <c r="U113" i="18"/>
  <c r="Y113" i="18" s="1"/>
  <c r="AM113" i="18" s="1"/>
  <c r="T113" i="18"/>
  <c r="S113" i="18"/>
  <c r="AA113" i="18" s="1"/>
  <c r="R113" i="18"/>
  <c r="Q113" i="18"/>
  <c r="P113" i="18"/>
  <c r="AH113" i="18" s="1"/>
  <c r="AV113" i="18" s="1"/>
  <c r="O113" i="18"/>
  <c r="AG113" i="18" s="1"/>
  <c r="N113" i="18"/>
  <c r="M113" i="18"/>
  <c r="L113" i="18"/>
  <c r="AF113" i="18" s="1"/>
  <c r="AT113" i="18" s="1"/>
  <c r="K113" i="18"/>
  <c r="J113" i="18"/>
  <c r="Z113" i="18" s="1"/>
  <c r="AN113" i="18" s="1"/>
  <c r="AW113" i="18" s="1"/>
  <c r="I113" i="18"/>
  <c r="H113" i="18"/>
  <c r="AE113" i="18" s="1"/>
  <c r="AS113" i="18" s="1"/>
  <c r="G113" i="18"/>
  <c r="F113" i="18"/>
  <c r="E113" i="18"/>
  <c r="D113" i="18"/>
  <c r="AL113" i="18" s="1"/>
  <c r="AK112" i="18"/>
  <c r="AG112" i="18"/>
  <c r="X112" i="18"/>
  <c r="AD112" i="18" s="1"/>
  <c r="AP112" i="18" s="1"/>
  <c r="AQ112" i="18" s="1"/>
  <c r="W112" i="18"/>
  <c r="AC112" i="18" s="1"/>
  <c r="AR112" i="18" s="1"/>
  <c r="V112" i="18"/>
  <c r="U112" i="18"/>
  <c r="T112" i="18"/>
  <c r="AB112" i="18" s="1"/>
  <c r="S112" i="18"/>
  <c r="AA112" i="18" s="1"/>
  <c r="AO112" i="18" s="1"/>
  <c r="R112" i="18"/>
  <c r="Q112" i="18"/>
  <c r="P112" i="18"/>
  <c r="AH112" i="18" s="1"/>
  <c r="AV112" i="18" s="1"/>
  <c r="O112" i="18"/>
  <c r="N112" i="18"/>
  <c r="M112" i="18"/>
  <c r="L112" i="18"/>
  <c r="AF112" i="18" s="1"/>
  <c r="AT112" i="18" s="1"/>
  <c r="K112" i="18"/>
  <c r="J112" i="18"/>
  <c r="Z112" i="18" s="1"/>
  <c r="AN112" i="18" s="1"/>
  <c r="I112" i="18"/>
  <c r="H112" i="18"/>
  <c r="AE112" i="18" s="1"/>
  <c r="AS112" i="18" s="1"/>
  <c r="G112" i="18"/>
  <c r="F112" i="18"/>
  <c r="E112" i="18"/>
  <c r="D112" i="18"/>
  <c r="AL112" i="18" s="1"/>
  <c r="AS111" i="18"/>
  <c r="AK111" i="18"/>
  <c r="AD111" i="18"/>
  <c r="AC111" i="18"/>
  <c r="AR111" i="18" s="1"/>
  <c r="Z111" i="18"/>
  <c r="AN111" i="18" s="1"/>
  <c r="X111" i="18"/>
  <c r="W111" i="18"/>
  <c r="V111" i="18"/>
  <c r="U111" i="18"/>
  <c r="T111" i="18"/>
  <c r="AB111" i="18" s="1"/>
  <c r="S111" i="18"/>
  <c r="AA111" i="18" s="1"/>
  <c r="AO111" i="18" s="1"/>
  <c r="R111" i="18"/>
  <c r="Q111" i="18"/>
  <c r="P111" i="18"/>
  <c r="AH111" i="18" s="1"/>
  <c r="AV111" i="18" s="1"/>
  <c r="O111" i="18"/>
  <c r="N111" i="18"/>
  <c r="M111" i="18"/>
  <c r="L111" i="18"/>
  <c r="AF111" i="18" s="1"/>
  <c r="AT111" i="18" s="1"/>
  <c r="K111" i="18"/>
  <c r="J111" i="18"/>
  <c r="I111" i="18"/>
  <c r="H111" i="18"/>
  <c r="AE111" i="18" s="1"/>
  <c r="G111" i="18"/>
  <c r="F111" i="18"/>
  <c r="E111" i="18"/>
  <c r="D111" i="18"/>
  <c r="AK110" i="18"/>
  <c r="AE110" i="18"/>
  <c r="AS110" i="18" s="1"/>
  <c r="AD110" i="18"/>
  <c r="X110" i="18"/>
  <c r="W110" i="18"/>
  <c r="AC110" i="18" s="1"/>
  <c r="AR110" i="18" s="1"/>
  <c r="V110" i="18"/>
  <c r="U110" i="18"/>
  <c r="T110" i="18"/>
  <c r="AB110" i="18" s="1"/>
  <c r="S110" i="18"/>
  <c r="AA110" i="18" s="1"/>
  <c r="AO110" i="18" s="1"/>
  <c r="R110" i="18"/>
  <c r="Q110" i="18"/>
  <c r="P110" i="18"/>
  <c r="AH110" i="18" s="1"/>
  <c r="AV110" i="18" s="1"/>
  <c r="O110" i="18"/>
  <c r="N110" i="18"/>
  <c r="M110" i="18"/>
  <c r="L110" i="18"/>
  <c r="AF110" i="18" s="1"/>
  <c r="AT110" i="18" s="1"/>
  <c r="K110" i="18"/>
  <c r="J110" i="18"/>
  <c r="Z110" i="18" s="1"/>
  <c r="AN110" i="18" s="1"/>
  <c r="AW110" i="18" s="1"/>
  <c r="I110" i="18"/>
  <c r="H110" i="18"/>
  <c r="G110" i="18"/>
  <c r="F110" i="18"/>
  <c r="E110" i="18"/>
  <c r="D110" i="18"/>
  <c r="AL110" i="18" s="1"/>
  <c r="AK109" i="18"/>
  <c r="AE109" i="18"/>
  <c r="AS109" i="18" s="1"/>
  <c r="X109" i="18"/>
  <c r="AD109" i="18" s="1"/>
  <c r="AP109" i="18" s="1"/>
  <c r="W109" i="18"/>
  <c r="AC109" i="18" s="1"/>
  <c r="AR109" i="18" s="1"/>
  <c r="V109" i="18"/>
  <c r="U109" i="18"/>
  <c r="T109" i="18"/>
  <c r="S109" i="18"/>
  <c r="AA109" i="18" s="1"/>
  <c r="AO109" i="18" s="1"/>
  <c r="R109" i="18"/>
  <c r="Q109" i="18"/>
  <c r="P109" i="18"/>
  <c r="AH109" i="18" s="1"/>
  <c r="AV109" i="18" s="1"/>
  <c r="O109" i="18"/>
  <c r="N109" i="18"/>
  <c r="M109" i="18"/>
  <c r="L109" i="18"/>
  <c r="AF109" i="18" s="1"/>
  <c r="AT109" i="18" s="1"/>
  <c r="K109" i="18"/>
  <c r="J109" i="18"/>
  <c r="Z109" i="18" s="1"/>
  <c r="AN109" i="18" s="1"/>
  <c r="I109" i="18"/>
  <c r="H109" i="18"/>
  <c r="G109" i="18"/>
  <c r="F109" i="18"/>
  <c r="E109" i="18"/>
  <c r="D109" i="18"/>
  <c r="A109" i="18" s="1"/>
  <c r="AK108" i="18"/>
  <c r="AD108" i="18"/>
  <c r="AC108" i="18"/>
  <c r="AR108" i="18" s="1"/>
  <c r="AY108" i="18" s="1"/>
  <c r="X108" i="18"/>
  <c r="W108" i="18"/>
  <c r="V108" i="18"/>
  <c r="U108" i="18"/>
  <c r="T108" i="18"/>
  <c r="S108" i="18"/>
  <c r="AA108" i="18" s="1"/>
  <c r="AO108" i="18" s="1"/>
  <c r="R108" i="18"/>
  <c r="Q108" i="18"/>
  <c r="P108" i="18"/>
  <c r="AH108" i="18" s="1"/>
  <c r="AV108" i="18" s="1"/>
  <c r="O108" i="18"/>
  <c r="N108" i="18"/>
  <c r="M108" i="18"/>
  <c r="AG108" i="18" s="1"/>
  <c r="L108" i="18"/>
  <c r="AF108" i="18" s="1"/>
  <c r="AT108" i="18" s="1"/>
  <c r="K108" i="18"/>
  <c r="Y108" i="18" s="1"/>
  <c r="AM108" i="18" s="1"/>
  <c r="J108" i="18"/>
  <c r="Z108" i="18" s="1"/>
  <c r="AN108" i="18" s="1"/>
  <c r="AW108" i="18" s="1"/>
  <c r="I108" i="18"/>
  <c r="H108" i="18"/>
  <c r="AE108" i="18" s="1"/>
  <c r="AS108" i="18" s="1"/>
  <c r="G108" i="18"/>
  <c r="F108" i="18"/>
  <c r="E108" i="18"/>
  <c r="D108" i="18"/>
  <c r="A108" i="18" s="1"/>
  <c r="AL107" i="18"/>
  <c r="AK107" i="18"/>
  <c r="X107" i="18"/>
  <c r="AD107" i="18" s="1"/>
  <c r="W107" i="18"/>
  <c r="AC107" i="18" s="1"/>
  <c r="AR107" i="18" s="1"/>
  <c r="V107" i="18"/>
  <c r="U107" i="18"/>
  <c r="T107" i="18"/>
  <c r="S107" i="18"/>
  <c r="AA107" i="18" s="1"/>
  <c r="AO107" i="18" s="1"/>
  <c r="AY107" i="18" s="1"/>
  <c r="R107" i="18"/>
  <c r="Q107" i="18"/>
  <c r="P107" i="18"/>
  <c r="AH107" i="18" s="1"/>
  <c r="AV107" i="18" s="1"/>
  <c r="O107" i="18"/>
  <c r="N107" i="18"/>
  <c r="M107" i="18"/>
  <c r="L107" i="18"/>
  <c r="AF107" i="18" s="1"/>
  <c r="AT107" i="18" s="1"/>
  <c r="K107" i="18"/>
  <c r="J107" i="18"/>
  <c r="Z107" i="18" s="1"/>
  <c r="I107" i="18"/>
  <c r="H107" i="18"/>
  <c r="AE107" i="18" s="1"/>
  <c r="AS107" i="18" s="1"/>
  <c r="G107" i="18"/>
  <c r="F107" i="18"/>
  <c r="E107" i="18"/>
  <c r="D107" i="18"/>
  <c r="A107" i="18"/>
  <c r="AL106" i="18"/>
  <c r="AK106" i="18"/>
  <c r="X106" i="18"/>
  <c r="AD106" i="18" s="1"/>
  <c r="W106" i="18"/>
  <c r="AC106" i="18" s="1"/>
  <c r="AR106" i="18" s="1"/>
  <c r="V106" i="18"/>
  <c r="U106" i="18"/>
  <c r="T106" i="18"/>
  <c r="S106" i="18"/>
  <c r="AA106" i="18" s="1"/>
  <c r="AO106" i="18" s="1"/>
  <c r="AY106" i="18" s="1"/>
  <c r="R106" i="18"/>
  <c r="Q106" i="18"/>
  <c r="P106" i="18"/>
  <c r="AH106" i="18" s="1"/>
  <c r="AV106" i="18" s="1"/>
  <c r="BB106" i="18" s="1"/>
  <c r="O106" i="18"/>
  <c r="N106" i="18"/>
  <c r="M106" i="18"/>
  <c r="L106" i="18"/>
  <c r="AF106" i="18" s="1"/>
  <c r="AT106" i="18" s="1"/>
  <c r="K106" i="18"/>
  <c r="J106" i="18"/>
  <c r="Z106" i="18" s="1"/>
  <c r="AN106" i="18" s="1"/>
  <c r="AW106" i="18" s="1"/>
  <c r="I106" i="18"/>
  <c r="H106" i="18"/>
  <c r="AE106" i="18" s="1"/>
  <c r="AS106" i="18" s="1"/>
  <c r="G106" i="18"/>
  <c r="F106" i="18"/>
  <c r="E106" i="18"/>
  <c r="D106" i="18"/>
  <c r="A106" i="18" s="1"/>
  <c r="AV105" i="18"/>
  <c r="AS105" i="18"/>
  <c r="AO105" i="18"/>
  <c r="AL105" i="18"/>
  <c r="AK105" i="18"/>
  <c r="X105" i="18"/>
  <c r="AD105" i="18" s="1"/>
  <c r="W105" i="18"/>
  <c r="AC105" i="18" s="1"/>
  <c r="AR105" i="18" s="1"/>
  <c r="V105" i="18"/>
  <c r="U105" i="18"/>
  <c r="T105" i="18"/>
  <c r="S105" i="18"/>
  <c r="AA105" i="18" s="1"/>
  <c r="R105" i="18"/>
  <c r="Q105" i="18"/>
  <c r="P105" i="18"/>
  <c r="AH105" i="18" s="1"/>
  <c r="O105" i="18"/>
  <c r="N105" i="18"/>
  <c r="M105" i="18"/>
  <c r="L105" i="18"/>
  <c r="AF105" i="18" s="1"/>
  <c r="AT105" i="18" s="1"/>
  <c r="BB105" i="18" s="1"/>
  <c r="K105" i="18"/>
  <c r="J105" i="18"/>
  <c r="Z105" i="18" s="1"/>
  <c r="AN105" i="18" s="1"/>
  <c r="I105" i="18"/>
  <c r="H105" i="18"/>
  <c r="AE105" i="18" s="1"/>
  <c r="G105" i="18"/>
  <c r="F105" i="18"/>
  <c r="E105" i="18"/>
  <c r="D105" i="18"/>
  <c r="A105" i="18" s="1"/>
  <c r="AL104" i="18"/>
  <c r="AK104" i="18"/>
  <c r="X104" i="18"/>
  <c r="AD104" i="18" s="1"/>
  <c r="W104" i="18"/>
  <c r="AC104" i="18" s="1"/>
  <c r="AR104" i="18" s="1"/>
  <c r="V104" i="18"/>
  <c r="U104" i="18"/>
  <c r="Y104" i="18" s="1"/>
  <c r="AM104" i="18" s="1"/>
  <c r="T104" i="18"/>
  <c r="S104" i="18"/>
  <c r="AA104" i="18" s="1"/>
  <c r="AO104" i="18" s="1"/>
  <c r="R104" i="18"/>
  <c r="Q104" i="18"/>
  <c r="P104" i="18"/>
  <c r="AH104" i="18" s="1"/>
  <c r="AV104" i="18" s="1"/>
  <c r="BB104" i="18" s="1"/>
  <c r="O104" i="18"/>
  <c r="AG104" i="18" s="1"/>
  <c r="N104" i="18"/>
  <c r="M104" i="18"/>
  <c r="L104" i="18"/>
  <c r="AF104" i="18" s="1"/>
  <c r="AT104" i="18" s="1"/>
  <c r="K104" i="18"/>
  <c r="J104" i="18"/>
  <c r="Z104" i="18" s="1"/>
  <c r="AN104" i="18" s="1"/>
  <c r="I104" i="18"/>
  <c r="H104" i="18"/>
  <c r="AE104" i="18" s="1"/>
  <c r="AS104" i="18" s="1"/>
  <c r="G104" i="18"/>
  <c r="F104" i="18"/>
  <c r="E104" i="18"/>
  <c r="D104" i="18"/>
  <c r="A104" i="18" s="1"/>
  <c r="AK103" i="18"/>
  <c r="AH103" i="18"/>
  <c r="AV103" i="18" s="1"/>
  <c r="X103" i="18"/>
  <c r="AD103" i="18" s="1"/>
  <c r="W103" i="18"/>
  <c r="AC103" i="18" s="1"/>
  <c r="AR103" i="18" s="1"/>
  <c r="V103" i="18"/>
  <c r="U103" i="18"/>
  <c r="Y103" i="18" s="1"/>
  <c r="AM103" i="18" s="1"/>
  <c r="T103" i="18"/>
  <c r="AB103" i="18" s="1"/>
  <c r="S103" i="18"/>
  <c r="AA103" i="18" s="1"/>
  <c r="AO103" i="18" s="1"/>
  <c r="R103" i="18"/>
  <c r="Q103" i="18"/>
  <c r="P103" i="18"/>
  <c r="O103" i="18"/>
  <c r="N103" i="18"/>
  <c r="M103" i="18"/>
  <c r="AG103" i="18" s="1"/>
  <c r="L103" i="18"/>
  <c r="AF103" i="18" s="1"/>
  <c r="AT103" i="18" s="1"/>
  <c r="K103" i="18"/>
  <c r="J103" i="18"/>
  <c r="Z103" i="18" s="1"/>
  <c r="AN103" i="18" s="1"/>
  <c r="I103" i="18"/>
  <c r="H103" i="18"/>
  <c r="AE103" i="18" s="1"/>
  <c r="AS103" i="18" s="1"/>
  <c r="G103" i="18"/>
  <c r="F103" i="18"/>
  <c r="E103" i="18"/>
  <c r="D103" i="18"/>
  <c r="AL103" i="18" s="1"/>
  <c r="A103" i="18"/>
  <c r="AK102" i="18"/>
  <c r="X102" i="18"/>
  <c r="AD102" i="18" s="1"/>
  <c r="W102" i="18"/>
  <c r="AC102" i="18" s="1"/>
  <c r="AR102" i="18" s="1"/>
  <c r="V102" i="18"/>
  <c r="U102" i="18"/>
  <c r="T102" i="18"/>
  <c r="S102" i="18"/>
  <c r="AA102" i="18" s="1"/>
  <c r="AO102" i="18" s="1"/>
  <c r="R102" i="18"/>
  <c r="Q102" i="18"/>
  <c r="P102" i="18"/>
  <c r="AH102" i="18" s="1"/>
  <c r="AV102" i="18" s="1"/>
  <c r="O102" i="18"/>
  <c r="N102" i="18"/>
  <c r="Y102" i="18" s="1"/>
  <c r="AM102" i="18" s="1"/>
  <c r="M102" i="18"/>
  <c r="AG102" i="18" s="1"/>
  <c r="L102" i="18"/>
  <c r="AF102" i="18" s="1"/>
  <c r="AT102" i="18" s="1"/>
  <c r="K102" i="18"/>
  <c r="J102" i="18"/>
  <c r="Z102" i="18" s="1"/>
  <c r="AN102" i="18" s="1"/>
  <c r="I102" i="18"/>
  <c r="H102" i="18"/>
  <c r="AE102" i="18" s="1"/>
  <c r="AS102" i="18" s="1"/>
  <c r="G102" i="18"/>
  <c r="F102" i="18"/>
  <c r="E102" i="18"/>
  <c r="D102" i="18"/>
  <c r="AL102" i="18" s="1"/>
  <c r="A102" i="18"/>
  <c r="AK101" i="18"/>
  <c r="AC101" i="18"/>
  <c r="AR101" i="18" s="1"/>
  <c r="AB101" i="18"/>
  <c r="AA101" i="18"/>
  <c r="AO101" i="18" s="1"/>
  <c r="X101" i="18"/>
  <c r="AD101" i="18" s="1"/>
  <c r="W101" i="18"/>
  <c r="V101" i="18"/>
  <c r="U101" i="18"/>
  <c r="Y101" i="18" s="1"/>
  <c r="AM101" i="18" s="1"/>
  <c r="T101" i="18"/>
  <c r="S101" i="18"/>
  <c r="R101" i="18"/>
  <c r="Q101" i="18"/>
  <c r="P101" i="18"/>
  <c r="AH101" i="18" s="1"/>
  <c r="AV101" i="18" s="1"/>
  <c r="O101" i="18"/>
  <c r="N101" i="18"/>
  <c r="M101" i="18"/>
  <c r="L101" i="18"/>
  <c r="AF101" i="18" s="1"/>
  <c r="AT101" i="18" s="1"/>
  <c r="K101" i="18"/>
  <c r="J101" i="18"/>
  <c r="Z101" i="18" s="1"/>
  <c r="AN101" i="18" s="1"/>
  <c r="AW101" i="18" s="1"/>
  <c r="I101" i="18"/>
  <c r="H101" i="18"/>
  <c r="AE101" i="18" s="1"/>
  <c r="AS101" i="18" s="1"/>
  <c r="G101" i="18"/>
  <c r="F101" i="18"/>
  <c r="E101" i="18"/>
  <c r="D101" i="18"/>
  <c r="AL101" i="18" s="1"/>
  <c r="AK100" i="18"/>
  <c r="AH100" i="18"/>
  <c r="AV100" i="18" s="1"/>
  <c r="AA100" i="18"/>
  <c r="AO100" i="18" s="1"/>
  <c r="X100" i="18"/>
  <c r="AD100" i="18" s="1"/>
  <c r="AP100" i="18" s="1"/>
  <c r="AQ100" i="18" s="1"/>
  <c r="W100" i="18"/>
  <c r="AC100" i="18" s="1"/>
  <c r="AR100" i="18" s="1"/>
  <c r="V100" i="18"/>
  <c r="AB100" i="18" s="1"/>
  <c r="U100" i="18"/>
  <c r="T100" i="18"/>
  <c r="S100" i="18"/>
  <c r="R100" i="18"/>
  <c r="Q100" i="18"/>
  <c r="P100" i="18"/>
  <c r="O100" i="18"/>
  <c r="N100" i="18"/>
  <c r="M100" i="18"/>
  <c r="L100" i="18"/>
  <c r="AF100" i="18" s="1"/>
  <c r="AT100" i="18" s="1"/>
  <c r="K100" i="18"/>
  <c r="J100" i="18"/>
  <c r="Z100" i="18" s="1"/>
  <c r="AN100" i="18" s="1"/>
  <c r="I100" i="18"/>
  <c r="H100" i="18"/>
  <c r="AE100" i="18" s="1"/>
  <c r="AS100" i="18" s="1"/>
  <c r="G100" i="18"/>
  <c r="F100" i="18"/>
  <c r="E100" i="18"/>
  <c r="D100" i="18"/>
  <c r="AL100" i="18" s="1"/>
  <c r="AK99" i="18"/>
  <c r="AC99" i="18"/>
  <c r="AR99" i="18" s="1"/>
  <c r="X99" i="18"/>
  <c r="AD99" i="18" s="1"/>
  <c r="W99" i="18"/>
  <c r="V99" i="18"/>
  <c r="U99" i="18"/>
  <c r="T99" i="18"/>
  <c r="AB99" i="18" s="1"/>
  <c r="S99" i="18"/>
  <c r="AA99" i="18" s="1"/>
  <c r="AO99" i="18" s="1"/>
  <c r="R99" i="18"/>
  <c r="Q99" i="18"/>
  <c r="P99" i="18"/>
  <c r="AH99" i="18" s="1"/>
  <c r="AV99" i="18" s="1"/>
  <c r="O99" i="18"/>
  <c r="N99" i="18"/>
  <c r="M99" i="18"/>
  <c r="AG99" i="18" s="1"/>
  <c r="L99" i="18"/>
  <c r="AF99" i="18" s="1"/>
  <c r="AT99" i="18" s="1"/>
  <c r="K99" i="18"/>
  <c r="J99" i="18"/>
  <c r="Z99" i="18" s="1"/>
  <c r="AN99" i="18" s="1"/>
  <c r="I99" i="18"/>
  <c r="H99" i="18"/>
  <c r="AE99" i="18" s="1"/>
  <c r="AS99" i="18" s="1"/>
  <c r="G99" i="18"/>
  <c r="F99" i="18"/>
  <c r="E99" i="18"/>
  <c r="D99" i="18"/>
  <c r="A99" i="18" s="1"/>
  <c r="AN98" i="18"/>
  <c r="AK98" i="18"/>
  <c r="AE98" i="18"/>
  <c r="AS98" i="18" s="1"/>
  <c r="X98" i="18"/>
  <c r="AD98" i="18" s="1"/>
  <c r="W98" i="18"/>
  <c r="AC98" i="18" s="1"/>
  <c r="AR98" i="18" s="1"/>
  <c r="V98" i="18"/>
  <c r="AB98" i="18" s="1"/>
  <c r="U98" i="18"/>
  <c r="T98" i="18"/>
  <c r="S98" i="18"/>
  <c r="AA98" i="18" s="1"/>
  <c r="AO98" i="18" s="1"/>
  <c r="R98" i="18"/>
  <c r="Q98" i="18"/>
  <c r="P98" i="18"/>
  <c r="AH98" i="18" s="1"/>
  <c r="AV98" i="18" s="1"/>
  <c r="O98" i="18"/>
  <c r="N98" i="18"/>
  <c r="M98" i="18"/>
  <c r="L98" i="18"/>
  <c r="AF98" i="18" s="1"/>
  <c r="AT98" i="18" s="1"/>
  <c r="K98" i="18"/>
  <c r="J98" i="18"/>
  <c r="Z98" i="18" s="1"/>
  <c r="I98" i="18"/>
  <c r="H98" i="18"/>
  <c r="G98" i="18"/>
  <c r="F98" i="18"/>
  <c r="E98" i="18"/>
  <c r="D98" i="18"/>
  <c r="AL98" i="18" s="1"/>
  <c r="A98" i="18"/>
  <c r="AL97" i="18"/>
  <c r="AK97" i="18"/>
  <c r="AF97" i="18"/>
  <c r="AT97" i="18" s="1"/>
  <c r="X97" i="18"/>
  <c r="AD97" i="18" s="1"/>
  <c r="AP97" i="18" s="1"/>
  <c r="W97" i="18"/>
  <c r="AC97" i="18" s="1"/>
  <c r="AR97" i="18" s="1"/>
  <c r="AY97" i="18" s="1"/>
  <c r="V97" i="18"/>
  <c r="U97" i="18"/>
  <c r="T97" i="18"/>
  <c r="S97" i="18"/>
  <c r="AA97" i="18" s="1"/>
  <c r="AO97" i="18" s="1"/>
  <c r="R97" i="18"/>
  <c r="Y97" i="18" s="1"/>
  <c r="AM97" i="18" s="1"/>
  <c r="Q97" i="18"/>
  <c r="P97" i="18"/>
  <c r="AH97" i="18" s="1"/>
  <c r="AV97" i="18" s="1"/>
  <c r="O97" i="18"/>
  <c r="N97" i="18"/>
  <c r="M97" i="18"/>
  <c r="AG97" i="18" s="1"/>
  <c r="L97" i="18"/>
  <c r="K97" i="18"/>
  <c r="J97" i="18"/>
  <c r="Z97" i="18" s="1"/>
  <c r="AN97" i="18" s="1"/>
  <c r="AW97" i="18" s="1"/>
  <c r="I97" i="18"/>
  <c r="H97" i="18"/>
  <c r="AE97" i="18" s="1"/>
  <c r="AS97" i="18" s="1"/>
  <c r="G97" i="18"/>
  <c r="F97" i="18"/>
  <c r="E97" i="18"/>
  <c r="D97" i="18"/>
  <c r="A97" i="18" s="1"/>
  <c r="AK96" i="18"/>
  <c r="Z96" i="18"/>
  <c r="AN96" i="18" s="1"/>
  <c r="X96" i="18"/>
  <c r="AD96" i="18" s="1"/>
  <c r="W96" i="18"/>
  <c r="AC96" i="18" s="1"/>
  <c r="AR96" i="18" s="1"/>
  <c r="V96" i="18"/>
  <c r="U96" i="18"/>
  <c r="T96" i="18"/>
  <c r="S96" i="18"/>
  <c r="AA96" i="18" s="1"/>
  <c r="AO96" i="18" s="1"/>
  <c r="R96" i="18"/>
  <c r="Q96" i="18"/>
  <c r="P96" i="18"/>
  <c r="AH96" i="18" s="1"/>
  <c r="AV96" i="18" s="1"/>
  <c r="O96" i="18"/>
  <c r="AG96" i="18" s="1"/>
  <c r="N96" i="18"/>
  <c r="M96" i="18"/>
  <c r="L96" i="18"/>
  <c r="AF96" i="18" s="1"/>
  <c r="AT96" i="18" s="1"/>
  <c r="BB96" i="18" s="1"/>
  <c r="K96" i="18"/>
  <c r="J96" i="18"/>
  <c r="I96" i="18"/>
  <c r="H96" i="18"/>
  <c r="AE96" i="18" s="1"/>
  <c r="AS96" i="18" s="1"/>
  <c r="G96" i="18"/>
  <c r="F96" i="18"/>
  <c r="E96" i="18"/>
  <c r="D96" i="18"/>
  <c r="AL96" i="18" s="1"/>
  <c r="A96" i="18"/>
  <c r="AP95" i="18"/>
  <c r="AN95" i="18"/>
  <c r="AK95" i="18"/>
  <c r="AA95" i="18"/>
  <c r="AO95" i="18" s="1"/>
  <c r="X95" i="18"/>
  <c r="AD95" i="18" s="1"/>
  <c r="W95" i="18"/>
  <c r="AC95" i="18" s="1"/>
  <c r="AR95" i="18" s="1"/>
  <c r="V95" i="18"/>
  <c r="AB95" i="18" s="1"/>
  <c r="U95" i="18"/>
  <c r="T95" i="18"/>
  <c r="S95" i="18"/>
  <c r="R95" i="18"/>
  <c r="Q95" i="18"/>
  <c r="P95" i="18"/>
  <c r="AH95" i="18" s="1"/>
  <c r="AV95" i="18" s="1"/>
  <c r="O95" i="18"/>
  <c r="N95" i="18"/>
  <c r="M95" i="18"/>
  <c r="L95" i="18"/>
  <c r="AF95" i="18" s="1"/>
  <c r="AT95" i="18" s="1"/>
  <c r="K95" i="18"/>
  <c r="J95" i="18"/>
  <c r="Z95" i="18" s="1"/>
  <c r="I95" i="18"/>
  <c r="H95" i="18"/>
  <c r="AE95" i="18" s="1"/>
  <c r="AS95" i="18" s="1"/>
  <c r="G95" i="18"/>
  <c r="F95" i="18"/>
  <c r="E95" i="18"/>
  <c r="D95" i="18"/>
  <c r="AL95" i="18" s="1"/>
  <c r="AK94" i="18"/>
  <c r="AF94" i="18"/>
  <c r="AT94" i="18" s="1"/>
  <c r="Z94" i="18"/>
  <c r="AN94" i="18" s="1"/>
  <c r="X94" i="18"/>
  <c r="AD94" i="18" s="1"/>
  <c r="W94" i="18"/>
  <c r="AC94" i="18" s="1"/>
  <c r="AR94" i="18" s="1"/>
  <c r="V94" i="18"/>
  <c r="U94" i="18"/>
  <c r="T94" i="18"/>
  <c r="S94" i="18"/>
  <c r="AA94" i="18" s="1"/>
  <c r="AO94" i="18" s="1"/>
  <c r="R94" i="18"/>
  <c r="Q94" i="18"/>
  <c r="P94" i="18"/>
  <c r="AH94" i="18" s="1"/>
  <c r="AV94" i="18" s="1"/>
  <c r="O94" i="18"/>
  <c r="N94" i="18"/>
  <c r="M94" i="18"/>
  <c r="L94" i="18"/>
  <c r="K94" i="18"/>
  <c r="J94" i="18"/>
  <c r="I94" i="18"/>
  <c r="H94" i="18"/>
  <c r="AE94" i="18" s="1"/>
  <c r="AS94" i="18" s="1"/>
  <c r="G94" i="18"/>
  <c r="F94" i="18"/>
  <c r="E94" i="18"/>
  <c r="D94" i="18"/>
  <c r="AL94" i="18" s="1"/>
  <c r="A94" i="18"/>
  <c r="AT93" i="18"/>
  <c r="AK93" i="18"/>
  <c r="AA93" i="18"/>
  <c r="AO93" i="18" s="1"/>
  <c r="Y93" i="18"/>
  <c r="AM93" i="18" s="1"/>
  <c r="X93" i="18"/>
  <c r="AD93" i="18" s="1"/>
  <c r="W93" i="18"/>
  <c r="AC93" i="18" s="1"/>
  <c r="AR93" i="18" s="1"/>
  <c r="V93" i="18"/>
  <c r="U93" i="18"/>
  <c r="T93" i="18"/>
  <c r="AB93" i="18" s="1"/>
  <c r="S93" i="18"/>
  <c r="R93" i="18"/>
  <c r="Q93" i="18"/>
  <c r="P93" i="18"/>
  <c r="AH93" i="18" s="1"/>
  <c r="AV93" i="18" s="1"/>
  <c r="O93" i="18"/>
  <c r="AG93" i="18" s="1"/>
  <c r="N93" i="18"/>
  <c r="M93" i="18"/>
  <c r="L93" i="18"/>
  <c r="AF93" i="18" s="1"/>
  <c r="K93" i="18"/>
  <c r="J93" i="18"/>
  <c r="Z93" i="18" s="1"/>
  <c r="AN93" i="18" s="1"/>
  <c r="AW93" i="18" s="1"/>
  <c r="I93" i="18"/>
  <c r="H93" i="18"/>
  <c r="AE93" i="18" s="1"/>
  <c r="AS93" i="18" s="1"/>
  <c r="G93" i="18"/>
  <c r="F93" i="18"/>
  <c r="E93" i="18"/>
  <c r="D93" i="18"/>
  <c r="AL93" i="18" s="1"/>
  <c r="A93" i="18"/>
  <c r="AV92" i="18"/>
  <c r="AK92" i="18"/>
  <c r="AH92" i="18"/>
  <c r="AA92" i="18"/>
  <c r="AO92" i="18" s="1"/>
  <c r="X92" i="18"/>
  <c r="AD92" i="18" s="1"/>
  <c r="W92" i="18"/>
  <c r="AC92" i="18" s="1"/>
  <c r="AR92" i="18" s="1"/>
  <c r="V92" i="18"/>
  <c r="U92" i="18"/>
  <c r="T92" i="18"/>
  <c r="AB92" i="18" s="1"/>
  <c r="S92" i="18"/>
  <c r="R92" i="18"/>
  <c r="Q92" i="18"/>
  <c r="P92" i="18"/>
  <c r="O92" i="18"/>
  <c r="N92" i="18"/>
  <c r="M92" i="18"/>
  <c r="AG92" i="18" s="1"/>
  <c r="L92" i="18"/>
  <c r="AF92" i="18" s="1"/>
  <c r="AT92" i="18" s="1"/>
  <c r="K92" i="18"/>
  <c r="J92" i="18"/>
  <c r="Z92" i="18" s="1"/>
  <c r="AN92" i="18" s="1"/>
  <c r="I92" i="18"/>
  <c r="H92" i="18"/>
  <c r="AE92" i="18" s="1"/>
  <c r="AS92" i="18" s="1"/>
  <c r="G92" i="18"/>
  <c r="F92" i="18"/>
  <c r="E92" i="18"/>
  <c r="D92" i="18"/>
  <c r="AL92" i="18" s="1"/>
  <c r="AK91" i="18"/>
  <c r="AE91" i="18"/>
  <c r="AS91" i="18" s="1"/>
  <c r="X91" i="18"/>
  <c r="AD91" i="18" s="1"/>
  <c r="W91" i="18"/>
  <c r="AC91" i="18" s="1"/>
  <c r="AR91" i="18" s="1"/>
  <c r="V91" i="18"/>
  <c r="U91" i="18"/>
  <c r="T91" i="18"/>
  <c r="S91" i="18"/>
  <c r="AA91" i="18" s="1"/>
  <c r="AO91" i="18" s="1"/>
  <c r="R91" i="18"/>
  <c r="Q91" i="18"/>
  <c r="P91" i="18"/>
  <c r="AH91" i="18" s="1"/>
  <c r="AV91" i="18" s="1"/>
  <c r="O91" i="18"/>
  <c r="N91" i="18"/>
  <c r="M91" i="18"/>
  <c r="L91" i="18"/>
  <c r="AF91" i="18" s="1"/>
  <c r="AT91" i="18" s="1"/>
  <c r="K91" i="18"/>
  <c r="J91" i="18"/>
  <c r="Z91" i="18" s="1"/>
  <c r="AN91" i="18" s="1"/>
  <c r="I91" i="18"/>
  <c r="H91" i="18"/>
  <c r="G91" i="18"/>
  <c r="F91" i="18"/>
  <c r="E91" i="18"/>
  <c r="D91" i="18"/>
  <c r="AK90" i="18"/>
  <c r="AH90" i="18"/>
  <c r="AV90" i="18" s="1"/>
  <c r="AG90" i="18"/>
  <c r="AF90" i="18"/>
  <c r="AT90" i="18" s="1"/>
  <c r="AE90" i="18"/>
  <c r="AS90" i="18" s="1"/>
  <c r="AA90" i="18"/>
  <c r="AO90" i="18" s="1"/>
  <c r="X90" i="18"/>
  <c r="AD90" i="18" s="1"/>
  <c r="W90" i="18"/>
  <c r="AC90" i="18" s="1"/>
  <c r="AR90" i="18" s="1"/>
  <c r="V90" i="18"/>
  <c r="AB90" i="18" s="1"/>
  <c r="U90" i="18"/>
  <c r="T90" i="18"/>
  <c r="S90" i="18"/>
  <c r="R90" i="18"/>
  <c r="Q90" i="18"/>
  <c r="P90" i="18"/>
  <c r="O90" i="18"/>
  <c r="N90" i="18"/>
  <c r="M90" i="18"/>
  <c r="L90" i="18"/>
  <c r="K90" i="18"/>
  <c r="J90" i="18"/>
  <c r="Z90" i="18" s="1"/>
  <c r="AN90" i="18" s="1"/>
  <c r="AW90" i="18" s="1"/>
  <c r="I90" i="18"/>
  <c r="H90" i="18"/>
  <c r="G90" i="18"/>
  <c r="F90" i="18"/>
  <c r="E90" i="18"/>
  <c r="D90" i="18"/>
  <c r="AL90" i="18" s="1"/>
  <c r="A90" i="18"/>
  <c r="AL89" i="18"/>
  <c r="AK89" i="18"/>
  <c r="AF89" i="18"/>
  <c r="AT89" i="18" s="1"/>
  <c r="AC89" i="18"/>
  <c r="AR89" i="18" s="1"/>
  <c r="X89" i="18"/>
  <c r="AD89" i="18" s="1"/>
  <c r="AP89" i="18" s="1"/>
  <c r="W89" i="18"/>
  <c r="V89" i="18"/>
  <c r="U89" i="18"/>
  <c r="T89" i="18"/>
  <c r="S89" i="18"/>
  <c r="AA89" i="18" s="1"/>
  <c r="AO89" i="18" s="1"/>
  <c r="R89" i="18"/>
  <c r="Q89" i="18"/>
  <c r="P89" i="18"/>
  <c r="AH89" i="18" s="1"/>
  <c r="AV89" i="18" s="1"/>
  <c r="O89" i="18"/>
  <c r="AG89" i="18" s="1"/>
  <c r="N89" i="18"/>
  <c r="M89" i="18"/>
  <c r="L89" i="18"/>
  <c r="K89" i="18"/>
  <c r="J89" i="18"/>
  <c r="Z89" i="18" s="1"/>
  <c r="AN89" i="18" s="1"/>
  <c r="I89" i="18"/>
  <c r="H89" i="18"/>
  <c r="AE89" i="18" s="1"/>
  <c r="AS89" i="18" s="1"/>
  <c r="G89" i="18"/>
  <c r="F89" i="18"/>
  <c r="E89" i="18"/>
  <c r="D89" i="18"/>
  <c r="A89" i="18"/>
  <c r="AK88" i="18"/>
  <c r="X88" i="18"/>
  <c r="AD88" i="18" s="1"/>
  <c r="W88" i="18"/>
  <c r="AC88" i="18" s="1"/>
  <c r="AR88" i="18" s="1"/>
  <c r="V88" i="18"/>
  <c r="U88" i="18"/>
  <c r="T88" i="18"/>
  <c r="S88" i="18"/>
  <c r="AA88" i="18" s="1"/>
  <c r="AO88" i="18" s="1"/>
  <c r="R88" i="18"/>
  <c r="Q88" i="18"/>
  <c r="P88" i="18"/>
  <c r="AH88" i="18" s="1"/>
  <c r="AV88" i="18" s="1"/>
  <c r="O88" i="18"/>
  <c r="AG88" i="18" s="1"/>
  <c r="N88" i="18"/>
  <c r="M88" i="18"/>
  <c r="L88" i="18"/>
  <c r="AF88" i="18" s="1"/>
  <c r="AT88" i="18" s="1"/>
  <c r="K88" i="18"/>
  <c r="J88" i="18"/>
  <c r="Z88" i="18" s="1"/>
  <c r="AN88" i="18" s="1"/>
  <c r="I88" i="18"/>
  <c r="H88" i="18"/>
  <c r="AE88" i="18" s="1"/>
  <c r="AS88" i="18" s="1"/>
  <c r="G88" i="18"/>
  <c r="F88" i="18"/>
  <c r="E88" i="18"/>
  <c r="D88" i="18"/>
  <c r="A88" i="18" s="1"/>
  <c r="AK87" i="18"/>
  <c r="AG87" i="18"/>
  <c r="AA87" i="18"/>
  <c r="AO87" i="18" s="1"/>
  <c r="X87" i="18"/>
  <c r="AD87" i="18" s="1"/>
  <c r="W87" i="18"/>
  <c r="AC87" i="18" s="1"/>
  <c r="AR87" i="18" s="1"/>
  <c r="V87" i="18"/>
  <c r="U87" i="18"/>
  <c r="T87" i="18"/>
  <c r="S87" i="18"/>
  <c r="R87" i="18"/>
  <c r="Q87" i="18"/>
  <c r="P87" i="18"/>
  <c r="AH87" i="18" s="1"/>
  <c r="AV87" i="18" s="1"/>
  <c r="O87" i="18"/>
  <c r="N87" i="18"/>
  <c r="M87" i="18"/>
  <c r="L87" i="18"/>
  <c r="AF87" i="18" s="1"/>
  <c r="AT87" i="18" s="1"/>
  <c r="K87" i="18"/>
  <c r="J87" i="18"/>
  <c r="Z87" i="18" s="1"/>
  <c r="AN87" i="18" s="1"/>
  <c r="I87" i="18"/>
  <c r="H87" i="18"/>
  <c r="AE87" i="18" s="1"/>
  <c r="AS87" i="18" s="1"/>
  <c r="G87" i="18"/>
  <c r="F87" i="18"/>
  <c r="E87" i="18"/>
  <c r="D87" i="18"/>
  <c r="AL87" i="18" s="1"/>
  <c r="AK86" i="18"/>
  <c r="X86" i="18"/>
  <c r="AD86" i="18" s="1"/>
  <c r="W86" i="18"/>
  <c r="AC86" i="18" s="1"/>
  <c r="AR86" i="18" s="1"/>
  <c r="V86" i="18"/>
  <c r="U86" i="18"/>
  <c r="Y86" i="18" s="1"/>
  <c r="AM86" i="18" s="1"/>
  <c r="T86" i="18"/>
  <c r="S86" i="18"/>
  <c r="AA86" i="18" s="1"/>
  <c r="AO86" i="18" s="1"/>
  <c r="R86" i="18"/>
  <c r="Q86" i="18"/>
  <c r="P86" i="18"/>
  <c r="AH86" i="18" s="1"/>
  <c r="AV86" i="18" s="1"/>
  <c r="O86" i="18"/>
  <c r="N86" i="18"/>
  <c r="M86" i="18"/>
  <c r="AG86" i="18" s="1"/>
  <c r="L86" i="18"/>
  <c r="AF86" i="18" s="1"/>
  <c r="AT86" i="18" s="1"/>
  <c r="K86" i="18"/>
  <c r="J86" i="18"/>
  <c r="Z86" i="18" s="1"/>
  <c r="AN86" i="18" s="1"/>
  <c r="I86" i="18"/>
  <c r="H86" i="18"/>
  <c r="AE86" i="18" s="1"/>
  <c r="AS86" i="18" s="1"/>
  <c r="G86" i="18"/>
  <c r="F86" i="18"/>
  <c r="E86" i="18"/>
  <c r="D86" i="18"/>
  <c r="AL86" i="18" s="1"/>
  <c r="AK85" i="18"/>
  <c r="AE85" i="18"/>
  <c r="AS85" i="18" s="1"/>
  <c r="AC85" i="18"/>
  <c r="AR85" i="18" s="1"/>
  <c r="X85" i="18"/>
  <c r="AD85" i="18" s="1"/>
  <c r="W85" i="18"/>
  <c r="V85" i="18"/>
  <c r="U85" i="18"/>
  <c r="Y85" i="18" s="1"/>
  <c r="AM85" i="18" s="1"/>
  <c r="T85" i="18"/>
  <c r="AB85" i="18" s="1"/>
  <c r="S85" i="18"/>
  <c r="AA85" i="18" s="1"/>
  <c r="AO85" i="18" s="1"/>
  <c r="R85" i="18"/>
  <c r="Q85" i="18"/>
  <c r="P85" i="18"/>
  <c r="AH85" i="18" s="1"/>
  <c r="AV85" i="18" s="1"/>
  <c r="O85" i="18"/>
  <c r="N85" i="18"/>
  <c r="M85" i="18"/>
  <c r="L85" i="18"/>
  <c r="AF85" i="18" s="1"/>
  <c r="AT85" i="18" s="1"/>
  <c r="K85" i="18"/>
  <c r="J85" i="18"/>
  <c r="Z85" i="18" s="1"/>
  <c r="AN85" i="18" s="1"/>
  <c r="I85" i="18"/>
  <c r="H85" i="18"/>
  <c r="G85" i="18"/>
  <c r="F85" i="18"/>
  <c r="E85" i="18"/>
  <c r="D85" i="18"/>
  <c r="AL85" i="18" s="1"/>
  <c r="AK84" i="18"/>
  <c r="AE84" i="18"/>
  <c r="AS84" i="18" s="1"/>
  <c r="AC84" i="18"/>
  <c r="AR84" i="18" s="1"/>
  <c r="X84" i="18"/>
  <c r="AD84" i="18" s="1"/>
  <c r="AP84" i="18" s="1"/>
  <c r="W84" i="18"/>
  <c r="V84" i="18"/>
  <c r="U84" i="18"/>
  <c r="T84" i="18"/>
  <c r="AB84" i="18" s="1"/>
  <c r="S84" i="18"/>
  <c r="AA84" i="18" s="1"/>
  <c r="AO84" i="18" s="1"/>
  <c r="R84" i="18"/>
  <c r="Q84" i="18"/>
  <c r="P84" i="18"/>
  <c r="AH84" i="18" s="1"/>
  <c r="AV84" i="18" s="1"/>
  <c r="O84" i="18"/>
  <c r="N84" i="18"/>
  <c r="M84" i="18"/>
  <c r="AG84" i="18" s="1"/>
  <c r="L84" i="18"/>
  <c r="AF84" i="18" s="1"/>
  <c r="AT84" i="18" s="1"/>
  <c r="K84" i="18"/>
  <c r="J84" i="18"/>
  <c r="Z84" i="18" s="1"/>
  <c r="AN84" i="18" s="1"/>
  <c r="I84" i="18"/>
  <c r="H84" i="18"/>
  <c r="G84" i="18"/>
  <c r="F84" i="18"/>
  <c r="E84" i="18"/>
  <c r="D84" i="18"/>
  <c r="AL84" i="18" s="1"/>
  <c r="AL83" i="18"/>
  <c r="AK83" i="18"/>
  <c r="X83" i="18"/>
  <c r="AD83" i="18" s="1"/>
  <c r="W83" i="18"/>
  <c r="AC83" i="18" s="1"/>
  <c r="AR83" i="18" s="1"/>
  <c r="V83" i="18"/>
  <c r="U83" i="18"/>
  <c r="T83" i="18"/>
  <c r="AB83" i="18" s="1"/>
  <c r="S83" i="18"/>
  <c r="AA83" i="18" s="1"/>
  <c r="AO83" i="18" s="1"/>
  <c r="R83" i="18"/>
  <c r="Q83" i="18"/>
  <c r="P83" i="18"/>
  <c r="AH83" i="18" s="1"/>
  <c r="AV83" i="18" s="1"/>
  <c r="O83" i="18"/>
  <c r="N83" i="18"/>
  <c r="Y83" i="18" s="1"/>
  <c r="AM83" i="18" s="1"/>
  <c r="M83" i="18"/>
  <c r="AG83" i="18" s="1"/>
  <c r="L83" i="18"/>
  <c r="AF83" i="18" s="1"/>
  <c r="AT83" i="18" s="1"/>
  <c r="K83" i="18"/>
  <c r="J83" i="18"/>
  <c r="Z83" i="18" s="1"/>
  <c r="AN83" i="18" s="1"/>
  <c r="I83" i="18"/>
  <c r="H83" i="18"/>
  <c r="AE83" i="18" s="1"/>
  <c r="AS83" i="18" s="1"/>
  <c r="G83" i="18"/>
  <c r="F83" i="18"/>
  <c r="E83" i="18"/>
  <c r="D83" i="18"/>
  <c r="A83" i="18" s="1"/>
  <c r="AK82" i="18"/>
  <c r="AF82" i="18"/>
  <c r="AT82" i="18" s="1"/>
  <c r="AA82" i="18"/>
  <c r="AO82" i="18" s="1"/>
  <c r="AY82" i="18" s="1"/>
  <c r="X82" i="18"/>
  <c r="AD82" i="18" s="1"/>
  <c r="W82" i="18"/>
  <c r="AC82" i="18" s="1"/>
  <c r="AR82" i="18" s="1"/>
  <c r="V82" i="18"/>
  <c r="AB82" i="18" s="1"/>
  <c r="U82" i="18"/>
  <c r="T82" i="18"/>
  <c r="S82" i="18"/>
  <c r="R82" i="18"/>
  <c r="Q82" i="18"/>
  <c r="P82" i="18"/>
  <c r="AH82" i="18" s="1"/>
  <c r="AV82" i="18" s="1"/>
  <c r="O82" i="18"/>
  <c r="N82" i="18"/>
  <c r="M82" i="18"/>
  <c r="AG82" i="18" s="1"/>
  <c r="L82" i="18"/>
  <c r="K82" i="18"/>
  <c r="J82" i="18"/>
  <c r="Z82" i="18" s="1"/>
  <c r="AN82" i="18" s="1"/>
  <c r="I82" i="18"/>
  <c r="H82" i="18"/>
  <c r="AE82" i="18" s="1"/>
  <c r="AS82" i="18" s="1"/>
  <c r="G82" i="18"/>
  <c r="F82" i="18"/>
  <c r="E82" i="18"/>
  <c r="D82" i="18"/>
  <c r="AL82" i="18" s="1"/>
  <c r="A82" i="18"/>
  <c r="AK81" i="18"/>
  <c r="AH81" i="18"/>
  <c r="AV81" i="18" s="1"/>
  <c r="X81" i="18"/>
  <c r="AD81" i="18" s="1"/>
  <c r="W81" i="18"/>
  <c r="AC81" i="18" s="1"/>
  <c r="AR81" i="18" s="1"/>
  <c r="V81" i="18"/>
  <c r="U81" i="18"/>
  <c r="T81" i="18"/>
  <c r="AB81" i="18" s="1"/>
  <c r="S81" i="18"/>
  <c r="AA81" i="18" s="1"/>
  <c r="AO81" i="18" s="1"/>
  <c r="R81" i="18"/>
  <c r="Q81" i="18"/>
  <c r="P81" i="18"/>
  <c r="O81" i="18"/>
  <c r="AG81" i="18" s="1"/>
  <c r="N81" i="18"/>
  <c r="M81" i="18"/>
  <c r="L81" i="18"/>
  <c r="AF81" i="18" s="1"/>
  <c r="AT81" i="18" s="1"/>
  <c r="K81" i="18"/>
  <c r="J81" i="18"/>
  <c r="Z81" i="18" s="1"/>
  <c r="I81" i="18"/>
  <c r="H81" i="18"/>
  <c r="AE81" i="18" s="1"/>
  <c r="AS81" i="18" s="1"/>
  <c r="G81" i="18"/>
  <c r="F81" i="18"/>
  <c r="E81" i="18"/>
  <c r="D81" i="18"/>
  <c r="A81" i="18" s="1"/>
  <c r="AK80" i="18"/>
  <c r="X80" i="18"/>
  <c r="AD80" i="18" s="1"/>
  <c r="AP80" i="18" s="1"/>
  <c r="W80" i="18"/>
  <c r="AC80" i="18" s="1"/>
  <c r="AR80" i="18" s="1"/>
  <c r="V80" i="18"/>
  <c r="U80" i="18"/>
  <c r="T80" i="18"/>
  <c r="S80" i="18"/>
  <c r="AA80" i="18" s="1"/>
  <c r="AO80" i="18" s="1"/>
  <c r="R80" i="18"/>
  <c r="Q80" i="18"/>
  <c r="P80" i="18"/>
  <c r="AH80" i="18" s="1"/>
  <c r="AV80" i="18" s="1"/>
  <c r="BB80" i="18" s="1"/>
  <c r="O80" i="18"/>
  <c r="AG80" i="18" s="1"/>
  <c r="N80" i="18"/>
  <c r="M80" i="18"/>
  <c r="L80" i="18"/>
  <c r="AF80" i="18" s="1"/>
  <c r="AT80" i="18" s="1"/>
  <c r="K80" i="18"/>
  <c r="J80" i="18"/>
  <c r="Z80" i="18" s="1"/>
  <c r="AN80" i="18" s="1"/>
  <c r="I80" i="18"/>
  <c r="H80" i="18"/>
  <c r="AE80" i="18" s="1"/>
  <c r="AS80" i="18" s="1"/>
  <c r="G80" i="18"/>
  <c r="F80" i="18"/>
  <c r="E80" i="18"/>
  <c r="D80" i="18"/>
  <c r="AL80" i="18" s="1"/>
  <c r="A80" i="18"/>
  <c r="AV79" i="18"/>
  <c r="AN79" i="18"/>
  <c r="AK79" i="18"/>
  <c r="X79" i="18"/>
  <c r="AD79" i="18" s="1"/>
  <c r="AP79" i="18" s="1"/>
  <c r="W79" i="18"/>
  <c r="AC79" i="18" s="1"/>
  <c r="AR79" i="18" s="1"/>
  <c r="V79" i="18"/>
  <c r="U79" i="18"/>
  <c r="T79" i="18"/>
  <c r="S79" i="18"/>
  <c r="AA79" i="18" s="1"/>
  <c r="AO79" i="18" s="1"/>
  <c r="R79" i="18"/>
  <c r="Q79" i="18"/>
  <c r="P79" i="18"/>
  <c r="AH79" i="18" s="1"/>
  <c r="O79" i="18"/>
  <c r="N79" i="18"/>
  <c r="M79" i="18"/>
  <c r="AG79" i="18" s="1"/>
  <c r="L79" i="18"/>
  <c r="AF79" i="18" s="1"/>
  <c r="AT79" i="18" s="1"/>
  <c r="K79" i="18"/>
  <c r="J79" i="18"/>
  <c r="Z79" i="18" s="1"/>
  <c r="I79" i="18"/>
  <c r="H79" i="18"/>
  <c r="AE79" i="18" s="1"/>
  <c r="AS79" i="18" s="1"/>
  <c r="G79" i="18"/>
  <c r="F79" i="18"/>
  <c r="E79" i="18"/>
  <c r="D79" i="18"/>
  <c r="AL79" i="18" s="1"/>
  <c r="AK78" i="18"/>
  <c r="AF78" i="18"/>
  <c r="AT78" i="18" s="1"/>
  <c r="X78" i="18"/>
  <c r="AD78" i="18" s="1"/>
  <c r="W78" i="18"/>
  <c r="AC78" i="18" s="1"/>
  <c r="AR78" i="18" s="1"/>
  <c r="V78" i="18"/>
  <c r="U78" i="18"/>
  <c r="T78" i="18"/>
  <c r="S78" i="18"/>
  <c r="AA78" i="18" s="1"/>
  <c r="AO78" i="18" s="1"/>
  <c r="R78" i="18"/>
  <c r="Q78" i="18"/>
  <c r="P78" i="18"/>
  <c r="AH78" i="18" s="1"/>
  <c r="AV78" i="18" s="1"/>
  <c r="O78" i="18"/>
  <c r="N78" i="18"/>
  <c r="Y78" i="18" s="1"/>
  <c r="AM78" i="18" s="1"/>
  <c r="M78" i="18"/>
  <c r="L78" i="18"/>
  <c r="K78" i="18"/>
  <c r="J78" i="18"/>
  <c r="Z78" i="18" s="1"/>
  <c r="I78" i="18"/>
  <c r="H78" i="18"/>
  <c r="AE78" i="18" s="1"/>
  <c r="AS78" i="18" s="1"/>
  <c r="G78" i="18"/>
  <c r="F78" i="18"/>
  <c r="E78" i="18"/>
  <c r="D78" i="18"/>
  <c r="AL78" i="18" s="1"/>
  <c r="A78" i="18"/>
  <c r="AK77" i="18"/>
  <c r="X77" i="18"/>
  <c r="AD77" i="18" s="1"/>
  <c r="W77" i="18"/>
  <c r="AC77" i="18" s="1"/>
  <c r="AR77" i="18" s="1"/>
  <c r="V77" i="18"/>
  <c r="U77" i="18"/>
  <c r="Y77" i="18" s="1"/>
  <c r="AM77" i="18" s="1"/>
  <c r="T77" i="18"/>
  <c r="AB77" i="18" s="1"/>
  <c r="S77" i="18"/>
  <c r="AA77" i="18" s="1"/>
  <c r="AO77" i="18" s="1"/>
  <c r="R77" i="18"/>
  <c r="Q77" i="18"/>
  <c r="P77" i="18"/>
  <c r="AH77" i="18" s="1"/>
  <c r="AV77" i="18" s="1"/>
  <c r="O77" i="18"/>
  <c r="N77" i="18"/>
  <c r="M77" i="18"/>
  <c r="AG77" i="18" s="1"/>
  <c r="L77" i="18"/>
  <c r="AF77" i="18" s="1"/>
  <c r="AT77" i="18" s="1"/>
  <c r="K77" i="18"/>
  <c r="J77" i="18"/>
  <c r="Z77" i="18" s="1"/>
  <c r="AN77" i="18" s="1"/>
  <c r="I77" i="18"/>
  <c r="H77" i="18"/>
  <c r="AE77" i="18" s="1"/>
  <c r="AS77" i="18" s="1"/>
  <c r="G77" i="18"/>
  <c r="F77" i="18"/>
  <c r="E77" i="18"/>
  <c r="D77" i="18"/>
  <c r="AL77" i="18" s="1"/>
  <c r="AT76" i="18"/>
  <c r="BB76" i="18" s="1"/>
  <c r="AL76" i="18"/>
  <c r="AK76" i="18"/>
  <c r="AH76" i="18"/>
  <c r="AV76" i="18" s="1"/>
  <c r="AB76" i="18"/>
  <c r="AA76" i="18"/>
  <c r="AO76" i="18" s="1"/>
  <c r="X76" i="18"/>
  <c r="AD76" i="18" s="1"/>
  <c r="W76" i="18"/>
  <c r="AC76" i="18" s="1"/>
  <c r="AR76" i="18" s="1"/>
  <c r="V76" i="18"/>
  <c r="U76" i="18"/>
  <c r="T76" i="18"/>
  <c r="S76" i="18"/>
  <c r="R76" i="18"/>
  <c r="Q76" i="18"/>
  <c r="P76" i="18"/>
  <c r="O76" i="18"/>
  <c r="N76" i="18"/>
  <c r="M76" i="18"/>
  <c r="L76" i="18"/>
  <c r="AF76" i="18" s="1"/>
  <c r="K76" i="18"/>
  <c r="J76" i="18"/>
  <c r="Z76" i="18" s="1"/>
  <c r="AN76" i="18" s="1"/>
  <c r="I76" i="18"/>
  <c r="H76" i="18"/>
  <c r="AE76" i="18" s="1"/>
  <c r="AS76" i="18" s="1"/>
  <c r="AZ76" i="18" s="1"/>
  <c r="G76" i="18"/>
  <c r="F76" i="18"/>
  <c r="E76" i="18"/>
  <c r="D76" i="18"/>
  <c r="A76" i="18" s="1"/>
  <c r="AN75" i="18"/>
  <c r="AW75" i="18" s="1"/>
  <c r="AK75" i="18"/>
  <c r="AE75" i="18"/>
  <c r="AS75" i="18" s="1"/>
  <c r="AD75" i="18"/>
  <c r="X75" i="18"/>
  <c r="W75" i="18"/>
  <c r="AC75" i="18" s="1"/>
  <c r="AR75" i="18" s="1"/>
  <c r="V75" i="18"/>
  <c r="U75" i="18"/>
  <c r="T75" i="18"/>
  <c r="S75" i="18"/>
  <c r="AA75" i="18" s="1"/>
  <c r="AO75" i="18" s="1"/>
  <c r="R75" i="18"/>
  <c r="Q75" i="18"/>
  <c r="P75" i="18"/>
  <c r="AH75" i="18" s="1"/>
  <c r="AV75" i="18" s="1"/>
  <c r="O75" i="18"/>
  <c r="N75" i="18"/>
  <c r="M75" i="18"/>
  <c r="L75" i="18"/>
  <c r="AF75" i="18" s="1"/>
  <c r="AT75" i="18" s="1"/>
  <c r="K75" i="18"/>
  <c r="J75" i="18"/>
  <c r="Z75" i="18" s="1"/>
  <c r="I75" i="18"/>
  <c r="H75" i="18"/>
  <c r="G75" i="18"/>
  <c r="F75" i="18"/>
  <c r="E75" i="18"/>
  <c r="D75" i="18"/>
  <c r="A75" i="18" s="1"/>
  <c r="AK74" i="18"/>
  <c r="AE74" i="18"/>
  <c r="AS74" i="18" s="1"/>
  <c r="X74" i="18"/>
  <c r="AD74" i="18" s="1"/>
  <c r="W74" i="18"/>
  <c r="AC74" i="18" s="1"/>
  <c r="AR74" i="18" s="1"/>
  <c r="V74" i="18"/>
  <c r="U74" i="18"/>
  <c r="T74" i="18"/>
  <c r="S74" i="18"/>
  <c r="AA74" i="18" s="1"/>
  <c r="AO74" i="18" s="1"/>
  <c r="R74" i="18"/>
  <c r="Q74" i="18"/>
  <c r="P74" i="18"/>
  <c r="AH74" i="18" s="1"/>
  <c r="AV74" i="18" s="1"/>
  <c r="O74" i="18"/>
  <c r="N74" i="18"/>
  <c r="M74" i="18"/>
  <c r="AG74" i="18" s="1"/>
  <c r="L74" i="18"/>
  <c r="AF74" i="18" s="1"/>
  <c r="AT74" i="18" s="1"/>
  <c r="K74" i="18"/>
  <c r="J74" i="18"/>
  <c r="Z74" i="18" s="1"/>
  <c r="AN74" i="18" s="1"/>
  <c r="I74" i="18"/>
  <c r="H74" i="18"/>
  <c r="G74" i="18"/>
  <c r="F74" i="18"/>
  <c r="E74" i="18"/>
  <c r="D74" i="18"/>
  <c r="AL74" i="18" s="1"/>
  <c r="A74" i="18"/>
  <c r="AP73" i="18"/>
  <c r="AK73" i="18"/>
  <c r="Z73" i="18"/>
  <c r="AN73" i="18" s="1"/>
  <c r="X73" i="18"/>
  <c r="AD73" i="18" s="1"/>
  <c r="W73" i="18"/>
  <c r="AC73" i="18" s="1"/>
  <c r="AR73" i="18" s="1"/>
  <c r="V73" i="18"/>
  <c r="U73" i="18"/>
  <c r="T73" i="18"/>
  <c r="AB73" i="18" s="1"/>
  <c r="S73" i="18"/>
  <c r="AA73" i="18" s="1"/>
  <c r="AO73" i="18" s="1"/>
  <c r="R73" i="18"/>
  <c r="Q73" i="18"/>
  <c r="P73" i="18"/>
  <c r="AH73" i="18" s="1"/>
  <c r="AV73" i="18" s="1"/>
  <c r="O73" i="18"/>
  <c r="N73" i="18"/>
  <c r="M73" i="18"/>
  <c r="AG73" i="18" s="1"/>
  <c r="AU73" i="18" s="1"/>
  <c r="BA73" i="18" s="1"/>
  <c r="L73" i="18"/>
  <c r="AF73" i="18" s="1"/>
  <c r="AT73" i="18" s="1"/>
  <c r="K73" i="18"/>
  <c r="J73" i="18"/>
  <c r="I73" i="18"/>
  <c r="H73" i="18"/>
  <c r="AE73" i="18" s="1"/>
  <c r="AS73" i="18" s="1"/>
  <c r="G73" i="18"/>
  <c r="F73" i="18"/>
  <c r="E73" i="18"/>
  <c r="D73" i="18"/>
  <c r="A73" i="18" s="1"/>
  <c r="AK72" i="18"/>
  <c r="AE72" i="18"/>
  <c r="AS72" i="18" s="1"/>
  <c r="AD72" i="18"/>
  <c r="X72" i="18"/>
  <c r="W72" i="18"/>
  <c r="AC72" i="18" s="1"/>
  <c r="AR72" i="18" s="1"/>
  <c r="V72" i="18"/>
  <c r="AB72" i="18" s="1"/>
  <c r="U72" i="18"/>
  <c r="T72" i="18"/>
  <c r="S72" i="18"/>
  <c r="AA72" i="18" s="1"/>
  <c r="AO72" i="18" s="1"/>
  <c r="R72" i="18"/>
  <c r="Q72" i="18"/>
  <c r="P72" i="18"/>
  <c r="AH72" i="18" s="1"/>
  <c r="AV72" i="18" s="1"/>
  <c r="O72" i="18"/>
  <c r="N72" i="18"/>
  <c r="M72" i="18"/>
  <c r="AG72" i="18" s="1"/>
  <c r="L72" i="18"/>
  <c r="AF72" i="18" s="1"/>
  <c r="AT72" i="18" s="1"/>
  <c r="K72" i="18"/>
  <c r="J72" i="18"/>
  <c r="Z72" i="18" s="1"/>
  <c r="AN72" i="18" s="1"/>
  <c r="I72" i="18"/>
  <c r="H72" i="18"/>
  <c r="G72" i="18"/>
  <c r="F72" i="18"/>
  <c r="E72" i="18"/>
  <c r="D72" i="18"/>
  <c r="AL72" i="18" s="1"/>
  <c r="A72" i="18"/>
  <c r="AV71" i="18"/>
  <c r="AK71" i="18"/>
  <c r="X71" i="18"/>
  <c r="AD71" i="18" s="1"/>
  <c r="AP71" i="18" s="1"/>
  <c r="AQ71" i="18" s="1"/>
  <c r="W71" i="18"/>
  <c r="AC71" i="18" s="1"/>
  <c r="AR71" i="18" s="1"/>
  <c r="AY71" i="18" s="1"/>
  <c r="V71" i="18"/>
  <c r="AB71" i="18" s="1"/>
  <c r="U71" i="18"/>
  <c r="T71" i="18"/>
  <c r="S71" i="18"/>
  <c r="AA71" i="18" s="1"/>
  <c r="AO71" i="18" s="1"/>
  <c r="R71" i="18"/>
  <c r="Q71" i="18"/>
  <c r="P71" i="18"/>
  <c r="AH71" i="18" s="1"/>
  <c r="O71" i="18"/>
  <c r="N71" i="18"/>
  <c r="M71" i="18"/>
  <c r="AG71" i="18" s="1"/>
  <c r="L71" i="18"/>
  <c r="AF71" i="18" s="1"/>
  <c r="AT71" i="18" s="1"/>
  <c r="K71" i="18"/>
  <c r="J71" i="18"/>
  <c r="Z71" i="18" s="1"/>
  <c r="AN71" i="18" s="1"/>
  <c r="AW71" i="18" s="1"/>
  <c r="I71" i="18"/>
  <c r="H71" i="18"/>
  <c r="AE71" i="18" s="1"/>
  <c r="AS71" i="18" s="1"/>
  <c r="G71" i="18"/>
  <c r="F71" i="18"/>
  <c r="E71" i="18"/>
  <c r="D71" i="18"/>
  <c r="AL71" i="18" s="1"/>
  <c r="A71" i="18"/>
  <c r="AR70" i="18"/>
  <c r="AK70" i="18"/>
  <c r="AF70" i="18"/>
  <c r="AT70" i="18" s="1"/>
  <c r="X70" i="18"/>
  <c r="AD70" i="18" s="1"/>
  <c r="W70" i="18"/>
  <c r="AC70" i="18" s="1"/>
  <c r="V70" i="18"/>
  <c r="U70" i="18"/>
  <c r="Y70" i="18" s="1"/>
  <c r="AM70" i="18" s="1"/>
  <c r="T70" i="18"/>
  <c r="AB70" i="18" s="1"/>
  <c r="S70" i="18"/>
  <c r="AA70" i="18" s="1"/>
  <c r="AO70" i="18" s="1"/>
  <c r="R70" i="18"/>
  <c r="Q70" i="18"/>
  <c r="P70" i="18"/>
  <c r="AH70" i="18" s="1"/>
  <c r="AV70" i="18" s="1"/>
  <c r="O70" i="18"/>
  <c r="N70" i="18"/>
  <c r="M70" i="18"/>
  <c r="AG70" i="18" s="1"/>
  <c r="L70" i="18"/>
  <c r="K70" i="18"/>
  <c r="J70" i="18"/>
  <c r="Z70" i="18" s="1"/>
  <c r="AN70" i="18" s="1"/>
  <c r="I70" i="18"/>
  <c r="H70" i="18"/>
  <c r="AE70" i="18" s="1"/>
  <c r="AS70" i="18" s="1"/>
  <c r="G70" i="18"/>
  <c r="F70" i="18"/>
  <c r="E70" i="18"/>
  <c r="D70" i="18"/>
  <c r="AL70" i="18" s="1"/>
  <c r="A70" i="18"/>
  <c r="AK69" i="18"/>
  <c r="X69" i="18"/>
  <c r="AD69" i="18" s="1"/>
  <c r="W69" i="18"/>
  <c r="AC69" i="18" s="1"/>
  <c r="AR69" i="18" s="1"/>
  <c r="V69" i="18"/>
  <c r="U69" i="18"/>
  <c r="T69" i="18"/>
  <c r="AB69" i="18" s="1"/>
  <c r="S69" i="18"/>
  <c r="AA69" i="18" s="1"/>
  <c r="AO69" i="18" s="1"/>
  <c r="R69" i="18"/>
  <c r="Q69" i="18"/>
  <c r="P69" i="18"/>
  <c r="AH69" i="18" s="1"/>
  <c r="AV69" i="18" s="1"/>
  <c r="O69" i="18"/>
  <c r="AG69" i="18" s="1"/>
  <c r="N69" i="18"/>
  <c r="Y69" i="18" s="1"/>
  <c r="AM69" i="18" s="1"/>
  <c r="M69" i="18"/>
  <c r="L69" i="18"/>
  <c r="AF69" i="18" s="1"/>
  <c r="AT69" i="18" s="1"/>
  <c r="K69" i="18"/>
  <c r="J69" i="18"/>
  <c r="Z69" i="18" s="1"/>
  <c r="AN69" i="18" s="1"/>
  <c r="I69" i="18"/>
  <c r="H69" i="18"/>
  <c r="AE69" i="18" s="1"/>
  <c r="AS69" i="18" s="1"/>
  <c r="G69" i="18"/>
  <c r="F69" i="18"/>
  <c r="E69" i="18"/>
  <c r="D69" i="18"/>
  <c r="AL69" i="18" s="1"/>
  <c r="AK68" i="18"/>
  <c r="AH68" i="18"/>
  <c r="AV68" i="18" s="1"/>
  <c r="AD68" i="18"/>
  <c r="AP68" i="18" s="1"/>
  <c r="X68" i="18"/>
  <c r="W68" i="18"/>
  <c r="AC68" i="18" s="1"/>
  <c r="AR68" i="18" s="1"/>
  <c r="V68" i="18"/>
  <c r="U68" i="18"/>
  <c r="T68" i="18"/>
  <c r="AB68" i="18" s="1"/>
  <c r="S68" i="18"/>
  <c r="AA68" i="18" s="1"/>
  <c r="AO68" i="18" s="1"/>
  <c r="AY68" i="18" s="1"/>
  <c r="R68" i="18"/>
  <c r="Q68" i="18"/>
  <c r="P68" i="18"/>
  <c r="O68" i="18"/>
  <c r="N68" i="18"/>
  <c r="M68" i="18"/>
  <c r="AG68" i="18" s="1"/>
  <c r="L68" i="18"/>
  <c r="AF68" i="18" s="1"/>
  <c r="AT68" i="18" s="1"/>
  <c r="K68" i="18"/>
  <c r="J68" i="18"/>
  <c r="Z68" i="18" s="1"/>
  <c r="AN68" i="18" s="1"/>
  <c r="I68" i="18"/>
  <c r="H68" i="18"/>
  <c r="AE68" i="18" s="1"/>
  <c r="AS68" i="18" s="1"/>
  <c r="G68" i="18"/>
  <c r="F68" i="18"/>
  <c r="E68" i="18"/>
  <c r="D68" i="18"/>
  <c r="AL68" i="18" s="1"/>
  <c r="A68" i="18"/>
  <c r="AK67" i="18"/>
  <c r="AB67" i="18"/>
  <c r="X67" i="18"/>
  <c r="AD67" i="18" s="1"/>
  <c r="AP67" i="18" s="1"/>
  <c r="AQ67" i="18" s="1"/>
  <c r="W67" i="18"/>
  <c r="AC67" i="18" s="1"/>
  <c r="AR67" i="18" s="1"/>
  <c r="V67" i="18"/>
  <c r="U67" i="18"/>
  <c r="T67" i="18"/>
  <c r="S67" i="18"/>
  <c r="AA67" i="18" s="1"/>
  <c r="AO67" i="18" s="1"/>
  <c r="R67" i="18"/>
  <c r="Q67" i="18"/>
  <c r="P67" i="18"/>
  <c r="AH67" i="18" s="1"/>
  <c r="AV67" i="18" s="1"/>
  <c r="O67" i="18"/>
  <c r="N67" i="18"/>
  <c r="M67" i="18"/>
  <c r="AG67" i="18" s="1"/>
  <c r="L67" i="18"/>
  <c r="AF67" i="18" s="1"/>
  <c r="AT67" i="18" s="1"/>
  <c r="K67" i="18"/>
  <c r="J67" i="18"/>
  <c r="Z67" i="18" s="1"/>
  <c r="AN67" i="18" s="1"/>
  <c r="I67" i="18"/>
  <c r="H67" i="18"/>
  <c r="AE67" i="18" s="1"/>
  <c r="AS67" i="18" s="1"/>
  <c r="G67" i="18"/>
  <c r="F67" i="18"/>
  <c r="E67" i="18"/>
  <c r="D67" i="18"/>
  <c r="AL67" i="18" s="1"/>
  <c r="A67" i="18"/>
  <c r="AK66" i="18"/>
  <c r="AC66" i="18"/>
  <c r="AR66" i="18" s="1"/>
  <c r="X66" i="18"/>
  <c r="AD66" i="18" s="1"/>
  <c r="W66" i="18"/>
  <c r="V66" i="18"/>
  <c r="U66" i="18"/>
  <c r="T66" i="18"/>
  <c r="AB66" i="18" s="1"/>
  <c r="S66" i="18"/>
  <c r="AA66" i="18" s="1"/>
  <c r="AO66" i="18" s="1"/>
  <c r="AY66" i="18" s="1"/>
  <c r="R66" i="18"/>
  <c r="Q66" i="18"/>
  <c r="P66" i="18"/>
  <c r="AH66" i="18" s="1"/>
  <c r="AV66" i="18" s="1"/>
  <c r="O66" i="18"/>
  <c r="N66" i="18"/>
  <c r="M66" i="18"/>
  <c r="AG66" i="18" s="1"/>
  <c r="L66" i="18"/>
  <c r="AF66" i="18" s="1"/>
  <c r="AT66" i="18" s="1"/>
  <c r="K66" i="18"/>
  <c r="J66" i="18"/>
  <c r="Z66" i="18" s="1"/>
  <c r="AN66" i="18" s="1"/>
  <c r="I66" i="18"/>
  <c r="H66" i="18"/>
  <c r="AE66" i="18" s="1"/>
  <c r="AS66" i="18" s="1"/>
  <c r="AU66" i="18" s="1"/>
  <c r="G66" i="18"/>
  <c r="F66" i="18"/>
  <c r="E66" i="18"/>
  <c r="D66" i="18"/>
  <c r="AL66" i="18" s="1"/>
  <c r="AO65" i="18"/>
  <c r="AY65" i="18" s="1"/>
  <c r="AK65" i="18"/>
  <c r="AH65" i="18"/>
  <c r="AV65" i="18" s="1"/>
  <c r="X65" i="18"/>
  <c r="AD65" i="18" s="1"/>
  <c r="W65" i="18"/>
  <c r="AC65" i="18" s="1"/>
  <c r="AR65" i="18" s="1"/>
  <c r="V65" i="18"/>
  <c r="U65" i="18"/>
  <c r="T65" i="18"/>
  <c r="AB65" i="18" s="1"/>
  <c r="S65" i="18"/>
  <c r="AA65" i="18" s="1"/>
  <c r="R65" i="18"/>
  <c r="Q65" i="18"/>
  <c r="P65" i="18"/>
  <c r="O65" i="18"/>
  <c r="N65" i="18"/>
  <c r="M65" i="18"/>
  <c r="AG65" i="18" s="1"/>
  <c r="L65" i="18"/>
  <c r="AF65" i="18" s="1"/>
  <c r="AT65" i="18" s="1"/>
  <c r="AZ65" i="18" s="1"/>
  <c r="K65" i="18"/>
  <c r="J65" i="18"/>
  <c r="Z65" i="18" s="1"/>
  <c r="AN65" i="18" s="1"/>
  <c r="I65" i="18"/>
  <c r="H65" i="18"/>
  <c r="AE65" i="18" s="1"/>
  <c r="AS65" i="18" s="1"/>
  <c r="G65" i="18"/>
  <c r="F65" i="18"/>
  <c r="E65" i="18"/>
  <c r="D65" i="18"/>
  <c r="AL65" i="18" s="1"/>
  <c r="AK64" i="18"/>
  <c r="X64" i="18"/>
  <c r="AD64" i="18" s="1"/>
  <c r="W64" i="18"/>
  <c r="AC64" i="18" s="1"/>
  <c r="AR64" i="18" s="1"/>
  <c r="V64" i="18"/>
  <c r="U64" i="18"/>
  <c r="T64" i="18"/>
  <c r="S64" i="18"/>
  <c r="AA64" i="18" s="1"/>
  <c r="AO64" i="18" s="1"/>
  <c r="R64" i="18"/>
  <c r="Q64" i="18"/>
  <c r="P64" i="18"/>
  <c r="AH64" i="18" s="1"/>
  <c r="AV64" i="18" s="1"/>
  <c r="O64" i="18"/>
  <c r="N64" i="18"/>
  <c r="M64" i="18"/>
  <c r="AG64" i="18" s="1"/>
  <c r="L64" i="18"/>
  <c r="AF64" i="18" s="1"/>
  <c r="AT64" i="18" s="1"/>
  <c r="K64" i="18"/>
  <c r="J64" i="18"/>
  <c r="Z64" i="18" s="1"/>
  <c r="AN64" i="18" s="1"/>
  <c r="I64" i="18"/>
  <c r="H64" i="18"/>
  <c r="AE64" i="18" s="1"/>
  <c r="AS64" i="18" s="1"/>
  <c r="G64" i="18"/>
  <c r="F64" i="18"/>
  <c r="E64" i="18"/>
  <c r="D64" i="18"/>
  <c r="A64" i="18" s="1"/>
  <c r="AN63" i="18"/>
  <c r="AK63" i="18"/>
  <c r="AC63" i="18"/>
  <c r="AR63" i="18" s="1"/>
  <c r="X63" i="18"/>
  <c r="AD63" i="18" s="1"/>
  <c r="AP63" i="18" s="1"/>
  <c r="W63" i="18"/>
  <c r="V63" i="18"/>
  <c r="U63" i="18"/>
  <c r="T63" i="18"/>
  <c r="AB63" i="18" s="1"/>
  <c r="S63" i="18"/>
  <c r="AA63" i="18" s="1"/>
  <c r="AO63" i="18" s="1"/>
  <c r="R63" i="18"/>
  <c r="Q63" i="18"/>
  <c r="P63" i="18"/>
  <c r="AH63" i="18" s="1"/>
  <c r="AV63" i="18" s="1"/>
  <c r="O63" i="18"/>
  <c r="N63" i="18"/>
  <c r="M63" i="18"/>
  <c r="AG63" i="18" s="1"/>
  <c r="L63" i="18"/>
  <c r="AF63" i="18" s="1"/>
  <c r="AT63" i="18" s="1"/>
  <c r="BB63" i="18" s="1"/>
  <c r="K63" i="18"/>
  <c r="J63" i="18"/>
  <c r="Z63" i="18" s="1"/>
  <c r="I63" i="18"/>
  <c r="H63" i="18"/>
  <c r="AE63" i="18" s="1"/>
  <c r="AS63" i="18" s="1"/>
  <c r="G63" i="18"/>
  <c r="F63" i="18"/>
  <c r="E63" i="18"/>
  <c r="D63" i="18"/>
  <c r="AL63" i="18" s="1"/>
  <c r="A63" i="18"/>
  <c r="AK62" i="18"/>
  <c r="AH62" i="18"/>
  <c r="AV62" i="18" s="1"/>
  <c r="X62" i="18"/>
  <c r="AD62" i="18" s="1"/>
  <c r="AP62" i="18" s="1"/>
  <c r="W62" i="18"/>
  <c r="AC62" i="18" s="1"/>
  <c r="AR62" i="18" s="1"/>
  <c r="V62" i="18"/>
  <c r="U62" i="18"/>
  <c r="T62" i="18"/>
  <c r="S62" i="18"/>
  <c r="AA62" i="18" s="1"/>
  <c r="AO62" i="18" s="1"/>
  <c r="R62" i="18"/>
  <c r="Q62" i="18"/>
  <c r="P62" i="18"/>
  <c r="O62" i="18"/>
  <c r="N62" i="18"/>
  <c r="M62" i="18"/>
  <c r="AG62" i="18" s="1"/>
  <c r="L62" i="18"/>
  <c r="AF62" i="18" s="1"/>
  <c r="AT62" i="18" s="1"/>
  <c r="K62" i="18"/>
  <c r="J62" i="18"/>
  <c r="Z62" i="18" s="1"/>
  <c r="AN62" i="18" s="1"/>
  <c r="I62" i="18"/>
  <c r="H62" i="18"/>
  <c r="AE62" i="18" s="1"/>
  <c r="AS62" i="18" s="1"/>
  <c r="G62" i="18"/>
  <c r="F62" i="18"/>
  <c r="E62" i="18"/>
  <c r="D62" i="18"/>
  <c r="AL62" i="18" s="1"/>
  <c r="AR61" i="18"/>
  <c r="AK61" i="18"/>
  <c r="AB61" i="18"/>
  <c r="AA61" i="18"/>
  <c r="AO61" i="18" s="1"/>
  <c r="Y61" i="18"/>
  <c r="AM61" i="18" s="1"/>
  <c r="X61" i="18"/>
  <c r="AD61" i="18" s="1"/>
  <c r="W61" i="18"/>
  <c r="AC61" i="18" s="1"/>
  <c r="V61" i="18"/>
  <c r="U61" i="18"/>
  <c r="T61" i="18"/>
  <c r="S61" i="18"/>
  <c r="R61" i="18"/>
  <c r="Q61" i="18"/>
  <c r="P61" i="18"/>
  <c r="AH61" i="18" s="1"/>
  <c r="AV61" i="18" s="1"/>
  <c r="O61" i="18"/>
  <c r="AG61" i="18" s="1"/>
  <c r="N61" i="18"/>
  <c r="M61" i="18"/>
  <c r="L61" i="18"/>
  <c r="AF61" i="18" s="1"/>
  <c r="AT61" i="18" s="1"/>
  <c r="K61" i="18"/>
  <c r="J61" i="18"/>
  <c r="Z61" i="18" s="1"/>
  <c r="AN61" i="18" s="1"/>
  <c r="I61" i="18"/>
  <c r="H61" i="18"/>
  <c r="AE61" i="18" s="1"/>
  <c r="AS61" i="18" s="1"/>
  <c r="G61" i="18"/>
  <c r="F61" i="18"/>
  <c r="E61" i="18"/>
  <c r="D61" i="18"/>
  <c r="AL61" i="18" s="1"/>
  <c r="AK60" i="18"/>
  <c r="AH60" i="18"/>
  <c r="AV60" i="18" s="1"/>
  <c r="AA60" i="18"/>
  <c r="AO60" i="18" s="1"/>
  <c r="X60" i="18"/>
  <c r="AD60" i="18" s="1"/>
  <c r="W60" i="18"/>
  <c r="AC60" i="18" s="1"/>
  <c r="AR60" i="18" s="1"/>
  <c r="V60" i="18"/>
  <c r="AB60" i="18" s="1"/>
  <c r="U60" i="18"/>
  <c r="T60" i="18"/>
  <c r="S60" i="18"/>
  <c r="R60" i="18"/>
  <c r="Q60" i="18"/>
  <c r="P60" i="18"/>
  <c r="O60" i="18"/>
  <c r="N60" i="18"/>
  <c r="M60" i="18"/>
  <c r="AG60" i="18" s="1"/>
  <c r="L60" i="18"/>
  <c r="AF60" i="18" s="1"/>
  <c r="AT60" i="18" s="1"/>
  <c r="K60" i="18"/>
  <c r="J60" i="18"/>
  <c r="Z60" i="18" s="1"/>
  <c r="AN60" i="18" s="1"/>
  <c r="I60" i="18"/>
  <c r="H60" i="18"/>
  <c r="AE60" i="18" s="1"/>
  <c r="AS60" i="18" s="1"/>
  <c r="G60" i="18"/>
  <c r="F60" i="18"/>
  <c r="E60" i="18"/>
  <c r="D60" i="18"/>
  <c r="AL60" i="18" s="1"/>
  <c r="AK59" i="18"/>
  <c r="AD59" i="18"/>
  <c r="AC59" i="18"/>
  <c r="AR59" i="18" s="1"/>
  <c r="X59" i="18"/>
  <c r="W59" i="18"/>
  <c r="V59" i="18"/>
  <c r="U59" i="18"/>
  <c r="T59" i="18"/>
  <c r="AB59" i="18" s="1"/>
  <c r="S59" i="18"/>
  <c r="AA59" i="18" s="1"/>
  <c r="AO59" i="18" s="1"/>
  <c r="R59" i="18"/>
  <c r="Q59" i="18"/>
  <c r="P59" i="18"/>
  <c r="AH59" i="18" s="1"/>
  <c r="AV59" i="18" s="1"/>
  <c r="O59" i="18"/>
  <c r="N59" i="18"/>
  <c r="M59" i="18"/>
  <c r="L59" i="18"/>
  <c r="AF59" i="18" s="1"/>
  <c r="AT59" i="18" s="1"/>
  <c r="K59" i="18"/>
  <c r="J59" i="18"/>
  <c r="Z59" i="18" s="1"/>
  <c r="AN59" i="18" s="1"/>
  <c r="I59" i="18"/>
  <c r="H59" i="18"/>
  <c r="AE59" i="18" s="1"/>
  <c r="AS59" i="18" s="1"/>
  <c r="G59" i="18"/>
  <c r="F59" i="18"/>
  <c r="E59" i="18"/>
  <c r="D59" i="18"/>
  <c r="AL59" i="18" s="1"/>
  <c r="AK58" i="18"/>
  <c r="X58" i="18"/>
  <c r="AD58" i="18" s="1"/>
  <c r="W58" i="18"/>
  <c r="AC58" i="18" s="1"/>
  <c r="AR58" i="18" s="1"/>
  <c r="V58" i="18"/>
  <c r="U58" i="18"/>
  <c r="T58" i="18"/>
  <c r="AB58" i="18" s="1"/>
  <c r="S58" i="18"/>
  <c r="AA58" i="18" s="1"/>
  <c r="AO58" i="18" s="1"/>
  <c r="R58" i="18"/>
  <c r="Q58" i="18"/>
  <c r="P58" i="18"/>
  <c r="AH58" i="18" s="1"/>
  <c r="AV58" i="18" s="1"/>
  <c r="O58" i="18"/>
  <c r="N58" i="18"/>
  <c r="M58" i="18"/>
  <c r="L58" i="18"/>
  <c r="AF58" i="18" s="1"/>
  <c r="AT58" i="18" s="1"/>
  <c r="K58" i="18"/>
  <c r="J58" i="18"/>
  <c r="Z58" i="18" s="1"/>
  <c r="AN58" i="18" s="1"/>
  <c r="I58" i="18"/>
  <c r="H58" i="18"/>
  <c r="AE58" i="18" s="1"/>
  <c r="AS58" i="18" s="1"/>
  <c r="G58" i="18"/>
  <c r="F58" i="18"/>
  <c r="E58" i="18"/>
  <c r="D58" i="18"/>
  <c r="AL58" i="18" s="1"/>
  <c r="AO57" i="18"/>
  <c r="AY57" i="18" s="1"/>
  <c r="AK57" i="18"/>
  <c r="X57" i="18"/>
  <c r="AD57" i="18" s="1"/>
  <c r="W57" i="18"/>
  <c r="AC57" i="18" s="1"/>
  <c r="AR57" i="18" s="1"/>
  <c r="V57" i="18"/>
  <c r="U57" i="18"/>
  <c r="T57" i="18"/>
  <c r="AB57" i="18" s="1"/>
  <c r="S57" i="18"/>
  <c r="AA57" i="18" s="1"/>
  <c r="R57" i="18"/>
  <c r="Q57" i="18"/>
  <c r="P57" i="18"/>
  <c r="AH57" i="18" s="1"/>
  <c r="AV57" i="18" s="1"/>
  <c r="O57" i="18"/>
  <c r="N57" i="18"/>
  <c r="M57" i="18"/>
  <c r="L57" i="18"/>
  <c r="AF57" i="18" s="1"/>
  <c r="AT57" i="18" s="1"/>
  <c r="K57" i="18"/>
  <c r="J57" i="18"/>
  <c r="Z57" i="18" s="1"/>
  <c r="AN57" i="18" s="1"/>
  <c r="I57" i="18"/>
  <c r="H57" i="18"/>
  <c r="AE57" i="18" s="1"/>
  <c r="AS57" i="18" s="1"/>
  <c r="AZ57" i="18" s="1"/>
  <c r="G57" i="18"/>
  <c r="F57" i="18"/>
  <c r="E57" i="18"/>
  <c r="D57" i="18"/>
  <c r="AL57" i="18" s="1"/>
  <c r="AK56" i="18"/>
  <c r="AH56" i="18"/>
  <c r="AV56" i="18" s="1"/>
  <c r="AG56" i="18"/>
  <c r="X56" i="18"/>
  <c r="AD56" i="18" s="1"/>
  <c r="W56" i="18"/>
  <c r="AC56" i="18" s="1"/>
  <c r="AR56" i="18" s="1"/>
  <c r="V56" i="18"/>
  <c r="U56" i="18"/>
  <c r="T56" i="18"/>
  <c r="S56" i="18"/>
  <c r="AA56" i="18" s="1"/>
  <c r="AO56" i="18" s="1"/>
  <c r="AY56" i="18" s="1"/>
  <c r="R56" i="18"/>
  <c r="Q56" i="18"/>
  <c r="P56" i="18"/>
  <c r="O56" i="18"/>
  <c r="N56" i="18"/>
  <c r="M56" i="18"/>
  <c r="L56" i="18"/>
  <c r="AF56" i="18" s="1"/>
  <c r="AT56" i="18" s="1"/>
  <c r="K56" i="18"/>
  <c r="J56" i="18"/>
  <c r="Z56" i="18" s="1"/>
  <c r="AN56" i="18" s="1"/>
  <c r="AW56" i="18" s="1"/>
  <c r="I56" i="18"/>
  <c r="H56" i="18"/>
  <c r="AE56" i="18" s="1"/>
  <c r="AS56" i="18" s="1"/>
  <c r="G56" i="18"/>
  <c r="F56" i="18"/>
  <c r="E56" i="18"/>
  <c r="D56" i="18"/>
  <c r="A56" i="18" s="1"/>
  <c r="AS55" i="18"/>
  <c r="AN55" i="18"/>
  <c r="AK55" i="18"/>
  <c r="X55" i="18"/>
  <c r="AD55" i="18" s="1"/>
  <c r="W55" i="18"/>
  <c r="AC55" i="18" s="1"/>
  <c r="AR55" i="18" s="1"/>
  <c r="V55" i="18"/>
  <c r="U55" i="18"/>
  <c r="Y55" i="18" s="1"/>
  <c r="AM55" i="18" s="1"/>
  <c r="T55" i="18"/>
  <c r="S55" i="18"/>
  <c r="AA55" i="18" s="1"/>
  <c r="AO55" i="18" s="1"/>
  <c r="R55" i="18"/>
  <c r="Q55" i="18"/>
  <c r="P55" i="18"/>
  <c r="AH55" i="18" s="1"/>
  <c r="AV55" i="18" s="1"/>
  <c r="O55" i="18"/>
  <c r="N55" i="18"/>
  <c r="M55" i="18"/>
  <c r="L55" i="18"/>
  <c r="AF55" i="18" s="1"/>
  <c r="AT55" i="18" s="1"/>
  <c r="K55" i="18"/>
  <c r="J55" i="18"/>
  <c r="Z55" i="18" s="1"/>
  <c r="I55" i="18"/>
  <c r="H55" i="18"/>
  <c r="AE55" i="18" s="1"/>
  <c r="G55" i="18"/>
  <c r="F55" i="18"/>
  <c r="E55" i="18"/>
  <c r="D55" i="18"/>
  <c r="A55" i="18" s="1"/>
  <c r="AK54" i="18"/>
  <c r="X54" i="18"/>
  <c r="AD54" i="18" s="1"/>
  <c r="W54" i="18"/>
  <c r="AC54" i="18" s="1"/>
  <c r="AR54" i="18" s="1"/>
  <c r="V54" i="18"/>
  <c r="AB54" i="18" s="1"/>
  <c r="U54" i="18"/>
  <c r="T54" i="18"/>
  <c r="S54" i="18"/>
  <c r="AA54" i="18" s="1"/>
  <c r="AO54" i="18" s="1"/>
  <c r="R54" i="18"/>
  <c r="Q54" i="18"/>
  <c r="P54" i="18"/>
  <c r="AH54" i="18" s="1"/>
  <c r="AV54" i="18" s="1"/>
  <c r="O54" i="18"/>
  <c r="N54" i="18"/>
  <c r="M54" i="18"/>
  <c r="L54" i="18"/>
  <c r="AF54" i="18" s="1"/>
  <c r="AT54" i="18" s="1"/>
  <c r="K54" i="18"/>
  <c r="J54" i="18"/>
  <c r="Z54" i="18" s="1"/>
  <c r="AN54" i="18" s="1"/>
  <c r="I54" i="18"/>
  <c r="H54" i="18"/>
  <c r="AE54" i="18" s="1"/>
  <c r="AS54" i="18" s="1"/>
  <c r="G54" i="18"/>
  <c r="F54" i="18"/>
  <c r="E54" i="18"/>
  <c r="D54" i="18"/>
  <c r="AL54" i="18" s="1"/>
  <c r="AK53" i="18"/>
  <c r="AE53" i="18"/>
  <c r="AS53" i="18" s="1"/>
  <c r="AA53" i="18"/>
  <c r="AO53" i="18" s="1"/>
  <c r="X53" i="18"/>
  <c r="AD53" i="18" s="1"/>
  <c r="W53" i="18"/>
  <c r="AC53" i="18" s="1"/>
  <c r="AR53" i="18" s="1"/>
  <c r="V53" i="18"/>
  <c r="U53" i="18"/>
  <c r="Y53" i="18" s="1"/>
  <c r="AM53" i="18" s="1"/>
  <c r="T53" i="18"/>
  <c r="AB53" i="18" s="1"/>
  <c r="S53" i="18"/>
  <c r="R53" i="18"/>
  <c r="Q53" i="18"/>
  <c r="P53" i="18"/>
  <c r="AH53" i="18" s="1"/>
  <c r="AV53" i="18" s="1"/>
  <c r="O53" i="18"/>
  <c r="N53" i="18"/>
  <c r="M53" i="18"/>
  <c r="L53" i="18"/>
  <c r="AF53" i="18" s="1"/>
  <c r="AT53" i="18" s="1"/>
  <c r="K53" i="18"/>
  <c r="J53" i="18"/>
  <c r="Z53" i="18" s="1"/>
  <c r="AN53" i="18" s="1"/>
  <c r="I53" i="18"/>
  <c r="H53" i="18"/>
  <c r="G53" i="18"/>
  <c r="F53" i="18"/>
  <c r="E53" i="18"/>
  <c r="D53" i="18"/>
  <c r="AK52" i="18"/>
  <c r="AB52" i="18"/>
  <c r="AA52" i="18"/>
  <c r="AO52" i="18" s="1"/>
  <c r="X52" i="18"/>
  <c r="AD52" i="18" s="1"/>
  <c r="W52" i="18"/>
  <c r="AC52" i="18" s="1"/>
  <c r="AR52" i="18" s="1"/>
  <c r="V52" i="18"/>
  <c r="U52" i="18"/>
  <c r="T52" i="18"/>
  <c r="S52" i="18"/>
  <c r="R52" i="18"/>
  <c r="Q52" i="18"/>
  <c r="P52" i="18"/>
  <c r="AH52" i="18" s="1"/>
  <c r="AV52" i="18" s="1"/>
  <c r="O52" i="18"/>
  <c r="N52" i="18"/>
  <c r="Y52" i="18" s="1"/>
  <c r="AM52" i="18" s="1"/>
  <c r="M52" i="18"/>
  <c r="AG52" i="18" s="1"/>
  <c r="L52" i="18"/>
  <c r="AF52" i="18" s="1"/>
  <c r="AT52" i="18" s="1"/>
  <c r="K52" i="18"/>
  <c r="J52" i="18"/>
  <c r="Z52" i="18" s="1"/>
  <c r="AN52" i="18" s="1"/>
  <c r="I52" i="18"/>
  <c r="H52" i="18"/>
  <c r="AE52" i="18" s="1"/>
  <c r="AS52" i="18" s="1"/>
  <c r="G52" i="18"/>
  <c r="F52" i="18"/>
  <c r="E52" i="18"/>
  <c r="D52" i="18"/>
  <c r="AL52" i="18" s="1"/>
  <c r="A52" i="18"/>
  <c r="AK51" i="18"/>
  <c r="AD51" i="18"/>
  <c r="AP51" i="18" s="1"/>
  <c r="X51" i="18"/>
  <c r="W51" i="18"/>
  <c r="AC51" i="18" s="1"/>
  <c r="AR51" i="18" s="1"/>
  <c r="V51" i="18"/>
  <c r="U51" i="18"/>
  <c r="Y51" i="18" s="1"/>
  <c r="AM51" i="18" s="1"/>
  <c r="T51" i="18"/>
  <c r="AB51" i="18" s="1"/>
  <c r="S51" i="18"/>
  <c r="AA51" i="18" s="1"/>
  <c r="AO51" i="18" s="1"/>
  <c r="R51" i="18"/>
  <c r="Q51" i="18"/>
  <c r="P51" i="18"/>
  <c r="AH51" i="18" s="1"/>
  <c r="AV51" i="18" s="1"/>
  <c r="O51" i="18"/>
  <c r="N51" i="18"/>
  <c r="M51" i="18"/>
  <c r="L51" i="18"/>
  <c r="AF51" i="18" s="1"/>
  <c r="AT51" i="18" s="1"/>
  <c r="K51" i="18"/>
  <c r="J51" i="18"/>
  <c r="Z51" i="18" s="1"/>
  <c r="AN51" i="18" s="1"/>
  <c r="I51" i="18"/>
  <c r="H51" i="18"/>
  <c r="AE51" i="18" s="1"/>
  <c r="AS51" i="18" s="1"/>
  <c r="G51" i="18"/>
  <c r="F51" i="18"/>
  <c r="E51" i="18"/>
  <c r="D51" i="18"/>
  <c r="AL51" i="18" s="1"/>
  <c r="AK50" i="18"/>
  <c r="AH50" i="18"/>
  <c r="AV50" i="18" s="1"/>
  <c r="AF50" i="18"/>
  <c r="AT50" i="18" s="1"/>
  <c r="AD50" i="18"/>
  <c r="AC50" i="18"/>
  <c r="AR50" i="18" s="1"/>
  <c r="Z50" i="18"/>
  <c r="AN50" i="18" s="1"/>
  <c r="X50" i="18"/>
  <c r="W50" i="18"/>
  <c r="V50" i="18"/>
  <c r="U50" i="18"/>
  <c r="Y50" i="18" s="1"/>
  <c r="AM50" i="18" s="1"/>
  <c r="T50" i="18"/>
  <c r="AB50" i="18" s="1"/>
  <c r="S50" i="18"/>
  <c r="AA50" i="18" s="1"/>
  <c r="AO50" i="18" s="1"/>
  <c r="R50" i="18"/>
  <c r="Q50" i="18"/>
  <c r="P50" i="18"/>
  <c r="O50" i="18"/>
  <c r="N50" i="18"/>
  <c r="M50" i="18"/>
  <c r="L50" i="18"/>
  <c r="K50" i="18"/>
  <c r="J50" i="18"/>
  <c r="I50" i="18"/>
  <c r="H50" i="18"/>
  <c r="AE50" i="18" s="1"/>
  <c r="AS50" i="18" s="1"/>
  <c r="AZ50" i="18" s="1"/>
  <c r="G50" i="18"/>
  <c r="F50" i="18"/>
  <c r="E50" i="18"/>
  <c r="D50" i="18"/>
  <c r="AL50" i="18" s="1"/>
  <c r="AL49" i="18"/>
  <c r="AK49" i="18"/>
  <c r="AB49" i="18"/>
  <c r="X49" i="18"/>
  <c r="AD49" i="18" s="1"/>
  <c r="W49" i="18"/>
  <c r="AC49" i="18" s="1"/>
  <c r="AR49" i="18" s="1"/>
  <c r="V49" i="18"/>
  <c r="U49" i="18"/>
  <c r="T49" i="18"/>
  <c r="S49" i="18"/>
  <c r="AA49" i="18" s="1"/>
  <c r="AO49" i="18" s="1"/>
  <c r="R49" i="18"/>
  <c r="Q49" i="18"/>
  <c r="P49" i="18"/>
  <c r="AH49" i="18" s="1"/>
  <c r="AV49" i="18" s="1"/>
  <c r="O49" i="18"/>
  <c r="N49" i="18"/>
  <c r="M49" i="18"/>
  <c r="AG49" i="18" s="1"/>
  <c r="L49" i="18"/>
  <c r="AF49" i="18" s="1"/>
  <c r="AT49" i="18" s="1"/>
  <c r="K49" i="18"/>
  <c r="J49" i="18"/>
  <c r="Z49" i="18" s="1"/>
  <c r="AN49" i="18" s="1"/>
  <c r="I49" i="18"/>
  <c r="H49" i="18"/>
  <c r="AE49" i="18" s="1"/>
  <c r="AS49" i="18" s="1"/>
  <c r="G49" i="18"/>
  <c r="F49" i="18"/>
  <c r="E49" i="18"/>
  <c r="D49" i="18"/>
  <c r="A49" i="18" s="1"/>
  <c r="AK48" i="18"/>
  <c r="AG48" i="18"/>
  <c r="X48" i="18"/>
  <c r="AD48" i="18" s="1"/>
  <c r="W48" i="18"/>
  <c r="AC48" i="18" s="1"/>
  <c r="AR48" i="18" s="1"/>
  <c r="V48" i="18"/>
  <c r="U48" i="18"/>
  <c r="T48" i="18"/>
  <c r="S48" i="18"/>
  <c r="AA48" i="18" s="1"/>
  <c r="AO48" i="18" s="1"/>
  <c r="AY48" i="18" s="1"/>
  <c r="R48" i="18"/>
  <c r="Q48" i="18"/>
  <c r="P48" i="18"/>
  <c r="AH48" i="18" s="1"/>
  <c r="AV48" i="18" s="1"/>
  <c r="O48" i="18"/>
  <c r="N48" i="18"/>
  <c r="Y48" i="18" s="1"/>
  <c r="AM48" i="18" s="1"/>
  <c r="M48" i="18"/>
  <c r="L48" i="18"/>
  <c r="AF48" i="18" s="1"/>
  <c r="AT48" i="18" s="1"/>
  <c r="K48" i="18"/>
  <c r="J48" i="18"/>
  <c r="Z48" i="18" s="1"/>
  <c r="AN48" i="18" s="1"/>
  <c r="AW48" i="18" s="1"/>
  <c r="I48" i="18"/>
  <c r="H48" i="18"/>
  <c r="AE48" i="18" s="1"/>
  <c r="AS48" i="18" s="1"/>
  <c r="G48" i="18"/>
  <c r="F48" i="18"/>
  <c r="E48" i="18"/>
  <c r="D48" i="18"/>
  <c r="AL48" i="18" s="1"/>
  <c r="A48" i="18"/>
  <c r="AL47" i="18"/>
  <c r="AK47" i="18"/>
  <c r="AA47" i="18"/>
  <c r="AO47" i="18" s="1"/>
  <c r="X47" i="18"/>
  <c r="AD47" i="18" s="1"/>
  <c r="AP47" i="18" s="1"/>
  <c r="W47" i="18"/>
  <c r="AC47" i="18" s="1"/>
  <c r="AR47" i="18" s="1"/>
  <c r="V47" i="18"/>
  <c r="U47" i="18"/>
  <c r="T47" i="18"/>
  <c r="S47" i="18"/>
  <c r="R47" i="18"/>
  <c r="Q47" i="18"/>
  <c r="P47" i="18"/>
  <c r="AH47" i="18" s="1"/>
  <c r="AV47" i="18" s="1"/>
  <c r="O47" i="18"/>
  <c r="N47" i="18"/>
  <c r="M47" i="18"/>
  <c r="AG47" i="18" s="1"/>
  <c r="L47" i="18"/>
  <c r="AF47" i="18" s="1"/>
  <c r="AT47" i="18" s="1"/>
  <c r="K47" i="18"/>
  <c r="J47" i="18"/>
  <c r="Z47" i="18" s="1"/>
  <c r="AN47" i="18" s="1"/>
  <c r="AW47" i="18" s="1"/>
  <c r="I47" i="18"/>
  <c r="H47" i="18"/>
  <c r="AE47" i="18" s="1"/>
  <c r="AS47" i="18" s="1"/>
  <c r="G47" i="18"/>
  <c r="F47" i="18"/>
  <c r="E47" i="18"/>
  <c r="D47" i="18"/>
  <c r="A47" i="18" s="1"/>
  <c r="AK46" i="18"/>
  <c r="X46" i="18"/>
  <c r="AD46" i="18" s="1"/>
  <c r="W46" i="18"/>
  <c r="AC46" i="18" s="1"/>
  <c r="AR46" i="18" s="1"/>
  <c r="V46" i="18"/>
  <c r="U46" i="18"/>
  <c r="T46" i="18"/>
  <c r="S46" i="18"/>
  <c r="AA46" i="18" s="1"/>
  <c r="AO46" i="18" s="1"/>
  <c r="R46" i="18"/>
  <c r="Q46" i="18"/>
  <c r="P46" i="18"/>
  <c r="AH46" i="18" s="1"/>
  <c r="AV46" i="18" s="1"/>
  <c r="O46" i="18"/>
  <c r="N46" i="18"/>
  <c r="M46" i="18"/>
  <c r="L46" i="18"/>
  <c r="AF46" i="18" s="1"/>
  <c r="AT46" i="18" s="1"/>
  <c r="AZ46" i="18" s="1"/>
  <c r="K46" i="18"/>
  <c r="J46" i="18"/>
  <c r="Z46" i="18" s="1"/>
  <c r="AN46" i="18" s="1"/>
  <c r="I46" i="18"/>
  <c r="H46" i="18"/>
  <c r="AE46" i="18" s="1"/>
  <c r="AS46" i="18" s="1"/>
  <c r="G46" i="18"/>
  <c r="F46" i="18"/>
  <c r="E46" i="18"/>
  <c r="D46" i="18"/>
  <c r="AL46" i="18" s="1"/>
  <c r="AT45" i="18"/>
  <c r="AR45" i="18"/>
  <c r="AK45" i="18"/>
  <c r="X45" i="18"/>
  <c r="AD45" i="18" s="1"/>
  <c r="W45" i="18"/>
  <c r="AC45" i="18" s="1"/>
  <c r="V45" i="18"/>
  <c r="U45" i="18"/>
  <c r="Y45" i="18" s="1"/>
  <c r="AM45" i="18" s="1"/>
  <c r="T45" i="18"/>
  <c r="AB45" i="18" s="1"/>
  <c r="S45" i="18"/>
  <c r="AA45" i="18" s="1"/>
  <c r="AO45" i="18" s="1"/>
  <c r="R45" i="18"/>
  <c r="Q45" i="18"/>
  <c r="P45" i="18"/>
  <c r="AH45" i="18" s="1"/>
  <c r="AV45" i="18" s="1"/>
  <c r="O45" i="18"/>
  <c r="N45" i="18"/>
  <c r="M45" i="18"/>
  <c r="L45" i="18"/>
  <c r="AF45" i="18" s="1"/>
  <c r="K45" i="18"/>
  <c r="J45" i="18"/>
  <c r="Z45" i="18" s="1"/>
  <c r="I45" i="18"/>
  <c r="H45" i="18"/>
  <c r="AE45" i="18" s="1"/>
  <c r="AS45" i="18" s="1"/>
  <c r="G45" i="18"/>
  <c r="F45" i="18"/>
  <c r="E45" i="18"/>
  <c r="D45" i="18"/>
  <c r="AK44" i="18"/>
  <c r="AH44" i="18"/>
  <c r="AV44" i="18" s="1"/>
  <c r="X44" i="18"/>
  <c r="AD44" i="18" s="1"/>
  <c r="W44" i="18"/>
  <c r="AC44" i="18" s="1"/>
  <c r="AR44" i="18" s="1"/>
  <c r="V44" i="18"/>
  <c r="U44" i="18"/>
  <c r="Y44" i="18" s="1"/>
  <c r="AM44" i="18" s="1"/>
  <c r="T44" i="18"/>
  <c r="S44" i="18"/>
  <c r="AA44" i="18" s="1"/>
  <c r="AO44" i="18" s="1"/>
  <c r="AY44" i="18" s="1"/>
  <c r="R44" i="18"/>
  <c r="Q44" i="18"/>
  <c r="P44" i="18"/>
  <c r="O44" i="18"/>
  <c r="N44" i="18"/>
  <c r="M44" i="18"/>
  <c r="AG44" i="18" s="1"/>
  <c r="L44" i="18"/>
  <c r="AF44" i="18" s="1"/>
  <c r="AT44" i="18" s="1"/>
  <c r="K44" i="18"/>
  <c r="J44" i="18"/>
  <c r="Z44" i="18" s="1"/>
  <c r="AN44" i="18" s="1"/>
  <c r="I44" i="18"/>
  <c r="H44" i="18"/>
  <c r="AE44" i="18" s="1"/>
  <c r="AS44" i="18" s="1"/>
  <c r="G44" i="18"/>
  <c r="F44" i="18"/>
  <c r="E44" i="18"/>
  <c r="D44" i="18"/>
  <c r="AL44" i="18" s="1"/>
  <c r="A44" i="18"/>
  <c r="AK43" i="18"/>
  <c r="AD43" i="18"/>
  <c r="AC43" i="18"/>
  <c r="AR43" i="18" s="1"/>
  <c r="AA43" i="18"/>
  <c r="AO43" i="18" s="1"/>
  <c r="X43" i="18"/>
  <c r="W43" i="18"/>
  <c r="V43" i="18"/>
  <c r="U43" i="18"/>
  <c r="T43" i="18"/>
  <c r="AB43" i="18" s="1"/>
  <c r="S43" i="18"/>
  <c r="R43" i="18"/>
  <c r="Q43" i="18"/>
  <c r="P43" i="18"/>
  <c r="AH43" i="18" s="1"/>
  <c r="AV43" i="18" s="1"/>
  <c r="O43" i="18"/>
  <c r="N43" i="18"/>
  <c r="M43" i="18"/>
  <c r="AG43" i="18" s="1"/>
  <c r="L43" i="18"/>
  <c r="AF43" i="18" s="1"/>
  <c r="AT43" i="18" s="1"/>
  <c r="K43" i="18"/>
  <c r="J43" i="18"/>
  <c r="Z43" i="18" s="1"/>
  <c r="AN43" i="18" s="1"/>
  <c r="AW43" i="18" s="1"/>
  <c r="I43" i="18"/>
  <c r="H43" i="18"/>
  <c r="AE43" i="18" s="1"/>
  <c r="AS43" i="18" s="1"/>
  <c r="G43" i="18"/>
  <c r="F43" i="18"/>
  <c r="E43" i="18"/>
  <c r="D43" i="18"/>
  <c r="A43" i="18" s="1"/>
  <c r="AN42" i="18"/>
  <c r="AK42" i="18"/>
  <c r="X42" i="18"/>
  <c r="AD42" i="18" s="1"/>
  <c r="W42" i="18"/>
  <c r="AC42" i="18" s="1"/>
  <c r="AR42" i="18" s="1"/>
  <c r="V42" i="18"/>
  <c r="U42" i="18"/>
  <c r="T42" i="18"/>
  <c r="S42" i="18"/>
  <c r="AA42" i="18" s="1"/>
  <c r="AO42" i="18" s="1"/>
  <c r="R42" i="18"/>
  <c r="Q42" i="18"/>
  <c r="P42" i="18"/>
  <c r="AH42" i="18" s="1"/>
  <c r="AV42" i="18" s="1"/>
  <c r="O42" i="18"/>
  <c r="N42" i="18"/>
  <c r="M42" i="18"/>
  <c r="L42" i="18"/>
  <c r="AF42" i="18" s="1"/>
  <c r="AT42" i="18" s="1"/>
  <c r="K42" i="18"/>
  <c r="J42" i="18"/>
  <c r="Z42" i="18" s="1"/>
  <c r="I42" i="18"/>
  <c r="H42" i="18"/>
  <c r="AE42" i="18" s="1"/>
  <c r="AS42" i="18" s="1"/>
  <c r="G42" i="18"/>
  <c r="F42" i="18"/>
  <c r="E42" i="18"/>
  <c r="D42" i="18"/>
  <c r="AK41" i="18"/>
  <c r="AH41" i="18"/>
  <c r="AV41" i="18" s="1"/>
  <c r="X41" i="18"/>
  <c r="AD41" i="18" s="1"/>
  <c r="W41" i="18"/>
  <c r="AC41" i="18" s="1"/>
  <c r="AR41" i="18" s="1"/>
  <c r="V41" i="18"/>
  <c r="U41" i="18"/>
  <c r="Y41" i="18" s="1"/>
  <c r="AM41" i="18" s="1"/>
  <c r="T41" i="18"/>
  <c r="AB41" i="18" s="1"/>
  <c r="S41" i="18"/>
  <c r="AA41" i="18" s="1"/>
  <c r="AO41" i="18" s="1"/>
  <c r="AY41" i="18" s="1"/>
  <c r="R41" i="18"/>
  <c r="Q41" i="18"/>
  <c r="P41" i="18"/>
  <c r="O41" i="18"/>
  <c r="N41" i="18"/>
  <c r="M41" i="18"/>
  <c r="AG41" i="18" s="1"/>
  <c r="L41" i="18"/>
  <c r="AF41" i="18" s="1"/>
  <c r="AT41" i="18" s="1"/>
  <c r="K41" i="18"/>
  <c r="J41" i="18"/>
  <c r="Z41" i="18" s="1"/>
  <c r="AN41" i="18" s="1"/>
  <c r="I41" i="18"/>
  <c r="H41" i="18"/>
  <c r="AE41" i="18" s="1"/>
  <c r="AS41" i="18" s="1"/>
  <c r="G41" i="18"/>
  <c r="F41" i="18"/>
  <c r="E41" i="18"/>
  <c r="D41" i="18"/>
  <c r="A41" i="18" s="1"/>
  <c r="AK40" i="18"/>
  <c r="X40" i="18"/>
  <c r="AD40" i="18" s="1"/>
  <c r="AP40" i="18" s="1"/>
  <c r="W40" i="18"/>
  <c r="AC40" i="18" s="1"/>
  <c r="AR40" i="18" s="1"/>
  <c r="V40" i="18"/>
  <c r="U40" i="18"/>
  <c r="T40" i="18"/>
  <c r="S40" i="18"/>
  <c r="AA40" i="18" s="1"/>
  <c r="AO40" i="18" s="1"/>
  <c r="R40" i="18"/>
  <c r="Y40" i="18" s="1"/>
  <c r="AM40" i="18" s="1"/>
  <c r="Q40" i="18"/>
  <c r="P40" i="18"/>
  <c r="AH40" i="18" s="1"/>
  <c r="AV40" i="18" s="1"/>
  <c r="O40" i="18"/>
  <c r="AG40" i="18" s="1"/>
  <c r="N40" i="18"/>
  <c r="M40" i="18"/>
  <c r="L40" i="18"/>
  <c r="AF40" i="18" s="1"/>
  <c r="AT40" i="18" s="1"/>
  <c r="K40" i="18"/>
  <c r="J40" i="18"/>
  <c r="Z40" i="18" s="1"/>
  <c r="AN40" i="18" s="1"/>
  <c r="AW40" i="18" s="1"/>
  <c r="I40" i="18"/>
  <c r="H40" i="18"/>
  <c r="AE40" i="18" s="1"/>
  <c r="AS40" i="18" s="1"/>
  <c r="G40" i="18"/>
  <c r="F40" i="18"/>
  <c r="E40" i="18"/>
  <c r="D40" i="18"/>
  <c r="A40" i="18" s="1"/>
  <c r="AK39" i="18"/>
  <c r="AC39" i="18"/>
  <c r="AR39" i="18" s="1"/>
  <c r="AB39" i="18"/>
  <c r="AA39" i="18"/>
  <c r="AO39" i="18" s="1"/>
  <c r="X39" i="18"/>
  <c r="AD39" i="18" s="1"/>
  <c r="W39" i="18"/>
  <c r="V39" i="18"/>
  <c r="U39" i="18"/>
  <c r="T39" i="18"/>
  <c r="S39" i="18"/>
  <c r="R39" i="18"/>
  <c r="Q39" i="18"/>
  <c r="P39" i="18"/>
  <c r="AH39" i="18" s="1"/>
  <c r="AV39" i="18" s="1"/>
  <c r="O39" i="18"/>
  <c r="N39" i="18"/>
  <c r="M39" i="18"/>
  <c r="AG39" i="18" s="1"/>
  <c r="L39" i="18"/>
  <c r="AF39" i="18" s="1"/>
  <c r="AT39" i="18" s="1"/>
  <c r="BB39" i="18" s="1"/>
  <c r="K39" i="18"/>
  <c r="J39" i="18"/>
  <c r="Z39" i="18" s="1"/>
  <c r="AN39" i="18" s="1"/>
  <c r="AW39" i="18" s="1"/>
  <c r="I39" i="18"/>
  <c r="H39" i="18"/>
  <c r="AE39" i="18" s="1"/>
  <c r="AS39" i="18" s="1"/>
  <c r="G39" i="18"/>
  <c r="F39" i="18"/>
  <c r="E39" i="18"/>
  <c r="D39" i="18"/>
  <c r="A39" i="18" s="1"/>
  <c r="AO38" i="18"/>
  <c r="AK38" i="18"/>
  <c r="AH38" i="18"/>
  <c r="AV38" i="18" s="1"/>
  <c r="AE38" i="18"/>
  <c r="AS38" i="18" s="1"/>
  <c r="AC38" i="18"/>
  <c r="AR38" i="18" s="1"/>
  <c r="X38" i="18"/>
  <c r="AD38" i="18" s="1"/>
  <c r="W38" i="18"/>
  <c r="V38" i="18"/>
  <c r="U38" i="18"/>
  <c r="T38" i="18"/>
  <c r="AB38" i="18" s="1"/>
  <c r="S38" i="18"/>
  <c r="AA38" i="18" s="1"/>
  <c r="R38" i="18"/>
  <c r="Q38" i="18"/>
  <c r="P38" i="18"/>
  <c r="O38" i="18"/>
  <c r="N38" i="18"/>
  <c r="M38" i="18"/>
  <c r="AG38" i="18" s="1"/>
  <c r="L38" i="18"/>
  <c r="AF38" i="18" s="1"/>
  <c r="AT38" i="18" s="1"/>
  <c r="K38" i="18"/>
  <c r="J38" i="18"/>
  <c r="Z38" i="18" s="1"/>
  <c r="I38" i="18"/>
  <c r="H38" i="18"/>
  <c r="G38" i="18"/>
  <c r="F38" i="18"/>
  <c r="E38" i="18"/>
  <c r="D38" i="18"/>
  <c r="A38" i="18" s="1"/>
  <c r="AK37" i="18"/>
  <c r="AE37" i="18"/>
  <c r="AS37" i="18" s="1"/>
  <c r="X37" i="18"/>
  <c r="AD37" i="18" s="1"/>
  <c r="W37" i="18"/>
  <c r="AC37" i="18" s="1"/>
  <c r="AR37" i="18" s="1"/>
  <c r="V37" i="18"/>
  <c r="U37" i="18"/>
  <c r="T37" i="18"/>
  <c r="S37" i="18"/>
  <c r="AA37" i="18" s="1"/>
  <c r="AO37" i="18" s="1"/>
  <c r="AY37" i="18" s="1"/>
  <c r="R37" i="18"/>
  <c r="Q37" i="18"/>
  <c r="P37" i="18"/>
  <c r="AH37" i="18" s="1"/>
  <c r="AV37" i="18" s="1"/>
  <c r="O37" i="18"/>
  <c r="N37" i="18"/>
  <c r="M37" i="18"/>
  <c r="AG37" i="18" s="1"/>
  <c r="L37" i="18"/>
  <c r="AF37" i="18" s="1"/>
  <c r="AT37" i="18" s="1"/>
  <c r="K37" i="18"/>
  <c r="J37" i="18"/>
  <c r="Z37" i="18" s="1"/>
  <c r="AN37" i="18" s="1"/>
  <c r="I37" i="18"/>
  <c r="H37" i="18"/>
  <c r="G37" i="18"/>
  <c r="F37" i="18"/>
  <c r="E37" i="18"/>
  <c r="D37" i="18"/>
  <c r="AL37" i="18" s="1"/>
  <c r="AK36" i="18"/>
  <c r="AG36" i="18"/>
  <c r="X36" i="18"/>
  <c r="AD36" i="18" s="1"/>
  <c r="W36" i="18"/>
  <c r="AC36" i="18" s="1"/>
  <c r="AR36" i="18" s="1"/>
  <c r="V36" i="18"/>
  <c r="U36" i="18"/>
  <c r="T36" i="18"/>
  <c r="AB36" i="18" s="1"/>
  <c r="S36" i="18"/>
  <c r="AA36" i="18" s="1"/>
  <c r="AO36" i="18" s="1"/>
  <c r="R36" i="18"/>
  <c r="Y36" i="18" s="1"/>
  <c r="AM36" i="18" s="1"/>
  <c r="Q36" i="18"/>
  <c r="P36" i="18"/>
  <c r="AH36" i="18" s="1"/>
  <c r="AV36" i="18" s="1"/>
  <c r="O36" i="18"/>
  <c r="N36" i="18"/>
  <c r="M36" i="18"/>
  <c r="L36" i="18"/>
  <c r="AF36" i="18" s="1"/>
  <c r="AT36" i="18" s="1"/>
  <c r="BB36" i="18" s="1"/>
  <c r="K36" i="18"/>
  <c r="J36" i="18"/>
  <c r="Z36" i="18" s="1"/>
  <c r="AN36" i="18" s="1"/>
  <c r="I36" i="18"/>
  <c r="H36" i="18"/>
  <c r="AE36" i="18" s="1"/>
  <c r="AS36" i="18" s="1"/>
  <c r="AU36" i="18" s="1"/>
  <c r="G36" i="18"/>
  <c r="F36" i="18"/>
  <c r="E36" i="18"/>
  <c r="D36" i="18"/>
  <c r="AL36" i="18" s="1"/>
  <c r="A36" i="18"/>
  <c r="AL35" i="18"/>
  <c r="AK35" i="18"/>
  <c r="AA35" i="18"/>
  <c r="AO35" i="18" s="1"/>
  <c r="X35" i="18"/>
  <c r="AD35" i="18" s="1"/>
  <c r="W35" i="18"/>
  <c r="AC35" i="18" s="1"/>
  <c r="AR35" i="18" s="1"/>
  <c r="V35" i="18"/>
  <c r="U35" i="18"/>
  <c r="T35" i="18"/>
  <c r="S35" i="18"/>
  <c r="R35" i="18"/>
  <c r="Q35" i="18"/>
  <c r="P35" i="18"/>
  <c r="AH35" i="18" s="1"/>
  <c r="AV35" i="18" s="1"/>
  <c r="O35" i="18"/>
  <c r="AG35" i="18" s="1"/>
  <c r="N35" i="18"/>
  <c r="M35" i="18"/>
  <c r="L35" i="18"/>
  <c r="AF35" i="18" s="1"/>
  <c r="AT35" i="18" s="1"/>
  <c r="K35" i="18"/>
  <c r="J35" i="18"/>
  <c r="Z35" i="18" s="1"/>
  <c r="AN35" i="18" s="1"/>
  <c r="I35" i="18"/>
  <c r="H35" i="18"/>
  <c r="AE35" i="18" s="1"/>
  <c r="AS35" i="18" s="1"/>
  <c r="G35" i="18"/>
  <c r="F35" i="18"/>
  <c r="E35" i="18"/>
  <c r="D35" i="18"/>
  <c r="A35" i="18" s="1"/>
  <c r="AL34" i="18"/>
  <c r="AK34" i="18"/>
  <c r="AH34" i="18"/>
  <c r="AV34" i="18" s="1"/>
  <c r="AC34" i="18"/>
  <c r="AR34" i="18" s="1"/>
  <c r="X34" i="18"/>
  <c r="AD34" i="18" s="1"/>
  <c r="W34" i="18"/>
  <c r="V34" i="18"/>
  <c r="U34" i="18"/>
  <c r="T34" i="18"/>
  <c r="AB34" i="18" s="1"/>
  <c r="S34" i="18"/>
  <c r="AA34" i="18" s="1"/>
  <c r="AO34" i="18" s="1"/>
  <c r="R34" i="18"/>
  <c r="Q34" i="18"/>
  <c r="P34" i="18"/>
  <c r="O34" i="18"/>
  <c r="N34" i="18"/>
  <c r="M34" i="18"/>
  <c r="AG34" i="18" s="1"/>
  <c r="L34" i="18"/>
  <c r="AF34" i="18" s="1"/>
  <c r="AT34" i="18" s="1"/>
  <c r="BB34" i="18" s="1"/>
  <c r="K34" i="18"/>
  <c r="J34" i="18"/>
  <c r="Z34" i="18" s="1"/>
  <c r="AN34" i="18" s="1"/>
  <c r="I34" i="18"/>
  <c r="H34" i="18"/>
  <c r="AE34" i="18" s="1"/>
  <c r="AS34" i="18" s="1"/>
  <c r="G34" i="18"/>
  <c r="F34" i="18"/>
  <c r="E34" i="18"/>
  <c r="D34" i="18"/>
  <c r="A34" i="18" s="1"/>
  <c r="AK33" i="18"/>
  <c r="X33" i="18"/>
  <c r="AD33" i="18" s="1"/>
  <c r="AP33" i="18" s="1"/>
  <c r="W33" i="18"/>
  <c r="AC33" i="18" s="1"/>
  <c r="AR33" i="18" s="1"/>
  <c r="V33" i="18"/>
  <c r="U33" i="18"/>
  <c r="Y33" i="18" s="1"/>
  <c r="AM33" i="18" s="1"/>
  <c r="T33" i="18"/>
  <c r="S33" i="18"/>
  <c r="AA33" i="18" s="1"/>
  <c r="AO33" i="18" s="1"/>
  <c r="R33" i="18"/>
  <c r="Q33" i="18"/>
  <c r="P33" i="18"/>
  <c r="AH33" i="18" s="1"/>
  <c r="AV33" i="18" s="1"/>
  <c r="O33" i="18"/>
  <c r="N33" i="18"/>
  <c r="M33" i="18"/>
  <c r="L33" i="18"/>
  <c r="AF33" i="18" s="1"/>
  <c r="AT33" i="18" s="1"/>
  <c r="K33" i="18"/>
  <c r="J33" i="18"/>
  <c r="Z33" i="18" s="1"/>
  <c r="AN33" i="18" s="1"/>
  <c r="I33" i="18"/>
  <c r="H33" i="18"/>
  <c r="AE33" i="18" s="1"/>
  <c r="AS33" i="18" s="1"/>
  <c r="G33" i="18"/>
  <c r="F33" i="18"/>
  <c r="E33" i="18"/>
  <c r="D33" i="18"/>
  <c r="AL33" i="18" s="1"/>
  <c r="A33" i="18"/>
  <c r="AS32" i="18"/>
  <c r="AK32" i="18"/>
  <c r="AA32" i="18"/>
  <c r="AO32" i="18" s="1"/>
  <c r="X32" i="18"/>
  <c r="AD32" i="18" s="1"/>
  <c r="W32" i="18"/>
  <c r="AC32" i="18" s="1"/>
  <c r="AR32" i="18" s="1"/>
  <c r="V32" i="18"/>
  <c r="U32" i="18"/>
  <c r="T32" i="18"/>
  <c r="AB32" i="18" s="1"/>
  <c r="S32" i="18"/>
  <c r="R32" i="18"/>
  <c r="Q32" i="18"/>
  <c r="P32" i="18"/>
  <c r="AH32" i="18" s="1"/>
  <c r="AV32" i="18" s="1"/>
  <c r="O32" i="18"/>
  <c r="N32" i="18"/>
  <c r="M32" i="18"/>
  <c r="AG32" i="18" s="1"/>
  <c r="L32" i="18"/>
  <c r="AF32" i="18" s="1"/>
  <c r="AT32" i="18" s="1"/>
  <c r="K32" i="18"/>
  <c r="J32" i="18"/>
  <c r="Z32" i="18" s="1"/>
  <c r="I32" i="18"/>
  <c r="H32" i="18"/>
  <c r="AE32" i="18" s="1"/>
  <c r="G32" i="18"/>
  <c r="F32" i="18"/>
  <c r="E32" i="18"/>
  <c r="D32" i="18"/>
  <c r="AL32" i="18" s="1"/>
  <c r="AK31" i="18"/>
  <c r="AD31" i="18"/>
  <c r="AC31" i="18"/>
  <c r="AR31" i="18" s="1"/>
  <c r="X31" i="18"/>
  <c r="W31" i="18"/>
  <c r="V31" i="18"/>
  <c r="U31" i="18"/>
  <c r="T31" i="18"/>
  <c r="AB31" i="18" s="1"/>
  <c r="S31" i="18"/>
  <c r="AA31" i="18" s="1"/>
  <c r="AO31" i="18" s="1"/>
  <c r="R31" i="18"/>
  <c r="Q31" i="18"/>
  <c r="P31" i="18"/>
  <c r="AH31" i="18" s="1"/>
  <c r="AV31" i="18" s="1"/>
  <c r="O31" i="18"/>
  <c r="N31" i="18"/>
  <c r="M31" i="18"/>
  <c r="AG31" i="18" s="1"/>
  <c r="L31" i="18"/>
  <c r="AF31" i="18" s="1"/>
  <c r="AT31" i="18" s="1"/>
  <c r="K31" i="18"/>
  <c r="J31" i="18"/>
  <c r="Z31" i="18" s="1"/>
  <c r="AN31" i="18" s="1"/>
  <c r="I31" i="18"/>
  <c r="H31" i="18"/>
  <c r="AE31" i="18" s="1"/>
  <c r="AS31" i="18" s="1"/>
  <c r="G31" i="18"/>
  <c r="F31" i="18"/>
  <c r="E31" i="18"/>
  <c r="D31" i="18"/>
  <c r="AL31" i="18" s="1"/>
  <c r="A31" i="18"/>
  <c r="AK30" i="18"/>
  <c r="AB30" i="18"/>
  <c r="AA30" i="18"/>
  <c r="AO30" i="18" s="1"/>
  <c r="X30" i="18"/>
  <c r="AD30" i="18" s="1"/>
  <c r="AP30" i="18" s="1"/>
  <c r="AQ30" i="18" s="1"/>
  <c r="W30" i="18"/>
  <c r="AC30" i="18" s="1"/>
  <c r="AR30" i="18" s="1"/>
  <c r="V30" i="18"/>
  <c r="U30" i="18"/>
  <c r="T30" i="18"/>
  <c r="S30" i="18"/>
  <c r="R30" i="18"/>
  <c r="Q30" i="18"/>
  <c r="P30" i="18"/>
  <c r="AH30" i="18" s="1"/>
  <c r="AV30" i="18" s="1"/>
  <c r="O30" i="18"/>
  <c r="N30" i="18"/>
  <c r="M30" i="18"/>
  <c r="L30" i="18"/>
  <c r="AF30" i="18" s="1"/>
  <c r="AT30" i="18" s="1"/>
  <c r="K30" i="18"/>
  <c r="J30" i="18"/>
  <c r="Z30" i="18" s="1"/>
  <c r="AN30" i="18" s="1"/>
  <c r="I30" i="18"/>
  <c r="H30" i="18"/>
  <c r="AE30" i="18" s="1"/>
  <c r="AS30" i="18" s="1"/>
  <c r="G30" i="18"/>
  <c r="F30" i="18"/>
  <c r="E30" i="18"/>
  <c r="D30" i="18"/>
  <c r="AL30" i="18" s="1"/>
  <c r="AK29" i="18"/>
  <c r="AD29" i="18"/>
  <c r="X29" i="18"/>
  <c r="W29" i="18"/>
  <c r="AC29" i="18" s="1"/>
  <c r="AR29" i="18" s="1"/>
  <c r="V29" i="18"/>
  <c r="U29" i="18"/>
  <c r="T29" i="18"/>
  <c r="AB29" i="18" s="1"/>
  <c r="S29" i="18"/>
  <c r="AA29" i="18" s="1"/>
  <c r="AO29" i="18" s="1"/>
  <c r="R29" i="18"/>
  <c r="Q29" i="18"/>
  <c r="P29" i="18"/>
  <c r="AH29" i="18" s="1"/>
  <c r="AV29" i="18" s="1"/>
  <c r="O29" i="18"/>
  <c r="N29" i="18"/>
  <c r="M29" i="18"/>
  <c r="AG29" i="18" s="1"/>
  <c r="L29" i="18"/>
  <c r="AF29" i="18" s="1"/>
  <c r="AT29" i="18" s="1"/>
  <c r="K29" i="18"/>
  <c r="J29" i="18"/>
  <c r="Z29" i="18" s="1"/>
  <c r="AN29" i="18" s="1"/>
  <c r="I29" i="18"/>
  <c r="H29" i="18"/>
  <c r="AE29" i="18" s="1"/>
  <c r="AS29" i="18" s="1"/>
  <c r="G29" i="18"/>
  <c r="F29" i="18"/>
  <c r="E29" i="18"/>
  <c r="D29" i="18"/>
  <c r="AL29" i="18" s="1"/>
  <c r="AK28" i="18"/>
  <c r="AH28" i="18"/>
  <c r="AV28" i="18" s="1"/>
  <c r="AF28" i="18"/>
  <c r="AT28" i="18" s="1"/>
  <c r="AC28" i="18"/>
  <c r="AR28" i="18" s="1"/>
  <c r="X28" i="18"/>
  <c r="AD28" i="18" s="1"/>
  <c r="W28" i="18"/>
  <c r="V28" i="18"/>
  <c r="U28" i="18"/>
  <c r="Y28" i="18" s="1"/>
  <c r="AM28" i="18" s="1"/>
  <c r="T28" i="18"/>
  <c r="AB28" i="18" s="1"/>
  <c r="S28" i="18"/>
  <c r="AA28" i="18" s="1"/>
  <c r="AO28" i="18" s="1"/>
  <c r="R28" i="18"/>
  <c r="Q28" i="18"/>
  <c r="P28" i="18"/>
  <c r="O28" i="18"/>
  <c r="N28" i="18"/>
  <c r="M28" i="18"/>
  <c r="AG28" i="18" s="1"/>
  <c r="L28" i="18"/>
  <c r="K28" i="18"/>
  <c r="J28" i="18"/>
  <c r="Z28" i="18" s="1"/>
  <c r="AN28" i="18" s="1"/>
  <c r="I28" i="18"/>
  <c r="H28" i="18"/>
  <c r="AE28" i="18" s="1"/>
  <c r="AS28" i="18" s="1"/>
  <c r="G28" i="18"/>
  <c r="F28" i="18"/>
  <c r="E28" i="18"/>
  <c r="D28" i="18"/>
  <c r="AL28" i="18" s="1"/>
  <c r="A28" i="18"/>
  <c r="AS27" i="18"/>
  <c r="AK27" i="18"/>
  <c r="AE27" i="18"/>
  <c r="AC27" i="18"/>
  <c r="AR27" i="18" s="1"/>
  <c r="X27" i="18"/>
  <c r="AD27" i="18" s="1"/>
  <c r="AP27" i="18" s="1"/>
  <c r="W27" i="18"/>
  <c r="V27" i="18"/>
  <c r="U27" i="18"/>
  <c r="T27" i="18"/>
  <c r="S27" i="18"/>
  <c r="AA27" i="18" s="1"/>
  <c r="AO27" i="18" s="1"/>
  <c r="R27" i="18"/>
  <c r="Q27" i="18"/>
  <c r="P27" i="18"/>
  <c r="AH27" i="18" s="1"/>
  <c r="AV27" i="18" s="1"/>
  <c r="O27" i="18"/>
  <c r="N27" i="18"/>
  <c r="M27" i="18"/>
  <c r="L27" i="18"/>
  <c r="AF27" i="18" s="1"/>
  <c r="AT27" i="18" s="1"/>
  <c r="K27" i="18"/>
  <c r="J27" i="18"/>
  <c r="Z27" i="18" s="1"/>
  <c r="AN27" i="18" s="1"/>
  <c r="I27" i="18"/>
  <c r="H27" i="18"/>
  <c r="G27" i="18"/>
  <c r="F27" i="18"/>
  <c r="E27" i="18"/>
  <c r="D27" i="18"/>
  <c r="AL27" i="18" s="1"/>
  <c r="A27" i="18"/>
  <c r="AP26" i="18"/>
  <c r="AQ26" i="18" s="1"/>
  <c r="AO26" i="18"/>
  <c r="AN26" i="18"/>
  <c r="AW26" i="18" s="1"/>
  <c r="AK26" i="18"/>
  <c r="X26" i="18"/>
  <c r="AD26" i="18" s="1"/>
  <c r="W26" i="18"/>
  <c r="AC26" i="18" s="1"/>
  <c r="AR26" i="18" s="1"/>
  <c r="V26" i="18"/>
  <c r="U26" i="18"/>
  <c r="T26" i="18"/>
  <c r="AB26" i="18" s="1"/>
  <c r="S26" i="18"/>
  <c r="AA26" i="18" s="1"/>
  <c r="R26" i="18"/>
  <c r="Q26" i="18"/>
  <c r="P26" i="18"/>
  <c r="AH26" i="18" s="1"/>
  <c r="AV26" i="18" s="1"/>
  <c r="O26" i="18"/>
  <c r="N26" i="18"/>
  <c r="M26" i="18"/>
  <c r="AG26" i="18" s="1"/>
  <c r="AU26" i="18" s="1"/>
  <c r="L26" i="18"/>
  <c r="AF26" i="18" s="1"/>
  <c r="AT26" i="18" s="1"/>
  <c r="BB26" i="18" s="1"/>
  <c r="K26" i="18"/>
  <c r="J26" i="18"/>
  <c r="Z26" i="18" s="1"/>
  <c r="I26" i="18"/>
  <c r="H26" i="18"/>
  <c r="AE26" i="18" s="1"/>
  <c r="AS26" i="18" s="1"/>
  <c r="G26" i="18"/>
  <c r="F26" i="18"/>
  <c r="E26" i="18"/>
  <c r="D26" i="18"/>
  <c r="A26" i="18" s="1"/>
  <c r="AK25" i="18"/>
  <c r="AF25" i="18"/>
  <c r="AT25" i="18" s="1"/>
  <c r="X25" i="18"/>
  <c r="AD25" i="18" s="1"/>
  <c r="W25" i="18"/>
  <c r="AC25" i="18" s="1"/>
  <c r="AR25" i="18" s="1"/>
  <c r="V25" i="18"/>
  <c r="AB25" i="18" s="1"/>
  <c r="U25" i="18"/>
  <c r="T25" i="18"/>
  <c r="S25" i="18"/>
  <c r="AA25" i="18" s="1"/>
  <c r="AO25" i="18" s="1"/>
  <c r="R25" i="18"/>
  <c r="Q25" i="18"/>
  <c r="P25" i="18"/>
  <c r="AH25" i="18" s="1"/>
  <c r="AV25" i="18" s="1"/>
  <c r="O25" i="18"/>
  <c r="N25" i="18"/>
  <c r="M25" i="18"/>
  <c r="L25" i="18"/>
  <c r="K25" i="18"/>
  <c r="J25" i="18"/>
  <c r="Z25" i="18" s="1"/>
  <c r="I25" i="18"/>
  <c r="H25" i="18"/>
  <c r="AE25" i="18" s="1"/>
  <c r="AS25" i="18" s="1"/>
  <c r="G25" i="18"/>
  <c r="F25" i="18"/>
  <c r="E25" i="18"/>
  <c r="D25" i="18"/>
  <c r="AL25" i="18" s="1"/>
  <c r="A25" i="18"/>
  <c r="AK24" i="18"/>
  <c r="X24" i="18"/>
  <c r="AD24" i="18" s="1"/>
  <c r="W24" i="18"/>
  <c r="AC24" i="18" s="1"/>
  <c r="AR24" i="18" s="1"/>
  <c r="V24" i="18"/>
  <c r="U24" i="18"/>
  <c r="Y24" i="18" s="1"/>
  <c r="AM24" i="18" s="1"/>
  <c r="T24" i="18"/>
  <c r="AB24" i="18" s="1"/>
  <c r="S24" i="18"/>
  <c r="AA24" i="18" s="1"/>
  <c r="AO24" i="18" s="1"/>
  <c r="R24" i="18"/>
  <c r="Q24" i="18"/>
  <c r="P24" i="18"/>
  <c r="AH24" i="18" s="1"/>
  <c r="AV24" i="18" s="1"/>
  <c r="O24" i="18"/>
  <c r="N24" i="18"/>
  <c r="M24" i="18"/>
  <c r="AG24" i="18" s="1"/>
  <c r="L24" i="18"/>
  <c r="AF24" i="18" s="1"/>
  <c r="AT24" i="18" s="1"/>
  <c r="K24" i="18"/>
  <c r="J24" i="18"/>
  <c r="Z24" i="18" s="1"/>
  <c r="AN24" i="18" s="1"/>
  <c r="I24" i="18"/>
  <c r="H24" i="18"/>
  <c r="AE24" i="18" s="1"/>
  <c r="AS24" i="18" s="1"/>
  <c r="G24" i="18"/>
  <c r="F24" i="18"/>
  <c r="E24" i="18"/>
  <c r="D24" i="18"/>
  <c r="A24" i="18" s="1"/>
  <c r="AS23" i="18"/>
  <c r="AK23" i="18"/>
  <c r="AA23" i="18"/>
  <c r="AO23" i="18" s="1"/>
  <c r="X23" i="18"/>
  <c r="AD23" i="18" s="1"/>
  <c r="W23" i="18"/>
  <c r="AC23" i="18" s="1"/>
  <c r="AR23" i="18" s="1"/>
  <c r="V23" i="18"/>
  <c r="U23" i="18"/>
  <c r="T23" i="18"/>
  <c r="AB23" i="18" s="1"/>
  <c r="S23" i="18"/>
  <c r="R23" i="18"/>
  <c r="Q23" i="18"/>
  <c r="P23" i="18"/>
  <c r="AH23" i="18" s="1"/>
  <c r="AV23" i="18" s="1"/>
  <c r="O23" i="18"/>
  <c r="N23" i="18"/>
  <c r="M23" i="18"/>
  <c r="L23" i="18"/>
  <c r="AF23" i="18" s="1"/>
  <c r="AT23" i="18" s="1"/>
  <c r="K23" i="18"/>
  <c r="J23" i="18"/>
  <c r="Z23" i="18" s="1"/>
  <c r="AN23" i="18" s="1"/>
  <c r="I23" i="18"/>
  <c r="H23" i="18"/>
  <c r="AE23" i="18" s="1"/>
  <c r="G23" i="18"/>
  <c r="F23" i="18"/>
  <c r="E23" i="18"/>
  <c r="D23" i="18"/>
  <c r="AL23" i="18" s="1"/>
  <c r="AK22" i="18"/>
  <c r="AB22" i="18"/>
  <c r="X22" i="18"/>
  <c r="AD22" i="18" s="1"/>
  <c r="AP22" i="18" s="1"/>
  <c r="AQ22" i="18" s="1"/>
  <c r="AX22" i="18" s="1"/>
  <c r="W22" i="18"/>
  <c r="AC22" i="18" s="1"/>
  <c r="AR22" i="18" s="1"/>
  <c r="V22" i="18"/>
  <c r="U22" i="18"/>
  <c r="T22" i="18"/>
  <c r="S22" i="18"/>
  <c r="AA22" i="18" s="1"/>
  <c r="AO22" i="18" s="1"/>
  <c r="R22" i="18"/>
  <c r="Q22" i="18"/>
  <c r="P22" i="18"/>
  <c r="AH22" i="18" s="1"/>
  <c r="AV22" i="18" s="1"/>
  <c r="O22" i="18"/>
  <c r="N22" i="18"/>
  <c r="M22" i="18"/>
  <c r="L22" i="18"/>
  <c r="AF22" i="18" s="1"/>
  <c r="AT22" i="18" s="1"/>
  <c r="K22" i="18"/>
  <c r="J22" i="18"/>
  <c r="Z22" i="18" s="1"/>
  <c r="AN22" i="18" s="1"/>
  <c r="I22" i="18"/>
  <c r="H22" i="18"/>
  <c r="AE22" i="18" s="1"/>
  <c r="AS22" i="18" s="1"/>
  <c r="G22" i="18"/>
  <c r="F22" i="18"/>
  <c r="E22" i="18"/>
  <c r="D22" i="18"/>
  <c r="AL22" i="18" s="1"/>
  <c r="A22" i="18"/>
  <c r="AK21" i="18"/>
  <c r="AG21" i="18"/>
  <c r="AA21" i="18"/>
  <c r="AO21" i="18" s="1"/>
  <c r="Z21" i="18"/>
  <c r="AN21" i="18" s="1"/>
  <c r="AW21" i="18" s="1"/>
  <c r="X21" i="18"/>
  <c r="AD21" i="18" s="1"/>
  <c r="AP21" i="18" s="1"/>
  <c r="W21" i="18"/>
  <c r="AC21" i="18" s="1"/>
  <c r="AR21" i="18" s="1"/>
  <c r="V21" i="18"/>
  <c r="U21" i="18"/>
  <c r="T21" i="18"/>
  <c r="AB21" i="18" s="1"/>
  <c r="S21" i="18"/>
  <c r="R21" i="18"/>
  <c r="Q21" i="18"/>
  <c r="P21" i="18"/>
  <c r="AH21" i="18" s="1"/>
  <c r="AV21" i="18" s="1"/>
  <c r="O21" i="18"/>
  <c r="N21" i="18"/>
  <c r="M21" i="18"/>
  <c r="L21" i="18"/>
  <c r="AF21" i="18" s="1"/>
  <c r="AT21" i="18" s="1"/>
  <c r="K21" i="18"/>
  <c r="J21" i="18"/>
  <c r="I21" i="18"/>
  <c r="H21" i="18"/>
  <c r="AE21" i="18" s="1"/>
  <c r="AS21" i="18" s="1"/>
  <c r="AZ21" i="18" s="1"/>
  <c r="G21" i="18"/>
  <c r="F21" i="18"/>
  <c r="E21" i="18"/>
  <c r="D21" i="18"/>
  <c r="AL21" i="18" s="1"/>
  <c r="AK20" i="18"/>
  <c r="X20" i="18"/>
  <c r="AD20" i="18" s="1"/>
  <c r="W20" i="18"/>
  <c r="AC20" i="18" s="1"/>
  <c r="AR20" i="18" s="1"/>
  <c r="V20" i="18"/>
  <c r="U20" i="18"/>
  <c r="Y20" i="18" s="1"/>
  <c r="AM20" i="18" s="1"/>
  <c r="T20" i="18"/>
  <c r="AB20" i="18" s="1"/>
  <c r="S20" i="18"/>
  <c r="AA20" i="18" s="1"/>
  <c r="AO20" i="18" s="1"/>
  <c r="R20" i="18"/>
  <c r="Q20" i="18"/>
  <c r="P20" i="18"/>
  <c r="AH20" i="18" s="1"/>
  <c r="AV20" i="18" s="1"/>
  <c r="O20" i="18"/>
  <c r="N20" i="18"/>
  <c r="M20" i="18"/>
  <c r="AG20" i="18" s="1"/>
  <c r="L20" i="18"/>
  <c r="AF20" i="18" s="1"/>
  <c r="AT20" i="18" s="1"/>
  <c r="K20" i="18"/>
  <c r="J20" i="18"/>
  <c r="Z20" i="18" s="1"/>
  <c r="AN20" i="18" s="1"/>
  <c r="I20" i="18"/>
  <c r="H20" i="18"/>
  <c r="AE20" i="18" s="1"/>
  <c r="AS20" i="18" s="1"/>
  <c r="G20" i="18"/>
  <c r="F20" i="18"/>
  <c r="E20" i="18"/>
  <c r="D20" i="18"/>
  <c r="AL20" i="18" s="1"/>
  <c r="A20" i="18"/>
  <c r="AK19" i="18"/>
  <c r="AC19" i="18"/>
  <c r="AR19" i="18" s="1"/>
  <c r="X19" i="18"/>
  <c r="AD19" i="18" s="1"/>
  <c r="AP19" i="18" s="1"/>
  <c r="W19" i="18"/>
  <c r="V19" i="18"/>
  <c r="U19" i="18"/>
  <c r="T19" i="18"/>
  <c r="S19" i="18"/>
  <c r="AA19" i="18" s="1"/>
  <c r="AO19" i="18" s="1"/>
  <c r="R19" i="18"/>
  <c r="Q19" i="18"/>
  <c r="P19" i="18"/>
  <c r="AH19" i="18" s="1"/>
  <c r="AV19" i="18" s="1"/>
  <c r="O19" i="18"/>
  <c r="AG19" i="18" s="1"/>
  <c r="N19" i="18"/>
  <c r="M19" i="18"/>
  <c r="L19" i="18"/>
  <c r="AF19" i="18" s="1"/>
  <c r="AT19" i="18" s="1"/>
  <c r="K19" i="18"/>
  <c r="J19" i="18"/>
  <c r="Z19" i="18" s="1"/>
  <c r="AN19" i="18" s="1"/>
  <c r="I19" i="18"/>
  <c r="H19" i="18"/>
  <c r="AE19" i="18" s="1"/>
  <c r="AS19" i="18" s="1"/>
  <c r="AZ19" i="18" s="1"/>
  <c r="G19" i="18"/>
  <c r="F19" i="18"/>
  <c r="E19" i="18"/>
  <c r="D19" i="18"/>
  <c r="A19" i="18" s="1"/>
  <c r="BB18" i="18"/>
  <c r="AK18" i="18"/>
  <c r="AF18" i="18"/>
  <c r="AT18" i="18" s="1"/>
  <c r="X18" i="18"/>
  <c r="AD18" i="18" s="1"/>
  <c r="W18" i="18"/>
  <c r="AC18" i="18" s="1"/>
  <c r="AR18" i="18" s="1"/>
  <c r="V18" i="18"/>
  <c r="U18" i="18"/>
  <c r="Y18" i="18" s="1"/>
  <c r="AM18" i="18" s="1"/>
  <c r="T18" i="18"/>
  <c r="AB18" i="18" s="1"/>
  <c r="S18" i="18"/>
  <c r="AA18" i="18" s="1"/>
  <c r="AO18" i="18" s="1"/>
  <c r="R18" i="18"/>
  <c r="Q18" i="18"/>
  <c r="P18" i="18"/>
  <c r="AH18" i="18" s="1"/>
  <c r="AV18" i="18" s="1"/>
  <c r="O18" i="18"/>
  <c r="N18" i="18"/>
  <c r="M18" i="18"/>
  <c r="L18" i="18"/>
  <c r="K18" i="18"/>
  <c r="J18" i="18"/>
  <c r="Z18" i="18" s="1"/>
  <c r="AN18" i="18" s="1"/>
  <c r="I18" i="18"/>
  <c r="H18" i="18"/>
  <c r="AE18" i="18" s="1"/>
  <c r="AS18" i="18" s="1"/>
  <c r="G18" i="18"/>
  <c r="F18" i="18"/>
  <c r="E18" i="18"/>
  <c r="D18" i="18"/>
  <c r="A18" i="18" s="1"/>
  <c r="AK17" i="18"/>
  <c r="AF17" i="18"/>
  <c r="AT17" i="18" s="1"/>
  <c r="X17" i="18"/>
  <c r="AD17" i="18" s="1"/>
  <c r="AP17" i="18" s="1"/>
  <c r="W17" i="18"/>
  <c r="AC17" i="18" s="1"/>
  <c r="AR17" i="18" s="1"/>
  <c r="V17" i="18"/>
  <c r="U17" i="18"/>
  <c r="T17" i="18"/>
  <c r="S17" i="18"/>
  <c r="AA17" i="18" s="1"/>
  <c r="AO17" i="18" s="1"/>
  <c r="R17" i="18"/>
  <c r="Q17" i="18"/>
  <c r="P17" i="18"/>
  <c r="AH17" i="18" s="1"/>
  <c r="AV17" i="18" s="1"/>
  <c r="O17" i="18"/>
  <c r="N17" i="18"/>
  <c r="M17" i="18"/>
  <c r="AG17" i="18" s="1"/>
  <c r="L17" i="18"/>
  <c r="K17" i="18"/>
  <c r="J17" i="18"/>
  <c r="Z17" i="18" s="1"/>
  <c r="AN17" i="18" s="1"/>
  <c r="AW17" i="18" s="1"/>
  <c r="I17" i="18"/>
  <c r="H17" i="18"/>
  <c r="AE17" i="18" s="1"/>
  <c r="AS17" i="18" s="1"/>
  <c r="G17" i="18"/>
  <c r="F17" i="18"/>
  <c r="E17" i="18"/>
  <c r="D17" i="18"/>
  <c r="AL17" i="18" s="1"/>
  <c r="A17" i="18"/>
  <c r="AK16" i="18"/>
  <c r="X16" i="18"/>
  <c r="AD16" i="18" s="1"/>
  <c r="W16" i="18"/>
  <c r="AC16" i="18" s="1"/>
  <c r="AR16" i="18" s="1"/>
  <c r="V16" i="18"/>
  <c r="U16" i="18"/>
  <c r="Y16" i="18" s="1"/>
  <c r="AM16" i="18" s="1"/>
  <c r="T16" i="18"/>
  <c r="AB16" i="18" s="1"/>
  <c r="S16" i="18"/>
  <c r="AA16" i="18" s="1"/>
  <c r="AO16" i="18" s="1"/>
  <c r="AY16" i="18" s="1"/>
  <c r="R16" i="18"/>
  <c r="Q16" i="18"/>
  <c r="P16" i="18"/>
  <c r="AH16" i="18" s="1"/>
  <c r="AV16" i="18" s="1"/>
  <c r="O16" i="18"/>
  <c r="AG16" i="18" s="1"/>
  <c r="N16" i="18"/>
  <c r="M16" i="18"/>
  <c r="L16" i="18"/>
  <c r="AF16" i="18" s="1"/>
  <c r="AT16" i="18" s="1"/>
  <c r="K16" i="18"/>
  <c r="J16" i="18"/>
  <c r="Z16" i="18" s="1"/>
  <c r="AN16" i="18" s="1"/>
  <c r="I16" i="18"/>
  <c r="H16" i="18"/>
  <c r="AE16" i="18" s="1"/>
  <c r="AS16" i="18" s="1"/>
  <c r="G16" i="18"/>
  <c r="F16" i="18"/>
  <c r="E16" i="18"/>
  <c r="D16" i="18"/>
  <c r="A16" i="18" s="1"/>
  <c r="AV15" i="18"/>
  <c r="AK15" i="18"/>
  <c r="AD15" i="18"/>
  <c r="X15" i="18"/>
  <c r="W15" i="18"/>
  <c r="AC15" i="18" s="1"/>
  <c r="AR15" i="18" s="1"/>
  <c r="V15" i="18"/>
  <c r="AB15" i="18" s="1"/>
  <c r="U15" i="18"/>
  <c r="T15" i="18"/>
  <c r="S15" i="18"/>
  <c r="AA15" i="18" s="1"/>
  <c r="AO15" i="18" s="1"/>
  <c r="R15" i="18"/>
  <c r="Q15" i="18"/>
  <c r="P15" i="18"/>
  <c r="AH15" i="18" s="1"/>
  <c r="O15" i="18"/>
  <c r="N15" i="18"/>
  <c r="M15" i="18"/>
  <c r="AG15" i="18" s="1"/>
  <c r="L15" i="18"/>
  <c r="AF15" i="18" s="1"/>
  <c r="AT15" i="18" s="1"/>
  <c r="BB15" i="18" s="1"/>
  <c r="K15" i="18"/>
  <c r="J15" i="18"/>
  <c r="Z15" i="18" s="1"/>
  <c r="AN15" i="18" s="1"/>
  <c r="I15" i="18"/>
  <c r="H15" i="18"/>
  <c r="AE15" i="18" s="1"/>
  <c r="AS15" i="18" s="1"/>
  <c r="G15" i="18"/>
  <c r="F15" i="18"/>
  <c r="E15" i="18"/>
  <c r="D15" i="18"/>
  <c r="AL15" i="18" s="1"/>
  <c r="A15" i="18"/>
  <c r="AK14" i="18"/>
  <c r="AD14" i="18"/>
  <c r="AC14" i="18"/>
  <c r="AR14" i="18" s="1"/>
  <c r="AB14" i="18"/>
  <c r="Y14" i="18"/>
  <c r="AM14" i="18" s="1"/>
  <c r="X14" i="18"/>
  <c r="W14" i="18"/>
  <c r="V14" i="18"/>
  <c r="U14" i="18"/>
  <c r="T14" i="18"/>
  <c r="S14" i="18"/>
  <c r="AA14" i="18" s="1"/>
  <c r="AO14" i="18" s="1"/>
  <c r="R14" i="18"/>
  <c r="Q14" i="18"/>
  <c r="P14" i="18"/>
  <c r="AH14" i="18" s="1"/>
  <c r="AV14" i="18" s="1"/>
  <c r="O14" i="18"/>
  <c r="N14" i="18"/>
  <c r="M14" i="18"/>
  <c r="L14" i="18"/>
  <c r="AF14" i="18" s="1"/>
  <c r="AT14" i="18" s="1"/>
  <c r="K14" i="18"/>
  <c r="J14" i="18"/>
  <c r="Z14" i="18" s="1"/>
  <c r="AN14" i="18" s="1"/>
  <c r="AW14" i="18" s="1"/>
  <c r="I14" i="18"/>
  <c r="H14" i="18"/>
  <c r="AE14" i="18" s="1"/>
  <c r="AS14" i="18" s="1"/>
  <c r="G14" i="18"/>
  <c r="F14" i="18"/>
  <c r="E14" i="18"/>
  <c r="D14" i="18"/>
  <c r="AL14" i="18" s="1"/>
  <c r="AK13" i="18"/>
  <c r="AA13" i="18"/>
  <c r="AO13" i="18" s="1"/>
  <c r="X13" i="18"/>
  <c r="AD13" i="18" s="1"/>
  <c r="W13" i="18"/>
  <c r="AC13" i="18" s="1"/>
  <c r="AR13" i="18" s="1"/>
  <c r="V13" i="18"/>
  <c r="U13" i="18"/>
  <c r="T13" i="18"/>
  <c r="AB13" i="18" s="1"/>
  <c r="S13" i="18"/>
  <c r="R13" i="18"/>
  <c r="Q13" i="18"/>
  <c r="P13" i="18"/>
  <c r="AH13" i="18" s="1"/>
  <c r="AV13" i="18" s="1"/>
  <c r="O13" i="18"/>
  <c r="N13" i="18"/>
  <c r="M13" i="18"/>
  <c r="AG13" i="18" s="1"/>
  <c r="L13" i="18"/>
  <c r="AF13" i="18" s="1"/>
  <c r="AT13" i="18" s="1"/>
  <c r="K13" i="18"/>
  <c r="J13" i="18"/>
  <c r="Z13" i="18" s="1"/>
  <c r="AN13" i="18" s="1"/>
  <c r="I13" i="18"/>
  <c r="H13" i="18"/>
  <c r="AE13" i="18" s="1"/>
  <c r="AS13" i="18" s="1"/>
  <c r="AU13" i="18" s="1"/>
  <c r="G13" i="18"/>
  <c r="F13" i="18"/>
  <c r="E13" i="18"/>
  <c r="D13" i="18"/>
  <c r="AL13" i="18" s="1"/>
  <c r="AK12" i="18"/>
  <c r="AF12" i="18"/>
  <c r="AT12" i="18" s="1"/>
  <c r="AC12" i="18"/>
  <c r="AR12" i="18" s="1"/>
  <c r="AB12" i="18"/>
  <c r="Y12" i="18"/>
  <c r="AM12" i="18" s="1"/>
  <c r="X12" i="18"/>
  <c r="AD12" i="18" s="1"/>
  <c r="W12" i="18"/>
  <c r="V12" i="18"/>
  <c r="U12" i="18"/>
  <c r="T12" i="18"/>
  <c r="S12" i="18"/>
  <c r="AA12" i="18" s="1"/>
  <c r="AO12" i="18" s="1"/>
  <c r="R12" i="18"/>
  <c r="Q12" i="18"/>
  <c r="P12" i="18"/>
  <c r="AH12" i="18" s="1"/>
  <c r="AV12" i="18" s="1"/>
  <c r="O12" i="18"/>
  <c r="N12" i="18"/>
  <c r="M12" i="18"/>
  <c r="AG12" i="18" s="1"/>
  <c r="L12" i="18"/>
  <c r="K12" i="18"/>
  <c r="J12" i="18"/>
  <c r="Z12" i="18" s="1"/>
  <c r="AN12" i="18" s="1"/>
  <c r="I12" i="18"/>
  <c r="H12" i="18"/>
  <c r="AE12" i="18" s="1"/>
  <c r="AS12" i="18" s="1"/>
  <c r="G12" i="18"/>
  <c r="F12" i="18"/>
  <c r="E12" i="18"/>
  <c r="D12" i="18"/>
  <c r="A12" i="18" s="1"/>
  <c r="AL11" i="18"/>
  <c r="AK11" i="18"/>
  <c r="AC11" i="18"/>
  <c r="AR11" i="18" s="1"/>
  <c r="X11" i="18"/>
  <c r="AD11" i="18" s="1"/>
  <c r="AP11" i="18" s="1"/>
  <c r="W11" i="18"/>
  <c r="V11" i="18"/>
  <c r="U11" i="18"/>
  <c r="T11" i="18"/>
  <c r="S11" i="18"/>
  <c r="AA11" i="18" s="1"/>
  <c r="AO11" i="18" s="1"/>
  <c r="R11" i="18"/>
  <c r="Q11" i="18"/>
  <c r="P11" i="18"/>
  <c r="AH11" i="18" s="1"/>
  <c r="AV11" i="18" s="1"/>
  <c r="O11" i="18"/>
  <c r="AG11" i="18" s="1"/>
  <c r="N11" i="18"/>
  <c r="M11" i="18"/>
  <c r="L11" i="18"/>
  <c r="AF11" i="18" s="1"/>
  <c r="AT11" i="18" s="1"/>
  <c r="K11" i="18"/>
  <c r="J11" i="18"/>
  <c r="Z11" i="18" s="1"/>
  <c r="AN11" i="18" s="1"/>
  <c r="AW11" i="18" s="1"/>
  <c r="I11" i="18"/>
  <c r="H11" i="18"/>
  <c r="AE11" i="18" s="1"/>
  <c r="AS11" i="18" s="1"/>
  <c r="G11" i="18"/>
  <c r="F11" i="18"/>
  <c r="E11" i="18"/>
  <c r="D11" i="18"/>
  <c r="A11" i="18" s="1"/>
  <c r="BB10" i="18"/>
  <c r="AK10" i="18"/>
  <c r="AF10" i="18"/>
  <c r="AT10" i="18" s="1"/>
  <c r="X10" i="18"/>
  <c r="AD10" i="18" s="1"/>
  <c r="W10" i="18"/>
  <c r="AC10" i="18" s="1"/>
  <c r="AR10" i="18" s="1"/>
  <c r="V10" i="18"/>
  <c r="U10" i="18"/>
  <c r="T10" i="18"/>
  <c r="S10" i="18"/>
  <c r="AA10" i="18" s="1"/>
  <c r="AO10" i="18" s="1"/>
  <c r="R10" i="18"/>
  <c r="Q10" i="18"/>
  <c r="P10" i="18"/>
  <c r="AH10" i="18" s="1"/>
  <c r="AV10" i="18" s="1"/>
  <c r="O10" i="18"/>
  <c r="N10" i="18"/>
  <c r="M10" i="18"/>
  <c r="AG10" i="18" s="1"/>
  <c r="L10" i="18"/>
  <c r="K10" i="18"/>
  <c r="J10" i="18"/>
  <c r="Z10" i="18" s="1"/>
  <c r="AN10" i="18" s="1"/>
  <c r="I10" i="18"/>
  <c r="H10" i="18"/>
  <c r="AE10" i="18" s="1"/>
  <c r="AS10" i="18" s="1"/>
  <c r="G10" i="18"/>
  <c r="F10" i="18"/>
  <c r="E10" i="18"/>
  <c r="D10" i="18"/>
  <c r="AL10" i="18" s="1"/>
  <c r="A10" i="18"/>
  <c r="AK9" i="18"/>
  <c r="AF9" i="18"/>
  <c r="AT9" i="18" s="1"/>
  <c r="Z9" i="18"/>
  <c r="AP9" i="18" s="1"/>
  <c r="X9" i="18"/>
  <c r="AD9" i="18" s="1"/>
  <c r="W9" i="18"/>
  <c r="AC9" i="18" s="1"/>
  <c r="AR9" i="18" s="1"/>
  <c r="V9" i="18"/>
  <c r="U9" i="18"/>
  <c r="T9" i="18"/>
  <c r="AB9" i="18" s="1"/>
  <c r="S9" i="18"/>
  <c r="AA9" i="18" s="1"/>
  <c r="AO9" i="18" s="1"/>
  <c r="R9" i="18"/>
  <c r="Q9" i="18"/>
  <c r="P9" i="18"/>
  <c r="AH9" i="18" s="1"/>
  <c r="AV9" i="18" s="1"/>
  <c r="O9" i="18"/>
  <c r="N9" i="18"/>
  <c r="M9" i="18"/>
  <c r="L9" i="18"/>
  <c r="K9" i="18"/>
  <c r="J9" i="18"/>
  <c r="I9" i="18"/>
  <c r="H9" i="18"/>
  <c r="AE9" i="18" s="1"/>
  <c r="AS9" i="18" s="1"/>
  <c r="G9" i="18"/>
  <c r="F9" i="18"/>
  <c r="E9" i="18"/>
  <c r="D9" i="18"/>
  <c r="AL9" i="18" s="1"/>
  <c r="AT8" i="18"/>
  <c r="AK8" i="18"/>
  <c r="AH8" i="18"/>
  <c r="AV8" i="18" s="1"/>
  <c r="AG8" i="18"/>
  <c r="X8" i="18"/>
  <c r="AD8" i="18" s="1"/>
  <c r="W8" i="18"/>
  <c r="AC8" i="18" s="1"/>
  <c r="AR8" i="18" s="1"/>
  <c r="V8" i="18"/>
  <c r="U8" i="18"/>
  <c r="T8" i="18"/>
  <c r="AB8" i="18" s="1"/>
  <c r="S8" i="18"/>
  <c r="AA8" i="18" s="1"/>
  <c r="AO8" i="18" s="1"/>
  <c r="R8" i="18"/>
  <c r="Y8" i="18" s="1"/>
  <c r="AM8" i="18" s="1"/>
  <c r="Q8" i="18"/>
  <c r="P8" i="18"/>
  <c r="O8" i="18"/>
  <c r="N8" i="18"/>
  <c r="M8" i="18"/>
  <c r="L8" i="18"/>
  <c r="AF8" i="18" s="1"/>
  <c r="K8" i="18"/>
  <c r="J8" i="18"/>
  <c r="Z8" i="18" s="1"/>
  <c r="AN8" i="18" s="1"/>
  <c r="I8" i="18"/>
  <c r="H8" i="18"/>
  <c r="AE8" i="18" s="1"/>
  <c r="AS8" i="18" s="1"/>
  <c r="G8" i="18"/>
  <c r="F8" i="18"/>
  <c r="E8" i="18"/>
  <c r="D8" i="18"/>
  <c r="A8" i="18" s="1"/>
  <c r="AV7" i="18"/>
  <c r="AK7" i="18"/>
  <c r="AH7" i="18"/>
  <c r="X7" i="18"/>
  <c r="AD7" i="18" s="1"/>
  <c r="AP7" i="18" s="1"/>
  <c r="AQ7" i="18" s="1"/>
  <c r="W7" i="18"/>
  <c r="AC7" i="18" s="1"/>
  <c r="AR7" i="18" s="1"/>
  <c r="V7" i="18"/>
  <c r="U7" i="18"/>
  <c r="T7" i="18"/>
  <c r="AB7" i="18" s="1"/>
  <c r="S7" i="18"/>
  <c r="AA7" i="18" s="1"/>
  <c r="AO7" i="18" s="1"/>
  <c r="R7" i="18"/>
  <c r="Q7" i="18"/>
  <c r="P7" i="18"/>
  <c r="O7" i="18"/>
  <c r="N7" i="18"/>
  <c r="M7" i="18"/>
  <c r="AG7" i="18" s="1"/>
  <c r="L7" i="18"/>
  <c r="AF7" i="18" s="1"/>
  <c r="AT7" i="18" s="1"/>
  <c r="BB7" i="18" s="1"/>
  <c r="K7" i="18"/>
  <c r="J7" i="18"/>
  <c r="Z7" i="18" s="1"/>
  <c r="AN7" i="18" s="1"/>
  <c r="AW7" i="18" s="1"/>
  <c r="I7" i="18"/>
  <c r="H7" i="18"/>
  <c r="AE7" i="18" s="1"/>
  <c r="AS7" i="18" s="1"/>
  <c r="G7" i="18"/>
  <c r="F7" i="18"/>
  <c r="E7" i="18"/>
  <c r="D7" i="18"/>
  <c r="A7" i="18" s="1"/>
  <c r="AK6" i="18"/>
  <c r="AF6" i="18"/>
  <c r="AT6" i="18" s="1"/>
  <c r="AC6" i="18"/>
  <c r="AR6" i="18" s="1"/>
  <c r="X6" i="18"/>
  <c r="AD6" i="18" s="1"/>
  <c r="W6" i="18"/>
  <c r="V6" i="18"/>
  <c r="U6" i="18"/>
  <c r="Y6" i="18" s="1"/>
  <c r="AM6" i="18" s="1"/>
  <c r="T6" i="18"/>
  <c r="S6" i="18"/>
  <c r="AA6" i="18" s="1"/>
  <c r="AO6" i="18" s="1"/>
  <c r="R6" i="18"/>
  <c r="Q6" i="18"/>
  <c r="P6" i="18"/>
  <c r="AH6" i="18" s="1"/>
  <c r="AV6" i="18" s="1"/>
  <c r="O6" i="18"/>
  <c r="N6" i="18"/>
  <c r="M6" i="18"/>
  <c r="L6" i="18"/>
  <c r="K6" i="18"/>
  <c r="J6" i="18"/>
  <c r="Z6" i="18" s="1"/>
  <c r="AN6" i="18" s="1"/>
  <c r="I6" i="18"/>
  <c r="H6" i="18"/>
  <c r="AE6" i="18" s="1"/>
  <c r="AS6" i="18" s="1"/>
  <c r="G6" i="18"/>
  <c r="F6" i="18"/>
  <c r="E6" i="18"/>
  <c r="D6" i="18"/>
  <c r="AL6" i="18" s="1"/>
  <c r="AO5" i="18"/>
  <c r="AY5" i="18" s="1"/>
  <c r="AK5" i="18"/>
  <c r="AH5" i="18"/>
  <c r="AV5" i="18" s="1"/>
  <c r="AG5" i="18"/>
  <c r="AA5" i="18"/>
  <c r="X5" i="18"/>
  <c r="AD5" i="18" s="1"/>
  <c r="W5" i="18"/>
  <c r="AC5" i="18" s="1"/>
  <c r="AR5" i="18" s="1"/>
  <c r="V5" i="18"/>
  <c r="U5" i="18"/>
  <c r="T5" i="18"/>
  <c r="S5" i="18"/>
  <c r="R5" i="18"/>
  <c r="Q5" i="18"/>
  <c r="P5" i="18"/>
  <c r="O5" i="18"/>
  <c r="N5" i="18"/>
  <c r="M5" i="18"/>
  <c r="L5" i="18"/>
  <c r="AF5" i="18" s="1"/>
  <c r="AT5" i="18" s="1"/>
  <c r="K5" i="18"/>
  <c r="J5" i="18"/>
  <c r="Z5" i="18" s="1"/>
  <c r="AN5" i="18" s="1"/>
  <c r="I5" i="18"/>
  <c r="H5" i="18"/>
  <c r="AE5" i="18" s="1"/>
  <c r="AS5" i="18" s="1"/>
  <c r="G5" i="18"/>
  <c r="F5" i="18"/>
  <c r="E5" i="18"/>
  <c r="D5" i="18"/>
  <c r="A5" i="18" s="1"/>
  <c r="AK4" i="18"/>
  <c r="AH4" i="18"/>
  <c r="AV4" i="18" s="1"/>
  <c r="AA4" i="18"/>
  <c r="AO4" i="18" s="1"/>
  <c r="X4" i="18"/>
  <c r="AD4" i="18" s="1"/>
  <c r="W4" i="18"/>
  <c r="AC4" i="18" s="1"/>
  <c r="AR4" i="18" s="1"/>
  <c r="V4" i="18"/>
  <c r="U4" i="18"/>
  <c r="Y4" i="18" s="1"/>
  <c r="AM4" i="18" s="1"/>
  <c r="T4" i="18"/>
  <c r="S4" i="18"/>
  <c r="R4" i="18"/>
  <c r="Q4" i="18"/>
  <c r="P4" i="18"/>
  <c r="O4" i="18"/>
  <c r="N4" i="18"/>
  <c r="M4" i="18"/>
  <c r="L4" i="18"/>
  <c r="AF4" i="18" s="1"/>
  <c r="AT4" i="18" s="1"/>
  <c r="K4" i="18"/>
  <c r="J4" i="18"/>
  <c r="Z4" i="18" s="1"/>
  <c r="AN4" i="18" s="1"/>
  <c r="I4" i="18"/>
  <c r="H4" i="18"/>
  <c r="AE4" i="18" s="1"/>
  <c r="AS4" i="18" s="1"/>
  <c r="G4" i="18"/>
  <c r="F4" i="18"/>
  <c r="E4" i="18"/>
  <c r="D4" i="18"/>
  <c r="AL4" i="18" s="1"/>
  <c r="AK3" i="18"/>
  <c r="AB3" i="18"/>
  <c r="X3" i="18"/>
  <c r="AD3" i="18" s="1"/>
  <c r="W3" i="18"/>
  <c r="AC3" i="18" s="1"/>
  <c r="AR3" i="18" s="1"/>
  <c r="V3" i="18"/>
  <c r="U3" i="18"/>
  <c r="Y3" i="18" s="1"/>
  <c r="AM3" i="18" s="1"/>
  <c r="T3" i="18"/>
  <c r="S3" i="18"/>
  <c r="AA3" i="18" s="1"/>
  <c r="AO3" i="18" s="1"/>
  <c r="R3" i="18"/>
  <c r="Q3" i="18"/>
  <c r="P3" i="18"/>
  <c r="AH3" i="18" s="1"/>
  <c r="AV3" i="18" s="1"/>
  <c r="O3" i="18"/>
  <c r="N3" i="18"/>
  <c r="M3" i="18"/>
  <c r="AG3" i="18" s="1"/>
  <c r="L3" i="18"/>
  <c r="AF3" i="18" s="1"/>
  <c r="AT3" i="18" s="1"/>
  <c r="K3" i="18"/>
  <c r="J3" i="18"/>
  <c r="Z3" i="18" s="1"/>
  <c r="AN3" i="18" s="1"/>
  <c r="I3" i="18"/>
  <c r="H3" i="18"/>
  <c r="AE3" i="18" s="1"/>
  <c r="AS3" i="18" s="1"/>
  <c r="G3" i="18"/>
  <c r="F3" i="18"/>
  <c r="E3" i="18"/>
  <c r="D3" i="18"/>
  <c r="AL3" i="18" s="1"/>
  <c r="AR2" i="18"/>
  <c r="AK2" i="18"/>
  <c r="AC2" i="18"/>
  <c r="AA2" i="18"/>
  <c r="AO2" i="18" s="1"/>
  <c r="X2" i="18"/>
  <c r="AD2" i="18" s="1"/>
  <c r="W2" i="18"/>
  <c r="V2" i="18"/>
  <c r="U2" i="18"/>
  <c r="T2" i="18"/>
  <c r="AB2" i="18" s="1"/>
  <c r="S2" i="18"/>
  <c r="R2" i="18"/>
  <c r="Q2" i="18"/>
  <c r="P2" i="18"/>
  <c r="AH2" i="18" s="1"/>
  <c r="AV2" i="18" s="1"/>
  <c r="O2" i="18"/>
  <c r="N2" i="18"/>
  <c r="M2" i="18"/>
  <c r="L2" i="18"/>
  <c r="AF2" i="18" s="1"/>
  <c r="AT2" i="18" s="1"/>
  <c r="K2" i="18"/>
  <c r="J2" i="18"/>
  <c r="Z2" i="18" s="1"/>
  <c r="AN2" i="18" s="1"/>
  <c r="AW2" i="18" s="1"/>
  <c r="I2" i="18"/>
  <c r="H2" i="18"/>
  <c r="AE2" i="18" s="1"/>
  <c r="AS2" i="18" s="1"/>
  <c r="AZ2" i="18" s="1"/>
  <c r="G2" i="18"/>
  <c r="F2" i="18"/>
  <c r="E2" i="18"/>
  <c r="D2" i="18"/>
  <c r="AL2" i="18" s="1"/>
  <c r="AV1" i="18"/>
  <c r="AT1" i="18"/>
  <c r="AS1" i="18"/>
  <c r="AR1" i="18"/>
  <c r="AO1" i="18"/>
  <c r="AN1" i="18"/>
  <c r="AM1" i="18"/>
  <c r="AK1" i="18"/>
  <c r="X1" i="18"/>
  <c r="W1" i="18"/>
  <c r="V1" i="18"/>
  <c r="U1" i="18"/>
  <c r="T1" i="18"/>
  <c r="S1" i="18"/>
  <c r="R1" i="18"/>
  <c r="Q1" i="18"/>
  <c r="P1" i="18"/>
  <c r="O1" i="18"/>
  <c r="N1" i="18"/>
  <c r="M1" i="18"/>
  <c r="L1" i="18"/>
  <c r="K1" i="18"/>
  <c r="J1" i="18"/>
  <c r="I1" i="18"/>
  <c r="H1" i="18"/>
  <c r="G1" i="18"/>
  <c r="F1" i="18"/>
  <c r="E1" i="18"/>
  <c r="D1" i="18"/>
  <c r="AL1" i="18" s="1"/>
  <c r="AW3" i="18" l="1"/>
  <c r="AW87" i="18"/>
  <c r="AP2" i="18"/>
  <c r="AQ2" i="18" s="1"/>
  <c r="AU29" i="18"/>
  <c r="BB11" i="18"/>
  <c r="AQ84" i="18"/>
  <c r="AY13" i="18"/>
  <c r="AU12" i="18"/>
  <c r="BA12" i="18" s="1"/>
  <c r="AZ12" i="18"/>
  <c r="AZ29" i="18"/>
  <c r="AW72" i="18"/>
  <c r="AZ18" i="18"/>
  <c r="AU20" i="18"/>
  <c r="AY85" i="18"/>
  <c r="AZ42" i="18"/>
  <c r="BB24" i="18"/>
  <c r="AP38" i="18"/>
  <c r="AQ38" i="18" s="1"/>
  <c r="AN38" i="18"/>
  <c r="AY52" i="18"/>
  <c r="AW34" i="18"/>
  <c r="BB108" i="18"/>
  <c r="AZ108" i="18"/>
  <c r="AY60" i="18"/>
  <c r="AW76" i="18"/>
  <c r="BB89" i="18"/>
  <c r="AW57" i="18"/>
  <c r="AL8" i="18"/>
  <c r="AP14" i="18"/>
  <c r="AQ14" i="18" s="1"/>
  <c r="AY29" i="18"/>
  <c r="Y31" i="18"/>
  <c r="AM31" i="18" s="1"/>
  <c r="AL39" i="18"/>
  <c r="AW60" i="18"/>
  <c r="AY93" i="18"/>
  <c r="AG98" i="18"/>
  <c r="Y99" i="18"/>
  <c r="AM99" i="18" s="1"/>
  <c r="AG105" i="18"/>
  <c r="BA127" i="18"/>
  <c r="AU132" i="18"/>
  <c r="BA132" i="18" s="1"/>
  <c r="AZ132" i="18"/>
  <c r="AQ134" i="18"/>
  <c r="AX134" i="18" s="1"/>
  <c r="AZ254" i="18"/>
  <c r="AW53" i="18"/>
  <c r="AY58" i="18"/>
  <c r="A2" i="18"/>
  <c r="BB8" i="18"/>
  <c r="AY24" i="18"/>
  <c r="AB33" i="18"/>
  <c r="AL38" i="18"/>
  <c r="AB40" i="18"/>
  <c r="AQ40" i="18" s="1"/>
  <c r="AX40" i="18" s="1"/>
  <c r="AL43" i="18"/>
  <c r="Y49" i="18"/>
  <c r="AM49" i="18" s="1"/>
  <c r="Y60" i="18"/>
  <c r="AM60" i="18" s="1"/>
  <c r="AW64" i="18"/>
  <c r="AW77" i="18"/>
  <c r="AB80" i="18"/>
  <c r="AQ80" i="18" s="1"/>
  <c r="AX80" i="18" s="1"/>
  <c r="AB91" i="18"/>
  <c r="AW92" i="18"/>
  <c r="AU190" i="18"/>
  <c r="AU248" i="18"/>
  <c r="AG45" i="18"/>
  <c r="AB6" i="18"/>
  <c r="A9" i="18"/>
  <c r="AP10" i="18"/>
  <c r="A23" i="18"/>
  <c r="A32" i="18"/>
  <c r="AP41" i="18"/>
  <c r="AQ41" i="18" s="1"/>
  <c r="AB46" i="18"/>
  <c r="AG53" i="18"/>
  <c r="AL56" i="18"/>
  <c r="Y57" i="18"/>
  <c r="AM57" i="18" s="1"/>
  <c r="Y65" i="18"/>
  <c r="AM65" i="18" s="1"/>
  <c r="AG76" i="18"/>
  <c r="AU76" i="18" s="1"/>
  <c r="BA76" i="18" s="1"/>
  <c r="AG78" i="18"/>
  <c r="AU78" i="18" s="1"/>
  <c r="BA78" i="18" s="1"/>
  <c r="Y80" i="18"/>
  <c r="AM80" i="18" s="1"/>
  <c r="AW86" i="18"/>
  <c r="AG94" i="18"/>
  <c r="A95" i="18"/>
  <c r="AG101" i="18"/>
  <c r="AW104" i="18"/>
  <c r="BB123" i="18"/>
  <c r="AU186" i="18"/>
  <c r="AW211" i="18"/>
  <c r="AG57" i="18"/>
  <c r="AW29" i="18"/>
  <c r="AQ33" i="18"/>
  <c r="AU37" i="18"/>
  <c r="AW50" i="18"/>
  <c r="AQ51" i="18"/>
  <c r="AX51" i="18" s="1"/>
  <c r="AY73" i="18"/>
  <c r="A79" i="18"/>
  <c r="AW85" i="18"/>
  <c r="Y94" i="18"/>
  <c r="AM94" i="18" s="1"/>
  <c r="AG100" i="18"/>
  <c r="Y105" i="18"/>
  <c r="AM105" i="18" s="1"/>
  <c r="AY120" i="18"/>
  <c r="AW143" i="18"/>
  <c r="AL144" i="18"/>
  <c r="A144" i="18"/>
  <c r="AW173" i="18"/>
  <c r="Y185" i="18"/>
  <c r="AM185" i="18" s="1"/>
  <c r="AW215" i="18"/>
  <c r="AZ242" i="18"/>
  <c r="AU242" i="18"/>
  <c r="AL111" i="18"/>
  <c r="A111" i="18"/>
  <c r="AL177" i="18"/>
  <c r="A177" i="18"/>
  <c r="AW4" i="18"/>
  <c r="AP3" i="18"/>
  <c r="AQ3" i="18" s="1"/>
  <c r="Y9" i="18"/>
  <c r="AM9" i="18" s="1"/>
  <c r="AW16" i="18"/>
  <c r="AW24" i="18"/>
  <c r="AW41" i="18"/>
  <c r="AU46" i="18"/>
  <c r="AP59" i="18"/>
  <c r="AQ59" i="18" s="1"/>
  <c r="AW70" i="18"/>
  <c r="AZ75" i="18"/>
  <c r="AW103" i="18"/>
  <c r="AP107" i="18"/>
  <c r="AQ107" i="18" s="1"/>
  <c r="AX107" i="18" s="1"/>
  <c r="AN107" i="18"/>
  <c r="AW107" i="18" s="1"/>
  <c r="BB132" i="18"/>
  <c r="BB147" i="18"/>
  <c r="AL216" i="18"/>
  <c r="A216" i="18"/>
  <c r="BB227" i="18"/>
  <c r="BB12" i="18"/>
  <c r="AW28" i="18"/>
  <c r="AW33" i="18"/>
  <c r="AG51" i="18"/>
  <c r="AU51" i="18" s="1"/>
  <c r="BA51" i="18" s="1"/>
  <c r="AP54" i="18"/>
  <c r="AQ54" i="18" s="1"/>
  <c r="AG55" i="18"/>
  <c r="AL55" i="18"/>
  <c r="Y73" i="18"/>
  <c r="AM73" i="18" s="1"/>
  <c r="AW84" i="18"/>
  <c r="AW99" i="18"/>
  <c r="AB102" i="18"/>
  <c r="AB105" i="18"/>
  <c r="AW230" i="18"/>
  <c r="AL245" i="18"/>
  <c r="A245" i="18"/>
  <c r="AY249" i="18"/>
  <c r="AG4" i="18"/>
  <c r="AB5" i="18"/>
  <c r="AP6" i="18"/>
  <c r="AQ6" i="18" s="1"/>
  <c r="AL12" i="18"/>
  <c r="AL16" i="18"/>
  <c r="AP18" i="18"/>
  <c r="AQ18" i="18" s="1"/>
  <c r="BB19" i="18"/>
  <c r="Y26" i="18"/>
  <c r="AM26" i="18" s="1"/>
  <c r="AY28" i="18"/>
  <c r="AW36" i="18"/>
  <c r="AB44" i="18"/>
  <c r="AW46" i="18"/>
  <c r="AG59" i="18"/>
  <c r="AU59" i="18" s="1"/>
  <c r="BA59" i="18" s="1"/>
  <c r="AB62" i="18"/>
  <c r="AB79" i="18"/>
  <c r="AL81" i="18"/>
  <c r="AG85" i="18"/>
  <c r="A87" i="18"/>
  <c r="AU164" i="18"/>
  <c r="Y172" i="18"/>
  <c r="AM172" i="18" s="1"/>
  <c r="AW193" i="18"/>
  <c r="AZ224" i="18"/>
  <c r="AU224" i="18"/>
  <c r="AW226" i="18"/>
  <c r="AZ226" i="18"/>
  <c r="AU230" i="18"/>
  <c r="AU15" i="18"/>
  <c r="BA15" i="18" s="1"/>
  <c r="AQ68" i="18"/>
  <c r="AP31" i="18"/>
  <c r="AQ31" i="18" s="1"/>
  <c r="AZ38" i="18"/>
  <c r="AW98" i="18"/>
  <c r="AB4" i="18"/>
  <c r="AW13" i="18"/>
  <c r="Y5" i="18"/>
  <c r="AM5" i="18" s="1"/>
  <c r="Y11" i="18"/>
  <c r="AM11" i="18" s="1"/>
  <c r="A14" i="18"/>
  <c r="AW55" i="18"/>
  <c r="Y56" i="18"/>
  <c r="AM56" i="18" s="1"/>
  <c r="Y72" i="18"/>
  <c r="AM72" i="18" s="1"/>
  <c r="AL75" i="18"/>
  <c r="Y76" i="18"/>
  <c r="AM76" i="18" s="1"/>
  <c r="AW80" i="18"/>
  <c r="AW88" i="18"/>
  <c r="AW91" i="18"/>
  <c r="BB130" i="18"/>
  <c r="AU148" i="18"/>
  <c r="AZ148" i="18"/>
  <c r="AY192" i="18"/>
  <c r="AZ222" i="18"/>
  <c r="AU222" i="18"/>
  <c r="BA222" i="18" s="1"/>
  <c r="AP8" i="18"/>
  <c r="AQ8" i="18" s="1"/>
  <c r="AQ9" i="18"/>
  <c r="AL19" i="18"/>
  <c r="Y34" i="18"/>
  <c r="AM34" i="18" s="1"/>
  <c r="BB37" i="18"/>
  <c r="BB55" i="18"/>
  <c r="AU62" i="18"/>
  <c r="BA62" i="18" s="1"/>
  <c r="AQ62" i="18"/>
  <c r="AU84" i="18"/>
  <c r="Y87" i="18"/>
  <c r="AM87" i="18" s="1"/>
  <c r="AY89" i="18"/>
  <c r="AU133" i="18"/>
  <c r="AZ133" i="18"/>
  <c r="AL192" i="18"/>
  <c r="A192" i="18"/>
  <c r="BA224" i="18"/>
  <c r="AW52" i="18"/>
  <c r="Y2" i="18"/>
  <c r="AM2" i="18" s="1"/>
  <c r="AY22" i="18"/>
  <c r="AW23" i="18"/>
  <c r="AL24" i="18"/>
  <c r="BB27" i="18"/>
  <c r="AW35" i="18"/>
  <c r="BB40" i="18"/>
  <c r="AG46" i="18"/>
  <c r="AB48" i="18"/>
  <c r="AB56" i="18"/>
  <c r="A60" i="18"/>
  <c r="Y64" i="18"/>
  <c r="AM64" i="18" s="1"/>
  <c r="AW69" i="18"/>
  <c r="AW73" i="18"/>
  <c r="AB78" i="18"/>
  <c r="AB87" i="18"/>
  <c r="BB88" i="18"/>
  <c r="AB89" i="18"/>
  <c r="AQ89" i="18" s="1"/>
  <c r="AX89" i="18" s="1"/>
  <c r="Y92" i="18"/>
  <c r="AM92" i="18" s="1"/>
  <c r="AB94" i="18"/>
  <c r="AP98" i="18"/>
  <c r="AQ98" i="18" s="1"/>
  <c r="AX98" i="18" s="1"/>
  <c r="AL99" i="18"/>
  <c r="AP102" i="18"/>
  <c r="BB124" i="18"/>
  <c r="AZ124" i="18"/>
  <c r="A157" i="18"/>
  <c r="AL157" i="18"/>
  <c r="AQ200" i="18"/>
  <c r="AX203" i="18"/>
  <c r="AY30" i="18"/>
  <c r="AW61" i="18"/>
  <c r="AW15" i="18"/>
  <c r="Y21" i="18"/>
  <c r="AM21" i="18" s="1"/>
  <c r="Y25" i="18"/>
  <c r="AM25" i="18" s="1"/>
  <c r="Y30" i="18"/>
  <c r="AM30" i="18" s="1"/>
  <c r="Y32" i="18"/>
  <c r="AM32" i="18" s="1"/>
  <c r="AG33" i="18"/>
  <c r="AU33" i="18" s="1"/>
  <c r="BA33" i="18" s="1"/>
  <c r="Y37" i="18"/>
  <c r="AM37" i="18" s="1"/>
  <c r="AL40" i="18"/>
  <c r="AB42" i="18"/>
  <c r="AW44" i="18"/>
  <c r="AG54" i="18"/>
  <c r="AU54" i="18" s="1"/>
  <c r="AW62" i="18"/>
  <c r="AY64" i="18"/>
  <c r="AW65" i="18"/>
  <c r="A77" i="18"/>
  <c r="AW83" i="18"/>
  <c r="Y89" i="18"/>
  <c r="AM89" i="18" s="1"/>
  <c r="AG91" i="18"/>
  <c r="AU91" i="18" s="1"/>
  <c r="AB97" i="18"/>
  <c r="AQ97" i="18" s="1"/>
  <c r="AX97" i="18" s="1"/>
  <c r="AG106" i="18"/>
  <c r="AL203" i="18"/>
  <c r="A203" i="18"/>
  <c r="AQ253" i="18"/>
  <c r="AX253" i="18" s="1"/>
  <c r="AP43" i="18"/>
  <c r="AG2" i="18"/>
  <c r="AG6" i="18"/>
  <c r="Y7" i="18"/>
  <c r="AM7" i="18" s="1"/>
  <c r="AG18" i="18"/>
  <c r="AU18" i="18" s="1"/>
  <c r="BA18" i="18" s="1"/>
  <c r="AZ34" i="18"/>
  <c r="AP34" i="18"/>
  <c r="AQ34" i="18" s="1"/>
  <c r="Y47" i="18"/>
  <c r="AM47" i="18" s="1"/>
  <c r="A51" i="18"/>
  <c r="AY51" i="18"/>
  <c r="AW58" i="18"/>
  <c r="AB64" i="18"/>
  <c r="AW68" i="18"/>
  <c r="Y71" i="18"/>
  <c r="AM71" i="18" s="1"/>
  <c r="A86" i="18"/>
  <c r="AP87" i="18"/>
  <c r="AQ87" i="18" s="1"/>
  <c r="AX87" i="18" s="1"/>
  <c r="Y91" i="18"/>
  <c r="AM91" i="18" s="1"/>
  <c r="AW95" i="18"/>
  <c r="AW105" i="18"/>
  <c r="AW142" i="18"/>
  <c r="AP142" i="18"/>
  <c r="AZ194" i="18"/>
  <c r="AU194" i="18"/>
  <c r="AY47" i="18"/>
  <c r="A4" i="18"/>
  <c r="AW5" i="18"/>
  <c r="Y17" i="18"/>
  <c r="AM17" i="18" s="1"/>
  <c r="Y19" i="18"/>
  <c r="AM19" i="18" s="1"/>
  <c r="AY21" i="18"/>
  <c r="AG23" i="18"/>
  <c r="AU23" i="18" s="1"/>
  <c r="BA23" i="18" s="1"/>
  <c r="AG27" i="18"/>
  <c r="AU27" i="18" s="1"/>
  <c r="BA27" i="18" s="1"/>
  <c r="AB37" i="18"/>
  <c r="AB55" i="18"/>
  <c r="A59" i="18"/>
  <c r="AP61" i="18"/>
  <c r="AQ61" i="18" s="1"/>
  <c r="Y68" i="18"/>
  <c r="AM68" i="18" s="1"/>
  <c r="AY81" i="18"/>
  <c r="A85" i="18"/>
  <c r="AB86" i="18"/>
  <c r="AG95" i="18"/>
  <c r="AB104" i="18"/>
  <c r="Y149" i="18"/>
  <c r="AM149" i="18" s="1"/>
  <c r="BB236" i="18"/>
  <c r="Y110" i="18"/>
  <c r="AM110" i="18" s="1"/>
  <c r="AG116" i="18"/>
  <c r="AU116" i="18" s="1"/>
  <c r="BA116" i="18" s="1"/>
  <c r="Y117" i="18"/>
  <c r="AM117" i="18" s="1"/>
  <c r="Y118" i="18"/>
  <c r="AM118" i="18" s="1"/>
  <c r="AW119" i="18"/>
  <c r="AG121" i="18"/>
  <c r="AP146" i="18"/>
  <c r="AQ146" i="18" s="1"/>
  <c r="AB154" i="18"/>
  <c r="AP155" i="18"/>
  <c r="Y160" i="18"/>
  <c r="AM160" i="18" s="1"/>
  <c r="AZ182" i="18"/>
  <c r="Y229" i="18"/>
  <c r="AM229" i="18" s="1"/>
  <c r="AW249" i="18"/>
  <c r="AZ122" i="18"/>
  <c r="AP122" i="18"/>
  <c r="AY124" i="18"/>
  <c r="AY125" i="18"/>
  <c r="AQ160" i="18"/>
  <c r="AX160" i="18" s="1"/>
  <c r="AW201" i="18"/>
  <c r="AP204" i="18"/>
  <c r="AG205" i="18"/>
  <c r="Y209" i="18"/>
  <c r="AM209" i="18" s="1"/>
  <c r="AL213" i="18"/>
  <c r="AW225" i="18"/>
  <c r="BB228" i="18"/>
  <c r="AW234" i="18"/>
  <c r="AL235" i="18"/>
  <c r="AW238" i="18"/>
  <c r="Y240" i="18"/>
  <c r="AM240" i="18" s="1"/>
  <c r="Y248" i="18"/>
  <c r="AM248" i="18" s="1"/>
  <c r="BB116" i="18"/>
  <c r="AU125" i="18"/>
  <c r="A128" i="18"/>
  <c r="AG130" i="18"/>
  <c r="AU130" i="18"/>
  <c r="BA130" i="18" s="1"/>
  <c r="AB137" i="18"/>
  <c r="AG139" i="18"/>
  <c r="AU139" i="18" s="1"/>
  <c r="Y162" i="18"/>
  <c r="AM162" i="18" s="1"/>
  <c r="AW171" i="18"/>
  <c r="AB180" i="18"/>
  <c r="AY199" i="18"/>
  <c r="AW200" i="18"/>
  <c r="Y215" i="18"/>
  <c r="AM215" i="18" s="1"/>
  <c r="AY217" i="18"/>
  <c r="Y222" i="18"/>
  <c r="AM222" i="18" s="1"/>
  <c r="Y225" i="18"/>
  <c r="AM225" i="18" s="1"/>
  <c r="Y226" i="18"/>
  <c r="AM226" i="18" s="1"/>
  <c r="AP229" i="18"/>
  <c r="AQ229" i="18" s="1"/>
  <c r="AB241" i="18"/>
  <c r="AW242" i="18"/>
  <c r="AW247" i="18"/>
  <c r="AW252" i="18"/>
  <c r="AP256" i="18"/>
  <c r="AQ256" i="18" s="1"/>
  <c r="AL109" i="18"/>
  <c r="AW112" i="18"/>
  <c r="AW122" i="18"/>
  <c r="AL135" i="18"/>
  <c r="Y136" i="18"/>
  <c r="AM136" i="18" s="1"/>
  <c r="A140" i="18"/>
  <c r="AG142" i="18"/>
  <c r="AB148" i="18"/>
  <c r="A156" i="18"/>
  <c r="AB165" i="18"/>
  <c r="AG178" i="18"/>
  <c r="A183" i="18"/>
  <c r="AW199" i="18"/>
  <c r="AG218" i="18"/>
  <c r="AU218" i="18" s="1"/>
  <c r="BA218" i="18" s="1"/>
  <c r="AB222" i="18"/>
  <c r="A232" i="18"/>
  <c r="BB234" i="18"/>
  <c r="A236" i="18"/>
  <c r="AW237" i="18"/>
  <c r="Y242" i="18"/>
  <c r="AM242" i="18" s="1"/>
  <c r="AW255" i="18"/>
  <c r="AG109" i="18"/>
  <c r="Y116" i="18"/>
  <c r="AM116" i="18" s="1"/>
  <c r="AW145" i="18"/>
  <c r="AQ177" i="18"/>
  <c r="AQ216" i="18"/>
  <c r="AW229" i="18"/>
  <c r="AZ237" i="18"/>
  <c r="BB247" i="18"/>
  <c r="Y251" i="18"/>
  <c r="AM251" i="18" s="1"/>
  <c r="AB136" i="18"/>
  <c r="AG138" i="18"/>
  <c r="AP141" i="18"/>
  <c r="AQ141" i="18" s="1"/>
  <c r="AX141" i="18" s="1"/>
  <c r="AB143" i="18"/>
  <c r="A152" i="18"/>
  <c r="AW154" i="18"/>
  <c r="AL163" i="18"/>
  <c r="AW166" i="18"/>
  <c r="AG167" i="18"/>
  <c r="AY167" i="18"/>
  <c r="AB179" i="18"/>
  <c r="AQ179" i="18" s="1"/>
  <c r="AX179" i="18" s="1"/>
  <c r="AW184" i="18"/>
  <c r="AB187" i="18"/>
  <c r="AZ197" i="18"/>
  <c r="AP197" i="18"/>
  <c r="AQ197" i="18" s="1"/>
  <c r="AX197" i="18" s="1"/>
  <c r="AG209" i="18"/>
  <c r="AU209" i="18" s="1"/>
  <c r="BA209" i="18" s="1"/>
  <c r="Y223" i="18"/>
  <c r="AM223" i="18" s="1"/>
  <c r="AL225" i="18"/>
  <c r="Y234" i="18"/>
  <c r="AM234" i="18" s="1"/>
  <c r="Y236" i="18"/>
  <c r="AM236" i="18" s="1"/>
  <c r="AL108" i="18"/>
  <c r="AP114" i="18"/>
  <c r="AB116" i="18"/>
  <c r="AQ116" i="18" s="1"/>
  <c r="AX116" i="18" s="1"/>
  <c r="AP137" i="18"/>
  <c r="Y143" i="18"/>
  <c r="AM143" i="18" s="1"/>
  <c r="Y147" i="18"/>
  <c r="AM147" i="18" s="1"/>
  <c r="AY153" i="18"/>
  <c r="AB156" i="18"/>
  <c r="AB161" i="18"/>
  <c r="AG163" i="18"/>
  <c r="AU163" i="18" s="1"/>
  <c r="BA163" i="18" s="1"/>
  <c r="A168" i="18"/>
  <c r="Y184" i="18"/>
  <c r="AM184" i="18" s="1"/>
  <c r="AW190" i="18"/>
  <c r="AW192" i="18"/>
  <c r="Y196" i="18"/>
  <c r="AM196" i="18" s="1"/>
  <c r="Y206" i="18"/>
  <c r="AM206" i="18" s="1"/>
  <c r="AW216" i="18"/>
  <c r="Y228" i="18"/>
  <c r="AM228" i="18" s="1"/>
  <c r="AL229" i="18"/>
  <c r="AG237" i="18"/>
  <c r="AU237" i="18" s="1"/>
  <c r="AL238" i="18"/>
  <c r="AW241" i="18"/>
  <c r="AL242" i="18"/>
  <c r="AB244" i="18"/>
  <c r="AB250" i="18"/>
  <c r="AW254" i="18"/>
  <c r="AG255" i="18"/>
  <c r="AU255" i="18" s="1"/>
  <c r="BA255" i="18" s="1"/>
  <c r="Y109" i="18"/>
  <c r="AM109" i="18" s="1"/>
  <c r="AW117" i="18"/>
  <c r="Y120" i="18"/>
  <c r="AM120" i="18" s="1"/>
  <c r="Y127" i="18"/>
  <c r="AM127" i="18" s="1"/>
  <c r="AQ128" i="18"/>
  <c r="AW141" i="18"/>
  <c r="AY156" i="18"/>
  <c r="AW162" i="18"/>
  <c r="BB170" i="18"/>
  <c r="AL171" i="18"/>
  <c r="AY175" i="18"/>
  <c r="AW188" i="18"/>
  <c r="Y202" i="18"/>
  <c r="AM202" i="18" s="1"/>
  <c r="AG208" i="18"/>
  <c r="AP211" i="18"/>
  <c r="AQ211" i="18" s="1"/>
  <c r="AX211" i="18" s="1"/>
  <c r="AB221" i="18"/>
  <c r="AQ221" i="18" s="1"/>
  <c r="AX221" i="18" s="1"/>
  <c r="AW222" i="18"/>
  <c r="AB239" i="18"/>
  <c r="Y244" i="18"/>
  <c r="AM244" i="18" s="1"/>
  <c r="Y250" i="18"/>
  <c r="AM250" i="18" s="1"/>
  <c r="AP251" i="18"/>
  <c r="AB253" i="18"/>
  <c r="AG256" i="18"/>
  <c r="Y123" i="18"/>
  <c r="AM123" i="18" s="1"/>
  <c r="BB148" i="18"/>
  <c r="AW175" i="18"/>
  <c r="AB205" i="18"/>
  <c r="AB210" i="18"/>
  <c r="AB226" i="18"/>
  <c r="A227" i="18"/>
  <c r="A231" i="18"/>
  <c r="AQ232" i="18"/>
  <c r="AX232" i="18" s="1"/>
  <c r="Y253" i="18"/>
  <c r="AM253" i="18" s="1"/>
  <c r="AB109" i="18"/>
  <c r="AG111" i="18"/>
  <c r="A113" i="18"/>
  <c r="AZ125" i="18"/>
  <c r="AW128" i="18"/>
  <c r="Y137" i="18"/>
  <c r="AM137" i="18" s="1"/>
  <c r="AP147" i="18"/>
  <c r="AQ147" i="18" s="1"/>
  <c r="Y151" i="18"/>
  <c r="AM151" i="18" s="1"/>
  <c r="AW165" i="18"/>
  <c r="Y173" i="18"/>
  <c r="AM173" i="18" s="1"/>
  <c r="AB186" i="18"/>
  <c r="Y205" i="18"/>
  <c r="AM205" i="18" s="1"/>
  <c r="AU254" i="18"/>
  <c r="BA254" i="18" s="1"/>
  <c r="AB108" i="18"/>
  <c r="AL114" i="18"/>
  <c r="Y119" i="18"/>
  <c r="AM119" i="18" s="1"/>
  <c r="AP120" i="18"/>
  <c r="AQ120" i="18" s="1"/>
  <c r="AW121" i="18"/>
  <c r="AW131" i="18"/>
  <c r="Y133" i="18"/>
  <c r="AM133" i="18" s="1"/>
  <c r="Y134" i="18"/>
  <c r="AM134" i="18" s="1"/>
  <c r="Y157" i="18"/>
  <c r="AM157" i="18" s="1"/>
  <c r="AP169" i="18"/>
  <c r="AQ169" i="18" s="1"/>
  <c r="AG170" i="18"/>
  <c r="AW183" i="18"/>
  <c r="A195" i="18"/>
  <c r="BB220" i="18"/>
  <c r="Y227" i="18"/>
  <c r="AM227" i="18" s="1"/>
  <c r="BB229" i="18"/>
  <c r="Y231" i="18"/>
  <c r="AM231" i="18" s="1"/>
  <c r="Y235" i="18"/>
  <c r="AM235" i="18" s="1"/>
  <c r="AP236" i="18"/>
  <c r="AY238" i="18"/>
  <c r="Y241" i="18"/>
  <c r="AM241" i="18" s="1"/>
  <c r="AP244" i="18"/>
  <c r="Y122" i="18"/>
  <c r="AM122" i="18" s="1"/>
  <c r="AG124" i="18"/>
  <c r="AU124" i="18" s="1"/>
  <c r="BA124" i="18" s="1"/>
  <c r="AW136" i="18"/>
  <c r="Y141" i="18"/>
  <c r="AM141" i="18" s="1"/>
  <c r="AB155" i="18"/>
  <c r="AW174" i="18"/>
  <c r="AG175" i="18"/>
  <c r="Y178" i="18"/>
  <c r="AM178" i="18" s="1"/>
  <c r="AW179" i="18"/>
  <c r="AL198" i="18"/>
  <c r="Y199" i="18"/>
  <c r="AM199" i="18" s="1"/>
  <c r="Y200" i="18"/>
  <c r="AM200" i="18" s="1"/>
  <c r="BB207" i="18"/>
  <c r="AB227" i="18"/>
  <c r="AQ227" i="18" s="1"/>
  <c r="AX227" i="18" s="1"/>
  <c r="A112" i="18"/>
  <c r="AB113" i="18"/>
  <c r="AW120" i="18"/>
  <c r="Y125" i="18"/>
  <c r="AM125" i="18" s="1"/>
  <c r="Y126" i="18"/>
  <c r="AM126" i="18" s="1"/>
  <c r="AW127" i="18"/>
  <c r="AG141" i="18"/>
  <c r="AP173" i="18"/>
  <c r="AQ173" i="18" s="1"/>
  <c r="Y194" i="18"/>
  <c r="AM194" i="18" s="1"/>
  <c r="Y195" i="18"/>
  <c r="AM195" i="18" s="1"/>
  <c r="A200" i="18"/>
  <c r="Y201" i="18"/>
  <c r="AM201" i="18" s="1"/>
  <c r="AY204" i="18"/>
  <c r="AG207" i="18"/>
  <c r="AW210" i="18"/>
  <c r="AY213" i="18"/>
  <c r="Y220" i="18"/>
  <c r="AM220" i="18" s="1"/>
  <c r="A224" i="18"/>
  <c r="AL228" i="18"/>
  <c r="AW250" i="18"/>
  <c r="Y256" i="18"/>
  <c r="AM256" i="18" s="1"/>
  <c r="Y132" i="18"/>
  <c r="AM132" i="18" s="1"/>
  <c r="AW135" i="18"/>
  <c r="BB136" i="18"/>
  <c r="AW146" i="18"/>
  <c r="AW151" i="18"/>
  <c r="AW159" i="18"/>
  <c r="AW161" i="18"/>
  <c r="AW169" i="18"/>
  <c r="BB179" i="18"/>
  <c r="AG183" i="18"/>
  <c r="AU183" i="18" s="1"/>
  <c r="AP186" i="18"/>
  <c r="AB194" i="18"/>
  <c r="AQ194" i="18" s="1"/>
  <c r="AX194" i="18" s="1"/>
  <c r="AL202" i="18"/>
  <c r="AP205" i="18"/>
  <c r="AG232" i="18"/>
  <c r="AB237" i="18"/>
  <c r="AQ237" i="18" s="1"/>
  <c r="AX237" i="18" s="1"/>
  <c r="AW239" i="18"/>
  <c r="Y243" i="18"/>
  <c r="AM243" i="18" s="1"/>
  <c r="AW253" i="18"/>
  <c r="A256" i="18"/>
  <c r="AU108" i="18"/>
  <c r="BA108" i="18" s="1"/>
  <c r="AB125" i="18"/>
  <c r="AG136" i="18"/>
  <c r="AU136" i="18" s="1"/>
  <c r="BA136" i="18" s="1"/>
  <c r="AG143" i="18"/>
  <c r="Y144" i="18"/>
  <c r="AM144" i="18" s="1"/>
  <c r="Y145" i="18"/>
  <c r="AM145" i="18" s="1"/>
  <c r="AB145" i="18"/>
  <c r="AG147" i="18"/>
  <c r="AB149" i="18"/>
  <c r="Y158" i="18"/>
  <c r="AM158" i="18" s="1"/>
  <c r="AW160" i="18"/>
  <c r="AW164" i="18"/>
  <c r="AG169" i="18"/>
  <c r="AU169" i="18" s="1"/>
  <c r="AB172" i="18"/>
  <c r="AL174" i="18"/>
  <c r="AG179" i="18"/>
  <c r="AW182" i="18"/>
  <c r="A184" i="18"/>
  <c r="AG187" i="18"/>
  <c r="AG206" i="18"/>
  <c r="AU206" i="18" s="1"/>
  <c r="Y216" i="18"/>
  <c r="AM216" i="18" s="1"/>
  <c r="Y217" i="18"/>
  <c r="AM217" i="18" s="1"/>
  <c r="AP218" i="18"/>
  <c r="AQ218" i="18" s="1"/>
  <c r="Y232" i="18"/>
  <c r="AM232" i="18" s="1"/>
  <c r="AG240" i="18"/>
  <c r="Y255" i="18"/>
  <c r="AM255" i="18" s="1"/>
  <c r="BB14" i="18"/>
  <c r="AZ25" i="18"/>
  <c r="AY27" i="18"/>
  <c r="AP4" i="18"/>
  <c r="AQ4" i="18" s="1"/>
  <c r="AY6" i="18"/>
  <c r="AX6" i="18"/>
  <c r="BB30" i="18"/>
  <c r="AZ4" i="18"/>
  <c r="AU4" i="18"/>
  <c r="BA4" i="18" s="1"/>
  <c r="AZ10" i="18"/>
  <c r="AU10" i="18"/>
  <c r="BA10" i="18" s="1"/>
  <c r="AZ16" i="18"/>
  <c r="AU16" i="18"/>
  <c r="BA16" i="18" s="1"/>
  <c r="AP16" i="18"/>
  <c r="AQ16" i="18" s="1"/>
  <c r="AX16" i="18" s="1"/>
  <c r="BB22" i="18"/>
  <c r="AZ24" i="18"/>
  <c r="AU24" i="18"/>
  <c r="AP24" i="18"/>
  <c r="AQ24" i="18" s="1"/>
  <c r="AN25" i="18"/>
  <c r="AW25" i="18" s="1"/>
  <c r="AP25" i="18"/>
  <c r="AQ25" i="18" s="1"/>
  <c r="AY10" i="18"/>
  <c r="AY15" i="18"/>
  <c r="AZ33" i="18"/>
  <c r="AW10" i="18"/>
  <c r="BB51" i="18"/>
  <c r="AZ3" i="18"/>
  <c r="AU3" i="18"/>
  <c r="BB4" i="18"/>
  <c r="AY4" i="18"/>
  <c r="AY31" i="18"/>
  <c r="AX31" i="18"/>
  <c r="BB20" i="18"/>
  <c r="BA20" i="18"/>
  <c r="BB41" i="18"/>
  <c r="AZ41" i="18"/>
  <c r="BB31" i="18"/>
  <c r="AZ9" i="18"/>
  <c r="AX14" i="18"/>
  <c r="AY18" i="18"/>
  <c r="AX18" i="18"/>
  <c r="AX2" i="18"/>
  <c r="AY2" i="18"/>
  <c r="BB3" i="18"/>
  <c r="BA3" i="18"/>
  <c r="AW6" i="18"/>
  <c r="BB6" i="18"/>
  <c r="AU8" i="18"/>
  <c r="BA8" i="18" s="1"/>
  <c r="AZ8" i="18"/>
  <c r="AY11" i="18"/>
  <c r="AY12" i="18"/>
  <c r="AY23" i="18"/>
  <c r="BB28" i="18"/>
  <c r="AZ44" i="18"/>
  <c r="AU44" i="18"/>
  <c r="BA44" i="18" s="1"/>
  <c r="AZ6" i="18"/>
  <c r="AU6" i="18"/>
  <c r="BA6" i="18" s="1"/>
  <c r="AX7" i="18"/>
  <c r="AY7" i="18"/>
  <c r="AY17" i="18"/>
  <c r="AN32" i="18"/>
  <c r="AW32" i="18" s="1"/>
  <c r="AP32" i="18"/>
  <c r="AQ32" i="18" s="1"/>
  <c r="AX32" i="18" s="1"/>
  <c r="AZ7" i="18"/>
  <c r="AU7" i="18"/>
  <c r="BA7" i="18" s="1"/>
  <c r="AZ22" i="18"/>
  <c r="BB2" i="18"/>
  <c r="AZ5" i="18"/>
  <c r="AU5" i="18"/>
  <c r="BA5" i="18" s="1"/>
  <c r="AY3" i="18"/>
  <c r="AX8" i="18"/>
  <c r="AW8" i="18"/>
  <c r="AY8" i="18"/>
  <c r="BB23" i="18"/>
  <c r="BB32" i="18"/>
  <c r="BB5" i="18"/>
  <c r="AU17" i="18"/>
  <c r="BA17" i="18" s="1"/>
  <c r="AZ17" i="18"/>
  <c r="AP5" i="18"/>
  <c r="AQ5" i="18" s="1"/>
  <c r="AY19" i="18"/>
  <c r="AY20" i="18"/>
  <c r="AW19" i="18"/>
  <c r="AP23" i="18"/>
  <c r="AQ23" i="18" s="1"/>
  <c r="A42" i="18"/>
  <c r="AL42" i="18"/>
  <c r="BB52" i="18"/>
  <c r="AP52" i="18"/>
  <c r="AQ52" i="18" s="1"/>
  <c r="BB53" i="18"/>
  <c r="AZ53" i="18"/>
  <c r="AU53" i="18"/>
  <c r="BA53" i="18" s="1"/>
  <c r="BB66" i="18"/>
  <c r="BA66" i="18"/>
  <c r="BB138" i="18"/>
  <c r="AZ138" i="18"/>
  <c r="AZ218" i="18"/>
  <c r="AY26" i="18"/>
  <c r="AU2" i="18"/>
  <c r="BA2" i="18" s="1"/>
  <c r="AN9" i="18"/>
  <c r="AW9" i="18" s="1"/>
  <c r="AP12" i="18"/>
  <c r="AQ12" i="18" s="1"/>
  <c r="AX12" i="18" s="1"/>
  <c r="AG14" i="18"/>
  <c r="AU14" i="18" s="1"/>
  <c r="BA14" i="18" s="1"/>
  <c r="AZ14" i="18"/>
  <c r="Y23" i="18"/>
  <c r="AM23" i="18" s="1"/>
  <c r="AU28" i="18"/>
  <c r="BA28" i="18" s="1"/>
  <c r="AZ31" i="18"/>
  <c r="BA37" i="18"/>
  <c r="Y42" i="18"/>
  <c r="AM42" i="18" s="1"/>
  <c r="AU69" i="18"/>
  <c r="BA69" i="18" s="1"/>
  <c r="AZ69" i="18"/>
  <c r="AP69" i="18"/>
  <c r="AQ69" i="18" s="1"/>
  <c r="AW12" i="18"/>
  <c r="AY9" i="18"/>
  <c r="AB11" i="18"/>
  <c r="AQ11" i="18" s="1"/>
  <c r="AX11" i="18" s="1"/>
  <c r="AU11" i="18"/>
  <c r="BA11" i="18" s="1"/>
  <c r="Y13" i="18"/>
  <c r="AM13" i="18" s="1"/>
  <c r="AB19" i="18"/>
  <c r="AQ19" i="18" s="1"/>
  <c r="AX19" i="18" s="1"/>
  <c r="AU19" i="18"/>
  <c r="BA19" i="18" s="1"/>
  <c r="AX24" i="18"/>
  <c r="AX26" i="18"/>
  <c r="AW27" i="18"/>
  <c r="AW30" i="18"/>
  <c r="BB33" i="18"/>
  <c r="AZ43" i="18"/>
  <c r="AU43" i="18"/>
  <c r="AN45" i="18"/>
  <c r="AW45" i="18" s="1"/>
  <c r="AP45" i="18"/>
  <c r="AQ45" i="18" s="1"/>
  <c r="AX45" i="18" s="1"/>
  <c r="AY46" i="18"/>
  <c r="AP49" i="18"/>
  <c r="AQ49" i="18" s="1"/>
  <c r="AY53" i="18"/>
  <c r="AY59" i="18"/>
  <c r="AX59" i="18"/>
  <c r="AP99" i="18"/>
  <c r="AQ99" i="18" s="1"/>
  <c r="AX99" i="18" s="1"/>
  <c r="AW20" i="18"/>
  <c r="AY25" i="18"/>
  <c r="AX25" i="18"/>
  <c r="AW22" i="18"/>
  <c r="AX30" i="18"/>
  <c r="AU31" i="18"/>
  <c r="BA31" i="18" s="1"/>
  <c r="AY34" i="18"/>
  <c r="AX34" i="18"/>
  <c r="AW38" i="18"/>
  <c r="AY40" i="18"/>
  <c r="AP46" i="18"/>
  <c r="AQ46" i="18" s="1"/>
  <c r="AX46" i="18" s="1"/>
  <c r="BB62" i="18"/>
  <c r="AY67" i="18"/>
  <c r="AX67" i="18"/>
  <c r="AZ68" i="18"/>
  <c r="AU68" i="18"/>
  <c r="BA68" i="18" s="1"/>
  <c r="BB84" i="18"/>
  <c r="BA84" i="18"/>
  <c r="BB85" i="18"/>
  <c r="AZ99" i="18"/>
  <c r="AU99" i="18"/>
  <c r="BB17" i="18"/>
  <c r="AQ21" i="18"/>
  <c r="AX21" i="18" s="1"/>
  <c r="Y22" i="18"/>
  <c r="AM22" i="18" s="1"/>
  <c r="AY38" i="18"/>
  <c r="AX38" i="18"/>
  <c r="AW49" i="18"/>
  <c r="AU49" i="18"/>
  <c r="BA49" i="18" s="1"/>
  <c r="AZ49" i="18"/>
  <c r="BB56" i="18"/>
  <c r="AZ56" i="18"/>
  <c r="BB93" i="18"/>
  <c r="AZ11" i="18"/>
  <c r="AU21" i="18"/>
  <c r="AZ23" i="18"/>
  <c r="AB27" i="18"/>
  <c r="AZ27" i="18"/>
  <c r="AP29" i="18"/>
  <c r="AQ29" i="18" s="1"/>
  <c r="AX29" i="18" s="1"/>
  <c r="AU34" i="18"/>
  <c r="BA34" i="18" s="1"/>
  <c r="AU35" i="18"/>
  <c r="BA35" i="18" s="1"/>
  <c r="AX37" i="18"/>
  <c r="AQ43" i="18"/>
  <c r="AX43" i="18" s="1"/>
  <c r="AY45" i="18"/>
  <c r="BB49" i="18"/>
  <c r="AZ60" i="18"/>
  <c r="AU60" i="18"/>
  <c r="AX3" i="18"/>
  <c r="AZ13" i="18"/>
  <c r="BB21" i="18"/>
  <c r="BA21" i="18"/>
  <c r="Y27" i="18"/>
  <c r="AM27" i="18" s="1"/>
  <c r="AZ32" i="18"/>
  <c r="AU32" i="18"/>
  <c r="BA32" i="18" s="1"/>
  <c r="AZ35" i="18"/>
  <c r="AZ36" i="18"/>
  <c r="AZ37" i="18"/>
  <c r="BB43" i="18"/>
  <c r="BA43" i="18"/>
  <c r="BA55" i="18"/>
  <c r="AY63" i="18"/>
  <c r="BB69" i="18"/>
  <c r="AP83" i="18"/>
  <c r="AQ83" i="18" s="1"/>
  <c r="AX83" i="18" s="1"/>
  <c r="AP15" i="18"/>
  <c r="AQ15" i="18" s="1"/>
  <c r="AX15" i="18" s="1"/>
  <c r="BB29" i="18"/>
  <c r="BA29" i="18"/>
  <c r="BB35" i="18"/>
  <c r="BA36" i="18"/>
  <c r="BB61" i="18"/>
  <c r="AZ61" i="18"/>
  <c r="AU61" i="18"/>
  <c r="BA61" i="18" s="1"/>
  <c r="BB68" i="18"/>
  <c r="BB79" i="18"/>
  <c r="AZ83" i="18"/>
  <c r="AU83" i="18"/>
  <c r="A137" i="18"/>
  <c r="AL137" i="18"/>
  <c r="AP13" i="18"/>
  <c r="AQ13" i="18" s="1"/>
  <c r="AX13" i="18" s="1"/>
  <c r="Y15" i="18"/>
  <c r="AM15" i="18" s="1"/>
  <c r="AL18" i="18"/>
  <c r="AZ26" i="18"/>
  <c r="AY32" i="18"/>
  <c r="AB35" i="18"/>
  <c r="AY36" i="18"/>
  <c r="AU40" i="18"/>
  <c r="BA40" i="18" s="1"/>
  <c r="AZ40" i="18"/>
  <c r="BB45" i="18"/>
  <c r="AZ64" i="18"/>
  <c r="AY54" i="18"/>
  <c r="AX54" i="18"/>
  <c r="BB215" i="18"/>
  <c r="AP37" i="18"/>
  <c r="AQ37" i="18" s="1"/>
  <c r="AX4" i="18"/>
  <c r="AX9" i="18"/>
  <c r="A3" i="18"/>
  <c r="AX5" i="18"/>
  <c r="BB16" i="18"/>
  <c r="AY33" i="18"/>
  <c r="AX33" i="18"/>
  <c r="Y35" i="18"/>
  <c r="AM35" i="18" s="1"/>
  <c r="AU41" i="18"/>
  <c r="BA41" i="18" s="1"/>
  <c r="AP48" i="18"/>
  <c r="AQ48" i="18" s="1"/>
  <c r="AX48" i="18" s="1"/>
  <c r="BB60" i="18"/>
  <c r="BA60" i="18"/>
  <c r="BB13" i="18"/>
  <c r="BA13" i="18"/>
  <c r="AW18" i="18"/>
  <c r="AZ20" i="18"/>
  <c r="BA26" i="18"/>
  <c r="AW31" i="18"/>
  <c r="AW42" i="18"/>
  <c r="AN78" i="18"/>
  <c r="AW78" i="18" s="1"/>
  <c r="AP78" i="18"/>
  <c r="AQ78" i="18" s="1"/>
  <c r="AX78" i="18" s="1"/>
  <c r="BB78" i="18"/>
  <c r="AW37" i="18"/>
  <c r="AY42" i="18"/>
  <c r="AX42" i="18"/>
  <c r="AB17" i="18"/>
  <c r="AQ17" i="18" s="1"/>
  <c r="AX17" i="18" s="1"/>
  <c r="AG25" i="18"/>
  <c r="AU25" i="18" s="1"/>
  <c r="BA25" i="18" s="1"/>
  <c r="AZ28" i="18"/>
  <c r="AG30" i="18"/>
  <c r="AU30" i="18" s="1"/>
  <c r="BA30" i="18" s="1"/>
  <c r="AZ30" i="18"/>
  <c r="AZ55" i="18"/>
  <c r="AU55" i="18"/>
  <c r="AZ63" i="18"/>
  <c r="AU63" i="18"/>
  <c r="BA63" i="18" s="1"/>
  <c r="AY14" i="18"/>
  <c r="BB25" i="18"/>
  <c r="AL7" i="18"/>
  <c r="AB10" i="18"/>
  <c r="AQ10" i="18" s="1"/>
  <c r="AX10" i="18" s="1"/>
  <c r="AP20" i="18"/>
  <c r="AQ20" i="18" s="1"/>
  <c r="AX20" i="18" s="1"/>
  <c r="AG22" i="18"/>
  <c r="AU22" i="18" s="1"/>
  <c r="BA22" i="18" s="1"/>
  <c r="AL26" i="18"/>
  <c r="AQ27" i="18"/>
  <c r="AX27" i="18" s="1"/>
  <c r="Y29" i="18"/>
  <c r="AM29" i="18" s="1"/>
  <c r="AP35" i="18"/>
  <c r="AZ39" i="18"/>
  <c r="AU39" i="18"/>
  <c r="BA39" i="18" s="1"/>
  <c r="AP39" i="18"/>
  <c r="AQ39" i="18" s="1"/>
  <c r="A45" i="18"/>
  <c r="AL45" i="18"/>
  <c r="BB47" i="18"/>
  <c r="BB48" i="18"/>
  <c r="AZ48" i="18"/>
  <c r="AP53" i="18"/>
  <c r="AQ53" i="18" s="1"/>
  <c r="AX53" i="18" s="1"/>
  <c r="BB64" i="18"/>
  <c r="BB67" i="18"/>
  <c r="BA67" i="18"/>
  <c r="AY72" i="18"/>
  <c r="AL5" i="18"/>
  <c r="A6" i="18"/>
  <c r="AG9" i="18"/>
  <c r="AU9" i="18" s="1"/>
  <c r="BA9" i="18" s="1"/>
  <c r="BB9" i="18"/>
  <c r="Y10" i="18"/>
  <c r="AM10" i="18" s="1"/>
  <c r="AZ15" i="18"/>
  <c r="AX23" i="18"/>
  <c r="BA24" i="18"/>
  <c r="AP28" i="18"/>
  <c r="AQ28" i="18" s="1"/>
  <c r="AX28" i="18" s="1"/>
  <c r="AY35" i="18"/>
  <c r="AP36" i="18"/>
  <c r="AQ36" i="18" s="1"/>
  <c r="AX36" i="18" s="1"/>
  <c r="AY39" i="18"/>
  <c r="AX39" i="18"/>
  <c r="AY49" i="18"/>
  <c r="AX49" i="18"/>
  <c r="AW54" i="18"/>
  <c r="BB59" i="18"/>
  <c r="AZ67" i="18"/>
  <c r="AU67" i="18"/>
  <c r="AZ70" i="18"/>
  <c r="AU70" i="18"/>
  <c r="AP70" i="18"/>
  <c r="AQ70" i="18" s="1"/>
  <c r="AX70" i="18" s="1"/>
  <c r="BB71" i="18"/>
  <c r="A13" i="18"/>
  <c r="A21" i="18"/>
  <c r="A29" i="18"/>
  <c r="A37" i="18"/>
  <c r="Y38" i="18"/>
  <c r="AM38" i="18" s="1"/>
  <c r="AZ47" i="18"/>
  <c r="AU47" i="18"/>
  <c r="AW63" i="18"/>
  <c r="AL64" i="18"/>
  <c r="AY69" i="18"/>
  <c r="AX69" i="18"/>
  <c r="BB72" i="18"/>
  <c r="BA83" i="18"/>
  <c r="BB83" i="18"/>
  <c r="AZ84" i="18"/>
  <c r="AY94" i="18"/>
  <c r="BB38" i="18"/>
  <c r="AP50" i="18"/>
  <c r="AQ50" i="18" s="1"/>
  <c r="AX50" i="18" s="1"/>
  <c r="AZ52" i="18"/>
  <c r="AU52" i="18"/>
  <c r="BA52" i="18" s="1"/>
  <c r="AY61" i="18"/>
  <c r="AX61" i="18"/>
  <c r="AY62" i="18"/>
  <c r="AX62" i="18"/>
  <c r="AY78" i="18"/>
  <c r="BA91" i="18"/>
  <c r="BB91" i="18"/>
  <c r="AZ102" i="18"/>
  <c r="AU102" i="18"/>
  <c r="BA102" i="18" s="1"/>
  <c r="BB111" i="18"/>
  <c r="A30" i="18"/>
  <c r="AU38" i="18"/>
  <c r="BA38" i="18" s="1"/>
  <c r="AL41" i="18"/>
  <c r="BA47" i="18"/>
  <c r="AW66" i="18"/>
  <c r="BB77" i="18"/>
  <c r="AW82" i="18"/>
  <c r="AU82" i="18"/>
  <c r="AZ82" i="18"/>
  <c r="AY98" i="18"/>
  <c r="AW102" i="18"/>
  <c r="Y46" i="18"/>
  <c r="AM46" i="18" s="1"/>
  <c r="AB47" i="18"/>
  <c r="AQ47" i="18" s="1"/>
  <c r="AX47" i="18" s="1"/>
  <c r="AG50" i="18"/>
  <c r="AU50" i="18" s="1"/>
  <c r="BB50" i="18"/>
  <c r="BA50" i="18"/>
  <c r="Y58" i="18"/>
  <c r="AM58" i="18" s="1"/>
  <c r="Y59" i="18"/>
  <c r="AM59" i="18" s="1"/>
  <c r="BB82" i="18"/>
  <c r="BA82" i="18"/>
  <c r="AY90" i="18"/>
  <c r="BB95" i="18"/>
  <c r="AP129" i="18"/>
  <c r="AQ129" i="18" s="1"/>
  <c r="AN129" i="18"/>
  <c r="AW129" i="18" s="1"/>
  <c r="AP42" i="18"/>
  <c r="AQ42" i="18" s="1"/>
  <c r="AP44" i="18"/>
  <c r="AW51" i="18"/>
  <c r="AY70" i="18"/>
  <c r="AY74" i="18"/>
  <c r="AZ120" i="18"/>
  <c r="AU120" i="18"/>
  <c r="BA120" i="18" s="1"/>
  <c r="Y43" i="18"/>
  <c r="AM43" i="18" s="1"/>
  <c r="AL53" i="18"/>
  <c r="A53" i="18"/>
  <c r="Y54" i="18"/>
  <c r="AM54" i="18" s="1"/>
  <c r="AW74" i="18"/>
  <c r="AN81" i="18"/>
  <c r="AW81" i="18" s="1"/>
  <c r="AP81" i="18"/>
  <c r="AQ81" i="18" s="1"/>
  <c r="AU89" i="18"/>
  <c r="BA89" i="18" s="1"/>
  <c r="AZ89" i="18"/>
  <c r="AY101" i="18"/>
  <c r="AY105" i="18"/>
  <c r="AG42" i="18"/>
  <c r="AU42" i="18" s="1"/>
  <c r="BA42" i="18" s="1"/>
  <c r="BB42" i="18"/>
  <c r="Y63" i="18"/>
  <c r="AM63" i="18" s="1"/>
  <c r="Y66" i="18"/>
  <c r="AM66" i="18" s="1"/>
  <c r="Y67" i="18"/>
  <c r="AM67" i="18" s="1"/>
  <c r="AX71" i="18"/>
  <c r="AU74" i="18"/>
  <c r="AZ74" i="18"/>
  <c r="Y75" i="18"/>
  <c r="AM75" i="18" s="1"/>
  <c r="BB87" i="18"/>
  <c r="AU97" i="18"/>
  <c r="BA97" i="18" s="1"/>
  <c r="AZ97" i="18"/>
  <c r="AZ105" i="18"/>
  <c r="AU105" i="18"/>
  <c r="BA105" i="18" s="1"/>
  <c r="AP55" i="18"/>
  <c r="AQ55" i="18" s="1"/>
  <c r="AX55" i="18" s="1"/>
  <c r="AU56" i="18"/>
  <c r="BA56" i="18" s="1"/>
  <c r="AP57" i="18"/>
  <c r="AQ57" i="18" s="1"/>
  <c r="AX57" i="18" s="1"/>
  <c r="Y62" i="18"/>
  <c r="AM62" i="18" s="1"/>
  <c r="BB74" i="18"/>
  <c r="BA74" i="18"/>
  <c r="AU77" i="18"/>
  <c r="BA77" i="18" s="1"/>
  <c r="AZ77" i="18"/>
  <c r="BB81" i="18"/>
  <c r="AZ81" i="18"/>
  <c r="AP85" i="18"/>
  <c r="AQ85" i="18" s="1"/>
  <c r="AY96" i="18"/>
  <c r="AY100" i="18"/>
  <c r="AX100" i="18"/>
  <c r="BB101" i="18"/>
  <c r="AZ119" i="18"/>
  <c r="AU119" i="18"/>
  <c r="BA119" i="18" s="1"/>
  <c r="Y39" i="18"/>
  <c r="AM39" i="18" s="1"/>
  <c r="AZ45" i="18"/>
  <c r="AU45" i="18"/>
  <c r="BA45" i="18" s="1"/>
  <c r="AX52" i="18"/>
  <c r="AZ54" i="18"/>
  <c r="AY55" i="18"/>
  <c r="AU57" i="18"/>
  <c r="AP58" i="18"/>
  <c r="AQ58" i="18" s="1"/>
  <c r="AX58" i="18" s="1"/>
  <c r="AW59" i="18"/>
  <c r="AX41" i="18"/>
  <c r="AY43" i="18"/>
  <c r="AU48" i="18"/>
  <c r="BA48" i="18" s="1"/>
  <c r="AY50" i="18"/>
  <c r="AP56" i="18"/>
  <c r="AQ56" i="18" s="1"/>
  <c r="AX56" i="18" s="1"/>
  <c r="BB57" i="18"/>
  <c r="BA57" i="18"/>
  <c r="AZ58" i="18"/>
  <c r="AQ63" i="18"/>
  <c r="AX63" i="18" s="1"/>
  <c r="BB73" i="18"/>
  <c r="AZ73" i="18"/>
  <c r="AZ80" i="18"/>
  <c r="AU80" i="18"/>
  <c r="BA80" i="18" s="1"/>
  <c r="AY84" i="18"/>
  <c r="AX84" i="18"/>
  <c r="AP86" i="18"/>
  <c r="AQ86" i="18" s="1"/>
  <c r="Y88" i="18"/>
  <c r="AM88" i="18" s="1"/>
  <c r="A91" i="18"/>
  <c r="AL91" i="18"/>
  <c r="Y96" i="18"/>
  <c r="AM96" i="18" s="1"/>
  <c r="AP104" i="18"/>
  <c r="AQ104" i="18" s="1"/>
  <c r="AX104" i="18" s="1"/>
  <c r="BB46" i="18"/>
  <c r="BA46" i="18"/>
  <c r="AZ51" i="18"/>
  <c r="BB58" i="18"/>
  <c r="AZ62" i="18"/>
  <c r="AU64" i="18"/>
  <c r="BA64" i="18" s="1"/>
  <c r="AP65" i="18"/>
  <c r="AQ65" i="18" s="1"/>
  <c r="AX65" i="18" s="1"/>
  <c r="AL73" i="18"/>
  <c r="BB86" i="18"/>
  <c r="BB100" i="18"/>
  <c r="AZ100" i="18"/>
  <c r="AZ103" i="18"/>
  <c r="AU103" i="18"/>
  <c r="BA103" i="18" s="1"/>
  <c r="AP103" i="18"/>
  <c r="AQ103" i="18" s="1"/>
  <c r="AX103" i="18" s="1"/>
  <c r="AZ104" i="18"/>
  <c r="AU104" i="18"/>
  <c r="BA104" i="18" s="1"/>
  <c r="AY114" i="18"/>
  <c r="AG58" i="18"/>
  <c r="AU58" i="18" s="1"/>
  <c r="BA58" i="18" s="1"/>
  <c r="AU65" i="18"/>
  <c r="AP66" i="18"/>
  <c r="AQ66" i="18" s="1"/>
  <c r="AX66" i="18" s="1"/>
  <c r="AW67" i="18"/>
  <c r="AQ73" i="18"/>
  <c r="AX73" i="18" s="1"/>
  <c r="AP74" i="18"/>
  <c r="AQ79" i="18"/>
  <c r="BB92" i="18"/>
  <c r="BB115" i="18"/>
  <c r="BB44" i="18"/>
  <c r="BB54" i="18"/>
  <c r="BA54" i="18"/>
  <c r="AZ59" i="18"/>
  <c r="AP60" i="18"/>
  <c r="AQ60" i="18" s="1"/>
  <c r="AX60" i="18" s="1"/>
  <c r="AP64" i="18"/>
  <c r="AQ64" i="18" s="1"/>
  <c r="AX64" i="18" s="1"/>
  <c r="BB65" i="18"/>
  <c r="BA65" i="18"/>
  <c r="AZ66" i="18"/>
  <c r="AX68" i="18"/>
  <c r="AP88" i="18"/>
  <c r="Y95" i="18"/>
  <c r="AM95" i="18" s="1"/>
  <c r="AY102" i="18"/>
  <c r="A57" i="18"/>
  <c r="A65" i="18"/>
  <c r="AP75" i="18"/>
  <c r="AY76" i="18"/>
  <c r="AW79" i="18"/>
  <c r="AZ86" i="18"/>
  <c r="AU86" i="18"/>
  <c r="BA86" i="18" s="1"/>
  <c r="AZ87" i="18"/>
  <c r="AU87" i="18"/>
  <c r="BA87" i="18" s="1"/>
  <c r="AW89" i="18"/>
  <c r="AP90" i="18"/>
  <c r="AQ90" i="18" s="1"/>
  <c r="AX90" i="18" s="1"/>
  <c r="AY92" i="18"/>
  <c r="AX92" i="18"/>
  <c r="AP93" i="18"/>
  <c r="AQ93" i="18" s="1"/>
  <c r="AX93" i="18" s="1"/>
  <c r="AU98" i="18"/>
  <c r="BA98" i="18" s="1"/>
  <c r="BA99" i="18"/>
  <c r="BB112" i="18"/>
  <c r="AY122" i="18"/>
  <c r="AU123" i="18"/>
  <c r="AZ123" i="18"/>
  <c r="AN167" i="18"/>
  <c r="AW167" i="18" s="1"/>
  <c r="AP167" i="18"/>
  <c r="AQ167" i="18" s="1"/>
  <c r="AY195" i="18"/>
  <c r="BB70" i="18"/>
  <c r="AZ71" i="18"/>
  <c r="AU71" i="18"/>
  <c r="BA71" i="18" s="1"/>
  <c r="AY79" i="18"/>
  <c r="AX79" i="18"/>
  <c r="AZ88" i="18"/>
  <c r="AU88" i="18"/>
  <c r="AZ95" i="18"/>
  <c r="AU95" i="18"/>
  <c r="BA95" i="18" s="1"/>
  <c r="BB98" i="18"/>
  <c r="BB102" i="18"/>
  <c r="A122" i="18"/>
  <c r="AL122" i="18"/>
  <c r="AY123" i="18"/>
  <c r="A136" i="18"/>
  <c r="AL136" i="18"/>
  <c r="A50" i="18"/>
  <c r="A58" i="18"/>
  <c r="A66" i="18"/>
  <c r="AU90" i="18"/>
  <c r="BA90" i="18" s="1"/>
  <c r="AP91" i="18"/>
  <c r="AQ91" i="18" s="1"/>
  <c r="AX91" i="18" s="1"/>
  <c r="Y112" i="18"/>
  <c r="AM112" i="18" s="1"/>
  <c r="AW123" i="18"/>
  <c r="AY130" i="18"/>
  <c r="AU131" i="18"/>
  <c r="AZ131" i="18"/>
  <c r="AQ137" i="18"/>
  <c r="AN172" i="18"/>
  <c r="AW172" i="18" s="1"/>
  <c r="AP172" i="18"/>
  <c r="AQ172" i="18" s="1"/>
  <c r="AG75" i="18"/>
  <c r="AU75" i="18" s="1"/>
  <c r="BA75" i="18" s="1"/>
  <c r="AP76" i="18"/>
  <c r="AQ76" i="18" s="1"/>
  <c r="AX76" i="18" s="1"/>
  <c r="AP77" i="18"/>
  <c r="AQ77" i="18" s="1"/>
  <c r="AX77" i="18" s="1"/>
  <c r="AL88" i="18"/>
  <c r="BB90" i="18"/>
  <c r="AZ91" i="18"/>
  <c r="AP92" i="18"/>
  <c r="AQ92" i="18" s="1"/>
  <c r="AZ94" i="18"/>
  <c r="AU94" i="18"/>
  <c r="BA94" i="18" s="1"/>
  <c r="AP96" i="18"/>
  <c r="AU100" i="18"/>
  <c r="BA100" i="18" s="1"/>
  <c r="AY103" i="18"/>
  <c r="BB110" i="18"/>
  <c r="AZ110" i="18"/>
  <c r="AZ114" i="18"/>
  <c r="AU114" i="18"/>
  <c r="AY116" i="18"/>
  <c r="AY152" i="18"/>
  <c r="AP154" i="18"/>
  <c r="AQ154" i="18" s="1"/>
  <c r="AX154" i="18" s="1"/>
  <c r="BB158" i="18"/>
  <c r="AZ158" i="18"/>
  <c r="AW94" i="18"/>
  <c r="AZ96" i="18"/>
  <c r="AU96" i="18"/>
  <c r="BA96" i="18" s="1"/>
  <c r="AZ107" i="18"/>
  <c r="AQ109" i="18"/>
  <c r="AU117" i="18"/>
  <c r="AZ117" i="18"/>
  <c r="BB120" i="18"/>
  <c r="AY80" i="18"/>
  <c r="AX81" i="18"/>
  <c r="Y84" i="18"/>
  <c r="AM84" i="18" s="1"/>
  <c r="Y100" i="18"/>
  <c r="AM100" i="18" s="1"/>
  <c r="BB103" i="18"/>
  <c r="AU109" i="18"/>
  <c r="BA109" i="18" s="1"/>
  <c r="AZ109" i="18"/>
  <c r="AQ122" i="18"/>
  <c r="AX122" i="18" s="1"/>
  <c r="AZ128" i="18"/>
  <c r="AU128" i="18"/>
  <c r="AY77" i="18"/>
  <c r="Y79" i="18"/>
  <c r="AM79" i="18" s="1"/>
  <c r="AY83" i="18"/>
  <c r="AY86" i="18"/>
  <c r="AX86" i="18"/>
  <c r="BB94" i="18"/>
  <c r="BB99" i="18"/>
  <c r="AZ101" i="18"/>
  <c r="AU106" i="18"/>
  <c r="AZ106" i="18"/>
  <c r="AP106" i="18"/>
  <c r="AQ106" i="18" s="1"/>
  <c r="AX106" i="18" s="1"/>
  <c r="BB107" i="18"/>
  <c r="BB109" i="18"/>
  <c r="BB118" i="18"/>
  <c r="AY121" i="18"/>
  <c r="AP72" i="18"/>
  <c r="AQ72" i="18" s="1"/>
  <c r="AX72" i="18" s="1"/>
  <c r="AB74" i="18"/>
  <c r="Y81" i="18"/>
  <c r="AM81" i="18" s="1"/>
  <c r="AY87" i="18"/>
  <c r="BA88" i="18"/>
  <c r="AU92" i="18"/>
  <c r="BA92" i="18" s="1"/>
  <c r="AW96" i="18"/>
  <c r="AZ98" i="18"/>
  <c r="AY99" i="18"/>
  <c r="AY104" i="18"/>
  <c r="AY111" i="18"/>
  <c r="AL124" i="18"/>
  <c r="A124" i="18"/>
  <c r="AZ147" i="18"/>
  <c r="AU147" i="18"/>
  <c r="A61" i="18"/>
  <c r="A69" i="18"/>
  <c r="AZ72" i="18"/>
  <c r="AU72" i="18"/>
  <c r="BA72" i="18" s="1"/>
  <c r="Y74" i="18"/>
  <c r="AM74" i="18" s="1"/>
  <c r="AZ78" i="18"/>
  <c r="Y82" i="18"/>
  <c r="AM82" i="18" s="1"/>
  <c r="AZ85" i="18"/>
  <c r="AU85" i="18"/>
  <c r="BA85" i="18" s="1"/>
  <c r="AY95" i="18"/>
  <c r="BB97" i="18"/>
  <c r="AW114" i="18"/>
  <c r="AY115" i="18"/>
  <c r="AY75" i="18"/>
  <c r="AZ79" i="18"/>
  <c r="AU79" i="18"/>
  <c r="BA79" i="18" s="1"/>
  <c r="AP94" i="18"/>
  <c r="AQ94" i="18" s="1"/>
  <c r="AX94" i="18" s="1"/>
  <c r="AQ95" i="18"/>
  <c r="AX95" i="18" s="1"/>
  <c r="AY109" i="18"/>
  <c r="AX109" i="18"/>
  <c r="AW109" i="18"/>
  <c r="AZ113" i="18"/>
  <c r="AU113" i="18"/>
  <c r="BA113" i="18" s="1"/>
  <c r="AP113" i="18"/>
  <c r="AQ113" i="18" s="1"/>
  <c r="AX113" i="18" s="1"/>
  <c r="A115" i="18"/>
  <c r="AL115" i="18"/>
  <c r="BB126" i="18"/>
  <c r="AL132" i="18"/>
  <c r="A132" i="18"/>
  <c r="A46" i="18"/>
  <c r="A54" i="18"/>
  <c r="A62" i="18"/>
  <c r="AB75" i="18"/>
  <c r="BB75" i="18"/>
  <c r="AU81" i="18"/>
  <c r="BA81" i="18" s="1"/>
  <c r="AX85" i="18"/>
  <c r="AY88" i="18"/>
  <c r="AZ92" i="18"/>
  <c r="AP105" i="18"/>
  <c r="AQ105" i="18" s="1"/>
  <c r="AX105" i="18" s="1"/>
  <c r="AY110" i="18"/>
  <c r="Y115" i="18"/>
  <c r="AM115" i="18" s="1"/>
  <c r="AU122" i="18"/>
  <c r="BA70" i="18"/>
  <c r="AP82" i="18"/>
  <c r="AQ82" i="18" s="1"/>
  <c r="AX82" i="18" s="1"/>
  <c r="AB88" i="18"/>
  <c r="AZ90" i="18"/>
  <c r="AY91" i="18"/>
  <c r="AZ93" i="18"/>
  <c r="Y98" i="18"/>
  <c r="AM98" i="18" s="1"/>
  <c r="AP101" i="18"/>
  <c r="AQ101" i="18" s="1"/>
  <c r="AX101" i="18" s="1"/>
  <c r="AZ121" i="18"/>
  <c r="AU121" i="18"/>
  <c r="AP121" i="18"/>
  <c r="AQ121" i="18" s="1"/>
  <c r="AX121" i="18" s="1"/>
  <c r="BB143" i="18"/>
  <c r="Y90" i="18"/>
  <c r="AM90" i="18" s="1"/>
  <c r="AB96" i="18"/>
  <c r="AW100" i="18"/>
  <c r="AX112" i="18"/>
  <c r="AY112" i="18"/>
  <c r="AU115" i="18"/>
  <c r="BA115" i="18" s="1"/>
  <c r="AZ115" i="18"/>
  <c r="AZ129" i="18"/>
  <c r="AU129" i="18"/>
  <c r="AZ111" i="18"/>
  <c r="AY119" i="18"/>
  <c r="BB128" i="18"/>
  <c r="BA128" i="18"/>
  <c r="AY132" i="18"/>
  <c r="BB139" i="18"/>
  <c r="BA139" i="18"/>
  <c r="AZ139" i="18"/>
  <c r="AN163" i="18"/>
  <c r="AW163" i="18" s="1"/>
  <c r="AP163" i="18"/>
  <c r="AQ163" i="18" s="1"/>
  <c r="AX163" i="18" s="1"/>
  <c r="AY196" i="18"/>
  <c r="AY209" i="18"/>
  <c r="AU93" i="18"/>
  <c r="BA93" i="18" s="1"/>
  <c r="AU101" i="18"/>
  <c r="BA101" i="18" s="1"/>
  <c r="AP108" i="18"/>
  <c r="AU111" i="18"/>
  <c r="BA111" i="18" s="1"/>
  <c r="AP115" i="18"/>
  <c r="AQ115" i="18" s="1"/>
  <c r="AX115" i="18" s="1"/>
  <c r="AY126" i="18"/>
  <c r="AY127" i="18"/>
  <c r="AY129" i="18"/>
  <c r="AX129" i="18"/>
  <c r="AB130" i="18"/>
  <c r="AQ130" i="18" s="1"/>
  <c r="AX130" i="18" s="1"/>
  <c r="AZ142" i="18"/>
  <c r="AU142" i="18"/>
  <c r="BA142" i="18" s="1"/>
  <c r="AQ149" i="18"/>
  <c r="AX149" i="18" s="1"/>
  <c r="BB150" i="18"/>
  <c r="BB159" i="18"/>
  <c r="BA159" i="18"/>
  <c r="AB107" i="18"/>
  <c r="AP110" i="18"/>
  <c r="AQ110" i="18" s="1"/>
  <c r="AX110" i="18" s="1"/>
  <c r="Y111" i="18"/>
  <c r="AM111" i="18" s="1"/>
  <c r="BB113" i="18"/>
  <c r="Y130" i="18"/>
  <c r="AM130" i="18" s="1"/>
  <c r="AU137" i="18"/>
  <c r="BA137" i="18" s="1"/>
  <c r="AZ137" i="18"/>
  <c r="BA106" i="18"/>
  <c r="Y107" i="18"/>
  <c r="AM107" i="18" s="1"/>
  <c r="AG110" i="18"/>
  <c r="AU110" i="18" s="1"/>
  <c r="BA110" i="18" s="1"/>
  <c r="BA114" i="18"/>
  <c r="AP123" i="18"/>
  <c r="AQ123" i="18" s="1"/>
  <c r="AX123" i="18" s="1"/>
  <c r="Y128" i="18"/>
  <c r="AM128" i="18" s="1"/>
  <c r="AP131" i="18"/>
  <c r="AQ131" i="18" s="1"/>
  <c r="Y135" i="18"/>
  <c r="AM135" i="18" s="1"/>
  <c r="AY137" i="18"/>
  <c r="AX137" i="18"/>
  <c r="AW149" i="18"/>
  <c r="AU156" i="18"/>
  <c r="AZ156" i="18"/>
  <c r="AY160" i="18"/>
  <c r="AY131" i="18"/>
  <c r="AX131" i="18"/>
  <c r="AY144" i="18"/>
  <c r="AX144" i="18"/>
  <c r="AP153" i="18"/>
  <c r="AQ153" i="18" s="1"/>
  <c r="AX153" i="18" s="1"/>
  <c r="AN153" i="18"/>
  <c r="AW153" i="18" s="1"/>
  <c r="A84" i="18"/>
  <c r="A92" i="18"/>
  <c r="A100" i="18"/>
  <c r="AZ112" i="18"/>
  <c r="AU112" i="18"/>
  <c r="BA112" i="18" s="1"/>
  <c r="AW116" i="18"/>
  <c r="AY136" i="18"/>
  <c r="AX136" i="18"/>
  <c r="BB142" i="18"/>
  <c r="BA148" i="18"/>
  <c r="BB162" i="18"/>
  <c r="AP165" i="18"/>
  <c r="AQ165" i="18" s="1"/>
  <c r="AZ170" i="18"/>
  <c r="AU170" i="18"/>
  <c r="BA170" i="18" s="1"/>
  <c r="AZ185" i="18"/>
  <c r="AU185" i="18"/>
  <c r="A187" i="18"/>
  <c r="AL187" i="18"/>
  <c r="AW111" i="18"/>
  <c r="AP117" i="18"/>
  <c r="AQ117" i="18" s="1"/>
  <c r="AX117" i="18" s="1"/>
  <c r="AP118" i="18"/>
  <c r="AQ118" i="18" s="1"/>
  <c r="AX118" i="18" s="1"/>
  <c r="AX120" i="18"/>
  <c r="BA122" i="18"/>
  <c r="BA123" i="18"/>
  <c r="AW124" i="18"/>
  <c r="AZ127" i="18"/>
  <c r="BA131" i="18"/>
  <c r="AW132" i="18"/>
  <c r="BB137" i="18"/>
  <c r="AY139" i="18"/>
  <c r="AX139" i="18"/>
  <c r="AU141" i="18"/>
  <c r="AZ141" i="18"/>
  <c r="A149" i="18"/>
  <c r="AL149" i="18"/>
  <c r="AY181" i="18"/>
  <c r="AY189" i="18"/>
  <c r="AW189" i="18"/>
  <c r="A101" i="18"/>
  <c r="BB117" i="18"/>
  <c r="BA117" i="18"/>
  <c r="AU118" i="18"/>
  <c r="BA118" i="18" s="1"/>
  <c r="AZ118" i="18"/>
  <c r="AP124" i="18"/>
  <c r="AQ124" i="18" s="1"/>
  <c r="AX124" i="18" s="1"/>
  <c r="AW125" i="18"/>
  <c r="AP125" i="18"/>
  <c r="AQ125" i="18" s="1"/>
  <c r="AX125" i="18" s="1"/>
  <c r="AP132" i="18"/>
  <c r="AQ132" i="18" s="1"/>
  <c r="AX132" i="18" s="1"/>
  <c r="AP136" i="18"/>
  <c r="AQ136" i="18" s="1"/>
  <c r="Y138" i="18"/>
  <c r="AM138" i="18" s="1"/>
  <c r="AZ146" i="18"/>
  <c r="AU146" i="18"/>
  <c r="BA146" i="18" s="1"/>
  <c r="AY148" i="18"/>
  <c r="AW152" i="18"/>
  <c r="AP152" i="18"/>
  <c r="AQ152" i="18" s="1"/>
  <c r="AX152" i="18" s="1"/>
  <c r="AY158" i="18"/>
  <c r="AW158" i="18"/>
  <c r="AP119" i="18"/>
  <c r="AQ119" i="18" s="1"/>
  <c r="AX119" i="18" s="1"/>
  <c r="BB125" i="18"/>
  <c r="BA125" i="18"/>
  <c r="AP126" i="18"/>
  <c r="AQ126" i="18" s="1"/>
  <c r="AX126" i="18" s="1"/>
  <c r="AX128" i="18"/>
  <c r="AW133" i="18"/>
  <c r="AP133" i="18"/>
  <c r="AQ133" i="18" s="1"/>
  <c r="AX133" i="18" s="1"/>
  <c r="AY138" i="18"/>
  <c r="Y139" i="18"/>
  <c r="AM139" i="18" s="1"/>
  <c r="AU140" i="18"/>
  <c r="BA140" i="18" s="1"/>
  <c r="BB146" i="18"/>
  <c r="BB152" i="18"/>
  <c r="AZ160" i="18"/>
  <c r="AU160" i="18"/>
  <c r="BA160" i="18" s="1"/>
  <c r="BB161" i="18"/>
  <c r="AN180" i="18"/>
  <c r="AW180" i="18" s="1"/>
  <c r="AP180" i="18"/>
  <c r="AQ180" i="18" s="1"/>
  <c r="BB121" i="18"/>
  <c r="BA121" i="18"/>
  <c r="AL123" i="18"/>
  <c r="AU126" i="18"/>
  <c r="BA126" i="18" s="1"/>
  <c r="AZ126" i="18"/>
  <c r="AL131" i="18"/>
  <c r="BB133" i="18"/>
  <c r="BA133" i="18"/>
  <c r="AU144" i="18"/>
  <c r="AZ144" i="18"/>
  <c r="Y148" i="18"/>
  <c r="AM148" i="18" s="1"/>
  <c r="AP111" i="18"/>
  <c r="AQ111" i="18" s="1"/>
  <c r="AX111" i="18" s="1"/>
  <c r="AY113" i="18"/>
  <c r="AP127" i="18"/>
  <c r="AQ127" i="18" s="1"/>
  <c r="AX127" i="18" s="1"/>
  <c r="BB129" i="18"/>
  <c r="BA129" i="18"/>
  <c r="AW130" i="18"/>
  <c r="AZ134" i="18"/>
  <c r="BB141" i="18"/>
  <c r="BA141" i="18"/>
  <c r="BB145" i="18"/>
  <c r="AY146" i="18"/>
  <c r="AX146" i="18"/>
  <c r="AZ155" i="18"/>
  <c r="AU155" i="18"/>
  <c r="BA155" i="18" s="1"/>
  <c r="AY157" i="18"/>
  <c r="AP164" i="18"/>
  <c r="AQ164" i="18" s="1"/>
  <c r="AX164" i="18" s="1"/>
  <c r="AB106" i="18"/>
  <c r="AG107" i="18"/>
  <c r="AU107" i="18" s="1"/>
  <c r="BA107" i="18" s="1"/>
  <c r="AB114" i="18"/>
  <c r="AQ114" i="18" s="1"/>
  <c r="AX114" i="18" s="1"/>
  <c r="BB114" i="18"/>
  <c r="BB119" i="18"/>
  <c r="AG134" i="18"/>
  <c r="AU134" i="18" s="1"/>
  <c r="BA134" i="18" s="1"/>
  <c r="BB134" i="18"/>
  <c r="AZ135" i="18"/>
  <c r="AW144" i="18"/>
  <c r="BA144" i="18"/>
  <c r="BB151" i="18"/>
  <c r="AQ161" i="18"/>
  <c r="BB164" i="18"/>
  <c r="BA164" i="18"/>
  <c r="Y106" i="18"/>
  <c r="AM106" i="18" s="1"/>
  <c r="Y114" i="18"/>
  <c r="AM114" i="18" s="1"/>
  <c r="BB135" i="18"/>
  <c r="BB140" i="18"/>
  <c r="AQ145" i="18"/>
  <c r="AX145" i="18" s="1"/>
  <c r="BB127" i="18"/>
  <c r="AZ176" i="18"/>
  <c r="AU176" i="18"/>
  <c r="BA176" i="18" s="1"/>
  <c r="A117" i="18"/>
  <c r="A125" i="18"/>
  <c r="A133" i="18"/>
  <c r="AP143" i="18"/>
  <c r="AQ143" i="18" s="1"/>
  <c r="AX143" i="18" s="1"/>
  <c r="AW147" i="18"/>
  <c r="AZ151" i="18"/>
  <c r="AZ154" i="18"/>
  <c r="AU154" i="18"/>
  <c r="Y159" i="18"/>
  <c r="AM159" i="18" s="1"/>
  <c r="AX161" i="18"/>
  <c r="AL162" i="18"/>
  <c r="AU165" i="18"/>
  <c r="AZ165" i="18"/>
  <c r="AP166" i="18"/>
  <c r="AQ166" i="18" s="1"/>
  <c r="AP168" i="18"/>
  <c r="AQ168" i="18" s="1"/>
  <c r="AX168" i="18" s="1"/>
  <c r="AY176" i="18"/>
  <c r="AX177" i="18"/>
  <c r="AW195" i="18"/>
  <c r="BB210" i="18"/>
  <c r="BA210" i="18"/>
  <c r="AW137" i="18"/>
  <c r="AQ142" i="18"/>
  <c r="AX142" i="18" s="1"/>
  <c r="AL146" i="18"/>
  <c r="BA154" i="18"/>
  <c r="AP156" i="18"/>
  <c r="AQ156" i="18" s="1"/>
  <c r="AX156" i="18" s="1"/>
  <c r="BA165" i="18"/>
  <c r="BB169" i="18"/>
  <c r="BA169" i="18"/>
  <c r="A110" i="18"/>
  <c r="A118" i="18"/>
  <c r="AP138" i="18"/>
  <c r="AP140" i="18"/>
  <c r="AQ140" i="18" s="1"/>
  <c r="AX140" i="18" s="1"/>
  <c r="AY143" i="18"/>
  <c r="AU151" i="18"/>
  <c r="BA151" i="18" s="1"/>
  <c r="BB156" i="18"/>
  <c r="AP157" i="18"/>
  <c r="AQ157" i="18" s="1"/>
  <c r="AX157" i="18" s="1"/>
  <c r="BB168" i="18"/>
  <c r="AQ171" i="18"/>
  <c r="AX171" i="18" s="1"/>
  <c r="AW178" i="18"/>
  <c r="AY191" i="18"/>
  <c r="AX191" i="18"/>
  <c r="AU138" i="18"/>
  <c r="BA138" i="18" s="1"/>
  <c r="AL147" i="18"/>
  <c r="AP148" i="18"/>
  <c r="AQ148" i="18" s="1"/>
  <c r="AX148" i="18" s="1"/>
  <c r="Y150" i="18"/>
  <c r="AM150" i="18" s="1"/>
  <c r="AL154" i="18"/>
  <c r="AL155" i="18"/>
  <c r="AU157" i="18"/>
  <c r="AZ157" i="18"/>
  <c r="AP159" i="18"/>
  <c r="AQ159" i="18" s="1"/>
  <c r="AX159" i="18" s="1"/>
  <c r="AY162" i="18"/>
  <c r="AG166" i="18"/>
  <c r="AU166" i="18" s="1"/>
  <c r="BA166" i="18" s="1"/>
  <c r="AG168" i="18"/>
  <c r="AY178" i="18"/>
  <c r="AL181" i="18"/>
  <c r="A181" i="18"/>
  <c r="AY187" i="18"/>
  <c r="AZ193" i="18"/>
  <c r="BA157" i="18"/>
  <c r="AY166" i="18"/>
  <c r="AX166" i="18"/>
  <c r="AZ171" i="18"/>
  <c r="A173" i="18"/>
  <c r="AL173" i="18"/>
  <c r="AX206" i="18"/>
  <c r="AY206" i="18"/>
  <c r="AN208" i="18"/>
  <c r="AW208" i="18" s="1"/>
  <c r="AP208" i="18"/>
  <c r="AQ208" i="18" s="1"/>
  <c r="AX208" i="18" s="1"/>
  <c r="AZ152" i="18"/>
  <c r="AU152" i="18"/>
  <c r="BA152" i="18" s="1"/>
  <c r="AP158" i="18"/>
  <c r="AQ158" i="18" s="1"/>
  <c r="AX158" i="18" s="1"/>
  <c r="AY159" i="18"/>
  <c r="BB166" i="18"/>
  <c r="AU167" i="18"/>
  <c r="BA167" i="18" s="1"/>
  <c r="A170" i="18"/>
  <c r="AL170" i="18"/>
  <c r="BB183" i="18"/>
  <c r="BA183" i="18"/>
  <c r="AY194" i="18"/>
  <c r="BB199" i="18"/>
  <c r="AY142" i="18"/>
  <c r="AU149" i="18"/>
  <c r="BA149" i="18" s="1"/>
  <c r="AZ149" i="18"/>
  <c r="BB153" i="18"/>
  <c r="AY154" i="18"/>
  <c r="AX167" i="18"/>
  <c r="AU168" i="18"/>
  <c r="BA168" i="18" s="1"/>
  <c r="AZ179" i="18"/>
  <c r="AU179" i="18"/>
  <c r="BA179" i="18" s="1"/>
  <c r="AY185" i="18"/>
  <c r="AQ186" i="18"/>
  <c r="BB187" i="18"/>
  <c r="AL138" i="18"/>
  <c r="AL143" i="18"/>
  <c r="Y146" i="18"/>
  <c r="AM146" i="18" s="1"/>
  <c r="AP151" i="18"/>
  <c r="AQ151" i="18" s="1"/>
  <c r="AX151" i="18" s="1"/>
  <c r="AG158" i="18"/>
  <c r="AU158" i="18" s="1"/>
  <c r="BA158" i="18" s="1"/>
  <c r="AY163" i="18"/>
  <c r="AZ164" i="18"/>
  <c r="AX165" i="18"/>
  <c r="AZ168" i="18"/>
  <c r="Y171" i="18"/>
  <c r="AM171" i="18" s="1"/>
  <c r="AX172" i="18"/>
  <c r="AY172" i="18"/>
  <c r="AW176" i="18"/>
  <c r="AW177" i="18"/>
  <c r="BB192" i="18"/>
  <c r="BB193" i="18"/>
  <c r="AZ145" i="18"/>
  <c r="AU145" i="18"/>
  <c r="BA145" i="18" s="1"/>
  <c r="AZ166" i="18"/>
  <c r="BB167" i="18"/>
  <c r="AY169" i="18"/>
  <c r="AX169" i="18"/>
  <c r="AU173" i="18"/>
  <c r="AZ173" i="18"/>
  <c r="AZ177" i="18"/>
  <c r="AU177" i="18"/>
  <c r="BB178" i="18"/>
  <c r="BB182" i="18"/>
  <c r="AW139" i="18"/>
  <c r="AY147" i="18"/>
  <c r="AX147" i="18"/>
  <c r="BA147" i="18"/>
  <c r="AP150" i="18"/>
  <c r="AQ150" i="18" s="1"/>
  <c r="AY151" i="18"/>
  <c r="BB154" i="18"/>
  <c r="AZ161" i="18"/>
  <c r="AU161" i="18"/>
  <c r="BA161" i="18" s="1"/>
  <c r="Y163" i="18"/>
  <c r="AM163" i="18" s="1"/>
  <c r="Y164" i="18"/>
  <c r="AM164" i="18" s="1"/>
  <c r="BB165" i="18"/>
  <c r="AY168" i="18"/>
  <c r="AZ174" i="18"/>
  <c r="BB177" i="18"/>
  <c r="BA177" i="18"/>
  <c r="AU178" i="18"/>
  <c r="BA178" i="18" s="1"/>
  <c r="AY179" i="18"/>
  <c r="AW181" i="18"/>
  <c r="AU191" i="18"/>
  <c r="BA191" i="18" s="1"/>
  <c r="AY135" i="18"/>
  <c r="AX135" i="18"/>
  <c r="AZ143" i="18"/>
  <c r="BB144" i="18"/>
  <c r="AY155" i="18"/>
  <c r="AW170" i="18"/>
  <c r="AL179" i="18"/>
  <c r="A179" i="18"/>
  <c r="BB181" i="18"/>
  <c r="AU182" i="18"/>
  <c r="BA182" i="18" s="1"/>
  <c r="BB200" i="18"/>
  <c r="AB138" i="18"/>
  <c r="Y140" i="18"/>
  <c r="AM140" i="18" s="1"/>
  <c r="Y142" i="18"/>
  <c r="AM142" i="18" s="1"/>
  <c r="AG150" i="18"/>
  <c r="AU150" i="18" s="1"/>
  <c r="BA150" i="18" s="1"/>
  <c r="BA156" i="18"/>
  <c r="Y166" i="18"/>
  <c r="AM166" i="18" s="1"/>
  <c r="Y168" i="18"/>
  <c r="AM168" i="18" s="1"/>
  <c r="AP185" i="18"/>
  <c r="AQ185" i="18" s="1"/>
  <c r="AX185" i="18" s="1"/>
  <c r="AU197" i="18"/>
  <c r="BA197" i="18" s="1"/>
  <c r="A201" i="18"/>
  <c r="AL201" i="18"/>
  <c r="AG135" i="18"/>
  <c r="AU135" i="18" s="1"/>
  <c r="BA135" i="18" s="1"/>
  <c r="AU143" i="18"/>
  <c r="BA143" i="18" s="1"/>
  <c r="AZ153" i="18"/>
  <c r="AU153" i="18"/>
  <c r="BA153" i="18" s="1"/>
  <c r="Y155" i="18"/>
  <c r="AM155" i="18" s="1"/>
  <c r="Y156" i="18"/>
  <c r="AM156" i="18" s="1"/>
  <c r="BB160" i="18"/>
  <c r="AP162" i="18"/>
  <c r="AQ162" i="18" s="1"/>
  <c r="AX162" i="18" s="1"/>
  <c r="AU172" i="18"/>
  <c r="BA172" i="18" s="1"/>
  <c r="AU175" i="18"/>
  <c r="BA175" i="18" s="1"/>
  <c r="AY177" i="18"/>
  <c r="AZ180" i="18"/>
  <c r="AY183" i="18"/>
  <c r="BB189" i="18"/>
  <c r="AY150" i="18"/>
  <c r="AX150" i="18"/>
  <c r="AZ159" i="18"/>
  <c r="AZ162" i="18"/>
  <c r="AU162" i="18"/>
  <c r="BA162" i="18" s="1"/>
  <c r="AY173" i="18"/>
  <c r="AX173" i="18"/>
  <c r="BB180" i="18"/>
  <c r="AX184" i="18"/>
  <c r="AY184" i="18"/>
  <c r="BB209" i="18"/>
  <c r="BA239" i="18"/>
  <c r="BB239" i="18"/>
  <c r="AY245" i="18"/>
  <c r="AP170" i="18"/>
  <c r="AQ170" i="18" s="1"/>
  <c r="AX170" i="18" s="1"/>
  <c r="AG182" i="18"/>
  <c r="AZ183" i="18"/>
  <c r="BB184" i="18"/>
  <c r="BA184" i="18"/>
  <c r="BB185" i="18"/>
  <c r="BA185" i="18"/>
  <c r="AY198" i="18"/>
  <c r="AZ202" i="18"/>
  <c r="AY205" i="18"/>
  <c r="BB172" i="18"/>
  <c r="AY174" i="18"/>
  <c r="AP175" i="18"/>
  <c r="AQ175" i="18" s="1"/>
  <c r="AX175" i="18" s="1"/>
  <c r="AX180" i="18"/>
  <c r="AW186" i="18"/>
  <c r="AZ192" i="18"/>
  <c r="AU192" i="18"/>
  <c r="BA192" i="18" s="1"/>
  <c r="AW203" i="18"/>
  <c r="AY186" i="18"/>
  <c r="AX186" i="18"/>
  <c r="AY190" i="18"/>
  <c r="AZ201" i="18"/>
  <c r="AU201" i="18"/>
  <c r="AP202" i="18"/>
  <c r="AQ202" i="18" s="1"/>
  <c r="AX202" i="18" s="1"/>
  <c r="AN202" i="18"/>
  <c r="AW202" i="18" s="1"/>
  <c r="AU220" i="18"/>
  <c r="BA220" i="18" s="1"/>
  <c r="AZ220" i="18"/>
  <c r="A142" i="18"/>
  <c r="A150" i="18"/>
  <c r="A158" i="18"/>
  <c r="A166" i="18"/>
  <c r="AZ186" i="18"/>
  <c r="AZ187" i="18"/>
  <c r="AU187" i="18"/>
  <c r="BA187" i="18" s="1"/>
  <c r="AZ188" i="18"/>
  <c r="AP196" i="18"/>
  <c r="AN196" i="18"/>
  <c r="AW196" i="18" s="1"/>
  <c r="AU198" i="18"/>
  <c r="AZ198" i="18"/>
  <c r="AY203" i="18"/>
  <c r="AW207" i="18"/>
  <c r="AY212" i="18"/>
  <c r="AN217" i="18"/>
  <c r="AW217" i="18" s="1"/>
  <c r="AP217" i="18"/>
  <c r="AQ217" i="18" s="1"/>
  <c r="AY223" i="18"/>
  <c r="AB174" i="18"/>
  <c r="AY180" i="18"/>
  <c r="Y190" i="18"/>
  <c r="AM190" i="18" s="1"/>
  <c r="AU196" i="18"/>
  <c r="BA196" i="18" s="1"/>
  <c r="AZ196" i="18"/>
  <c r="AZ207" i="18"/>
  <c r="AU207" i="18"/>
  <c r="BA207" i="18" s="1"/>
  <c r="AN212" i="18"/>
  <c r="AW212" i="18" s="1"/>
  <c r="AP212" i="18"/>
  <c r="A219" i="18"/>
  <c r="AL219" i="18"/>
  <c r="AN223" i="18"/>
  <c r="AW223" i="18" s="1"/>
  <c r="AP223" i="18"/>
  <c r="AQ223" i="18" s="1"/>
  <c r="AX223" i="18" s="1"/>
  <c r="AZ241" i="18"/>
  <c r="AU241" i="18"/>
  <c r="BA241" i="18" s="1"/>
  <c r="AZ247" i="18"/>
  <c r="AU247" i="18"/>
  <c r="BA247" i="18" s="1"/>
  <c r="A151" i="18"/>
  <c r="A159" i="18"/>
  <c r="A167" i="18"/>
  <c r="Y174" i="18"/>
  <c r="AM174" i="18" s="1"/>
  <c r="AZ184" i="18"/>
  <c r="AU184" i="18"/>
  <c r="AP195" i="18"/>
  <c r="AQ195" i="18" s="1"/>
  <c r="AX195" i="18" s="1"/>
  <c r="AP199" i="18"/>
  <c r="AQ199" i="18" s="1"/>
  <c r="AY200" i="18"/>
  <c r="AX200" i="18"/>
  <c r="BB202" i="18"/>
  <c r="AW206" i="18"/>
  <c r="AZ211" i="18"/>
  <c r="AU211" i="18"/>
  <c r="BA211" i="18" s="1"/>
  <c r="AU212" i="18"/>
  <c r="AZ212" i="18"/>
  <c r="BA173" i="18"/>
  <c r="AP178" i="18"/>
  <c r="AQ178" i="18" s="1"/>
  <c r="AX178" i="18" s="1"/>
  <c r="AY182" i="18"/>
  <c r="Y186" i="18"/>
  <c r="AM186" i="18" s="1"/>
  <c r="AW194" i="18"/>
  <c r="BB197" i="18"/>
  <c r="AU199" i="18"/>
  <c r="BA199" i="18" s="1"/>
  <c r="AZ199" i="18"/>
  <c r="BA201" i="18"/>
  <c r="BB201" i="18"/>
  <c r="AQ201" i="18"/>
  <c r="AX201" i="18" s="1"/>
  <c r="BA212" i="18"/>
  <c r="BB212" i="18"/>
  <c r="BB223" i="18"/>
  <c r="BA223" i="18"/>
  <c r="BB233" i="18"/>
  <c r="BA233" i="18"/>
  <c r="AP241" i="18"/>
  <c r="AQ241" i="18" s="1"/>
  <c r="AX241" i="18" s="1"/>
  <c r="AZ205" i="18"/>
  <c r="AU205" i="18"/>
  <c r="AZ169" i="18"/>
  <c r="Y170" i="18"/>
  <c r="AM170" i="18" s="1"/>
  <c r="AY171" i="18"/>
  <c r="Y182" i="18"/>
  <c r="AM182" i="18" s="1"/>
  <c r="Y187" i="18"/>
  <c r="AM187" i="18" s="1"/>
  <c r="AW191" i="18"/>
  <c r="AP193" i="18"/>
  <c r="AQ193" i="18" s="1"/>
  <c r="BB194" i="18"/>
  <c r="BA194" i="18"/>
  <c r="AU200" i="18"/>
  <c r="BA200" i="18" s="1"/>
  <c r="AZ200" i="18"/>
  <c r="Y203" i="18"/>
  <c r="AM203" i="18" s="1"/>
  <c r="BB205" i="18"/>
  <c r="BA205" i="18"/>
  <c r="AN240" i="18"/>
  <c r="AW240" i="18" s="1"/>
  <c r="AP240" i="18"/>
  <c r="AQ240" i="18" s="1"/>
  <c r="A145" i="18"/>
  <c r="A153" i="18"/>
  <c r="A161" i="18"/>
  <c r="AQ189" i="18"/>
  <c r="AX189" i="18" s="1"/>
  <c r="AP190" i="18"/>
  <c r="AQ190" i="18" s="1"/>
  <c r="AX190" i="18" s="1"/>
  <c r="BB195" i="18"/>
  <c r="BA195" i="18"/>
  <c r="BA198" i="18"/>
  <c r="AU204" i="18"/>
  <c r="BA204" i="18" s="1"/>
  <c r="AZ204" i="18"/>
  <c r="AY210" i="18"/>
  <c r="AY214" i="18"/>
  <c r="AG171" i="18"/>
  <c r="AU171" i="18" s="1"/>
  <c r="BA171" i="18" s="1"/>
  <c r="AP174" i="18"/>
  <c r="Y175" i="18"/>
  <c r="AM175" i="18" s="1"/>
  <c r="AU180" i="18"/>
  <c r="BA180" i="18" s="1"/>
  <c r="AP183" i="18"/>
  <c r="AQ183" i="18" s="1"/>
  <c r="AX183" i="18" s="1"/>
  <c r="AP192" i="18"/>
  <c r="AQ192" i="18" s="1"/>
  <c r="AX192" i="18" s="1"/>
  <c r="AY197" i="18"/>
  <c r="AW197" i="18"/>
  <c r="BB206" i="18"/>
  <c r="BA206" i="18"/>
  <c r="AZ206" i="18"/>
  <c r="AP176" i="18"/>
  <c r="AQ176" i="18" s="1"/>
  <c r="AX176" i="18" s="1"/>
  <c r="AP181" i="18"/>
  <c r="AQ181" i="18" s="1"/>
  <c r="AX181" i="18" s="1"/>
  <c r="AP187" i="18"/>
  <c r="AQ187" i="18" s="1"/>
  <c r="AX187" i="18" s="1"/>
  <c r="AU188" i="18"/>
  <c r="BA188" i="18" s="1"/>
  <c r="AP188" i="18"/>
  <c r="AQ188" i="18" s="1"/>
  <c r="AX188" i="18" s="1"/>
  <c r="AU189" i="18"/>
  <c r="BA189" i="18" s="1"/>
  <c r="AZ189" i="18"/>
  <c r="BB190" i="18"/>
  <c r="BA190" i="18"/>
  <c r="AZ195" i="18"/>
  <c r="BB198" i="18"/>
  <c r="AY202" i="18"/>
  <c r="AZ203" i="18"/>
  <c r="AU203" i="18"/>
  <c r="BA203" i="18" s="1"/>
  <c r="AW204" i="18"/>
  <c r="AW205" i="18"/>
  <c r="AX216" i="18"/>
  <c r="AY216" i="18"/>
  <c r="AY207" i="18"/>
  <c r="AX207" i="18"/>
  <c r="AZ213" i="18"/>
  <c r="AU213" i="18"/>
  <c r="BA213" i="18" s="1"/>
  <c r="AG174" i="18"/>
  <c r="AU174" i="18" s="1"/>
  <c r="BA174" i="18" s="1"/>
  <c r="BB176" i="18"/>
  <c r="AU181" i="18"/>
  <c r="BA181" i="18" s="1"/>
  <c r="AZ181" i="18"/>
  <c r="AP182" i="18"/>
  <c r="AQ182" i="18" s="1"/>
  <c r="AX182" i="18" s="1"/>
  <c r="BB186" i="18"/>
  <c r="BA186" i="18"/>
  <c r="AW187" i="18"/>
  <c r="BB188" i="18"/>
  <c r="BB191" i="18"/>
  <c r="AG193" i="18"/>
  <c r="AU193" i="18" s="1"/>
  <c r="BA193" i="18" s="1"/>
  <c r="AY193" i="18"/>
  <c r="AX193" i="18"/>
  <c r="AZ208" i="18"/>
  <c r="AU208" i="18"/>
  <c r="BA208" i="18" s="1"/>
  <c r="AW209" i="18"/>
  <c r="AZ210" i="18"/>
  <c r="BB221" i="18"/>
  <c r="AP209" i="18"/>
  <c r="AQ209" i="18" s="1"/>
  <c r="AX209" i="18" s="1"/>
  <c r="AZ215" i="18"/>
  <c r="AU215" i="18"/>
  <c r="BA215" i="18" s="1"/>
  <c r="BB219" i="18"/>
  <c r="AY220" i="18"/>
  <c r="BB224" i="18"/>
  <c r="BB243" i="18"/>
  <c r="BA243" i="18"/>
  <c r="BB257" i="18"/>
  <c r="A189" i="18"/>
  <c r="AP198" i="18"/>
  <c r="AQ198" i="18" s="1"/>
  <c r="AX198" i="18" s="1"/>
  <c r="AX199" i="18"/>
  <c r="AP213" i="18"/>
  <c r="AQ213" i="18" s="1"/>
  <c r="AX213" i="18" s="1"/>
  <c r="AZ214" i="18"/>
  <c r="AU214" i="18"/>
  <c r="AG215" i="18"/>
  <c r="AZ216" i="18"/>
  <c r="AU216" i="18"/>
  <c r="BA217" i="18"/>
  <c r="AZ217" i="18"/>
  <c r="A220" i="18"/>
  <c r="AL220" i="18"/>
  <c r="AB220" i="18"/>
  <c r="AQ220" i="18" s="1"/>
  <c r="AX220" i="18" s="1"/>
  <c r="AU221" i="18"/>
  <c r="BA221" i="18" s="1"/>
  <c r="BB222" i="18"/>
  <c r="BA225" i="18"/>
  <c r="BB225" i="18"/>
  <c r="AZ231" i="18"/>
  <c r="AU231" i="18"/>
  <c r="BB241" i="18"/>
  <c r="AU243" i="18"/>
  <c r="AZ243" i="18"/>
  <c r="BB211" i="18"/>
  <c r="AY228" i="18"/>
  <c r="AX228" i="18"/>
  <c r="AU229" i="18"/>
  <c r="BA229" i="18" s="1"/>
  <c r="AZ229" i="18"/>
  <c r="BB232" i="18"/>
  <c r="BA232" i="18"/>
  <c r="AZ233" i="18"/>
  <c r="AU240" i="18"/>
  <c r="BA240" i="18" s="1"/>
  <c r="AZ240" i="18"/>
  <c r="AY244" i="18"/>
  <c r="AP250" i="18"/>
  <c r="AQ250" i="18" s="1"/>
  <c r="AZ251" i="18"/>
  <c r="AU251" i="18"/>
  <c r="AP252" i="18"/>
  <c r="AQ252" i="18" s="1"/>
  <c r="AU256" i="18"/>
  <c r="BA256" i="18" s="1"/>
  <c r="AZ256" i="18"/>
  <c r="A190" i="18"/>
  <c r="BB204" i="18"/>
  <c r="BB213" i="18"/>
  <c r="A226" i="18"/>
  <c r="AL226" i="18"/>
  <c r="BB230" i="18"/>
  <c r="BA230" i="18"/>
  <c r="AU233" i="18"/>
  <c r="AU239" i="18"/>
  <c r="AZ239" i="18"/>
  <c r="BB240" i="18"/>
  <c r="AY253" i="18"/>
  <c r="BB214" i="18"/>
  <c r="BA214" i="18"/>
  <c r="AY219" i="18"/>
  <c r="AZ223" i="18"/>
  <c r="AZ232" i="18"/>
  <c r="AU232" i="18"/>
  <c r="AW245" i="18"/>
  <c r="AU245" i="18"/>
  <c r="BA245" i="18" s="1"/>
  <c r="AZ245" i="18"/>
  <c r="AY248" i="18"/>
  <c r="AW251" i="18"/>
  <c r="A253" i="18"/>
  <c r="AL253" i="18"/>
  <c r="AP255" i="18"/>
  <c r="AQ255" i="18" s="1"/>
  <c r="AW256" i="18"/>
  <c r="BB231" i="18"/>
  <c r="BA231" i="18"/>
  <c r="A234" i="18"/>
  <c r="AL234" i="18"/>
  <c r="AY235" i="18"/>
  <c r="AU236" i="18"/>
  <c r="AZ236" i="18"/>
  <c r="AZ238" i="18"/>
  <c r="AU238" i="18"/>
  <c r="BA238" i="18" s="1"/>
  <c r="AZ250" i="18"/>
  <c r="BB256" i="18"/>
  <c r="A199" i="18"/>
  <c r="AP210" i="18"/>
  <c r="AQ210" i="18" s="1"/>
  <c r="AX210" i="18" s="1"/>
  <c r="BB216" i="18"/>
  <c r="BA216" i="18"/>
  <c r="Y219" i="18"/>
  <c r="AM219" i="18" s="1"/>
  <c r="BB248" i="18"/>
  <c r="BA248" i="18"/>
  <c r="AZ248" i="18"/>
  <c r="BB251" i="18"/>
  <c r="BA251" i="18"/>
  <c r="BB254" i="18"/>
  <c r="Y207" i="18"/>
  <c r="AM207" i="18" s="1"/>
  <c r="AZ209" i="18"/>
  <c r="AY215" i="18"/>
  <c r="AX217" i="18"/>
  <c r="Y221" i="18"/>
  <c r="AM221" i="18" s="1"/>
  <c r="AU228" i="18"/>
  <c r="AZ228" i="18"/>
  <c r="BA236" i="18"/>
  <c r="AY243" i="18"/>
  <c r="AP248" i="18"/>
  <c r="AQ248" i="18" s="1"/>
  <c r="AX248" i="18" s="1"/>
  <c r="A252" i="18"/>
  <c r="AL252" i="18"/>
  <c r="Y212" i="18"/>
  <c r="AM212" i="18" s="1"/>
  <c r="AL214" i="18"/>
  <c r="A214" i="18"/>
  <c r="BB217" i="18"/>
  <c r="AY218" i="18"/>
  <c r="AX218" i="18"/>
  <c r="AZ221" i="18"/>
  <c r="AY226" i="18"/>
  <c r="BA228" i="18"/>
  <c r="AX229" i="18"/>
  <c r="AY237" i="18"/>
  <c r="BB244" i="18"/>
  <c r="AG249" i="18"/>
  <c r="AZ249" i="18"/>
  <c r="AU249" i="18"/>
  <c r="BA249" i="18" s="1"/>
  <c r="AL250" i="18"/>
  <c r="AU253" i="18"/>
  <c r="BA253" i="18" s="1"/>
  <c r="AZ253" i="18"/>
  <c r="Y198" i="18"/>
  <c r="AM198" i="18" s="1"/>
  <c r="Y213" i="18"/>
  <c r="AM213" i="18" s="1"/>
  <c r="AU219" i="18"/>
  <c r="BA219" i="18" s="1"/>
  <c r="AZ219" i="18"/>
  <c r="AP219" i="18"/>
  <c r="AQ219" i="18" s="1"/>
  <c r="AX219" i="18" s="1"/>
  <c r="AW228" i="18"/>
  <c r="AY230" i="18"/>
  <c r="AX240" i="18"/>
  <c r="AY240" i="18"/>
  <c r="AW244" i="18"/>
  <c r="AW246" i="18"/>
  <c r="BB249" i="18"/>
  <c r="AL196" i="18"/>
  <c r="AB204" i="18"/>
  <c r="AQ204" i="18" s="1"/>
  <c r="AX204" i="18" s="1"/>
  <c r="AP207" i="18"/>
  <c r="AQ207" i="18" s="1"/>
  <c r="BB208" i="18"/>
  <c r="Y218" i="18"/>
  <c r="AM218" i="18" s="1"/>
  <c r="AZ225" i="18"/>
  <c r="AU225" i="18"/>
  <c r="AP225" i="18"/>
  <c r="AQ225" i="18" s="1"/>
  <c r="AX225" i="18" s="1"/>
  <c r="AY227" i="18"/>
  <c r="AY234" i="18"/>
  <c r="AZ235" i="18"/>
  <c r="AU235" i="18"/>
  <c r="BA235" i="18" s="1"/>
  <c r="AN236" i="18"/>
  <c r="AW236" i="18" s="1"/>
  <c r="BB246" i="18"/>
  <c r="A178" i="18"/>
  <c r="A186" i="18"/>
  <c r="A194" i="18"/>
  <c r="AG202" i="18"/>
  <c r="AU202" i="18" s="1"/>
  <c r="BA202" i="18" s="1"/>
  <c r="AY225" i="18"/>
  <c r="BB226" i="18"/>
  <c r="AP226" i="18"/>
  <c r="AQ226" i="18" s="1"/>
  <c r="AX226" i="18" s="1"/>
  <c r="AW227" i="18"/>
  <c r="AL230" i="18"/>
  <c r="A230" i="18"/>
  <c r="AB230" i="18"/>
  <c r="AY239" i="18"/>
  <c r="AX239" i="18"/>
  <c r="AP242" i="18"/>
  <c r="AQ242" i="18" s="1"/>
  <c r="AX242" i="18" s="1"/>
  <c r="AY246" i="18"/>
  <c r="AP249" i="18"/>
  <c r="AQ249" i="18" s="1"/>
  <c r="AX249" i="18" s="1"/>
  <c r="BB250" i="18"/>
  <c r="AU252" i="18"/>
  <c r="AZ252" i="18"/>
  <c r="AZ255" i="18"/>
  <c r="AB196" i="18"/>
  <c r="AP215" i="18"/>
  <c r="AQ215" i="18" s="1"/>
  <c r="AX215" i="18" s="1"/>
  <c r="AY221" i="18"/>
  <c r="BA227" i="18"/>
  <c r="AY231" i="18"/>
  <c r="AP235" i="18"/>
  <c r="AQ235" i="18" s="1"/>
  <c r="AX235" i="18" s="1"/>
  <c r="AN235" i="18"/>
  <c r="AW235" i="18" s="1"/>
  <c r="AY236" i="18"/>
  <c r="AY242" i="18"/>
  <c r="AU244" i="18"/>
  <c r="BA244" i="18" s="1"/>
  <c r="AZ244" i="18"/>
  <c r="AY247" i="18"/>
  <c r="AZ257" i="18"/>
  <c r="AU257" i="18"/>
  <c r="BA257" i="18" s="1"/>
  <c r="AQ257" i="18"/>
  <c r="AP233" i="18"/>
  <c r="AQ233" i="18" s="1"/>
  <c r="AN233" i="18"/>
  <c r="AW233" i="18" s="1"/>
  <c r="AY233" i="18"/>
  <c r="AX233" i="18"/>
  <c r="AQ234" i="18"/>
  <c r="AX234" i="18" s="1"/>
  <c r="AY251" i="18"/>
  <c r="AY252" i="18"/>
  <c r="AX252" i="18"/>
  <c r="AY256" i="18"/>
  <c r="AX256" i="18"/>
  <c r="AY257" i="18"/>
  <c r="AX257" i="18"/>
  <c r="Y210" i="18"/>
  <c r="AM210" i="18" s="1"/>
  <c r="AY222" i="18"/>
  <c r="AP224" i="18"/>
  <c r="AQ224" i="18" s="1"/>
  <c r="AX224" i="18" s="1"/>
  <c r="AN224" i="18"/>
  <c r="AW224" i="18" s="1"/>
  <c r="AY224" i="18"/>
  <c r="BB235" i="18"/>
  <c r="AP243" i="18"/>
  <c r="AQ243" i="18" s="1"/>
  <c r="AX243" i="18" s="1"/>
  <c r="AN243" i="18"/>
  <c r="AW243" i="18" s="1"/>
  <c r="AB251" i="18"/>
  <c r="AQ251" i="18" s="1"/>
  <c r="AX251" i="18" s="1"/>
  <c r="BA252" i="18"/>
  <c r="AW257" i="18"/>
  <c r="AL209" i="18"/>
  <c r="A210" i="18"/>
  <c r="A211" i="18"/>
  <c r="A212" i="18"/>
  <c r="A222" i="18"/>
  <c r="AL223" i="18"/>
  <c r="AY229" i="18"/>
  <c r="AZ230" i="18"/>
  <c r="BA246" i="18"/>
  <c r="AG250" i="18"/>
  <c r="AU250" i="18" s="1"/>
  <c r="BA250" i="18" s="1"/>
  <c r="A254" i="18"/>
  <c r="AB212" i="18"/>
  <c r="A237" i="18"/>
  <c r="AZ234" i="18"/>
  <c r="Y254" i="18"/>
  <c r="AM254" i="18" s="1"/>
  <c r="AP239" i="18"/>
  <c r="AQ239" i="18" s="1"/>
  <c r="AX255" i="18"/>
  <c r="BA242" i="18"/>
  <c r="Y247" i="18"/>
  <c r="AM247" i="18" s="1"/>
  <c r="AP214" i="18"/>
  <c r="AQ214" i="18" s="1"/>
  <c r="AX214" i="18" s="1"/>
  <c r="AG226" i="18"/>
  <c r="AU226" i="18" s="1"/>
  <c r="BA226" i="18" s="1"/>
  <c r="Y230" i="18"/>
  <c r="AM230" i="18" s="1"/>
  <c r="AG234" i="18"/>
  <c r="AU234" i="18" s="1"/>
  <c r="BA234" i="18" s="1"/>
  <c r="AB236" i="18"/>
  <c r="AQ236" i="18" s="1"/>
  <c r="AX236" i="18" s="1"/>
  <c r="AP238" i="18"/>
  <c r="AQ238" i="18" s="1"/>
  <c r="AX238" i="18" s="1"/>
  <c r="AL243" i="18"/>
  <c r="AY250" i="18"/>
  <c r="AX250" i="18"/>
  <c r="AP254" i="18"/>
  <c r="AQ254" i="18" s="1"/>
  <c r="AX254" i="18" s="1"/>
  <c r="AL217" i="18"/>
  <c r="A239" i="18"/>
  <c r="Y246" i="18"/>
  <c r="AM246" i="18" s="1"/>
  <c r="AP222" i="18"/>
  <c r="AQ222" i="18" s="1"/>
  <c r="AX222" i="18" s="1"/>
  <c r="BA237" i="18"/>
  <c r="Y239" i="18"/>
  <c r="AM239" i="18" s="1"/>
  <c r="AP247" i="18"/>
  <c r="AQ247" i="18" s="1"/>
  <c r="AX247" i="18" s="1"/>
  <c r="Y214" i="18"/>
  <c r="AM214" i="18" s="1"/>
  <c r="AP230" i="18"/>
  <c r="AP231" i="18"/>
  <c r="AQ231" i="18" s="1"/>
  <c r="AX231" i="18" s="1"/>
  <c r="AB245" i="18"/>
  <c r="AQ245" i="18" s="1"/>
  <c r="AX245" i="18" s="1"/>
  <c r="Y238" i="18"/>
  <c r="AM238" i="18" s="1"/>
  <c r="AQ246" i="18"/>
  <c r="AX246" i="18" s="1"/>
  <c r="A233" i="18"/>
  <c r="A241" i="18"/>
  <c r="A249" i="18"/>
  <c r="A257" i="18"/>
  <c r="AQ102" i="18" l="1"/>
  <c r="AX102" i="18" s="1"/>
  <c r="AQ44" i="18"/>
  <c r="AX44" i="18" s="1"/>
  <c r="AQ108" i="18"/>
  <c r="AX108" i="18" s="1"/>
  <c r="AQ205" i="18"/>
  <c r="AX205" i="18" s="1"/>
  <c r="AQ244" i="18"/>
  <c r="AX244" i="18" s="1"/>
  <c r="AQ155" i="18"/>
  <c r="AX155" i="18" s="1"/>
  <c r="AQ230" i="18"/>
  <c r="AX230" i="18" s="1"/>
  <c r="AQ35" i="18"/>
  <c r="AX35" i="18" s="1"/>
  <c r="AQ174" i="18"/>
  <c r="AX174" i="18" s="1"/>
  <c r="AQ88" i="18"/>
  <c r="AX88" i="18" s="1"/>
  <c r="AQ212" i="18"/>
  <c r="AX212" i="18" s="1"/>
  <c r="AQ96" i="18"/>
  <c r="AX96" i="18" s="1"/>
  <c r="AQ74" i="18"/>
  <c r="AX74" i="18" s="1"/>
  <c r="AQ138" i="18"/>
  <c r="AX138" i="18" s="1"/>
  <c r="AQ196" i="18"/>
  <c r="AX196" i="18" s="1"/>
  <c r="AQ75" i="18"/>
  <c r="AX75" i="18" s="1"/>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T43" i="16" l="1"/>
  <c r="B42" i="16"/>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26" i="16"/>
  <c r="C25" i="16"/>
  <c r="C22" i="16"/>
  <c r="C21" i="16"/>
  <c r="C10" i="16"/>
  <c r="A47" i="16"/>
  <c r="A46" i="16"/>
  <c r="A45" i="16"/>
  <c r="A44" i="16"/>
  <c r="C29" i="16"/>
  <c r="C6" i="16"/>
  <c r="C40" i="16" s="1"/>
  <c r="C5" i="16"/>
  <c r="C4" i="16"/>
  <c r="C3" i="16"/>
  <c r="S48" i="16" l="1"/>
  <c r="A48" i="16"/>
  <c r="C18" i="16"/>
  <c r="S49" i="16" l="1"/>
  <c r="A49" i="16"/>
  <c r="S50" i="16" l="1"/>
  <c r="A50" i="16"/>
  <c r="S51" i="16" l="1"/>
  <c r="A51" i="16"/>
  <c r="A52" i="16" l="1"/>
  <c r="S52" i="16"/>
  <c r="A53" i="16" l="1"/>
  <c r="S53" i="16"/>
  <c r="S54" i="16" l="1"/>
  <c r="A54" i="16"/>
  <c r="S55" i="16" l="1"/>
  <c r="A55" i="16"/>
  <c r="S56" i="16" l="1"/>
  <c r="A56" i="16"/>
  <c r="S57" i="16" l="1"/>
  <c r="A57" i="16"/>
  <c r="S58" i="16" l="1"/>
  <c r="A58" i="16"/>
  <c r="A59" i="16" l="1"/>
  <c r="S59" i="16"/>
  <c r="S60" i="16" l="1"/>
  <c r="A60" i="16"/>
  <c r="S61" i="16" l="1"/>
  <c r="A61" i="16"/>
  <c r="A62" i="16" l="1"/>
  <c r="S62" i="16"/>
  <c r="S63" i="16" l="1"/>
  <c r="A63" i="16"/>
  <c r="A64" i="16" l="1"/>
  <c r="S64" i="16"/>
  <c r="S65" i="16" l="1"/>
  <c r="A65" i="16"/>
  <c r="S66" i="16" l="1"/>
  <c r="A66" i="16"/>
  <c r="A67" i="16" l="1"/>
  <c r="S67" i="16"/>
  <c r="S68" i="16" l="1"/>
  <c r="A68" i="16"/>
  <c r="A69" i="16" l="1"/>
  <c r="S69" i="16"/>
  <c r="S70" i="16" l="1"/>
  <c r="A70" i="16"/>
  <c r="A71" i="16" l="1"/>
  <c r="S71" i="16"/>
  <c r="S72" i="16" l="1"/>
  <c r="A72" i="16"/>
  <c r="S73" i="16" l="1"/>
  <c r="A73" i="16"/>
  <c r="S74" i="16" l="1"/>
  <c r="A74" i="16"/>
  <c r="S75" i="16" l="1"/>
  <c r="A75" i="16"/>
  <c r="S76" i="16" l="1"/>
  <c r="A76" i="16"/>
  <c r="S77" i="16" l="1"/>
  <c r="A77" i="16"/>
  <c r="S78" i="16" l="1"/>
  <c r="A78" i="16"/>
  <c r="S79" i="16" l="1"/>
  <c r="A79" i="16"/>
  <c r="A80" i="16" l="1"/>
  <c r="S80" i="16"/>
  <c r="S81" i="16" l="1"/>
  <c r="A81" i="16"/>
  <c r="S82" i="16" l="1"/>
  <c r="A82" i="16"/>
  <c r="S83" i="16" l="1"/>
  <c r="A83" i="16"/>
  <c r="A84" i="16" l="1"/>
  <c r="S84" i="16"/>
  <c r="S85" i="16" l="1"/>
  <c r="A85" i="16"/>
  <c r="A86" i="16" l="1"/>
  <c r="S86" i="16"/>
  <c r="S87" i="16" l="1"/>
  <c r="A87" i="16"/>
  <c r="S88" i="16" l="1"/>
  <c r="A88" i="16"/>
  <c r="A89" i="16" l="1"/>
  <c r="S89" i="16"/>
  <c r="A90" i="16" l="1"/>
  <c r="S90" i="16"/>
  <c r="A91" i="16" l="1"/>
  <c r="S91" i="16"/>
  <c r="A92" i="16" l="1"/>
  <c r="S92" i="16"/>
  <c r="A93" i="16" l="1"/>
  <c r="S93" i="16"/>
  <c r="S94" i="16" l="1"/>
  <c r="A94" i="16"/>
  <c r="S95" i="16" l="1"/>
  <c r="A95" i="16"/>
  <c r="S96" i="16" l="1"/>
  <c r="A96" i="16"/>
  <c r="S97" i="16" l="1"/>
  <c r="A97" i="16"/>
  <c r="S98" i="16" l="1"/>
  <c r="A98" i="16"/>
  <c r="S99" i="16" l="1"/>
  <c r="A99" i="16"/>
  <c r="A100" i="16" l="1"/>
  <c r="S100" i="16"/>
  <c r="S101" i="16" l="1"/>
  <c r="A101" i="16"/>
  <c r="S102" i="16" l="1"/>
  <c r="A102" i="16"/>
  <c r="A103" i="16" l="1"/>
  <c r="S103" i="16"/>
  <c r="A104" i="16" l="1"/>
  <c r="S104" i="16"/>
  <c r="S105" i="16" l="1"/>
  <c r="A105" i="16"/>
  <c r="S106" i="16" l="1"/>
  <c r="A106" i="16"/>
  <c r="S107" i="16" l="1"/>
  <c r="A107" i="16"/>
  <c r="S108" i="16" l="1"/>
  <c r="A108" i="16"/>
  <c r="S109" i="16" l="1"/>
  <c r="A109" i="16"/>
  <c r="S110" i="16" l="1"/>
  <c r="A110" i="16"/>
  <c r="S111" i="16" l="1"/>
  <c r="A111" i="16"/>
  <c r="S112" i="16" l="1"/>
  <c r="A112" i="16"/>
  <c r="S113" i="16" l="1"/>
  <c r="A113" i="16"/>
  <c r="S114" i="16" l="1"/>
  <c r="A114" i="16"/>
  <c r="S115" i="16" l="1"/>
  <c r="A115" i="16"/>
  <c r="S116" i="16" l="1"/>
  <c r="A116" i="16"/>
  <c r="S117" i="16" l="1"/>
  <c r="A117" i="16"/>
  <c r="S118" i="16" l="1"/>
  <c r="A118" i="16"/>
  <c r="A119" i="16" l="1"/>
  <c r="S119" i="16"/>
  <c r="S120" i="16" l="1"/>
  <c r="A120" i="16"/>
  <c r="S121" i="16" l="1"/>
  <c r="A121" i="16"/>
  <c r="S122" i="16" l="1"/>
  <c r="A122" i="16"/>
  <c r="A123" i="16" l="1"/>
  <c r="S123" i="16"/>
  <c r="A124" i="16" l="1"/>
  <c r="S124" i="16"/>
  <c r="S125" i="16" l="1"/>
  <c r="A125" i="16"/>
  <c r="A126" i="16" l="1"/>
  <c r="S126" i="16"/>
  <c r="S127" i="16" l="1"/>
  <c r="A127" i="16"/>
  <c r="A128" i="16" l="1"/>
  <c r="S128" i="16"/>
  <c r="S129" i="16" l="1"/>
  <c r="A129" i="16"/>
  <c r="S130" i="16" l="1"/>
  <c r="A130" i="16"/>
  <c r="S131" i="16" l="1"/>
  <c r="A131" i="16"/>
  <c r="S132" i="16" l="1"/>
  <c r="A132" i="16"/>
  <c r="S133" i="16" l="1"/>
  <c r="A133" i="16"/>
  <c r="S134" i="16" l="1"/>
  <c r="A134" i="16"/>
  <c r="S135" i="16" l="1"/>
  <c r="A135" i="16"/>
  <c r="A136" i="16" l="1"/>
  <c r="S136" i="16"/>
  <c r="S137" i="16" l="1"/>
  <c r="A137" i="16"/>
  <c r="S138" i="16" l="1"/>
  <c r="A138" i="16"/>
  <c r="S139" i="16" l="1"/>
  <c r="A139" i="16"/>
  <c r="S140" i="16" l="1"/>
  <c r="A140" i="16"/>
  <c r="A141" i="16" l="1"/>
  <c r="S141" i="16"/>
  <c r="S142" i="16" l="1"/>
  <c r="A142" i="16"/>
  <c r="S143" i="16" l="1"/>
  <c r="A143" i="16"/>
  <c r="S144" i="16" l="1"/>
  <c r="A144" i="16"/>
  <c r="A145" i="16" l="1"/>
  <c r="S145" i="16"/>
  <c r="S146" i="16" l="1"/>
  <c r="A146" i="16"/>
  <c r="S147" i="16" l="1"/>
  <c r="A147" i="16"/>
  <c r="S148" i="16" l="1"/>
  <c r="A148" i="16"/>
  <c r="S149" i="16" l="1"/>
  <c r="A149" i="16"/>
  <c r="S150" i="16" l="1"/>
  <c r="A150" i="16"/>
  <c r="S151" i="16" l="1"/>
  <c r="A151" i="16"/>
  <c r="S152" i="16" l="1"/>
  <c r="A152" i="16"/>
  <c r="S153" i="16" l="1"/>
  <c r="A153" i="16"/>
  <c r="S154" i="16" l="1"/>
  <c r="A154" i="16"/>
  <c r="S155" i="16" l="1"/>
  <c r="A155" i="16"/>
  <c r="S156" i="16" l="1"/>
  <c r="A156" i="16"/>
  <c r="S157" i="16" l="1"/>
  <c r="A157" i="16"/>
  <c r="S158" i="16" l="1"/>
  <c r="A158" i="16"/>
  <c r="A159" i="16" l="1"/>
  <c r="S159" i="16"/>
  <c r="S160" i="16" l="1"/>
  <c r="A160" i="16"/>
  <c r="S161" i="16" l="1"/>
  <c r="A161" i="16"/>
  <c r="A162" i="16" l="1"/>
  <c r="S162" i="16"/>
  <c r="S163" i="16" l="1"/>
  <c r="A163" i="16"/>
  <c r="S164" i="16" l="1"/>
  <c r="A164" i="16"/>
  <c r="S165" i="16" l="1"/>
  <c r="A165" i="16"/>
  <c r="S166" i="16" l="1"/>
  <c r="A166" i="16"/>
  <c r="A167" i="16" l="1"/>
  <c r="S167" i="16"/>
  <c r="S168" i="16" l="1"/>
  <c r="A168" i="16"/>
  <c r="S169" i="16" l="1"/>
  <c r="A169" i="16"/>
  <c r="S170" i="16" l="1"/>
  <c r="A170" i="16"/>
  <c r="S171" i="16" l="1"/>
  <c r="A171" i="16"/>
  <c r="S172" i="16" l="1"/>
  <c r="A172" i="16"/>
  <c r="S173" i="16" l="1"/>
  <c r="A173" i="16"/>
  <c r="A174" i="16" l="1"/>
  <c r="S174" i="16"/>
  <c r="S175" i="16" l="1"/>
  <c r="A175" i="16"/>
  <c r="A176" i="16" l="1"/>
  <c r="S176" i="16"/>
  <c r="A177" i="16" l="1"/>
  <c r="S177" i="16"/>
  <c r="S178" i="16" l="1"/>
  <c r="A178" i="16"/>
  <c r="S179" i="16" l="1"/>
  <c r="A179" i="16"/>
  <c r="S180" i="16" l="1"/>
  <c r="A180" i="16"/>
  <c r="A181" i="16" l="1"/>
  <c r="S181" i="16"/>
  <c r="S182" i="16" l="1"/>
  <c r="A182" i="16"/>
  <c r="A183" i="16" l="1"/>
  <c r="S183" i="16"/>
  <c r="S184" i="16" l="1"/>
  <c r="A184" i="16"/>
  <c r="A185" i="16" l="1"/>
  <c r="S185" i="16"/>
  <c r="S186" i="16" l="1"/>
  <c r="A186" i="16"/>
  <c r="S187" i="16" l="1"/>
  <c r="A187" i="16"/>
  <c r="S188" i="16" l="1"/>
  <c r="A188" i="16"/>
  <c r="S189" i="16" l="1"/>
  <c r="A189" i="16"/>
  <c r="A190" i="16" l="1"/>
  <c r="S190" i="16"/>
  <c r="S191" i="16" l="1"/>
  <c r="A191" i="16"/>
  <c r="S192" i="16" l="1"/>
  <c r="A192" i="16"/>
  <c r="A193" i="16" l="1"/>
  <c r="S193" i="16"/>
  <c r="S194" i="16" l="1"/>
  <c r="A194" i="16"/>
  <c r="S195" i="16" l="1"/>
  <c r="A195" i="16"/>
  <c r="S196" i="16" l="1"/>
  <c r="A196" i="16"/>
  <c r="S197" i="16" l="1"/>
  <c r="A197" i="16"/>
  <c r="A198" i="16" l="1"/>
  <c r="S198" i="16"/>
  <c r="A199" i="16" l="1"/>
  <c r="S199" i="16"/>
  <c r="S200" i="16" l="1"/>
  <c r="A200" i="16"/>
  <c r="S201" i="16" l="1"/>
  <c r="A201" i="16"/>
  <c r="S202" i="16" l="1"/>
  <c r="A202" i="16"/>
  <c r="S203" i="16" l="1"/>
  <c r="A203" i="16"/>
  <c r="S204" i="16" l="1"/>
  <c r="A204" i="16"/>
  <c r="S205" i="16" l="1"/>
  <c r="A205" i="16"/>
  <c r="S206" i="16" l="1"/>
  <c r="A206" i="16"/>
  <c r="S207" i="16" l="1"/>
  <c r="A207" i="16"/>
  <c r="S208" i="16" l="1"/>
  <c r="A208" i="16"/>
  <c r="S209" i="16" l="1"/>
  <c r="A209" i="16"/>
  <c r="S210" i="16" l="1"/>
  <c r="A210" i="16"/>
  <c r="S211" i="16" l="1"/>
  <c r="A211" i="16"/>
  <c r="S212" i="16" l="1"/>
  <c r="A212" i="16"/>
  <c r="S213" i="16" l="1"/>
  <c r="A213" i="16"/>
  <c r="S214" i="16" l="1"/>
  <c r="A214" i="16"/>
  <c r="A215" i="16" l="1"/>
  <c r="S215" i="16"/>
  <c r="S216" i="16" l="1"/>
  <c r="A216" i="16"/>
  <c r="S217" i="16" l="1"/>
  <c r="A217" i="16"/>
  <c r="A218" i="16" l="1"/>
  <c r="S218" i="16"/>
  <c r="S219" i="16" l="1"/>
  <c r="A219" i="16"/>
  <c r="S220" i="16" l="1"/>
  <c r="A220" i="16"/>
  <c r="S221" i="16" l="1"/>
  <c r="A221" i="16"/>
  <c r="S222" i="16" l="1"/>
  <c r="A222" i="16"/>
  <c r="S223" i="16" l="1"/>
  <c r="A223" i="16"/>
  <c r="S224" i="16" l="1"/>
  <c r="A224" i="16"/>
  <c r="S225" i="16" l="1"/>
  <c r="A225" i="16"/>
  <c r="S226" i="16" l="1"/>
  <c r="A226" i="16"/>
  <c r="S227" i="16" l="1"/>
  <c r="A227" i="16"/>
  <c r="S228" i="16" l="1"/>
  <c r="A228" i="16"/>
  <c r="S229" i="16" l="1"/>
  <c r="A229" i="16"/>
  <c r="S230" i="16" l="1"/>
  <c r="A230" i="16"/>
  <c r="A231" i="16" l="1"/>
  <c r="S231" i="16"/>
  <c r="A232" i="16" l="1"/>
  <c r="S232" i="16"/>
  <c r="S233" i="16" l="1"/>
  <c r="A233" i="16"/>
  <c r="A234" i="16" l="1"/>
  <c r="S234" i="16"/>
  <c r="S235" i="16" l="1"/>
  <c r="A235" i="16"/>
  <c r="S236" i="16" l="1"/>
  <c r="A236" i="16"/>
  <c r="S237" i="16" l="1"/>
  <c r="A237" i="16"/>
  <c r="S238" i="16" l="1"/>
  <c r="A238" i="16"/>
  <c r="S239" i="16" l="1"/>
  <c r="A239" i="16"/>
  <c r="S240" i="16" l="1"/>
  <c r="A240" i="16"/>
  <c r="A241" i="16" l="1"/>
  <c r="S241" i="16"/>
  <c r="S242" i="16" l="1"/>
  <c r="A242" i="16"/>
  <c r="S243" i="16" l="1"/>
  <c r="A243" i="16"/>
  <c r="S244" i="16" l="1"/>
  <c r="A244" i="16"/>
  <c r="A245" i="16" l="1"/>
  <c r="S245" i="16"/>
  <c r="S246" i="16" l="1"/>
  <c r="A246" i="16"/>
  <c r="S247" i="16" l="1"/>
  <c r="A247" i="16"/>
  <c r="S248" i="16" l="1"/>
  <c r="A248" i="16"/>
  <c r="A249" i="16" l="1"/>
  <c r="S249" i="16"/>
  <c r="S250" i="16" l="1"/>
  <c r="A250" i="16"/>
  <c r="S251" i="16" l="1"/>
  <c r="A251" i="16"/>
  <c r="S252" i="16" l="1"/>
  <c r="A252" i="16"/>
  <c r="A253" i="16" l="1"/>
  <c r="S253" i="16"/>
  <c r="S254" i="16" l="1"/>
  <c r="A254" i="16"/>
  <c r="S255" i="16" l="1"/>
  <c r="A255" i="16"/>
  <c r="S256" i="16" l="1"/>
  <c r="A256" i="16"/>
  <c r="S257" i="16" l="1"/>
  <c r="A257" i="16"/>
  <c r="S258" i="16" l="1"/>
  <c r="A258" i="16"/>
  <c r="S259" i="16" l="1"/>
  <c r="A259" i="16"/>
  <c r="A260" i="16" l="1"/>
  <c r="S260" i="16"/>
  <c r="S261" i="16" l="1"/>
  <c r="A261" i="16"/>
  <c r="S262" i="16" l="1"/>
  <c r="A262" i="16"/>
  <c r="A263" i="16" l="1"/>
  <c r="S263" i="16"/>
  <c r="S264" i="16" l="1"/>
  <c r="A264" i="16"/>
  <c r="S265" i="16" l="1"/>
  <c r="A265" i="16"/>
  <c r="A266" i="16" l="1"/>
  <c r="S266" i="16"/>
  <c r="S267" i="16" l="1"/>
  <c r="A267" i="16"/>
  <c r="S268" i="16" l="1"/>
  <c r="A268" i="16"/>
  <c r="S269" i="16" l="1"/>
  <c r="A269" i="16"/>
  <c r="S270" i="16" l="1"/>
  <c r="A270" i="16"/>
  <c r="S271" i="16" l="1"/>
  <c r="A271" i="16"/>
  <c r="A272" i="16" l="1"/>
  <c r="S272" i="16"/>
  <c r="S273" i="16" l="1"/>
  <c r="A273" i="16"/>
  <c r="S274" i="16" l="1"/>
  <c r="A274" i="16"/>
  <c r="S275" i="16" l="1"/>
  <c r="A275" i="16"/>
  <c r="A276" i="16" l="1"/>
  <c r="S276" i="16"/>
  <c r="S277" i="16" l="1"/>
  <c r="A277" i="16"/>
  <c r="S278" i="16" l="1"/>
  <c r="A278" i="16"/>
  <c r="A279" i="16" l="1"/>
  <c r="S279" i="16"/>
  <c r="A280" i="16" l="1"/>
  <c r="S280" i="16"/>
  <c r="A281" i="16" l="1"/>
  <c r="S281" i="16"/>
  <c r="A282" i="16" l="1"/>
  <c r="S282" i="16"/>
  <c r="S283" i="16" l="1"/>
  <c r="A283" i="16"/>
  <c r="S284" i="16" l="1"/>
  <c r="A284" i="16"/>
  <c r="S285" i="16" l="1"/>
  <c r="A285" i="16"/>
  <c r="S286" i="16" l="1"/>
  <c r="A286" i="16"/>
  <c r="A287" i="16" l="1"/>
  <c r="S287" i="16"/>
  <c r="A288" i="16" l="1"/>
  <c r="S288" i="16"/>
  <c r="A289" i="16" l="1"/>
  <c r="S289" i="16"/>
  <c r="S290" i="16" l="1"/>
  <c r="A290" i="16"/>
  <c r="S291" i="16" l="1"/>
  <c r="A291" i="16"/>
  <c r="S292" i="16" l="1"/>
  <c r="A292" i="16"/>
  <c r="S293" i="16" l="1"/>
  <c r="A293" i="16"/>
  <c r="S294" i="16" l="1"/>
  <c r="A294" i="16"/>
  <c r="A295" i="16" l="1"/>
  <c r="S295" i="16"/>
  <c r="A296" i="16" l="1"/>
  <c r="S296" i="16"/>
  <c r="S297" i="16" l="1"/>
  <c r="A297" i="16"/>
  <c r="S298" i="16" l="1"/>
  <c r="A298" i="16"/>
  <c r="S299" i="16" l="1"/>
  <c r="A299" i="16"/>
  <c r="A300" i="16" l="1"/>
  <c r="S300" i="16"/>
  <c r="S301" i="16" l="1"/>
  <c r="A301" i="16"/>
  <c r="A302" i="16" l="1"/>
  <c r="S302" i="16"/>
  <c r="S303" i="16" l="1"/>
  <c r="A303" i="16"/>
  <c r="S304" i="16" l="1"/>
  <c r="A304" i="16"/>
  <c r="S305" i="16" l="1"/>
  <c r="A305" i="16"/>
  <c r="S306" i="16" l="1"/>
  <c r="A306" i="16"/>
  <c r="S307" i="16" l="1"/>
  <c r="A307" i="16"/>
  <c r="S308" i="16" l="1"/>
  <c r="A308" i="16"/>
  <c r="S309" i="16" l="1"/>
  <c r="A309" i="16"/>
  <c r="S310" i="16" l="1"/>
  <c r="A310" i="16"/>
  <c r="A311" i="16" l="1"/>
  <c r="S311" i="16"/>
  <c r="S312" i="16" l="1"/>
  <c r="A312" i="16"/>
  <c r="S313" i="16" l="1"/>
  <c r="A313" i="16"/>
  <c r="S314" i="16" l="1"/>
  <c r="A314" i="16"/>
  <c r="S315" i="16" l="1"/>
  <c r="A315" i="16"/>
  <c r="S316" i="16" l="1"/>
  <c r="A316" i="16"/>
  <c r="S317" i="16" l="1"/>
  <c r="A317" i="16"/>
  <c r="A318" i="16" l="1"/>
  <c r="S318" i="16"/>
  <c r="S319" i="16" l="1"/>
  <c r="A319" i="16"/>
  <c r="S320" i="16" l="1"/>
  <c r="A320" i="16"/>
  <c r="S321" i="16" l="1"/>
  <c r="A321" i="16"/>
  <c r="S322" i="16" l="1"/>
  <c r="A322" i="16"/>
  <c r="A323" i="16" l="1"/>
  <c r="S323" i="16"/>
  <c r="S324" i="16" l="1"/>
  <c r="A324" i="16"/>
  <c r="S325" i="16" l="1"/>
  <c r="A325" i="16"/>
  <c r="S326" i="16" l="1"/>
  <c r="A326" i="16"/>
  <c r="S327" i="16" l="1"/>
  <c r="A327" i="16"/>
  <c r="S328" i="16" l="1"/>
  <c r="A328" i="16"/>
  <c r="S329" i="16" l="1"/>
  <c r="A329" i="16"/>
  <c r="A330" i="16" l="1"/>
  <c r="S330" i="16"/>
  <c r="S331" i="16" l="1"/>
  <c r="A331" i="16"/>
  <c r="S332" i="16" l="1"/>
  <c r="A332" i="16"/>
  <c r="A333" i="16" l="1"/>
  <c r="S333" i="16"/>
  <c r="S334" i="16" l="1"/>
  <c r="A334" i="16"/>
  <c r="A335" i="16" l="1"/>
  <c r="S335" i="16"/>
  <c r="S336" i="16" l="1"/>
  <c r="A336" i="16"/>
  <c r="S337" i="16" l="1"/>
  <c r="A337" i="16"/>
  <c r="S338" i="16" l="1"/>
  <c r="A338" i="16"/>
  <c r="S339" i="16" l="1"/>
  <c r="A339" i="16"/>
  <c r="S340" i="16" l="1"/>
  <c r="A340" i="16"/>
  <c r="A341" i="16" l="1"/>
  <c r="S341" i="16"/>
  <c r="S342" i="16" l="1"/>
  <c r="A342" i="16"/>
  <c r="S343" i="16" l="1"/>
  <c r="A343" i="16"/>
  <c r="S344" i="16" l="1"/>
  <c r="A344" i="16"/>
  <c r="S345" i="16" l="1"/>
  <c r="A345" i="16"/>
  <c r="S346" i="16" l="1"/>
  <c r="A346" i="16"/>
  <c r="S347" i="16" l="1"/>
  <c r="A347" i="16"/>
  <c r="S348" i="16" l="1"/>
  <c r="A348" i="16"/>
  <c r="S349" i="16" l="1"/>
  <c r="A349" i="16"/>
  <c r="S350" i="16" l="1"/>
  <c r="A350" i="16"/>
  <c r="A351" i="16" l="1"/>
  <c r="S351" i="16"/>
  <c r="S352" i="16" l="1"/>
  <c r="A352" i="16"/>
  <c r="S353" i="16" l="1"/>
  <c r="A353" i="16"/>
  <c r="A354" i="16" l="1"/>
  <c r="S354" i="16"/>
  <c r="S355" i="16" l="1"/>
  <c r="A355" i="16"/>
  <c r="S356" i="16" l="1"/>
  <c r="A356" i="16"/>
  <c r="S357" i="16" l="1"/>
  <c r="A357" i="16"/>
  <c r="S358" i="16" l="1"/>
  <c r="A358" i="16"/>
  <c r="S359" i="16" l="1"/>
  <c r="A359" i="16"/>
  <c r="S360" i="16" l="1"/>
  <c r="A360" i="16"/>
  <c r="S361" i="16" l="1"/>
  <c r="A361" i="16"/>
  <c r="A362" i="16" l="1"/>
  <c r="S362" i="16"/>
  <c r="S363" i="16" l="1"/>
  <c r="A363" i="16"/>
  <c r="S364" i="16" l="1"/>
  <c r="A364" i="16"/>
  <c r="A365" i="16" l="1"/>
  <c r="S365" i="16"/>
  <c r="S366" i="16" l="1"/>
  <c r="A366" i="16"/>
  <c r="A367" i="16" l="1"/>
  <c r="S367" i="16"/>
  <c r="S368" i="16" l="1"/>
  <c r="A368" i="16"/>
  <c r="S369" i="16" l="1"/>
  <c r="A369" i="16"/>
  <c r="S370" i="16" l="1"/>
  <c r="A370" i="16"/>
  <c r="A371" i="16" l="1"/>
  <c r="S371" i="16"/>
  <c r="S372" i="16" l="1"/>
  <c r="A372" i="16"/>
  <c r="S373" i="16" l="1"/>
  <c r="A373" i="16"/>
  <c r="A374" i="16" l="1"/>
  <c r="S374" i="16"/>
  <c r="A375" i="16" l="1"/>
  <c r="S375" i="16"/>
  <c r="S376" i="16" l="1"/>
  <c r="A376" i="16"/>
  <c r="S377" i="16" l="1"/>
  <c r="A377" i="16"/>
  <c r="A378" i="16" l="1"/>
  <c r="S378" i="16"/>
  <c r="S379" i="16" l="1"/>
  <c r="A379" i="16"/>
  <c r="S380" i="16" l="1"/>
  <c r="A380" i="16"/>
  <c r="S381" i="16" l="1"/>
  <c r="A381" i="16"/>
  <c r="S382" i="16" l="1"/>
  <c r="A382" i="16"/>
  <c r="A383" i="16" l="1"/>
  <c r="S383" i="16"/>
  <c r="S384" i="16" l="1"/>
  <c r="A384" i="16"/>
  <c r="S385" i="16" l="1"/>
  <c r="A385" i="16"/>
  <c r="S386" i="16" l="1"/>
  <c r="A386" i="16"/>
  <c r="S387" i="16" l="1"/>
  <c r="A387" i="16"/>
  <c r="A388" i="16" l="1"/>
  <c r="S388" i="16"/>
  <c r="S389" i="16" l="1"/>
  <c r="A389" i="16"/>
  <c r="A390" i="16" l="1"/>
  <c r="S390" i="16"/>
  <c r="S391" i="16" l="1"/>
  <c r="A391" i="16"/>
  <c r="S392" i="16" l="1"/>
  <c r="A392" i="16"/>
  <c r="S393" i="16" l="1"/>
  <c r="A393" i="16"/>
  <c r="A394" i="16" l="1"/>
  <c r="S394" i="16"/>
  <c r="S395" i="16" l="1"/>
  <c r="A395" i="16"/>
  <c r="S396" i="16" l="1"/>
  <c r="A396" i="16"/>
  <c r="S397" i="16" l="1"/>
  <c r="A397" i="16"/>
  <c r="S398" i="16" l="1"/>
  <c r="A398" i="16"/>
  <c r="S399" i="16" l="1"/>
  <c r="A399" i="16"/>
  <c r="S400" i="16" l="1"/>
  <c r="A400" i="16"/>
  <c r="S401" i="16" l="1"/>
  <c r="A401" i="16"/>
  <c r="A402" i="16" l="1"/>
  <c r="S402" i="16"/>
  <c r="S403" i="16" l="1"/>
  <c r="A403" i="16"/>
  <c r="S404" i="16" l="1"/>
  <c r="A404" i="16"/>
  <c r="A405" i="16" l="1"/>
  <c r="S405" i="16"/>
  <c r="S406" i="16" l="1"/>
  <c r="A406" i="16"/>
  <c r="A407" i="16" l="1"/>
  <c r="S407" i="16"/>
  <c r="S408" i="16" l="1"/>
  <c r="A408" i="16"/>
  <c r="S409" i="16" l="1"/>
  <c r="A409" i="16"/>
  <c r="A410" i="16" l="1"/>
  <c r="S410" i="16"/>
  <c r="S411" i="16" l="1"/>
  <c r="A411" i="16"/>
  <c r="S412" i="16" l="1"/>
  <c r="A412" i="16"/>
  <c r="S413" i="16" l="1"/>
  <c r="A413" i="16"/>
  <c r="S414" i="16" l="1"/>
  <c r="A414" i="16"/>
  <c r="A415" i="16" l="1"/>
  <c r="S415" i="16"/>
  <c r="S416" i="16" l="1"/>
  <c r="A416" i="16"/>
  <c r="S417" i="16" l="1"/>
  <c r="A417" i="16"/>
  <c r="A418" i="16" l="1"/>
  <c r="S418" i="16"/>
  <c r="S419" i="16" l="1"/>
  <c r="A419" i="16"/>
  <c r="S420" i="16" l="1"/>
  <c r="A420" i="16"/>
  <c r="A421" i="16" l="1"/>
  <c r="S421" i="16"/>
  <c r="S422" i="16" l="1"/>
  <c r="A422" i="16"/>
  <c r="S423" i="16" l="1"/>
  <c r="A423" i="16"/>
  <c r="S424" i="16" l="1"/>
  <c r="A424" i="16"/>
  <c r="S425" i="16" l="1"/>
  <c r="A425" i="16"/>
  <c r="A426" i="16" l="1"/>
  <c r="S426" i="16"/>
  <c r="A427" i="16" l="1"/>
  <c r="S427" i="16"/>
  <c r="S428" i="16" l="1"/>
  <c r="A428" i="16"/>
  <c r="S429" i="16" l="1"/>
  <c r="A429" i="16"/>
  <c r="S430" i="16" l="1"/>
  <c r="A430" i="16"/>
  <c r="A431" i="16" l="1"/>
  <c r="S431" i="16"/>
  <c r="S432" i="16" l="1"/>
  <c r="A432" i="16"/>
  <c r="S433" i="16" l="1"/>
  <c r="A433" i="16"/>
  <c r="S434" i="16" l="1"/>
  <c r="A434" i="16"/>
  <c r="S435" i="16" l="1"/>
  <c r="A435" i="16"/>
  <c r="S436" i="16" l="1"/>
  <c r="A436" i="16"/>
  <c r="S437" i="16" l="1"/>
  <c r="A437" i="16"/>
  <c r="A438" i="16" l="1"/>
  <c r="S438" i="16"/>
  <c r="S439" i="16" l="1"/>
  <c r="A439" i="16"/>
  <c r="S440" i="16" l="1"/>
  <c r="A440" i="16"/>
  <c r="S441" i="16" l="1"/>
  <c r="A441" i="16"/>
  <c r="S442" i="16" l="1"/>
  <c r="A442" i="16"/>
  <c r="S443" i="16" l="1"/>
  <c r="A443" i="16"/>
  <c r="S444" i="16" l="1"/>
  <c r="A444" i="16"/>
  <c r="S445" i="16" l="1"/>
  <c r="A445" i="16"/>
  <c r="S446" i="16" l="1"/>
  <c r="A446" i="16"/>
  <c r="S447" i="16" l="1"/>
  <c r="A447" i="16"/>
  <c r="S448" i="16" l="1"/>
  <c r="A448" i="16"/>
  <c r="S449" i="16" l="1"/>
  <c r="A449" i="16"/>
  <c r="S450" i="16" l="1"/>
  <c r="A450" i="16"/>
  <c r="A451" i="16" l="1"/>
  <c r="S451" i="16"/>
  <c r="S452" i="16" l="1"/>
  <c r="A452" i="16"/>
  <c r="S453" i="16" l="1"/>
  <c r="A453" i="16"/>
  <c r="A454" i="16" l="1"/>
  <c r="S454" i="16"/>
  <c r="A455" i="16" l="1"/>
  <c r="S455" i="16"/>
  <c r="S456" i="16" l="1"/>
  <c r="A456" i="16"/>
  <c r="A457" i="16" l="1"/>
  <c r="S457" i="16"/>
  <c r="S458" i="16" l="1"/>
  <c r="A458" i="16"/>
  <c r="S459" i="16" l="1"/>
  <c r="A459" i="16"/>
  <c r="A460" i="16" l="1"/>
  <c r="S460" i="16"/>
  <c r="S461" i="16" l="1"/>
  <c r="A461" i="16"/>
  <c r="A462" i="16" l="1"/>
  <c r="S462" i="16"/>
  <c r="S463" i="16" l="1"/>
  <c r="A463" i="16"/>
  <c r="S464" i="16" l="1"/>
  <c r="A464" i="16"/>
  <c r="S465" i="16" l="1"/>
  <c r="A465" i="16"/>
  <c r="S466" i="16" l="1"/>
  <c r="A466" i="16"/>
  <c r="S467" i="16" l="1"/>
  <c r="A467" i="16"/>
  <c r="S468" i="16" l="1"/>
  <c r="A468" i="16"/>
  <c r="S469" i="16" l="1"/>
  <c r="A469" i="16"/>
  <c r="S470" i="16" l="1"/>
  <c r="A470" i="16"/>
  <c r="S471" i="16" l="1"/>
  <c r="A471" i="16"/>
  <c r="S472" i="16" l="1"/>
  <c r="A472" i="16"/>
  <c r="S473" i="16" l="1"/>
  <c r="A473" i="16"/>
  <c r="A474" i="16" l="1"/>
  <c r="S474" i="16"/>
  <c r="S475" i="16" l="1"/>
  <c r="A475" i="16"/>
  <c r="A476" i="16" l="1"/>
  <c r="S476" i="16"/>
  <c r="S477" i="16" l="1"/>
  <c r="A477" i="16"/>
  <c r="A478" i="16" l="1"/>
  <c r="S478" i="16"/>
  <c r="S479" i="16" l="1"/>
  <c r="A479" i="16"/>
  <c r="S480" i="16" l="1"/>
  <c r="A480" i="16"/>
  <c r="S481" i="16" l="1"/>
  <c r="A481" i="16"/>
  <c r="S482" i="16" l="1"/>
  <c r="A482" i="16"/>
  <c r="A483" i="16" l="1"/>
  <c r="S483" i="16"/>
  <c r="S484" i="16" l="1"/>
  <c r="A484" i="16"/>
  <c r="S485" i="16" l="1"/>
  <c r="A485" i="16"/>
  <c r="S486" i="16" l="1"/>
  <c r="A486" i="16"/>
  <c r="A487" i="16" l="1"/>
  <c r="S487" i="16"/>
  <c r="S488" i="16" l="1"/>
  <c r="A488" i="16"/>
  <c r="A489" i="16" l="1"/>
  <c r="S489" i="16"/>
  <c r="S490" i="16" l="1"/>
  <c r="A490" i="16"/>
  <c r="S491" i="16" l="1"/>
  <c r="A491" i="16"/>
  <c r="S492" i="16" l="1"/>
  <c r="A492" i="16"/>
  <c r="S493" i="16" l="1"/>
  <c r="A493" i="16"/>
  <c r="S494" i="16" l="1"/>
  <c r="A494" i="16"/>
  <c r="A495" i="16" l="1"/>
  <c r="S495" i="16"/>
  <c r="S496" i="16" l="1"/>
  <c r="A496" i="16"/>
  <c r="S497" i="16" l="1"/>
  <c r="A497" i="16"/>
  <c r="S498" i="16" l="1"/>
  <c r="A498" i="16"/>
  <c r="S499" i="16" l="1"/>
  <c r="A499" i="16"/>
  <c r="A500" i="16" l="1"/>
  <c r="S500" i="16"/>
  <c r="A501" i="16" l="1"/>
  <c r="S501" i="16"/>
  <c r="S502" i="16" l="1"/>
  <c r="A502" i="16"/>
  <c r="S503" i="16" l="1"/>
  <c r="A503" i="16"/>
  <c r="S504" i="16" l="1"/>
  <c r="A504" i="16"/>
  <c r="S505" i="16" l="1"/>
  <c r="A505" i="16"/>
  <c r="S506" i="16" l="1"/>
  <c r="A506" i="16"/>
  <c r="S507" i="16" l="1"/>
  <c r="A507" i="16"/>
  <c r="S508" i="16" l="1"/>
  <c r="A508" i="16"/>
  <c r="A509" i="16" l="1"/>
  <c r="S509" i="16"/>
  <c r="S510" i="16" l="1"/>
  <c r="A510" i="16"/>
  <c r="S511" i="16" l="1"/>
  <c r="A511" i="16"/>
  <c r="S512" i="16" l="1"/>
  <c r="A512" i="16"/>
  <c r="S513" i="16" l="1"/>
  <c r="A513" i="16"/>
  <c r="A514" i="16" l="1"/>
  <c r="S514" i="16"/>
  <c r="S515" i="16" l="1"/>
  <c r="A515" i="16"/>
  <c r="S516" i="16" l="1"/>
  <c r="A516" i="16"/>
  <c r="A517" i="16" l="1"/>
  <c r="S517" i="16"/>
  <c r="S518" i="16" l="1"/>
  <c r="A518" i="16"/>
  <c r="A519" i="16" l="1"/>
  <c r="S519" i="16"/>
  <c r="S520" i="16" l="1"/>
  <c r="A520" i="16"/>
  <c r="S521" i="16" l="1"/>
  <c r="A521" i="16"/>
  <c r="S522" i="16" l="1"/>
  <c r="A522" i="16"/>
  <c r="S523" i="16" l="1"/>
  <c r="A523" i="16"/>
  <c r="S524" i="16" l="1"/>
  <c r="A524" i="16"/>
  <c r="S525" i="16" l="1"/>
  <c r="A525" i="16"/>
  <c r="A526" i="16" l="1"/>
  <c r="S526" i="16"/>
  <c r="S527" i="16" l="1"/>
  <c r="A527" i="16"/>
  <c r="S528" i="16" l="1"/>
  <c r="A528" i="16"/>
  <c r="A529" i="16" l="1"/>
  <c r="S529" i="16"/>
  <c r="S530" i="16" l="1"/>
  <c r="A530" i="16"/>
  <c r="S531" i="16" l="1"/>
  <c r="A531" i="16"/>
  <c r="A532" i="16" l="1"/>
  <c r="S532" i="16"/>
  <c r="S533" i="16" l="1"/>
  <c r="A533" i="16"/>
  <c r="S534" i="16" l="1"/>
  <c r="A534" i="16"/>
  <c r="S535" i="16" l="1"/>
  <c r="A535" i="16"/>
  <c r="A536" i="16" l="1"/>
  <c r="S536" i="16"/>
  <c r="S537" i="16" l="1"/>
  <c r="A537" i="16"/>
  <c r="A538" i="16" l="1"/>
  <c r="S538" i="16"/>
  <c r="S539" i="16" l="1"/>
  <c r="A539" i="16"/>
  <c r="S540" i="16" l="1"/>
  <c r="A540" i="16"/>
  <c r="S541" i="16" l="1"/>
  <c r="A541" i="16"/>
  <c r="S542" i="16" l="1"/>
  <c r="A542" i="16"/>
  <c r="S543" i="16" l="1"/>
  <c r="A543" i="16"/>
  <c r="S544" i="16" l="1"/>
  <c r="A544" i="16"/>
  <c r="A545" i="16" l="1"/>
  <c r="S545" i="16"/>
  <c r="S546" i="16" l="1"/>
  <c r="A546" i="16"/>
  <c r="S547" i="16" l="1"/>
  <c r="A547" i="16"/>
  <c r="S548" i="16" l="1"/>
  <c r="A548" i="16"/>
  <c r="S549" i="16" l="1"/>
  <c r="A549" i="16"/>
  <c r="S550" i="16" l="1"/>
  <c r="A550" i="16"/>
  <c r="A551" i="16" l="1"/>
  <c r="S551" i="16"/>
  <c r="S552" i="16" l="1"/>
  <c r="A552" i="16"/>
  <c r="S553" i="16" l="1"/>
  <c r="A553" i="16"/>
  <c r="S554" i="16" l="1"/>
  <c r="A554" i="16"/>
  <c r="S555" i="16" l="1"/>
  <c r="A555" i="16"/>
  <c r="S556" i="16" l="1"/>
  <c r="A556" i="16"/>
  <c r="S557" i="16" l="1"/>
  <c r="A557" i="16"/>
  <c r="S558" i="16" l="1"/>
  <c r="A558" i="16"/>
  <c r="S559" i="16" l="1"/>
  <c r="A559" i="16"/>
  <c r="S560" i="16" l="1"/>
  <c r="A560" i="16"/>
  <c r="A561" i="16" l="1"/>
  <c r="S561" i="16"/>
  <c r="S562" i="16" l="1"/>
  <c r="A562" i="16"/>
  <c r="S563" i="16" l="1"/>
  <c r="A563" i="16"/>
  <c r="S564" i="16" l="1"/>
  <c r="A564" i="16"/>
  <c r="S565" i="16" l="1"/>
  <c r="A565" i="16"/>
  <c r="S566" i="16" l="1"/>
  <c r="A566" i="16"/>
  <c r="S567" i="16" l="1"/>
  <c r="A567" i="16"/>
  <c r="S568" i="16" l="1"/>
  <c r="A568" i="16"/>
  <c r="A569" i="16" l="1"/>
  <c r="S569" i="16"/>
  <c r="A570" i="16" l="1"/>
  <c r="S570" i="16"/>
  <c r="A571" i="16" l="1"/>
  <c r="S571" i="16"/>
  <c r="A572" i="16" l="1"/>
  <c r="S572" i="16"/>
  <c r="S573" i="16" l="1"/>
  <c r="A573" i="16"/>
  <c r="S574" i="16" l="1"/>
  <c r="A574" i="16"/>
  <c r="S575" i="16" l="1"/>
  <c r="A575" i="16"/>
  <c r="S576" i="16" l="1"/>
  <c r="A576" i="16"/>
  <c r="S577" i="16" l="1"/>
  <c r="A577" i="16"/>
  <c r="S578" i="16" l="1"/>
  <c r="A578" i="16"/>
  <c r="A579" i="16" l="1"/>
  <c r="S579" i="16"/>
  <c r="S580" i="16" l="1"/>
  <c r="A580" i="16"/>
  <c r="A581" i="16" l="1"/>
  <c r="S581" i="16"/>
  <c r="S582" i="16" l="1"/>
  <c r="A582" i="16"/>
  <c r="S583" i="16" l="1"/>
  <c r="A583" i="16"/>
  <c r="S584" i="16" l="1"/>
  <c r="A584" i="16"/>
  <c r="S585" i="16" l="1"/>
  <c r="A585" i="16"/>
  <c r="S586" i="16" l="1"/>
  <c r="A586" i="16"/>
  <c r="S587" i="16" l="1"/>
  <c r="A587" i="16"/>
  <c r="S588" i="16" l="1"/>
  <c r="A588" i="16"/>
  <c r="S589" i="16" l="1"/>
  <c r="A589" i="16"/>
  <c r="A590" i="16" l="1"/>
  <c r="S590" i="16"/>
  <c r="A591" i="16" l="1"/>
  <c r="S591" i="16"/>
  <c r="S592" i="16" l="1"/>
  <c r="A592" i="16"/>
  <c r="S593" i="16" l="1"/>
  <c r="A593" i="16"/>
  <c r="S594" i="16" l="1"/>
  <c r="A594" i="16"/>
  <c r="S595" i="16" l="1"/>
  <c r="A595" i="16"/>
  <c r="S596" i="16" l="1"/>
  <c r="A596" i="16"/>
  <c r="A597" i="16" l="1"/>
  <c r="S597" i="16"/>
  <c r="S598" i="16" l="1"/>
  <c r="A598" i="16"/>
  <c r="S599" i="16" l="1"/>
  <c r="A599" i="16"/>
  <c r="S600" i="16" l="1"/>
  <c r="A600" i="16"/>
  <c r="S601" i="16" l="1"/>
  <c r="A601" i="16"/>
  <c r="A602" i="16" l="1"/>
  <c r="S602" i="16"/>
  <c r="S603" i="16" l="1"/>
  <c r="A603" i="16"/>
  <c r="S604" i="16" l="1"/>
  <c r="A604" i="16"/>
  <c r="S605" i="16" l="1"/>
  <c r="A605" i="16"/>
  <c r="A606" i="16" l="1"/>
  <c r="S606" i="16"/>
  <c r="S607" i="16" l="1"/>
  <c r="A607" i="16"/>
  <c r="S608" i="16" l="1"/>
  <c r="A608" i="16"/>
  <c r="S609" i="16" l="1"/>
  <c r="A609" i="16"/>
  <c r="S610" i="16" l="1"/>
  <c r="A610" i="16"/>
  <c r="S611" i="16" l="1"/>
  <c r="A611" i="16"/>
  <c r="S612" i="16" l="1"/>
  <c r="A612" i="16"/>
  <c r="S613" i="16" l="1"/>
  <c r="A613" i="16"/>
  <c r="S614" i="16" l="1"/>
  <c r="A614" i="16"/>
  <c r="S615" i="16" l="1"/>
  <c r="A615" i="16"/>
  <c r="A616" i="16" l="1"/>
  <c r="S616" i="16"/>
  <c r="S617" i="16" l="1"/>
  <c r="A617" i="16"/>
  <c r="S618" i="16" l="1"/>
  <c r="A618" i="16"/>
  <c r="S619" i="16" l="1"/>
  <c r="A619" i="16"/>
  <c r="S620" i="16" l="1"/>
  <c r="A620" i="16"/>
  <c r="S621" i="16" l="1"/>
  <c r="A621" i="16"/>
  <c r="S622" i="16" l="1"/>
  <c r="A622" i="16"/>
  <c r="A623" i="16" l="1"/>
  <c r="S623" i="16"/>
  <c r="S624" i="16" l="1"/>
  <c r="A624" i="16"/>
  <c r="S625" i="16" l="1"/>
  <c r="A625" i="16"/>
  <c r="S626" i="16" l="1"/>
  <c r="A626" i="16"/>
  <c r="S627" i="16" l="1"/>
  <c r="A627" i="16"/>
  <c r="A628" i="16" l="1"/>
  <c r="S628" i="16"/>
  <c r="A629" i="16" l="1"/>
  <c r="S629" i="16"/>
  <c r="S630" i="16" l="1"/>
  <c r="A630" i="16"/>
  <c r="S631" i="16" l="1"/>
  <c r="A631" i="16"/>
  <c r="S632" i="16" l="1"/>
  <c r="A632" i="16"/>
  <c r="A633" i="16" l="1"/>
  <c r="S633" i="16"/>
  <c r="S634" i="16" l="1"/>
  <c r="A634" i="16"/>
  <c r="A635" i="16" l="1"/>
  <c r="S635" i="16"/>
  <c r="S636" i="16" l="1"/>
  <c r="A636" i="16"/>
  <c r="A637" i="16" l="1"/>
  <c r="S637" i="16"/>
  <c r="S638" i="16" l="1"/>
  <c r="A638" i="16"/>
  <c r="A639" i="16" l="1"/>
  <c r="S639" i="16"/>
  <c r="S640" i="16" l="1"/>
  <c r="A640" i="16"/>
  <c r="S641" i="16" l="1"/>
  <c r="A641" i="16"/>
  <c r="S642" i="16" l="1"/>
  <c r="A642" i="16"/>
  <c r="S643" i="16" l="1"/>
  <c r="A643" i="16"/>
  <c r="A644" i="16" l="1"/>
  <c r="S644" i="16"/>
  <c r="S645" i="16" l="1"/>
  <c r="A645" i="16"/>
  <c r="S646" i="16" l="1"/>
  <c r="A646" i="16"/>
  <c r="S647" i="16" l="1"/>
  <c r="A647" i="16"/>
  <c r="S648" i="16" l="1"/>
  <c r="A648" i="16"/>
  <c r="A649" i="16" l="1"/>
  <c r="S649" i="16"/>
  <c r="A650" i="16" l="1"/>
  <c r="S650" i="16"/>
  <c r="S651" i="16" l="1"/>
  <c r="A651" i="16"/>
  <c r="S652" i="16" l="1"/>
  <c r="A652" i="16"/>
  <c r="S653" i="16" l="1"/>
  <c r="A653" i="16"/>
  <c r="S654" i="16" l="1"/>
  <c r="A654" i="16"/>
  <c r="S655" i="16" l="1"/>
  <c r="A655" i="16"/>
  <c r="S656" i="16" l="1"/>
  <c r="A656" i="16"/>
  <c r="S657" i="16" l="1"/>
  <c r="A657" i="16"/>
  <c r="S658" i="16" l="1"/>
  <c r="A658" i="16"/>
  <c r="S659" i="16" l="1"/>
  <c r="A659" i="16"/>
  <c r="A660" i="16" l="1"/>
  <c r="S660" i="16"/>
  <c r="S661" i="16" l="1"/>
  <c r="A661" i="16"/>
  <c r="A662" i="16" l="1"/>
  <c r="S662" i="16"/>
  <c r="A663" i="16" l="1"/>
  <c r="S663" i="16"/>
  <c r="S664" i="16" l="1"/>
  <c r="A664" i="16"/>
  <c r="S665" i="16" l="1"/>
  <c r="A665" i="16"/>
  <c r="S666" i="16" l="1"/>
  <c r="A666" i="16"/>
  <c r="A667" i="16" l="1"/>
  <c r="S667" i="16"/>
  <c r="A668" i="16" l="1"/>
  <c r="S668" i="16"/>
  <c r="S669" i="16" l="1"/>
  <c r="A669" i="16"/>
  <c r="S670" i="16" l="1"/>
  <c r="A670" i="16"/>
  <c r="S671" i="16" l="1"/>
  <c r="A671" i="16"/>
  <c r="A672" i="16" l="1"/>
  <c r="S672" i="16"/>
  <c r="S673" i="16" l="1"/>
  <c r="A673" i="16"/>
  <c r="A674" i="16" l="1"/>
  <c r="S674" i="16"/>
  <c r="S675" i="16" l="1"/>
  <c r="A675" i="16"/>
  <c r="S676" i="16" l="1"/>
  <c r="A676" i="16"/>
  <c r="A677" i="16" l="1"/>
  <c r="S677" i="16"/>
  <c r="S678" i="16" l="1"/>
  <c r="A678" i="16"/>
  <c r="S679" i="16" l="1"/>
  <c r="A679" i="16"/>
  <c r="S680" i="16" l="1"/>
  <c r="A680" i="16"/>
  <c r="S681" i="16" l="1"/>
  <c r="A681" i="16"/>
  <c r="A682" i="16" l="1"/>
  <c r="S682" i="16"/>
  <c r="A683" i="16" l="1"/>
  <c r="S683" i="16"/>
  <c r="S684" i="16" l="1"/>
  <c r="A684" i="16"/>
  <c r="S685" i="16" l="1"/>
  <c r="A685" i="16"/>
  <c r="S686" i="16" l="1"/>
  <c r="A686" i="16"/>
  <c r="S687" i="16" l="1"/>
  <c r="A687" i="16"/>
  <c r="A688" i="16" l="1"/>
  <c r="S688" i="16"/>
  <c r="S689" i="16" l="1"/>
  <c r="A689" i="16"/>
  <c r="S690" i="16" l="1"/>
  <c r="A690" i="16"/>
  <c r="S691" i="16" l="1"/>
  <c r="A691" i="16"/>
  <c r="A692" i="16" l="1"/>
  <c r="S692" i="16"/>
  <c r="A693" i="16" l="1"/>
  <c r="S693" i="16"/>
  <c r="S694" i="16" l="1"/>
  <c r="A694" i="16"/>
  <c r="S695" i="16" l="1"/>
  <c r="A695" i="16"/>
  <c r="S696" i="16" l="1"/>
  <c r="A696" i="16"/>
  <c r="S697" i="16" l="1"/>
  <c r="A697" i="16"/>
  <c r="S698" i="16" l="1"/>
  <c r="A698" i="16"/>
  <c r="S699" i="16" l="1"/>
  <c r="A699" i="16"/>
  <c r="S700" i="16" l="1"/>
  <c r="A700" i="16"/>
  <c r="S701" i="16" l="1"/>
  <c r="A701" i="16"/>
  <c r="S702" i="16" l="1"/>
  <c r="A702" i="16"/>
  <c r="S703" i="16" l="1"/>
  <c r="A703" i="16"/>
  <c r="A704" i="16" l="1"/>
  <c r="S704" i="16"/>
  <c r="A705" i="16" l="1"/>
  <c r="S705" i="16"/>
  <c r="A706" i="16" l="1"/>
  <c r="S706" i="16"/>
  <c r="A707" i="16" l="1"/>
  <c r="S707" i="16"/>
  <c r="S708" i="16" l="1"/>
  <c r="A708" i="16"/>
  <c r="S709" i="16" l="1"/>
  <c r="A709" i="16"/>
  <c r="A710" i="16" l="1"/>
  <c r="S710" i="16"/>
  <c r="S711" i="16" l="1"/>
  <c r="A711" i="16"/>
  <c r="S712" i="16" l="1"/>
  <c r="A712" i="16"/>
  <c r="S713" i="16" l="1"/>
  <c r="A713" i="16"/>
  <c r="S714" i="16" l="1"/>
  <c r="A714" i="16"/>
  <c r="S715" i="16" l="1"/>
  <c r="A715" i="16"/>
  <c r="S716" i="16" l="1"/>
  <c r="A716" i="16"/>
  <c r="S717" i="16" l="1"/>
  <c r="A717" i="16"/>
  <c r="S718" i="16" l="1"/>
  <c r="A718" i="16"/>
  <c r="S719" i="16" l="1"/>
  <c r="A719" i="16"/>
  <c r="S720" i="16" l="1"/>
  <c r="A720" i="16"/>
  <c r="S721" i="16" l="1"/>
  <c r="A721" i="16"/>
  <c r="A722" i="16" l="1"/>
  <c r="S722" i="16"/>
  <c r="S723" i="16" l="1"/>
  <c r="A723" i="16"/>
  <c r="S724" i="16" l="1"/>
  <c r="A724" i="16"/>
  <c r="A725" i="16" l="1"/>
  <c r="S725" i="16"/>
  <c r="S726" i="16" l="1"/>
  <c r="A726" i="16"/>
  <c r="S727" i="16" l="1"/>
  <c r="A727" i="16"/>
  <c r="S728" i="16" l="1"/>
  <c r="A728" i="16"/>
  <c r="S729" i="16" l="1"/>
  <c r="A729" i="16"/>
  <c r="S730" i="16" l="1"/>
  <c r="A730" i="16"/>
  <c r="S731" i="16" l="1"/>
  <c r="A731" i="16"/>
  <c r="S732" i="16" l="1"/>
  <c r="A732" i="16"/>
  <c r="S733" i="16" l="1"/>
  <c r="A733" i="16"/>
  <c r="S734" i="16" l="1"/>
  <c r="A734" i="16"/>
  <c r="S735" i="16" l="1"/>
  <c r="A735" i="16"/>
  <c r="A736" i="16" l="1"/>
  <c r="S736" i="16"/>
  <c r="S737" i="16" l="1"/>
  <c r="A737" i="16"/>
  <c r="A738" i="16" l="1"/>
  <c r="S738" i="16"/>
  <c r="S739" i="16" l="1"/>
  <c r="A739" i="16"/>
  <c r="S740" i="16" l="1"/>
  <c r="A740" i="16"/>
  <c r="A741" i="16" l="1"/>
  <c r="S741" i="16"/>
  <c r="A742" i="16" l="1"/>
  <c r="S742" i="16"/>
  <c r="S743" i="16" l="1"/>
  <c r="A743" i="16"/>
  <c r="A744" i="16" l="1"/>
  <c r="S744" i="16"/>
  <c r="A745" i="16" l="1"/>
  <c r="S745" i="16"/>
  <c r="S746" i="16" l="1"/>
  <c r="A746" i="16"/>
  <c r="A747" i="16" l="1"/>
  <c r="S747" i="16"/>
  <c r="S748" i="16" l="1"/>
  <c r="A748" i="16"/>
  <c r="S749" i="16" l="1"/>
  <c r="A749" i="16"/>
  <c r="S750" i="16" l="1"/>
  <c r="A750" i="16"/>
  <c r="S751" i="16" l="1"/>
  <c r="A751" i="16"/>
  <c r="S752" i="16" l="1"/>
  <c r="A752" i="16"/>
  <c r="S753" i="16" l="1"/>
  <c r="A753" i="16"/>
  <c r="A754" i="16" l="1"/>
  <c r="S754" i="16"/>
  <c r="S755" i="16" l="1"/>
  <c r="A755" i="16"/>
  <c r="S756" i="16" l="1"/>
  <c r="A756" i="16"/>
  <c r="S757" i="16" l="1"/>
  <c r="A757" i="16"/>
  <c r="S758" i="16" l="1"/>
  <c r="A758" i="16"/>
  <c r="A759" i="16" l="1"/>
  <c r="S759" i="16"/>
  <c r="S760" i="16" l="1"/>
  <c r="A760" i="16"/>
  <c r="A761" i="16" l="1"/>
  <c r="S761" i="16"/>
  <c r="A762" i="16" l="1"/>
  <c r="S762" i="16"/>
  <c r="S763" i="16" l="1"/>
  <c r="A763" i="16"/>
  <c r="S764" i="16" l="1"/>
  <c r="A764" i="16"/>
  <c r="S765" i="16" l="1"/>
  <c r="A765" i="16"/>
  <c r="S766" i="16" l="1"/>
  <c r="A766" i="16"/>
  <c r="A767" i="16" l="1"/>
  <c r="S767" i="16"/>
  <c r="S768" i="16" l="1"/>
  <c r="A768" i="16"/>
  <c r="S769" i="16" l="1"/>
  <c r="A769" i="16"/>
  <c r="S770" i="16" l="1"/>
  <c r="A770" i="16"/>
  <c r="S771" i="16" l="1"/>
  <c r="A771" i="16"/>
  <c r="A772" i="16" l="1"/>
  <c r="S772" i="16"/>
  <c r="S773" i="16" l="1"/>
  <c r="A773" i="16"/>
  <c r="S774" i="16" l="1"/>
  <c r="A774" i="16"/>
  <c r="S775" i="16" l="1"/>
  <c r="A775" i="16"/>
  <c r="A776" i="16" l="1"/>
  <c r="S776" i="16"/>
  <c r="S777" i="16" l="1"/>
  <c r="A777" i="16"/>
  <c r="S778" i="16" l="1"/>
  <c r="A778" i="16"/>
  <c r="A779" i="16" l="1"/>
  <c r="S779" i="16"/>
  <c r="S780" i="16" l="1"/>
  <c r="A780" i="16"/>
  <c r="A781" i="16" l="1"/>
  <c r="S781" i="16"/>
  <c r="S782" i="16" l="1"/>
  <c r="A782" i="16"/>
  <c r="S783" i="16" l="1"/>
  <c r="A783" i="16"/>
  <c r="S784" i="16" l="1"/>
  <c r="A784" i="16"/>
  <c r="S785" i="16" l="1"/>
  <c r="A785" i="16"/>
  <c r="S786" i="16" l="1"/>
  <c r="A786" i="16"/>
  <c r="S787" i="16" l="1"/>
  <c r="A787" i="16"/>
  <c r="A788" i="16" l="1"/>
  <c r="S788" i="16"/>
  <c r="S789" i="16" l="1"/>
  <c r="A789" i="16"/>
  <c r="S790" i="16" l="1"/>
  <c r="A790" i="16"/>
  <c r="A791" i="16" l="1"/>
  <c r="S791" i="16"/>
  <c r="S792" i="16" l="1"/>
  <c r="A792" i="16"/>
  <c r="A793" i="16" l="1"/>
  <c r="S793" i="16"/>
  <c r="S794" i="16" l="1"/>
  <c r="A794" i="16"/>
  <c r="A795" i="16" l="1"/>
  <c r="S795" i="16"/>
  <c r="S796" i="16" l="1"/>
  <c r="A796" i="16"/>
  <c r="A797" i="16" l="1"/>
  <c r="S797" i="16"/>
  <c r="A798" i="16" l="1"/>
  <c r="S798" i="16"/>
  <c r="A799" i="16" l="1"/>
  <c r="S799" i="16"/>
  <c r="S800" i="16" l="1"/>
  <c r="A800" i="16"/>
  <c r="S801" i="16" l="1"/>
  <c r="A801" i="16"/>
  <c r="S802" i="16" l="1"/>
  <c r="A802" i="16"/>
  <c r="S803" i="16" l="1"/>
  <c r="A803" i="16"/>
  <c r="S804" i="16" l="1"/>
  <c r="A804" i="16"/>
  <c r="S805" i="16" l="1"/>
  <c r="A805" i="16"/>
  <c r="S806" i="16" l="1"/>
  <c r="A806" i="16"/>
  <c r="S807" i="16" l="1"/>
  <c r="A807" i="16"/>
  <c r="A808" i="16" l="1"/>
  <c r="S808" i="16"/>
  <c r="S809" i="16" l="1"/>
  <c r="A809" i="16"/>
  <c r="A810" i="16" l="1"/>
  <c r="S810" i="16"/>
  <c r="A811" i="16" l="1"/>
  <c r="S811" i="16"/>
  <c r="S812" i="16" l="1"/>
  <c r="A812" i="16"/>
  <c r="S813" i="16" l="1"/>
  <c r="A813" i="16"/>
  <c r="S814" i="16" l="1"/>
  <c r="A814" i="16"/>
  <c r="S815" i="16" l="1"/>
  <c r="A815" i="16"/>
  <c r="S816" i="16" l="1"/>
  <c r="A816" i="16"/>
  <c r="A817" i="16" l="1"/>
  <c r="S817" i="16"/>
  <c r="S818" i="16" l="1"/>
  <c r="A818" i="16"/>
  <c r="S819" i="16" l="1"/>
  <c r="A819" i="16"/>
  <c r="S820" i="16" l="1"/>
  <c r="A820" i="16"/>
  <c r="S821" i="16" l="1"/>
  <c r="A821" i="16"/>
  <c r="S822" i="16" l="1"/>
  <c r="A822" i="16"/>
  <c r="A823" i="16" l="1"/>
  <c r="S823" i="16"/>
  <c r="S824" i="16" l="1"/>
  <c r="A824" i="16"/>
  <c r="S825" i="16" l="1"/>
  <c r="A825" i="16"/>
  <c r="A826" i="16" l="1"/>
  <c r="S826" i="16"/>
  <c r="S827" i="16" l="1"/>
  <c r="A827" i="16"/>
  <c r="S828" i="16" l="1"/>
  <c r="A828" i="16"/>
  <c r="S829" i="16" l="1"/>
  <c r="A829" i="16"/>
  <c r="S830" i="16" l="1"/>
  <c r="A830" i="16"/>
  <c r="S831" i="16" l="1"/>
  <c r="A831" i="16"/>
  <c r="S832" i="16" l="1"/>
  <c r="A832" i="16"/>
  <c r="S833" i="16" l="1"/>
  <c r="A833" i="16"/>
  <c r="S834" i="16" l="1"/>
  <c r="A834" i="16"/>
  <c r="S835" i="16" l="1"/>
  <c r="A835" i="16"/>
  <c r="A836" i="16" l="1"/>
  <c r="S836" i="16"/>
  <c r="S837" i="16" l="1"/>
  <c r="A837" i="16"/>
  <c r="S838" i="16" l="1"/>
  <c r="A838" i="16"/>
  <c r="S839" i="16" l="1"/>
  <c r="A839" i="16"/>
  <c r="A840" i="16" l="1"/>
  <c r="S840" i="16"/>
  <c r="S841" i="16" l="1"/>
  <c r="A841" i="16"/>
  <c r="A842" i="16" l="1"/>
  <c r="S842" i="16"/>
  <c r="S843" i="16" l="1"/>
  <c r="A843" i="16"/>
  <c r="S844" i="16" l="1"/>
  <c r="A844" i="16"/>
  <c r="S845" i="16" l="1"/>
  <c r="A845" i="16"/>
  <c r="S846" i="16" l="1"/>
  <c r="A846" i="16"/>
  <c r="A847" i="16" l="1"/>
  <c r="S847" i="16"/>
  <c r="S848" i="16" l="1"/>
  <c r="A848" i="16"/>
  <c r="S849" i="16" l="1"/>
  <c r="A849" i="16"/>
  <c r="S850" i="16" l="1"/>
  <c r="A850" i="16"/>
  <c r="S851" i="16" l="1"/>
  <c r="A851" i="16"/>
  <c r="A852" i="16" l="1"/>
  <c r="S852" i="16"/>
  <c r="S853" i="16" l="1"/>
  <c r="A853" i="16"/>
  <c r="S854" i="16" l="1"/>
  <c r="A854" i="16"/>
  <c r="S855" i="16" l="1"/>
  <c r="A855" i="16"/>
  <c r="S856" i="16" l="1"/>
  <c r="A856" i="16"/>
  <c r="S857" i="16" l="1"/>
  <c r="A857" i="16"/>
  <c r="A858" i="16" l="1"/>
  <c r="S858" i="16"/>
  <c r="S859" i="16" l="1"/>
  <c r="A859" i="16"/>
  <c r="S860" i="16" l="1"/>
  <c r="A860" i="16"/>
  <c r="A861" i="16" l="1"/>
  <c r="S861" i="16"/>
  <c r="A862" i="16" l="1"/>
  <c r="S862" i="16"/>
  <c r="S863" i="16" l="1"/>
  <c r="A863" i="16"/>
  <c r="S864" i="16" l="1"/>
  <c r="A864" i="16"/>
  <c r="A865" i="16" l="1"/>
  <c r="S865" i="16"/>
  <c r="S866" i="16" l="1"/>
  <c r="A866" i="16"/>
  <c r="A867" i="16" l="1"/>
  <c r="S867" i="16"/>
  <c r="A868" i="16" l="1"/>
  <c r="S868" i="16"/>
  <c r="S869" i="16" l="1"/>
  <c r="A869" i="16"/>
  <c r="A870" i="16" l="1"/>
  <c r="S870" i="16"/>
  <c r="A871" i="16" l="1"/>
  <c r="S871" i="16"/>
  <c r="S872" i="16" l="1"/>
  <c r="A872" i="16"/>
  <c r="S873" i="16" l="1"/>
  <c r="A873" i="16"/>
  <c r="S874" i="16" l="1"/>
  <c r="A874" i="16"/>
  <c r="S875" i="16" l="1"/>
  <c r="A875" i="16"/>
  <c r="A876" i="16" l="1"/>
  <c r="S876" i="16"/>
  <c r="S877" i="16" l="1"/>
  <c r="A877" i="16"/>
  <c r="S878" i="16" l="1"/>
  <c r="A878" i="16"/>
  <c r="S879" i="16" l="1"/>
  <c r="A879" i="16"/>
  <c r="S880" i="16" l="1"/>
  <c r="A880" i="16"/>
  <c r="A881" i="16" l="1"/>
  <c r="S881" i="16"/>
  <c r="S882" i="16" l="1"/>
  <c r="A882" i="16"/>
  <c r="A883" i="16" l="1"/>
  <c r="S883" i="16"/>
  <c r="S884" i="16" l="1"/>
  <c r="A884" i="16"/>
  <c r="S885" i="16" l="1"/>
  <c r="A885" i="16"/>
  <c r="A886" i="16" l="1"/>
  <c r="S886" i="16"/>
  <c r="S887" i="16" l="1"/>
  <c r="A887" i="16"/>
  <c r="S888" i="16" l="1"/>
  <c r="A888" i="16"/>
  <c r="S889" i="16" l="1"/>
  <c r="A889" i="16"/>
  <c r="A890" i="16" l="1"/>
  <c r="S890" i="16"/>
  <c r="A891" i="16" l="1"/>
  <c r="S891" i="16"/>
  <c r="A892" i="16" l="1"/>
  <c r="S892" i="16"/>
  <c r="S893" i="16" l="1"/>
  <c r="A893" i="16"/>
  <c r="S894" i="16" l="1"/>
  <c r="A894" i="16"/>
  <c r="A895" i="16" l="1"/>
  <c r="S895" i="16"/>
  <c r="S896" i="16" l="1"/>
  <c r="A896" i="16"/>
  <c r="S897" i="16" l="1"/>
  <c r="A897" i="16"/>
  <c r="S898" i="16" l="1"/>
  <c r="A898" i="16"/>
  <c r="S899" i="16" l="1"/>
  <c r="A899" i="16"/>
  <c r="A900" i="16" l="1"/>
  <c r="S900" i="16"/>
  <c r="S901" i="16" l="1"/>
  <c r="A901" i="16"/>
  <c r="A902" i="16" l="1"/>
  <c r="S902" i="16"/>
  <c r="S903" i="16" l="1"/>
  <c r="A903" i="16"/>
  <c r="S904" i="16" l="1"/>
  <c r="A904" i="16"/>
  <c r="A905" i="16" l="1"/>
  <c r="S905" i="16"/>
  <c r="S906" i="16" l="1"/>
  <c r="A906" i="16"/>
  <c r="S907" i="16" l="1"/>
  <c r="A907" i="16"/>
  <c r="S908" i="16" l="1"/>
  <c r="A908" i="16"/>
  <c r="S909" i="16" l="1"/>
  <c r="A909" i="16"/>
  <c r="A910" i="16" l="1"/>
  <c r="S910" i="16"/>
  <c r="S911" i="16" l="1"/>
  <c r="A911" i="16"/>
  <c r="A912" i="16" l="1"/>
  <c r="S912" i="16"/>
  <c r="S913" i="16" l="1"/>
  <c r="A913" i="16"/>
  <c r="S914" i="16" l="1"/>
  <c r="A914" i="16"/>
  <c r="A915" i="16" l="1"/>
  <c r="S915" i="16"/>
  <c r="S916" i="16" l="1"/>
  <c r="A916" i="16"/>
  <c r="S917" i="16" l="1"/>
  <c r="A917" i="16"/>
  <c r="S918" i="16" l="1"/>
  <c r="A918" i="16"/>
  <c r="S919" i="16" l="1"/>
  <c r="A919" i="16"/>
  <c r="S920" i="16" l="1"/>
  <c r="A920" i="16"/>
  <c r="A921" i="16" l="1"/>
  <c r="S921" i="16"/>
  <c r="S922" i="16" l="1"/>
  <c r="A922" i="16"/>
  <c r="A923" i="16" l="1"/>
  <c r="S923" i="16"/>
  <c r="S924" i="16" l="1"/>
  <c r="A924" i="16"/>
  <c r="S925" i="16" l="1"/>
  <c r="A925" i="16"/>
  <c r="S926" i="16" l="1"/>
  <c r="A926" i="16"/>
  <c r="S927" i="16" l="1"/>
  <c r="A927" i="16"/>
  <c r="S928" i="16" l="1"/>
  <c r="A928" i="16"/>
  <c r="A929" i="16" l="1"/>
  <c r="S929" i="16"/>
  <c r="A930" i="16" l="1"/>
  <c r="S930" i="16"/>
  <c r="A931" i="16" l="1"/>
  <c r="S931" i="16"/>
  <c r="S932" i="16" l="1"/>
  <c r="A932" i="16"/>
  <c r="S933" i="16" l="1"/>
  <c r="A933" i="16"/>
  <c r="A934" i="16" l="1"/>
  <c r="S934" i="16"/>
  <c r="S935" i="16" l="1"/>
  <c r="A935" i="16"/>
  <c r="S936" i="16" l="1"/>
  <c r="A936" i="16"/>
  <c r="S937" i="16" l="1"/>
  <c r="A937" i="16"/>
  <c r="A938" i="16" l="1"/>
  <c r="S938" i="16"/>
  <c r="S939" i="16" l="1"/>
  <c r="A939" i="16"/>
  <c r="S940" i="16" l="1"/>
  <c r="A940" i="16"/>
  <c r="A941" i="16" l="1"/>
  <c r="S941" i="16"/>
  <c r="S942" i="16" l="1"/>
  <c r="A942" i="16"/>
  <c r="A943" i="16" l="1"/>
  <c r="S943" i="16"/>
  <c r="S944" i="16" l="1"/>
  <c r="A944" i="16"/>
  <c r="S945" i="16" l="1"/>
  <c r="A945" i="16"/>
  <c r="S946" i="16" l="1"/>
  <c r="A946" i="16"/>
  <c r="A947" i="16" l="1"/>
  <c r="S947" i="16"/>
  <c r="S948" i="16" l="1"/>
  <c r="A948" i="16"/>
  <c r="S949" i="16" l="1"/>
  <c r="A949" i="16"/>
  <c r="S950" i="16" l="1"/>
  <c r="A950" i="16"/>
  <c r="S951" i="16" l="1"/>
  <c r="A951" i="16"/>
  <c r="A952" i="16" l="1"/>
  <c r="S952" i="16"/>
  <c r="S953" i="16" l="1"/>
  <c r="A953" i="16"/>
  <c r="S954" i="16" l="1"/>
  <c r="A954" i="16"/>
  <c r="S955" i="16" l="1"/>
  <c r="A955" i="16"/>
  <c r="S956" i="16" l="1"/>
  <c r="A956" i="16"/>
  <c r="A957" i="16" l="1"/>
  <c r="S957" i="16"/>
  <c r="S958" i="16" l="1"/>
  <c r="A958" i="16"/>
  <c r="S959" i="16" l="1"/>
  <c r="A959" i="16"/>
  <c r="S960" i="16" l="1"/>
  <c r="A960" i="16"/>
  <c r="A961" i="16" l="1"/>
  <c r="S961" i="16"/>
  <c r="S962" i="16" l="1"/>
  <c r="A962" i="16"/>
  <c r="S963" i="16" l="1"/>
  <c r="A963" i="16"/>
  <c r="S964" i="16" l="1"/>
  <c r="A964" i="16"/>
  <c r="S965" i="16" l="1"/>
  <c r="A965" i="16"/>
  <c r="S966" i="16" l="1"/>
  <c r="A966" i="16"/>
  <c r="S967" i="16" l="1"/>
  <c r="A967" i="16"/>
  <c r="S968" i="16" l="1"/>
  <c r="A968" i="16"/>
  <c r="S969" i="16" l="1"/>
  <c r="A969" i="16"/>
  <c r="A970" i="16" l="1"/>
  <c r="S970" i="16"/>
  <c r="S971" i="16" l="1"/>
  <c r="A971" i="16"/>
  <c r="S972" i="16" l="1"/>
  <c r="A972" i="16"/>
  <c r="S973" i="16" l="1"/>
  <c r="A973" i="16"/>
  <c r="S974" i="16" l="1"/>
  <c r="A974" i="16"/>
  <c r="S975" i="16" l="1"/>
  <c r="A975" i="16"/>
  <c r="S976" i="16" l="1"/>
  <c r="A976" i="16"/>
  <c r="S977" i="16" l="1"/>
  <c r="A977" i="16"/>
  <c r="A978" i="16" l="1"/>
  <c r="S978" i="16"/>
  <c r="S979" i="16" l="1"/>
  <c r="A979" i="16"/>
  <c r="S980" i="16" l="1"/>
  <c r="A980" i="16"/>
  <c r="S981" i="16" l="1"/>
  <c r="A981" i="16"/>
  <c r="S982" i="16" l="1"/>
  <c r="A982" i="16"/>
  <c r="A983" i="16" l="1"/>
  <c r="S983" i="16"/>
  <c r="A984" i="16" l="1"/>
  <c r="S984" i="16"/>
  <c r="S985" i="16" l="1"/>
  <c r="A985" i="16"/>
  <c r="S986" i="16" l="1"/>
  <c r="A986" i="16"/>
  <c r="S987" i="16" l="1"/>
  <c r="A987" i="16"/>
  <c r="S988" i="16" l="1"/>
  <c r="A988" i="16"/>
  <c r="S989" i="16" l="1"/>
  <c r="A989" i="16"/>
  <c r="S990" i="16" l="1"/>
  <c r="A990" i="16"/>
  <c r="A991" i="16" l="1"/>
  <c r="S991" i="16"/>
  <c r="S992" i="16" l="1"/>
  <c r="A992" i="16"/>
  <c r="S993" i="16" l="1"/>
  <c r="A993" i="16"/>
  <c r="S994" i="16" l="1"/>
  <c r="A994" i="16"/>
  <c r="S995" i="16" l="1"/>
  <c r="A995" i="16"/>
  <c r="S996" i="16" l="1"/>
  <c r="A996" i="16"/>
  <c r="S997" i="16" l="1"/>
  <c r="A997" i="16"/>
  <c r="S998" i="16" l="1"/>
  <c r="A998" i="16"/>
  <c r="S999" i="16" l="1"/>
  <c r="A999" i="16"/>
  <c r="A1000" i="16" l="1"/>
  <c r="S1000" i="16"/>
  <c r="S1001" i="16" l="1"/>
  <c r="A1001" i="16"/>
  <c r="S1002" i="16" l="1"/>
  <c r="A1002" i="16"/>
  <c r="S1003" i="16" l="1"/>
  <c r="A1003" i="16"/>
  <c r="A1004" i="16" l="1"/>
  <c r="S1004" i="16"/>
  <c r="S1005" i="16" l="1"/>
  <c r="A1005" i="16"/>
  <c r="A1006" i="16" l="1"/>
  <c r="S1006" i="16"/>
  <c r="S1007" i="16" l="1"/>
  <c r="A1007" i="16"/>
  <c r="S1008" i="16" l="1"/>
  <c r="A1008" i="16"/>
  <c r="S1009" i="16" l="1"/>
  <c r="A1009" i="16"/>
  <c r="S1010" i="16" l="1"/>
  <c r="A1010" i="16"/>
  <c r="S1011" i="16" l="1"/>
  <c r="A1011" i="16"/>
  <c r="A1012" i="16" l="1"/>
  <c r="S1012" i="16"/>
  <c r="A1013" i="16" l="1"/>
  <c r="S1013" i="16"/>
  <c r="S1014" i="16" l="1"/>
  <c r="A1014" i="16"/>
  <c r="S1015" i="16" l="1"/>
  <c r="A1015" i="16"/>
  <c r="A1016" i="16" l="1"/>
  <c r="S1016" i="16"/>
  <c r="S1017" i="16" l="1"/>
  <c r="A1017" i="16"/>
  <c r="A1018" i="16" l="1"/>
  <c r="S1018" i="16"/>
  <c r="S1019" i="16" l="1"/>
  <c r="A1019" i="16"/>
  <c r="S1020" i="16" l="1"/>
  <c r="A1020" i="16"/>
  <c r="S1021" i="16" l="1"/>
  <c r="A1021" i="16"/>
  <c r="S1022" i="16" l="1"/>
  <c r="A1022" i="16"/>
  <c r="S1023" i="16" l="1"/>
  <c r="A1023" i="16"/>
  <c r="S1024" i="16" l="1"/>
  <c r="A1024" i="16"/>
  <c r="S1025" i="16" l="1"/>
  <c r="A1025" i="16"/>
  <c r="S1026" i="16" l="1"/>
  <c r="A1026" i="16"/>
  <c r="S1027" i="16" l="1"/>
  <c r="A1027" i="16"/>
  <c r="A1028" i="16" l="1"/>
  <c r="S1028" i="16"/>
  <c r="S1029" i="16" l="1"/>
  <c r="A1029" i="16"/>
  <c r="S1030" i="16" l="1"/>
  <c r="A1030" i="16"/>
  <c r="S1031" i="16" l="1"/>
  <c r="A1031" i="16"/>
  <c r="A1032" i="16" l="1"/>
  <c r="S1032" i="16"/>
  <c r="S1033" i="16" l="1"/>
  <c r="A1033" i="16"/>
  <c r="A1034" i="16" l="1"/>
  <c r="S1034" i="16"/>
  <c r="S1035" i="16" l="1"/>
  <c r="A1035" i="16"/>
  <c r="S1036" i="16" l="1"/>
  <c r="A1036" i="16"/>
  <c r="S1037" i="16" l="1"/>
  <c r="A1037" i="16"/>
  <c r="A1038" i="16" l="1"/>
  <c r="S1038" i="16"/>
  <c r="A1039" i="16" l="1"/>
  <c r="S1039" i="16"/>
  <c r="S1040" i="16" l="1"/>
  <c r="A1040" i="16"/>
  <c r="S1041" i="16" l="1"/>
  <c r="A1041" i="16"/>
  <c r="A1042" i="16" l="1"/>
  <c r="S1042" i="16"/>
  <c r="S1043" i="16" l="1"/>
  <c r="A1043" i="16"/>
  <c r="S1044" i="16" l="1"/>
  <c r="A1044" i="16"/>
  <c r="S1045" i="16" l="1"/>
  <c r="A1045" i="16"/>
  <c r="A1046" i="16" l="1"/>
  <c r="S1046" i="16"/>
  <c r="S1047" i="16" l="1"/>
  <c r="A1047" i="16"/>
  <c r="S1048" i="16" l="1"/>
  <c r="A1048" i="16"/>
  <c r="S1049" i="16" l="1"/>
  <c r="A1049" i="16"/>
  <c r="S1050" i="16" l="1"/>
  <c r="A1050" i="16"/>
  <c r="A1051" i="16" l="1"/>
  <c r="S1051" i="16"/>
  <c r="S1052" i="16" l="1"/>
  <c r="A1052" i="16"/>
  <c r="S1053" i="16" l="1"/>
  <c r="A1053" i="16"/>
  <c r="S1054" i="16" l="1"/>
  <c r="A1054" i="16"/>
  <c r="S1055" i="16" l="1"/>
  <c r="A1055" i="16"/>
  <c r="S1056" i="16" l="1"/>
  <c r="A1056" i="16"/>
  <c r="S1057" i="16" l="1"/>
  <c r="A1057" i="16"/>
  <c r="A1058" i="16" l="1"/>
  <c r="S1058" i="16"/>
  <c r="S1059" i="16" l="1"/>
  <c r="A1059" i="16"/>
  <c r="A1060" i="16" l="1"/>
  <c r="S1060" i="16"/>
  <c r="S1061" i="16" l="1"/>
  <c r="A1061" i="16"/>
  <c r="A1062" i="16" l="1"/>
  <c r="S1062" i="16"/>
  <c r="S1063" i="16" l="1"/>
  <c r="A1063" i="16"/>
  <c r="S1064" i="16" l="1"/>
  <c r="A1064" i="16"/>
  <c r="A1065" i="16" l="1"/>
  <c r="S1065" i="16"/>
  <c r="S1066" i="16" l="1"/>
  <c r="A1066" i="16"/>
  <c r="S1067" i="16" l="1"/>
  <c r="A1067" i="16"/>
  <c r="S1068" i="16" l="1"/>
  <c r="A1068" i="16"/>
  <c r="S1069" i="16" l="1"/>
  <c r="A1069" i="16"/>
  <c r="S1070" i="16" l="1"/>
  <c r="A1070" i="16"/>
  <c r="S1071" i="16" l="1"/>
  <c r="A1071" i="16"/>
  <c r="S1072" i="16" l="1"/>
  <c r="A1072" i="16"/>
  <c r="S1073" i="16" l="1"/>
  <c r="A1073" i="16"/>
  <c r="S1074" i="16" l="1"/>
  <c r="A1074" i="16"/>
  <c r="S1075" i="16" l="1"/>
  <c r="A1075" i="16"/>
  <c r="S1076" i="16" l="1"/>
  <c r="A1076" i="16"/>
  <c r="A1077" i="16" l="1"/>
  <c r="S1077" i="16"/>
  <c r="S1078" i="16" l="1"/>
  <c r="A1078" i="16"/>
  <c r="A1079" i="16" l="1"/>
  <c r="S1079" i="16"/>
  <c r="S1080" i="16" l="1"/>
  <c r="A1080" i="16"/>
  <c r="S1081" i="16" l="1"/>
  <c r="A1081" i="16"/>
  <c r="A1082" i="16" l="1"/>
  <c r="S1082" i="16"/>
  <c r="S1083" i="16" l="1"/>
  <c r="A1083" i="16"/>
  <c r="A1084" i="16" l="1"/>
  <c r="S1084" i="16"/>
  <c r="S1085" i="16" l="1"/>
  <c r="A1085" i="16"/>
  <c r="S1086" i="16" l="1"/>
  <c r="A1086" i="16"/>
  <c r="S1087" i="16" l="1"/>
  <c r="A1087" i="16"/>
  <c r="S1088" i="16" l="1"/>
  <c r="A1088" i="16"/>
  <c r="S1089" i="16" l="1"/>
  <c r="A1089" i="16"/>
  <c r="A1090" i="16" l="1"/>
  <c r="S1090" i="16"/>
  <c r="S1091" i="16" l="1"/>
  <c r="A1091" i="16"/>
  <c r="S1092" i="16" l="1"/>
  <c r="A1092" i="16"/>
  <c r="S1093" i="16" l="1"/>
  <c r="A1093" i="16"/>
  <c r="S1094" i="16" l="1"/>
  <c r="A1094" i="16"/>
  <c r="S1095" i="16" l="1"/>
  <c r="A1095" i="16"/>
  <c r="A1096" i="16" l="1"/>
  <c r="S1096" i="16"/>
  <c r="S1097" i="16" l="1"/>
  <c r="A1097" i="16"/>
  <c r="A1098" i="16" l="1"/>
  <c r="S1098" i="16"/>
  <c r="S1099" i="16" l="1"/>
  <c r="A1099" i="16"/>
  <c r="S1100" i="16" l="1"/>
  <c r="A1100" i="16"/>
  <c r="S1101" i="16" l="1"/>
  <c r="A1101" i="16"/>
  <c r="S1102" i="16" l="1"/>
  <c r="A1102" i="16"/>
  <c r="S1103" i="16" l="1"/>
  <c r="A1103" i="16"/>
  <c r="S1104" i="16" l="1"/>
  <c r="A1104" i="16"/>
  <c r="S1105" i="16" l="1"/>
  <c r="A1105" i="16"/>
  <c r="S1106" i="16" l="1"/>
  <c r="A1106" i="16"/>
  <c r="S1107" i="16" l="1"/>
  <c r="A1107" i="16"/>
  <c r="S1108" i="16" l="1"/>
  <c r="A1108" i="16"/>
  <c r="A1109" i="16" l="1"/>
  <c r="S1109" i="16"/>
  <c r="A1110" i="16" l="1"/>
  <c r="S1110" i="16"/>
  <c r="A1111" i="16" l="1"/>
  <c r="S1111" i="16"/>
  <c r="A1112" i="16" l="1"/>
  <c r="S1112" i="16"/>
  <c r="S1113" i="16" l="1"/>
  <c r="A1113" i="16"/>
  <c r="S1114" i="16" l="1"/>
  <c r="A1114" i="16"/>
  <c r="S1115" i="16" l="1"/>
  <c r="A1115" i="16"/>
  <c r="S1116" i="16" l="1"/>
  <c r="A1116" i="16"/>
  <c r="S1117" i="16" l="1"/>
  <c r="A1117" i="16"/>
  <c r="A1118" i="16" l="1"/>
  <c r="S1118" i="16"/>
  <c r="S1119" i="16" l="1"/>
  <c r="A1119" i="16"/>
  <c r="S1120" i="16" l="1"/>
  <c r="A1120" i="16"/>
  <c r="S1121" i="16" l="1"/>
  <c r="A1121" i="16"/>
  <c r="S1122" i="16" l="1"/>
  <c r="A1122" i="16"/>
  <c r="A1123" i="16" l="1"/>
  <c r="S1123" i="16"/>
  <c r="S1124" i="16" l="1"/>
  <c r="A1124" i="16"/>
  <c r="S1125" i="16" l="1"/>
  <c r="A1125" i="16"/>
  <c r="S1126" i="16" l="1"/>
  <c r="A1126" i="16"/>
  <c r="S1127" i="16" l="1"/>
  <c r="A1127" i="16"/>
  <c r="S1128" i="16" l="1"/>
  <c r="A1128" i="16"/>
  <c r="S1129" i="16" l="1"/>
  <c r="A1129" i="16"/>
  <c r="S1130" i="16" l="1"/>
  <c r="A1130" i="16"/>
  <c r="S1131" i="16" l="1"/>
  <c r="A1131" i="16"/>
  <c r="A1132" i="16" l="1"/>
  <c r="S1132" i="16"/>
  <c r="A1133" i="16" l="1"/>
  <c r="S1133" i="16"/>
  <c r="S1134" i="16" l="1"/>
  <c r="A1134" i="16"/>
  <c r="S1135" i="16" l="1"/>
  <c r="A1135" i="16"/>
  <c r="A1136" i="16" l="1"/>
  <c r="S1136" i="16"/>
  <c r="S1137" i="16" l="1"/>
  <c r="A1137" i="16"/>
  <c r="S1138" i="16" l="1"/>
  <c r="A1138" i="16"/>
  <c r="A1139" i="16" l="1"/>
  <c r="S1139" i="16"/>
  <c r="A1140" i="16" l="1"/>
  <c r="S1140" i="16"/>
  <c r="A1141" i="16" l="1"/>
  <c r="S1141" i="16"/>
  <c r="A1142" i="16" l="1"/>
  <c r="S1142" i="16"/>
  <c r="A1143" i="16" l="1"/>
  <c r="S1143" i="16"/>
  <c r="S1144" i="16" l="1"/>
  <c r="A1144" i="16"/>
  <c r="S1145" i="16" l="1"/>
  <c r="A1145" i="16"/>
  <c r="A1146" i="16" l="1"/>
  <c r="S1146" i="16"/>
  <c r="S1147" i="16" l="1"/>
  <c r="A1147" i="16"/>
  <c r="S1148" i="16" l="1"/>
  <c r="A1148" i="16"/>
  <c r="S1149" i="16" l="1"/>
  <c r="A1149" i="16"/>
  <c r="A1150" i="16" l="1"/>
  <c r="S1150" i="16"/>
  <c r="S1151" i="16" l="1"/>
  <c r="A1151" i="16"/>
  <c r="A1152" i="16" l="1"/>
  <c r="S1152" i="16"/>
  <c r="S1153" i="16" l="1"/>
  <c r="A1153" i="16"/>
  <c r="A1154" i="16" l="1"/>
  <c r="S1154" i="16"/>
  <c r="A1155" i="16" l="1"/>
  <c r="S1155" i="16"/>
  <c r="A1156" i="16" l="1"/>
  <c r="S1156" i="16"/>
  <c r="A1157" i="16" l="1"/>
  <c r="S1157" i="16"/>
  <c r="S1158" i="16" l="1"/>
  <c r="A1158" i="16"/>
  <c r="S1159" i="16" l="1"/>
  <c r="A1159" i="16"/>
  <c r="S1160" i="16" l="1"/>
  <c r="A1160" i="16"/>
  <c r="A1161" i="16" l="1"/>
  <c r="S1161" i="16"/>
  <c r="S1162" i="16" l="1"/>
  <c r="A1162" i="16"/>
  <c r="S1163" i="16" l="1"/>
  <c r="A1163" i="16"/>
  <c r="S1164" i="16" l="1"/>
  <c r="A1164" i="16"/>
  <c r="S1165" i="16" l="1"/>
  <c r="A1165" i="16"/>
  <c r="S1166" i="16" l="1"/>
  <c r="A1166" i="16"/>
  <c r="A1167" i="16" l="1"/>
  <c r="S1167" i="16"/>
  <c r="S1168" i="16" l="1"/>
  <c r="A1168" i="16"/>
  <c r="S1169" i="16" l="1"/>
  <c r="A1169" i="16"/>
  <c r="S1170" i="16" l="1"/>
  <c r="A1170" i="16"/>
  <c r="A1171" i="16" l="1"/>
  <c r="S1171" i="16"/>
  <c r="S1172" i="16" l="1"/>
  <c r="A1172" i="16"/>
  <c r="S1173" i="16" l="1"/>
  <c r="A1173" i="16"/>
  <c r="A1174" i="16" l="1"/>
  <c r="S1174" i="16"/>
  <c r="A1175" i="16" l="1"/>
  <c r="S1175" i="16"/>
  <c r="S1176" i="16" l="1"/>
  <c r="A1176" i="16"/>
  <c r="S1177" i="16" l="1"/>
  <c r="A1177" i="16"/>
  <c r="S1178" i="16" l="1"/>
  <c r="A1178" i="16"/>
  <c r="S1179" i="16" l="1"/>
  <c r="A1179" i="16"/>
  <c r="S1180" i="16" l="1"/>
  <c r="A1180" i="16"/>
  <c r="S1181" i="16" l="1"/>
  <c r="A1181" i="16"/>
  <c r="S1182" i="16" l="1"/>
  <c r="A1182" i="16"/>
  <c r="S1183" i="16" l="1"/>
  <c r="A1183" i="16"/>
  <c r="S1184" i="16" l="1"/>
  <c r="A1184" i="16"/>
  <c r="S1185" i="16" l="1"/>
  <c r="A1185" i="16"/>
  <c r="S1186" i="16" l="1"/>
  <c r="A1186" i="16"/>
  <c r="S1187" i="16" l="1"/>
  <c r="A1187" i="16"/>
  <c r="S1188" i="16" l="1"/>
  <c r="A1188" i="16"/>
  <c r="S1189" i="16" l="1"/>
  <c r="A1189" i="16"/>
  <c r="A1190" i="16" l="1"/>
  <c r="S1190" i="16"/>
  <c r="S1191" i="16" l="1"/>
  <c r="A1191" i="16"/>
  <c r="S1192" i="16" l="1"/>
  <c r="A1192" i="16"/>
  <c r="A1193" i="16" l="1"/>
  <c r="S1193" i="16"/>
  <c r="S1194" i="16" l="1"/>
  <c r="A1194" i="16"/>
  <c r="S1195" i="16" l="1"/>
  <c r="A1195" i="16"/>
  <c r="S1196" i="16" l="1"/>
  <c r="A1196" i="16"/>
  <c r="S1197" i="16" l="1"/>
  <c r="A1197" i="16"/>
  <c r="S1198" i="16" l="1"/>
  <c r="A1198" i="16"/>
  <c r="A1199" i="16" l="1"/>
  <c r="S1199" i="16"/>
  <c r="S1200" i="16" l="1"/>
  <c r="A1200" i="16"/>
  <c r="S1201" i="16" l="1"/>
  <c r="A1201" i="16"/>
  <c r="S1202" i="16" l="1"/>
  <c r="A1202" i="16"/>
  <c r="A1203" i="16" l="1"/>
  <c r="S1203" i="16"/>
  <c r="S1204" i="16" l="1"/>
  <c r="A1204" i="16"/>
  <c r="S1205" i="16" l="1"/>
  <c r="A1205" i="16"/>
  <c r="S1206" i="16" l="1"/>
  <c r="A1206" i="16"/>
  <c r="S1207" i="16" l="1"/>
  <c r="A1207" i="16"/>
  <c r="A1208" i="16" l="1"/>
  <c r="S1208" i="16"/>
  <c r="S1209" i="16" l="1"/>
  <c r="A1209" i="16"/>
  <c r="A1210" i="16" l="1"/>
  <c r="S1210" i="16"/>
  <c r="S1211" i="16" l="1"/>
  <c r="A1211" i="16"/>
  <c r="S1212" i="16" l="1"/>
  <c r="A1212" i="16"/>
  <c r="S1213" i="16" l="1"/>
  <c r="A1213" i="16"/>
  <c r="S1214" i="16" l="1"/>
  <c r="A1214" i="16"/>
  <c r="S1215" i="16" l="1"/>
  <c r="A1215" i="16"/>
  <c r="S1216" i="16" l="1"/>
  <c r="A1216" i="16"/>
  <c r="S1217" i="16" l="1"/>
  <c r="A1217" i="16"/>
  <c r="S1218" i="16" l="1"/>
  <c r="A1218" i="16"/>
  <c r="S1219" i="16" l="1"/>
  <c r="A1219" i="16"/>
  <c r="S1220" i="16" l="1"/>
  <c r="A1220" i="16"/>
  <c r="S1221" i="16" l="1"/>
  <c r="A1221" i="16"/>
  <c r="S1222" i="16" l="1"/>
  <c r="A1222" i="16"/>
  <c r="S1223" i="16" l="1"/>
  <c r="A1223" i="16"/>
  <c r="S1224" i="16" l="1"/>
  <c r="A1224" i="16"/>
  <c r="S1225" i="16" l="1"/>
  <c r="A1225" i="16"/>
  <c r="S1226" i="16" l="1"/>
  <c r="A1226" i="16"/>
  <c r="A1227" i="16" l="1"/>
  <c r="S1227" i="16"/>
  <c r="A1228" i="16" l="1"/>
  <c r="S1228" i="16"/>
  <c r="A1229" i="16" l="1"/>
  <c r="S1229" i="16"/>
  <c r="A1230" i="16" l="1"/>
  <c r="S1230" i="16"/>
  <c r="S1231" i="16" l="1"/>
  <c r="A1231" i="16"/>
  <c r="S1232" i="16" l="1"/>
  <c r="A1232" i="16"/>
  <c r="A1233" i="16" l="1"/>
  <c r="S1233" i="16"/>
  <c r="S1234" i="16" l="1"/>
  <c r="A1234" i="16"/>
  <c r="S1235" i="16" l="1"/>
  <c r="A1235" i="16"/>
  <c r="S1236" i="16" l="1"/>
  <c r="A1236" i="16"/>
  <c r="A1237" i="16" l="1"/>
  <c r="S1237" i="16"/>
  <c r="S1238" i="16" l="1"/>
  <c r="A1238" i="16"/>
  <c r="S1239" i="16" l="1"/>
  <c r="A1239" i="16"/>
  <c r="S1240" i="16" l="1"/>
  <c r="A1240" i="16"/>
  <c r="S1241" i="16" l="1"/>
  <c r="A1241" i="16"/>
  <c r="S1242" i="16" l="1"/>
  <c r="A1242" i="16"/>
  <c r="S1243" i="16" l="1"/>
  <c r="A1243" i="16"/>
  <c r="S1244" i="16" l="1"/>
  <c r="A1244" i="16"/>
  <c r="S1245" i="16" l="1"/>
  <c r="A1245" i="16"/>
  <c r="S1246" i="16" l="1"/>
  <c r="A1246" i="16"/>
  <c r="S1247" i="16" l="1"/>
  <c r="A1247" i="16"/>
  <c r="S1248" i="16" l="1"/>
  <c r="A1248" i="16"/>
  <c r="S1249" i="16" l="1"/>
  <c r="A1249" i="16"/>
  <c r="S1250" i="16" l="1"/>
  <c r="A1250" i="16"/>
  <c r="S1251" i="16" l="1"/>
  <c r="A1251" i="16"/>
  <c r="S1252" i="16" l="1"/>
  <c r="A1252" i="16"/>
  <c r="S1253" i="16" l="1"/>
  <c r="A1253" i="16"/>
  <c r="A1254" i="16" l="1"/>
  <c r="S1254" i="16"/>
  <c r="A1255" i="16" l="1"/>
  <c r="S1255" i="16"/>
  <c r="S1256" i="16" l="1"/>
  <c r="A1256" i="16"/>
  <c r="S1257" i="16" l="1"/>
  <c r="A1257" i="16"/>
  <c r="A1258" i="16" l="1"/>
  <c r="S1258" i="16"/>
  <c r="S1259" i="16" l="1"/>
  <c r="A1259" i="16"/>
  <c r="S1260" i="16" l="1"/>
  <c r="A1260" i="16"/>
  <c r="S1261" i="16" l="1"/>
  <c r="A1261" i="16"/>
  <c r="S1262" i="16" l="1"/>
  <c r="A1262" i="16"/>
  <c r="A1263" i="16" l="1"/>
  <c r="S1263" i="16"/>
  <c r="S1264" i="16" l="1"/>
  <c r="A1264" i="16"/>
  <c r="S1265" i="16" l="1"/>
  <c r="A1265" i="16"/>
  <c r="S1266" i="16" l="1"/>
  <c r="A1266" i="16"/>
  <c r="S1267" i="16" l="1"/>
  <c r="A1267" i="16"/>
  <c r="S1268" i="16" l="1"/>
  <c r="A1268" i="16"/>
  <c r="S1269" i="16" l="1"/>
  <c r="A1269" i="16"/>
  <c r="A1270" i="16" l="1"/>
  <c r="S1270" i="16"/>
  <c r="S1271" i="16" l="1"/>
  <c r="A1271" i="16"/>
  <c r="S1272" i="16" l="1"/>
  <c r="A1272" i="16"/>
  <c r="S1273" i="16" l="1"/>
  <c r="A1273" i="16"/>
  <c r="S1274" i="16" l="1"/>
  <c r="A1274" i="16"/>
  <c r="A1275" i="16" l="1"/>
  <c r="S1275" i="16"/>
  <c r="S1276" i="16" l="1"/>
  <c r="A1276" i="16"/>
  <c r="S1277" i="16" l="1"/>
  <c r="A1277" i="16"/>
  <c r="A1278" i="16" l="1"/>
  <c r="S1278" i="16"/>
  <c r="S1279" i="16" l="1"/>
  <c r="A1279" i="16"/>
  <c r="S1280" i="16" l="1"/>
  <c r="A1280" i="16"/>
  <c r="A1281" i="16" l="1"/>
  <c r="S1281" i="16"/>
  <c r="S1282" i="16" l="1"/>
  <c r="A1282" i="16"/>
  <c r="A1283" i="16" l="1"/>
  <c r="S1283" i="16"/>
  <c r="S1284" i="16" l="1"/>
  <c r="A1284" i="16"/>
  <c r="S1285" i="16" l="1"/>
  <c r="A1285" i="16"/>
  <c r="S1286" i="16" l="1"/>
  <c r="A1286" i="16"/>
  <c r="S1287" i="16" l="1"/>
  <c r="A1287" i="16"/>
  <c r="A1288" i="16" l="1"/>
  <c r="S1288" i="16"/>
  <c r="S1289" i="16" l="1"/>
  <c r="A1289" i="16"/>
  <c r="S1290" i="16" l="1"/>
  <c r="A1290" i="16"/>
  <c r="S1291" i="16" l="1"/>
  <c r="A1291" i="16"/>
  <c r="S1292" i="16" l="1"/>
  <c r="A1292" i="16"/>
  <c r="A1293" i="16" l="1"/>
  <c r="S1293" i="16"/>
  <c r="S1294" i="16" l="1"/>
  <c r="A1294" i="16"/>
  <c r="S1295" i="16" l="1"/>
  <c r="A1295" i="16"/>
  <c r="S1296" i="16" l="1"/>
  <c r="A1296" i="16"/>
  <c r="S1297" i="16" l="1"/>
  <c r="A1297" i="16"/>
  <c r="S1298" i="16" l="1"/>
  <c r="A1298" i="16"/>
  <c r="A1299" i="16" l="1"/>
  <c r="S1299" i="16"/>
  <c r="S1300" i="16" l="1"/>
  <c r="A1300" i="16"/>
  <c r="S1301" i="16" l="1"/>
  <c r="A1301" i="16"/>
  <c r="S1302" i="16" l="1"/>
  <c r="A1302" i="16"/>
  <c r="S1303" i="16" l="1"/>
  <c r="A1303" i="16"/>
  <c r="S1304" i="16" l="1"/>
  <c r="A1304" i="16"/>
  <c r="S1305" i="16" l="1"/>
  <c r="A1305" i="16"/>
  <c r="S1306" i="16" l="1"/>
  <c r="A1306" i="16"/>
  <c r="S1307" i="16" l="1"/>
  <c r="A1307" i="16"/>
  <c r="S1308" i="16" l="1"/>
  <c r="A1308" i="16"/>
  <c r="S1309" i="16" l="1"/>
  <c r="A1309" i="16"/>
  <c r="A1310" i="16" l="1"/>
  <c r="S1310" i="16"/>
  <c r="S1311" i="16" l="1"/>
  <c r="A1311" i="16"/>
  <c r="S1312" i="16" l="1"/>
  <c r="A1312" i="16"/>
  <c r="S1313" i="16" l="1"/>
  <c r="A1313" i="16"/>
  <c r="A1314" i="16" l="1"/>
  <c r="S1314" i="16"/>
  <c r="A1315" i="16" l="1"/>
  <c r="S1315" i="16"/>
  <c r="S1316" i="16" l="1"/>
  <c r="A1316" i="16"/>
  <c r="S1317" i="16" l="1"/>
  <c r="A1317" i="16"/>
  <c r="S1318" i="16" l="1"/>
  <c r="A1318" i="16"/>
  <c r="S1319" i="16" l="1"/>
  <c r="A1319" i="16"/>
  <c r="S1320" i="16" l="1"/>
  <c r="A1320" i="16"/>
  <c r="S1321" i="16" l="1"/>
  <c r="A1321" i="16"/>
  <c r="S1322" i="16" l="1"/>
  <c r="A1322" i="16"/>
  <c r="S1323" i="16" l="1"/>
  <c r="A1323" i="16"/>
  <c r="S1324" i="16" l="1"/>
  <c r="A1324" i="16"/>
  <c r="A1325" i="16" l="1"/>
  <c r="S1325" i="16"/>
  <c r="S1326" i="16" l="1"/>
  <c r="A1326" i="16"/>
  <c r="S1327" i="16" l="1"/>
  <c r="A1327" i="16"/>
  <c r="S1328" i="16" l="1"/>
  <c r="A1328" i="16"/>
  <c r="S1329" i="16" l="1"/>
  <c r="A1329" i="16"/>
  <c r="S1330" i="16" l="1"/>
  <c r="A1330" i="16"/>
  <c r="A1331" i="16" l="1"/>
  <c r="S1331" i="16"/>
  <c r="A1332" i="16" l="1"/>
  <c r="S1332" i="16"/>
  <c r="A1333" i="16" l="1"/>
  <c r="S1333" i="16"/>
  <c r="S1334" i="16" l="1"/>
  <c r="A1334" i="16"/>
  <c r="S1335" i="16" l="1"/>
  <c r="A1335" i="16"/>
  <c r="A1336" i="16" l="1"/>
  <c r="S1336" i="16"/>
  <c r="S1337" i="16" l="1"/>
  <c r="A1337" i="16"/>
  <c r="S1338" i="16" l="1"/>
  <c r="A1338" i="16"/>
  <c r="A1339" i="16" l="1"/>
  <c r="S1339" i="16"/>
  <c r="S1340" i="16" l="1"/>
  <c r="A1340" i="16"/>
  <c r="S1341" i="16" l="1"/>
  <c r="A1341" i="16"/>
  <c r="S1342" i="16" l="1"/>
  <c r="A1342" i="16"/>
  <c r="A1343" i="16" l="1"/>
  <c r="S1343" i="16"/>
  <c r="S1344" i="16" l="1"/>
  <c r="A1344" i="16"/>
  <c r="S1345" i="16" l="1"/>
  <c r="A1345" i="16"/>
  <c r="A1346" i="16" l="1"/>
  <c r="S1346" i="16"/>
  <c r="S1347" i="16" l="1"/>
  <c r="A1347" i="16"/>
  <c r="A1348" i="16" l="1"/>
  <c r="S1348" i="16"/>
  <c r="A1349" i="16" l="1"/>
  <c r="S1349" i="16"/>
  <c r="S1350" i="16" l="1"/>
  <c r="A1350" i="16"/>
  <c r="A1351" i="16" l="1"/>
  <c r="S1351" i="16"/>
  <c r="A1352" i="16" l="1"/>
  <c r="S1352" i="16"/>
  <c r="S1353" i="16" l="1"/>
  <c r="A1353" i="16"/>
  <c r="S1354" i="16" l="1"/>
  <c r="A1354" i="16"/>
  <c r="A1355" i="16" l="1"/>
  <c r="S1355" i="16"/>
  <c r="S1356" i="16" l="1"/>
  <c r="A1356" i="16"/>
  <c r="S1357" i="16" l="1"/>
  <c r="A1357" i="16"/>
  <c r="S1358" i="16" l="1"/>
  <c r="A1358" i="16"/>
  <c r="A1359" i="16" l="1"/>
  <c r="S1359" i="16"/>
  <c r="S1360" i="16" l="1"/>
  <c r="A1360" i="16"/>
  <c r="S1361" i="16" l="1"/>
  <c r="A1361" i="16"/>
  <c r="S1362" i="16" l="1"/>
  <c r="A1362" i="16"/>
  <c r="S1363" i="16" l="1"/>
  <c r="A1363" i="16"/>
  <c r="A1364" i="16" l="1"/>
  <c r="S1364" i="16"/>
  <c r="S1365" i="16" l="1"/>
  <c r="A1365" i="16"/>
  <c r="A1366" i="16" l="1"/>
  <c r="S1366" i="16"/>
  <c r="S1367" i="16" l="1"/>
  <c r="A1367" i="16"/>
  <c r="S1368" i="16" l="1"/>
  <c r="A1368" i="16"/>
  <c r="S1369" i="16" l="1"/>
  <c r="A1369" i="16"/>
  <c r="A1370" i="16" l="1"/>
  <c r="S1370" i="16"/>
  <c r="A1371" i="16" l="1"/>
  <c r="S1371" i="16"/>
  <c r="S1372" i="16" l="1"/>
  <c r="A1372" i="16"/>
  <c r="S1373" i="16" l="1"/>
  <c r="A1373" i="16"/>
  <c r="A1374" i="16" l="1"/>
  <c r="S1374" i="16"/>
  <c r="S1375" i="16" l="1"/>
  <c r="A1375" i="16"/>
  <c r="S1376" i="16" l="1"/>
  <c r="A1376" i="16"/>
  <c r="S1377" i="16" l="1"/>
  <c r="A1377" i="16"/>
  <c r="S1378" i="16" l="1"/>
  <c r="A1378" i="16"/>
  <c r="S1379" i="16" l="1"/>
  <c r="A1379" i="16"/>
  <c r="S1380" i="16" l="1"/>
  <c r="A1380" i="16"/>
  <c r="S1381" i="16" l="1"/>
  <c r="A1381" i="16"/>
  <c r="S1382" i="16" l="1"/>
  <c r="A1382" i="16"/>
  <c r="A1383" i="16" l="1"/>
  <c r="S1383" i="16"/>
  <c r="S1384" i="16" l="1"/>
  <c r="A1384" i="16"/>
  <c r="S1385" i="16" l="1"/>
  <c r="A1385" i="16"/>
  <c r="A1386" i="16" l="1"/>
  <c r="S1386" i="16"/>
  <c r="S1387" i="16" l="1"/>
  <c r="A1387" i="16"/>
  <c r="S1388" i="16" l="1"/>
  <c r="A1388" i="16"/>
  <c r="S1389" i="16" l="1"/>
  <c r="A1389" i="16"/>
  <c r="S1390" i="16" l="1"/>
  <c r="A1390" i="16"/>
  <c r="A1391" i="16" l="1"/>
  <c r="S1391" i="16"/>
  <c r="S1392" i="16" l="1"/>
  <c r="A1392" i="16"/>
  <c r="S1393" i="16" l="1"/>
  <c r="A1393" i="16"/>
  <c r="A1394" i="16" l="1"/>
  <c r="S1394" i="16"/>
  <c r="S1395" i="16" l="1"/>
  <c r="A1395" i="16"/>
  <c r="S1396" i="16" l="1"/>
  <c r="A1396" i="16"/>
  <c r="S1397" i="16" l="1"/>
  <c r="A1397" i="16"/>
  <c r="S1398" i="16" l="1"/>
  <c r="A1398" i="16"/>
  <c r="A1399" i="16" l="1"/>
  <c r="S1399" i="16"/>
  <c r="S1400" i="16" l="1"/>
  <c r="A1400" i="16"/>
  <c r="A1401" i="16" l="1"/>
  <c r="S1401" i="16"/>
  <c r="A1402" i="16" l="1"/>
  <c r="S1402" i="16"/>
  <c r="S1403" i="16" l="1"/>
  <c r="A1403" i="16"/>
  <c r="A1404" i="16" l="1"/>
  <c r="S1404" i="16"/>
  <c r="S1405" i="16" l="1"/>
  <c r="A1405" i="16"/>
  <c r="S1406" i="16" l="1"/>
  <c r="A1406" i="16"/>
  <c r="S1407" i="16" l="1"/>
  <c r="A1407" i="16"/>
  <c r="S1408" i="16" l="1"/>
  <c r="A1408" i="16"/>
  <c r="S1409" i="16" l="1"/>
  <c r="A1409" i="16"/>
  <c r="S1410" i="16" l="1"/>
  <c r="A1410" i="16"/>
  <c r="S1411" i="16" l="1"/>
  <c r="A1411" i="16"/>
  <c r="S1412" i="16" l="1"/>
  <c r="A1412" i="16"/>
  <c r="S1413" i="16" l="1"/>
  <c r="A1413" i="16"/>
  <c r="S1414" i="16" l="1"/>
  <c r="A1414" i="16"/>
  <c r="S1415" i="16" l="1"/>
  <c r="A1415" i="16"/>
  <c r="S1416" i="16" l="1"/>
  <c r="A1416" i="16"/>
  <c r="A1417" i="16" l="1"/>
  <c r="S1417" i="16"/>
  <c r="S1418" i="16" l="1"/>
  <c r="A1418" i="16"/>
  <c r="S1419" i="16" l="1"/>
  <c r="A1419" i="16"/>
  <c r="A1420" i="16" l="1"/>
  <c r="S1420" i="16"/>
  <c r="S1421" i="16" l="1"/>
  <c r="A1421" i="16"/>
  <c r="S1422" i="16" l="1"/>
  <c r="A1422" i="16"/>
  <c r="A1423" i="16" l="1"/>
  <c r="S1423" i="16"/>
  <c r="S1424" i="16" l="1"/>
  <c r="A1424" i="16"/>
  <c r="S1425" i="16" l="1"/>
  <c r="A1425" i="16"/>
  <c r="S1426" i="16" l="1"/>
  <c r="A1426" i="16"/>
  <c r="S1427" i="16" l="1"/>
  <c r="A1427" i="16"/>
  <c r="S1428" i="16" l="1"/>
  <c r="A1428" i="16"/>
  <c r="S1429" i="16" l="1"/>
  <c r="A1429" i="16"/>
  <c r="S1430" i="16" l="1"/>
  <c r="A1430" i="16"/>
  <c r="S1431" i="16" l="1"/>
  <c r="A1431" i="16"/>
  <c r="S1432" i="16" l="1"/>
  <c r="A1432" i="16"/>
  <c r="S1433" i="16" l="1"/>
  <c r="A1433" i="16"/>
  <c r="S1434" i="16" l="1"/>
  <c r="A1434" i="16"/>
  <c r="S1435" i="16" l="1"/>
  <c r="A1435" i="16"/>
  <c r="S1436" i="16" l="1"/>
  <c r="A1436" i="16"/>
  <c r="A1437" i="16" l="1"/>
  <c r="S1437" i="16"/>
  <c r="A1438" i="16" l="1"/>
  <c r="S1438" i="16"/>
  <c r="A1439" i="16" l="1"/>
  <c r="S1439" i="16"/>
  <c r="S1440" i="16" l="1"/>
  <c r="A1440" i="16"/>
  <c r="S1441" i="16" l="1"/>
  <c r="A1441" i="16"/>
  <c r="S1442" i="16" l="1"/>
  <c r="A1442" i="16"/>
  <c r="A1443" i="16" l="1"/>
  <c r="S1443" i="16"/>
  <c r="S1444" i="16" l="1"/>
  <c r="A1444" i="16"/>
  <c r="A1445" i="16" l="1"/>
  <c r="S1445" i="16"/>
  <c r="S1446" i="16" l="1"/>
  <c r="A1446" i="16"/>
  <c r="A1447" i="16" l="1"/>
  <c r="S1447" i="16"/>
  <c r="S1448" i="16" l="1"/>
  <c r="A1448" i="16"/>
  <c r="A1449" i="16" l="1"/>
  <c r="S1449" i="16"/>
  <c r="A1450" i="16" l="1"/>
  <c r="S1450" i="16"/>
  <c r="A1451" i="16" l="1"/>
  <c r="S1451" i="16"/>
  <c r="S1452" i="16" l="1"/>
  <c r="A1452" i="16"/>
  <c r="S1453" i="16" l="1"/>
  <c r="A1453" i="16"/>
  <c r="A1454" i="16" l="1"/>
  <c r="S1454" i="16"/>
  <c r="S1455" i="16" l="1"/>
  <c r="A1455" i="16"/>
  <c r="S1456" i="16" l="1"/>
  <c r="A1456" i="16"/>
  <c r="S1457" i="16" l="1"/>
  <c r="A1457" i="16"/>
  <c r="S1458" i="16" l="1"/>
  <c r="A1458" i="16"/>
  <c r="S1459" i="16" l="1"/>
  <c r="A1459" i="16"/>
  <c r="S1460" i="16" l="1"/>
  <c r="A1460" i="16"/>
  <c r="S1461" i="16" l="1"/>
  <c r="A1461" i="16"/>
  <c r="S1462" i="16" l="1"/>
  <c r="A1462" i="16"/>
  <c r="A1463" i="16" l="1"/>
  <c r="S1463" i="16"/>
  <c r="S1464" i="16" l="1"/>
  <c r="A1464" i="16"/>
  <c r="S1465" i="16" l="1"/>
  <c r="A1465" i="16"/>
  <c r="S1466" i="16" l="1"/>
  <c r="A1466" i="16"/>
  <c r="S1467" i="16" l="1"/>
  <c r="A1467" i="16"/>
  <c r="A1468" i="16" l="1"/>
  <c r="S1468" i="16"/>
  <c r="S1469" i="16" l="1"/>
  <c r="A1469" i="16"/>
  <c r="S1470" i="16" l="1"/>
  <c r="A1470" i="16"/>
  <c r="S1471" i="16" l="1"/>
  <c r="A1471" i="16"/>
  <c r="A1472" i="16" l="1"/>
  <c r="S1472" i="16"/>
  <c r="S1473" i="16" l="1"/>
  <c r="A1473" i="16"/>
  <c r="S1474" i="16" l="1"/>
  <c r="A1474" i="16"/>
  <c r="S1475" i="16" l="1"/>
  <c r="A1475" i="16"/>
  <c r="S1476" i="16" l="1"/>
  <c r="A1476" i="16"/>
  <c r="S1477" i="16" l="1"/>
  <c r="A1477" i="16"/>
  <c r="S1478" i="16" l="1"/>
  <c r="A1478" i="16"/>
  <c r="A1479" i="16" l="1"/>
  <c r="S1479" i="16"/>
  <c r="S1480" i="16" l="1"/>
  <c r="A1480" i="16"/>
  <c r="S1481" i="16" l="1"/>
  <c r="A1481" i="16"/>
  <c r="S1482" i="16" l="1"/>
  <c r="A1482" i="16"/>
  <c r="A1483" i="16" l="1"/>
  <c r="S1483" i="16"/>
  <c r="S1484" i="16" l="1"/>
  <c r="A1484" i="16"/>
  <c r="A1485" i="16" l="1"/>
  <c r="S1485" i="16"/>
  <c r="S1486" i="16" l="1"/>
  <c r="A1486" i="16"/>
  <c r="S1487" i="16" l="1"/>
  <c r="A1487" i="16"/>
  <c r="S1488" i="16" l="1"/>
  <c r="A1488" i="16"/>
  <c r="S1489" i="16" l="1"/>
  <c r="A1489" i="16"/>
  <c r="S1490" i="16" l="1"/>
  <c r="A1490" i="16"/>
  <c r="S1491" i="16" l="1"/>
  <c r="A1491" i="16"/>
  <c r="S1492" i="16" l="1"/>
  <c r="A1492" i="16"/>
  <c r="S1493" i="16" l="1"/>
  <c r="A1493" i="16"/>
  <c r="A1494" i="16" l="1"/>
  <c r="S1494" i="16"/>
  <c r="S1495" i="16" l="1"/>
  <c r="A1495" i="16"/>
  <c r="A1496" i="16" l="1"/>
  <c r="S1496" i="16"/>
  <c r="S1497" i="16" l="1"/>
  <c r="A1497" i="16"/>
  <c r="S1498" i="16" l="1"/>
  <c r="A1498" i="16"/>
  <c r="A1499" i="16" l="1"/>
  <c r="S1499" i="16"/>
  <c r="A1500" i="16" l="1"/>
  <c r="S1500" i="16"/>
  <c r="S1501" i="16" l="1"/>
  <c r="A1501" i="16"/>
  <c r="S1502" i="16" l="1"/>
  <c r="A1502" i="16"/>
  <c r="S1503" i="16" l="1"/>
  <c r="A1503" i="16"/>
  <c r="A1504" i="16" l="1"/>
  <c r="S1504" i="16"/>
  <c r="S1505" i="16" l="1"/>
  <c r="A1505" i="16"/>
  <c r="S1506" i="16" l="1"/>
  <c r="A1506" i="16"/>
  <c r="S1507" i="16" l="1"/>
  <c r="A1507" i="16"/>
  <c r="A1508" i="16" l="1"/>
  <c r="S1508" i="16"/>
  <c r="S1509" i="16" l="1"/>
  <c r="A1509" i="16"/>
  <c r="S1510" i="16" l="1"/>
  <c r="A1510" i="16"/>
  <c r="S1511" i="16" l="1"/>
  <c r="A1511" i="16"/>
  <c r="S1512" i="16" l="1"/>
  <c r="A1512" i="16"/>
  <c r="S1513" i="16" l="1"/>
  <c r="A1513" i="16"/>
  <c r="S1514" i="16" l="1"/>
  <c r="A1514" i="16"/>
  <c r="A1515" i="16" l="1"/>
  <c r="S1515" i="16"/>
  <c r="S1516" i="16" l="1"/>
  <c r="A1516" i="16"/>
  <c r="A1517" i="16" l="1"/>
  <c r="S1517" i="16"/>
  <c r="S1518" i="16" l="1"/>
  <c r="A1518" i="16"/>
  <c r="S1519" i="16" l="1"/>
  <c r="A1519" i="16"/>
  <c r="A1520" i="16" l="1"/>
  <c r="S1520" i="16"/>
  <c r="S1521" i="16" l="1"/>
  <c r="A1521" i="16"/>
  <c r="S1522" i="16" l="1"/>
  <c r="A1522" i="16"/>
  <c r="S1523" i="16" l="1"/>
  <c r="A1523" i="16"/>
  <c r="S1524" i="16" l="1"/>
  <c r="A1524" i="16"/>
  <c r="S1525" i="16" l="1"/>
  <c r="A1525" i="16"/>
  <c r="S1526" i="16" l="1"/>
  <c r="A1526" i="16"/>
  <c r="S1527" i="16" l="1"/>
  <c r="A1527" i="16"/>
  <c r="S1528" i="16" l="1"/>
  <c r="A1528" i="16"/>
  <c r="S1529" i="16" l="1"/>
  <c r="A1529" i="16"/>
  <c r="S1530" i="16" l="1"/>
  <c r="A1530" i="16"/>
  <c r="A1531" i="16" l="1"/>
  <c r="S1531" i="16"/>
  <c r="S1532" i="16" l="1"/>
  <c r="A1532" i="16"/>
  <c r="A1533" i="16" l="1"/>
  <c r="S1533" i="16"/>
  <c r="S1534" i="16" l="1"/>
  <c r="A1534" i="16"/>
  <c r="S1535" i="16" l="1"/>
  <c r="A1535" i="16"/>
  <c r="S1536" i="16" l="1"/>
  <c r="A1536" i="16"/>
  <c r="A1537" i="16" l="1"/>
  <c r="S1537" i="16"/>
  <c r="S1538" i="16" l="1"/>
  <c r="A1538" i="16"/>
  <c r="S1539" i="16" l="1"/>
  <c r="A1539" i="16"/>
  <c r="S1540" i="16" l="1"/>
  <c r="A1540" i="16"/>
  <c r="A1541" i="16" l="1"/>
  <c r="S1541" i="16"/>
  <c r="S1542" i="16" l="1"/>
  <c r="A1542" i="16"/>
  <c r="S1543" i="16" l="1"/>
  <c r="A1543" i="16"/>
  <c r="S1544" i="16" l="1"/>
  <c r="A1544" i="16"/>
  <c r="A1545" i="16" l="1"/>
  <c r="S1545" i="16"/>
  <c r="A1546" i="16" l="1"/>
  <c r="S1546" i="16"/>
  <c r="S1547" i="16" l="1"/>
  <c r="A1547" i="16"/>
  <c r="S1548" i="16" l="1"/>
  <c r="A1548" i="16"/>
  <c r="A1549" i="16" l="1"/>
  <c r="S1549" i="16"/>
  <c r="S1550" i="16" l="1"/>
  <c r="A1550" i="16"/>
  <c r="S1551" i="16" l="1"/>
  <c r="A1551" i="16"/>
  <c r="S1552" i="16" l="1"/>
  <c r="A1552" i="16"/>
  <c r="S1553" i="16" l="1"/>
  <c r="A1553" i="16"/>
  <c r="S1554" i="16" l="1"/>
  <c r="A1554" i="16"/>
  <c r="S1555" i="16" l="1"/>
  <c r="A1555" i="16"/>
  <c r="A1556" i="16" l="1"/>
  <c r="S1556" i="16"/>
  <c r="S1557" i="16" l="1"/>
  <c r="A1557" i="16"/>
  <c r="S1558" i="16" l="1"/>
  <c r="A1558" i="16"/>
  <c r="S1559" i="16" l="1"/>
  <c r="A1559" i="16"/>
  <c r="S1560" i="16" l="1"/>
  <c r="A1560" i="16"/>
  <c r="S1561" i="16" l="1"/>
  <c r="A1561" i="16"/>
  <c r="S1562" i="16" l="1"/>
  <c r="A1562" i="16"/>
  <c r="A1563" i="16" l="1"/>
  <c r="S1563" i="16"/>
  <c r="A1564" i="16" l="1"/>
  <c r="S1564" i="16"/>
  <c r="S1565" i="16" l="1"/>
  <c r="A1565" i="16"/>
  <c r="S1566" i="16" l="1"/>
  <c r="A1566" i="16"/>
  <c r="A1567" i="16" l="1"/>
  <c r="S1567" i="16"/>
  <c r="S1568" i="16" l="1"/>
  <c r="A1568" i="16"/>
  <c r="S1569" i="16" l="1"/>
  <c r="A1569" i="16"/>
  <c r="S1570" i="16" l="1"/>
  <c r="A1570" i="16"/>
  <c r="S1571" i="16" l="1"/>
  <c r="A1571" i="16"/>
  <c r="A1572" i="16" l="1"/>
  <c r="S1572" i="16"/>
  <c r="S1573" i="16" l="1"/>
  <c r="A1573" i="16"/>
  <c r="S1574" i="16" l="1"/>
  <c r="A1574" i="16"/>
  <c r="S1575" i="16" l="1"/>
  <c r="A1575" i="16"/>
  <c r="S1576" i="16" l="1"/>
  <c r="A1576" i="16"/>
  <c r="S1577" i="16" l="1"/>
  <c r="A1577" i="16"/>
  <c r="S1578" i="16" l="1"/>
  <c r="A1578" i="16"/>
  <c r="S1579" i="16" l="1"/>
  <c r="A1579" i="16"/>
  <c r="S1580" i="16" l="1"/>
  <c r="A1580" i="16"/>
  <c r="S1581" i="16" l="1"/>
  <c r="A1581" i="16"/>
  <c r="S1582" i="16" l="1"/>
  <c r="A1582" i="16"/>
  <c r="A1583" i="16" l="1"/>
  <c r="S1583" i="16"/>
  <c r="S1584" i="16" l="1"/>
  <c r="A1584" i="16"/>
  <c r="S1585" i="16" l="1"/>
  <c r="A1585" i="16"/>
  <c r="A1586" i="16" l="1"/>
  <c r="S1586" i="16"/>
  <c r="S1587" i="16" l="1"/>
  <c r="A1587" i="16"/>
  <c r="S1588" i="16" l="1"/>
  <c r="A1588" i="16"/>
  <c r="S1589" i="16" l="1"/>
  <c r="A1589" i="16"/>
  <c r="S1590" i="16" l="1"/>
  <c r="A1590" i="16"/>
  <c r="S1591" i="16" l="1"/>
  <c r="A1591" i="16"/>
  <c r="S1592" i="16" l="1"/>
  <c r="A1592" i="16"/>
  <c r="S1593" i="16" l="1"/>
  <c r="A1593" i="16"/>
  <c r="S1594" i="16" l="1"/>
  <c r="A1594" i="16"/>
  <c r="S1595" i="16" l="1"/>
  <c r="A1595" i="16"/>
  <c r="S1596" i="16" l="1"/>
  <c r="A1596" i="16"/>
  <c r="A1597" i="16" l="1"/>
  <c r="S1597" i="16"/>
  <c r="A1598" i="16" l="1"/>
  <c r="S1598" i="16"/>
  <c r="S1599" i="16" l="1"/>
  <c r="A1599" i="16"/>
  <c r="S1600" i="16" l="1"/>
  <c r="A1600" i="16"/>
  <c r="A1601" i="16" l="1"/>
  <c r="S1601" i="16"/>
  <c r="A1602" i="16" l="1"/>
  <c r="S1602" i="16"/>
  <c r="S1603" i="16" l="1"/>
  <c r="A1603" i="16"/>
  <c r="S1604" i="16" l="1"/>
  <c r="A1604" i="16"/>
  <c r="S1605" i="16" l="1"/>
  <c r="A1605" i="16"/>
  <c r="A1606" i="16" l="1"/>
  <c r="S1606" i="16"/>
  <c r="S1607" i="16" l="1"/>
  <c r="A1607" i="16"/>
  <c r="S1608" i="16" l="1"/>
  <c r="A1608" i="16"/>
  <c r="S1609" i="16" l="1"/>
  <c r="A1609" i="16"/>
  <c r="S1610" i="16" l="1"/>
  <c r="A1610" i="16"/>
  <c r="S1611" i="16" l="1"/>
  <c r="A1611" i="16"/>
  <c r="A1612" i="16" l="1"/>
  <c r="S1612" i="16"/>
  <c r="S1613" i="16" l="1"/>
  <c r="A1613" i="16"/>
  <c r="S1614" i="16" l="1"/>
  <c r="A1614" i="16"/>
  <c r="S1615" i="16" l="1"/>
  <c r="A1615" i="16"/>
  <c r="A1616" i="16" l="1"/>
  <c r="S1616" i="16"/>
  <c r="S1617" i="16" l="1"/>
  <c r="A1617" i="16"/>
  <c r="A1618" i="16" l="1"/>
  <c r="S1618" i="16"/>
  <c r="A1619" i="16" l="1"/>
  <c r="S1619" i="16"/>
  <c r="A1620" i="16" l="1"/>
  <c r="S1620" i="16"/>
  <c r="S1621" i="16" l="1"/>
  <c r="A1621" i="16"/>
  <c r="A1622" i="16" l="1"/>
  <c r="S1622" i="16"/>
  <c r="S1623" i="16" l="1"/>
  <c r="A1623" i="16"/>
  <c r="S1624" i="16" l="1"/>
  <c r="A1624" i="16"/>
  <c r="S1625" i="16" l="1"/>
  <c r="A1625" i="16"/>
  <c r="S1626" i="16" l="1"/>
  <c r="A1626" i="16"/>
  <c r="S1627" i="16" l="1"/>
  <c r="A1627" i="16"/>
  <c r="S1628" i="16" l="1"/>
  <c r="A1628" i="16"/>
  <c r="A1629" i="16" l="1"/>
  <c r="S1629" i="16"/>
  <c r="S1630" i="16" l="1"/>
  <c r="A1630" i="16"/>
  <c r="A1631" i="16" l="1"/>
  <c r="S1631" i="16"/>
  <c r="A1632" i="16" l="1"/>
  <c r="S1632" i="16"/>
  <c r="S1633" i="16" l="1"/>
  <c r="A1633" i="16"/>
  <c r="S1634" i="16" l="1"/>
  <c r="A1634" i="16"/>
  <c r="A1635" i="16" l="1"/>
  <c r="S1635" i="16"/>
  <c r="A1636" i="16" l="1"/>
  <c r="S1636" i="16"/>
  <c r="A1637" i="16" l="1"/>
  <c r="S1637" i="16"/>
  <c r="S1638" i="16" l="1"/>
  <c r="A1638" i="16"/>
  <c r="A1639" i="16" l="1"/>
  <c r="S1639" i="16"/>
  <c r="S1640" i="16" l="1"/>
  <c r="A1640" i="16"/>
  <c r="S1641" i="16" l="1"/>
  <c r="A1641" i="16"/>
  <c r="A1642" i="16" l="1"/>
  <c r="S1642" i="16"/>
  <c r="S1643" i="16" l="1"/>
  <c r="A1643" i="16"/>
  <c r="A1644" i="16" l="1"/>
  <c r="S1644" i="16"/>
  <c r="S1645" i="16" l="1"/>
  <c r="A1645" i="16"/>
  <c r="S1646" i="16" l="1"/>
  <c r="A1646" i="16"/>
  <c r="A1647" i="16" l="1"/>
  <c r="S1647" i="16"/>
  <c r="S1648" i="16" l="1"/>
  <c r="A1648" i="16"/>
  <c r="A1649" i="16" l="1"/>
  <c r="S1649" i="16"/>
  <c r="S1650" i="16" l="1"/>
  <c r="A1650" i="16"/>
  <c r="S1651" i="16" l="1"/>
  <c r="A1651" i="16"/>
  <c r="S1652" i="16" l="1"/>
  <c r="A1652" i="16"/>
  <c r="A1653" i="16" l="1"/>
  <c r="S1653" i="16"/>
  <c r="S1654" i="16" l="1"/>
  <c r="A1654" i="16"/>
  <c r="S1655" i="16" l="1"/>
  <c r="A1655" i="16"/>
  <c r="A1656" i="16" l="1"/>
  <c r="S1656" i="16"/>
  <c r="S1657" i="16" l="1"/>
  <c r="A1657" i="16"/>
  <c r="S1658" i="16" l="1"/>
  <c r="A1658" i="16"/>
  <c r="S1659" i="16" l="1"/>
  <c r="A1659" i="16"/>
  <c r="S1660" i="16" l="1"/>
  <c r="A1660" i="16"/>
  <c r="A1661" i="16" l="1"/>
  <c r="S1661" i="16"/>
  <c r="S1662" i="16" l="1"/>
  <c r="A1662" i="16"/>
  <c r="A1663" i="16" l="1"/>
  <c r="S1663" i="16"/>
  <c r="S1664" i="16" l="1"/>
  <c r="A1664" i="16"/>
  <c r="A1665" i="16" l="1"/>
  <c r="S1665" i="16"/>
  <c r="A1666" i="16" l="1"/>
  <c r="S1666" i="16"/>
  <c r="S1667" i="16" l="1"/>
  <c r="A1667" i="16"/>
  <c r="A1668" i="16" l="1"/>
  <c r="S1668" i="16"/>
  <c r="S1669" i="16" l="1"/>
  <c r="A1669" i="16"/>
  <c r="S1670" i="16" l="1"/>
  <c r="A1670" i="16"/>
  <c r="S1671" i="16" l="1"/>
  <c r="A1671" i="16"/>
  <c r="A1672" i="16" l="1"/>
  <c r="S1672" i="16"/>
  <c r="S1673" i="16" l="1"/>
  <c r="A1673" i="16"/>
  <c r="S1674" i="16" l="1"/>
  <c r="A1674" i="16"/>
  <c r="S1675" i="16" l="1"/>
  <c r="A1675" i="16"/>
  <c r="A1676" i="16" l="1"/>
  <c r="S1676" i="16"/>
  <c r="S1677" i="16" l="1"/>
  <c r="A1677" i="16"/>
  <c r="S1678" i="16" l="1"/>
  <c r="A1678" i="16"/>
  <c r="S1679" i="16" l="1"/>
  <c r="A1679" i="16"/>
  <c r="S1680" i="16" l="1"/>
  <c r="A1680" i="16"/>
  <c r="S1681" i="16" l="1"/>
  <c r="A1681" i="16"/>
  <c r="S1682" i="16" l="1"/>
  <c r="A1682" i="16"/>
  <c r="A1683" i="16" l="1"/>
  <c r="S1683" i="16"/>
  <c r="A1684" i="16" l="1"/>
  <c r="S1684" i="16"/>
  <c r="S1685" i="16" l="1"/>
  <c r="A1685" i="16"/>
  <c r="A1686" i="16" l="1"/>
  <c r="S1686" i="16"/>
  <c r="S1687" i="16" l="1"/>
  <c r="A1687" i="16"/>
  <c r="A1688" i="16" l="1"/>
  <c r="S1688" i="16"/>
  <c r="S1689" i="16" l="1"/>
  <c r="A1689" i="16"/>
  <c r="S1690" i="16" l="1"/>
  <c r="A1690" i="16"/>
  <c r="A1691" i="16" l="1"/>
  <c r="S1691" i="16"/>
  <c r="A1692" i="16" l="1"/>
  <c r="S1692" i="16"/>
  <c r="S1693" i="16" l="1"/>
  <c r="A1693" i="16"/>
  <c r="S1694" i="16" l="1"/>
  <c r="A1694" i="16"/>
  <c r="S1695" i="16" l="1"/>
  <c r="A1695" i="16"/>
  <c r="S1696" i="16" l="1"/>
  <c r="A1696" i="16"/>
  <c r="S1697" i="16" l="1"/>
  <c r="A1697" i="16"/>
  <c r="S1698" i="16" l="1"/>
  <c r="A1698" i="16"/>
  <c r="S1699" i="16" l="1"/>
  <c r="A1699" i="16"/>
  <c r="S1700" i="16" l="1"/>
  <c r="A1700" i="16"/>
  <c r="S1701" i="16" l="1"/>
  <c r="A1701" i="16"/>
  <c r="S1702" i="16" l="1"/>
  <c r="A1702" i="16"/>
  <c r="S1703" i="16" l="1"/>
  <c r="A1703" i="16"/>
  <c r="S1704" i="16" l="1"/>
  <c r="A1704" i="16"/>
  <c r="A1705" i="16" l="1"/>
  <c r="S1705" i="16"/>
  <c r="S1706" i="16" l="1"/>
  <c r="A1706" i="16"/>
  <c r="S1707" i="16" l="1"/>
  <c r="A1707" i="16"/>
  <c r="A1708" i="16" l="1"/>
  <c r="S1708" i="16"/>
  <c r="S1709" i="16" l="1"/>
  <c r="A1709" i="16"/>
  <c r="A1710" i="16" l="1"/>
  <c r="S1710" i="16"/>
  <c r="S1711" i="16" l="1"/>
  <c r="A1711" i="16"/>
  <c r="S1712" i="16" l="1"/>
  <c r="A1712" i="16"/>
  <c r="S1713" i="16" l="1"/>
  <c r="A1713" i="16"/>
  <c r="S1714" i="16" l="1"/>
  <c r="A1714" i="16"/>
  <c r="S1715" i="16" l="1"/>
  <c r="A1715" i="16"/>
  <c r="A1716" i="16" l="1"/>
  <c r="S1716" i="16"/>
  <c r="S1717" i="16" l="1"/>
  <c r="A1717" i="16"/>
  <c r="S1718" i="16" l="1"/>
  <c r="A1718" i="16"/>
  <c r="A1719" i="16" l="1"/>
  <c r="S1719" i="16"/>
  <c r="S1720" i="16" l="1"/>
  <c r="A1720" i="16"/>
  <c r="S1721" i="16" l="1"/>
  <c r="A1721" i="16"/>
  <c r="S1722" i="16" l="1"/>
  <c r="A1722" i="16"/>
  <c r="S1723" i="16" l="1"/>
  <c r="A1723" i="16"/>
  <c r="A1724" i="16" l="1"/>
  <c r="S1724" i="16"/>
  <c r="S1725" i="16" l="1"/>
  <c r="A1725" i="16"/>
  <c r="S1726" i="16" l="1"/>
  <c r="A1726" i="16"/>
  <c r="A1727" i="16" l="1"/>
  <c r="S1727" i="16"/>
  <c r="A1728" i="16" l="1"/>
  <c r="S1728" i="16"/>
  <c r="S1729" i="16" l="1"/>
  <c r="A1729" i="16"/>
  <c r="S1730" i="16" l="1"/>
  <c r="A1730" i="16"/>
  <c r="S1731" i="16" l="1"/>
  <c r="A1731" i="16"/>
  <c r="S1732" i="16" l="1"/>
  <c r="A1732" i="16"/>
  <c r="A1733" i="16" l="1"/>
  <c r="S1733" i="16"/>
  <c r="A1734" i="16" l="1"/>
  <c r="S1734" i="16"/>
  <c r="S1735" i="16" l="1"/>
  <c r="A1735" i="16"/>
  <c r="S1736" i="16" l="1"/>
  <c r="A1736" i="16"/>
  <c r="S1737" i="16" l="1"/>
  <c r="A1737" i="16"/>
  <c r="A1738" i="16" l="1"/>
  <c r="S1738" i="16"/>
  <c r="S1739" i="16" l="1"/>
  <c r="A1739" i="16"/>
  <c r="S1740" i="16" l="1"/>
  <c r="A1740" i="16"/>
  <c r="A1741" i="16" l="1"/>
  <c r="S1741" i="16"/>
  <c r="A1742" i="16" l="1"/>
  <c r="S1742" i="16"/>
  <c r="S1743" i="16" l="1"/>
  <c r="A1743" i="16"/>
  <c r="A1744" i="16" l="1"/>
  <c r="S1744" i="16"/>
  <c r="S1745" i="16" l="1"/>
  <c r="A1745" i="16"/>
  <c r="S1746" i="16" l="1"/>
  <c r="A1746" i="16"/>
  <c r="A1747" i="16" l="1"/>
  <c r="S1747" i="16"/>
  <c r="S1748" i="16" l="1"/>
  <c r="A1748" i="16"/>
  <c r="S1749" i="16" l="1"/>
  <c r="A1749" i="16"/>
  <c r="A1750" i="16" l="1"/>
  <c r="S1750" i="16"/>
  <c r="S1751" i="16" l="1"/>
  <c r="A1751" i="16"/>
  <c r="S1752" i="16" l="1"/>
  <c r="A1752" i="16"/>
  <c r="S1753" i="16" l="1"/>
  <c r="A1753" i="16"/>
  <c r="S1754" i="16" l="1"/>
  <c r="A1754" i="16"/>
  <c r="A1755" i="16" l="1"/>
  <c r="S1755" i="16"/>
  <c r="A1756" i="16" l="1"/>
  <c r="S1756" i="16"/>
  <c r="S1757" i="16" l="1"/>
  <c r="A1757" i="16"/>
  <c r="S1758" i="16" l="1"/>
  <c r="A1758" i="16"/>
  <c r="A1759" i="16" l="1"/>
  <c r="S1759" i="16"/>
  <c r="S1760" i="16" l="1"/>
  <c r="A1760" i="16"/>
  <c r="S1761" i="16" l="1"/>
  <c r="A1761" i="16"/>
  <c r="S1762" i="16" l="1"/>
  <c r="A1762" i="16"/>
  <c r="S1763" i="16" l="1"/>
  <c r="A1763" i="16"/>
  <c r="S1764" i="16" l="1"/>
  <c r="A1764" i="16"/>
  <c r="S1765" i="16" l="1"/>
  <c r="A1765" i="16"/>
  <c r="S1766" i="16" l="1"/>
  <c r="A1766" i="16"/>
  <c r="A1767" i="16" l="1"/>
  <c r="S1767" i="16"/>
  <c r="S1768" i="16" l="1"/>
  <c r="A1768" i="16"/>
  <c r="A1769" i="16" l="1"/>
  <c r="S1769" i="16"/>
  <c r="S1770" i="16" l="1"/>
  <c r="A1770" i="16"/>
  <c r="A1771" i="16" l="1"/>
  <c r="S1771" i="16"/>
  <c r="S1772" i="16" l="1"/>
  <c r="A1772" i="16"/>
  <c r="S1773" i="16" l="1"/>
  <c r="A1773" i="16"/>
  <c r="S1774" i="16" l="1"/>
  <c r="A1774" i="16"/>
  <c r="S1775" i="16" l="1"/>
  <c r="A1775" i="16"/>
  <c r="S1776" i="16" l="1"/>
  <c r="A1776" i="16"/>
  <c r="S1777" i="16" l="1"/>
  <c r="A1777" i="16"/>
  <c r="S1778" i="16" l="1"/>
  <c r="A1778" i="16"/>
  <c r="A1779" i="16" l="1"/>
  <c r="S1779" i="16"/>
  <c r="S1780" i="16" l="1"/>
  <c r="A1780" i="16"/>
  <c r="S1781" i="16" l="1"/>
  <c r="A1781" i="16"/>
  <c r="A1782" i="16" l="1"/>
  <c r="S1782" i="16"/>
  <c r="A1783" i="16" l="1"/>
  <c r="S1783" i="16"/>
  <c r="S1784" i="16" l="1"/>
  <c r="A1784" i="16"/>
  <c r="A1785" i="16" l="1"/>
  <c r="S1785" i="16"/>
  <c r="S1786" i="16" l="1"/>
  <c r="A1786" i="16"/>
  <c r="S1787" i="16" l="1"/>
  <c r="A1787" i="16"/>
  <c r="S1788" i="16" l="1"/>
  <c r="A1788" i="16"/>
  <c r="S1789" i="16" l="1"/>
  <c r="A1789" i="16"/>
  <c r="S1790" i="16" l="1"/>
  <c r="A1790" i="16"/>
  <c r="S1791" i="16" l="1"/>
  <c r="A1791" i="16"/>
  <c r="S1792" i="16" l="1"/>
  <c r="A1792" i="16"/>
  <c r="S1793" i="16" l="1"/>
  <c r="A1793" i="16"/>
  <c r="S1794" i="16" l="1"/>
  <c r="A1794" i="16"/>
  <c r="S1795" i="16" l="1"/>
  <c r="A1795" i="16"/>
  <c r="S1796" i="16" l="1"/>
  <c r="A1796" i="16"/>
  <c r="S1797" i="16" l="1"/>
  <c r="A1797" i="16"/>
  <c r="A1798" i="16" l="1"/>
  <c r="S1798" i="16"/>
  <c r="S1799" i="16" l="1"/>
  <c r="A1799" i="16"/>
  <c r="A1800" i="16" l="1"/>
  <c r="S1800" i="16"/>
  <c r="A1801" i="16" l="1"/>
  <c r="S1801" i="16"/>
  <c r="S1802" i="16" l="1"/>
  <c r="A1802" i="16"/>
  <c r="S1803" i="16" l="1"/>
  <c r="A1803" i="16"/>
  <c r="S1804" i="16" l="1"/>
  <c r="A1804" i="16"/>
  <c r="S1805" i="16" l="1"/>
  <c r="A1805" i="16"/>
  <c r="S1806" i="16" l="1"/>
  <c r="A1806" i="16"/>
  <c r="S1807" i="16" l="1"/>
  <c r="A1807" i="16"/>
  <c r="A1808" i="16" l="1"/>
  <c r="S1808" i="16"/>
  <c r="S1809" i="16" l="1"/>
  <c r="A1809" i="16"/>
  <c r="S1810" i="16" l="1"/>
  <c r="A1810" i="16"/>
  <c r="S1811" i="16" l="1"/>
  <c r="A1811" i="16"/>
  <c r="S1812" i="16" l="1"/>
  <c r="A1812" i="16"/>
  <c r="A1813" i="16" l="1"/>
  <c r="S1813" i="16"/>
  <c r="A1814" i="16" l="1"/>
  <c r="S1814" i="16"/>
  <c r="S1815" i="16" l="1"/>
  <c r="A1815" i="16"/>
  <c r="A1816" i="16" l="1"/>
  <c r="S1816" i="16"/>
  <c r="A1817" i="16" l="1"/>
  <c r="S1817" i="16"/>
  <c r="A1818" i="16" l="1"/>
  <c r="S1818" i="16"/>
  <c r="A1819" i="16" l="1"/>
  <c r="S1819" i="16"/>
  <c r="S1820" i="16" l="1"/>
  <c r="A1820" i="16"/>
  <c r="S1821" i="16" l="1"/>
  <c r="A1821" i="16"/>
  <c r="S1822" i="16" l="1"/>
  <c r="A1822" i="16"/>
  <c r="S1823" i="16" l="1"/>
  <c r="A1823" i="16"/>
  <c r="S1824" i="16" l="1"/>
  <c r="A1824" i="16"/>
  <c r="S1825" i="16" l="1"/>
  <c r="A1825" i="16"/>
  <c r="S1826" i="16" l="1"/>
  <c r="A1826" i="16"/>
  <c r="A1827" i="16" l="1"/>
  <c r="S1827" i="16"/>
  <c r="S1828" i="16" l="1"/>
  <c r="A1828" i="16"/>
  <c r="S1829" i="16" l="1"/>
  <c r="A1829" i="16"/>
  <c r="S1830" i="16" l="1"/>
  <c r="A1830" i="16"/>
  <c r="A1831" i="16" l="1"/>
  <c r="S1831" i="16"/>
  <c r="S1832" i="16" l="1"/>
  <c r="A1832" i="16"/>
  <c r="A1833" i="16" l="1"/>
  <c r="S1833" i="16"/>
  <c r="S1834" i="16" l="1"/>
  <c r="A1834" i="16"/>
  <c r="A1835" i="16" l="1"/>
  <c r="S1835" i="16"/>
  <c r="S1836" i="16" l="1"/>
  <c r="A1836" i="16"/>
  <c r="S1837" i="16" l="1"/>
  <c r="A1837" i="16"/>
  <c r="S1838" i="16" l="1"/>
  <c r="A1838" i="16"/>
  <c r="S1839" i="16" l="1"/>
  <c r="A1839" i="16"/>
  <c r="S1840" i="16" l="1"/>
  <c r="A1840" i="16"/>
  <c r="A1841" i="16" l="1"/>
  <c r="S1841" i="16"/>
  <c r="S1842" i="16" l="1"/>
  <c r="A1842" i="16"/>
  <c r="S1843" i="16" l="1"/>
  <c r="A1843" i="16"/>
  <c r="S1844" i="16" l="1"/>
  <c r="A1844" i="16"/>
  <c r="S1845" i="16" l="1"/>
  <c r="A1845" i="16"/>
  <c r="S1846" i="16" l="1"/>
  <c r="A1846" i="16"/>
  <c r="S1847" i="16" l="1"/>
  <c r="A1847" i="16"/>
  <c r="A1848" i="16" l="1"/>
  <c r="S1848" i="16"/>
  <c r="S1849" i="16" l="1"/>
  <c r="A1849" i="16"/>
  <c r="S1850" i="16" l="1"/>
  <c r="A1850" i="16"/>
  <c r="S1851" i="16" l="1"/>
  <c r="A1851" i="16"/>
  <c r="S1852" i="16" l="1"/>
  <c r="A1852" i="16"/>
  <c r="A1853" i="16" l="1"/>
  <c r="S1853" i="16"/>
  <c r="S1854" i="16" l="1"/>
  <c r="A1854" i="16"/>
  <c r="S1855" i="16" l="1"/>
  <c r="A1855" i="16"/>
  <c r="S1856" i="16" l="1"/>
  <c r="A1856" i="16"/>
  <c r="S1857" i="16" l="1"/>
  <c r="A1857" i="16"/>
  <c r="S1858" i="16" l="1"/>
  <c r="A1858" i="16"/>
  <c r="S1859" i="16" l="1"/>
  <c r="A1859" i="16"/>
  <c r="S1860" i="16" l="1"/>
  <c r="A1860" i="16"/>
  <c r="S1861" i="16" l="1"/>
  <c r="A1861" i="16"/>
  <c r="S1862" i="16" l="1"/>
  <c r="A1862" i="16"/>
  <c r="A1863" i="16" l="1"/>
  <c r="S1863" i="16"/>
  <c r="S1864" i="16" l="1"/>
  <c r="A1864" i="16"/>
  <c r="A1865" i="16" l="1"/>
  <c r="S1865" i="16"/>
  <c r="S1866" i="16" l="1"/>
  <c r="A1866" i="16"/>
  <c r="S1867" i="16" l="1"/>
  <c r="A1867" i="16"/>
  <c r="S1868" i="16" l="1"/>
  <c r="A1868" i="16"/>
  <c r="A1869" i="16" l="1"/>
  <c r="S1869" i="16"/>
  <c r="S1870" i="16" l="1"/>
  <c r="A1870" i="16"/>
  <c r="S1871" i="16" l="1"/>
  <c r="A1871" i="16"/>
  <c r="S1872" i="16" l="1"/>
  <c r="A1872" i="16"/>
  <c r="A1873" i="16" l="1"/>
  <c r="S1873" i="16"/>
  <c r="S1874" i="16" l="1"/>
  <c r="A1874" i="16"/>
  <c r="A1875" i="16" l="1"/>
  <c r="S1875" i="16"/>
  <c r="S1876" i="16" l="1"/>
  <c r="A1876" i="16"/>
  <c r="S1877" i="16" l="1"/>
  <c r="A1877" i="16"/>
  <c r="S1878" i="16" l="1"/>
  <c r="A1878" i="16"/>
  <c r="A1879" i="16" l="1"/>
  <c r="S1879" i="16"/>
  <c r="A1880" i="16" l="1"/>
  <c r="S1880" i="16"/>
  <c r="A1881" i="16" l="1"/>
  <c r="S1881" i="16"/>
  <c r="S1882" i="16" l="1"/>
  <c r="A1882" i="16"/>
  <c r="S1883" i="16" l="1"/>
  <c r="A1883" i="16"/>
  <c r="A1884" i="16" l="1"/>
  <c r="S1884" i="16"/>
  <c r="S1885" i="16" l="1"/>
  <c r="A1885" i="16"/>
  <c r="S1886" i="16" l="1"/>
  <c r="A1886" i="16"/>
  <c r="S1887" i="16" l="1"/>
  <c r="A1887" i="16"/>
  <c r="S1888" i="16" l="1"/>
  <c r="A1888" i="16"/>
  <c r="A1889" i="16" l="1"/>
  <c r="S1889" i="16"/>
  <c r="S1890" i="16" l="1"/>
  <c r="A1890" i="16"/>
  <c r="S1891" i="16" l="1"/>
  <c r="A1891" i="16"/>
  <c r="S1892" i="16" l="1"/>
  <c r="A1892" i="16"/>
  <c r="S1893" i="16" l="1"/>
  <c r="A1893" i="16"/>
  <c r="S1894" i="16" l="1"/>
  <c r="A1894" i="16"/>
  <c r="S1895" i="16" l="1"/>
  <c r="A1895" i="16"/>
  <c r="S1896" i="16" l="1"/>
  <c r="A1896" i="16"/>
  <c r="S1897" i="16" l="1"/>
  <c r="A1897" i="16"/>
  <c r="S1898" i="16" l="1"/>
  <c r="A1898" i="16"/>
  <c r="A1899" i="16" l="1"/>
  <c r="S1899" i="16"/>
  <c r="S1900" i="16" l="1"/>
  <c r="A1900" i="16"/>
  <c r="A1901" i="16" l="1"/>
  <c r="S1901" i="16"/>
  <c r="S1902" i="16" l="1"/>
  <c r="A1902" i="16"/>
  <c r="S1903" i="16" l="1"/>
  <c r="A1903" i="16"/>
  <c r="S1904" i="16" l="1"/>
  <c r="A1904" i="16"/>
  <c r="S1905" i="16" l="1"/>
  <c r="A1905" i="16"/>
  <c r="S1906" i="16" l="1"/>
  <c r="A1906" i="16"/>
  <c r="S1907" i="16" l="1"/>
  <c r="A1907" i="16"/>
  <c r="S1908" i="16" l="1"/>
  <c r="A1908" i="16"/>
  <c r="A1909" i="16" l="1"/>
  <c r="S1909" i="16"/>
  <c r="S1910" i="16" l="1"/>
  <c r="A1910" i="16"/>
  <c r="A1911" i="16" l="1"/>
  <c r="S1911" i="16"/>
  <c r="S1912" i="16" l="1"/>
  <c r="A1912" i="16"/>
  <c r="A1913" i="16" l="1"/>
  <c r="S1913" i="16"/>
  <c r="S1914" i="16" l="1"/>
  <c r="A1914" i="16"/>
  <c r="S1915" i="16" l="1"/>
  <c r="A1915" i="16"/>
  <c r="S1916" i="16" l="1"/>
  <c r="A1916" i="16"/>
  <c r="S1917" i="16" l="1"/>
  <c r="A1917" i="16"/>
  <c r="S1918" i="16" l="1"/>
  <c r="A1918" i="16"/>
  <c r="A1919" i="16" l="1"/>
  <c r="S1919" i="16"/>
  <c r="S1920" i="16" l="1"/>
  <c r="A1920" i="16"/>
  <c r="S1921" i="16" l="1"/>
  <c r="A1921" i="16"/>
  <c r="A1922" i="16" l="1"/>
  <c r="S1922" i="16"/>
  <c r="S1923" i="16" l="1"/>
  <c r="A1923" i="16"/>
  <c r="S1924" i="16" l="1"/>
  <c r="A1924" i="16"/>
  <c r="A1925" i="16" l="1"/>
  <c r="S1925" i="16"/>
  <c r="S1926" i="16" l="1"/>
  <c r="A1926" i="16"/>
  <c r="S1927" i="16" l="1"/>
  <c r="A1927" i="16"/>
  <c r="S1928" i="16" l="1"/>
  <c r="A1928" i="16"/>
  <c r="S1929" i="16" l="1"/>
  <c r="A1929" i="16"/>
  <c r="S1930" i="16" l="1"/>
  <c r="A1930" i="16"/>
  <c r="S1931" i="16" l="1"/>
  <c r="A1931" i="16"/>
  <c r="A1932" i="16" l="1"/>
  <c r="S1932" i="16"/>
  <c r="S1933" i="16" l="1"/>
  <c r="A1933" i="16"/>
  <c r="S1934" i="16" l="1"/>
  <c r="A1934" i="16"/>
  <c r="A1935" i="16" l="1"/>
  <c r="S1935" i="16"/>
  <c r="S1936" i="16" l="1"/>
  <c r="A1936" i="16"/>
  <c r="S1937" i="16" l="1"/>
  <c r="A1937" i="16"/>
  <c r="S1938" i="16" l="1"/>
  <c r="A1938" i="16"/>
  <c r="S1939" i="16" l="1"/>
  <c r="A1939" i="16"/>
  <c r="S1940" i="16" l="1"/>
  <c r="A1940" i="16"/>
  <c r="S1941" i="16" l="1"/>
  <c r="A1941" i="16"/>
  <c r="S1942" i="16" l="1"/>
  <c r="A1942" i="16"/>
  <c r="S1943" i="16" l="1"/>
  <c r="A1943" i="16"/>
  <c r="A1944" i="16" l="1"/>
  <c r="S1944" i="16"/>
  <c r="S1945" i="16" l="1"/>
  <c r="A1945" i="16"/>
  <c r="S1946" i="16" l="1"/>
  <c r="A1946" i="16"/>
  <c r="A1947" i="16" l="1"/>
  <c r="S1947" i="16"/>
  <c r="S1948" i="16" l="1"/>
  <c r="A1948" i="16"/>
  <c r="S1949" i="16" l="1"/>
  <c r="A1949" i="16"/>
  <c r="A1950" i="16" l="1"/>
  <c r="S1950" i="16"/>
  <c r="S1951" i="16" l="1"/>
  <c r="A1951" i="16"/>
  <c r="S1952" i="16" l="1"/>
  <c r="A1952" i="16"/>
  <c r="S1953" i="16" l="1"/>
  <c r="A1953" i="16"/>
  <c r="S1954" i="16" l="1"/>
  <c r="A1954" i="16"/>
  <c r="S1955" i="16" l="1"/>
  <c r="A1955" i="16"/>
  <c r="S1956" i="16" l="1"/>
  <c r="A1956" i="16"/>
  <c r="S1957" i="16" l="1"/>
  <c r="A1957" i="16"/>
  <c r="S1958" i="16" l="1"/>
  <c r="A1958" i="16"/>
  <c r="A1959" i="16" l="1"/>
  <c r="S1959" i="16"/>
  <c r="S1960" i="16" l="1"/>
  <c r="A1960" i="16"/>
  <c r="S1961" i="16" l="1"/>
  <c r="A1961" i="16"/>
  <c r="S1962" i="16" l="1"/>
  <c r="A1962" i="16"/>
  <c r="S1963" i="16" l="1"/>
  <c r="A1963" i="16"/>
  <c r="S1964" i="16" l="1"/>
  <c r="A1964" i="16"/>
  <c r="S1965" i="16" l="1"/>
  <c r="A1965" i="16"/>
  <c r="S1966" i="16" l="1"/>
  <c r="A1966" i="16"/>
  <c r="A1967" i="16" l="1"/>
  <c r="S1967" i="16"/>
  <c r="A1968" i="16" l="1"/>
  <c r="S1968" i="16"/>
  <c r="S1969" i="16" l="1"/>
  <c r="A1969" i="16"/>
  <c r="S1970" i="16" l="1"/>
  <c r="A1970" i="16"/>
  <c r="S1971" i="16" l="1"/>
  <c r="A1971" i="16"/>
  <c r="S1972" i="16" l="1"/>
  <c r="A1972" i="16"/>
  <c r="S1973" i="16" l="1"/>
  <c r="A1973" i="16"/>
  <c r="S1974" i="16" l="1"/>
  <c r="A1974" i="16"/>
  <c r="A1975" i="16" l="1"/>
  <c r="S1975" i="16"/>
  <c r="S1976" i="16" l="1"/>
  <c r="A1976" i="16"/>
  <c r="A1977" i="16" l="1"/>
  <c r="S1977" i="16"/>
  <c r="S1978" i="16" l="1"/>
  <c r="A1978" i="16"/>
  <c r="A1979" i="16" l="1"/>
  <c r="S1979" i="16"/>
  <c r="S1980" i="16" l="1"/>
  <c r="A1980" i="16"/>
  <c r="A1981" i="16" l="1"/>
  <c r="S1981" i="16"/>
  <c r="S1982" i="16" l="1"/>
  <c r="A1982" i="16"/>
  <c r="A1983" i="16" l="1"/>
  <c r="S1983" i="16"/>
  <c r="S1984" i="16" l="1"/>
  <c r="A1984" i="16"/>
  <c r="S1985" i="16" l="1"/>
  <c r="A1985" i="16"/>
  <c r="S1986" i="16" l="1"/>
  <c r="A1986" i="16"/>
  <c r="S1987" i="16" l="1"/>
  <c r="A1987" i="16"/>
  <c r="A1988" i="16" l="1"/>
  <c r="S1988" i="16"/>
  <c r="S1989" i="16" l="1"/>
  <c r="A1989" i="16"/>
  <c r="S1990" i="16" l="1"/>
  <c r="A1990" i="16"/>
  <c r="S1991" i="16" l="1"/>
  <c r="A1991" i="16"/>
  <c r="S1992" i="16" l="1"/>
  <c r="A1992" i="16"/>
  <c r="S1993" i="16" l="1"/>
  <c r="A1993" i="16"/>
  <c r="S1994" i="16" l="1"/>
  <c r="A1994" i="16"/>
  <c r="A1995" i="16" l="1"/>
  <c r="S1995" i="16"/>
  <c r="S1996" i="16" l="1"/>
  <c r="A1996" i="16"/>
  <c r="S1997" i="16" l="1"/>
  <c r="A1997" i="16"/>
  <c r="S1998" i="16" l="1"/>
  <c r="A1998" i="16"/>
  <c r="S1999" i="16" l="1"/>
  <c r="A1999" i="16"/>
  <c r="S2000" i="16" l="1"/>
  <c r="A2000" i="16"/>
  <c r="A2001" i="16" l="1"/>
  <c r="S2001" i="16"/>
  <c r="S2002" i="16" l="1"/>
  <c r="A2002" i="16"/>
  <c r="A2003" i="16" l="1"/>
  <c r="S2003" i="16"/>
  <c r="S2004" i="16" l="1"/>
  <c r="A2004" i="16"/>
  <c r="A2005" i="16" l="1"/>
  <c r="S2005" i="16"/>
  <c r="S2006" i="16" l="1"/>
  <c r="A2006" i="16"/>
  <c r="S2007" i="16" l="1"/>
  <c r="A2007" i="16"/>
  <c r="S2008" i="16" l="1"/>
  <c r="A2008" i="16"/>
  <c r="A2009" i="16" l="1"/>
  <c r="S2009" i="16"/>
  <c r="S2010" i="16" l="1"/>
  <c r="A2010" i="16"/>
  <c r="S2011" i="16" l="1"/>
  <c r="A2011" i="16"/>
  <c r="A2012" i="16" l="1"/>
  <c r="S2012" i="16"/>
  <c r="S2013" i="16" l="1"/>
  <c r="A2013" i="16"/>
  <c r="S2014" i="16" l="1"/>
  <c r="A2014" i="16"/>
  <c r="A2015" i="16" l="1"/>
  <c r="S2015" i="16"/>
  <c r="S2016" i="16" l="1"/>
  <c r="A2016" i="16"/>
  <c r="S2017" i="16" l="1"/>
  <c r="A2017" i="16"/>
  <c r="S2018" i="16" l="1"/>
  <c r="A2018" i="16"/>
  <c r="S2019" i="16" l="1"/>
  <c r="A2019" i="16"/>
  <c r="S2020" i="16" l="1"/>
  <c r="A2020" i="16"/>
  <c r="S2021" i="16" l="1"/>
  <c r="A2021" i="16"/>
  <c r="S2022" i="16" l="1"/>
  <c r="A2022" i="16"/>
  <c r="A2023" i="16" l="1"/>
  <c r="S2023" i="16"/>
  <c r="S2024" i="16" l="1"/>
  <c r="A2024" i="16"/>
  <c r="S2025" i="16" l="1"/>
  <c r="A2025" i="16"/>
  <c r="S2026" i="16" l="1"/>
  <c r="A2026" i="16"/>
  <c r="S2027" i="16" l="1"/>
  <c r="A2027" i="16"/>
  <c r="S2028" i="16" l="1"/>
  <c r="A2028" i="16"/>
  <c r="A2029" i="16" l="1"/>
  <c r="S2029" i="16"/>
  <c r="S2030" i="16" l="1"/>
  <c r="A2030" i="16"/>
  <c r="S2031" i="16" l="1"/>
  <c r="A2031" i="16"/>
  <c r="A2032" i="16" l="1"/>
  <c r="S2032" i="16"/>
  <c r="A2033" i="16" l="1"/>
  <c r="S2033" i="16"/>
  <c r="S2034" i="16" l="1"/>
  <c r="A2034" i="16"/>
  <c r="S2035" i="16" l="1"/>
  <c r="A2035" i="16"/>
  <c r="S2036" i="16" l="1"/>
  <c r="A2036" i="16"/>
  <c r="S2037" i="16" l="1"/>
  <c r="A2037" i="16"/>
  <c r="A2038" i="16" l="1"/>
  <c r="S2038" i="16"/>
  <c r="A2039" i="16" l="1"/>
  <c r="S2039" i="16"/>
  <c r="S2040" i="16" l="1"/>
  <c r="A2040" i="16"/>
  <c r="S2041" i="16" l="1"/>
  <c r="A2041" i="16"/>
  <c r="A2042" i="16" l="1"/>
  <c r="S2042" i="16"/>
  <c r="A2043" i="16" l="1"/>
  <c r="S2043" i="16"/>
  <c r="S2044" i="16" l="1"/>
  <c r="A2044" i="16"/>
  <c r="S2045" i="16" l="1"/>
  <c r="A2045" i="16"/>
  <c r="S2046" i="16" l="1"/>
  <c r="A2046" i="16"/>
  <c r="S2047" i="16" l="1"/>
  <c r="A2047" i="16"/>
  <c r="S2048" i="16" l="1"/>
  <c r="A2048" i="16"/>
  <c r="A2049" i="16" l="1"/>
  <c r="S2049" i="16"/>
  <c r="A2050" i="16" l="1"/>
  <c r="S2050" i="16"/>
  <c r="S2051" i="16" l="1"/>
  <c r="A2051" i="16"/>
  <c r="S2052" i="16" l="1"/>
  <c r="A2052" i="16"/>
  <c r="S2053" i="16" l="1"/>
  <c r="A2053" i="16"/>
  <c r="S2054" i="16" l="1"/>
  <c r="A2054" i="16"/>
  <c r="S2055" i="16" l="1"/>
  <c r="A2055" i="16"/>
  <c r="S2056" i="16" l="1"/>
  <c r="A2056" i="16"/>
  <c r="S2057" i="16" l="1"/>
  <c r="A2057" i="16"/>
  <c r="S2058" i="16" l="1"/>
  <c r="A2058" i="16"/>
  <c r="A2059" i="16" l="1"/>
  <c r="S2059" i="16"/>
  <c r="S2060" i="16" l="1"/>
  <c r="A2060" i="16"/>
  <c r="A2061" i="16" l="1"/>
  <c r="S2061" i="16"/>
  <c r="S2062" i="16" l="1"/>
  <c r="A2062" i="16"/>
  <c r="S2063" i="16" l="1"/>
  <c r="A2063" i="16"/>
  <c r="S2064" i="16" l="1"/>
  <c r="A2064" i="16"/>
  <c r="S2065" i="16" l="1"/>
  <c r="A2065" i="16"/>
  <c r="A2066" i="16" l="1"/>
  <c r="S2066" i="16"/>
  <c r="S2067" i="16" l="1"/>
  <c r="A2067" i="16"/>
  <c r="S2068" i="16" l="1"/>
  <c r="A2068" i="16"/>
  <c r="S2069" i="16" l="1"/>
  <c r="A2069" i="16"/>
  <c r="S2070" i="16" l="1"/>
  <c r="A2070" i="16"/>
  <c r="S2071" i="16" l="1"/>
  <c r="A2071" i="16"/>
  <c r="A2072" i="16" l="1"/>
  <c r="S2072" i="16"/>
  <c r="S2073" i="16" l="1"/>
  <c r="A2073" i="16"/>
  <c r="S2074" i="16" l="1"/>
  <c r="A2074" i="16"/>
  <c r="A2075" i="16" l="1"/>
  <c r="S2075" i="16"/>
  <c r="S2076" i="16" l="1"/>
  <c r="A2076" i="16"/>
  <c r="S2077" i="16" l="1"/>
  <c r="A2077" i="16"/>
  <c r="S2078" i="16" l="1"/>
  <c r="A2078" i="16"/>
  <c r="S2079" i="16" l="1"/>
  <c r="A2079" i="16"/>
  <c r="S2080" i="16" l="1"/>
  <c r="A2080" i="16"/>
  <c r="S2081" i="16" l="1"/>
  <c r="A2081" i="16"/>
  <c r="S2082" i="16" l="1"/>
  <c r="A2082" i="16"/>
  <c r="S2083" i="16" l="1"/>
  <c r="A2083" i="16"/>
  <c r="A2084" i="16" l="1"/>
  <c r="S2084" i="16"/>
  <c r="S2085" i="16" l="1"/>
  <c r="A2085" i="16"/>
  <c r="S2086" i="16" l="1"/>
  <c r="A2086" i="16"/>
  <c r="S2087" i="16" l="1"/>
  <c r="A2087" i="16"/>
  <c r="S2088" i="16" l="1"/>
  <c r="A2088" i="16"/>
  <c r="S2089" i="16" l="1"/>
  <c r="A2089" i="16"/>
  <c r="S2090" i="16" l="1"/>
  <c r="A2090" i="16"/>
  <c r="A2091" i="16" l="1"/>
  <c r="S2091" i="16"/>
  <c r="S2092" i="16" l="1"/>
  <c r="A2092" i="16"/>
  <c r="S2093" i="16" l="1"/>
  <c r="A2093" i="16"/>
  <c r="S2094" i="16" l="1"/>
  <c r="A2094" i="16"/>
  <c r="S2095" i="16" l="1"/>
  <c r="A2095" i="16"/>
  <c r="S2096" i="16" l="1"/>
  <c r="A2096" i="16"/>
  <c r="S2097" i="16" l="1"/>
  <c r="A2097" i="16"/>
  <c r="S2098" i="16" l="1"/>
  <c r="A2098" i="16"/>
  <c r="S2099" i="16" l="1"/>
  <c r="A2099" i="16"/>
  <c r="S2100" i="16" l="1"/>
  <c r="A2100" i="16"/>
  <c r="S2101" i="16" l="1"/>
  <c r="A2101" i="16"/>
  <c r="S2102" i="16" l="1"/>
  <c r="A2102" i="16"/>
  <c r="S2103" i="16" l="1"/>
  <c r="A2103" i="16"/>
  <c r="S2104" i="16" l="1"/>
  <c r="A2104" i="16"/>
  <c r="S2105" i="16" l="1"/>
  <c r="A2105" i="16"/>
  <c r="A2106" i="16" l="1"/>
  <c r="S2106" i="16"/>
  <c r="S2107" i="16" l="1"/>
  <c r="A2107" i="16"/>
  <c r="S2108" i="16" l="1"/>
  <c r="A2108" i="16"/>
  <c r="S2109" i="16" l="1"/>
  <c r="A2109" i="16"/>
  <c r="A2110" i="16" l="1"/>
  <c r="S2110" i="16"/>
  <c r="S2111" i="16" l="1"/>
  <c r="A2111" i="16"/>
  <c r="S2112" i="16" l="1"/>
  <c r="A2112" i="16"/>
  <c r="S2113" i="16" l="1"/>
  <c r="A2113" i="16"/>
  <c r="S2114" i="16" l="1"/>
  <c r="A2114" i="16"/>
  <c r="S2115" i="16" l="1"/>
  <c r="A2115" i="16"/>
  <c r="S2116" i="16" l="1"/>
  <c r="A2116" i="16"/>
  <c r="S2117" i="16" l="1"/>
  <c r="A2117" i="16"/>
  <c r="S2118" i="16" l="1"/>
  <c r="A2118" i="16"/>
  <c r="S2119" i="16" l="1"/>
  <c r="A2119" i="16"/>
  <c r="S2120" i="16" l="1"/>
  <c r="A2120" i="16"/>
  <c r="S2121" i="16" l="1"/>
  <c r="A2121" i="16"/>
  <c r="S2122" i="16" l="1"/>
  <c r="A2122" i="16"/>
  <c r="S2123" i="16" l="1"/>
  <c r="A2123" i="16"/>
  <c r="S2124" i="16" l="1"/>
  <c r="A2124" i="16"/>
  <c r="S2125" i="16" l="1"/>
  <c r="A2125" i="16"/>
  <c r="S2126" i="16" l="1"/>
  <c r="A2126" i="16"/>
  <c r="S2127" i="16" l="1"/>
  <c r="A2127" i="16"/>
  <c r="S2128" i="16" l="1"/>
  <c r="A2128" i="16"/>
  <c r="S2129" i="16" l="1"/>
  <c r="A2129" i="16"/>
  <c r="A2130" i="16" l="1"/>
  <c r="S2130" i="16"/>
  <c r="S2131" i="16" l="1"/>
  <c r="A2131" i="16"/>
  <c r="S2132" i="16" l="1"/>
  <c r="A2132" i="16"/>
  <c r="S2133" i="16" l="1"/>
  <c r="A2133" i="16"/>
  <c r="S2134" i="16" l="1"/>
  <c r="A2134" i="16"/>
  <c r="A2135" i="16" l="1"/>
  <c r="S2135" i="16"/>
  <c r="A2136" i="16" l="1"/>
  <c r="S2136" i="16"/>
  <c r="S2137" i="16" l="1"/>
  <c r="A2137" i="16"/>
  <c r="S2138" i="16" l="1"/>
  <c r="A2138" i="16"/>
  <c r="S2139" i="16" l="1"/>
  <c r="A2139" i="16"/>
  <c r="A2140" i="16" l="1"/>
  <c r="S2140" i="16"/>
  <c r="S2141" i="16" l="1"/>
  <c r="A2141" i="16"/>
  <c r="S2142" i="16" l="1"/>
  <c r="A2142" i="16"/>
  <c r="S2143" i="16" l="1"/>
  <c r="A2143" i="16"/>
  <c r="S2144" i="16" l="1"/>
  <c r="A2144" i="16"/>
  <c r="S2145" i="16" l="1"/>
  <c r="A2145" i="16"/>
  <c r="S2146" i="16" l="1"/>
  <c r="A2146" i="16"/>
  <c r="A2147" i="16" l="1"/>
  <c r="S2147" i="16"/>
  <c r="A2148" i="16" l="1"/>
  <c r="S2148" i="16"/>
  <c r="S2149" i="16" l="1"/>
  <c r="A2149" i="16"/>
  <c r="S2150" i="16" l="1"/>
  <c r="A2150" i="16"/>
  <c r="S2151" i="16" l="1"/>
  <c r="A2151" i="16"/>
  <c r="S2152" i="16" l="1"/>
  <c r="A2152" i="16"/>
  <c r="S2153" i="16" l="1"/>
  <c r="A2153" i="16"/>
  <c r="S2154" i="16" l="1"/>
  <c r="A2154" i="16"/>
  <c r="S2155" i="16" l="1"/>
  <c r="A2155" i="16"/>
  <c r="S2156" i="16" l="1"/>
  <c r="A2156" i="16"/>
  <c r="S2157" i="16" l="1"/>
  <c r="A2157" i="16"/>
  <c r="S2158" i="16" l="1"/>
  <c r="A2158" i="16"/>
  <c r="S2159" i="16" l="1"/>
  <c r="A2159" i="16"/>
  <c r="S2160" i="16" l="1"/>
  <c r="A2160" i="16"/>
  <c r="S2161" i="16" l="1"/>
  <c r="A2161" i="16"/>
  <c r="S2162" i="16" l="1"/>
  <c r="A2162" i="16"/>
  <c r="S2163" i="16" l="1"/>
  <c r="A2163" i="16"/>
  <c r="A2164" i="16" l="1"/>
  <c r="S2164" i="16"/>
  <c r="A2165" i="16" l="1"/>
  <c r="S2165" i="16"/>
  <c r="A2166" i="16" l="1"/>
  <c r="S2166" i="16"/>
  <c r="S2167" i="16" l="1"/>
  <c r="A2167" i="16"/>
  <c r="S2168" i="16" l="1"/>
  <c r="A2168" i="16"/>
  <c r="S2169" i="16" l="1"/>
  <c r="A2169" i="16"/>
  <c r="S2170" i="16" l="1"/>
  <c r="A2170" i="16"/>
  <c r="S2171" i="16" l="1"/>
  <c r="A2171" i="16"/>
  <c r="S2172" i="16" l="1"/>
  <c r="A2172" i="16"/>
  <c r="S2173" i="16" l="1"/>
  <c r="A2173" i="16"/>
  <c r="S2174" i="16" l="1"/>
  <c r="A2174" i="16"/>
  <c r="S2175" i="16" l="1"/>
  <c r="A2175" i="16"/>
  <c r="S2176" i="16" l="1"/>
  <c r="A2176" i="16"/>
  <c r="A2177" i="16" l="1"/>
  <c r="S2177" i="16"/>
  <c r="A2178" i="16" l="1"/>
  <c r="S2178" i="16"/>
  <c r="A2179" i="16" l="1"/>
  <c r="S2179" i="16"/>
  <c r="A2180" i="16" l="1"/>
  <c r="S2180" i="16"/>
  <c r="S2181" i="16" l="1"/>
  <c r="A2181" i="16"/>
  <c r="A2182" i="16" l="1"/>
  <c r="S2182" i="16"/>
  <c r="S2183" i="16" l="1"/>
  <c r="A2183" i="16"/>
  <c r="S2184" i="16" l="1"/>
  <c r="A2184" i="16"/>
  <c r="S2185" i="16" l="1"/>
  <c r="A2185" i="16"/>
  <c r="S2186" i="16" l="1"/>
  <c r="A2186" i="16"/>
  <c r="S2187" i="16" l="1"/>
  <c r="A2187" i="16"/>
  <c r="S2188" i="16" l="1"/>
  <c r="A2188" i="16"/>
  <c r="S2189" i="16" l="1"/>
  <c r="A2189" i="16"/>
  <c r="S2190" i="16" l="1"/>
  <c r="A2190" i="16"/>
  <c r="S2191" i="16" l="1"/>
  <c r="A2191" i="16"/>
  <c r="S2192" i="16" l="1"/>
  <c r="A2192" i="16"/>
  <c r="S2193" i="16" l="1"/>
  <c r="A2193" i="16"/>
  <c r="A2194" i="16" l="1"/>
  <c r="S2194" i="16"/>
  <c r="S2195" i="16" l="1"/>
  <c r="A2195" i="16"/>
  <c r="S2196" i="16" l="1"/>
  <c r="A2196" i="16"/>
  <c r="S2197" i="16" l="1"/>
  <c r="A2197" i="16"/>
  <c r="S2198" i="16" l="1"/>
  <c r="A2198" i="16"/>
  <c r="A2199" i="16" l="1"/>
  <c r="S2199" i="16"/>
  <c r="S2200" i="16" l="1"/>
  <c r="A2200" i="16"/>
  <c r="S2201" i="16" l="1"/>
  <c r="A2201" i="16"/>
  <c r="S2202" i="16" l="1"/>
  <c r="A2202" i="16"/>
  <c r="A2203" i="16" l="1"/>
  <c r="S2203" i="16"/>
  <c r="S2204" i="16" l="1"/>
  <c r="A2204" i="16"/>
  <c r="S2205" i="16" l="1"/>
  <c r="A2205" i="16"/>
  <c r="S2206" i="16" l="1"/>
  <c r="A2206" i="16"/>
  <c r="S2207" i="16" l="1"/>
  <c r="A2207" i="16"/>
  <c r="S2208" i="16" l="1"/>
  <c r="A2208" i="16"/>
  <c r="S2209" i="16" l="1"/>
  <c r="A2209" i="16"/>
  <c r="S2210" i="16" l="1"/>
  <c r="A2210" i="16"/>
  <c r="S2211" i="16" l="1"/>
  <c r="A2211" i="16"/>
  <c r="S2212" i="16" l="1"/>
  <c r="A2212" i="16"/>
  <c r="S2213" i="16" l="1"/>
  <c r="A2213" i="16"/>
  <c r="S2214" i="16" l="1"/>
  <c r="A2214" i="16"/>
  <c r="A2215" i="16" l="1"/>
  <c r="S2215" i="16"/>
  <c r="A2216" i="16" l="1"/>
  <c r="S2216" i="16"/>
  <c r="S2217" i="16" l="1"/>
  <c r="A2217" i="16"/>
  <c r="S2218" i="16" l="1"/>
  <c r="A2218" i="16"/>
  <c r="A2219" i="16" l="1"/>
  <c r="S2219" i="16"/>
  <c r="S2220" i="16" l="1"/>
  <c r="A2220" i="16"/>
  <c r="S2221" i="16" l="1"/>
  <c r="A2221" i="16"/>
  <c r="S2222" i="16" l="1"/>
  <c r="A2222" i="16"/>
  <c r="S2223" i="16" l="1"/>
  <c r="A2223" i="16"/>
  <c r="S2224" i="16" l="1"/>
  <c r="A2224" i="16"/>
  <c r="S2225" i="16" l="1"/>
  <c r="A2225" i="16"/>
  <c r="S2226" i="16" l="1"/>
  <c r="A2226" i="16"/>
  <c r="S2227" i="16" l="1"/>
  <c r="A2227" i="16"/>
  <c r="S2228" i="16" l="1"/>
  <c r="A2228" i="16"/>
  <c r="A2229" i="16" l="1"/>
  <c r="S2229" i="16"/>
  <c r="S2230" i="16" l="1"/>
  <c r="A2230" i="16"/>
  <c r="A2231" i="16" l="1"/>
  <c r="S2231" i="16"/>
  <c r="A2232" i="16" l="1"/>
  <c r="S2232" i="16"/>
  <c r="S2233" i="16" l="1"/>
  <c r="A2233" i="16"/>
  <c r="A2234" i="16" l="1"/>
  <c r="S2234" i="16"/>
  <c r="S2235" i="16" l="1"/>
  <c r="A2235" i="16"/>
  <c r="S2236" i="16" l="1"/>
  <c r="A2236" i="16"/>
  <c r="S2237" i="16" l="1"/>
  <c r="A2237" i="16"/>
  <c r="S2238" i="16" l="1"/>
  <c r="A2238" i="16"/>
  <c r="S2239" i="16" l="1"/>
  <c r="A2239" i="16"/>
  <c r="S2240" i="16" l="1"/>
  <c r="A2240" i="16"/>
  <c r="S2241" i="16" l="1"/>
  <c r="A2241" i="16"/>
  <c r="S2242" i="16" l="1"/>
  <c r="A2242" i="16"/>
  <c r="S2243" i="16" l="1"/>
  <c r="A2243" i="16"/>
  <c r="S2244" i="16" l="1"/>
  <c r="A2244" i="16"/>
  <c r="A2245" i="16" l="1"/>
  <c r="S2245" i="16"/>
  <c r="S2246" i="16" l="1"/>
  <c r="A2246" i="16"/>
  <c r="S2247" i="16" l="1"/>
  <c r="A2247" i="16"/>
  <c r="S2248" i="16" l="1"/>
  <c r="A2248" i="16"/>
  <c r="A2249" i="16" l="1"/>
  <c r="S2249" i="16"/>
  <c r="S2250" i="16" l="1"/>
  <c r="A2250" i="16"/>
  <c r="S2251" i="16" l="1"/>
  <c r="A2251" i="16"/>
  <c r="S2252" i="16" l="1"/>
  <c r="A2252" i="16"/>
  <c r="A2253" i="16" l="1"/>
  <c r="S2253" i="16"/>
  <c r="S2254" i="16" l="1"/>
  <c r="A2254" i="16"/>
  <c r="S2255" i="16" l="1"/>
  <c r="A2255" i="16"/>
  <c r="S2256" i="16" l="1"/>
  <c r="A2256" i="16"/>
  <c r="A2257" i="16" l="1"/>
  <c r="S2257" i="16"/>
  <c r="A2258" i="16" l="1"/>
  <c r="S2258" i="16"/>
  <c r="A2259" i="16" l="1"/>
  <c r="S2259" i="16"/>
  <c r="S2260" i="16" l="1"/>
  <c r="A2260" i="16"/>
  <c r="S2261" i="16" l="1"/>
  <c r="A2261" i="16"/>
  <c r="S2262" i="16" l="1"/>
  <c r="A2262" i="16"/>
  <c r="S2263" i="16" l="1"/>
  <c r="A2263" i="16"/>
  <c r="A2264" i="16" l="1"/>
  <c r="S2264" i="16"/>
  <c r="S2265" i="16" l="1"/>
  <c r="A2265" i="16"/>
  <c r="S2266" i="16" l="1"/>
  <c r="A2266" i="16"/>
  <c r="S2267" i="16" l="1"/>
  <c r="A2267" i="16"/>
  <c r="A2268" i="16" l="1"/>
  <c r="S2268" i="16"/>
  <c r="S2269" i="16" l="1"/>
  <c r="A2269" i="16"/>
  <c r="S2270" i="16" l="1"/>
  <c r="A2270" i="16"/>
  <c r="S2271" i="16" l="1"/>
  <c r="A2271" i="16"/>
  <c r="S2272" i="16" l="1"/>
  <c r="A2272" i="16"/>
  <c r="A2273" i="16" l="1"/>
  <c r="S2273" i="16"/>
  <c r="S2274" i="16" l="1"/>
  <c r="A2274" i="16"/>
  <c r="S2275" i="16" l="1"/>
  <c r="A2275" i="16"/>
  <c r="S2276" i="16" l="1"/>
  <c r="A2276" i="16"/>
  <c r="S2277" i="16" l="1"/>
  <c r="A2277" i="16"/>
  <c r="A2278" i="16" l="1"/>
  <c r="S2278" i="16"/>
  <c r="S2279" i="16" l="1"/>
  <c r="A2279" i="16"/>
  <c r="A2280" i="16" l="1"/>
  <c r="S2280" i="16"/>
  <c r="A2281" i="16" l="1"/>
  <c r="S2281" i="16"/>
  <c r="S2282" i="16" l="1"/>
  <c r="A2282" i="16"/>
  <c r="S2283" i="16" l="1"/>
  <c r="A2283" i="16"/>
  <c r="S2284" i="16" l="1"/>
  <c r="A2284" i="16"/>
  <c r="S2285" i="16" l="1"/>
  <c r="A2285" i="16"/>
  <c r="S2286" i="16" l="1"/>
  <c r="A2286" i="16"/>
  <c r="S2287" i="16" l="1"/>
  <c r="A2287" i="16"/>
  <c r="S2288" i="16" l="1"/>
  <c r="A2288" i="16"/>
  <c r="A2289" i="16" l="1"/>
  <c r="S2289" i="16"/>
  <c r="S2290" i="16" l="1"/>
  <c r="A2290" i="16"/>
  <c r="S2291" i="16" l="1"/>
  <c r="A2291" i="16"/>
  <c r="S2292" i="16" l="1"/>
  <c r="A2292" i="16"/>
  <c r="S2293" i="16" l="1"/>
  <c r="A2293" i="16"/>
  <c r="S2294" i="16" l="1"/>
  <c r="A2294" i="16"/>
  <c r="S2295" i="16" l="1"/>
  <c r="A2295" i="16"/>
  <c r="S2296" i="16" l="1"/>
  <c r="A2296" i="16"/>
  <c r="S2297" i="16" l="1"/>
  <c r="A2297" i="16"/>
  <c r="S2298" i="16" l="1"/>
  <c r="A2298" i="16"/>
  <c r="A2299" i="16" l="1"/>
  <c r="S2299" i="16"/>
  <c r="S2300" i="16" l="1"/>
  <c r="A2300" i="16"/>
  <c r="S2301" i="16" l="1"/>
  <c r="A2301" i="16"/>
  <c r="S2302" i="16" l="1"/>
  <c r="A2302" i="16"/>
  <c r="S2303" i="16" l="1"/>
  <c r="A2303" i="16"/>
  <c r="S2304" i="16" l="1"/>
  <c r="A2304" i="16"/>
  <c r="S2305" i="16" l="1"/>
  <c r="A2305" i="16"/>
  <c r="S2306" i="16" l="1"/>
  <c r="A2306" i="16"/>
  <c r="S2307" i="16" l="1"/>
  <c r="A2307" i="16"/>
  <c r="S2308" i="16" l="1"/>
  <c r="A2308" i="16"/>
  <c r="S2309" i="16" l="1"/>
  <c r="A2309" i="16"/>
  <c r="S2310" i="16" l="1"/>
  <c r="A2310" i="16"/>
  <c r="S2311" i="16" l="1"/>
  <c r="A2311" i="16"/>
  <c r="S2312" i="16" l="1"/>
  <c r="A2312" i="16"/>
  <c r="S2313" i="16" l="1"/>
  <c r="A2313" i="16"/>
  <c r="S2314" i="16" l="1"/>
  <c r="A2314" i="16"/>
  <c r="S2315" i="16" l="1"/>
  <c r="A2315" i="16"/>
  <c r="S2316" i="16" l="1"/>
  <c r="A2316" i="16"/>
  <c r="A2317" i="16" l="1"/>
  <c r="S2317" i="16"/>
  <c r="S2318" i="16" l="1"/>
  <c r="A2318" i="16"/>
  <c r="A2319" i="16" l="1"/>
  <c r="S2319" i="16"/>
  <c r="S2320" i="16" l="1"/>
  <c r="A2320" i="16"/>
  <c r="S2321" i="16" l="1"/>
  <c r="A2321" i="16"/>
  <c r="S2322" i="16" l="1"/>
  <c r="A2322" i="16"/>
  <c r="S2323" i="16" l="1"/>
  <c r="A2323" i="16"/>
  <c r="A2324" i="16" l="1"/>
  <c r="S2324" i="16"/>
  <c r="S2325" i="16" l="1"/>
  <c r="A2325" i="16"/>
  <c r="A2326" i="16" l="1"/>
  <c r="S2326" i="16"/>
  <c r="S2327" i="16" l="1"/>
  <c r="A2327" i="16"/>
  <c r="S2328" i="16" l="1"/>
  <c r="A2328" i="16"/>
  <c r="S2329" i="16" l="1"/>
  <c r="A2329" i="16"/>
  <c r="A2330" i="16" l="1"/>
  <c r="S2330" i="16"/>
  <c r="S2331" i="16" l="1"/>
  <c r="A2331" i="16"/>
  <c r="A2332" i="16" l="1"/>
  <c r="S2332" i="16"/>
  <c r="A2333" i="16" l="1"/>
  <c r="S2333" i="16"/>
  <c r="S2334" i="16" l="1"/>
  <c r="A2334" i="16"/>
  <c r="S2335" i="16" l="1"/>
  <c r="A2335" i="16"/>
  <c r="S2336" i="16" l="1"/>
  <c r="A2336" i="16"/>
  <c r="S2337" i="16" l="1"/>
  <c r="A2337" i="16"/>
  <c r="S2338" i="16" l="1"/>
  <c r="A2338" i="16"/>
  <c r="S2339" i="16" l="1"/>
  <c r="A2339" i="16"/>
  <c r="S2340" i="16" l="1"/>
  <c r="A2340" i="16"/>
  <c r="S2341" i="16" l="1"/>
  <c r="A2341" i="16"/>
  <c r="S2342" i="16" l="1"/>
  <c r="A2342" i="16"/>
  <c r="A2343" i="16" l="1"/>
  <c r="S2343" i="16"/>
  <c r="S2344" i="16" l="1"/>
  <c r="A2344" i="16"/>
  <c r="S2345" i="16" l="1"/>
  <c r="A2345" i="16"/>
  <c r="A2346" i="16" l="1"/>
  <c r="S2346" i="16"/>
  <c r="S2347" i="16" l="1"/>
  <c r="A2347" i="16"/>
  <c r="A2348" i="16" l="1"/>
  <c r="S2348" i="16"/>
  <c r="S2349" i="16" l="1"/>
  <c r="A2349" i="16"/>
  <c r="S2350" i="16" l="1"/>
  <c r="A2350" i="16"/>
  <c r="S2351" i="16" l="1"/>
  <c r="A2351" i="16"/>
  <c r="A2352" i="16" l="1"/>
  <c r="S2352" i="16"/>
  <c r="S2353" i="16" l="1"/>
  <c r="A2353" i="16"/>
  <c r="A2354" i="16" l="1"/>
  <c r="S2354" i="16"/>
  <c r="S2355" i="16" l="1"/>
  <c r="A2355" i="16"/>
  <c r="S2356" i="16" l="1"/>
  <c r="A2356" i="16"/>
  <c r="A2357" i="16" l="1"/>
  <c r="S2357" i="16"/>
  <c r="S2358" i="16" l="1"/>
  <c r="A2358" i="16"/>
  <c r="S2359" i="16" l="1"/>
  <c r="A2359" i="16"/>
  <c r="S2360" i="16" l="1"/>
  <c r="A2360" i="16"/>
  <c r="A2361" i="16" l="1"/>
  <c r="S2361" i="16"/>
  <c r="S2362" i="16" l="1"/>
  <c r="A2362" i="16"/>
  <c r="S2363" i="16" l="1"/>
  <c r="A2363" i="16"/>
  <c r="S2364" i="16" l="1"/>
  <c r="A2364" i="16"/>
  <c r="S2365" i="16" l="1"/>
  <c r="A2365" i="16"/>
  <c r="S2366" i="16" l="1"/>
  <c r="A2366" i="16"/>
  <c r="S2367" i="16" l="1"/>
  <c r="A2367" i="16"/>
  <c r="S2368" i="16" l="1"/>
  <c r="A2368" i="16"/>
  <c r="S2369" i="16" l="1"/>
  <c r="A2369" i="16"/>
  <c r="S2370" i="16" l="1"/>
  <c r="A2370" i="16"/>
  <c r="S2371" i="16" l="1"/>
  <c r="A2371" i="16"/>
  <c r="S2372" i="16" l="1"/>
  <c r="A2372" i="16"/>
  <c r="S2373" i="16" l="1"/>
  <c r="A2373" i="16"/>
  <c r="A2374" i="16" l="1"/>
  <c r="S2374" i="16"/>
  <c r="S2375" i="16" l="1"/>
  <c r="A2375" i="16"/>
  <c r="S2376" i="16" l="1"/>
  <c r="A2376" i="16"/>
  <c r="S2377" i="16" l="1"/>
  <c r="A2377" i="16"/>
  <c r="A2378" i="16" l="1"/>
  <c r="S2378" i="16"/>
  <c r="S2379" i="16" l="1"/>
  <c r="A2379" i="16"/>
  <c r="S2380" i="16" l="1"/>
  <c r="A2380" i="16"/>
  <c r="S2381" i="16" l="1"/>
  <c r="A2381" i="16"/>
  <c r="A2382" i="16" l="1"/>
  <c r="S2382" i="16"/>
  <c r="S2383" i="16" l="1"/>
  <c r="A2383" i="16"/>
  <c r="S2384" i="16" l="1"/>
  <c r="A2384" i="16"/>
  <c r="S2385" i="16" l="1"/>
  <c r="A2385" i="16"/>
  <c r="S2386" i="16" l="1"/>
  <c r="A2386" i="16"/>
  <c r="S2387" i="16" l="1"/>
  <c r="A2387" i="16"/>
  <c r="S2388" i="16" l="1"/>
  <c r="A2388" i="16"/>
  <c r="S2389" i="16" l="1"/>
  <c r="A2389" i="16"/>
  <c r="S2390" i="16" l="1"/>
  <c r="A2390" i="16"/>
  <c r="S2391" i="16" l="1"/>
  <c r="A2391" i="16"/>
  <c r="S2392" i="16" l="1"/>
  <c r="A2392" i="16"/>
  <c r="A2393" i="16" l="1"/>
  <c r="S2393" i="16"/>
  <c r="S2394" i="16" l="1"/>
  <c r="A2394" i="16"/>
  <c r="S2395" i="16" l="1"/>
  <c r="A2395" i="16"/>
  <c r="S2396" i="16" l="1"/>
  <c r="A2396" i="16"/>
  <c r="S2397" i="16" l="1"/>
  <c r="A2397" i="16"/>
  <c r="S2398" i="16" l="1"/>
  <c r="A2398" i="16"/>
  <c r="S2399" i="16" l="1"/>
  <c r="A2399" i="16"/>
  <c r="S2400" i="16" l="1"/>
  <c r="A2400" i="16"/>
  <c r="S2401" i="16" l="1"/>
  <c r="A2401" i="16"/>
  <c r="S2402" i="16" l="1"/>
  <c r="A2402" i="16"/>
  <c r="S2403" i="16" l="1"/>
  <c r="A2403" i="16"/>
  <c r="S2404" i="16" l="1"/>
  <c r="A2404" i="16"/>
  <c r="S2405" i="16" l="1"/>
  <c r="A2405" i="16"/>
  <c r="A2406" i="16" l="1"/>
  <c r="S2406" i="16"/>
  <c r="A2407" i="16" l="1"/>
  <c r="S2407" i="16"/>
  <c r="S2408" i="16" l="1"/>
  <c r="A2408" i="16"/>
  <c r="S2409" i="16" l="1"/>
  <c r="A2409" i="16"/>
  <c r="S2410" i="16" l="1"/>
  <c r="A2410" i="16"/>
  <c r="S2411" i="16" l="1"/>
  <c r="A2411" i="16"/>
  <c r="S2412" i="16" l="1"/>
  <c r="A2412" i="16"/>
  <c r="S2413" i="16" l="1"/>
  <c r="A2413" i="16"/>
  <c r="S2414" i="16" l="1"/>
  <c r="A2414" i="16"/>
  <c r="S2415" i="16" l="1"/>
  <c r="A2415" i="16"/>
  <c r="S2416" i="16" l="1"/>
  <c r="A2416" i="16"/>
  <c r="S2417" i="16" l="1"/>
  <c r="A2417" i="16"/>
  <c r="S2418" i="16" l="1"/>
  <c r="A2418" i="16"/>
  <c r="S2419" i="16" l="1"/>
  <c r="A2419" i="16"/>
  <c r="A2420" i="16" l="1"/>
  <c r="S2420" i="16"/>
  <c r="S2421" i="16" l="1"/>
  <c r="A2421" i="16"/>
  <c r="S2422" i="16" l="1"/>
  <c r="A2422" i="16"/>
  <c r="A2423" i="16" l="1"/>
  <c r="S2423" i="16"/>
  <c r="S2424" i="16" l="1"/>
  <c r="A2424" i="16"/>
  <c r="S2425" i="16" l="1"/>
  <c r="A2425" i="16"/>
  <c r="S2426" i="16" l="1"/>
  <c r="A2426" i="16"/>
  <c r="S2427" i="16" l="1"/>
  <c r="A2427" i="16"/>
  <c r="A2428" i="16" l="1"/>
  <c r="S2428" i="16"/>
  <c r="A2429" i="16" l="1"/>
  <c r="S2429" i="16"/>
  <c r="S2430" i="16" l="1"/>
  <c r="A2430" i="16"/>
  <c r="S2431" i="16" l="1"/>
  <c r="A2431" i="16"/>
  <c r="S2432" i="16" l="1"/>
  <c r="A2432" i="16"/>
  <c r="S2433" i="16" l="1"/>
  <c r="A2433" i="16"/>
  <c r="S2434" i="16" l="1"/>
  <c r="A2434" i="16"/>
  <c r="S2435" i="16" l="1"/>
  <c r="A2435" i="16"/>
  <c r="S2436" i="16" l="1"/>
  <c r="A2436" i="16"/>
  <c r="S2437" i="16" l="1"/>
  <c r="A2437" i="16"/>
  <c r="S2438" i="16" l="1"/>
  <c r="A2438" i="16"/>
  <c r="S2439" i="16" l="1"/>
  <c r="A2439" i="16"/>
  <c r="A2440" i="16" l="1"/>
  <c r="S2440" i="16"/>
  <c r="S2441" i="16" l="1"/>
  <c r="A2441" i="16"/>
  <c r="S2442" i="16" l="1"/>
  <c r="A2442" i="16"/>
  <c r="S2443" i="16" l="1"/>
  <c r="A2443" i="16"/>
  <c r="S2444" i="16" l="1"/>
  <c r="A2444" i="16"/>
  <c r="S2445" i="16" l="1"/>
  <c r="A2445" i="16"/>
  <c r="S2446" i="16" l="1"/>
  <c r="A2446" i="16"/>
  <c r="S2447" i="16" l="1"/>
  <c r="A2447" i="16"/>
  <c r="S2448" i="16" l="1"/>
  <c r="A2448" i="16"/>
  <c r="S2449" i="16" l="1"/>
  <c r="A2449" i="16"/>
  <c r="S2450" i="16" l="1"/>
  <c r="A2450" i="16"/>
  <c r="S2451" i="16" l="1"/>
  <c r="A2451" i="16"/>
  <c r="S2452" i="16" l="1"/>
  <c r="A2452" i="16"/>
  <c r="A2453" i="16" l="1"/>
  <c r="S2453" i="16"/>
  <c r="S2454" i="16" l="1"/>
  <c r="A2454" i="16"/>
  <c r="A2455" i="16" l="1"/>
  <c r="S2455" i="16"/>
  <c r="S2456" i="16" l="1"/>
  <c r="A2456" i="16"/>
  <c r="A2457" i="16" l="1"/>
  <c r="S2457" i="16"/>
  <c r="S2458" i="16" l="1"/>
  <c r="A2458" i="16"/>
  <c r="S2459" i="16" l="1"/>
  <c r="A2459" i="16"/>
  <c r="S2460" i="16" l="1"/>
  <c r="A2460" i="16"/>
  <c r="S2461" i="16" l="1"/>
  <c r="A2461" i="16"/>
  <c r="A2462" i="16" l="1"/>
  <c r="S2462" i="16"/>
  <c r="S2463" i="16" l="1"/>
  <c r="A2463" i="16"/>
  <c r="A2464" i="16" l="1"/>
  <c r="S2464" i="16"/>
  <c r="A2465" i="16" l="1"/>
  <c r="S2465" i="16"/>
  <c r="A2466" i="16" l="1"/>
  <c r="S2466" i="16"/>
  <c r="S2467" i="16" l="1"/>
  <c r="A2467" i="16"/>
  <c r="S2468" i="16" l="1"/>
  <c r="A2468" i="16"/>
  <c r="S2469" i="16" l="1"/>
  <c r="A2469" i="16"/>
  <c r="A2470" i="16" l="1"/>
  <c r="S2470" i="16"/>
  <c r="A2471" i="16" l="1"/>
  <c r="S2471" i="16"/>
  <c r="S2472" i="16" l="1"/>
  <c r="A2472" i="16"/>
  <c r="A2473" i="16" l="1"/>
  <c r="S2473" i="16"/>
  <c r="A2474" i="16" l="1"/>
  <c r="S2474" i="16"/>
  <c r="A2475" i="16" l="1"/>
  <c r="S2475" i="16"/>
  <c r="S2476" i="16" l="1"/>
  <c r="A2476" i="16"/>
  <c r="S2477" i="16" l="1"/>
  <c r="A2477" i="16"/>
  <c r="S2478" i="16" l="1"/>
  <c r="A2478" i="16"/>
  <c r="S2479" i="16" l="1"/>
  <c r="A2479" i="16"/>
  <c r="S2480" i="16" l="1"/>
  <c r="A2480" i="16"/>
  <c r="S2481" i="16" l="1"/>
  <c r="A2481" i="16"/>
  <c r="S2482" i="16" l="1"/>
  <c r="A2482" i="16"/>
  <c r="S2483" i="16" l="1"/>
  <c r="A2483" i="16"/>
  <c r="S2484" i="16" l="1"/>
  <c r="A2484" i="16"/>
  <c r="S2485" i="16" l="1"/>
  <c r="A2485" i="16"/>
  <c r="S2486" i="16" l="1"/>
  <c r="A2486" i="16"/>
  <c r="S2487" i="16" l="1"/>
  <c r="A2487" i="16"/>
  <c r="S2488" i="16" l="1"/>
  <c r="A2488" i="16"/>
  <c r="S2489" i="16" l="1"/>
  <c r="A2489" i="16"/>
  <c r="S2490" i="16" l="1"/>
  <c r="A2490" i="16"/>
  <c r="S2491" i="16" l="1"/>
  <c r="A2491" i="16"/>
  <c r="S2492" i="16" l="1"/>
  <c r="A2492" i="16"/>
  <c r="S2493" i="16" l="1"/>
  <c r="A2493" i="16"/>
  <c r="S2494" i="16" l="1"/>
  <c r="A2494" i="16"/>
  <c r="S2495" i="16" l="1"/>
  <c r="A2495" i="16"/>
  <c r="S2496" i="16" l="1"/>
  <c r="A2496" i="16"/>
  <c r="A2497" i="16" l="1"/>
  <c r="S2497" i="16"/>
  <c r="S2498" i="16" l="1"/>
  <c r="A2498" i="16"/>
  <c r="S2499" i="16" l="1"/>
  <c r="A2499" i="16"/>
  <c r="S2500" i="16" l="1"/>
  <c r="A2500" i="16"/>
  <c r="S2501" i="16" l="1"/>
  <c r="A2501" i="16"/>
  <c r="S2502" i="16" l="1"/>
  <c r="A2502" i="16"/>
  <c r="S2503" i="16" l="1"/>
  <c r="A2503" i="16"/>
  <c r="S2504" i="16" l="1"/>
  <c r="A2504" i="16"/>
  <c r="S2505" i="16" l="1"/>
  <c r="A2505" i="16"/>
  <c r="A2506" i="16" l="1"/>
  <c r="S2506" i="16"/>
  <c r="S2507" i="16" l="1"/>
  <c r="A2507" i="16"/>
  <c r="S2508" i="16" l="1"/>
  <c r="A2508" i="16"/>
  <c r="S2509" i="16" l="1"/>
  <c r="A2509" i="16"/>
  <c r="S2510" i="16" l="1"/>
  <c r="A2510" i="16"/>
  <c r="S2511" i="16" l="1"/>
  <c r="A2511" i="16"/>
  <c r="S2512" i="16" l="1"/>
  <c r="A2512" i="16"/>
  <c r="S2513" i="16" l="1"/>
  <c r="A2513" i="16"/>
  <c r="S2514" i="16" l="1"/>
  <c r="A2514" i="16"/>
  <c r="S2515" i="16" l="1"/>
  <c r="A2515" i="16"/>
  <c r="S2516" i="16" l="1"/>
  <c r="A2516" i="16"/>
  <c r="A2517" i="16" l="1"/>
  <c r="S2517" i="16"/>
  <c r="S2518" i="16" l="1"/>
  <c r="A2518" i="16"/>
  <c r="S2519" i="16" l="1"/>
  <c r="A2519" i="16"/>
  <c r="S2520" i="16" l="1"/>
  <c r="A2520" i="16"/>
  <c r="A2521" i="16" l="1"/>
  <c r="S2521" i="16"/>
  <c r="S2522" i="16" l="1"/>
  <c r="A2522" i="16"/>
  <c r="S2523" i="16" l="1"/>
  <c r="A2523" i="16"/>
  <c r="S2524" i="16" l="1"/>
  <c r="A2524" i="16"/>
  <c r="S2525" i="16" l="1"/>
  <c r="A2525" i="16"/>
  <c r="A2526" i="16" l="1"/>
  <c r="S2526" i="16"/>
  <c r="A2527" i="16" l="1"/>
  <c r="S2527" i="16"/>
  <c r="S2528" i="16" l="1"/>
  <c r="A2528" i="16"/>
  <c r="S2529" i="16" l="1"/>
  <c r="A2529" i="16"/>
  <c r="S2530" i="16" l="1"/>
  <c r="A2530" i="16"/>
  <c r="S2531" i="16" l="1"/>
  <c r="A2531" i="16"/>
  <c r="S2532" i="16" l="1"/>
  <c r="A2532" i="16"/>
  <c r="S2533" i="16" l="1"/>
  <c r="A2533" i="16"/>
  <c r="A2534" i="16" l="1"/>
  <c r="S2534" i="16"/>
  <c r="S2535" i="16" l="1"/>
  <c r="A2535" i="16"/>
  <c r="S2536" i="16" l="1"/>
  <c r="A2536" i="16"/>
  <c r="S2537" i="16" l="1"/>
  <c r="A2537" i="16"/>
  <c r="S2538" i="16" l="1"/>
  <c r="A2538" i="16"/>
  <c r="A2539" i="16" l="1"/>
  <c r="S2539" i="16"/>
  <c r="S2540" i="16" l="1"/>
  <c r="A2540" i="16"/>
  <c r="S2541" i="16" l="1"/>
  <c r="A2541" i="16"/>
  <c r="A2542" i="16" l="1"/>
  <c r="S2542" i="16"/>
  <c r="A2543" i="16" l="1"/>
  <c r="S2543" i="16"/>
  <c r="S2544" i="16" l="1"/>
  <c r="A2544" i="16"/>
  <c r="S2545" i="16" l="1"/>
  <c r="A2545" i="16"/>
  <c r="A2546" i="16" l="1"/>
  <c r="S2546" i="16"/>
  <c r="S2547" i="16" l="1"/>
  <c r="A2547" i="16"/>
  <c r="A2548" i="16" l="1"/>
  <c r="S2548" i="16"/>
  <c r="S2549" i="16" l="1"/>
  <c r="A2549" i="16"/>
  <c r="S2550" i="16" l="1"/>
  <c r="A2550" i="16"/>
  <c r="S2551" i="16" l="1"/>
  <c r="A2551" i="16"/>
  <c r="S2552" i="16" l="1"/>
  <c r="A2552" i="16"/>
  <c r="A2553" i="16" l="1"/>
  <c r="S2553" i="16"/>
  <c r="S2554" i="16" l="1"/>
  <c r="A2554" i="16"/>
  <c r="S2555" i="16" l="1"/>
  <c r="A2555" i="16"/>
  <c r="S2556" i="16" l="1"/>
  <c r="A2556" i="16"/>
  <c r="S2557" i="16" l="1"/>
  <c r="A2557" i="16"/>
  <c r="S2558" i="16" l="1"/>
  <c r="A2558" i="16"/>
  <c r="S2559" i="16" l="1"/>
  <c r="A2559" i="16"/>
  <c r="S2560" i="16" l="1"/>
  <c r="A2560" i="16"/>
  <c r="S2561" i="16" l="1"/>
  <c r="A2561" i="16"/>
  <c r="S2562" i="16" l="1"/>
  <c r="A2562" i="16"/>
  <c r="S2563" i="16" l="1"/>
  <c r="A2563" i="16"/>
  <c r="A2564" i="16" l="1"/>
  <c r="S2564" i="16"/>
  <c r="S2565" i="16" l="1"/>
  <c r="A2565" i="16"/>
  <c r="S2566" i="16" l="1"/>
  <c r="A2566" i="16"/>
  <c r="S2567" i="16" l="1"/>
  <c r="A2567" i="16"/>
  <c r="S2568" i="16" l="1"/>
  <c r="A2568" i="16"/>
  <c r="S2569" i="16" l="1"/>
  <c r="A2569" i="16"/>
  <c r="S2570" i="16" l="1"/>
  <c r="A2570" i="16"/>
  <c r="S2571" i="16" l="1"/>
  <c r="A2571" i="16"/>
  <c r="S2572" i="16" l="1"/>
  <c r="A2572" i="16"/>
  <c r="S2573" i="16" l="1"/>
  <c r="A2573" i="16"/>
  <c r="S2574" i="16" l="1"/>
  <c r="A2574" i="16"/>
  <c r="S2575" i="16" l="1"/>
  <c r="A2575" i="16"/>
  <c r="S2576" i="16" l="1"/>
  <c r="A2576" i="16"/>
  <c r="A2577" i="16" l="1"/>
  <c r="S2577" i="16"/>
  <c r="S2578" i="16" l="1"/>
  <c r="A2578" i="16"/>
  <c r="S2579" i="16" l="1"/>
  <c r="A2579" i="16"/>
  <c r="A2580" i="16" l="1"/>
  <c r="S2580" i="16"/>
  <c r="A2581" i="16" l="1"/>
  <c r="S2581" i="16"/>
  <c r="S2582" i="16" l="1"/>
  <c r="A2582" i="16"/>
  <c r="A2583" i="16" l="1"/>
  <c r="S2583" i="16"/>
  <c r="S2584" i="16" l="1"/>
  <c r="A2584" i="16"/>
  <c r="A2585" i="16" l="1"/>
  <c r="S2585" i="16"/>
  <c r="S2586" i="16" l="1"/>
  <c r="A2586" i="16"/>
  <c r="S2587" i="16" l="1"/>
  <c r="A2587" i="16"/>
  <c r="S2588" i="16" l="1"/>
  <c r="A2588" i="16"/>
  <c r="S2589" i="16" l="1"/>
  <c r="A2589" i="16"/>
  <c r="A2590" i="16" l="1"/>
  <c r="S2590" i="16"/>
  <c r="S2591" i="16" l="1"/>
  <c r="A2591" i="16"/>
  <c r="A2592" i="16" l="1"/>
  <c r="S2592" i="16"/>
  <c r="S2593" i="16" l="1"/>
  <c r="A2593" i="16"/>
  <c r="S2594" i="16" l="1"/>
  <c r="A2594" i="16"/>
  <c r="S2595" i="16" l="1"/>
  <c r="A2595" i="16"/>
  <c r="S2596" i="16" l="1"/>
  <c r="A2596" i="16"/>
  <c r="S2597" i="16" l="1"/>
  <c r="A2597" i="16"/>
  <c r="S2598" i="16" l="1"/>
  <c r="A2598" i="16"/>
  <c r="S2599" i="16" l="1"/>
  <c r="A2599" i="16"/>
  <c r="S2600" i="16" l="1"/>
  <c r="A2600" i="16"/>
  <c r="S2601" i="16" l="1"/>
  <c r="A2601" i="16"/>
  <c r="S2602" i="16" l="1"/>
  <c r="A2602" i="16"/>
  <c r="A2603" i="16" l="1"/>
  <c r="S2603" i="16"/>
  <c r="A2604" i="16" l="1"/>
  <c r="S2604" i="16"/>
  <c r="S2605" i="16" l="1"/>
  <c r="A2605" i="16"/>
  <c r="S2606" i="16" l="1"/>
  <c r="A2606" i="16"/>
  <c r="S2607" i="16" l="1"/>
  <c r="A2607" i="16"/>
  <c r="S2608" i="16" l="1"/>
  <c r="A2608" i="16"/>
  <c r="S2609" i="16" l="1"/>
  <c r="A2609" i="16"/>
  <c r="A2610" i="16" l="1"/>
  <c r="S2610" i="16"/>
  <c r="S2611" i="16" l="1"/>
  <c r="A2611" i="16"/>
  <c r="S2612" i="16" l="1"/>
  <c r="A2612" i="16"/>
  <c r="S2613" i="16" l="1"/>
  <c r="A2613" i="16"/>
  <c r="A2614" i="16" l="1"/>
  <c r="S2614" i="16"/>
  <c r="A2615" i="16" l="1"/>
  <c r="S2615" i="16"/>
  <c r="S2616" i="16" l="1"/>
  <c r="A2616" i="16"/>
  <c r="A2617" i="16" l="1"/>
  <c r="S2617" i="16"/>
  <c r="S2618" i="16" l="1"/>
  <c r="A2618" i="16"/>
  <c r="S2619" i="16" l="1"/>
  <c r="A2619" i="16"/>
  <c r="S2620" i="16" l="1"/>
  <c r="A2620" i="16"/>
  <c r="A2621" i="16" l="1"/>
  <c r="S2621" i="16"/>
  <c r="A2622" i="16" l="1"/>
  <c r="S2622" i="16"/>
  <c r="S2623" i="16" l="1"/>
  <c r="A2623" i="16"/>
  <c r="S2624" i="16" l="1"/>
  <c r="A2624" i="16"/>
  <c r="A2625" i="16" l="1"/>
  <c r="S2625" i="16"/>
  <c r="A2626" i="16" l="1"/>
  <c r="S2626" i="16"/>
  <c r="S2627" i="16" l="1"/>
  <c r="A2627" i="16"/>
  <c r="S2628" i="16" l="1"/>
  <c r="A2628" i="16"/>
  <c r="S2629" i="16" l="1"/>
  <c r="A2629" i="16"/>
  <c r="S2630" i="16" l="1"/>
  <c r="A2630" i="16"/>
  <c r="A2631" i="16" l="1"/>
  <c r="S2631" i="16"/>
  <c r="S2632" i="16" l="1"/>
  <c r="A2632" i="16"/>
  <c r="S2633" i="16" l="1"/>
  <c r="A2633" i="16"/>
  <c r="S2634" i="16" l="1"/>
  <c r="A2634" i="16"/>
  <c r="S2635" i="16" l="1"/>
  <c r="A2635" i="16"/>
  <c r="S2636" i="16" l="1"/>
  <c r="A2636" i="16"/>
  <c r="S2637" i="16" l="1"/>
  <c r="A2637" i="16"/>
  <c r="A2638" i="16" l="1"/>
  <c r="S2638" i="16"/>
  <c r="S2639" i="16" l="1"/>
  <c r="A2639" i="16"/>
  <c r="S2640" i="16" l="1"/>
  <c r="A2640" i="16"/>
  <c r="S2641" i="16" l="1"/>
  <c r="A2641" i="16"/>
  <c r="S2642" i="16" l="1"/>
  <c r="A2642" i="16"/>
  <c r="S2643" i="16" l="1"/>
  <c r="A2643" i="16"/>
  <c r="S2644" i="16" l="1"/>
  <c r="A2644" i="16"/>
  <c r="A2645" i="16" l="1"/>
  <c r="S2645" i="16"/>
  <c r="S2646" i="16" l="1"/>
  <c r="A2646" i="16"/>
  <c r="S2647" i="16" l="1"/>
  <c r="A2647" i="16"/>
  <c r="S2648" i="16" l="1"/>
  <c r="A2648" i="16"/>
  <c r="S2649" i="16" l="1"/>
  <c r="A2649" i="16"/>
  <c r="S2650" i="16" l="1"/>
  <c r="A2650" i="16"/>
  <c r="S2651" i="16" l="1"/>
  <c r="A2651" i="16"/>
  <c r="S2652" i="16" l="1"/>
  <c r="A2652" i="16"/>
  <c r="A2653" i="16" l="1"/>
  <c r="S2653" i="16"/>
  <c r="S2654" i="16" l="1"/>
  <c r="A2654" i="16"/>
  <c r="S2655" i="16" l="1"/>
  <c r="A2655" i="16"/>
  <c r="S2656" i="16" l="1"/>
  <c r="A2656" i="16"/>
  <c r="S2657" i="16" l="1"/>
  <c r="A2657" i="16"/>
  <c r="S2658" i="16" l="1"/>
  <c r="A2658" i="16"/>
  <c r="A2659" i="16" l="1"/>
  <c r="S2659" i="16"/>
  <c r="S2660" i="16" l="1"/>
  <c r="A2660" i="16"/>
  <c r="S2661" i="16" l="1"/>
  <c r="A2661" i="16"/>
  <c r="S2662" i="16" l="1"/>
  <c r="A2662" i="16"/>
  <c r="S2663" i="16" l="1"/>
  <c r="A2663" i="16"/>
  <c r="A2664" i="16" l="1"/>
  <c r="S2664" i="16"/>
  <c r="S2665" i="16" l="1"/>
  <c r="A2665" i="16"/>
  <c r="S2666" i="16" l="1"/>
  <c r="A2666" i="16"/>
  <c r="S2667" i="16" l="1"/>
  <c r="A2667" i="16"/>
  <c r="A2668" i="16" l="1"/>
  <c r="S2668" i="16"/>
  <c r="S2669" i="16" l="1"/>
  <c r="A2669" i="16"/>
  <c r="S2670" i="16" l="1"/>
  <c r="A2670" i="16"/>
  <c r="S2671" i="16" l="1"/>
  <c r="A2671" i="16"/>
  <c r="S2672" i="16" l="1"/>
  <c r="A2672" i="16"/>
  <c r="S2673" i="16" l="1"/>
  <c r="A2673" i="16"/>
  <c r="S2674" i="16" l="1"/>
  <c r="A2674" i="16"/>
  <c r="A2675" i="16" l="1"/>
  <c r="S2675" i="16"/>
  <c r="A2676" i="16" l="1"/>
  <c r="S2676" i="16"/>
  <c r="S2677" i="16" l="1"/>
  <c r="A2677" i="16"/>
  <c r="A2678" i="16" l="1"/>
  <c r="S2678" i="16"/>
  <c r="S2679" i="16" l="1"/>
  <c r="A2679" i="16"/>
  <c r="S2680" i="16" l="1"/>
  <c r="A2680" i="16"/>
  <c r="S2681" i="16" l="1"/>
  <c r="A2681" i="16"/>
  <c r="S2682" i="16" l="1"/>
  <c r="A2682" i="16"/>
  <c r="S2683" i="16" l="1"/>
  <c r="A2683" i="16"/>
  <c r="S2684" i="16" l="1"/>
  <c r="A2684" i="16"/>
  <c r="S2685" i="16" l="1"/>
  <c r="A2685" i="16"/>
  <c r="S2686" i="16" l="1"/>
  <c r="A2686" i="16"/>
  <c r="S2687" i="16" l="1"/>
  <c r="A2687" i="16"/>
  <c r="S2688" i="16" l="1"/>
  <c r="A2688" i="16"/>
  <c r="A2689" i="16" l="1"/>
  <c r="S2689" i="16"/>
  <c r="S2690" i="16" l="1"/>
  <c r="A2690" i="16"/>
  <c r="A2691" i="16" l="1"/>
  <c r="S2691" i="16"/>
  <c r="S2692" i="16" l="1"/>
  <c r="A2692" i="16"/>
  <c r="S2693" i="16" l="1"/>
  <c r="A2693" i="16"/>
  <c r="S2694" i="16" l="1"/>
  <c r="A2694" i="16"/>
  <c r="S2695" i="16" l="1"/>
  <c r="A2695" i="16"/>
  <c r="S2696" i="16" l="1"/>
  <c r="A2696" i="16"/>
  <c r="S2697" i="16" l="1"/>
  <c r="A2697" i="16"/>
  <c r="S2698" i="16" l="1"/>
  <c r="A2698" i="16"/>
  <c r="S2699" i="16" l="1"/>
  <c r="A2699" i="16"/>
  <c r="S2700" i="16" l="1"/>
  <c r="A2700" i="16"/>
  <c r="S2701" i="16" l="1"/>
  <c r="A2701" i="16"/>
  <c r="S2702" i="16" l="1"/>
  <c r="A2702" i="16"/>
  <c r="S2703" i="16" l="1"/>
  <c r="A2703" i="16"/>
  <c r="S2704" i="16" l="1"/>
  <c r="A2704" i="16"/>
  <c r="S2705" i="16" l="1"/>
  <c r="A2705" i="16"/>
  <c r="A2706" i="16" l="1"/>
  <c r="S2706" i="16"/>
  <c r="A2707" i="16" l="1"/>
  <c r="S2707" i="16"/>
  <c r="S2708" i="16" l="1"/>
  <c r="A2708" i="16"/>
  <c r="S2709" i="16" l="1"/>
  <c r="A2709" i="16"/>
  <c r="S2710" i="16" l="1"/>
  <c r="A2710" i="16"/>
  <c r="A2711" i="16" l="1"/>
  <c r="S2711" i="16"/>
  <c r="A2712" i="16" l="1"/>
  <c r="S2712" i="16"/>
  <c r="S2713" i="16" l="1"/>
  <c r="A2713" i="16"/>
  <c r="S2714" i="16" l="1"/>
  <c r="A2714" i="16"/>
  <c r="S2715" i="16" l="1"/>
  <c r="A2715" i="16"/>
  <c r="S2716" i="16" l="1"/>
  <c r="A2716" i="16"/>
  <c r="S2717" i="16" l="1"/>
  <c r="A2717" i="16"/>
  <c r="A2718" i="16" l="1"/>
  <c r="S2718" i="16"/>
  <c r="S2719" i="16" l="1"/>
  <c r="A2719" i="16"/>
  <c r="S2720" i="16" l="1"/>
  <c r="A2720" i="16"/>
  <c r="S2721" i="16" l="1"/>
  <c r="A2721" i="16"/>
  <c r="A2722" i="16" l="1"/>
  <c r="S2722" i="16"/>
  <c r="S2723" i="16" l="1"/>
  <c r="A2723" i="16"/>
  <c r="S2724" i="16" l="1"/>
  <c r="A2724" i="16"/>
  <c r="A2725" i="16" l="1"/>
  <c r="S2725" i="16"/>
  <c r="S2726" i="16" l="1"/>
  <c r="A2726" i="16"/>
  <c r="S2727" i="16" l="1"/>
  <c r="A2727" i="16"/>
  <c r="S2728" i="16" l="1"/>
  <c r="A2728" i="16"/>
  <c r="S2729" i="16" l="1"/>
  <c r="A2729" i="16"/>
  <c r="A2730" i="16" l="1"/>
  <c r="S2730" i="16"/>
  <c r="A2731" i="16" l="1"/>
  <c r="S2731" i="16"/>
  <c r="S2732" i="16" l="1"/>
  <c r="A2732" i="16"/>
  <c r="A2733" i="16" l="1"/>
  <c r="S2733" i="16"/>
  <c r="S2734" i="16" l="1"/>
  <c r="A2734" i="16"/>
  <c r="S2735" i="16" l="1"/>
  <c r="A2735" i="16"/>
  <c r="A2736" i="16" l="1"/>
  <c r="S2736" i="16"/>
  <c r="S2737" i="16" l="1"/>
  <c r="A2737" i="16"/>
  <c r="S2738" i="16" l="1"/>
  <c r="A2738" i="16"/>
  <c r="S2739" i="16" l="1"/>
  <c r="A2739" i="16"/>
  <c r="S2740" i="16" l="1"/>
  <c r="A2740" i="16"/>
  <c r="S2741" i="16" l="1"/>
  <c r="A2741" i="16"/>
  <c r="S2742" i="16" l="1"/>
  <c r="A2742" i="16"/>
  <c r="S2743" i="16" l="1"/>
  <c r="A2743" i="16"/>
  <c r="S2744" i="16" l="1"/>
  <c r="A2744" i="16"/>
  <c r="S2745" i="16" l="1"/>
  <c r="A2745" i="16"/>
  <c r="S2746" i="16" l="1"/>
  <c r="A2746" i="16"/>
  <c r="S2747" i="16" l="1"/>
  <c r="A2747" i="16"/>
  <c r="S2748" i="16" l="1"/>
  <c r="A2748" i="16"/>
  <c r="S2749" i="16" l="1"/>
  <c r="A2749" i="16"/>
  <c r="S2750" i="16" l="1"/>
  <c r="A2750" i="16"/>
  <c r="S2751" i="16" l="1"/>
  <c r="A2751" i="16"/>
  <c r="S2752" i="16" l="1"/>
  <c r="A2752" i="16"/>
  <c r="S2753" i="16" l="1"/>
  <c r="A2753" i="16"/>
  <c r="S2754" i="16" l="1"/>
  <c r="A2754" i="16"/>
  <c r="S2755" i="16" l="1"/>
  <c r="A2755" i="16"/>
  <c r="S2756" i="16" l="1"/>
  <c r="A2756" i="16"/>
  <c r="S2757" i="16" l="1"/>
  <c r="A2757" i="16"/>
  <c r="A2758" i="16" l="1"/>
  <c r="S2758" i="16"/>
  <c r="S2759" i="16" l="1"/>
  <c r="A2759" i="16"/>
  <c r="S2760" i="16" l="1"/>
  <c r="A2760" i="16"/>
  <c r="S2761" i="16" l="1"/>
  <c r="A2761" i="16"/>
  <c r="S2762" i="16" l="1"/>
  <c r="A2762" i="16"/>
  <c r="S2763" i="16" l="1"/>
  <c r="A2763" i="16"/>
  <c r="S2764" i="16" l="1"/>
  <c r="A2764" i="16"/>
  <c r="S2765" i="16" l="1"/>
  <c r="A2765" i="16"/>
  <c r="S2766" i="16" l="1"/>
  <c r="A2766" i="16"/>
  <c r="S2767" i="16" l="1"/>
  <c r="A2767" i="16"/>
  <c r="A2768" i="16" l="1"/>
  <c r="S2768" i="16"/>
  <c r="S2769" i="16" l="1"/>
  <c r="A2769" i="16"/>
  <c r="A2770" i="16" l="1"/>
  <c r="S2770" i="16"/>
  <c r="S2771" i="16" l="1"/>
  <c r="A2771" i="16"/>
  <c r="S2772" i="16" l="1"/>
  <c r="A2772" i="16"/>
  <c r="S2773" i="16" l="1"/>
  <c r="A2773" i="16"/>
  <c r="S2774" i="16" l="1"/>
  <c r="A2774" i="16"/>
  <c r="A2775" i="16" l="1"/>
  <c r="S2775" i="16"/>
  <c r="S2776" i="16" l="1"/>
  <c r="A2776" i="16"/>
  <c r="S2777" i="16" l="1"/>
  <c r="A2777" i="16"/>
  <c r="S2778" i="16" l="1"/>
  <c r="A2778" i="16"/>
  <c r="S2779" i="16" l="1"/>
  <c r="A2779" i="16"/>
  <c r="S2780" i="16" l="1"/>
  <c r="A2780" i="16"/>
  <c r="S2781" i="16" l="1"/>
  <c r="A2781" i="16"/>
  <c r="S2782" i="16" l="1"/>
  <c r="A2782" i="16"/>
  <c r="S2783" i="16" l="1"/>
  <c r="A2783" i="16"/>
  <c r="S2784" i="16" l="1"/>
  <c r="A2784" i="16"/>
  <c r="S2785" i="16" l="1"/>
  <c r="A2785" i="16"/>
  <c r="S2786" i="16" l="1"/>
  <c r="A2786" i="16"/>
  <c r="S2787" i="16" l="1"/>
  <c r="A2787" i="16"/>
  <c r="A2788" i="16" l="1"/>
  <c r="S2788" i="16"/>
  <c r="S2789" i="16" l="1"/>
  <c r="A2789" i="16"/>
  <c r="A2790" i="16" l="1"/>
  <c r="S2790" i="16"/>
  <c r="A2791" i="16" l="1"/>
  <c r="S2791" i="16"/>
  <c r="S2792" i="16" l="1"/>
  <c r="A2792" i="16"/>
  <c r="S2793" i="16" l="1"/>
  <c r="A2793" i="16"/>
  <c r="S2794" i="16" l="1"/>
  <c r="A2794" i="16"/>
  <c r="S2795" i="16" l="1"/>
  <c r="A2795" i="16"/>
  <c r="S2796" i="16" l="1"/>
  <c r="A2796" i="16"/>
  <c r="S2797" i="16" l="1"/>
  <c r="A2797" i="16"/>
  <c r="S2798" i="16" l="1"/>
  <c r="A2798" i="16"/>
  <c r="S2799" i="16" l="1"/>
  <c r="A2799" i="16"/>
  <c r="S2800" i="16" l="1"/>
  <c r="A2800" i="16"/>
  <c r="S2801" i="16" l="1"/>
  <c r="A2801" i="16"/>
  <c r="S2802" i="16" l="1"/>
  <c r="A2802" i="16"/>
  <c r="S2803" i="16" l="1"/>
  <c r="A2803" i="16"/>
  <c r="S2804" i="16" l="1"/>
  <c r="A2804" i="16"/>
  <c r="A2805" i="16" l="1"/>
  <c r="S2805" i="16"/>
  <c r="S2806" i="16" l="1"/>
  <c r="A2806" i="16"/>
  <c r="S2807" i="16" l="1"/>
  <c r="A2807" i="16"/>
  <c r="S2808" i="16" l="1"/>
  <c r="A2808" i="16"/>
  <c r="A2809" i="16" l="1"/>
  <c r="S2809" i="16"/>
  <c r="S2810" i="16" l="1"/>
  <c r="A2810" i="16"/>
  <c r="S2811" i="16" l="1"/>
  <c r="A2811" i="16"/>
  <c r="S2812" i="16" l="1"/>
  <c r="A2812" i="16"/>
  <c r="S2813" i="16" l="1"/>
  <c r="A2813" i="16"/>
  <c r="A2814" i="16" l="1"/>
  <c r="S2814" i="16"/>
  <c r="S2815" i="16" l="1"/>
  <c r="A2815" i="16"/>
  <c r="S2816" i="16" l="1"/>
  <c r="A2816" i="16"/>
  <c r="A2817" i="16" l="1"/>
  <c r="S2817" i="16"/>
  <c r="S2818" i="16" l="1"/>
  <c r="A2818" i="16"/>
  <c r="A2819" i="16" l="1"/>
  <c r="S2819" i="16"/>
  <c r="S2820" i="16" l="1"/>
  <c r="A2820" i="16"/>
  <c r="S2821" i="16" l="1"/>
  <c r="A2821" i="16"/>
  <c r="A2822" i="16" l="1"/>
  <c r="S2822" i="16"/>
  <c r="S2823" i="16" l="1"/>
  <c r="A2823" i="16"/>
  <c r="S2824" i="16" l="1"/>
  <c r="A2824" i="16"/>
  <c r="S2825" i="16" l="1"/>
  <c r="A2825" i="16"/>
  <c r="S2826" i="16" l="1"/>
  <c r="A2826" i="16"/>
  <c r="S2827" i="16" l="1"/>
  <c r="A2827" i="16"/>
  <c r="S2828" i="16" l="1"/>
  <c r="A2828" i="16"/>
  <c r="S2829" i="16" l="1"/>
  <c r="A2829" i="16"/>
  <c r="A2830" i="16" l="1"/>
  <c r="S2830" i="16"/>
  <c r="S2831" i="16" l="1"/>
  <c r="A2831" i="16"/>
  <c r="A2832" i="16" l="1"/>
  <c r="S2832" i="16"/>
  <c r="S2833" i="16" l="1"/>
  <c r="A2833" i="16"/>
  <c r="A2834" i="16" l="1"/>
  <c r="S2834" i="16"/>
  <c r="S2835" i="16" l="1"/>
  <c r="A2835" i="16"/>
  <c r="S2836" i="16" l="1"/>
  <c r="A2836" i="16"/>
  <c r="S2837" i="16" l="1"/>
  <c r="A2837" i="16"/>
  <c r="S2838" i="16" l="1"/>
  <c r="A2838" i="16"/>
  <c r="A2839" i="16" l="1"/>
  <c r="S2839" i="16"/>
  <c r="A2840" i="16" l="1"/>
  <c r="S2840" i="16"/>
  <c r="S2841" i="16" l="1"/>
  <c r="A2841" i="16"/>
  <c r="A2842" i="16" l="1"/>
  <c r="S2842" i="16"/>
  <c r="A2843" i="16" l="1"/>
  <c r="S2843" i="16"/>
  <c r="S2844" i="16" l="1"/>
  <c r="A2844" i="16"/>
  <c r="A2845" i="16" l="1"/>
  <c r="S2845" i="16"/>
  <c r="S2846" i="16" l="1"/>
  <c r="A2846" i="16"/>
  <c r="S2847" i="16" l="1"/>
  <c r="A2847" i="16"/>
  <c r="S2848" i="16" l="1"/>
  <c r="A2848" i="16"/>
  <c r="S2849" i="16" l="1"/>
  <c r="A2849" i="16"/>
  <c r="S2850" i="16" l="1"/>
  <c r="A2850" i="16"/>
  <c r="S2851" i="16" l="1"/>
  <c r="A2851" i="16"/>
  <c r="S2852" i="16" l="1"/>
  <c r="A2852" i="16"/>
  <c r="A2853" i="16" l="1"/>
  <c r="S2853" i="16"/>
  <c r="A2854" i="16" l="1"/>
  <c r="S2854" i="16"/>
  <c r="S2855" i="16" l="1"/>
  <c r="A2855" i="16"/>
  <c r="S2856" i="16" l="1"/>
  <c r="A2856" i="16"/>
  <c r="A2857" i="16" l="1"/>
  <c r="S2857" i="16"/>
  <c r="A2858" i="16" l="1"/>
  <c r="S2858" i="16"/>
  <c r="S2859" i="16" l="1"/>
  <c r="A2859" i="16"/>
  <c r="A2860" i="16" l="1"/>
  <c r="S2860" i="16"/>
  <c r="S2861" i="16" l="1"/>
  <c r="A2861" i="16"/>
  <c r="S2862" i="16" l="1"/>
  <c r="A2862" i="16"/>
  <c r="S2863" i="16" l="1"/>
  <c r="A2863" i="16"/>
  <c r="S2864" i="16" l="1"/>
  <c r="A2864" i="16"/>
  <c r="S2865" i="16" l="1"/>
  <c r="A2865" i="16"/>
  <c r="S2866" i="16" l="1"/>
  <c r="A2866" i="16"/>
  <c r="S2867" i="16" l="1"/>
  <c r="A2867" i="16"/>
  <c r="S2868" i="16" l="1"/>
  <c r="A2868" i="16"/>
  <c r="S2869" i="16" l="1"/>
  <c r="A2869" i="16"/>
  <c r="S2870" i="16" l="1"/>
  <c r="A2870" i="16"/>
  <c r="A2871" i="16" l="1"/>
  <c r="S2871" i="16"/>
  <c r="S2872" i="16" l="1"/>
  <c r="A2872" i="16"/>
  <c r="S2873" i="16" l="1"/>
  <c r="A2873" i="16"/>
  <c r="S2874" i="16" l="1"/>
  <c r="A2874" i="16"/>
  <c r="S2875" i="16" l="1"/>
  <c r="A2875" i="16"/>
  <c r="A2876" i="16" l="1"/>
  <c r="S2876" i="16"/>
  <c r="S2877" i="16" l="1"/>
  <c r="A2877" i="16"/>
  <c r="A2878" i="16" l="1"/>
  <c r="S2878" i="16"/>
  <c r="S2879" i="16" l="1"/>
  <c r="A2879" i="16"/>
  <c r="A2880" i="16" l="1"/>
  <c r="S2880" i="16"/>
  <c r="S2881" i="16" l="1"/>
  <c r="A2881" i="16"/>
  <c r="S2882" i="16" l="1"/>
  <c r="A2882" i="16"/>
  <c r="A2883" i="16" l="1"/>
  <c r="S2883" i="16"/>
  <c r="A2884" i="16" l="1"/>
  <c r="S2884" i="16"/>
  <c r="S2885" i="16" l="1"/>
  <c r="A2885" i="16"/>
  <c r="A2886" i="16" l="1"/>
  <c r="S2886" i="16"/>
  <c r="S2887" i="16" l="1"/>
  <c r="A2887" i="16"/>
  <c r="S2888" i="16" l="1"/>
  <c r="A2888" i="16"/>
  <c r="S2889" i="16" l="1"/>
  <c r="A2889" i="16"/>
  <c r="A2890" i="16" l="1"/>
  <c r="S2890" i="16"/>
  <c r="A2891" i="16" l="1"/>
  <c r="S2891" i="16"/>
  <c r="A2892" i="16" l="1"/>
  <c r="S2892" i="16"/>
  <c r="S2893" i="16" l="1"/>
  <c r="A2893" i="16"/>
  <c r="S2894" i="16" l="1"/>
  <c r="A2894" i="16"/>
  <c r="A2895" i="16" l="1"/>
  <c r="S2895" i="16"/>
  <c r="S2896" i="16" l="1"/>
  <c r="A2896" i="16"/>
  <c r="S2897" i="16" l="1"/>
  <c r="A2897" i="16"/>
  <c r="S2898" i="16" l="1"/>
  <c r="A2898" i="16"/>
  <c r="S2899" i="16" l="1"/>
  <c r="A2899" i="16"/>
  <c r="A2900" i="16" l="1"/>
  <c r="S2900" i="16"/>
  <c r="S2901" i="16" l="1"/>
  <c r="A2901" i="16"/>
  <c r="S2902" i="16" l="1"/>
  <c r="A2902" i="16"/>
  <c r="A2903" i="16" l="1"/>
  <c r="S2903" i="16"/>
  <c r="S2904" i="16" l="1"/>
  <c r="A2904" i="16"/>
  <c r="A2905" i="16" l="1"/>
  <c r="S2905" i="16"/>
  <c r="S2906" i="16" l="1"/>
  <c r="A2906" i="16"/>
  <c r="A2907" i="16" l="1"/>
  <c r="S2907" i="16"/>
  <c r="S2908" i="16" l="1"/>
  <c r="A2908" i="16"/>
  <c r="A2909" i="16" l="1"/>
  <c r="S2909" i="16"/>
  <c r="S2910" i="16" l="1"/>
  <c r="A2910" i="16"/>
  <c r="S2911" i="16" l="1"/>
  <c r="A2911" i="16"/>
  <c r="S2912" i="16" l="1"/>
  <c r="A2912" i="16"/>
  <c r="S2913" i="16" l="1"/>
  <c r="A2913" i="16"/>
  <c r="A2914" i="16" l="1"/>
  <c r="S2914" i="16"/>
  <c r="S2915" i="16" l="1"/>
  <c r="A2915" i="16"/>
  <c r="S2916" i="16" l="1"/>
  <c r="A2916" i="16"/>
  <c r="S2917" i="16" l="1"/>
  <c r="A2917" i="16"/>
  <c r="S2918" i="16" l="1"/>
  <c r="A2918" i="16"/>
  <c r="S2919" i="16" l="1"/>
  <c r="A2919" i="16"/>
  <c r="A2920" i="16" l="1"/>
  <c r="S2920" i="16"/>
  <c r="S2921" i="16" l="1"/>
  <c r="A2921" i="16"/>
  <c r="A2922" i="16" l="1"/>
  <c r="S2922" i="16"/>
  <c r="S2923" i="16" l="1"/>
  <c r="A2923" i="16"/>
  <c r="S2924" i="16" l="1"/>
  <c r="A2924" i="16"/>
  <c r="S2925" i="16" l="1"/>
  <c r="A2925" i="16"/>
  <c r="A2926" i="16" l="1"/>
  <c r="S2926" i="16"/>
  <c r="S2927" i="16" l="1"/>
  <c r="A2927" i="16"/>
  <c r="S2928" i="16" l="1"/>
  <c r="A2928" i="16"/>
  <c r="A2929" i="16" l="1"/>
  <c r="S2929" i="16"/>
  <c r="S2930" i="16" l="1"/>
  <c r="A2930" i="16"/>
  <c r="S2931" i="16" l="1"/>
  <c r="A2931" i="16"/>
  <c r="A2932" i="16" l="1"/>
  <c r="S2932" i="16"/>
  <c r="S2933" i="16" l="1"/>
  <c r="A2933" i="16"/>
  <c r="S2934" i="16" l="1"/>
  <c r="A2934" i="16"/>
  <c r="A2935" i="16" l="1"/>
  <c r="S2935" i="16"/>
  <c r="S2936" i="16" l="1"/>
  <c r="A2936" i="16"/>
  <c r="S2937" i="16" l="1"/>
  <c r="A2937" i="16"/>
  <c r="S2938" i="16" l="1"/>
  <c r="A2938" i="16"/>
  <c r="S2939" i="16" l="1"/>
  <c r="A2939" i="16"/>
  <c r="A2940" i="16" l="1"/>
  <c r="S2940" i="16"/>
  <c r="S2941" i="16" l="1"/>
  <c r="A2941" i="16"/>
  <c r="A2942" i="16" l="1"/>
  <c r="S2942" i="16"/>
  <c r="S2943" i="16" l="1"/>
  <c r="A2943" i="16"/>
  <c r="A2944" i="16" l="1"/>
  <c r="S2944" i="16"/>
  <c r="S2945" i="16" l="1"/>
  <c r="A2945" i="16"/>
  <c r="S2946" i="16" l="1"/>
  <c r="A2946" i="16"/>
  <c r="S2947" i="16" l="1"/>
  <c r="A2947" i="16"/>
  <c r="S2948" i="16" l="1"/>
  <c r="A2948" i="16"/>
  <c r="S2949" i="16" l="1"/>
  <c r="A2949" i="16"/>
  <c r="S2950" i="16" l="1"/>
  <c r="A2950" i="16"/>
  <c r="S2951" i="16" l="1"/>
  <c r="A2951" i="16"/>
  <c r="S2952" i="16" l="1"/>
  <c r="A2952" i="16"/>
  <c r="A2953" i="16" l="1"/>
  <c r="S2953" i="16"/>
  <c r="S2954" i="16" l="1"/>
  <c r="A2954" i="16"/>
  <c r="S2955" i="16" l="1"/>
  <c r="A2955" i="16"/>
  <c r="A2956" i="16" l="1"/>
  <c r="S2956" i="16"/>
  <c r="S2957" i="16" l="1"/>
  <c r="A2957" i="16"/>
  <c r="S2958" i="16" l="1"/>
  <c r="A2958" i="16"/>
  <c r="A2959" i="16" l="1"/>
  <c r="S2959" i="16"/>
  <c r="A2960" i="16" l="1"/>
  <c r="S2960" i="16"/>
  <c r="S2961" i="16" l="1"/>
  <c r="A2961" i="16"/>
  <c r="S2962" i="16" l="1"/>
  <c r="A2962" i="16"/>
  <c r="S2963" i="16" l="1"/>
  <c r="A2963" i="16"/>
  <c r="S2964" i="16" l="1"/>
  <c r="A2964" i="16"/>
  <c r="S2965" i="16" l="1"/>
  <c r="A2965" i="16"/>
  <c r="A2966" i="16" l="1"/>
  <c r="S2966" i="16"/>
  <c r="S2967" i="16" l="1"/>
  <c r="A2967" i="16"/>
  <c r="S2968" i="16" l="1"/>
  <c r="A2968" i="16"/>
  <c r="S2969" i="16" l="1"/>
  <c r="A2969" i="16"/>
  <c r="S2970" i="16" l="1"/>
  <c r="A2970" i="16"/>
  <c r="S2971" i="16" l="1"/>
  <c r="A2971" i="16"/>
  <c r="S2972" i="16" l="1"/>
  <c r="A2972" i="16"/>
  <c r="S2973" i="16" l="1"/>
  <c r="A2973" i="16"/>
  <c r="S2974" i="16" l="1"/>
  <c r="A2974" i="16"/>
  <c r="S2975" i="16" l="1"/>
  <c r="A2975" i="16"/>
  <c r="A2976" i="16" l="1"/>
  <c r="S2976" i="16"/>
  <c r="S2977" i="16" l="1"/>
  <c r="A2977" i="16"/>
  <c r="S2978" i="16" l="1"/>
  <c r="A2978" i="16"/>
  <c r="S2979" i="16" l="1"/>
  <c r="A2979" i="16"/>
  <c r="S2980" i="16" l="1"/>
  <c r="A2980" i="16"/>
  <c r="S2981" i="16" l="1"/>
  <c r="A2981" i="16"/>
  <c r="S2982" i="16" l="1"/>
  <c r="A2982" i="16"/>
  <c r="S2983" i="16" l="1"/>
  <c r="A2983" i="16"/>
  <c r="S2984" i="16" l="1"/>
  <c r="A2984" i="16"/>
  <c r="S2985" i="16" l="1"/>
  <c r="A2985" i="16"/>
  <c r="S2986" i="16" l="1"/>
  <c r="A2986" i="16"/>
  <c r="A2987" i="16" l="1"/>
  <c r="S2987" i="16"/>
  <c r="S2988" i="16" l="1"/>
  <c r="A2988" i="16"/>
  <c r="A2989" i="16" l="1"/>
  <c r="S2989" i="16"/>
  <c r="S2990" i="16" l="1"/>
  <c r="A2990" i="16"/>
  <c r="S2991" i="16" l="1"/>
  <c r="A2991" i="16"/>
  <c r="S2992" i="16" l="1"/>
  <c r="A2992" i="16"/>
  <c r="S2993" i="16" l="1"/>
  <c r="A2993" i="16"/>
  <c r="S2994" i="16" l="1"/>
  <c r="A2994" i="16"/>
  <c r="S2995" i="16" l="1"/>
  <c r="A2995" i="16"/>
  <c r="S2996" i="16" l="1"/>
  <c r="A2996" i="16"/>
  <c r="S2997" i="16" l="1"/>
  <c r="A2997" i="16"/>
  <c r="S2998" i="16" l="1"/>
  <c r="A2998" i="16"/>
  <c r="A2999" i="16" l="1"/>
  <c r="S2999" i="16"/>
  <c r="S3000" i="16" l="1"/>
  <c r="A3000" i="16"/>
  <c r="S3001" i="16" l="1"/>
  <c r="A3001" i="16"/>
  <c r="S3002" i="16" l="1"/>
  <c r="A3002" i="16"/>
  <c r="S3003" i="16" l="1"/>
  <c r="A3003" i="16"/>
  <c r="S3004" i="16" l="1"/>
  <c r="A3004" i="16"/>
  <c r="S3005" i="16" l="1"/>
  <c r="A3005" i="16"/>
  <c r="S3006" i="16" l="1"/>
  <c r="A3006" i="16"/>
  <c r="A3007" i="16" l="1"/>
  <c r="S3007" i="16"/>
  <c r="S3008" i="16" l="1"/>
  <c r="A3008" i="16"/>
  <c r="S3009" i="16" l="1"/>
  <c r="A3009" i="16"/>
  <c r="S3010" i="16" l="1"/>
  <c r="A3010" i="16"/>
  <c r="A3011" i="16" l="1"/>
  <c r="S3011" i="16"/>
  <c r="S3012" i="16" l="1"/>
  <c r="A3012" i="16"/>
  <c r="A3013" i="16" l="1"/>
  <c r="S3013" i="16"/>
  <c r="S3014" i="16" l="1"/>
  <c r="A3014" i="16"/>
  <c r="S3015" i="16" l="1"/>
  <c r="A3015" i="16"/>
  <c r="S3016" i="16" l="1"/>
  <c r="A3016" i="16"/>
  <c r="S3017" i="16" l="1"/>
  <c r="A3017" i="16"/>
  <c r="S3018" i="16" l="1"/>
  <c r="A3018" i="16"/>
  <c r="A3019" i="16" l="1"/>
  <c r="S3019" i="16"/>
  <c r="S3020" i="16" l="1"/>
  <c r="A3020" i="16"/>
  <c r="S3021" i="16" l="1"/>
  <c r="A3021" i="16"/>
  <c r="S3022" i="16" l="1"/>
  <c r="A3022" i="16"/>
  <c r="S3023" i="16" l="1"/>
  <c r="A3023" i="16"/>
  <c r="S3024" i="16" l="1"/>
  <c r="A3024" i="16"/>
  <c r="S3025" i="16" l="1"/>
  <c r="A3025" i="16"/>
  <c r="S3026" i="16" l="1"/>
  <c r="A3026" i="16"/>
  <c r="S3027" i="16" l="1"/>
  <c r="A3027" i="16"/>
  <c r="S3028" i="16" l="1"/>
  <c r="A3028" i="16"/>
  <c r="S3029" i="16" l="1"/>
  <c r="A3029" i="16"/>
  <c r="A3030" i="16" l="1"/>
  <c r="S3030" i="16"/>
  <c r="S3031" i="16" l="1"/>
  <c r="A3031" i="16"/>
  <c r="S3032" i="16" l="1"/>
  <c r="A3032" i="16"/>
  <c r="S3033" i="16" l="1"/>
  <c r="A3033" i="16"/>
  <c r="A3034" i="16" l="1"/>
  <c r="S3034" i="16"/>
  <c r="A3035" i="16" l="1"/>
  <c r="S3035" i="16"/>
  <c r="S3036" i="16" l="1"/>
  <c r="A3036" i="16"/>
  <c r="S3037" i="16" l="1"/>
  <c r="A3037" i="16"/>
  <c r="S3038" i="16" l="1"/>
  <c r="A3038" i="16"/>
  <c r="A3039" i="16" l="1"/>
  <c r="S3039" i="16"/>
  <c r="A3040" i="16" l="1"/>
  <c r="S3040" i="16"/>
  <c r="S3041" i="16" l="1"/>
  <c r="A3041" i="16"/>
  <c r="S3042" i="16" l="1"/>
  <c r="A3042" i="16"/>
  <c r="A3043" i="16" l="1"/>
  <c r="S3043" i="16"/>
  <c r="S3044" i="16" l="1"/>
  <c r="A3044" i="16"/>
  <c r="S3045" i="16" l="1"/>
  <c r="A3045" i="16"/>
  <c r="S3046" i="16" l="1"/>
  <c r="A3046" i="16"/>
  <c r="S3047" i="16" l="1"/>
  <c r="A3047" i="16"/>
  <c r="A3048" i="16" l="1"/>
  <c r="S3048" i="16"/>
  <c r="S3049" i="16" l="1"/>
  <c r="A3049" i="16"/>
  <c r="S3050" i="16" l="1"/>
  <c r="A3050" i="16"/>
  <c r="S3051" i="16" l="1"/>
  <c r="A3051" i="16"/>
  <c r="S3052" i="16" l="1"/>
  <c r="A3052" i="16"/>
  <c r="S3053" i="16" l="1"/>
  <c r="A3053" i="16"/>
  <c r="S3054" i="16" l="1"/>
  <c r="A3054" i="16"/>
  <c r="S3055" i="16" l="1"/>
  <c r="A3055" i="16"/>
  <c r="S3056" i="16" l="1"/>
  <c r="A3056" i="16"/>
  <c r="S3057" i="16" l="1"/>
  <c r="A3057" i="16"/>
  <c r="S3058" i="16" l="1"/>
  <c r="A3058" i="16"/>
  <c r="S3059" i="16" l="1"/>
  <c r="A3059" i="16"/>
  <c r="A3060" i="16" l="1"/>
  <c r="S3060" i="16"/>
  <c r="S3061" i="16" l="1"/>
  <c r="A3061" i="16"/>
  <c r="S3062" i="16" l="1"/>
  <c r="A3062" i="16"/>
  <c r="S3063" i="16" l="1"/>
  <c r="A3063" i="16"/>
  <c r="S3064" i="16" l="1"/>
  <c r="A3064" i="16"/>
  <c r="S3065" i="16" l="1"/>
  <c r="A3065" i="16"/>
  <c r="S3066" i="16" l="1"/>
  <c r="A3066" i="16"/>
  <c r="S3067" i="16" l="1"/>
  <c r="A3067" i="16"/>
  <c r="A3068" i="16" l="1"/>
  <c r="S3068" i="16"/>
  <c r="S3069" i="16" l="1"/>
  <c r="A3069" i="16"/>
  <c r="A3070" i="16" l="1"/>
  <c r="S3070" i="16"/>
  <c r="S3071" i="16" l="1"/>
  <c r="A3071" i="16"/>
  <c r="S3072" i="16" l="1"/>
  <c r="A3072" i="16"/>
  <c r="S3073" i="16" l="1"/>
  <c r="A3073" i="16"/>
  <c r="S3074" i="16" l="1"/>
  <c r="A3074" i="16"/>
  <c r="S3075" i="16" l="1"/>
  <c r="A3075" i="16"/>
  <c r="S3076" i="16" l="1"/>
  <c r="A3076" i="16"/>
  <c r="S3077" i="16" l="1"/>
  <c r="A3077" i="16"/>
  <c r="S3078" i="16" l="1"/>
  <c r="A3078" i="16"/>
  <c r="S3079" i="16" l="1"/>
  <c r="A3079" i="16"/>
  <c r="S3080" i="16" l="1"/>
  <c r="A3080" i="16"/>
  <c r="A3081" i="16" l="1"/>
  <c r="S3081" i="16"/>
  <c r="S3082" i="16" l="1"/>
  <c r="A3082" i="16"/>
  <c r="S3083" i="16" l="1"/>
  <c r="A3083" i="16"/>
  <c r="S3084" i="16" l="1"/>
  <c r="A3084" i="16"/>
  <c r="S3085" i="16" l="1"/>
  <c r="A3085" i="16"/>
  <c r="A3086" i="16" l="1"/>
  <c r="S3086" i="16"/>
  <c r="S3087" i="16" l="1"/>
  <c r="A3087" i="16"/>
  <c r="S3088" i="16" l="1"/>
  <c r="A3088" i="16"/>
  <c r="A3089" i="16" l="1"/>
  <c r="S3089" i="16"/>
  <c r="S3090" i="16" l="1"/>
  <c r="A3090" i="16"/>
  <c r="S3091" i="16" l="1"/>
  <c r="A3091" i="16"/>
  <c r="S3092" i="16" l="1"/>
  <c r="A3092" i="16"/>
  <c r="S3093" i="16" l="1"/>
  <c r="A3093" i="16"/>
  <c r="S3094" i="16" l="1"/>
  <c r="A3094" i="16"/>
  <c r="S3095" i="16" l="1"/>
  <c r="A3095" i="16"/>
  <c r="S3096" i="16" l="1"/>
  <c r="A3096" i="16"/>
  <c r="S3097" i="16" l="1"/>
  <c r="A3097" i="16"/>
  <c r="A3098" i="16" l="1"/>
  <c r="S3098" i="16"/>
  <c r="S3099" i="16" l="1"/>
  <c r="A3099" i="16"/>
  <c r="S3100" i="16" l="1"/>
  <c r="A3100" i="16"/>
  <c r="S3101" i="16" l="1"/>
  <c r="A3101" i="16"/>
  <c r="S3102" i="16" l="1"/>
  <c r="A3102" i="16"/>
  <c r="S3103" i="16" l="1"/>
  <c r="A3103" i="16"/>
  <c r="S3104" i="16" l="1"/>
  <c r="A3104" i="16"/>
  <c r="S3105" i="16" l="1"/>
  <c r="A3105" i="16"/>
  <c r="A3106" i="16" l="1"/>
  <c r="S3106" i="16"/>
  <c r="A3107" i="16" l="1"/>
  <c r="S3107" i="16"/>
  <c r="S3108" i="16" l="1"/>
  <c r="A3108" i="16"/>
  <c r="S3109" i="16" l="1"/>
  <c r="A3109" i="16"/>
  <c r="A3110" i="16" l="1"/>
  <c r="S3110" i="16"/>
  <c r="S3111" i="16" l="1"/>
  <c r="A3111" i="16"/>
  <c r="S3112" i="16" l="1"/>
  <c r="A3112" i="16"/>
  <c r="S3113" i="16" l="1"/>
  <c r="A3113" i="16"/>
  <c r="S3114" i="16" l="1"/>
  <c r="A3114" i="16"/>
  <c r="S3115" i="16" l="1"/>
  <c r="A3115" i="16"/>
  <c r="A3116" i="16" l="1"/>
  <c r="S3116" i="16"/>
  <c r="S3117" i="16" l="1"/>
  <c r="A3117" i="16"/>
  <c r="S3118" i="16" l="1"/>
  <c r="A3118" i="16"/>
  <c r="A3119" i="16" l="1"/>
  <c r="S3119" i="16"/>
  <c r="S3120" i="16" l="1"/>
  <c r="A3120" i="16"/>
  <c r="S3121" i="16" l="1"/>
  <c r="A3121" i="16"/>
  <c r="S3122" i="16" l="1"/>
  <c r="A3122" i="16"/>
  <c r="S3123" i="16" l="1"/>
  <c r="A3123" i="16"/>
  <c r="S3124" i="16" l="1"/>
  <c r="A3124" i="16"/>
  <c r="S3125" i="16" l="1"/>
  <c r="A3125" i="16"/>
  <c r="S3126" i="16" l="1"/>
  <c r="A3126" i="16"/>
  <c r="S3127" i="16" l="1"/>
  <c r="A3127" i="16"/>
  <c r="S3128" i="16" l="1"/>
  <c r="A3128" i="16"/>
  <c r="S3129" i="16" l="1"/>
  <c r="A3129" i="16"/>
  <c r="S3130" i="16" l="1"/>
  <c r="A3130" i="16"/>
  <c r="S3131" i="16" l="1"/>
  <c r="A3131" i="16"/>
  <c r="S3132" i="16" l="1"/>
  <c r="A3132" i="16"/>
  <c r="S3133" i="16" l="1"/>
  <c r="A3133" i="16"/>
  <c r="S3134" i="16" l="1"/>
  <c r="A3134" i="16"/>
  <c r="S3135" i="16" l="1"/>
  <c r="A3135" i="16"/>
  <c r="S3136" i="16" l="1"/>
  <c r="A3136" i="16"/>
  <c r="A3137" i="16" l="1"/>
  <c r="S3137" i="16"/>
  <c r="S3138" i="16" l="1"/>
  <c r="A3138" i="16"/>
  <c r="S3139" i="16" l="1"/>
  <c r="A3139" i="16"/>
  <c r="S3140" i="16" l="1"/>
  <c r="A3140" i="16"/>
  <c r="S3141" i="16" l="1"/>
  <c r="A3141" i="16"/>
  <c r="S3142" i="16" l="1"/>
  <c r="A3142" i="16"/>
  <c r="S3143" i="16" l="1"/>
  <c r="A3143" i="16"/>
  <c r="S3144" i="16" l="1"/>
  <c r="A3144" i="16"/>
  <c r="S3145" i="16" l="1"/>
  <c r="A3145" i="16"/>
  <c r="A3146" i="16" l="1"/>
  <c r="S3146" i="16"/>
  <c r="A3147" i="16" l="1"/>
  <c r="S3147" i="16"/>
  <c r="S3148" i="16" l="1"/>
  <c r="A3148" i="16"/>
  <c r="S3149" i="16" l="1"/>
  <c r="A3149" i="16"/>
  <c r="S3150" i="16" l="1"/>
  <c r="A3150" i="16"/>
  <c r="S3151" i="16" l="1"/>
  <c r="A3151" i="16"/>
  <c r="S3152" i="16" l="1"/>
  <c r="A3152" i="16"/>
  <c r="A3153" i="16" l="1"/>
  <c r="S3153" i="16"/>
  <c r="S3154" i="16" l="1"/>
  <c r="A3154" i="16"/>
  <c r="S3155" i="16" l="1"/>
  <c r="A3155" i="16"/>
  <c r="A3156" i="16" l="1"/>
  <c r="S3156" i="16"/>
  <c r="S3157" i="16" l="1"/>
  <c r="A3157" i="16"/>
  <c r="A3158" i="16" l="1"/>
  <c r="S3158" i="16"/>
  <c r="S3159" i="16" l="1"/>
  <c r="A3159" i="16"/>
  <c r="S3160" i="16" l="1"/>
  <c r="A3160" i="16"/>
  <c r="S3161" i="16" l="1"/>
  <c r="A3161" i="16"/>
  <c r="S3162" i="16" l="1"/>
  <c r="A3162" i="16"/>
  <c r="S3163" i="16" l="1"/>
  <c r="A3163" i="16"/>
  <c r="S3164" i="16" l="1"/>
  <c r="A3164" i="16"/>
  <c r="S3165" i="16" l="1"/>
  <c r="A3165" i="16"/>
  <c r="S3166" i="16" l="1"/>
  <c r="A3166" i="16"/>
  <c r="A3167" i="16" l="1"/>
  <c r="S3167" i="16"/>
  <c r="S3168" i="16" l="1"/>
  <c r="A3168" i="16"/>
  <c r="A3169" i="16" l="1"/>
  <c r="S3169" i="16"/>
  <c r="S3170" i="16" l="1"/>
  <c r="A3170" i="16"/>
  <c r="S3171" i="16" l="1"/>
  <c r="A3171" i="16"/>
  <c r="A3172" i="16" l="1"/>
  <c r="S3172" i="16"/>
  <c r="S3173" i="16" l="1"/>
  <c r="A3173" i="16"/>
  <c r="S3174" i="16" l="1"/>
  <c r="A3174" i="16"/>
  <c r="S3175" i="16" l="1"/>
  <c r="A3175" i="16"/>
  <c r="S3176" i="16" l="1"/>
  <c r="A3176" i="16"/>
  <c r="S3177" i="16" l="1"/>
  <c r="A3177" i="16"/>
  <c r="A3178" i="16" l="1"/>
  <c r="S3178" i="16"/>
  <c r="S3179" i="16" l="1"/>
  <c r="A3179" i="16"/>
  <c r="A3180" i="16" l="1"/>
  <c r="S3180" i="16"/>
  <c r="S3181" i="16" l="1"/>
  <c r="A3181" i="16"/>
  <c r="S3182" i="16" l="1"/>
  <c r="A3182" i="16"/>
  <c r="A3183" i="16" l="1"/>
  <c r="S3183" i="16"/>
  <c r="S3184" i="16" l="1"/>
  <c r="A3184" i="16"/>
  <c r="S3185" i="16" l="1"/>
  <c r="A3185" i="16"/>
  <c r="A3186" i="16" l="1"/>
  <c r="S3186" i="16"/>
  <c r="S3187" i="16" l="1"/>
  <c r="A3187" i="16"/>
  <c r="A3188" i="16" l="1"/>
  <c r="S3188" i="16"/>
  <c r="S3189" i="16" l="1"/>
  <c r="A3189" i="16"/>
  <c r="A3190" i="16" l="1"/>
  <c r="S3190" i="16"/>
  <c r="S3191" i="16" l="1"/>
  <c r="A3191" i="16"/>
  <c r="A3192" i="16" l="1"/>
  <c r="S3192" i="16"/>
  <c r="S3193" i="16" l="1"/>
  <c r="A3193" i="16"/>
  <c r="S3194" i="16" l="1"/>
  <c r="A3194" i="16"/>
  <c r="S3195" i="16" l="1"/>
  <c r="A3195" i="16"/>
  <c r="S3196" i="16" l="1"/>
  <c r="A3196" i="16"/>
  <c r="S3197" i="16" l="1"/>
  <c r="A3197" i="16"/>
  <c r="A3198" i="16" l="1"/>
  <c r="S3198" i="16"/>
  <c r="S3199" i="16" l="1"/>
  <c r="A3199" i="16"/>
  <c r="S3200" i="16" l="1"/>
  <c r="A3200" i="16"/>
  <c r="A3201" i="16" l="1"/>
  <c r="S3201" i="16"/>
  <c r="S3202" i="16" l="1"/>
  <c r="A3202" i="16"/>
  <c r="S3203" i="16" l="1"/>
  <c r="A3203" i="16"/>
  <c r="S3204" i="16" l="1"/>
  <c r="A3204" i="16"/>
  <c r="S3205" i="16" l="1"/>
  <c r="A3205" i="16"/>
  <c r="S3206" i="16" l="1"/>
  <c r="A3206" i="16"/>
  <c r="A3207" i="16" l="1"/>
  <c r="S3207" i="16"/>
  <c r="S3208" i="16" l="1"/>
  <c r="A3208" i="16"/>
  <c r="S3209" i="16" l="1"/>
  <c r="A3209" i="16"/>
  <c r="S3210" i="16" l="1"/>
  <c r="A3210" i="16"/>
  <c r="S3211" i="16" l="1"/>
  <c r="A3211" i="16"/>
  <c r="S3212" i="16" l="1"/>
  <c r="A3212" i="16"/>
  <c r="S3213" i="16" l="1"/>
  <c r="A3213" i="16"/>
  <c r="A3214" i="16" l="1"/>
  <c r="S3214" i="16"/>
  <c r="A3215" i="16" l="1"/>
  <c r="S3215" i="16"/>
  <c r="A3216" i="16" l="1"/>
  <c r="S3216" i="16"/>
  <c r="S3217" i="16" l="1"/>
  <c r="A3217" i="16"/>
  <c r="A3218" i="16" l="1"/>
  <c r="S3218" i="16"/>
  <c r="S3219" i="16" l="1"/>
  <c r="A3219" i="16"/>
  <c r="S3220" i="16" l="1"/>
  <c r="A3220" i="16"/>
  <c r="S3221" i="16" l="1"/>
  <c r="A3221" i="16"/>
  <c r="S3222" i="16" l="1"/>
  <c r="A3222" i="16"/>
  <c r="S3223" i="16" l="1"/>
  <c r="A3223" i="16"/>
  <c r="S3224" i="16" l="1"/>
  <c r="A3224" i="16"/>
  <c r="S3225" i="16" l="1"/>
  <c r="A3225" i="16"/>
  <c r="S3226" i="16" l="1"/>
  <c r="A3226" i="16"/>
  <c r="S3227" i="16" l="1"/>
  <c r="A3227" i="16"/>
  <c r="S3228" i="16" l="1"/>
  <c r="A3228" i="16"/>
  <c r="S3229" i="16" l="1"/>
  <c r="A3229" i="16"/>
  <c r="S3230" i="16" l="1"/>
  <c r="A3230" i="16"/>
  <c r="S3231" i="16" l="1"/>
  <c r="A3231" i="16"/>
  <c r="A3232" i="16" l="1"/>
  <c r="S3232" i="16"/>
  <c r="S3233" i="16" l="1"/>
  <c r="A3233" i="16"/>
  <c r="S3234" i="16" l="1"/>
  <c r="A3234" i="16"/>
  <c r="S3235" i="16" l="1"/>
  <c r="A3235" i="16"/>
  <c r="A3236" i="16" l="1"/>
  <c r="S3236" i="16"/>
  <c r="A3237" i="16" l="1"/>
  <c r="S3237" i="16"/>
  <c r="S3238" i="16" l="1"/>
  <c r="A3238" i="16"/>
  <c r="S3239" i="16" l="1"/>
  <c r="A3239" i="16"/>
  <c r="S3240" i="16" l="1"/>
  <c r="A3240" i="16"/>
  <c r="A3241" i="16" l="1"/>
  <c r="S3241" i="16"/>
  <c r="S3242" i="16" l="1"/>
  <c r="A3242" i="16"/>
  <c r="S3243" i="16" l="1"/>
  <c r="A3243" i="16"/>
  <c r="S3244" i="16" l="1"/>
  <c r="A3244" i="16"/>
  <c r="A3245" i="16" l="1"/>
  <c r="S3245" i="16"/>
  <c r="S3246" i="16" l="1"/>
  <c r="A3246" i="16"/>
  <c r="S3247" i="16" l="1"/>
  <c r="A3247" i="16"/>
  <c r="S3248" i="16" l="1"/>
  <c r="A3248" i="16"/>
  <c r="S3249" i="16" l="1"/>
  <c r="A3249" i="16"/>
  <c r="S3250" i="16" l="1"/>
  <c r="A3250" i="16"/>
  <c r="S3251" i="16" l="1"/>
  <c r="A3251" i="16"/>
  <c r="A3252" i="16" l="1"/>
  <c r="S3252" i="16"/>
  <c r="S3253" i="16" l="1"/>
  <c r="A3253" i="16"/>
  <c r="S3254" i="16" l="1"/>
  <c r="A3254" i="16"/>
  <c r="S3255" i="16" l="1"/>
  <c r="A3255" i="16"/>
  <c r="A3256" i="16" l="1"/>
  <c r="S3256" i="16"/>
  <c r="S3257" i="16" l="1"/>
  <c r="A3257" i="16"/>
  <c r="S3258" i="16" l="1"/>
  <c r="A3258" i="16"/>
  <c r="S3259" i="16" l="1"/>
  <c r="A3259" i="16"/>
  <c r="A3260" i="16" l="1"/>
  <c r="S3260" i="16"/>
  <c r="S3261" i="16" l="1"/>
  <c r="A3261" i="16"/>
  <c r="S3262" i="16" l="1"/>
  <c r="A3262" i="16"/>
  <c r="S3263" i="16" l="1"/>
  <c r="A3263" i="16"/>
  <c r="S3264" i="16" l="1"/>
  <c r="A3264" i="16"/>
  <c r="S3265" i="16" l="1"/>
  <c r="A3265" i="16"/>
  <c r="S3266" i="16" l="1"/>
  <c r="A3266" i="16"/>
  <c r="S3267" i="16" l="1"/>
  <c r="A3267" i="16"/>
  <c r="S3268" i="16" l="1"/>
  <c r="A3268" i="16"/>
  <c r="S3269" i="16" l="1"/>
  <c r="A3269" i="16"/>
  <c r="S3270" i="16" l="1"/>
  <c r="A3270" i="16"/>
  <c r="A3271" i="16" l="1"/>
  <c r="S3271" i="16"/>
  <c r="S3272" i="16" l="1"/>
  <c r="A3272" i="16"/>
  <c r="S3273" i="16" l="1"/>
  <c r="A3273" i="16"/>
  <c r="S3274" i="16" l="1"/>
  <c r="A3274" i="16"/>
  <c r="A3275" i="16" l="1"/>
  <c r="S3275" i="16"/>
  <c r="S3276" i="16" l="1"/>
  <c r="A3276" i="16"/>
  <c r="S3277" i="16" l="1"/>
  <c r="A3277" i="16"/>
  <c r="S3278" i="16" l="1"/>
  <c r="A3278" i="16"/>
  <c r="A3279" i="16" l="1"/>
  <c r="S3279" i="16"/>
  <c r="S3280" i="16" l="1"/>
  <c r="A3280" i="16"/>
  <c r="S3281" i="16" l="1"/>
  <c r="A3281" i="16"/>
  <c r="S3282" i="16" l="1"/>
  <c r="A3282" i="16"/>
  <c r="S3283" i="16" l="1"/>
  <c r="A3283" i="16"/>
  <c r="A3284" i="16" l="1"/>
  <c r="S3284" i="16"/>
  <c r="S3285" i="16" l="1"/>
  <c r="A3285" i="16"/>
  <c r="A3286" i="16" l="1"/>
  <c r="S3286" i="16"/>
  <c r="S3287" i="16" l="1"/>
  <c r="A3287" i="16"/>
  <c r="A3288" i="16" l="1"/>
  <c r="S3288" i="16"/>
  <c r="S3289" i="16" l="1"/>
  <c r="A3289" i="16"/>
  <c r="S3290" i="16" l="1"/>
  <c r="A3290" i="16"/>
  <c r="S3291" i="16" l="1"/>
  <c r="A3291" i="16"/>
  <c r="S3292" i="16" l="1"/>
  <c r="A3292" i="16"/>
  <c r="S3293" i="16" l="1"/>
  <c r="A3293" i="16"/>
  <c r="S3294" i="16" l="1"/>
  <c r="A3294" i="16"/>
  <c r="S3295" i="16" l="1"/>
  <c r="A3295" i="16"/>
  <c r="S3296" i="16" l="1"/>
  <c r="A3296" i="16"/>
  <c r="S3297" i="16" l="1"/>
  <c r="A3297" i="16"/>
  <c r="S3298" i="16" l="1"/>
  <c r="A3298" i="16"/>
  <c r="S3299" i="16" l="1"/>
  <c r="A3299" i="16"/>
  <c r="S3300" i="16" l="1"/>
  <c r="A3300" i="16"/>
  <c r="S3301" i="16" l="1"/>
  <c r="A3301" i="16"/>
  <c r="S3302" i="16" l="1"/>
  <c r="A3302" i="16"/>
  <c r="S3303" i="16" l="1"/>
  <c r="A3303" i="16"/>
  <c r="S3304" i="16" l="1"/>
  <c r="A3304" i="16"/>
  <c r="S3305" i="16" l="1"/>
  <c r="A3305" i="16"/>
  <c r="S3306" i="16" l="1"/>
  <c r="A3306" i="16"/>
  <c r="S3307" i="16" l="1"/>
  <c r="A3307" i="16"/>
  <c r="S3308" i="16" l="1"/>
  <c r="A3308" i="16"/>
  <c r="S3309" i="16" l="1"/>
  <c r="A3309" i="16"/>
  <c r="A3310" i="16" l="1"/>
  <c r="S3310" i="16"/>
  <c r="S3311" i="16" l="1"/>
  <c r="A3311" i="16"/>
  <c r="S3312" i="16" l="1"/>
  <c r="A3312" i="16"/>
  <c r="S3313" i="16" l="1"/>
  <c r="A3313" i="16"/>
  <c r="S3314" i="16" l="1"/>
  <c r="A3314" i="16"/>
  <c r="S3315" i="16" l="1"/>
  <c r="A3315" i="16"/>
  <c r="S3316" i="16" l="1"/>
  <c r="A3316" i="16"/>
  <c r="S3317" i="16" l="1"/>
  <c r="A3317" i="16"/>
  <c r="S3318" i="16" l="1"/>
  <c r="A3318" i="16"/>
  <c r="S3319" i="16" l="1"/>
  <c r="A3319" i="16"/>
  <c r="S3320" i="16" l="1"/>
  <c r="A3320" i="16"/>
  <c r="S3321" i="16" l="1"/>
  <c r="A3321" i="16"/>
  <c r="A3322" i="16" l="1"/>
  <c r="S3322" i="16"/>
  <c r="S3323" i="16" l="1"/>
  <c r="A3323" i="16"/>
  <c r="S3324" i="16" l="1"/>
  <c r="A3324" i="16"/>
  <c r="S3325" i="16" l="1"/>
  <c r="A3325" i="16"/>
  <c r="A3326" i="16" l="1"/>
  <c r="S3326" i="16"/>
  <c r="S3327" i="16" l="1"/>
  <c r="A3327" i="16"/>
  <c r="S3328" i="16" l="1"/>
  <c r="A3328" i="16"/>
  <c r="S3329" i="16" l="1"/>
  <c r="A3329" i="16"/>
  <c r="S3330" i="16" l="1"/>
  <c r="A3330" i="16"/>
  <c r="A3331" i="16" l="1"/>
  <c r="S3331" i="16"/>
  <c r="S3332" i="16" l="1"/>
  <c r="A3332" i="16"/>
  <c r="S3333" i="16" l="1"/>
  <c r="A3333" i="16"/>
  <c r="A3334" i="16" l="1"/>
  <c r="S3334" i="16"/>
  <c r="A3335" i="16" l="1"/>
  <c r="S3335" i="16"/>
  <c r="S3336" i="16" l="1"/>
  <c r="A3336" i="16"/>
  <c r="S3337" i="16" l="1"/>
  <c r="A3337" i="16"/>
  <c r="S3338" i="16" l="1"/>
  <c r="A3338" i="16"/>
  <c r="S3339" i="16" l="1"/>
  <c r="A3339" i="16"/>
  <c r="A3340" i="16" l="1"/>
  <c r="S3340" i="16"/>
  <c r="S3341" i="16" l="1"/>
  <c r="A3341" i="16"/>
  <c r="A3342" i="16" l="1"/>
  <c r="S3342" i="16"/>
  <c r="A3343" i="16" l="1"/>
  <c r="S3343" i="16"/>
  <c r="S3344" i="16" l="1"/>
  <c r="A3344" i="16"/>
  <c r="A3345" i="16" l="1"/>
  <c r="S3345" i="16"/>
  <c r="S3346" i="16" l="1"/>
  <c r="A3346" i="16"/>
  <c r="S3347" i="16" l="1"/>
  <c r="A3347" i="16"/>
  <c r="S3348" i="16" l="1"/>
  <c r="A3348" i="16"/>
  <c r="S3349" i="16" l="1"/>
  <c r="A3349" i="16"/>
  <c r="S3350" i="16" l="1"/>
  <c r="A3350" i="16"/>
  <c r="S3351" i="16" l="1"/>
  <c r="A3351" i="16"/>
  <c r="A3352" i="16" l="1"/>
  <c r="S3352" i="16"/>
  <c r="S3353" i="16" l="1"/>
  <c r="A3353" i="16"/>
  <c r="A3354" i="16" l="1"/>
  <c r="S3354" i="16"/>
  <c r="S3355" i="16" l="1"/>
  <c r="A3355" i="16"/>
  <c r="S3356" i="16" l="1"/>
  <c r="A3356" i="16"/>
  <c r="S3357" i="16" l="1"/>
  <c r="A3357" i="16"/>
  <c r="A3358" i="16" l="1"/>
  <c r="S3358" i="16"/>
  <c r="S3359" i="16" l="1"/>
  <c r="A3359" i="16"/>
  <c r="S3360" i="16" l="1"/>
  <c r="A3360" i="16"/>
  <c r="A3361" i="16" l="1"/>
  <c r="S3361" i="16"/>
  <c r="S3362" i="16" l="1"/>
  <c r="A3362" i="16"/>
  <c r="S3363" i="16" l="1"/>
  <c r="A3363" i="16"/>
  <c r="S3364" i="16" l="1"/>
  <c r="A3364" i="16"/>
  <c r="S3365" i="16" l="1"/>
  <c r="A3365" i="16"/>
  <c r="S3366" i="16" l="1"/>
  <c r="A3366" i="16"/>
  <c r="S3367" i="16" l="1"/>
  <c r="A3367" i="16"/>
  <c r="S3368" i="16" l="1"/>
  <c r="A3368" i="16"/>
  <c r="A3369" i="16" l="1"/>
  <c r="S3369" i="16"/>
  <c r="S3370" i="16" l="1"/>
  <c r="A3370" i="16"/>
  <c r="S3371" i="16" l="1"/>
  <c r="A3371" i="16"/>
  <c r="S3372" i="16" l="1"/>
  <c r="A3372" i="16"/>
  <c r="S3373" i="16" l="1"/>
  <c r="A3373" i="16"/>
  <c r="S3374" i="16" l="1"/>
  <c r="A3374" i="16"/>
  <c r="S3375" i="16" l="1"/>
  <c r="A3375" i="16"/>
  <c r="S3376" i="16" l="1"/>
  <c r="A3376" i="16"/>
  <c r="S3377" i="16" l="1"/>
  <c r="A3377" i="16"/>
  <c r="S3378" i="16" l="1"/>
  <c r="A3378" i="16"/>
  <c r="A3379" i="16" l="1"/>
  <c r="S3379" i="16"/>
  <c r="S3380" i="16" l="1"/>
  <c r="A3380" i="16"/>
  <c r="A3381" i="16" l="1"/>
  <c r="S3381" i="16"/>
  <c r="A3382" i="16" l="1"/>
  <c r="S3382" i="16"/>
  <c r="S3383" i="16" l="1"/>
  <c r="A3383" i="16"/>
  <c r="S3384" i="16" l="1"/>
  <c r="A3384" i="16"/>
  <c r="S3385" i="16" l="1"/>
  <c r="A3385" i="16"/>
  <c r="S3386" i="16" l="1"/>
  <c r="A3386" i="16"/>
  <c r="A3387" i="16" l="1"/>
  <c r="S3387" i="16"/>
  <c r="S3388" i="16" l="1"/>
  <c r="A3388" i="16"/>
  <c r="S3389" i="16" l="1"/>
  <c r="A3389" i="16"/>
  <c r="S3390" i="16" l="1"/>
  <c r="A3390" i="16"/>
  <c r="A3391" i="16" l="1"/>
  <c r="S3391" i="16"/>
  <c r="S3392" i="16" l="1"/>
  <c r="A3392" i="16"/>
  <c r="S3393" i="16" l="1"/>
  <c r="A3393" i="16"/>
  <c r="S3394" i="16" l="1"/>
  <c r="A3394" i="16"/>
  <c r="S3395" i="16" l="1"/>
  <c r="A3395" i="16"/>
  <c r="S3396" i="16" l="1"/>
  <c r="A3396" i="16"/>
  <c r="S3397" i="16" l="1"/>
  <c r="A3397" i="16"/>
  <c r="S3398" i="16" l="1"/>
  <c r="A3398" i="16"/>
  <c r="S3399" i="16" l="1"/>
  <c r="A3399" i="16"/>
  <c r="S3400" i="16" l="1"/>
  <c r="A3400" i="16"/>
  <c r="S3401" i="16" l="1"/>
  <c r="A3401" i="16"/>
  <c r="A3402" i="16" l="1"/>
  <c r="S3402" i="16"/>
  <c r="S3403" i="16" l="1"/>
  <c r="A3403" i="16"/>
  <c r="A3404" i="16" l="1"/>
  <c r="S3404" i="16"/>
  <c r="S3405" i="16" l="1"/>
  <c r="A3405" i="16"/>
  <c r="S3406" i="16" l="1"/>
  <c r="A3406" i="16"/>
  <c r="S3407" i="16" l="1"/>
  <c r="A3407" i="16"/>
  <c r="S3408" i="16" l="1"/>
  <c r="A3408" i="16"/>
  <c r="S3409" i="16" l="1"/>
  <c r="A3409" i="16"/>
  <c r="S3410" i="16" l="1"/>
  <c r="A3410" i="16"/>
  <c r="S3411" i="16" l="1"/>
  <c r="A3411" i="16"/>
  <c r="A3412" i="16" l="1"/>
  <c r="S3412" i="16"/>
  <c r="S3413" i="16" l="1"/>
  <c r="A3413" i="16"/>
  <c r="A3414" i="16" l="1"/>
  <c r="S3414" i="16"/>
  <c r="S3415" i="16" l="1"/>
  <c r="A3415" i="16"/>
  <c r="S3416" i="16" l="1"/>
  <c r="A3416" i="16"/>
  <c r="S3417" i="16" l="1"/>
  <c r="A3417" i="16"/>
  <c r="S3418" i="16" l="1"/>
  <c r="A3418" i="16"/>
  <c r="S3419" i="16" l="1"/>
  <c r="A3419" i="16"/>
  <c r="S3420" i="16" l="1"/>
  <c r="A3420" i="16"/>
  <c r="S3421" i="16" l="1"/>
  <c r="A3421" i="16"/>
  <c r="S3422" i="16" l="1"/>
  <c r="A3422" i="16"/>
  <c r="S3423" i="16" l="1"/>
  <c r="A3423" i="16"/>
  <c r="S3424" i="16" l="1"/>
  <c r="A3424" i="16"/>
  <c r="A3425" i="16" l="1"/>
  <c r="S3425" i="16"/>
  <c r="S3426" i="16" l="1"/>
  <c r="A3426" i="16"/>
  <c r="S3427" i="16" l="1"/>
  <c r="A3427" i="16"/>
  <c r="S3428" i="16" l="1"/>
  <c r="A3428" i="16"/>
  <c r="S3429" i="16" l="1"/>
  <c r="A3429" i="16"/>
  <c r="S3430" i="16" l="1"/>
  <c r="A3430" i="16"/>
  <c r="A3431" i="16" l="1"/>
  <c r="S3431" i="16"/>
  <c r="S3432" i="16" l="1"/>
  <c r="A3432" i="16"/>
  <c r="S3433" i="16" l="1"/>
  <c r="A3433" i="16"/>
  <c r="S3434" i="16" l="1"/>
  <c r="A3434" i="16"/>
  <c r="S3435" i="16" l="1"/>
  <c r="A3435" i="16"/>
  <c r="S3436" i="16" l="1"/>
  <c r="A3436" i="16"/>
  <c r="A3437" i="16" l="1"/>
  <c r="S3437" i="16"/>
  <c r="S3438" i="16" l="1"/>
  <c r="A3438" i="16"/>
  <c r="S3439" i="16" l="1"/>
  <c r="A3439" i="16"/>
  <c r="A3440" i="16" l="1"/>
  <c r="S3440" i="16"/>
  <c r="S3441" i="16" l="1"/>
  <c r="A3441" i="16"/>
  <c r="A3442" i="16" l="1"/>
  <c r="S3442" i="16"/>
  <c r="S3443" i="16" l="1"/>
  <c r="A3443" i="16"/>
  <c r="S3444" i="16" l="1"/>
  <c r="A3444" i="16"/>
  <c r="S3445" i="16" l="1"/>
  <c r="A3445" i="16"/>
  <c r="A3446" i="16" l="1"/>
  <c r="S3446" i="16"/>
  <c r="S3447" i="16" l="1"/>
  <c r="A3447" i="16"/>
  <c r="S3448" i="16" l="1"/>
  <c r="A3448" i="16"/>
  <c r="A3449" i="16" l="1"/>
  <c r="S3449" i="16"/>
  <c r="S3450" i="16" l="1"/>
  <c r="A3450" i="16"/>
  <c r="S3451" i="16" l="1"/>
  <c r="A3451" i="16"/>
  <c r="A3452" i="16" l="1"/>
  <c r="S3452" i="16"/>
  <c r="S3453" i="16" l="1"/>
  <c r="A3453" i="16"/>
  <c r="S3454" i="16" l="1"/>
  <c r="A3454" i="16"/>
  <c r="S3455" i="16" l="1"/>
  <c r="A3455" i="16"/>
  <c r="A3456" i="16" l="1"/>
  <c r="S3456" i="16"/>
  <c r="S3457" i="16" l="1"/>
  <c r="A3457" i="16"/>
  <c r="S3458" i="16" l="1"/>
  <c r="A3458" i="16"/>
  <c r="S3459" i="16" l="1"/>
  <c r="A3459" i="16"/>
  <c r="S3460" i="16" l="1"/>
  <c r="A3460" i="16"/>
  <c r="A3461" i="16" l="1"/>
  <c r="S3461" i="16"/>
  <c r="A3462" i="16" l="1"/>
  <c r="S3462" i="16"/>
  <c r="S3463" i="16" l="1"/>
  <c r="A3463" i="16"/>
  <c r="S3464" i="16" l="1"/>
  <c r="A3464" i="16"/>
  <c r="S3465" i="16" l="1"/>
  <c r="A3465" i="16"/>
  <c r="S3466" i="16" l="1"/>
  <c r="A3466" i="16"/>
  <c r="S3467" i="16" l="1"/>
  <c r="A3467" i="16"/>
  <c r="S3468" i="16" l="1"/>
  <c r="A3468" i="16"/>
  <c r="S3469" i="16" l="1"/>
  <c r="A3469" i="16"/>
  <c r="S3470" i="16" l="1"/>
  <c r="A3470" i="16"/>
  <c r="S3471" i="16" l="1"/>
  <c r="A3471" i="16"/>
  <c r="S3472" i="16" l="1"/>
  <c r="A3472" i="16"/>
  <c r="A3473" i="16" l="1"/>
  <c r="S3473" i="16"/>
  <c r="S3474" i="16" l="1"/>
  <c r="A3474" i="16"/>
  <c r="S3475" i="16" l="1"/>
  <c r="A3475" i="16"/>
  <c r="A3476" i="16" l="1"/>
  <c r="S3476" i="16"/>
  <c r="S3477" i="16" l="1"/>
  <c r="A3477" i="16"/>
  <c r="A3478" i="16" l="1"/>
  <c r="S3478" i="16"/>
  <c r="S3479" i="16" l="1"/>
  <c r="A3479" i="16"/>
  <c r="S3480" i="16" l="1"/>
  <c r="A3480" i="16"/>
  <c r="A3481" i="16" l="1"/>
  <c r="S3481" i="16"/>
  <c r="S3482" i="16" l="1"/>
  <c r="A3482" i="16"/>
  <c r="A3483" i="16" l="1"/>
  <c r="S3483" i="16"/>
  <c r="S3484" i="16" l="1"/>
  <c r="A3484" i="16"/>
  <c r="S3485" i="16" l="1"/>
  <c r="A3485" i="16"/>
  <c r="S3486" i="16" l="1"/>
  <c r="A3486" i="16"/>
  <c r="S3487" i="16" l="1"/>
  <c r="A3487" i="16"/>
  <c r="S3488" i="16" l="1"/>
  <c r="A3488" i="16"/>
  <c r="S3489" i="16" l="1"/>
  <c r="A3489" i="16"/>
  <c r="A3490" i="16" l="1"/>
  <c r="S3490" i="16"/>
  <c r="S3491" i="16" l="1"/>
  <c r="A3491" i="16"/>
  <c r="S3492" i="16" l="1"/>
  <c r="A3492" i="16"/>
  <c r="S3493" i="16" l="1"/>
  <c r="A3493" i="16"/>
  <c r="S3494" i="16" l="1"/>
  <c r="A3494" i="16"/>
  <c r="S3495" i="16" l="1"/>
  <c r="A3495" i="16"/>
  <c r="S3496" i="16" l="1"/>
  <c r="A3496" i="16"/>
  <c r="S3497" i="16" l="1"/>
  <c r="A3497" i="16"/>
  <c r="S3498" i="16" l="1"/>
  <c r="A3498" i="16"/>
  <c r="A3499" i="16" l="1"/>
  <c r="S3499" i="16"/>
  <c r="S3500" i="16" l="1"/>
  <c r="A3500" i="16"/>
  <c r="S3501" i="16" l="1"/>
  <c r="A3501" i="16"/>
  <c r="S3502" i="16" l="1"/>
  <c r="A3502" i="16"/>
  <c r="S3503" i="16" l="1"/>
  <c r="A3503" i="16"/>
  <c r="S3504" i="16" l="1"/>
  <c r="A3504" i="16"/>
  <c r="S3505" i="16" l="1"/>
  <c r="A3505" i="16"/>
  <c r="S3506" i="16" l="1"/>
  <c r="A3506" i="16"/>
  <c r="A3507" i="16" l="1"/>
  <c r="S3507" i="16"/>
  <c r="S3508" i="16" l="1"/>
  <c r="A3508" i="16"/>
  <c r="S3509" i="16" l="1"/>
  <c r="A3509" i="16"/>
  <c r="S3510" i="16" l="1"/>
  <c r="A3510" i="16"/>
  <c r="S3511" i="16" l="1"/>
  <c r="A3511" i="16"/>
  <c r="S3512" i="16" l="1"/>
  <c r="A3512" i="16"/>
  <c r="S3513" i="16" l="1"/>
  <c r="A3513" i="16"/>
  <c r="S3514" i="16" l="1"/>
  <c r="A3514" i="16"/>
  <c r="S3515" i="16" l="1"/>
  <c r="A3515" i="16"/>
  <c r="S3516" i="16" l="1"/>
  <c r="A3516" i="16"/>
  <c r="S3517" i="16" l="1"/>
  <c r="A3517" i="16"/>
  <c r="S3518" i="16" l="1"/>
  <c r="A3518" i="16"/>
  <c r="S3519" i="16" l="1"/>
  <c r="A3519" i="16"/>
  <c r="S3520" i="16" l="1"/>
  <c r="A3520" i="16"/>
  <c r="S3521" i="16" l="1"/>
  <c r="A3521" i="16"/>
  <c r="A3522" i="16" l="1"/>
  <c r="S3522" i="16"/>
  <c r="S3523" i="16" l="1"/>
  <c r="A3523" i="16"/>
  <c r="S3524" i="16" l="1"/>
  <c r="A3524" i="16"/>
  <c r="S3525" i="16" l="1"/>
  <c r="A3525" i="16"/>
  <c r="S3526" i="16" l="1"/>
  <c r="A3526" i="16"/>
  <c r="S3527" i="16" l="1"/>
  <c r="A3527" i="16"/>
  <c r="A3528" i="16" l="1"/>
  <c r="S3528" i="16"/>
  <c r="A3529" i="16" l="1"/>
  <c r="S3529" i="16"/>
  <c r="A3530" i="16" l="1"/>
  <c r="S3530" i="16"/>
  <c r="S3531" i="16" l="1"/>
  <c r="A3531" i="16"/>
  <c r="S3532" i="16" l="1"/>
  <c r="A3532" i="16"/>
  <c r="S3533" i="16" l="1"/>
  <c r="A3533" i="16"/>
  <c r="S3534" i="16" l="1"/>
  <c r="A3534" i="16"/>
  <c r="S3535" i="16" l="1"/>
  <c r="A3535" i="16"/>
  <c r="S3536" i="16" l="1"/>
  <c r="A3536" i="16"/>
  <c r="S3537" i="16" l="1"/>
  <c r="A3537" i="16"/>
  <c r="S3538" i="16" l="1"/>
  <c r="A3538" i="16"/>
  <c r="S3539" i="16" l="1"/>
  <c r="A3539" i="16"/>
  <c r="A3540" i="16" l="1"/>
  <c r="S3540" i="16"/>
  <c r="S3541" i="16" l="1"/>
  <c r="A3541" i="16"/>
  <c r="S3542" i="16" l="1"/>
  <c r="A3542" i="16"/>
  <c r="A3543" i="16" l="1"/>
  <c r="S3543" i="16"/>
  <c r="A3544" i="16" l="1"/>
  <c r="S3544" i="16"/>
  <c r="S3545" i="16" l="1"/>
  <c r="A3545" i="16"/>
  <c r="A3546" i="16" l="1"/>
  <c r="S3546" i="16"/>
  <c r="S3547" i="16" l="1"/>
  <c r="A3547" i="16"/>
  <c r="S3548" i="16" l="1"/>
  <c r="A3548" i="16"/>
  <c r="S3549" i="16" l="1"/>
  <c r="A3549" i="16"/>
  <c r="S3550" i="16" l="1"/>
  <c r="A3550" i="16"/>
  <c r="S3551" i="16" l="1"/>
  <c r="A3551" i="16"/>
  <c r="S3552" i="16" l="1"/>
  <c r="A3552" i="16"/>
  <c r="S3553" i="16" l="1"/>
  <c r="A3553" i="16"/>
  <c r="S3554" i="16" l="1"/>
  <c r="A3554" i="16"/>
  <c r="S3555" i="16" l="1"/>
  <c r="A3555" i="16"/>
  <c r="S3556" i="16" l="1"/>
  <c r="A3556" i="16"/>
  <c r="S3557" i="16" l="1"/>
  <c r="A3557" i="16"/>
  <c r="S3558" i="16" l="1"/>
  <c r="A3558" i="16"/>
  <c r="A3559" i="16" l="1"/>
  <c r="S3559" i="16"/>
  <c r="S3560" i="16" l="1"/>
  <c r="A3560" i="16"/>
  <c r="S3561" i="16" l="1"/>
  <c r="A3561" i="16"/>
  <c r="S3562" i="16" l="1"/>
  <c r="A3562" i="16"/>
  <c r="S3563" i="16" l="1"/>
  <c r="A3563" i="16"/>
  <c r="A3564" i="16" l="1"/>
  <c r="S3564" i="16"/>
  <c r="A3565" i="16" l="1"/>
  <c r="S3565" i="16"/>
  <c r="S3566" i="16" l="1"/>
  <c r="A3566" i="16"/>
  <c r="A3567" i="16" l="1"/>
  <c r="S3567" i="16"/>
  <c r="S3568" i="16" l="1"/>
  <c r="A3568" i="16"/>
  <c r="A3569" i="16" l="1"/>
  <c r="S3569" i="16"/>
  <c r="S3570" i="16" l="1"/>
  <c r="A3570" i="16"/>
  <c r="S3571" i="16" l="1"/>
  <c r="A3571" i="16"/>
  <c r="S3572" i="16" l="1"/>
  <c r="A3572" i="16"/>
  <c r="S3573" i="16" l="1"/>
  <c r="A3573" i="16"/>
  <c r="A3574" i="16" l="1"/>
  <c r="S3574" i="16"/>
  <c r="S3575" i="16" l="1"/>
  <c r="A3575" i="16"/>
  <c r="S3576" i="16" l="1"/>
  <c r="A3576" i="16"/>
  <c r="S3577" i="16" l="1"/>
  <c r="A3577" i="16"/>
  <c r="A3578" i="16" l="1"/>
  <c r="S3578" i="16"/>
  <c r="S3579" i="16" l="1"/>
  <c r="A3579" i="16"/>
  <c r="S3580" i="16" l="1"/>
  <c r="A3580" i="16"/>
  <c r="S3581" i="16" l="1"/>
  <c r="A3581" i="16"/>
  <c r="S3582" i="16" l="1"/>
  <c r="A3582" i="16"/>
  <c r="S3583" i="16" l="1"/>
  <c r="A3583" i="16"/>
  <c r="A3584" i="16" l="1"/>
  <c r="S3584" i="16"/>
  <c r="S3585" i="16" l="1"/>
  <c r="A3585" i="16"/>
  <c r="S3586" i="16" l="1"/>
  <c r="A3586" i="16"/>
  <c r="S3587" i="16" l="1"/>
  <c r="A3587" i="16"/>
  <c r="S3588" i="16" l="1"/>
  <c r="A3588" i="16"/>
  <c r="A3589" i="16" l="1"/>
  <c r="S3589" i="16"/>
  <c r="S3590" i="16" l="1"/>
  <c r="A3590" i="16"/>
  <c r="S3591" i="16" l="1"/>
  <c r="A3591" i="16"/>
  <c r="S3592" i="16" l="1"/>
  <c r="A3592" i="16"/>
  <c r="S3593" i="16" l="1"/>
  <c r="A3593" i="16"/>
  <c r="S3594" i="16" l="1"/>
  <c r="A3594" i="16"/>
  <c r="A3595" i="16" l="1"/>
  <c r="S3595" i="16"/>
  <c r="S3596" i="16" l="1"/>
  <c r="A3596" i="16"/>
  <c r="A3597" i="16" l="1"/>
  <c r="S3597" i="16"/>
  <c r="S3598" i="16" l="1"/>
  <c r="A3598" i="16"/>
  <c r="S3599" i="16" l="1"/>
  <c r="A3599" i="16"/>
  <c r="S3600" i="16" l="1"/>
  <c r="A3600" i="16"/>
  <c r="S3601" i="16" l="1"/>
  <c r="A3601" i="16"/>
  <c r="S3602" i="16" l="1"/>
  <c r="A3602" i="16"/>
  <c r="A3603" i="16" l="1"/>
  <c r="S3603" i="16"/>
  <c r="S3604" i="16" l="1"/>
  <c r="A3604" i="16"/>
  <c r="A3605" i="16" l="1"/>
  <c r="S3605" i="16"/>
  <c r="S3606" i="16" l="1"/>
  <c r="A3606" i="16"/>
  <c r="A3607" i="16" l="1"/>
  <c r="S3607" i="16"/>
  <c r="S3608" i="16" l="1"/>
  <c r="A3608" i="16"/>
  <c r="A3609" i="16" l="1"/>
  <c r="S3609" i="16"/>
  <c r="S3610" i="16" l="1"/>
  <c r="A3610" i="16"/>
  <c r="S3611" i="16" l="1"/>
  <c r="A3611" i="16"/>
  <c r="S3612" i="16" l="1"/>
  <c r="A3612" i="16"/>
  <c r="S3613" i="16" l="1"/>
  <c r="A3613" i="16"/>
  <c r="S3614" i="16" l="1"/>
  <c r="A3614" i="16"/>
  <c r="S3615" i="16" l="1"/>
  <c r="A3615" i="16"/>
  <c r="S3616" i="16" l="1"/>
  <c r="A3616" i="16"/>
  <c r="S3617" i="16" l="1"/>
  <c r="A3617" i="16"/>
  <c r="S3618" i="16" l="1"/>
  <c r="A3618" i="16"/>
  <c r="S3619" i="16" l="1"/>
  <c r="A3619" i="16"/>
  <c r="S3620" i="16" l="1"/>
  <c r="A3620" i="16"/>
  <c r="A3621" i="16" l="1"/>
  <c r="S3621" i="16"/>
  <c r="S3622" i="16" l="1"/>
  <c r="A3622" i="16"/>
  <c r="S3623" i="16" l="1"/>
  <c r="A3623" i="16"/>
  <c r="S3624" i="16" l="1"/>
  <c r="A3624" i="16"/>
  <c r="S3625" i="16" l="1"/>
  <c r="A3625" i="16"/>
  <c r="S3626" i="16" l="1"/>
  <c r="A3626" i="16"/>
  <c r="A3627" i="16" l="1"/>
  <c r="S3627" i="16"/>
  <c r="S3628" i="16" l="1"/>
  <c r="A3628" i="16"/>
  <c r="S3629" i="16" l="1"/>
  <c r="A3629" i="16"/>
  <c r="S3630" i="16" l="1"/>
  <c r="A3630" i="16"/>
  <c r="A3631" i="16" l="1"/>
  <c r="S3631" i="16"/>
  <c r="S3632" i="16" l="1"/>
  <c r="A3632" i="16"/>
  <c r="S3633" i="16" l="1"/>
  <c r="A3633" i="16"/>
  <c r="S3634" i="16" l="1"/>
  <c r="A3634" i="16"/>
  <c r="S3635" i="16" l="1"/>
  <c r="A3635" i="16"/>
  <c r="S3636" i="16" l="1"/>
  <c r="A3636" i="16"/>
  <c r="S3637" i="16" l="1"/>
  <c r="A3637" i="16"/>
  <c r="S3638" i="16" l="1"/>
  <c r="A3638" i="16"/>
  <c r="S3639" i="16" l="1"/>
  <c r="A3639" i="16"/>
  <c r="A3640" i="16" l="1"/>
  <c r="S3640" i="16"/>
  <c r="S3641" i="16" l="1"/>
  <c r="A3641" i="16"/>
  <c r="S3642" i="16" l="1"/>
  <c r="A3642" i="16"/>
  <c r="A3643" i="16" l="1"/>
  <c r="S3643" i="16"/>
  <c r="S3644" i="16" l="1"/>
  <c r="A3644" i="16"/>
  <c r="A3645" i="16" l="1"/>
  <c r="S3645" i="16"/>
  <c r="S3646" i="16" l="1"/>
  <c r="A3646" i="16"/>
  <c r="S3647" i="16" l="1"/>
  <c r="A3647" i="16"/>
  <c r="S3648" i="16" l="1"/>
  <c r="A3648" i="16"/>
  <c r="S3649" i="16" l="1"/>
  <c r="A3649" i="16"/>
  <c r="S3650" i="16" l="1"/>
  <c r="A3650" i="16"/>
  <c r="A3651" i="16" l="1"/>
  <c r="S3651" i="16"/>
  <c r="S3652" i="16" l="1"/>
  <c r="A3652" i="16"/>
  <c r="A3653" i="16" l="1"/>
  <c r="S3653" i="16"/>
  <c r="S3654" i="16" l="1"/>
  <c r="A3654" i="16"/>
  <c r="S3655" i="16" l="1"/>
  <c r="A3655" i="16"/>
  <c r="S3656" i="16" l="1"/>
  <c r="A3656" i="16"/>
  <c r="S3657" i="16" l="1"/>
  <c r="A3657" i="16"/>
  <c r="S3658" i="16" l="1"/>
  <c r="A3658" i="16"/>
  <c r="S3659" i="16" l="1"/>
  <c r="A3659" i="16"/>
  <c r="S3660" i="16" l="1"/>
  <c r="A3660" i="16"/>
  <c r="S3661" i="16" l="1"/>
  <c r="A3661" i="16"/>
  <c r="S3662" i="16" l="1"/>
  <c r="A3662" i="16"/>
  <c r="S3663" i="16" l="1"/>
  <c r="A3663" i="16"/>
  <c r="S3664" i="16" l="1"/>
  <c r="A3664" i="16"/>
  <c r="A3665" i="16" l="1"/>
  <c r="S3665" i="16"/>
  <c r="S3666" i="16" l="1"/>
  <c r="A3666" i="16"/>
  <c r="S3667" i="16" l="1"/>
  <c r="A3667" i="16"/>
  <c r="S3668" i="16" l="1"/>
  <c r="A3668" i="16"/>
  <c r="S3669" i="16" l="1"/>
  <c r="A3669" i="16"/>
  <c r="S3670" i="16" l="1"/>
  <c r="A3670" i="16"/>
  <c r="S3671" i="16" l="1"/>
  <c r="A3671" i="16"/>
  <c r="S3672" i="16" l="1"/>
  <c r="A3672" i="16"/>
  <c r="S3673" i="16" l="1"/>
  <c r="A3673" i="16"/>
  <c r="S3674" i="16" l="1"/>
  <c r="A3674" i="16"/>
  <c r="S3675" i="16" l="1"/>
  <c r="A3675" i="16"/>
  <c r="S3676" i="16" l="1"/>
  <c r="A3676" i="16"/>
  <c r="S3677" i="16" l="1"/>
  <c r="A3677" i="16"/>
  <c r="S3678" i="16" l="1"/>
  <c r="A3678" i="16"/>
  <c r="S3679" i="16" l="1"/>
  <c r="A3679" i="16"/>
  <c r="S3680" i="16" l="1"/>
  <c r="A3680" i="16"/>
  <c r="S3681" i="16" l="1"/>
  <c r="A3681" i="16"/>
  <c r="S3682" i="16" l="1"/>
  <c r="A3682" i="16"/>
  <c r="S3683" i="16" l="1"/>
  <c r="A3683" i="16"/>
  <c r="S3684" i="16" l="1"/>
  <c r="A3684" i="16"/>
  <c r="S3685" i="16" l="1"/>
  <c r="A3685" i="16"/>
  <c r="S3686" i="16" l="1"/>
  <c r="A3686" i="16"/>
  <c r="S3687" i="16" l="1"/>
  <c r="A3687" i="16"/>
  <c r="A3688" i="16" l="1"/>
  <c r="S3688" i="16"/>
  <c r="S3689" i="16" l="1"/>
  <c r="A3689" i="16"/>
  <c r="S3690" i="16" l="1"/>
  <c r="A3690" i="16"/>
  <c r="S3691" i="16" l="1"/>
  <c r="A3691" i="16"/>
  <c r="S3692" i="16" l="1"/>
  <c r="A3692" i="16"/>
  <c r="S3693" i="16" l="1"/>
  <c r="A3693" i="16"/>
  <c r="A3694" i="16" l="1"/>
  <c r="S3694" i="16"/>
  <c r="S3695" i="16" l="1"/>
  <c r="A3695" i="16"/>
  <c r="S3696" i="16" l="1"/>
  <c r="A3696" i="16"/>
  <c r="S3697" i="16" l="1"/>
  <c r="A3697" i="16"/>
  <c r="S3698" i="16" l="1"/>
  <c r="A3698" i="16"/>
  <c r="S3699" i="16" l="1"/>
  <c r="A3699" i="16"/>
  <c r="S3700" i="16" l="1"/>
  <c r="A3700" i="16"/>
  <c r="S3701" i="16" l="1"/>
  <c r="A3701" i="16"/>
  <c r="S3702" i="16" l="1"/>
  <c r="A3702" i="16"/>
  <c r="S3703" i="16" l="1"/>
  <c r="A3703" i="16"/>
  <c r="S3704" i="16" l="1"/>
  <c r="A3704" i="16"/>
  <c r="S3705" i="16" l="1"/>
  <c r="A3705" i="16"/>
  <c r="S3706" i="16" l="1"/>
  <c r="A3706" i="16"/>
  <c r="A3707" i="16" l="1"/>
  <c r="S3707" i="16"/>
  <c r="A3708" i="16" l="1"/>
  <c r="S3708" i="16"/>
  <c r="S3709" i="16" l="1"/>
  <c r="A3709" i="16"/>
  <c r="A3710" i="16" l="1"/>
  <c r="S3710" i="16"/>
  <c r="S3711" i="16" l="1"/>
  <c r="A3711" i="16"/>
  <c r="S3712" i="16" l="1"/>
  <c r="A3712" i="16"/>
  <c r="A3713" i="16" l="1"/>
  <c r="S3713" i="16"/>
  <c r="S3714" i="16" l="1"/>
  <c r="A3714" i="16"/>
  <c r="S3715" i="16" l="1"/>
  <c r="A3715" i="16"/>
  <c r="S3716" i="16" l="1"/>
  <c r="A3716" i="16"/>
  <c r="A3717" i="16" l="1"/>
  <c r="S3717" i="16"/>
  <c r="S3718" i="16" l="1"/>
  <c r="A3718" i="16"/>
  <c r="S3719" i="16" l="1"/>
  <c r="A3719" i="16"/>
  <c r="S3720" i="16" l="1"/>
  <c r="A3720" i="16"/>
  <c r="S3721" i="16" l="1"/>
  <c r="A3721" i="16"/>
  <c r="S3722" i="16" l="1"/>
  <c r="A3722" i="16"/>
  <c r="S3723" i="16" l="1"/>
  <c r="A3723" i="16"/>
  <c r="A3724" i="16" l="1"/>
  <c r="S3724" i="16"/>
  <c r="S3725" i="16" l="1"/>
  <c r="A3725" i="16"/>
  <c r="S3726" i="16" l="1"/>
  <c r="A3726" i="16"/>
  <c r="S3727" i="16" l="1"/>
  <c r="A3727" i="16"/>
  <c r="S3728" i="16" l="1"/>
  <c r="A3728" i="16"/>
  <c r="S3729" i="16" l="1"/>
  <c r="A3729" i="16"/>
  <c r="S3730" i="16" l="1"/>
  <c r="A3730" i="16"/>
  <c r="A3731" i="16" l="1"/>
  <c r="S3731" i="16"/>
  <c r="S3732" i="16" l="1"/>
  <c r="A3732" i="16"/>
  <c r="S3733" i="16" l="1"/>
  <c r="A3733" i="16"/>
  <c r="A3734" i="16" l="1"/>
  <c r="S3734" i="16"/>
  <c r="S3735" i="16" l="1"/>
  <c r="A3735" i="16"/>
  <c r="S3736" i="16" l="1"/>
  <c r="A3736" i="16"/>
  <c r="S3737" i="16" l="1"/>
  <c r="A3737" i="16"/>
  <c r="S3738" i="16" l="1"/>
  <c r="A3738" i="16"/>
  <c r="A3739" i="16" l="1"/>
  <c r="S3739" i="16"/>
  <c r="A3740" i="16" l="1"/>
  <c r="S3740" i="16"/>
  <c r="A3741" i="16" l="1"/>
  <c r="S3741" i="16"/>
  <c r="A3742" i="16" l="1"/>
  <c r="S3742" i="16"/>
  <c r="A3743" i="16" l="1"/>
  <c r="S3743" i="16"/>
  <c r="S3744" i="16" l="1"/>
  <c r="A3744" i="16"/>
  <c r="S3745" i="16" l="1"/>
  <c r="A3745" i="16"/>
  <c r="S3746" i="16" l="1"/>
  <c r="A3746" i="16"/>
  <c r="S3747" i="16" l="1"/>
  <c r="A3747" i="16"/>
  <c r="S3748" i="16" l="1"/>
  <c r="A3748" i="16"/>
  <c r="S3749" i="16" l="1"/>
  <c r="A3749" i="16"/>
  <c r="A3750" i="16" l="1"/>
  <c r="S3750" i="16"/>
  <c r="S3751" i="16" l="1"/>
  <c r="A3751" i="16"/>
  <c r="S3752" i="16" l="1"/>
  <c r="A3752" i="16"/>
  <c r="S3753" i="16" l="1"/>
  <c r="A3753" i="16"/>
  <c r="S3754" i="16" l="1"/>
  <c r="A3754" i="16"/>
  <c r="S3755" i="16" l="1"/>
  <c r="A3755" i="16"/>
  <c r="S3756" i="16" l="1"/>
  <c r="A3756" i="16"/>
  <c r="A3757" i="16" l="1"/>
  <c r="S3757" i="16"/>
  <c r="S3758" i="16" l="1"/>
  <c r="A3758" i="16"/>
  <c r="S3759" i="16" l="1"/>
  <c r="A3759" i="16"/>
  <c r="S3760" i="16" l="1"/>
  <c r="A3760" i="16"/>
  <c r="S3761" i="16" l="1"/>
  <c r="A3761" i="16"/>
  <c r="S3762" i="16" l="1"/>
  <c r="A3762" i="16"/>
  <c r="S3763" i="16" l="1"/>
  <c r="A3763" i="16"/>
  <c r="S3764" i="16" l="1"/>
  <c r="A3764" i="16"/>
  <c r="S3765" i="16" l="1"/>
  <c r="A3765" i="16"/>
  <c r="S3766" i="16" l="1"/>
  <c r="A3766" i="16"/>
  <c r="A3767" i="16" l="1"/>
  <c r="S3767" i="16"/>
  <c r="S3768" i="16" l="1"/>
  <c r="A3768" i="16"/>
  <c r="S3769" i="16" l="1"/>
  <c r="A3769" i="16"/>
  <c r="S3770" i="16" l="1"/>
  <c r="A3770" i="16"/>
  <c r="S3771" i="16" l="1"/>
  <c r="A3771" i="16"/>
  <c r="A3772" i="16" l="1"/>
  <c r="S3772" i="16"/>
  <c r="A3773" i="16" l="1"/>
  <c r="S3773" i="16"/>
  <c r="S3774" i="16" l="1"/>
  <c r="A3774" i="16"/>
  <c r="S3775" i="16" l="1"/>
  <c r="A3775" i="16"/>
  <c r="A3776" i="16" l="1"/>
  <c r="S3776" i="16"/>
  <c r="S3777" i="16" l="1"/>
  <c r="A3777" i="16"/>
  <c r="S3778" i="16" l="1"/>
  <c r="A3778" i="16"/>
  <c r="S3779" i="16" l="1"/>
  <c r="A3779" i="16"/>
  <c r="S3780" i="16" l="1"/>
  <c r="A3780" i="16"/>
  <c r="A3781" i="16" l="1"/>
  <c r="S3781" i="16"/>
  <c r="S3782" i="16" l="1"/>
  <c r="A3782" i="16"/>
  <c r="S3783" i="16" l="1"/>
  <c r="A3783" i="16"/>
  <c r="S3784" i="16" l="1"/>
  <c r="A3784" i="16"/>
  <c r="S3785" i="16" l="1"/>
  <c r="A3785" i="16"/>
  <c r="S3786" i="16" l="1"/>
  <c r="A3786" i="16"/>
  <c r="A3787" i="16" l="1"/>
  <c r="S3787" i="16"/>
  <c r="A3788" i="16" l="1"/>
  <c r="S3788" i="16"/>
  <c r="A3789" i="16" l="1"/>
  <c r="S3789" i="16"/>
  <c r="S3790" i="16" l="1"/>
  <c r="A3790" i="16"/>
  <c r="S3791" i="16" l="1"/>
  <c r="A3791" i="16"/>
  <c r="S3792" i="16" l="1"/>
  <c r="A3792" i="16"/>
  <c r="S3793" i="16" l="1"/>
  <c r="A3793" i="16"/>
  <c r="A3794" i="16" l="1"/>
  <c r="S3794" i="16"/>
  <c r="A3795" i="16" l="1"/>
  <c r="S3795" i="16"/>
  <c r="S3796" i="16" l="1"/>
  <c r="A3796" i="16"/>
  <c r="S3797" i="16" l="1"/>
  <c r="A3797" i="16"/>
  <c r="A3798" i="16" l="1"/>
  <c r="S3798" i="16"/>
  <c r="S3799" i="16" l="1"/>
  <c r="A3799" i="16"/>
  <c r="S3800" i="16" l="1"/>
  <c r="A3800" i="16"/>
  <c r="S3801" i="16" l="1"/>
  <c r="A3801" i="16"/>
  <c r="S3802" i="16" l="1"/>
  <c r="A3802" i="16"/>
  <c r="S3803" i="16" l="1"/>
  <c r="A3803" i="16"/>
  <c r="S3804" i="16" l="1"/>
  <c r="A3804" i="16"/>
  <c r="S3805" i="16" l="1"/>
  <c r="A3805" i="16"/>
  <c r="A3806" i="16" l="1"/>
  <c r="S3806" i="16"/>
  <c r="S3807" i="16" l="1"/>
  <c r="A3807" i="16"/>
  <c r="S3808" i="16" l="1"/>
  <c r="A3808" i="16"/>
  <c r="S3809" i="16" l="1"/>
  <c r="A3809" i="16"/>
  <c r="S3810" i="16" l="1"/>
  <c r="A3810" i="16"/>
  <c r="A3811" i="16" l="1"/>
  <c r="S3811" i="16"/>
  <c r="S3812" i="16" l="1"/>
  <c r="A3812" i="16"/>
  <c r="S3813" i="16" l="1"/>
  <c r="A3813" i="16"/>
  <c r="S3814" i="16" l="1"/>
  <c r="A3814" i="16"/>
  <c r="S3815" i="16" l="1"/>
  <c r="A3815" i="16"/>
  <c r="S3816" i="16" l="1"/>
  <c r="A3816" i="16"/>
  <c r="S3817" i="16" l="1"/>
  <c r="A3817" i="16"/>
  <c r="A3818" i="16" l="1"/>
  <c r="S3818" i="16"/>
  <c r="S3819" i="16" l="1"/>
  <c r="A3819" i="16"/>
  <c r="A3820" i="16" l="1"/>
  <c r="S3820" i="16"/>
  <c r="S3821" i="16" l="1"/>
  <c r="A3821" i="16"/>
  <c r="A3822" i="16" l="1"/>
  <c r="S3822" i="16"/>
  <c r="S3823" i="16" l="1"/>
  <c r="A3823" i="16"/>
  <c r="A3824" i="16" l="1"/>
  <c r="S3824" i="16"/>
  <c r="S3825" i="16" l="1"/>
  <c r="A3825" i="16"/>
  <c r="S3826" i="16" l="1"/>
  <c r="A3826" i="16"/>
  <c r="S3827" i="16" l="1"/>
  <c r="A3827" i="16"/>
  <c r="S3828" i="16" l="1"/>
  <c r="A3828" i="16"/>
  <c r="A3829" i="16" l="1"/>
  <c r="S3829" i="16"/>
  <c r="S3830" i="16" l="1"/>
  <c r="A3830" i="16"/>
  <c r="A3831" i="16" l="1"/>
  <c r="S3831" i="16"/>
  <c r="S3832" i="16" l="1"/>
  <c r="A3832" i="16"/>
  <c r="S3833" i="16" l="1"/>
  <c r="A3833" i="16"/>
  <c r="A3834" i="16" l="1"/>
  <c r="S3834" i="16"/>
  <c r="A3835" i="16" l="1"/>
  <c r="S3835" i="16"/>
  <c r="S3836" i="16" l="1"/>
  <c r="A3836" i="16"/>
  <c r="S3837" i="16" l="1"/>
  <c r="A3837" i="16"/>
  <c r="S3838" i="16" l="1"/>
  <c r="A3838" i="16"/>
  <c r="S3839" i="16" l="1"/>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F36" i="13"/>
  <c r="H20" i="13"/>
  <c r="D18" i="13"/>
  <c r="G18" i="13" s="1"/>
  <c r="C15" i="13"/>
  <c r="F47" i="13"/>
  <c r="D50" i="6"/>
  <c r="D38" i="6"/>
  <c r="D26" i="6"/>
  <c r="S3842" i="16" l="1"/>
  <c r="A3842" i="16"/>
  <c r="D19" i="13"/>
  <c r="G19" i="13" s="1"/>
  <c r="E19" i="13"/>
  <c r="H19" i="13" s="1"/>
  <c r="B160" i="3"/>
  <c r="B159" i="3"/>
  <c r="F81" i="3"/>
  <c r="F80" i="3"/>
  <c r="M9" i="6"/>
  <c r="M7" i="6"/>
  <c r="S3843" i="16" l="1"/>
  <c r="A3843" i="16"/>
  <c r="AE7" i="8"/>
  <c r="AE2" i="8"/>
  <c r="AE6" i="8"/>
  <c r="AE4" i="8"/>
  <c r="AE3" i="8"/>
  <c r="AE5" i="8"/>
  <c r="D137" i="3"/>
  <c r="S3844" i="16" l="1"/>
  <c r="A3844" i="16"/>
  <c r="A42" i="16" l="1"/>
  <c r="S3845" i="16"/>
  <c r="A3845" i="16"/>
  <c r="F25" i="3"/>
  <c r="C28" i="16" s="1"/>
  <c r="F47" i="3"/>
  <c r="C20" i="16" s="1"/>
  <c r="F38" i="3"/>
  <c r="C24" i="16" s="1"/>
  <c r="M3844" i="16" s="1"/>
  <c r="C2" i="6"/>
  <c r="O6" i="8" l="1"/>
  <c r="O3" i="8"/>
  <c r="O5" i="8"/>
  <c r="O4" i="8"/>
  <c r="L47" i="16"/>
  <c r="L44" i="16"/>
  <c r="L46" i="16"/>
  <c r="L45"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L473" i="16"/>
  <c r="L474" i="16"/>
  <c r="L475" i="16"/>
  <c r="L476" i="16"/>
  <c r="L477" i="16"/>
  <c r="L478" i="16"/>
  <c r="L479" i="16"/>
  <c r="L480" i="16"/>
  <c r="L481" i="16"/>
  <c r="L482" i="16"/>
  <c r="L483" i="16"/>
  <c r="L484" i="16"/>
  <c r="L485" i="16"/>
  <c r="L486" i="16"/>
  <c r="L487" i="16"/>
  <c r="L488" i="16"/>
  <c r="L489" i="16"/>
  <c r="L490" i="16"/>
  <c r="L491" i="16"/>
  <c r="L492" i="16"/>
  <c r="L493" i="16"/>
  <c r="L494" i="16"/>
  <c r="L495" i="16"/>
  <c r="L496" i="16"/>
  <c r="L497" i="16"/>
  <c r="L498" i="16"/>
  <c r="L499" i="16"/>
  <c r="L500" i="16"/>
  <c r="L501" i="16"/>
  <c r="L502" i="16"/>
  <c r="L503" i="16"/>
  <c r="L504" i="16"/>
  <c r="L505" i="16"/>
  <c r="L506" i="16"/>
  <c r="L507" i="16"/>
  <c r="L508" i="16"/>
  <c r="L509" i="16"/>
  <c r="L510" i="16"/>
  <c r="L511" i="16"/>
  <c r="L512" i="16"/>
  <c r="L513" i="16"/>
  <c r="L514" i="16"/>
  <c r="L515" i="16"/>
  <c r="L516" i="16"/>
  <c r="L517" i="16"/>
  <c r="L518" i="16"/>
  <c r="L519" i="16"/>
  <c r="L520" i="16"/>
  <c r="L521" i="16"/>
  <c r="L522" i="16"/>
  <c r="L523" i="16"/>
  <c r="L524" i="16"/>
  <c r="L525" i="16"/>
  <c r="L526" i="16"/>
  <c r="L527" i="16"/>
  <c r="L528" i="16"/>
  <c r="L529" i="16"/>
  <c r="L530" i="16"/>
  <c r="L531" i="16"/>
  <c r="L532" i="16"/>
  <c r="L533" i="16"/>
  <c r="L534" i="16"/>
  <c r="L535" i="16"/>
  <c r="L536" i="16"/>
  <c r="L537" i="16"/>
  <c r="L538" i="16"/>
  <c r="L539" i="16"/>
  <c r="L540" i="16"/>
  <c r="L541" i="16"/>
  <c r="L542" i="16"/>
  <c r="L543" i="16"/>
  <c r="L544" i="16"/>
  <c r="L545" i="16"/>
  <c r="L546" i="16"/>
  <c r="L547" i="16"/>
  <c r="L548" i="16"/>
  <c r="L549" i="16"/>
  <c r="L550" i="16"/>
  <c r="L551" i="16"/>
  <c r="L552" i="16"/>
  <c r="L553" i="16"/>
  <c r="L554" i="16"/>
  <c r="L555" i="16"/>
  <c r="L556" i="16"/>
  <c r="L557" i="16"/>
  <c r="L558" i="16"/>
  <c r="L559" i="16"/>
  <c r="L560" i="16"/>
  <c r="L561" i="16"/>
  <c r="L562" i="16"/>
  <c r="L563" i="16"/>
  <c r="L564" i="16"/>
  <c r="L565" i="16"/>
  <c r="L566" i="16"/>
  <c r="L567" i="16"/>
  <c r="L568" i="16"/>
  <c r="L569" i="16"/>
  <c r="L570" i="16"/>
  <c r="L571" i="16"/>
  <c r="L572" i="16"/>
  <c r="L573" i="16"/>
  <c r="L574" i="16"/>
  <c r="L575" i="16"/>
  <c r="L576" i="16"/>
  <c r="L577" i="16"/>
  <c r="L578" i="16"/>
  <c r="L579" i="16"/>
  <c r="L580" i="16"/>
  <c r="L581" i="16"/>
  <c r="L582" i="16"/>
  <c r="L583" i="16"/>
  <c r="L584" i="16"/>
  <c r="L585" i="16"/>
  <c r="L586" i="16"/>
  <c r="L587" i="16"/>
  <c r="L588" i="16"/>
  <c r="L589" i="16"/>
  <c r="L590" i="16"/>
  <c r="L591" i="16"/>
  <c r="L592" i="16"/>
  <c r="L593" i="16"/>
  <c r="L594" i="16"/>
  <c r="L595" i="16"/>
  <c r="L596" i="16"/>
  <c r="L597" i="16"/>
  <c r="L598" i="16"/>
  <c r="L599" i="16"/>
  <c r="L600" i="16"/>
  <c r="L601" i="16"/>
  <c r="L602" i="16"/>
  <c r="L603" i="16"/>
  <c r="L604" i="16"/>
  <c r="L605" i="16"/>
  <c r="L606" i="16"/>
  <c r="L607" i="16"/>
  <c r="L608" i="16"/>
  <c r="L609" i="16"/>
  <c r="L610" i="16"/>
  <c r="L611" i="16"/>
  <c r="L612" i="16"/>
  <c r="L613" i="16"/>
  <c r="L614" i="16"/>
  <c r="L615" i="16"/>
  <c r="L616" i="16"/>
  <c r="L617" i="16"/>
  <c r="L618" i="16"/>
  <c r="L619" i="16"/>
  <c r="L620" i="16"/>
  <c r="L621" i="16"/>
  <c r="L622" i="16"/>
  <c r="L623" i="16"/>
  <c r="L624" i="16"/>
  <c r="L625" i="16"/>
  <c r="L626" i="16"/>
  <c r="L627" i="16"/>
  <c r="L628" i="16"/>
  <c r="L629" i="16"/>
  <c r="L630" i="16"/>
  <c r="L631" i="16"/>
  <c r="L632" i="16"/>
  <c r="L633" i="16"/>
  <c r="L634" i="16"/>
  <c r="L635" i="16"/>
  <c r="L636" i="16"/>
  <c r="L637" i="16"/>
  <c r="L638" i="16"/>
  <c r="L639" i="16"/>
  <c r="L640" i="16"/>
  <c r="L641" i="16"/>
  <c r="L642" i="16"/>
  <c r="L643" i="16"/>
  <c r="L644" i="16"/>
  <c r="L645" i="16"/>
  <c r="L646" i="16"/>
  <c r="L647" i="16"/>
  <c r="L648" i="16"/>
  <c r="L649" i="16"/>
  <c r="L650" i="16"/>
  <c r="L651" i="16"/>
  <c r="L652" i="16"/>
  <c r="L653" i="16"/>
  <c r="L654" i="16"/>
  <c r="L655" i="16"/>
  <c r="L656" i="16"/>
  <c r="L657" i="16"/>
  <c r="L658" i="16"/>
  <c r="L659" i="16"/>
  <c r="L660" i="16"/>
  <c r="L661" i="16"/>
  <c r="L662" i="16"/>
  <c r="L663" i="16"/>
  <c r="L664" i="16"/>
  <c r="L665" i="16"/>
  <c r="L666" i="16"/>
  <c r="L667" i="16"/>
  <c r="L668" i="16"/>
  <c r="L669" i="16"/>
  <c r="L670" i="16"/>
  <c r="L671" i="16"/>
  <c r="L672" i="16"/>
  <c r="L673" i="16"/>
  <c r="L674" i="16"/>
  <c r="L675" i="16"/>
  <c r="L676" i="16"/>
  <c r="L677" i="16"/>
  <c r="L678" i="16"/>
  <c r="L679" i="16"/>
  <c r="L680" i="16"/>
  <c r="L681" i="16"/>
  <c r="L682" i="16"/>
  <c r="L683" i="16"/>
  <c r="L684" i="16"/>
  <c r="L685" i="16"/>
  <c r="L686" i="16"/>
  <c r="L687" i="16"/>
  <c r="L688" i="16"/>
  <c r="L689" i="16"/>
  <c r="L690" i="16"/>
  <c r="L691" i="16"/>
  <c r="L692" i="16"/>
  <c r="L693" i="16"/>
  <c r="L694" i="16"/>
  <c r="L695" i="16"/>
  <c r="L696" i="16"/>
  <c r="L697" i="16"/>
  <c r="L698" i="16"/>
  <c r="L699" i="16"/>
  <c r="L700" i="16"/>
  <c r="L701" i="16"/>
  <c r="L702" i="16"/>
  <c r="L703" i="16"/>
  <c r="L704" i="16"/>
  <c r="L705" i="16"/>
  <c r="L706" i="16"/>
  <c r="L707" i="16"/>
  <c r="L708" i="16"/>
  <c r="L709" i="16"/>
  <c r="L710" i="16"/>
  <c r="L711" i="16"/>
  <c r="L712" i="16"/>
  <c r="L713" i="16"/>
  <c r="L714" i="16"/>
  <c r="L715" i="16"/>
  <c r="L716" i="16"/>
  <c r="L717" i="16"/>
  <c r="L718" i="16"/>
  <c r="L719" i="16"/>
  <c r="L720" i="16"/>
  <c r="L721" i="16"/>
  <c r="L722" i="16"/>
  <c r="L723" i="16"/>
  <c r="L724" i="16"/>
  <c r="L725" i="16"/>
  <c r="L726" i="16"/>
  <c r="L727" i="16"/>
  <c r="L728" i="16"/>
  <c r="L729" i="16"/>
  <c r="L730" i="16"/>
  <c r="L731" i="16"/>
  <c r="L732" i="16"/>
  <c r="L733" i="16"/>
  <c r="L734" i="16"/>
  <c r="L735" i="16"/>
  <c r="L736" i="16"/>
  <c r="L737" i="16"/>
  <c r="L738" i="16"/>
  <c r="L739" i="16"/>
  <c r="L740" i="16"/>
  <c r="L741" i="16"/>
  <c r="L742" i="16"/>
  <c r="L743" i="16"/>
  <c r="L744" i="16"/>
  <c r="L745" i="16"/>
  <c r="L746" i="16"/>
  <c r="L747" i="16"/>
  <c r="L748" i="16"/>
  <c r="L749" i="16"/>
  <c r="L750" i="16"/>
  <c r="L751" i="16"/>
  <c r="L752" i="16"/>
  <c r="L753" i="16"/>
  <c r="L754" i="16"/>
  <c r="L755" i="16"/>
  <c r="L756" i="16"/>
  <c r="L757" i="16"/>
  <c r="L758" i="16"/>
  <c r="L759" i="16"/>
  <c r="L760" i="16"/>
  <c r="L761" i="16"/>
  <c r="L762" i="16"/>
  <c r="L763" i="16"/>
  <c r="L764" i="16"/>
  <c r="L765" i="16"/>
  <c r="L766" i="16"/>
  <c r="L767" i="16"/>
  <c r="L768" i="16"/>
  <c r="L769" i="16"/>
  <c r="L770" i="16"/>
  <c r="L771" i="16"/>
  <c r="L772" i="16"/>
  <c r="L773" i="16"/>
  <c r="L774" i="16"/>
  <c r="L775" i="16"/>
  <c r="L776" i="16"/>
  <c r="L777" i="16"/>
  <c r="L778" i="16"/>
  <c r="L779" i="16"/>
  <c r="L780" i="16"/>
  <c r="L781" i="16"/>
  <c r="L782" i="16"/>
  <c r="L783" i="16"/>
  <c r="L784" i="16"/>
  <c r="L785" i="16"/>
  <c r="L786" i="16"/>
  <c r="L787" i="16"/>
  <c r="L788" i="16"/>
  <c r="L789" i="16"/>
  <c r="L790" i="16"/>
  <c r="L791" i="16"/>
  <c r="L792" i="16"/>
  <c r="L793" i="16"/>
  <c r="L794" i="16"/>
  <c r="L795" i="16"/>
  <c r="L796" i="16"/>
  <c r="L797" i="16"/>
  <c r="L798" i="16"/>
  <c r="L799" i="16"/>
  <c r="L800" i="16"/>
  <c r="L801" i="16"/>
  <c r="L802" i="16"/>
  <c r="L803" i="16"/>
  <c r="L804" i="16"/>
  <c r="L805" i="16"/>
  <c r="L806" i="16"/>
  <c r="L807" i="16"/>
  <c r="L808" i="16"/>
  <c r="L809" i="16"/>
  <c r="L810" i="16"/>
  <c r="L811" i="16"/>
  <c r="L812" i="16"/>
  <c r="L813" i="16"/>
  <c r="L814" i="16"/>
  <c r="L815" i="16"/>
  <c r="L816" i="16"/>
  <c r="L817" i="16"/>
  <c r="L818" i="16"/>
  <c r="L819" i="16"/>
  <c r="L820" i="16"/>
  <c r="L821" i="16"/>
  <c r="L822" i="16"/>
  <c r="L823" i="16"/>
  <c r="L824" i="16"/>
  <c r="L825" i="16"/>
  <c r="L826" i="16"/>
  <c r="L827" i="16"/>
  <c r="L828" i="16"/>
  <c r="L829" i="16"/>
  <c r="L830" i="16"/>
  <c r="L831" i="16"/>
  <c r="L832" i="16"/>
  <c r="L833" i="16"/>
  <c r="L834" i="16"/>
  <c r="L835" i="16"/>
  <c r="L836" i="16"/>
  <c r="L837" i="16"/>
  <c r="L838" i="16"/>
  <c r="L839" i="16"/>
  <c r="L840" i="16"/>
  <c r="L841" i="16"/>
  <c r="L842" i="16"/>
  <c r="L843" i="16"/>
  <c r="L844" i="16"/>
  <c r="L845" i="16"/>
  <c r="L846" i="16"/>
  <c r="L847" i="16"/>
  <c r="L848" i="16"/>
  <c r="L849" i="16"/>
  <c r="L850" i="16"/>
  <c r="L851" i="16"/>
  <c r="L852" i="16"/>
  <c r="L853" i="16"/>
  <c r="L854" i="16"/>
  <c r="L855" i="16"/>
  <c r="L856" i="16"/>
  <c r="L857" i="16"/>
  <c r="L858" i="16"/>
  <c r="L859" i="16"/>
  <c r="L860" i="16"/>
  <c r="L861" i="16"/>
  <c r="L862" i="16"/>
  <c r="L863" i="16"/>
  <c r="L864" i="16"/>
  <c r="L865" i="16"/>
  <c r="L866" i="16"/>
  <c r="L867" i="16"/>
  <c r="L868" i="16"/>
  <c r="L869" i="16"/>
  <c r="L870" i="16"/>
  <c r="L871" i="16"/>
  <c r="L872" i="16"/>
  <c r="L873" i="16"/>
  <c r="L874" i="16"/>
  <c r="L875" i="16"/>
  <c r="L876" i="16"/>
  <c r="L877" i="16"/>
  <c r="L878" i="16"/>
  <c r="L879" i="16"/>
  <c r="L880" i="16"/>
  <c r="L881" i="16"/>
  <c r="L882" i="16"/>
  <c r="L883" i="16"/>
  <c r="L884" i="16"/>
  <c r="L885" i="16"/>
  <c r="L886" i="16"/>
  <c r="L887" i="16"/>
  <c r="L888" i="16"/>
  <c r="L889" i="16"/>
  <c r="L890" i="16"/>
  <c r="L891" i="16"/>
  <c r="L892" i="16"/>
  <c r="L893" i="16"/>
  <c r="L894" i="16"/>
  <c r="L895" i="16"/>
  <c r="L896" i="16"/>
  <c r="L897" i="16"/>
  <c r="L898" i="16"/>
  <c r="L899" i="16"/>
  <c r="L900" i="16"/>
  <c r="L901" i="16"/>
  <c r="L902" i="16"/>
  <c r="L903" i="16"/>
  <c r="L904" i="16"/>
  <c r="L905" i="16"/>
  <c r="L906" i="16"/>
  <c r="L907" i="16"/>
  <c r="L908" i="16"/>
  <c r="L909" i="16"/>
  <c r="L910" i="16"/>
  <c r="L911" i="16"/>
  <c r="L912" i="16"/>
  <c r="L913" i="16"/>
  <c r="L914" i="16"/>
  <c r="L915" i="16"/>
  <c r="L916" i="16"/>
  <c r="L917" i="16"/>
  <c r="L918" i="16"/>
  <c r="L919" i="16"/>
  <c r="L920" i="16"/>
  <c r="L921" i="16"/>
  <c r="L922" i="16"/>
  <c r="L923" i="16"/>
  <c r="L924" i="16"/>
  <c r="L925" i="16"/>
  <c r="L926" i="16"/>
  <c r="L927" i="16"/>
  <c r="L928" i="16"/>
  <c r="L929" i="16"/>
  <c r="L930" i="16"/>
  <c r="L931" i="16"/>
  <c r="L932" i="16"/>
  <c r="L933" i="16"/>
  <c r="L934" i="16"/>
  <c r="L935" i="16"/>
  <c r="L936" i="16"/>
  <c r="L937" i="16"/>
  <c r="L938" i="16"/>
  <c r="L939" i="16"/>
  <c r="L940" i="16"/>
  <c r="L941" i="16"/>
  <c r="L942" i="16"/>
  <c r="L943" i="16"/>
  <c r="L944" i="16"/>
  <c r="L945" i="16"/>
  <c r="L946" i="16"/>
  <c r="L947" i="16"/>
  <c r="L948" i="16"/>
  <c r="L949" i="16"/>
  <c r="L950" i="16"/>
  <c r="L951" i="16"/>
  <c r="L952" i="16"/>
  <c r="L953" i="16"/>
  <c r="L954" i="16"/>
  <c r="L955" i="16"/>
  <c r="L956" i="16"/>
  <c r="L957" i="16"/>
  <c r="L958" i="16"/>
  <c r="L959" i="16"/>
  <c r="L960" i="16"/>
  <c r="L961" i="16"/>
  <c r="L962" i="16"/>
  <c r="L963" i="16"/>
  <c r="L964" i="16"/>
  <c r="L965" i="16"/>
  <c r="L966" i="16"/>
  <c r="L967" i="16"/>
  <c r="L968" i="16"/>
  <c r="L969" i="16"/>
  <c r="L970" i="16"/>
  <c r="L971" i="16"/>
  <c r="L972" i="16"/>
  <c r="L973" i="16"/>
  <c r="L974" i="16"/>
  <c r="L975" i="16"/>
  <c r="L976" i="16"/>
  <c r="L977" i="16"/>
  <c r="L978" i="16"/>
  <c r="L979" i="16"/>
  <c r="L980" i="16"/>
  <c r="L981" i="16"/>
  <c r="L982" i="16"/>
  <c r="L983" i="16"/>
  <c r="L984" i="16"/>
  <c r="L985" i="16"/>
  <c r="L986" i="16"/>
  <c r="L987" i="16"/>
  <c r="L988" i="16"/>
  <c r="L989" i="16"/>
  <c r="L990" i="16"/>
  <c r="L991" i="16"/>
  <c r="L992" i="16"/>
  <c r="L993" i="16"/>
  <c r="L994" i="16"/>
  <c r="L995" i="16"/>
  <c r="L996" i="16"/>
  <c r="L997" i="16"/>
  <c r="L998" i="16"/>
  <c r="L999" i="16"/>
  <c r="L1000" i="16"/>
  <c r="L1001" i="16"/>
  <c r="L1002" i="16"/>
  <c r="L1003" i="16"/>
  <c r="L1004" i="16"/>
  <c r="L1005" i="16"/>
  <c r="L1006" i="16"/>
  <c r="L1007" i="16"/>
  <c r="L1008" i="16"/>
  <c r="L1009" i="16"/>
  <c r="L1010" i="16"/>
  <c r="L1011" i="16"/>
  <c r="L1012" i="16"/>
  <c r="L1013" i="16"/>
  <c r="L1014" i="16"/>
  <c r="L1015" i="16"/>
  <c r="L1016" i="16"/>
  <c r="L1017" i="16"/>
  <c r="L1018" i="16"/>
  <c r="L1019" i="16"/>
  <c r="L1020" i="16"/>
  <c r="L1021" i="16"/>
  <c r="L1022" i="16"/>
  <c r="L1023" i="16"/>
  <c r="L1024" i="16"/>
  <c r="L1025" i="16"/>
  <c r="L1026" i="16"/>
  <c r="L1027" i="16"/>
  <c r="L1028" i="16"/>
  <c r="L1029" i="16"/>
  <c r="L1030" i="16"/>
  <c r="L1031" i="16"/>
  <c r="L1032" i="16"/>
  <c r="L1033" i="16"/>
  <c r="L1034" i="16"/>
  <c r="L1035" i="16"/>
  <c r="L1036" i="16"/>
  <c r="L1037" i="16"/>
  <c r="L1038" i="16"/>
  <c r="L1039" i="16"/>
  <c r="L1040" i="16"/>
  <c r="L1041" i="16"/>
  <c r="L1042" i="16"/>
  <c r="L1043" i="16"/>
  <c r="L1044" i="16"/>
  <c r="L1045" i="16"/>
  <c r="L1046" i="16"/>
  <c r="L1047" i="16"/>
  <c r="L1048" i="16"/>
  <c r="L1049" i="16"/>
  <c r="L1050" i="16"/>
  <c r="L1051" i="16"/>
  <c r="L1052" i="16"/>
  <c r="L1053" i="16"/>
  <c r="L1054" i="16"/>
  <c r="L1055" i="16"/>
  <c r="L1056" i="16"/>
  <c r="L1057" i="16"/>
  <c r="L1058" i="16"/>
  <c r="L1059" i="16"/>
  <c r="L1060" i="16"/>
  <c r="L1061" i="16"/>
  <c r="L1062" i="16"/>
  <c r="L1063" i="16"/>
  <c r="L1064" i="16"/>
  <c r="L1065" i="16"/>
  <c r="L1066" i="16"/>
  <c r="L1067" i="16"/>
  <c r="L1068" i="16"/>
  <c r="L1069" i="16"/>
  <c r="L1070" i="16"/>
  <c r="L1071" i="16"/>
  <c r="L1072" i="16"/>
  <c r="L1073" i="16"/>
  <c r="L1074" i="16"/>
  <c r="L1075" i="16"/>
  <c r="L1076" i="16"/>
  <c r="L1077" i="16"/>
  <c r="L1078" i="16"/>
  <c r="L1079" i="16"/>
  <c r="L1080" i="16"/>
  <c r="L1081" i="16"/>
  <c r="L1082" i="16"/>
  <c r="L1083" i="16"/>
  <c r="L1084" i="16"/>
  <c r="L1085" i="16"/>
  <c r="L1086" i="16"/>
  <c r="L1087" i="16"/>
  <c r="L1088" i="16"/>
  <c r="L1089" i="16"/>
  <c r="L1090" i="16"/>
  <c r="L1091" i="16"/>
  <c r="L1092" i="16"/>
  <c r="L1093" i="16"/>
  <c r="L1094" i="16"/>
  <c r="L1095" i="16"/>
  <c r="L1096" i="16"/>
  <c r="L1097" i="16"/>
  <c r="L1098" i="16"/>
  <c r="L1099" i="16"/>
  <c r="L1100" i="16"/>
  <c r="L1101" i="16"/>
  <c r="L1102" i="16"/>
  <c r="L1103" i="16"/>
  <c r="L1104" i="16"/>
  <c r="L1105" i="16"/>
  <c r="L1106" i="16"/>
  <c r="L1107" i="16"/>
  <c r="L1108" i="16"/>
  <c r="L1109" i="16"/>
  <c r="L1110" i="16"/>
  <c r="L1111" i="16"/>
  <c r="L1112" i="16"/>
  <c r="L1113" i="16"/>
  <c r="L1114" i="16"/>
  <c r="L1115" i="16"/>
  <c r="L1116" i="16"/>
  <c r="L1117" i="16"/>
  <c r="L1118" i="16"/>
  <c r="L1119" i="16"/>
  <c r="L1120" i="16"/>
  <c r="L1121" i="16"/>
  <c r="L1122" i="16"/>
  <c r="L1123" i="16"/>
  <c r="L1124" i="16"/>
  <c r="L1125" i="16"/>
  <c r="L1126" i="16"/>
  <c r="L1127" i="16"/>
  <c r="L1128" i="16"/>
  <c r="L1129" i="16"/>
  <c r="L1130" i="16"/>
  <c r="L1131" i="16"/>
  <c r="L1132" i="16"/>
  <c r="L1133" i="16"/>
  <c r="L1134" i="16"/>
  <c r="L1135" i="16"/>
  <c r="L1136" i="16"/>
  <c r="L1137" i="16"/>
  <c r="L1138" i="16"/>
  <c r="L1139" i="16"/>
  <c r="L1140" i="16"/>
  <c r="L1141" i="16"/>
  <c r="L1142" i="16"/>
  <c r="L1143" i="16"/>
  <c r="L1144" i="16"/>
  <c r="L1145" i="16"/>
  <c r="L1146" i="16"/>
  <c r="L1147" i="16"/>
  <c r="L1148" i="16"/>
  <c r="L1149" i="16"/>
  <c r="L1150" i="16"/>
  <c r="L1151" i="16"/>
  <c r="L1152" i="16"/>
  <c r="L1153" i="16"/>
  <c r="L1154" i="16"/>
  <c r="L1155" i="16"/>
  <c r="L1156" i="16"/>
  <c r="L1157" i="16"/>
  <c r="L1158" i="16"/>
  <c r="L1159" i="16"/>
  <c r="L1160" i="16"/>
  <c r="L1161" i="16"/>
  <c r="L1162" i="16"/>
  <c r="L1163" i="16"/>
  <c r="L1164" i="16"/>
  <c r="L1165" i="16"/>
  <c r="L1166" i="16"/>
  <c r="L1167" i="16"/>
  <c r="L1168" i="16"/>
  <c r="L1169" i="16"/>
  <c r="L1170" i="16"/>
  <c r="L1171" i="16"/>
  <c r="L1172" i="16"/>
  <c r="L1173" i="16"/>
  <c r="L1174" i="16"/>
  <c r="L1175" i="16"/>
  <c r="L1176" i="16"/>
  <c r="L1177" i="16"/>
  <c r="L1178" i="16"/>
  <c r="L1179" i="16"/>
  <c r="L1180" i="16"/>
  <c r="L1181" i="16"/>
  <c r="L1182" i="16"/>
  <c r="L1183" i="16"/>
  <c r="L1184" i="16"/>
  <c r="L1185" i="16"/>
  <c r="L1186" i="16"/>
  <c r="L1187" i="16"/>
  <c r="L1188" i="16"/>
  <c r="L1189" i="16"/>
  <c r="L1190" i="16"/>
  <c r="L1191" i="16"/>
  <c r="L1192" i="16"/>
  <c r="L1193" i="16"/>
  <c r="L1194" i="16"/>
  <c r="L1195" i="16"/>
  <c r="L1196" i="16"/>
  <c r="L1197" i="16"/>
  <c r="L1198" i="16"/>
  <c r="L1199" i="16"/>
  <c r="L1200" i="16"/>
  <c r="L1201" i="16"/>
  <c r="L1202" i="16"/>
  <c r="L1203" i="16"/>
  <c r="L1204" i="16"/>
  <c r="L1205" i="16"/>
  <c r="L1206" i="16"/>
  <c r="L1207" i="16"/>
  <c r="L1208" i="16"/>
  <c r="L1209" i="16"/>
  <c r="L1210" i="16"/>
  <c r="L1211" i="16"/>
  <c r="L1212" i="16"/>
  <c r="L1213" i="16"/>
  <c r="L1214" i="16"/>
  <c r="L1215" i="16"/>
  <c r="L1216" i="16"/>
  <c r="L1217" i="16"/>
  <c r="L1218" i="16"/>
  <c r="L1219" i="16"/>
  <c r="L1220" i="16"/>
  <c r="L1221" i="16"/>
  <c r="L1222" i="16"/>
  <c r="L1223" i="16"/>
  <c r="L1224" i="16"/>
  <c r="L1225" i="16"/>
  <c r="L1226" i="16"/>
  <c r="L1227" i="16"/>
  <c r="L1228" i="16"/>
  <c r="L1229" i="16"/>
  <c r="L1230" i="16"/>
  <c r="L1231" i="16"/>
  <c r="L1232" i="16"/>
  <c r="L1233" i="16"/>
  <c r="L1234" i="16"/>
  <c r="L1235" i="16"/>
  <c r="L1236" i="16"/>
  <c r="L1237" i="16"/>
  <c r="L1238" i="16"/>
  <c r="L1239" i="16"/>
  <c r="L1240" i="16"/>
  <c r="L1241" i="16"/>
  <c r="L1242" i="16"/>
  <c r="L1243" i="16"/>
  <c r="L1244" i="16"/>
  <c r="L1245" i="16"/>
  <c r="L1246" i="16"/>
  <c r="L1247" i="16"/>
  <c r="L1248" i="16"/>
  <c r="L1249" i="16"/>
  <c r="L1250" i="16"/>
  <c r="L1251" i="16"/>
  <c r="L1252" i="16"/>
  <c r="L1253" i="16"/>
  <c r="L1254" i="16"/>
  <c r="L1255" i="16"/>
  <c r="L1256" i="16"/>
  <c r="L1257" i="16"/>
  <c r="L1258" i="16"/>
  <c r="L1259" i="16"/>
  <c r="L1260" i="16"/>
  <c r="L1261" i="16"/>
  <c r="L1262" i="16"/>
  <c r="L1263" i="16"/>
  <c r="L1264" i="16"/>
  <c r="L1265" i="16"/>
  <c r="L1266" i="16"/>
  <c r="L1267" i="16"/>
  <c r="L1268" i="16"/>
  <c r="L1269" i="16"/>
  <c r="L1270" i="16"/>
  <c r="L1271" i="16"/>
  <c r="L1272" i="16"/>
  <c r="L1273" i="16"/>
  <c r="L1274" i="16"/>
  <c r="L1275" i="16"/>
  <c r="L1276" i="16"/>
  <c r="L1277" i="16"/>
  <c r="L1278" i="16"/>
  <c r="L1279" i="16"/>
  <c r="L1280" i="16"/>
  <c r="L1281" i="16"/>
  <c r="L1282" i="16"/>
  <c r="L1283" i="16"/>
  <c r="L1284" i="16"/>
  <c r="L1285" i="16"/>
  <c r="L1286" i="16"/>
  <c r="L1287" i="16"/>
  <c r="L1288" i="16"/>
  <c r="L1289" i="16"/>
  <c r="L1290" i="16"/>
  <c r="L1291" i="16"/>
  <c r="L1292" i="16"/>
  <c r="L1293" i="16"/>
  <c r="L1294" i="16"/>
  <c r="L1295" i="16"/>
  <c r="L1296" i="16"/>
  <c r="L1297" i="16"/>
  <c r="L1298" i="16"/>
  <c r="L1299" i="16"/>
  <c r="L1300" i="16"/>
  <c r="L1301" i="16"/>
  <c r="L1302" i="16"/>
  <c r="L1303" i="16"/>
  <c r="L1304" i="16"/>
  <c r="L1305" i="16"/>
  <c r="L1306" i="16"/>
  <c r="L1307" i="16"/>
  <c r="L1308" i="16"/>
  <c r="L1309" i="16"/>
  <c r="L1310" i="16"/>
  <c r="L1311" i="16"/>
  <c r="L1312" i="16"/>
  <c r="L1313" i="16"/>
  <c r="L1314" i="16"/>
  <c r="L1315" i="16"/>
  <c r="L1316" i="16"/>
  <c r="L1317" i="16"/>
  <c r="L1318" i="16"/>
  <c r="L1319" i="16"/>
  <c r="L1320" i="16"/>
  <c r="L1321" i="16"/>
  <c r="L1322" i="16"/>
  <c r="L1323" i="16"/>
  <c r="L1324" i="16"/>
  <c r="L1325" i="16"/>
  <c r="L1326" i="16"/>
  <c r="L1327" i="16"/>
  <c r="L1328" i="16"/>
  <c r="L1329" i="16"/>
  <c r="L1330" i="16"/>
  <c r="L1331" i="16"/>
  <c r="L1332" i="16"/>
  <c r="L1333" i="16"/>
  <c r="L1334" i="16"/>
  <c r="L1335" i="16"/>
  <c r="L1336" i="16"/>
  <c r="L1337" i="16"/>
  <c r="L1338" i="16"/>
  <c r="L1339" i="16"/>
  <c r="L1340" i="16"/>
  <c r="L1341" i="16"/>
  <c r="L1342" i="16"/>
  <c r="L1343" i="16"/>
  <c r="L1344" i="16"/>
  <c r="L1345" i="16"/>
  <c r="L1346" i="16"/>
  <c r="L1347" i="16"/>
  <c r="L1348" i="16"/>
  <c r="L1349" i="16"/>
  <c r="L1350" i="16"/>
  <c r="L1351" i="16"/>
  <c r="L1352" i="16"/>
  <c r="L1353" i="16"/>
  <c r="L1354" i="16"/>
  <c r="L1355" i="16"/>
  <c r="L1356" i="16"/>
  <c r="L1357" i="16"/>
  <c r="L1358" i="16"/>
  <c r="L1359" i="16"/>
  <c r="L1360" i="16"/>
  <c r="L1361" i="16"/>
  <c r="L1362" i="16"/>
  <c r="L1363" i="16"/>
  <c r="L1364" i="16"/>
  <c r="L1365" i="16"/>
  <c r="L1366" i="16"/>
  <c r="L1367" i="16"/>
  <c r="L1368" i="16"/>
  <c r="L1369" i="16"/>
  <c r="L1370" i="16"/>
  <c r="L1371" i="16"/>
  <c r="L1372" i="16"/>
  <c r="L1373" i="16"/>
  <c r="L1374" i="16"/>
  <c r="L1375" i="16"/>
  <c r="L1376" i="16"/>
  <c r="L1377" i="16"/>
  <c r="L1378" i="16"/>
  <c r="L1379" i="16"/>
  <c r="L1380" i="16"/>
  <c r="L1381" i="16"/>
  <c r="L1382" i="16"/>
  <c r="L1383" i="16"/>
  <c r="L1384" i="16"/>
  <c r="L1385" i="16"/>
  <c r="L1386" i="16"/>
  <c r="L1387" i="16"/>
  <c r="L1388" i="16"/>
  <c r="L1389" i="16"/>
  <c r="L1390" i="16"/>
  <c r="L1391" i="16"/>
  <c r="L1392" i="16"/>
  <c r="L1393" i="16"/>
  <c r="L1394" i="16"/>
  <c r="L1395" i="16"/>
  <c r="L1396" i="16"/>
  <c r="L1397" i="16"/>
  <c r="L1398" i="16"/>
  <c r="L1399" i="16"/>
  <c r="L1400" i="16"/>
  <c r="L1401" i="16"/>
  <c r="L1402" i="16"/>
  <c r="L1403" i="16"/>
  <c r="L1404" i="16"/>
  <c r="L1405" i="16"/>
  <c r="L1406" i="16"/>
  <c r="L1407" i="16"/>
  <c r="L1408" i="16"/>
  <c r="L1409" i="16"/>
  <c r="L1410" i="16"/>
  <c r="L1411" i="16"/>
  <c r="L1412" i="16"/>
  <c r="L1413" i="16"/>
  <c r="L1414" i="16"/>
  <c r="L1415" i="16"/>
  <c r="L1416" i="16"/>
  <c r="L1417" i="16"/>
  <c r="L1418" i="16"/>
  <c r="L1419" i="16"/>
  <c r="L1420" i="16"/>
  <c r="L1421" i="16"/>
  <c r="L1422" i="16"/>
  <c r="L1423" i="16"/>
  <c r="L1424" i="16"/>
  <c r="L1425" i="16"/>
  <c r="L1426" i="16"/>
  <c r="L1427" i="16"/>
  <c r="L1428" i="16"/>
  <c r="L1429" i="16"/>
  <c r="L1430" i="16"/>
  <c r="L1431" i="16"/>
  <c r="L1432" i="16"/>
  <c r="L1433" i="16"/>
  <c r="L1434" i="16"/>
  <c r="L1435" i="16"/>
  <c r="L1436" i="16"/>
  <c r="L1437" i="16"/>
  <c r="L1438" i="16"/>
  <c r="L1439" i="16"/>
  <c r="L1440" i="16"/>
  <c r="L1441" i="16"/>
  <c r="L1442" i="16"/>
  <c r="L1443" i="16"/>
  <c r="L1444" i="16"/>
  <c r="L1445" i="16"/>
  <c r="L1446" i="16"/>
  <c r="L1447" i="16"/>
  <c r="L1448" i="16"/>
  <c r="L1449" i="16"/>
  <c r="L1450" i="16"/>
  <c r="L1451" i="16"/>
  <c r="L1452" i="16"/>
  <c r="L1453" i="16"/>
  <c r="L1454" i="16"/>
  <c r="L1455" i="16"/>
  <c r="L1456" i="16"/>
  <c r="L1457" i="16"/>
  <c r="L1458" i="16"/>
  <c r="L1459" i="16"/>
  <c r="L1460" i="16"/>
  <c r="L1461" i="16"/>
  <c r="L1462" i="16"/>
  <c r="L1463" i="16"/>
  <c r="L1464" i="16"/>
  <c r="L1465" i="16"/>
  <c r="L1466" i="16"/>
  <c r="L1467" i="16"/>
  <c r="L1468" i="16"/>
  <c r="L1469" i="16"/>
  <c r="L1470" i="16"/>
  <c r="L1471" i="16"/>
  <c r="L1472" i="16"/>
  <c r="L1473" i="16"/>
  <c r="L1474" i="16"/>
  <c r="L1475" i="16"/>
  <c r="L1476" i="16"/>
  <c r="L1477" i="16"/>
  <c r="L1478" i="16"/>
  <c r="L1479" i="16"/>
  <c r="L1480" i="16"/>
  <c r="L1481" i="16"/>
  <c r="L1482" i="16"/>
  <c r="L1483" i="16"/>
  <c r="L1484" i="16"/>
  <c r="L1485" i="16"/>
  <c r="L1486" i="16"/>
  <c r="L1487" i="16"/>
  <c r="L1488" i="16"/>
  <c r="L1489" i="16"/>
  <c r="L1490" i="16"/>
  <c r="L1491" i="16"/>
  <c r="L1492" i="16"/>
  <c r="L1493" i="16"/>
  <c r="L1494" i="16"/>
  <c r="L1495" i="16"/>
  <c r="L1496" i="16"/>
  <c r="L1497" i="16"/>
  <c r="L1498" i="16"/>
  <c r="L1499" i="16"/>
  <c r="L1500" i="16"/>
  <c r="L1501" i="16"/>
  <c r="L1502" i="16"/>
  <c r="L1503" i="16"/>
  <c r="L1504" i="16"/>
  <c r="L1505" i="16"/>
  <c r="L1506" i="16"/>
  <c r="L1507" i="16"/>
  <c r="L1508" i="16"/>
  <c r="L1509" i="16"/>
  <c r="L1510" i="16"/>
  <c r="L1511" i="16"/>
  <c r="L1512" i="16"/>
  <c r="L1513" i="16"/>
  <c r="L1514" i="16"/>
  <c r="L1515" i="16"/>
  <c r="L1516" i="16"/>
  <c r="L1517" i="16"/>
  <c r="L1518" i="16"/>
  <c r="L1519" i="16"/>
  <c r="L1520" i="16"/>
  <c r="L1521" i="16"/>
  <c r="L1522" i="16"/>
  <c r="L1523" i="16"/>
  <c r="L1524" i="16"/>
  <c r="L1525" i="16"/>
  <c r="L1526" i="16"/>
  <c r="L1527" i="16"/>
  <c r="L1528" i="16"/>
  <c r="L1529" i="16"/>
  <c r="L1530" i="16"/>
  <c r="L1531" i="16"/>
  <c r="L1532" i="16"/>
  <c r="L1533" i="16"/>
  <c r="L1534" i="16"/>
  <c r="L1535" i="16"/>
  <c r="L1536" i="16"/>
  <c r="L1537" i="16"/>
  <c r="L1538" i="16"/>
  <c r="L1539" i="16"/>
  <c r="L1540" i="16"/>
  <c r="L1541" i="16"/>
  <c r="L1542" i="16"/>
  <c r="L1543" i="16"/>
  <c r="L1544" i="16"/>
  <c r="L1545" i="16"/>
  <c r="L1546" i="16"/>
  <c r="L1547" i="16"/>
  <c r="L1548" i="16"/>
  <c r="L1549" i="16"/>
  <c r="L1550" i="16"/>
  <c r="L1551" i="16"/>
  <c r="L1552" i="16"/>
  <c r="L1553" i="16"/>
  <c r="L1554" i="16"/>
  <c r="L1555" i="16"/>
  <c r="L1556" i="16"/>
  <c r="L1557" i="16"/>
  <c r="L1558" i="16"/>
  <c r="L1559" i="16"/>
  <c r="L1560" i="16"/>
  <c r="L1561" i="16"/>
  <c r="L1562" i="16"/>
  <c r="L1563" i="16"/>
  <c r="L1564" i="16"/>
  <c r="L1565" i="16"/>
  <c r="L1566" i="16"/>
  <c r="L1567" i="16"/>
  <c r="L1568" i="16"/>
  <c r="L1569" i="16"/>
  <c r="L1570" i="16"/>
  <c r="L1571" i="16"/>
  <c r="L1572" i="16"/>
  <c r="L1573" i="16"/>
  <c r="L1574" i="16"/>
  <c r="L1575" i="16"/>
  <c r="L1576" i="16"/>
  <c r="L1577" i="16"/>
  <c r="L1578" i="16"/>
  <c r="L1579" i="16"/>
  <c r="L1580" i="16"/>
  <c r="L1581" i="16"/>
  <c r="L1582" i="16"/>
  <c r="L1583" i="16"/>
  <c r="L1584" i="16"/>
  <c r="L1585" i="16"/>
  <c r="L1586" i="16"/>
  <c r="L1587" i="16"/>
  <c r="L1588" i="16"/>
  <c r="L1589" i="16"/>
  <c r="L1590" i="16"/>
  <c r="L1591" i="16"/>
  <c r="L1592" i="16"/>
  <c r="L1593" i="16"/>
  <c r="L1594" i="16"/>
  <c r="L1595" i="16"/>
  <c r="L1596" i="16"/>
  <c r="L1597" i="16"/>
  <c r="L1598" i="16"/>
  <c r="L1599" i="16"/>
  <c r="L1600" i="16"/>
  <c r="L1601" i="16"/>
  <c r="L1602" i="16"/>
  <c r="L1603" i="16"/>
  <c r="L1604" i="16"/>
  <c r="L1605" i="16"/>
  <c r="L1606" i="16"/>
  <c r="L1607" i="16"/>
  <c r="L1608" i="16"/>
  <c r="L1609" i="16"/>
  <c r="L1610" i="16"/>
  <c r="L1611" i="16"/>
  <c r="L1612" i="16"/>
  <c r="L1613" i="16"/>
  <c r="L1614" i="16"/>
  <c r="L1615" i="16"/>
  <c r="L1616" i="16"/>
  <c r="L1617" i="16"/>
  <c r="L1618" i="16"/>
  <c r="L1619" i="16"/>
  <c r="L1620" i="16"/>
  <c r="L1621" i="16"/>
  <c r="L1622" i="16"/>
  <c r="L1623" i="16"/>
  <c r="L1624" i="16"/>
  <c r="L1625" i="16"/>
  <c r="L1626" i="16"/>
  <c r="L1627" i="16"/>
  <c r="L1628" i="16"/>
  <c r="L1629" i="16"/>
  <c r="L1630" i="16"/>
  <c r="L1631" i="16"/>
  <c r="L1632" i="16"/>
  <c r="L1633" i="16"/>
  <c r="L1634" i="16"/>
  <c r="L1635" i="16"/>
  <c r="L1636" i="16"/>
  <c r="L1637" i="16"/>
  <c r="L1638" i="16"/>
  <c r="L1639" i="16"/>
  <c r="L1640" i="16"/>
  <c r="L1641" i="16"/>
  <c r="L1642" i="16"/>
  <c r="L1643" i="16"/>
  <c r="L1644" i="16"/>
  <c r="L1645" i="16"/>
  <c r="L1646" i="16"/>
  <c r="L1647" i="16"/>
  <c r="L1648" i="16"/>
  <c r="L1649" i="16"/>
  <c r="L1650" i="16"/>
  <c r="L1651" i="16"/>
  <c r="L1652" i="16"/>
  <c r="L1653" i="16"/>
  <c r="L1654" i="16"/>
  <c r="L1655" i="16"/>
  <c r="L1656" i="16"/>
  <c r="L1657" i="16"/>
  <c r="L1658" i="16"/>
  <c r="L1659" i="16"/>
  <c r="L1660" i="16"/>
  <c r="L1661" i="16"/>
  <c r="L1662" i="16"/>
  <c r="L1663" i="16"/>
  <c r="L1664" i="16"/>
  <c r="L1665" i="16"/>
  <c r="L1666" i="16"/>
  <c r="L1667" i="16"/>
  <c r="L1668" i="16"/>
  <c r="L1669" i="16"/>
  <c r="L1670" i="16"/>
  <c r="L1671" i="16"/>
  <c r="L1672" i="16"/>
  <c r="L1673" i="16"/>
  <c r="L1674" i="16"/>
  <c r="L1675" i="16"/>
  <c r="L1676" i="16"/>
  <c r="L1677" i="16"/>
  <c r="L1678" i="16"/>
  <c r="L1679" i="16"/>
  <c r="L1680" i="16"/>
  <c r="L1681" i="16"/>
  <c r="L1682" i="16"/>
  <c r="L1683" i="16"/>
  <c r="L1684" i="16"/>
  <c r="L1685" i="16"/>
  <c r="L1686" i="16"/>
  <c r="L1687" i="16"/>
  <c r="L1688" i="16"/>
  <c r="L1689" i="16"/>
  <c r="L1690" i="16"/>
  <c r="L1691" i="16"/>
  <c r="L1692" i="16"/>
  <c r="L1693" i="16"/>
  <c r="L1694" i="16"/>
  <c r="L1695" i="16"/>
  <c r="L1696" i="16"/>
  <c r="L1697" i="16"/>
  <c r="L1698" i="16"/>
  <c r="L1699" i="16"/>
  <c r="L1700" i="16"/>
  <c r="L1701" i="16"/>
  <c r="L1702" i="16"/>
  <c r="L1703" i="16"/>
  <c r="L1704" i="16"/>
  <c r="L1705" i="16"/>
  <c r="L1706" i="16"/>
  <c r="L1707" i="16"/>
  <c r="L1708" i="16"/>
  <c r="L1709" i="16"/>
  <c r="L1710" i="16"/>
  <c r="L1711" i="16"/>
  <c r="L1712" i="16"/>
  <c r="L1713" i="16"/>
  <c r="L1714" i="16"/>
  <c r="L1715" i="16"/>
  <c r="L1716" i="16"/>
  <c r="L1717" i="16"/>
  <c r="L1718" i="16"/>
  <c r="L1719" i="16"/>
  <c r="L1720" i="16"/>
  <c r="L1721" i="16"/>
  <c r="L1722" i="16"/>
  <c r="L1723" i="16"/>
  <c r="L1724" i="16"/>
  <c r="L1725" i="16"/>
  <c r="L1726" i="16"/>
  <c r="L1727" i="16"/>
  <c r="L1728" i="16"/>
  <c r="L1729" i="16"/>
  <c r="L1730" i="16"/>
  <c r="L1731" i="16"/>
  <c r="L1732" i="16"/>
  <c r="L1733" i="16"/>
  <c r="L1734" i="16"/>
  <c r="L1735" i="16"/>
  <c r="L1736" i="16"/>
  <c r="L1737" i="16"/>
  <c r="L1738" i="16"/>
  <c r="L1739" i="16"/>
  <c r="L1740" i="16"/>
  <c r="L1741" i="16"/>
  <c r="L1742" i="16"/>
  <c r="L1743" i="16"/>
  <c r="L1744" i="16"/>
  <c r="L1745" i="16"/>
  <c r="L1746" i="16"/>
  <c r="L1747" i="16"/>
  <c r="L1748" i="16"/>
  <c r="L1749" i="16"/>
  <c r="L1750" i="16"/>
  <c r="L1751" i="16"/>
  <c r="L1752" i="16"/>
  <c r="L1753" i="16"/>
  <c r="L1754" i="16"/>
  <c r="L1755" i="16"/>
  <c r="L1756" i="16"/>
  <c r="L1757" i="16"/>
  <c r="L1758" i="16"/>
  <c r="L1759" i="16"/>
  <c r="L1760" i="16"/>
  <c r="L1761" i="16"/>
  <c r="L1762" i="16"/>
  <c r="L1763" i="16"/>
  <c r="L1764" i="16"/>
  <c r="L1765" i="16"/>
  <c r="L1766" i="16"/>
  <c r="L1767" i="16"/>
  <c r="L1768" i="16"/>
  <c r="L1769" i="16"/>
  <c r="L1770" i="16"/>
  <c r="L1771" i="16"/>
  <c r="L1772" i="16"/>
  <c r="L1773" i="16"/>
  <c r="L1774" i="16"/>
  <c r="L1775" i="16"/>
  <c r="L1776" i="16"/>
  <c r="L1777" i="16"/>
  <c r="L1778" i="16"/>
  <c r="L1779" i="16"/>
  <c r="L1780" i="16"/>
  <c r="L1781" i="16"/>
  <c r="L1782" i="16"/>
  <c r="L1783" i="16"/>
  <c r="L1784" i="16"/>
  <c r="L1785" i="16"/>
  <c r="L1786" i="16"/>
  <c r="L1787" i="16"/>
  <c r="L1788" i="16"/>
  <c r="L1789" i="16"/>
  <c r="L1790" i="16"/>
  <c r="L1791" i="16"/>
  <c r="L1792" i="16"/>
  <c r="L1793" i="16"/>
  <c r="L1794" i="16"/>
  <c r="L1795" i="16"/>
  <c r="L1796" i="16"/>
  <c r="L1797" i="16"/>
  <c r="L1798" i="16"/>
  <c r="L1799" i="16"/>
  <c r="L1800" i="16"/>
  <c r="L1801" i="16"/>
  <c r="L1802" i="16"/>
  <c r="L1803" i="16"/>
  <c r="L1804" i="16"/>
  <c r="L1805" i="16"/>
  <c r="L1806" i="16"/>
  <c r="L1807" i="16"/>
  <c r="L1808" i="16"/>
  <c r="L1809" i="16"/>
  <c r="L1810" i="16"/>
  <c r="L1811" i="16"/>
  <c r="L1812" i="16"/>
  <c r="L1813" i="16"/>
  <c r="L1814" i="16"/>
  <c r="L1815" i="16"/>
  <c r="L1816" i="16"/>
  <c r="L1817" i="16"/>
  <c r="L1818" i="16"/>
  <c r="L1819" i="16"/>
  <c r="L1820" i="16"/>
  <c r="L1821" i="16"/>
  <c r="L1822" i="16"/>
  <c r="L1823" i="16"/>
  <c r="L1824" i="16"/>
  <c r="L1825" i="16"/>
  <c r="L1826" i="16"/>
  <c r="L1827" i="16"/>
  <c r="L1828" i="16"/>
  <c r="L1829" i="16"/>
  <c r="L1830" i="16"/>
  <c r="L1831" i="16"/>
  <c r="L1832" i="16"/>
  <c r="L1833" i="16"/>
  <c r="L1834" i="16"/>
  <c r="L1835" i="16"/>
  <c r="L1836" i="16"/>
  <c r="L1837" i="16"/>
  <c r="L1838" i="16"/>
  <c r="L1839" i="16"/>
  <c r="L1840" i="16"/>
  <c r="L1841" i="16"/>
  <c r="L1842" i="16"/>
  <c r="L1843" i="16"/>
  <c r="L1844" i="16"/>
  <c r="L1845" i="16"/>
  <c r="L1846" i="16"/>
  <c r="L1847" i="16"/>
  <c r="L1848" i="16"/>
  <c r="L1849" i="16"/>
  <c r="L1850" i="16"/>
  <c r="L1851" i="16"/>
  <c r="L1852" i="16"/>
  <c r="L1853" i="16"/>
  <c r="L1854" i="16"/>
  <c r="L1855" i="16"/>
  <c r="L1856" i="16"/>
  <c r="L1857" i="16"/>
  <c r="L1858" i="16"/>
  <c r="L1859" i="16"/>
  <c r="L1860" i="16"/>
  <c r="L1861" i="16"/>
  <c r="L1862" i="16"/>
  <c r="L1863" i="16"/>
  <c r="L1864" i="16"/>
  <c r="L1865" i="16"/>
  <c r="L1866" i="16"/>
  <c r="L1867" i="16"/>
  <c r="L1868" i="16"/>
  <c r="L1869" i="16"/>
  <c r="L1870" i="16"/>
  <c r="L1871" i="16"/>
  <c r="L1872" i="16"/>
  <c r="L1873" i="16"/>
  <c r="L1874" i="16"/>
  <c r="L1875" i="16"/>
  <c r="L1876" i="16"/>
  <c r="L1877" i="16"/>
  <c r="L1878" i="16"/>
  <c r="L1879" i="16"/>
  <c r="L1880" i="16"/>
  <c r="L1881" i="16"/>
  <c r="L1882" i="16"/>
  <c r="L1883" i="16"/>
  <c r="L1884" i="16"/>
  <c r="L1885" i="16"/>
  <c r="L1886" i="16"/>
  <c r="L1887" i="16"/>
  <c r="L1888" i="16"/>
  <c r="L1889" i="16"/>
  <c r="L1890" i="16"/>
  <c r="L1891" i="16"/>
  <c r="L1892" i="16"/>
  <c r="L1893" i="16"/>
  <c r="L1894" i="16"/>
  <c r="L1895" i="16"/>
  <c r="L1896" i="16"/>
  <c r="L1897" i="16"/>
  <c r="L1898" i="16"/>
  <c r="L1899" i="16"/>
  <c r="L1900" i="16"/>
  <c r="L1901" i="16"/>
  <c r="L1902" i="16"/>
  <c r="L1903" i="16"/>
  <c r="L1904" i="16"/>
  <c r="L1905" i="16"/>
  <c r="L1906" i="16"/>
  <c r="L1907" i="16"/>
  <c r="L1908" i="16"/>
  <c r="L1909" i="16"/>
  <c r="L1910" i="16"/>
  <c r="L1911" i="16"/>
  <c r="L1912" i="16"/>
  <c r="L1913" i="16"/>
  <c r="L1914" i="16"/>
  <c r="L1915" i="16"/>
  <c r="L1916" i="16"/>
  <c r="L1917" i="16"/>
  <c r="L1918" i="16"/>
  <c r="L1919" i="16"/>
  <c r="L1920" i="16"/>
  <c r="L1921" i="16"/>
  <c r="L1922" i="16"/>
  <c r="L1923" i="16"/>
  <c r="L1924" i="16"/>
  <c r="L1925" i="16"/>
  <c r="L1926" i="16"/>
  <c r="L1927" i="16"/>
  <c r="L1928" i="16"/>
  <c r="L1929" i="16"/>
  <c r="L1930" i="16"/>
  <c r="L1931" i="16"/>
  <c r="L1932" i="16"/>
  <c r="L1933" i="16"/>
  <c r="L1934" i="16"/>
  <c r="L1935" i="16"/>
  <c r="L1936" i="16"/>
  <c r="L1937" i="16"/>
  <c r="L1938" i="16"/>
  <c r="L1939" i="16"/>
  <c r="L1940" i="16"/>
  <c r="L1941" i="16"/>
  <c r="L1942" i="16"/>
  <c r="L1943" i="16"/>
  <c r="L1944" i="16"/>
  <c r="L1945" i="16"/>
  <c r="L1946" i="16"/>
  <c r="L1947" i="16"/>
  <c r="L1948" i="16"/>
  <c r="L1949" i="16"/>
  <c r="L1950" i="16"/>
  <c r="L1951" i="16"/>
  <c r="L1952" i="16"/>
  <c r="L1953" i="16"/>
  <c r="L1954" i="16"/>
  <c r="L1955" i="16"/>
  <c r="L1956" i="16"/>
  <c r="L1957" i="16"/>
  <c r="L1958" i="16"/>
  <c r="L1959" i="16"/>
  <c r="L1960" i="16"/>
  <c r="L1961" i="16"/>
  <c r="L1962" i="16"/>
  <c r="L1963" i="16"/>
  <c r="L1964" i="16"/>
  <c r="L1965" i="16"/>
  <c r="L1966" i="16"/>
  <c r="L1967" i="16"/>
  <c r="L1968" i="16"/>
  <c r="L1969" i="16"/>
  <c r="L1970" i="16"/>
  <c r="L1971" i="16"/>
  <c r="L1972" i="16"/>
  <c r="L1973" i="16"/>
  <c r="L1974" i="16"/>
  <c r="L1975" i="16"/>
  <c r="L1976" i="16"/>
  <c r="L1977" i="16"/>
  <c r="L1978" i="16"/>
  <c r="L1979" i="16"/>
  <c r="L1980" i="16"/>
  <c r="L1981" i="16"/>
  <c r="L1982" i="16"/>
  <c r="L1983" i="16"/>
  <c r="L1984" i="16"/>
  <c r="L1985" i="16"/>
  <c r="L1986" i="16"/>
  <c r="L1987" i="16"/>
  <c r="L1988" i="16"/>
  <c r="L1989" i="16"/>
  <c r="L1990" i="16"/>
  <c r="L1991" i="16"/>
  <c r="L1992" i="16"/>
  <c r="L1993" i="16"/>
  <c r="L1994" i="16"/>
  <c r="L1995" i="16"/>
  <c r="L1996" i="16"/>
  <c r="L1997" i="16"/>
  <c r="L1998" i="16"/>
  <c r="L1999" i="16"/>
  <c r="L2000" i="16"/>
  <c r="L2001" i="16"/>
  <c r="L2002" i="16"/>
  <c r="L2003" i="16"/>
  <c r="L2004" i="16"/>
  <c r="L2005" i="16"/>
  <c r="L2006" i="16"/>
  <c r="L2007" i="16"/>
  <c r="L2008" i="16"/>
  <c r="L2009" i="16"/>
  <c r="L2010" i="16"/>
  <c r="L2011" i="16"/>
  <c r="L2012" i="16"/>
  <c r="L2013" i="16"/>
  <c r="L2014" i="16"/>
  <c r="L2015" i="16"/>
  <c r="L2016" i="16"/>
  <c r="L2017" i="16"/>
  <c r="L2018" i="16"/>
  <c r="L2019" i="16"/>
  <c r="L2020" i="16"/>
  <c r="L2021" i="16"/>
  <c r="L2022" i="16"/>
  <c r="L2023" i="16"/>
  <c r="L2024" i="16"/>
  <c r="L2025" i="16"/>
  <c r="L2026" i="16"/>
  <c r="L2027" i="16"/>
  <c r="L2028" i="16"/>
  <c r="L2029" i="16"/>
  <c r="L2030" i="16"/>
  <c r="L2031" i="16"/>
  <c r="L2032" i="16"/>
  <c r="L2033" i="16"/>
  <c r="L2034" i="16"/>
  <c r="L2035" i="16"/>
  <c r="L2036" i="16"/>
  <c r="L2037" i="16"/>
  <c r="L2038" i="16"/>
  <c r="L2039" i="16"/>
  <c r="L2040" i="16"/>
  <c r="L2041" i="16"/>
  <c r="L2042" i="16"/>
  <c r="L2043" i="16"/>
  <c r="L2044" i="16"/>
  <c r="L2045" i="16"/>
  <c r="L2046" i="16"/>
  <c r="L2047" i="16"/>
  <c r="L2048" i="16"/>
  <c r="L2049" i="16"/>
  <c r="L2050" i="16"/>
  <c r="L2051" i="16"/>
  <c r="L2052" i="16"/>
  <c r="L2053" i="16"/>
  <c r="L2054" i="16"/>
  <c r="L2055" i="16"/>
  <c r="L2056" i="16"/>
  <c r="L2057" i="16"/>
  <c r="L2058" i="16"/>
  <c r="L2059" i="16"/>
  <c r="L2060" i="16"/>
  <c r="L2061" i="16"/>
  <c r="L2062" i="16"/>
  <c r="L2063" i="16"/>
  <c r="L2064" i="16"/>
  <c r="L2065" i="16"/>
  <c r="L2066" i="16"/>
  <c r="L2067" i="16"/>
  <c r="L2068" i="16"/>
  <c r="L2069" i="16"/>
  <c r="L2070" i="16"/>
  <c r="L2071" i="16"/>
  <c r="L2072" i="16"/>
  <c r="L2073" i="16"/>
  <c r="L2074" i="16"/>
  <c r="L2075" i="16"/>
  <c r="L2076" i="16"/>
  <c r="L2077" i="16"/>
  <c r="L2078" i="16"/>
  <c r="L2079" i="16"/>
  <c r="L2080" i="16"/>
  <c r="L2081" i="16"/>
  <c r="L2082" i="16"/>
  <c r="L2083" i="16"/>
  <c r="L2084" i="16"/>
  <c r="L2085" i="16"/>
  <c r="L2086" i="16"/>
  <c r="L2087" i="16"/>
  <c r="L2088" i="16"/>
  <c r="L2089" i="16"/>
  <c r="L2090" i="16"/>
  <c r="L2091" i="16"/>
  <c r="L2092" i="16"/>
  <c r="L2093" i="16"/>
  <c r="L2094" i="16"/>
  <c r="L2095" i="16"/>
  <c r="L2096" i="16"/>
  <c r="L2097" i="16"/>
  <c r="L2098" i="16"/>
  <c r="L2099" i="16"/>
  <c r="L2100" i="16"/>
  <c r="L2101" i="16"/>
  <c r="L2102" i="16"/>
  <c r="L2103" i="16"/>
  <c r="L2104" i="16"/>
  <c r="L2105" i="16"/>
  <c r="L2106" i="16"/>
  <c r="L2107" i="16"/>
  <c r="L2108" i="16"/>
  <c r="L2109" i="16"/>
  <c r="L2110" i="16"/>
  <c r="L2111" i="16"/>
  <c r="L2112" i="16"/>
  <c r="L2113" i="16"/>
  <c r="L2114" i="16"/>
  <c r="L2115" i="16"/>
  <c r="L2116" i="16"/>
  <c r="L2117" i="16"/>
  <c r="L2118" i="16"/>
  <c r="L2119" i="16"/>
  <c r="L2120" i="16"/>
  <c r="L2121" i="16"/>
  <c r="L2122" i="16"/>
  <c r="L2123" i="16"/>
  <c r="L2124" i="16"/>
  <c r="L2125" i="16"/>
  <c r="L2126" i="16"/>
  <c r="L2127" i="16"/>
  <c r="L2128" i="16"/>
  <c r="L2129" i="16"/>
  <c r="L2130" i="16"/>
  <c r="L2131" i="16"/>
  <c r="L2132" i="16"/>
  <c r="L2133" i="16"/>
  <c r="L2134" i="16"/>
  <c r="L2135" i="16"/>
  <c r="L2136" i="16"/>
  <c r="L2137" i="16"/>
  <c r="L2138" i="16"/>
  <c r="L2139" i="16"/>
  <c r="L2140" i="16"/>
  <c r="L2141" i="16"/>
  <c r="L2142" i="16"/>
  <c r="L2143" i="16"/>
  <c r="L2144" i="16"/>
  <c r="L2145" i="16"/>
  <c r="L2146" i="16"/>
  <c r="L2147" i="16"/>
  <c r="L2148" i="16"/>
  <c r="L2149" i="16"/>
  <c r="L2150" i="16"/>
  <c r="L2151" i="16"/>
  <c r="L2152" i="16"/>
  <c r="L2153" i="16"/>
  <c r="L2154" i="16"/>
  <c r="L2155" i="16"/>
  <c r="L2156" i="16"/>
  <c r="L2157" i="16"/>
  <c r="L2158" i="16"/>
  <c r="L2159" i="16"/>
  <c r="L2160" i="16"/>
  <c r="L2161" i="16"/>
  <c r="L2162" i="16"/>
  <c r="L2163" i="16"/>
  <c r="L2164" i="16"/>
  <c r="L2165" i="16"/>
  <c r="L2166" i="16"/>
  <c r="L2167" i="16"/>
  <c r="L2168" i="16"/>
  <c r="L2169" i="16"/>
  <c r="L2170" i="16"/>
  <c r="L2171" i="16"/>
  <c r="L2172" i="16"/>
  <c r="L2173" i="16"/>
  <c r="L2174" i="16"/>
  <c r="L2175" i="16"/>
  <c r="L2176" i="16"/>
  <c r="L2177" i="16"/>
  <c r="L2178" i="16"/>
  <c r="L2179" i="16"/>
  <c r="L2180" i="16"/>
  <c r="L2181" i="16"/>
  <c r="L2182" i="16"/>
  <c r="L2183" i="16"/>
  <c r="L2184" i="16"/>
  <c r="L2185" i="16"/>
  <c r="L2186" i="16"/>
  <c r="L2187" i="16"/>
  <c r="L2188" i="16"/>
  <c r="L2189" i="16"/>
  <c r="L2190" i="16"/>
  <c r="L2191" i="16"/>
  <c r="L2192" i="16"/>
  <c r="L2193" i="16"/>
  <c r="L2194" i="16"/>
  <c r="L2195" i="16"/>
  <c r="L2196" i="16"/>
  <c r="L2197" i="16"/>
  <c r="L2198" i="16"/>
  <c r="L2199" i="16"/>
  <c r="L2200" i="16"/>
  <c r="L2201" i="16"/>
  <c r="L2202" i="16"/>
  <c r="L2203" i="16"/>
  <c r="L2204" i="16"/>
  <c r="L2205" i="16"/>
  <c r="L2206" i="16"/>
  <c r="L2207" i="16"/>
  <c r="L2208" i="16"/>
  <c r="L2209" i="16"/>
  <c r="L2210" i="16"/>
  <c r="L2211" i="16"/>
  <c r="L2212" i="16"/>
  <c r="L2213" i="16"/>
  <c r="L2214" i="16"/>
  <c r="L2215" i="16"/>
  <c r="L2216" i="16"/>
  <c r="L2217" i="16"/>
  <c r="L2218" i="16"/>
  <c r="L2219" i="16"/>
  <c r="L2220" i="16"/>
  <c r="L2221" i="16"/>
  <c r="L2222" i="16"/>
  <c r="L2223" i="16"/>
  <c r="L2224" i="16"/>
  <c r="L2225" i="16"/>
  <c r="L2226" i="16"/>
  <c r="L2227" i="16"/>
  <c r="L2228" i="16"/>
  <c r="L2229" i="16"/>
  <c r="L2230" i="16"/>
  <c r="L2231" i="16"/>
  <c r="L2232" i="16"/>
  <c r="L2233" i="16"/>
  <c r="L2234" i="16"/>
  <c r="L2235" i="16"/>
  <c r="L2236" i="16"/>
  <c r="L2237" i="16"/>
  <c r="L2238" i="16"/>
  <c r="L2239" i="16"/>
  <c r="L2240" i="16"/>
  <c r="L2241" i="16"/>
  <c r="L2242" i="16"/>
  <c r="L2243" i="16"/>
  <c r="L2244" i="16"/>
  <c r="L2245" i="16"/>
  <c r="L2246" i="16"/>
  <c r="L2247" i="16"/>
  <c r="L2248" i="16"/>
  <c r="L2249" i="16"/>
  <c r="L2250" i="16"/>
  <c r="L2251" i="16"/>
  <c r="L2252" i="16"/>
  <c r="L2253" i="16"/>
  <c r="L2254" i="16"/>
  <c r="L2255" i="16"/>
  <c r="L2256" i="16"/>
  <c r="L2257" i="16"/>
  <c r="L2258" i="16"/>
  <c r="L2259" i="16"/>
  <c r="L2260" i="16"/>
  <c r="L2261" i="16"/>
  <c r="L2262" i="16"/>
  <c r="L2263" i="16"/>
  <c r="L2264" i="16"/>
  <c r="L2265" i="16"/>
  <c r="L2266" i="16"/>
  <c r="L2267" i="16"/>
  <c r="L2268" i="16"/>
  <c r="L2269" i="16"/>
  <c r="L2270" i="16"/>
  <c r="L2271" i="16"/>
  <c r="L2272" i="16"/>
  <c r="L2273" i="16"/>
  <c r="L2274" i="16"/>
  <c r="L2275" i="16"/>
  <c r="L2276" i="16"/>
  <c r="L2277" i="16"/>
  <c r="L2278" i="16"/>
  <c r="L2279" i="16"/>
  <c r="L2280" i="16"/>
  <c r="L2281" i="16"/>
  <c r="L2282" i="16"/>
  <c r="L2283" i="16"/>
  <c r="L2284" i="16"/>
  <c r="L2285" i="16"/>
  <c r="L2286" i="16"/>
  <c r="L2287" i="16"/>
  <c r="L2288" i="16"/>
  <c r="L2289" i="16"/>
  <c r="L2290" i="16"/>
  <c r="L2291" i="16"/>
  <c r="L2292" i="16"/>
  <c r="L2293" i="16"/>
  <c r="L2294" i="16"/>
  <c r="L2295" i="16"/>
  <c r="L2296" i="16"/>
  <c r="L2297" i="16"/>
  <c r="L2298" i="16"/>
  <c r="L2299" i="16"/>
  <c r="L2300" i="16"/>
  <c r="L2301" i="16"/>
  <c r="L2302" i="16"/>
  <c r="L2303" i="16"/>
  <c r="L2304" i="16"/>
  <c r="L2305" i="16"/>
  <c r="L2306" i="16"/>
  <c r="L2307" i="16"/>
  <c r="L2308" i="16"/>
  <c r="L2309" i="16"/>
  <c r="L2310" i="16"/>
  <c r="L2311" i="16"/>
  <c r="L2312" i="16"/>
  <c r="L2313" i="16"/>
  <c r="L2314" i="16"/>
  <c r="L2315" i="16"/>
  <c r="L2316" i="16"/>
  <c r="L2317" i="16"/>
  <c r="L2318" i="16"/>
  <c r="L2319" i="16"/>
  <c r="L2320" i="16"/>
  <c r="L2321" i="16"/>
  <c r="L2322" i="16"/>
  <c r="L2323" i="16"/>
  <c r="L2324" i="16"/>
  <c r="L2325" i="16"/>
  <c r="L2326" i="16"/>
  <c r="L2327" i="16"/>
  <c r="L2328" i="16"/>
  <c r="L2329" i="16"/>
  <c r="L2330" i="16"/>
  <c r="L2331" i="16"/>
  <c r="L2332" i="16"/>
  <c r="L2333" i="16"/>
  <c r="L2334" i="16"/>
  <c r="L2335" i="16"/>
  <c r="L2336" i="16"/>
  <c r="L2337" i="16"/>
  <c r="L2338" i="16"/>
  <c r="L2339" i="16"/>
  <c r="L2340" i="16"/>
  <c r="L2341" i="16"/>
  <c r="L2342" i="16"/>
  <c r="L2343" i="16"/>
  <c r="L2344" i="16"/>
  <c r="L2345" i="16"/>
  <c r="L2346" i="16"/>
  <c r="L2347" i="16"/>
  <c r="L2348" i="16"/>
  <c r="L2349" i="16"/>
  <c r="L2350" i="16"/>
  <c r="L2351" i="16"/>
  <c r="L2352" i="16"/>
  <c r="L2353" i="16"/>
  <c r="L2354" i="16"/>
  <c r="L2355" i="16"/>
  <c r="L2356" i="16"/>
  <c r="L2357" i="16"/>
  <c r="L2358" i="16"/>
  <c r="L2359" i="16"/>
  <c r="L2360" i="16"/>
  <c r="L2361" i="16"/>
  <c r="L2362" i="16"/>
  <c r="L2363" i="16"/>
  <c r="L2364" i="16"/>
  <c r="L2365" i="16"/>
  <c r="L2366" i="16"/>
  <c r="L2367" i="16"/>
  <c r="L2368" i="16"/>
  <c r="L2369" i="16"/>
  <c r="L2370" i="16"/>
  <c r="L2371" i="16"/>
  <c r="L2372" i="16"/>
  <c r="L2373" i="16"/>
  <c r="L2374" i="16"/>
  <c r="L2375" i="16"/>
  <c r="L2376" i="16"/>
  <c r="L2377" i="16"/>
  <c r="L2378" i="16"/>
  <c r="L2379" i="16"/>
  <c r="L2380" i="16"/>
  <c r="L2381" i="16"/>
  <c r="L2382" i="16"/>
  <c r="L2383" i="16"/>
  <c r="L2384" i="16"/>
  <c r="L2385" i="16"/>
  <c r="L2386" i="16"/>
  <c r="L2387" i="16"/>
  <c r="L2388" i="16"/>
  <c r="L2389" i="16"/>
  <c r="L2390" i="16"/>
  <c r="L2391" i="16"/>
  <c r="L2392" i="16"/>
  <c r="L2393" i="16"/>
  <c r="L2394" i="16"/>
  <c r="L2395" i="16"/>
  <c r="L2396" i="16"/>
  <c r="L2397" i="16"/>
  <c r="L2398" i="16"/>
  <c r="L2399" i="16"/>
  <c r="L2400" i="16"/>
  <c r="L2401" i="16"/>
  <c r="L2402" i="16"/>
  <c r="L2403" i="16"/>
  <c r="L2404" i="16"/>
  <c r="L2405" i="16"/>
  <c r="L2406" i="16"/>
  <c r="L2407" i="16"/>
  <c r="L2408" i="16"/>
  <c r="L2409" i="16"/>
  <c r="L2410" i="16"/>
  <c r="L2411" i="16"/>
  <c r="L2412" i="16"/>
  <c r="L2413" i="16"/>
  <c r="L2414" i="16"/>
  <c r="L2415" i="16"/>
  <c r="L2416" i="16"/>
  <c r="L2417" i="16"/>
  <c r="L2418" i="16"/>
  <c r="L2419" i="16"/>
  <c r="L2420" i="16"/>
  <c r="L2421" i="16"/>
  <c r="L2422" i="16"/>
  <c r="L2423" i="16"/>
  <c r="L2424" i="16"/>
  <c r="L2425" i="16"/>
  <c r="L2426" i="16"/>
  <c r="L2427" i="16"/>
  <c r="L2428" i="16"/>
  <c r="L2429" i="16"/>
  <c r="L2430" i="16"/>
  <c r="L2431" i="16"/>
  <c r="L2432" i="16"/>
  <c r="L2433" i="16"/>
  <c r="L2434" i="16"/>
  <c r="L2435" i="16"/>
  <c r="L2436" i="16"/>
  <c r="L2437" i="16"/>
  <c r="L2438" i="16"/>
  <c r="L2439" i="16"/>
  <c r="L2440" i="16"/>
  <c r="L2441" i="16"/>
  <c r="L2442" i="16"/>
  <c r="L2443" i="16"/>
  <c r="L2444" i="16"/>
  <c r="L2445" i="16"/>
  <c r="L2446" i="16"/>
  <c r="L2447" i="16"/>
  <c r="L2448" i="16"/>
  <c r="L2449" i="16"/>
  <c r="L2450" i="16"/>
  <c r="L2451" i="16"/>
  <c r="L2452" i="16"/>
  <c r="L2453" i="16"/>
  <c r="L2454" i="16"/>
  <c r="L2455" i="16"/>
  <c r="L2456" i="16"/>
  <c r="L2457" i="16"/>
  <c r="L2458" i="16"/>
  <c r="L2459" i="16"/>
  <c r="L2460" i="16"/>
  <c r="L2461" i="16"/>
  <c r="L2462" i="16"/>
  <c r="L2463" i="16"/>
  <c r="L2464" i="16"/>
  <c r="L2465" i="16"/>
  <c r="L2466" i="16"/>
  <c r="L2467" i="16"/>
  <c r="L2468" i="16"/>
  <c r="L2469" i="16"/>
  <c r="L2470" i="16"/>
  <c r="L2471" i="16"/>
  <c r="L2472" i="16"/>
  <c r="L2473" i="16"/>
  <c r="L2474" i="16"/>
  <c r="L2475" i="16"/>
  <c r="L2476" i="16"/>
  <c r="L2477" i="16"/>
  <c r="L2478" i="16"/>
  <c r="L2479" i="16"/>
  <c r="L2480" i="16"/>
  <c r="L2481" i="16"/>
  <c r="L2482" i="16"/>
  <c r="L2483" i="16"/>
  <c r="L2484" i="16"/>
  <c r="L2485" i="16"/>
  <c r="L2486" i="16"/>
  <c r="L2487" i="16"/>
  <c r="L2488" i="16"/>
  <c r="L2489" i="16"/>
  <c r="L2490" i="16"/>
  <c r="L2491" i="16"/>
  <c r="L2492" i="16"/>
  <c r="L2493" i="16"/>
  <c r="L2494" i="16"/>
  <c r="L2495" i="16"/>
  <c r="L2496" i="16"/>
  <c r="L2497" i="16"/>
  <c r="L2498" i="16"/>
  <c r="L2499" i="16"/>
  <c r="L2500" i="16"/>
  <c r="L2501" i="16"/>
  <c r="L2502" i="16"/>
  <c r="L2503" i="16"/>
  <c r="L2504" i="16"/>
  <c r="L2505" i="16"/>
  <c r="L2506" i="16"/>
  <c r="L2507" i="16"/>
  <c r="L2508" i="16"/>
  <c r="L2509" i="16"/>
  <c r="L2510" i="16"/>
  <c r="L2511" i="16"/>
  <c r="L2512" i="16"/>
  <c r="L2513" i="16"/>
  <c r="L2514" i="16"/>
  <c r="L2515" i="16"/>
  <c r="L2516" i="16"/>
  <c r="L2517" i="16"/>
  <c r="L2518" i="16"/>
  <c r="L2519" i="16"/>
  <c r="L2520" i="16"/>
  <c r="L2521" i="16"/>
  <c r="L2522" i="16"/>
  <c r="L2523" i="16"/>
  <c r="L2524" i="16"/>
  <c r="L2525" i="16"/>
  <c r="L2526" i="16"/>
  <c r="L2527" i="16"/>
  <c r="L2528" i="16"/>
  <c r="L2529" i="16"/>
  <c r="L2530" i="16"/>
  <c r="L2531" i="16"/>
  <c r="L2532" i="16"/>
  <c r="L2533" i="16"/>
  <c r="L2534" i="16"/>
  <c r="L2535" i="16"/>
  <c r="L2536" i="16"/>
  <c r="L2537" i="16"/>
  <c r="L2538" i="16"/>
  <c r="L2539" i="16"/>
  <c r="L2540" i="16"/>
  <c r="L2541" i="16"/>
  <c r="L2542" i="16"/>
  <c r="L2543" i="16"/>
  <c r="L2544" i="16"/>
  <c r="L2545" i="16"/>
  <c r="L2546" i="16"/>
  <c r="L2547" i="16"/>
  <c r="L2548" i="16"/>
  <c r="L2549" i="16"/>
  <c r="L2550" i="16"/>
  <c r="L2551" i="16"/>
  <c r="L2552" i="16"/>
  <c r="L2553" i="16"/>
  <c r="L2554" i="16"/>
  <c r="L2555" i="16"/>
  <c r="L2556" i="16"/>
  <c r="L2557" i="16"/>
  <c r="L2558" i="16"/>
  <c r="L2559" i="16"/>
  <c r="L2560" i="16"/>
  <c r="L2561" i="16"/>
  <c r="L2562" i="16"/>
  <c r="L2563" i="16"/>
  <c r="L2564" i="16"/>
  <c r="L2565" i="16"/>
  <c r="L2566" i="16"/>
  <c r="L2567" i="16"/>
  <c r="L2568" i="16"/>
  <c r="L2569" i="16"/>
  <c r="L2570" i="16"/>
  <c r="L2571" i="16"/>
  <c r="L2572" i="16"/>
  <c r="L2573" i="16"/>
  <c r="L2574" i="16"/>
  <c r="L2575" i="16"/>
  <c r="L2576" i="16"/>
  <c r="L2577" i="16"/>
  <c r="L2578" i="16"/>
  <c r="L2579" i="16"/>
  <c r="L2580" i="16"/>
  <c r="L2581" i="16"/>
  <c r="L2582" i="16"/>
  <c r="L2583" i="16"/>
  <c r="L2584" i="16"/>
  <c r="L2585" i="16"/>
  <c r="L2586" i="16"/>
  <c r="L2587" i="16"/>
  <c r="L2588" i="16"/>
  <c r="L2589" i="16"/>
  <c r="L2590" i="16"/>
  <c r="L2591" i="16"/>
  <c r="L2592" i="16"/>
  <c r="L2593" i="16"/>
  <c r="L2594" i="16"/>
  <c r="L2595" i="16"/>
  <c r="L2596" i="16"/>
  <c r="L2597" i="16"/>
  <c r="L2598" i="16"/>
  <c r="L2599" i="16"/>
  <c r="L2600" i="16"/>
  <c r="L2601" i="16"/>
  <c r="L2602" i="16"/>
  <c r="L2603" i="16"/>
  <c r="L2604" i="16"/>
  <c r="L2605" i="16"/>
  <c r="L2606" i="16"/>
  <c r="L2607" i="16"/>
  <c r="L2608" i="16"/>
  <c r="L2609" i="16"/>
  <c r="L2610" i="16"/>
  <c r="L2611" i="16"/>
  <c r="L2612" i="16"/>
  <c r="L2613" i="16"/>
  <c r="L2614" i="16"/>
  <c r="L2615" i="16"/>
  <c r="L2616" i="16"/>
  <c r="L2617" i="16"/>
  <c r="L2618" i="16"/>
  <c r="L2619" i="16"/>
  <c r="L2620" i="16"/>
  <c r="L2621" i="16"/>
  <c r="L2622" i="16"/>
  <c r="L2623" i="16"/>
  <c r="L2624" i="16"/>
  <c r="L2625" i="16"/>
  <c r="L2626" i="16"/>
  <c r="L2627" i="16"/>
  <c r="L2628" i="16"/>
  <c r="L2629" i="16"/>
  <c r="L2630" i="16"/>
  <c r="L2631" i="16"/>
  <c r="L2632" i="16"/>
  <c r="L2633" i="16"/>
  <c r="L2634" i="16"/>
  <c r="L2635" i="16"/>
  <c r="L2636" i="16"/>
  <c r="L2637" i="16"/>
  <c r="L2638" i="16"/>
  <c r="L2639" i="16"/>
  <c r="L2640" i="16"/>
  <c r="L2641" i="16"/>
  <c r="L2642" i="16"/>
  <c r="L2643" i="16"/>
  <c r="L2644" i="16"/>
  <c r="L2645" i="16"/>
  <c r="L2646" i="16"/>
  <c r="L2647" i="16"/>
  <c r="L2648" i="16"/>
  <c r="L2649" i="16"/>
  <c r="L2650" i="16"/>
  <c r="L2651" i="16"/>
  <c r="L2652" i="16"/>
  <c r="L2653" i="16"/>
  <c r="L2654" i="16"/>
  <c r="L2655" i="16"/>
  <c r="L2656" i="16"/>
  <c r="L2657" i="16"/>
  <c r="L2658" i="16"/>
  <c r="L2659" i="16"/>
  <c r="L2660" i="16"/>
  <c r="L2661" i="16"/>
  <c r="L2662" i="16"/>
  <c r="L2663" i="16"/>
  <c r="L2664" i="16"/>
  <c r="L2665" i="16"/>
  <c r="L2666" i="16"/>
  <c r="L2667" i="16"/>
  <c r="L2668" i="16"/>
  <c r="L2669" i="16"/>
  <c r="L2670" i="16"/>
  <c r="L2671" i="16"/>
  <c r="L2672" i="16"/>
  <c r="L2673" i="16"/>
  <c r="L2674" i="16"/>
  <c r="L2675" i="16"/>
  <c r="L2676" i="16"/>
  <c r="L2677" i="16"/>
  <c r="L2678" i="16"/>
  <c r="L2679" i="16"/>
  <c r="L2680" i="16"/>
  <c r="L2681" i="16"/>
  <c r="L2682" i="16"/>
  <c r="L2683" i="16"/>
  <c r="L2684" i="16"/>
  <c r="L2685" i="16"/>
  <c r="L2686" i="16"/>
  <c r="L2687" i="16"/>
  <c r="L2688" i="16"/>
  <c r="L2689" i="16"/>
  <c r="L2690" i="16"/>
  <c r="L2691" i="16"/>
  <c r="L2692" i="16"/>
  <c r="L2693" i="16"/>
  <c r="L2694" i="16"/>
  <c r="L2695" i="16"/>
  <c r="L2696" i="16"/>
  <c r="L2697" i="16"/>
  <c r="L2698" i="16"/>
  <c r="L2699" i="16"/>
  <c r="L2700" i="16"/>
  <c r="L2701" i="16"/>
  <c r="L2702" i="16"/>
  <c r="L2703" i="16"/>
  <c r="L2704" i="16"/>
  <c r="L2705" i="16"/>
  <c r="L2706" i="16"/>
  <c r="L2707" i="16"/>
  <c r="L2708" i="16"/>
  <c r="L2709" i="16"/>
  <c r="L2710" i="16"/>
  <c r="L2711" i="16"/>
  <c r="L2712" i="16"/>
  <c r="L2713" i="16"/>
  <c r="L2714" i="16"/>
  <c r="L2715" i="16"/>
  <c r="L2716" i="16"/>
  <c r="L2717" i="16"/>
  <c r="L2718" i="16"/>
  <c r="L2719" i="16"/>
  <c r="L2720" i="16"/>
  <c r="L2721" i="16"/>
  <c r="L2722" i="16"/>
  <c r="L2723" i="16"/>
  <c r="L2724" i="16"/>
  <c r="L2725" i="16"/>
  <c r="L2726" i="16"/>
  <c r="L2727" i="16"/>
  <c r="L2728" i="16"/>
  <c r="L2729" i="16"/>
  <c r="L2730" i="16"/>
  <c r="L2731" i="16"/>
  <c r="L2732" i="16"/>
  <c r="L2733" i="16"/>
  <c r="L2734" i="16"/>
  <c r="L2735" i="16"/>
  <c r="L2736" i="16"/>
  <c r="L2737" i="16"/>
  <c r="L2738" i="16"/>
  <c r="L2739" i="16"/>
  <c r="L2740" i="16"/>
  <c r="L2741" i="16"/>
  <c r="L2742" i="16"/>
  <c r="L2743" i="16"/>
  <c r="L2744" i="16"/>
  <c r="L2745" i="16"/>
  <c r="L2746" i="16"/>
  <c r="L2747" i="16"/>
  <c r="L2748" i="16"/>
  <c r="L2749" i="16"/>
  <c r="L2750" i="16"/>
  <c r="L2751" i="16"/>
  <c r="L2752" i="16"/>
  <c r="L2753" i="16"/>
  <c r="L2754" i="16"/>
  <c r="L2755" i="16"/>
  <c r="L2756" i="16"/>
  <c r="L2757" i="16"/>
  <c r="L2758" i="16"/>
  <c r="L2759" i="16"/>
  <c r="L2760" i="16"/>
  <c r="L2761" i="16"/>
  <c r="L2762" i="16"/>
  <c r="L2763" i="16"/>
  <c r="L2764" i="16"/>
  <c r="L2765" i="16"/>
  <c r="L2766" i="16"/>
  <c r="L2767" i="16"/>
  <c r="L2768" i="16"/>
  <c r="L2769" i="16"/>
  <c r="L2770" i="16"/>
  <c r="L2771" i="16"/>
  <c r="L2772" i="16"/>
  <c r="L2773" i="16"/>
  <c r="L2774" i="16"/>
  <c r="L2775" i="16"/>
  <c r="L2776" i="16"/>
  <c r="L2777" i="16"/>
  <c r="L2778" i="16"/>
  <c r="L2779" i="16"/>
  <c r="L2780" i="16"/>
  <c r="L2781" i="16"/>
  <c r="L2782" i="16"/>
  <c r="L2783" i="16"/>
  <c r="L2784" i="16"/>
  <c r="L2785" i="16"/>
  <c r="L2786" i="16"/>
  <c r="L2787" i="16"/>
  <c r="L2788" i="16"/>
  <c r="L2789" i="16"/>
  <c r="L2790" i="16"/>
  <c r="L2791" i="16"/>
  <c r="L2792" i="16"/>
  <c r="L2793" i="16"/>
  <c r="L2794" i="16"/>
  <c r="L2795" i="16"/>
  <c r="L2796" i="16"/>
  <c r="L2797" i="16"/>
  <c r="L2798" i="16"/>
  <c r="L2799" i="16"/>
  <c r="L2800" i="16"/>
  <c r="L2801" i="16"/>
  <c r="L2802" i="16"/>
  <c r="L2803" i="16"/>
  <c r="L2804" i="16"/>
  <c r="L2805" i="16"/>
  <c r="L2806" i="16"/>
  <c r="L2807" i="16"/>
  <c r="L2808" i="16"/>
  <c r="L2809" i="16"/>
  <c r="L2810" i="16"/>
  <c r="L2811" i="16"/>
  <c r="L2812" i="16"/>
  <c r="L2813" i="16"/>
  <c r="L2814" i="16"/>
  <c r="L2815" i="16"/>
  <c r="L2816" i="16"/>
  <c r="L2817" i="16"/>
  <c r="L2818" i="16"/>
  <c r="L2819" i="16"/>
  <c r="L2820" i="16"/>
  <c r="L2821" i="16"/>
  <c r="L2822" i="16"/>
  <c r="L2823" i="16"/>
  <c r="L2824" i="16"/>
  <c r="L2825" i="16"/>
  <c r="L2826" i="16"/>
  <c r="L2827" i="16"/>
  <c r="L2828" i="16"/>
  <c r="L2829" i="16"/>
  <c r="L2830" i="16"/>
  <c r="L2831" i="16"/>
  <c r="L2832" i="16"/>
  <c r="L2833" i="16"/>
  <c r="L2834" i="16"/>
  <c r="L2835" i="16"/>
  <c r="L2836" i="16"/>
  <c r="L2837" i="16"/>
  <c r="L2838" i="16"/>
  <c r="L2839" i="16"/>
  <c r="L2840" i="16"/>
  <c r="L2841" i="16"/>
  <c r="L2842" i="16"/>
  <c r="L2843" i="16"/>
  <c r="L2844" i="16"/>
  <c r="L2845" i="16"/>
  <c r="L2846" i="16"/>
  <c r="L2847" i="16"/>
  <c r="L2848" i="16"/>
  <c r="L2849" i="16"/>
  <c r="L2850" i="16"/>
  <c r="L2851" i="16"/>
  <c r="L2852" i="16"/>
  <c r="L2853" i="16"/>
  <c r="L2854" i="16"/>
  <c r="L2855" i="16"/>
  <c r="L2856" i="16"/>
  <c r="L2857" i="16"/>
  <c r="L2858" i="16"/>
  <c r="L2859" i="16"/>
  <c r="L2860" i="16"/>
  <c r="L2861" i="16"/>
  <c r="L2862" i="16"/>
  <c r="L2863" i="16"/>
  <c r="L2864" i="16"/>
  <c r="L2865" i="16"/>
  <c r="L2866" i="16"/>
  <c r="L2867" i="16"/>
  <c r="L2868" i="16"/>
  <c r="L2869" i="16"/>
  <c r="L2870" i="16"/>
  <c r="L2871" i="16"/>
  <c r="L2872" i="16"/>
  <c r="L2873" i="16"/>
  <c r="L2874" i="16"/>
  <c r="L2875" i="16"/>
  <c r="L2876" i="16"/>
  <c r="L2877" i="16"/>
  <c r="L2878" i="16"/>
  <c r="L2879" i="16"/>
  <c r="L2880" i="16"/>
  <c r="L2881" i="16"/>
  <c r="L2882" i="16"/>
  <c r="L2883" i="16"/>
  <c r="L2884" i="16"/>
  <c r="L2885" i="16"/>
  <c r="L2886" i="16"/>
  <c r="L2887" i="16"/>
  <c r="L2888" i="16"/>
  <c r="L2889" i="16"/>
  <c r="L2890" i="16"/>
  <c r="L2891" i="16"/>
  <c r="L2892" i="16"/>
  <c r="L2893" i="16"/>
  <c r="L2894" i="16"/>
  <c r="L2895" i="16"/>
  <c r="L2896" i="16"/>
  <c r="L2897" i="16"/>
  <c r="L2898" i="16"/>
  <c r="L2899" i="16"/>
  <c r="L2900" i="16"/>
  <c r="L2901" i="16"/>
  <c r="L2902" i="16"/>
  <c r="L2903" i="16"/>
  <c r="L2904" i="16"/>
  <c r="L2905" i="16"/>
  <c r="L2906" i="16"/>
  <c r="L2907" i="16"/>
  <c r="L2908" i="16"/>
  <c r="L2909" i="16"/>
  <c r="L2910" i="16"/>
  <c r="L2911" i="16"/>
  <c r="L2912" i="16"/>
  <c r="L2913" i="16"/>
  <c r="L2914" i="16"/>
  <c r="L2915" i="16"/>
  <c r="L2916" i="16"/>
  <c r="L2917" i="16"/>
  <c r="L2918" i="16"/>
  <c r="L2919" i="16"/>
  <c r="L2920" i="16"/>
  <c r="L2921" i="16"/>
  <c r="L2922" i="16"/>
  <c r="L2923" i="16"/>
  <c r="L2924" i="16"/>
  <c r="L2925" i="16"/>
  <c r="L2926" i="16"/>
  <c r="L2927" i="16"/>
  <c r="L2928" i="16"/>
  <c r="L2929" i="16"/>
  <c r="L2930" i="16"/>
  <c r="L2931" i="16"/>
  <c r="L2932" i="16"/>
  <c r="L2933" i="16"/>
  <c r="L2934" i="16"/>
  <c r="L2935" i="16"/>
  <c r="L2936" i="16"/>
  <c r="L2937" i="16"/>
  <c r="L2938" i="16"/>
  <c r="L2939" i="16"/>
  <c r="L2940" i="16"/>
  <c r="L2941" i="16"/>
  <c r="L2942" i="16"/>
  <c r="L2943" i="16"/>
  <c r="L2944" i="16"/>
  <c r="L2945" i="16"/>
  <c r="L2946" i="16"/>
  <c r="L2947" i="16"/>
  <c r="L2948" i="16"/>
  <c r="L2949" i="16"/>
  <c r="L2950" i="16"/>
  <c r="L2951" i="16"/>
  <c r="L2952" i="16"/>
  <c r="L2953" i="16"/>
  <c r="L2954" i="16"/>
  <c r="L2955" i="16"/>
  <c r="L2956" i="16"/>
  <c r="L2957" i="16"/>
  <c r="L2958" i="16"/>
  <c r="L2959" i="16"/>
  <c r="L2960" i="16"/>
  <c r="L2961" i="16"/>
  <c r="L2962" i="16"/>
  <c r="L2963" i="16"/>
  <c r="L2964" i="16"/>
  <c r="L2965" i="16"/>
  <c r="L2966" i="16"/>
  <c r="L2967" i="16"/>
  <c r="L2968" i="16"/>
  <c r="L2969" i="16"/>
  <c r="L2970" i="16"/>
  <c r="L2971" i="16"/>
  <c r="L2972" i="16"/>
  <c r="L2973" i="16"/>
  <c r="L2974" i="16"/>
  <c r="L2975" i="16"/>
  <c r="L2976" i="16"/>
  <c r="L2977" i="16"/>
  <c r="L2978" i="16"/>
  <c r="L2979" i="16"/>
  <c r="L2980" i="16"/>
  <c r="L2981" i="16"/>
  <c r="L2982" i="16"/>
  <c r="L2983" i="16"/>
  <c r="L2984" i="16"/>
  <c r="L2985" i="16"/>
  <c r="L2986" i="16"/>
  <c r="L2987" i="16"/>
  <c r="L2988" i="16"/>
  <c r="L2989" i="16"/>
  <c r="L2990" i="16"/>
  <c r="L2991" i="16"/>
  <c r="L2992" i="16"/>
  <c r="L2993" i="16"/>
  <c r="L2994" i="16"/>
  <c r="L2995" i="16"/>
  <c r="L2996" i="16"/>
  <c r="L2997" i="16"/>
  <c r="L2998" i="16"/>
  <c r="L2999" i="16"/>
  <c r="L3000" i="16"/>
  <c r="L3001" i="16"/>
  <c r="L3002" i="16"/>
  <c r="L3003" i="16"/>
  <c r="L3004" i="16"/>
  <c r="L3005" i="16"/>
  <c r="L3006" i="16"/>
  <c r="L3007" i="16"/>
  <c r="L3008" i="16"/>
  <c r="L3009" i="16"/>
  <c r="L3010" i="16"/>
  <c r="L3011" i="16"/>
  <c r="L3012" i="16"/>
  <c r="L3013" i="16"/>
  <c r="L3014" i="16"/>
  <c r="L3015" i="16"/>
  <c r="L3016" i="16"/>
  <c r="L3017" i="16"/>
  <c r="L3018" i="16"/>
  <c r="L3019" i="16"/>
  <c r="L3020" i="16"/>
  <c r="L3021" i="16"/>
  <c r="L3022" i="16"/>
  <c r="L3023" i="16"/>
  <c r="L3024" i="16"/>
  <c r="L3025" i="16"/>
  <c r="L3026" i="16"/>
  <c r="L3027" i="16"/>
  <c r="L3028" i="16"/>
  <c r="L3029" i="16"/>
  <c r="L3030" i="16"/>
  <c r="L3031" i="16"/>
  <c r="L3032" i="16"/>
  <c r="L3033" i="16"/>
  <c r="L3034" i="16"/>
  <c r="L3035" i="16"/>
  <c r="L3036" i="16"/>
  <c r="L3037" i="16"/>
  <c r="L3038" i="16"/>
  <c r="L3039" i="16"/>
  <c r="L3040" i="16"/>
  <c r="L3041" i="16"/>
  <c r="L3042" i="16"/>
  <c r="L3043" i="16"/>
  <c r="L3044" i="16"/>
  <c r="L3045" i="16"/>
  <c r="L3046" i="16"/>
  <c r="L3047" i="16"/>
  <c r="L3048" i="16"/>
  <c r="L3049" i="16"/>
  <c r="L3050" i="16"/>
  <c r="L3051" i="16"/>
  <c r="L3052" i="16"/>
  <c r="L3053" i="16"/>
  <c r="L3054" i="16"/>
  <c r="L3055" i="16"/>
  <c r="L3056" i="16"/>
  <c r="L3057" i="16"/>
  <c r="L3058" i="16"/>
  <c r="L3059" i="16"/>
  <c r="L3060" i="16"/>
  <c r="L3061" i="16"/>
  <c r="L3062" i="16"/>
  <c r="L3063" i="16"/>
  <c r="L3064" i="16"/>
  <c r="L3065" i="16"/>
  <c r="L3066" i="16"/>
  <c r="L3067" i="16"/>
  <c r="L3068" i="16"/>
  <c r="L3069" i="16"/>
  <c r="L3070" i="16"/>
  <c r="L3071" i="16"/>
  <c r="L3072" i="16"/>
  <c r="L3073" i="16"/>
  <c r="L3074" i="16"/>
  <c r="L3075" i="16"/>
  <c r="L3076" i="16"/>
  <c r="L3077" i="16"/>
  <c r="L3078" i="16"/>
  <c r="L3079" i="16"/>
  <c r="L3080" i="16"/>
  <c r="L3081" i="16"/>
  <c r="L3082" i="16"/>
  <c r="L3083" i="16"/>
  <c r="L3084" i="16"/>
  <c r="L3085" i="16"/>
  <c r="L3086" i="16"/>
  <c r="L3087" i="16"/>
  <c r="L3088" i="16"/>
  <c r="L3089" i="16"/>
  <c r="L3090" i="16"/>
  <c r="L3091" i="16"/>
  <c r="L3092" i="16"/>
  <c r="L3093" i="16"/>
  <c r="L3094" i="16"/>
  <c r="L3095" i="16"/>
  <c r="L3096" i="16"/>
  <c r="L3097" i="16"/>
  <c r="L3098" i="16"/>
  <c r="L3099" i="16"/>
  <c r="L3100" i="16"/>
  <c r="L3101" i="16"/>
  <c r="L3102" i="16"/>
  <c r="L3103" i="16"/>
  <c r="L3104" i="16"/>
  <c r="L3105" i="16"/>
  <c r="L3106" i="16"/>
  <c r="L3107" i="16"/>
  <c r="L3108" i="16"/>
  <c r="L3109" i="16"/>
  <c r="L3110" i="16"/>
  <c r="L3111" i="16"/>
  <c r="L3112" i="16"/>
  <c r="L3113" i="16"/>
  <c r="L3114" i="16"/>
  <c r="L3115" i="16"/>
  <c r="L3116" i="16"/>
  <c r="L3117" i="16"/>
  <c r="L3118" i="16"/>
  <c r="L3119" i="16"/>
  <c r="L3120" i="16"/>
  <c r="L3121" i="16"/>
  <c r="L3122" i="16"/>
  <c r="L3123" i="16"/>
  <c r="L3124" i="16"/>
  <c r="L3125" i="16"/>
  <c r="L3126" i="16"/>
  <c r="L3127" i="16"/>
  <c r="L3128" i="16"/>
  <c r="L3129" i="16"/>
  <c r="L3130" i="16"/>
  <c r="L3131" i="16"/>
  <c r="L3132" i="16"/>
  <c r="L3133" i="16"/>
  <c r="L3134" i="16"/>
  <c r="L3135" i="16"/>
  <c r="L3136" i="16"/>
  <c r="L3137" i="16"/>
  <c r="L3138" i="16"/>
  <c r="L3139" i="16"/>
  <c r="L3140" i="16"/>
  <c r="L3141" i="16"/>
  <c r="L3142" i="16"/>
  <c r="L3143" i="16"/>
  <c r="L3144" i="16"/>
  <c r="L3145" i="16"/>
  <c r="L3146" i="16"/>
  <c r="L3147" i="16"/>
  <c r="L3148" i="16"/>
  <c r="L3149" i="16"/>
  <c r="L3150" i="16"/>
  <c r="L3151" i="16"/>
  <c r="L3152" i="16"/>
  <c r="L3153" i="16"/>
  <c r="L3154" i="16"/>
  <c r="L3155" i="16"/>
  <c r="L3156" i="16"/>
  <c r="L3157" i="16"/>
  <c r="L3158" i="16"/>
  <c r="L3159" i="16"/>
  <c r="L3160" i="16"/>
  <c r="L3161" i="16"/>
  <c r="L3162" i="16"/>
  <c r="L3163" i="16"/>
  <c r="L3164" i="16"/>
  <c r="L3165" i="16"/>
  <c r="L3166" i="16"/>
  <c r="L3167" i="16"/>
  <c r="L3168" i="16"/>
  <c r="L3169" i="16"/>
  <c r="L3170" i="16"/>
  <c r="L3171" i="16"/>
  <c r="L3172" i="16"/>
  <c r="L3173" i="16"/>
  <c r="L3174" i="16"/>
  <c r="L3175" i="16"/>
  <c r="L3176" i="16"/>
  <c r="L3177" i="16"/>
  <c r="L3178" i="16"/>
  <c r="L3179" i="16"/>
  <c r="L3180" i="16"/>
  <c r="L3181" i="16"/>
  <c r="L3182" i="16"/>
  <c r="L3183" i="16"/>
  <c r="L3184" i="16"/>
  <c r="L3185" i="16"/>
  <c r="L3186" i="16"/>
  <c r="L3187" i="16"/>
  <c r="L3188" i="16"/>
  <c r="L3189" i="16"/>
  <c r="L3190" i="16"/>
  <c r="L3191" i="16"/>
  <c r="L3192" i="16"/>
  <c r="L3193" i="16"/>
  <c r="L3194" i="16"/>
  <c r="L3195" i="16"/>
  <c r="L3196" i="16"/>
  <c r="L3197" i="16"/>
  <c r="L3198" i="16"/>
  <c r="L3199" i="16"/>
  <c r="L3200" i="16"/>
  <c r="L3201" i="16"/>
  <c r="L3202" i="16"/>
  <c r="L3203" i="16"/>
  <c r="L3204" i="16"/>
  <c r="L3205" i="16"/>
  <c r="L3206" i="16"/>
  <c r="L3207" i="16"/>
  <c r="L3208" i="16"/>
  <c r="L3209" i="16"/>
  <c r="L3210" i="16"/>
  <c r="L3211" i="16"/>
  <c r="L3212" i="16"/>
  <c r="L3213" i="16"/>
  <c r="L3214" i="16"/>
  <c r="L3215" i="16"/>
  <c r="L3216" i="16"/>
  <c r="L3217" i="16"/>
  <c r="L3218" i="16"/>
  <c r="L3219" i="16"/>
  <c r="L3220" i="16"/>
  <c r="L3221" i="16"/>
  <c r="L3222" i="16"/>
  <c r="L3223" i="16"/>
  <c r="L3224" i="16"/>
  <c r="L3225" i="16"/>
  <c r="L3226" i="16"/>
  <c r="L3227" i="16"/>
  <c r="L3228" i="16"/>
  <c r="L3229" i="16"/>
  <c r="L3230" i="16"/>
  <c r="L3231" i="16"/>
  <c r="L3232" i="16"/>
  <c r="L3233" i="16"/>
  <c r="L3234" i="16"/>
  <c r="L3235" i="16"/>
  <c r="L3236" i="16"/>
  <c r="L3237" i="16"/>
  <c r="L3238" i="16"/>
  <c r="L3239" i="16"/>
  <c r="L3240" i="16"/>
  <c r="L3241" i="16"/>
  <c r="L3242" i="16"/>
  <c r="L3243" i="16"/>
  <c r="L3244" i="16"/>
  <c r="L3245" i="16"/>
  <c r="L3246" i="16"/>
  <c r="L3247" i="16"/>
  <c r="L3248" i="16"/>
  <c r="L3249" i="16"/>
  <c r="L3250" i="16"/>
  <c r="L3251" i="16"/>
  <c r="L3252" i="16"/>
  <c r="L3253" i="16"/>
  <c r="L3254" i="16"/>
  <c r="L3255" i="16"/>
  <c r="L3256" i="16"/>
  <c r="L3257" i="16"/>
  <c r="L3258" i="16"/>
  <c r="L3259" i="16"/>
  <c r="L3260" i="16"/>
  <c r="L3261" i="16"/>
  <c r="L3262" i="16"/>
  <c r="L3263" i="16"/>
  <c r="L3264" i="16"/>
  <c r="L3265" i="16"/>
  <c r="L3266" i="16"/>
  <c r="L3267" i="16"/>
  <c r="L3268" i="16"/>
  <c r="L3269" i="16"/>
  <c r="L3270" i="16"/>
  <c r="L3271" i="16"/>
  <c r="L3272" i="16"/>
  <c r="L3273" i="16"/>
  <c r="L3274" i="16"/>
  <c r="L3275" i="16"/>
  <c r="L3276" i="16"/>
  <c r="L3277" i="16"/>
  <c r="L3278" i="16"/>
  <c r="L3279" i="16"/>
  <c r="L3280" i="16"/>
  <c r="L3281" i="16"/>
  <c r="L3282" i="16"/>
  <c r="L3283" i="16"/>
  <c r="L3284" i="16"/>
  <c r="L3285" i="16"/>
  <c r="L3286" i="16"/>
  <c r="L3287" i="16"/>
  <c r="L3288" i="16"/>
  <c r="L3289" i="16"/>
  <c r="L3290" i="16"/>
  <c r="L3291" i="16"/>
  <c r="L3292" i="16"/>
  <c r="L3293" i="16"/>
  <c r="L3294" i="16"/>
  <c r="L3295" i="16"/>
  <c r="L3296" i="16"/>
  <c r="L3297" i="16"/>
  <c r="L3298" i="16"/>
  <c r="L3299" i="16"/>
  <c r="L3300" i="16"/>
  <c r="L3301" i="16"/>
  <c r="L3302" i="16"/>
  <c r="L3303" i="16"/>
  <c r="L3304" i="16"/>
  <c r="L3305" i="16"/>
  <c r="L3306" i="16"/>
  <c r="L3307" i="16"/>
  <c r="L3308" i="16"/>
  <c r="L3309" i="16"/>
  <c r="L3310" i="16"/>
  <c r="L3311" i="16"/>
  <c r="L3312" i="16"/>
  <c r="L3313" i="16"/>
  <c r="L3314" i="16"/>
  <c r="L3315" i="16"/>
  <c r="L3316" i="16"/>
  <c r="L3317" i="16"/>
  <c r="L3318" i="16"/>
  <c r="L3319" i="16"/>
  <c r="L3320" i="16"/>
  <c r="L3321" i="16"/>
  <c r="L3322" i="16"/>
  <c r="L3323" i="16"/>
  <c r="L3324" i="16"/>
  <c r="L3325" i="16"/>
  <c r="L3326" i="16"/>
  <c r="L3327" i="16"/>
  <c r="L3328" i="16"/>
  <c r="L3329" i="16"/>
  <c r="L3330" i="16"/>
  <c r="L3331" i="16"/>
  <c r="L3332" i="16"/>
  <c r="L3333" i="16"/>
  <c r="L3334" i="16"/>
  <c r="L3335" i="16"/>
  <c r="L3336" i="16"/>
  <c r="L3337" i="16"/>
  <c r="L3338" i="16"/>
  <c r="L3339" i="16"/>
  <c r="L3340" i="16"/>
  <c r="L3341" i="16"/>
  <c r="L3342" i="16"/>
  <c r="L3343" i="16"/>
  <c r="L3344" i="16"/>
  <c r="L3345" i="16"/>
  <c r="L3346" i="16"/>
  <c r="L3347" i="16"/>
  <c r="L3348" i="16"/>
  <c r="L3349" i="16"/>
  <c r="L3350" i="16"/>
  <c r="L3351" i="16"/>
  <c r="L3352" i="16"/>
  <c r="L3353" i="16"/>
  <c r="L3354" i="16"/>
  <c r="L3355" i="16"/>
  <c r="L3356" i="16"/>
  <c r="L3357" i="16"/>
  <c r="L3358" i="16"/>
  <c r="L3359" i="16"/>
  <c r="L3360" i="16"/>
  <c r="L3361" i="16"/>
  <c r="L3362" i="16"/>
  <c r="L3363" i="16"/>
  <c r="L3364" i="16"/>
  <c r="L3365" i="16"/>
  <c r="L3366" i="16"/>
  <c r="L3367" i="16"/>
  <c r="L3368" i="16"/>
  <c r="L3369" i="16"/>
  <c r="L3370" i="16"/>
  <c r="L3371" i="16"/>
  <c r="L3372" i="16"/>
  <c r="L3373" i="16"/>
  <c r="L3374" i="16"/>
  <c r="L3375" i="16"/>
  <c r="L3376" i="16"/>
  <c r="L3377" i="16"/>
  <c r="L3378" i="16"/>
  <c r="L3379" i="16"/>
  <c r="L3380" i="16"/>
  <c r="L3381" i="16"/>
  <c r="L3382" i="16"/>
  <c r="L3383" i="16"/>
  <c r="L3384" i="16"/>
  <c r="L3385" i="16"/>
  <c r="L3386" i="16"/>
  <c r="L3387" i="16"/>
  <c r="L3388" i="16"/>
  <c r="L3389" i="16"/>
  <c r="L3390" i="16"/>
  <c r="L3391" i="16"/>
  <c r="L3392" i="16"/>
  <c r="L3393" i="16"/>
  <c r="L3394" i="16"/>
  <c r="L3395" i="16"/>
  <c r="L3396" i="16"/>
  <c r="L3397" i="16"/>
  <c r="L3398" i="16"/>
  <c r="L3399" i="16"/>
  <c r="L3400" i="16"/>
  <c r="L3401" i="16"/>
  <c r="L3402" i="16"/>
  <c r="L3403" i="16"/>
  <c r="L3404" i="16"/>
  <c r="L3405" i="16"/>
  <c r="L3406" i="16"/>
  <c r="L3407" i="16"/>
  <c r="L3408" i="16"/>
  <c r="L3409" i="16"/>
  <c r="L3410" i="16"/>
  <c r="L3411" i="16"/>
  <c r="L3412" i="16"/>
  <c r="L3413" i="16"/>
  <c r="L3414" i="16"/>
  <c r="L3415" i="16"/>
  <c r="L3416" i="16"/>
  <c r="L3417" i="16"/>
  <c r="L3418" i="16"/>
  <c r="L3419" i="16"/>
  <c r="L3420" i="16"/>
  <c r="L3421" i="16"/>
  <c r="L3422" i="16"/>
  <c r="L3423" i="16"/>
  <c r="L3424" i="16"/>
  <c r="L3425" i="16"/>
  <c r="L3426" i="16"/>
  <c r="L3427" i="16"/>
  <c r="L3428" i="16"/>
  <c r="L3429" i="16"/>
  <c r="L3430" i="16"/>
  <c r="L3431" i="16"/>
  <c r="L3432" i="16"/>
  <c r="L3433" i="16"/>
  <c r="L3434" i="16"/>
  <c r="L3435" i="16"/>
  <c r="L3436" i="16"/>
  <c r="L3437" i="16"/>
  <c r="L3438" i="16"/>
  <c r="L3439" i="16"/>
  <c r="L3440" i="16"/>
  <c r="L3441" i="16"/>
  <c r="L3442" i="16"/>
  <c r="L3443" i="16"/>
  <c r="L3444" i="16"/>
  <c r="L3445" i="16"/>
  <c r="L3446" i="16"/>
  <c r="L3447" i="16"/>
  <c r="L3448" i="16"/>
  <c r="L3449" i="16"/>
  <c r="L3450" i="16"/>
  <c r="L3451" i="16"/>
  <c r="L3452" i="16"/>
  <c r="L3453" i="16"/>
  <c r="L3454" i="16"/>
  <c r="L3455" i="16"/>
  <c r="L3456" i="16"/>
  <c r="L3457" i="16"/>
  <c r="L3458" i="16"/>
  <c r="L3459" i="16"/>
  <c r="L3460" i="16"/>
  <c r="L3461" i="16"/>
  <c r="L3462" i="16"/>
  <c r="L3463" i="16"/>
  <c r="L3464" i="16"/>
  <c r="L3465" i="16"/>
  <c r="L3466" i="16"/>
  <c r="L3467" i="16"/>
  <c r="L3468" i="16"/>
  <c r="L3469" i="16"/>
  <c r="L3470" i="16"/>
  <c r="L3471" i="16"/>
  <c r="L3472" i="16"/>
  <c r="L3473" i="16"/>
  <c r="L3474" i="16"/>
  <c r="L3475" i="16"/>
  <c r="L3476" i="16"/>
  <c r="L3477" i="16"/>
  <c r="L3478" i="16"/>
  <c r="L3479" i="16"/>
  <c r="L3480" i="16"/>
  <c r="L3481" i="16"/>
  <c r="L3482" i="16"/>
  <c r="L3483" i="16"/>
  <c r="L3484" i="16"/>
  <c r="L3485" i="16"/>
  <c r="L3486" i="16"/>
  <c r="L3487" i="16"/>
  <c r="L3488" i="16"/>
  <c r="L3489" i="16"/>
  <c r="L3490" i="16"/>
  <c r="L3491" i="16"/>
  <c r="L3492" i="16"/>
  <c r="L3493" i="16"/>
  <c r="L3494" i="16"/>
  <c r="L3495" i="16"/>
  <c r="L3496" i="16"/>
  <c r="L3497" i="16"/>
  <c r="L3498" i="16"/>
  <c r="L3499" i="16"/>
  <c r="L3500" i="16"/>
  <c r="L3501" i="16"/>
  <c r="L3502" i="16"/>
  <c r="L3503" i="16"/>
  <c r="L3504" i="16"/>
  <c r="L3505" i="16"/>
  <c r="L3506" i="16"/>
  <c r="L3507" i="16"/>
  <c r="L3508" i="16"/>
  <c r="L3509" i="16"/>
  <c r="L3510" i="16"/>
  <c r="L3511" i="16"/>
  <c r="L3512" i="16"/>
  <c r="L3513" i="16"/>
  <c r="L3514" i="16"/>
  <c r="L3515" i="16"/>
  <c r="L3516" i="16"/>
  <c r="L3517" i="16"/>
  <c r="L3518" i="16"/>
  <c r="L3519" i="16"/>
  <c r="L3520" i="16"/>
  <c r="L3521" i="16"/>
  <c r="L3522" i="16"/>
  <c r="L3523" i="16"/>
  <c r="L3524" i="16"/>
  <c r="L3525" i="16"/>
  <c r="L3526" i="16"/>
  <c r="L3527" i="16"/>
  <c r="L3528" i="16"/>
  <c r="L3529" i="16"/>
  <c r="L3530" i="16"/>
  <c r="L3531" i="16"/>
  <c r="L3532" i="16"/>
  <c r="L3533" i="16"/>
  <c r="L3534" i="16"/>
  <c r="L3535" i="16"/>
  <c r="L3536" i="16"/>
  <c r="L3537" i="16"/>
  <c r="L3538" i="16"/>
  <c r="L3539" i="16"/>
  <c r="L3540" i="16"/>
  <c r="L3541" i="16"/>
  <c r="L3542" i="16"/>
  <c r="L3543" i="16"/>
  <c r="L3544" i="16"/>
  <c r="L3545" i="16"/>
  <c r="L3546" i="16"/>
  <c r="L3547" i="16"/>
  <c r="L3548" i="16"/>
  <c r="L3549" i="16"/>
  <c r="L3550" i="16"/>
  <c r="L3551" i="16"/>
  <c r="L3552" i="16"/>
  <c r="L3553" i="16"/>
  <c r="L3554" i="16"/>
  <c r="L3555" i="16"/>
  <c r="L3556" i="16"/>
  <c r="L3557" i="16"/>
  <c r="L3558" i="16"/>
  <c r="L3559" i="16"/>
  <c r="L3560" i="16"/>
  <c r="L3561" i="16"/>
  <c r="L3562" i="16"/>
  <c r="L3563" i="16"/>
  <c r="L3564" i="16"/>
  <c r="L3565" i="16"/>
  <c r="L3566" i="16"/>
  <c r="L3567" i="16"/>
  <c r="L3568" i="16"/>
  <c r="L3569" i="16"/>
  <c r="L3570" i="16"/>
  <c r="L3571" i="16"/>
  <c r="L3572" i="16"/>
  <c r="L3573" i="16"/>
  <c r="L3574" i="16"/>
  <c r="L3575" i="16"/>
  <c r="L3576" i="16"/>
  <c r="L3577" i="16"/>
  <c r="L3578" i="16"/>
  <c r="L3579" i="16"/>
  <c r="L3580" i="16"/>
  <c r="L3581" i="16"/>
  <c r="L3582" i="16"/>
  <c r="L3583" i="16"/>
  <c r="L3584" i="16"/>
  <c r="L3585" i="16"/>
  <c r="L3586" i="16"/>
  <c r="L3587" i="16"/>
  <c r="L3588" i="16"/>
  <c r="L3589" i="16"/>
  <c r="L3590" i="16"/>
  <c r="L3591" i="16"/>
  <c r="L3592" i="16"/>
  <c r="L3593" i="16"/>
  <c r="L3594" i="16"/>
  <c r="L3595" i="16"/>
  <c r="L3596" i="16"/>
  <c r="L3597" i="16"/>
  <c r="L3598" i="16"/>
  <c r="L3599" i="16"/>
  <c r="L3600" i="16"/>
  <c r="L3601" i="16"/>
  <c r="L3602" i="16"/>
  <c r="L3603" i="16"/>
  <c r="L3604" i="16"/>
  <c r="L3605" i="16"/>
  <c r="L3606" i="16"/>
  <c r="L3607" i="16"/>
  <c r="L3608" i="16"/>
  <c r="L3609" i="16"/>
  <c r="L3610" i="16"/>
  <c r="L3611" i="16"/>
  <c r="L3612" i="16"/>
  <c r="L3613" i="16"/>
  <c r="L3614" i="16"/>
  <c r="L3615" i="16"/>
  <c r="L3616" i="16"/>
  <c r="L3617" i="16"/>
  <c r="L3618" i="16"/>
  <c r="L3619" i="16"/>
  <c r="L3620" i="16"/>
  <c r="L3621" i="16"/>
  <c r="L3622" i="16"/>
  <c r="L3623" i="16"/>
  <c r="L3624" i="16"/>
  <c r="L3625" i="16"/>
  <c r="L3626" i="16"/>
  <c r="L3627" i="16"/>
  <c r="L3628" i="16"/>
  <c r="L3629" i="16"/>
  <c r="L3630" i="16"/>
  <c r="L3631" i="16"/>
  <c r="L3632" i="16"/>
  <c r="L3633" i="16"/>
  <c r="L3634" i="16"/>
  <c r="L3635" i="16"/>
  <c r="L3636" i="16"/>
  <c r="L3637" i="16"/>
  <c r="L3638" i="16"/>
  <c r="L3639" i="16"/>
  <c r="L3640" i="16"/>
  <c r="L3641" i="16"/>
  <c r="L3642" i="16"/>
  <c r="L3643" i="16"/>
  <c r="L3644" i="16"/>
  <c r="L3645" i="16"/>
  <c r="L3646" i="16"/>
  <c r="L3647" i="16"/>
  <c r="L3648" i="16"/>
  <c r="L3649" i="16"/>
  <c r="L3650" i="16"/>
  <c r="L3651" i="16"/>
  <c r="L3652" i="16"/>
  <c r="L3653" i="16"/>
  <c r="L3654" i="16"/>
  <c r="L3655" i="16"/>
  <c r="L3656" i="16"/>
  <c r="L3657" i="16"/>
  <c r="L3658" i="16"/>
  <c r="L3659" i="16"/>
  <c r="L3660" i="16"/>
  <c r="L3661" i="16"/>
  <c r="L3662" i="16"/>
  <c r="L3663" i="16"/>
  <c r="L3664" i="16"/>
  <c r="L3665" i="16"/>
  <c r="L3666" i="16"/>
  <c r="L3667" i="16"/>
  <c r="L3668" i="16"/>
  <c r="L3669" i="16"/>
  <c r="L3670" i="16"/>
  <c r="L3671" i="16"/>
  <c r="L3672" i="16"/>
  <c r="L3673" i="16"/>
  <c r="L3674" i="16"/>
  <c r="L3675" i="16"/>
  <c r="L3676" i="16"/>
  <c r="L3677" i="16"/>
  <c r="L3678" i="16"/>
  <c r="L3679" i="16"/>
  <c r="L3680" i="16"/>
  <c r="L3681" i="16"/>
  <c r="L3682" i="16"/>
  <c r="L3683" i="16"/>
  <c r="L3684" i="16"/>
  <c r="L3685" i="16"/>
  <c r="L3686" i="16"/>
  <c r="L3687" i="16"/>
  <c r="L3688" i="16"/>
  <c r="L3689" i="16"/>
  <c r="L3690" i="16"/>
  <c r="L3691" i="16"/>
  <c r="L3692" i="16"/>
  <c r="L3693" i="16"/>
  <c r="L3694" i="16"/>
  <c r="L3695" i="16"/>
  <c r="L3696" i="16"/>
  <c r="L3697" i="16"/>
  <c r="L3698" i="16"/>
  <c r="L3699" i="16"/>
  <c r="L3700" i="16"/>
  <c r="L3701" i="16"/>
  <c r="L3702" i="16"/>
  <c r="L3703" i="16"/>
  <c r="L3704" i="16"/>
  <c r="L3705" i="16"/>
  <c r="L3706" i="16"/>
  <c r="L3707" i="16"/>
  <c r="L3708" i="16"/>
  <c r="L3709" i="16"/>
  <c r="L3710" i="16"/>
  <c r="L3711" i="16"/>
  <c r="L3712" i="16"/>
  <c r="L3713" i="16"/>
  <c r="L3714" i="16"/>
  <c r="L3715" i="16"/>
  <c r="L3716" i="16"/>
  <c r="L3717" i="16"/>
  <c r="L3718" i="16"/>
  <c r="L3719" i="16"/>
  <c r="L3720" i="16"/>
  <c r="L3721" i="16"/>
  <c r="L3722" i="16"/>
  <c r="L3723" i="16"/>
  <c r="L3724" i="16"/>
  <c r="L3725" i="16"/>
  <c r="L3726" i="16"/>
  <c r="L3727" i="16"/>
  <c r="L3728" i="16"/>
  <c r="L3729" i="16"/>
  <c r="L3730" i="16"/>
  <c r="L3731" i="16"/>
  <c r="L3732" i="16"/>
  <c r="L3733" i="16"/>
  <c r="L3734" i="16"/>
  <c r="L3735" i="16"/>
  <c r="L3736" i="16"/>
  <c r="L3737" i="16"/>
  <c r="L3738" i="16"/>
  <c r="L3739" i="16"/>
  <c r="L3740" i="16"/>
  <c r="L3741" i="16"/>
  <c r="L3742" i="16"/>
  <c r="L3743" i="16"/>
  <c r="L3744" i="16"/>
  <c r="L3745" i="16"/>
  <c r="L3746" i="16"/>
  <c r="L3747" i="16"/>
  <c r="L3748" i="16"/>
  <c r="L3749" i="16"/>
  <c r="L3750" i="16"/>
  <c r="L3751" i="16"/>
  <c r="L3752" i="16"/>
  <c r="L3753" i="16"/>
  <c r="L3754" i="16"/>
  <c r="L3755" i="16"/>
  <c r="L3756" i="16"/>
  <c r="L3757" i="16"/>
  <c r="L3758" i="16"/>
  <c r="L3759" i="16"/>
  <c r="L3760" i="16"/>
  <c r="L3761" i="16"/>
  <c r="L3762" i="16"/>
  <c r="L3763" i="16"/>
  <c r="L3764" i="16"/>
  <c r="L3765" i="16"/>
  <c r="L3766" i="16"/>
  <c r="L3767" i="16"/>
  <c r="L3768" i="16"/>
  <c r="L3769" i="16"/>
  <c r="L3770" i="16"/>
  <c r="L3771" i="16"/>
  <c r="L3772" i="16"/>
  <c r="L3773" i="16"/>
  <c r="L3774" i="16"/>
  <c r="L3775" i="16"/>
  <c r="L3776" i="16"/>
  <c r="L3777" i="16"/>
  <c r="L3778" i="16"/>
  <c r="L3779" i="16"/>
  <c r="L3780" i="16"/>
  <c r="L3781" i="16"/>
  <c r="L3782" i="16"/>
  <c r="L3783" i="16"/>
  <c r="L3784" i="16"/>
  <c r="L3785" i="16"/>
  <c r="L3786" i="16"/>
  <c r="L3787" i="16"/>
  <c r="L3788" i="16"/>
  <c r="L3789" i="16"/>
  <c r="L3790" i="16"/>
  <c r="L3791" i="16"/>
  <c r="L3792" i="16"/>
  <c r="L3793" i="16"/>
  <c r="L3794" i="16"/>
  <c r="L3795" i="16"/>
  <c r="L3796" i="16"/>
  <c r="L3797" i="16"/>
  <c r="L3798" i="16"/>
  <c r="L3799" i="16"/>
  <c r="L3800" i="16"/>
  <c r="L3801" i="16"/>
  <c r="L3802" i="16"/>
  <c r="L3803" i="16"/>
  <c r="L3804" i="16"/>
  <c r="L3805" i="16"/>
  <c r="L3806" i="16"/>
  <c r="L3807" i="16"/>
  <c r="L3808" i="16"/>
  <c r="L3809" i="16"/>
  <c r="L3810" i="16"/>
  <c r="L3811" i="16"/>
  <c r="L3812" i="16"/>
  <c r="L3813" i="16"/>
  <c r="L3814" i="16"/>
  <c r="L3815" i="16"/>
  <c r="L3816" i="16"/>
  <c r="L3817" i="16"/>
  <c r="L3818" i="16"/>
  <c r="L3819" i="16"/>
  <c r="L3820" i="16"/>
  <c r="L3821" i="16"/>
  <c r="L3822" i="16"/>
  <c r="L3823" i="16"/>
  <c r="L3824" i="16"/>
  <c r="L3825" i="16"/>
  <c r="L3826" i="16"/>
  <c r="L3827" i="16"/>
  <c r="L3828" i="16"/>
  <c r="L3829" i="16"/>
  <c r="L3830" i="16"/>
  <c r="L3831" i="16"/>
  <c r="L3832" i="16"/>
  <c r="L3833" i="16"/>
  <c r="L3834" i="16"/>
  <c r="L3835" i="16"/>
  <c r="L3836" i="16"/>
  <c r="L3837" i="16"/>
  <c r="L3838" i="16"/>
  <c r="L3839" i="16"/>
  <c r="L3840" i="16"/>
  <c r="L3841" i="16"/>
  <c r="L3842" i="16"/>
  <c r="L3843" i="16"/>
  <c r="L3844" i="16"/>
  <c r="M44" i="16"/>
  <c r="M46" i="16"/>
  <c r="M45" i="16"/>
  <c r="M47" i="16"/>
  <c r="M48" i="16"/>
  <c r="K48" i="16" s="1"/>
  <c r="H48" i="16" s="1"/>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K3844" i="16"/>
  <c r="H3844" i="16" s="1"/>
  <c r="L3845" i="16"/>
  <c r="M3845" i="16"/>
  <c r="M4" i="6"/>
  <c r="M11" i="6"/>
  <c r="M12" i="6"/>
  <c r="M8" i="6"/>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F10" i="6"/>
  <c r="E20" i="6" s="1"/>
  <c r="H5" i="6"/>
  <c r="G5" i="6"/>
  <c r="E18" i="13" l="1"/>
  <c r="H18" i="13" s="1"/>
  <c r="F79" i="3"/>
  <c r="AL6" i="7"/>
  <c r="K3829" i="16"/>
  <c r="H3829" i="16" s="1"/>
  <c r="K3733" i="16"/>
  <c r="H3733" i="16" s="1"/>
  <c r="K3421" i="16"/>
  <c r="H3421" i="16" s="1"/>
  <c r="K3409" i="16"/>
  <c r="H3409" i="16" s="1"/>
  <c r="K3397" i="16"/>
  <c r="H3397" i="16" s="1"/>
  <c r="K3385" i="16"/>
  <c r="H3385" i="16" s="1"/>
  <c r="K3373" i="16"/>
  <c r="H3373" i="16" s="1"/>
  <c r="K3841" i="16"/>
  <c r="H3841" i="16" s="1"/>
  <c r="K3805" i="16"/>
  <c r="H3805" i="16" s="1"/>
  <c r="K3781" i="16"/>
  <c r="H3781" i="16" s="1"/>
  <c r="K3757" i="16"/>
  <c r="H3757" i="16" s="1"/>
  <c r="K3721" i="16"/>
  <c r="H3721" i="16" s="1"/>
  <c r="K3697" i="16"/>
  <c r="H3697" i="16" s="1"/>
  <c r="K3673" i="16"/>
  <c r="H3673" i="16" s="1"/>
  <c r="K3649" i="16"/>
  <c r="H3649" i="16" s="1"/>
  <c r="K3625" i="16"/>
  <c r="H3625" i="16" s="1"/>
  <c r="K3601" i="16"/>
  <c r="H3601" i="16" s="1"/>
  <c r="K3577" i="16"/>
  <c r="H3577" i="16" s="1"/>
  <c r="K3553" i="16"/>
  <c r="H3553" i="16" s="1"/>
  <c r="K3529" i="16"/>
  <c r="H3529" i="16" s="1"/>
  <c r="K3505" i="16"/>
  <c r="H3505" i="16" s="1"/>
  <c r="K3493" i="16"/>
  <c r="H3493" i="16" s="1"/>
  <c r="K3457" i="16"/>
  <c r="H3457" i="16" s="1"/>
  <c r="K3433" i="16"/>
  <c r="H3433" i="16" s="1"/>
  <c r="K3817" i="16"/>
  <c r="H3817" i="16" s="1"/>
  <c r="K3793" i="16"/>
  <c r="H3793" i="16" s="1"/>
  <c r="K3769" i="16"/>
  <c r="H3769" i="16" s="1"/>
  <c r="K3745" i="16"/>
  <c r="H3745" i="16" s="1"/>
  <c r="K3709" i="16"/>
  <c r="H3709" i="16" s="1"/>
  <c r="K3685" i="16"/>
  <c r="H3685" i="16" s="1"/>
  <c r="K3661" i="16"/>
  <c r="H3661" i="16" s="1"/>
  <c r="K3637" i="16"/>
  <c r="H3637" i="16" s="1"/>
  <c r="K3613" i="16"/>
  <c r="H3613" i="16" s="1"/>
  <c r="K3589" i="16"/>
  <c r="H3589" i="16" s="1"/>
  <c r="K3565" i="16"/>
  <c r="H3565" i="16" s="1"/>
  <c r="K3541" i="16"/>
  <c r="H3541" i="16" s="1"/>
  <c r="K3517" i="16"/>
  <c r="H3517" i="16" s="1"/>
  <c r="K3481" i="16"/>
  <c r="H3481" i="16" s="1"/>
  <c r="K3469" i="16"/>
  <c r="H3469" i="16" s="1"/>
  <c r="K3445" i="16"/>
  <c r="H3445" i="16" s="1"/>
  <c r="K3834" i="16"/>
  <c r="H3834" i="16" s="1"/>
  <c r="K3822" i="16"/>
  <c r="H3822" i="16" s="1"/>
  <c r="K3810" i="16"/>
  <c r="H3810" i="16" s="1"/>
  <c r="K3798" i="16"/>
  <c r="H3798" i="16" s="1"/>
  <c r="K3786" i="16"/>
  <c r="H3786" i="16" s="1"/>
  <c r="K3774" i="16"/>
  <c r="H3774" i="16" s="1"/>
  <c r="K3762" i="16"/>
  <c r="H3762" i="16" s="1"/>
  <c r="K3750" i="16"/>
  <c r="H3750" i="16" s="1"/>
  <c r="K3738" i="16"/>
  <c r="H3738" i="16" s="1"/>
  <c r="K3726" i="16"/>
  <c r="H3726" i="16" s="1"/>
  <c r="K3714" i="16"/>
  <c r="H3714" i="16" s="1"/>
  <c r="K3702" i="16"/>
  <c r="H3702" i="16" s="1"/>
  <c r="K3690" i="16"/>
  <c r="H3690" i="16" s="1"/>
  <c r="K3678" i="16"/>
  <c r="H3678" i="16" s="1"/>
  <c r="K3666" i="16"/>
  <c r="H3666" i="16" s="1"/>
  <c r="K3654" i="16"/>
  <c r="H3654" i="16" s="1"/>
  <c r="K3642" i="16"/>
  <c r="H3642" i="16" s="1"/>
  <c r="K3630" i="16"/>
  <c r="H3630" i="16" s="1"/>
  <c r="K3618" i="16"/>
  <c r="H3618" i="16" s="1"/>
  <c r="K3606" i="16"/>
  <c r="H3606" i="16" s="1"/>
  <c r="K3594" i="16"/>
  <c r="H3594" i="16" s="1"/>
  <c r="K3582" i="16"/>
  <c r="H3582" i="16" s="1"/>
  <c r="K3570" i="16"/>
  <c r="H3570" i="16" s="1"/>
  <c r="K3558" i="16"/>
  <c r="H3558" i="16" s="1"/>
  <c r="K3546" i="16"/>
  <c r="H3546" i="16" s="1"/>
  <c r="K3534" i="16"/>
  <c r="H3534" i="16" s="1"/>
  <c r="K3522" i="16"/>
  <c r="H3522" i="16" s="1"/>
  <c r="K3510" i="16"/>
  <c r="H3510" i="16" s="1"/>
  <c r="K3498" i="16"/>
  <c r="H3498" i="16" s="1"/>
  <c r="K3486" i="16"/>
  <c r="H3486" i="16" s="1"/>
  <c r="K3474" i="16"/>
  <c r="H3474" i="16" s="1"/>
  <c r="K3462" i="16"/>
  <c r="H3462" i="16" s="1"/>
  <c r="K3450" i="16"/>
  <c r="H3450" i="16" s="1"/>
  <c r="K3438" i="16"/>
  <c r="H3438" i="16" s="1"/>
  <c r="K3426" i="16"/>
  <c r="H3426" i="16" s="1"/>
  <c r="K3414" i="16"/>
  <c r="H3414" i="16" s="1"/>
  <c r="K3402" i="16"/>
  <c r="H3402" i="16" s="1"/>
  <c r="K3390" i="16"/>
  <c r="H3390" i="16" s="1"/>
  <c r="K3378" i="16"/>
  <c r="H3378" i="16" s="1"/>
  <c r="K3366" i="16"/>
  <c r="H3366" i="16" s="1"/>
  <c r="K3354" i="16"/>
  <c r="H3354" i="16" s="1"/>
  <c r="K3342" i="16"/>
  <c r="H3342" i="16" s="1"/>
  <c r="K3330" i="16"/>
  <c r="H3330" i="16" s="1"/>
  <c r="K3318" i="16"/>
  <c r="H3318" i="16" s="1"/>
  <c r="K3306" i="16"/>
  <c r="H3306" i="16" s="1"/>
  <c r="K3294" i="16"/>
  <c r="H3294" i="16" s="1"/>
  <c r="K3282" i="16"/>
  <c r="H3282" i="16" s="1"/>
  <c r="K3270" i="16"/>
  <c r="H3270" i="16" s="1"/>
  <c r="K3258" i="16"/>
  <c r="H3258" i="16" s="1"/>
  <c r="K3246" i="16"/>
  <c r="H3246" i="16" s="1"/>
  <c r="K3234" i="16"/>
  <c r="H3234" i="16" s="1"/>
  <c r="K3222" i="16"/>
  <c r="H3222" i="16" s="1"/>
  <c r="K3210" i="16"/>
  <c r="H3210" i="16" s="1"/>
  <c r="K3198" i="16"/>
  <c r="H3198" i="16" s="1"/>
  <c r="K3186" i="16"/>
  <c r="H3186" i="16" s="1"/>
  <c r="K3174" i="16"/>
  <c r="H3174" i="16" s="1"/>
  <c r="K3162" i="16"/>
  <c r="H3162" i="16" s="1"/>
  <c r="K3150" i="16"/>
  <c r="H3150" i="16" s="1"/>
  <c r="K3138" i="16"/>
  <c r="H3138" i="16" s="1"/>
  <c r="K3126" i="16"/>
  <c r="H3126" i="16" s="1"/>
  <c r="K3114" i="16"/>
  <c r="H3114" i="16" s="1"/>
  <c r="K3102" i="16"/>
  <c r="H3102" i="16" s="1"/>
  <c r="K3090" i="16"/>
  <c r="H3090" i="16" s="1"/>
  <c r="K3078" i="16"/>
  <c r="H3078" i="16" s="1"/>
  <c r="K3066" i="16"/>
  <c r="H3066" i="16" s="1"/>
  <c r="K3054" i="16"/>
  <c r="H3054" i="16" s="1"/>
  <c r="K3042" i="16"/>
  <c r="H3042" i="16" s="1"/>
  <c r="K3030" i="16"/>
  <c r="H3030" i="16" s="1"/>
  <c r="K3018" i="16"/>
  <c r="H3018" i="16" s="1"/>
  <c r="K3006" i="16"/>
  <c r="H3006" i="16" s="1"/>
  <c r="K2994" i="16"/>
  <c r="H2994" i="16" s="1"/>
  <c r="K2982" i="16"/>
  <c r="H2982" i="16" s="1"/>
  <c r="K2970" i="16"/>
  <c r="H2970" i="16" s="1"/>
  <c r="K2958" i="16"/>
  <c r="H2958" i="16" s="1"/>
  <c r="K2946" i="16"/>
  <c r="H2946" i="16" s="1"/>
  <c r="K2934" i="16"/>
  <c r="H2934" i="16" s="1"/>
  <c r="K2922" i="16"/>
  <c r="H2922" i="16" s="1"/>
  <c r="K2910" i="16"/>
  <c r="H2910" i="16" s="1"/>
  <c r="K2898" i="16"/>
  <c r="H2898" i="16" s="1"/>
  <c r="K2886" i="16"/>
  <c r="H2886" i="16" s="1"/>
  <c r="K2874" i="16"/>
  <c r="H2874" i="16" s="1"/>
  <c r="K2862" i="16"/>
  <c r="H2862" i="16" s="1"/>
  <c r="K3349" i="16"/>
  <c r="H3349" i="16" s="1"/>
  <c r="K3313" i="16"/>
  <c r="H3313" i="16" s="1"/>
  <c r="K3277" i="16"/>
  <c r="H3277" i="16" s="1"/>
  <c r="K3241" i="16"/>
  <c r="H3241" i="16" s="1"/>
  <c r="K3205" i="16"/>
  <c r="H3205" i="16" s="1"/>
  <c r="K3169" i="16"/>
  <c r="H3169" i="16" s="1"/>
  <c r="K3133" i="16"/>
  <c r="H3133" i="16" s="1"/>
  <c r="K3097" i="16"/>
  <c r="H3097" i="16" s="1"/>
  <c r="K3061" i="16"/>
  <c r="H3061" i="16" s="1"/>
  <c r="K3025" i="16"/>
  <c r="H3025" i="16" s="1"/>
  <c r="K2989" i="16"/>
  <c r="H2989" i="16" s="1"/>
  <c r="K2953" i="16"/>
  <c r="H2953" i="16" s="1"/>
  <c r="K2905" i="16"/>
  <c r="H2905" i="16" s="1"/>
  <c r="K2869" i="16"/>
  <c r="H2869" i="16" s="1"/>
  <c r="K2833" i="16"/>
  <c r="H2833" i="16" s="1"/>
  <c r="K2797" i="16"/>
  <c r="H2797" i="16" s="1"/>
  <c r="K2761" i="16"/>
  <c r="H2761" i="16" s="1"/>
  <c r="K2725" i="16"/>
  <c r="H2725" i="16" s="1"/>
  <c r="K2677" i="16"/>
  <c r="H2677" i="16" s="1"/>
  <c r="K2641" i="16"/>
  <c r="H2641" i="16" s="1"/>
  <c r="K2605" i="16"/>
  <c r="H2605" i="16" s="1"/>
  <c r="K2569" i="16"/>
  <c r="H2569" i="16" s="1"/>
  <c r="K2533" i="16"/>
  <c r="H2533" i="16" s="1"/>
  <c r="K2485" i="16"/>
  <c r="H2485" i="16" s="1"/>
  <c r="K2449" i="16"/>
  <c r="H2449" i="16" s="1"/>
  <c r="K2413" i="16"/>
  <c r="H2413" i="16" s="1"/>
  <c r="K2377" i="16"/>
  <c r="H2377" i="16" s="1"/>
  <c r="K2341" i="16"/>
  <c r="H2341" i="16" s="1"/>
  <c r="K2305" i="16"/>
  <c r="H2305" i="16" s="1"/>
  <c r="K2269" i="16"/>
  <c r="H2269" i="16" s="1"/>
  <c r="K2233" i="16"/>
  <c r="H2233" i="16" s="1"/>
  <c r="K2197" i="16"/>
  <c r="H2197" i="16" s="1"/>
  <c r="K2161" i="16"/>
  <c r="H2161" i="16" s="1"/>
  <c r="K2125" i="16"/>
  <c r="H2125" i="16" s="1"/>
  <c r="K2089" i="16"/>
  <c r="H2089" i="16" s="1"/>
  <c r="K2041" i="16"/>
  <c r="H2041" i="16" s="1"/>
  <c r="K2005" i="16"/>
  <c r="H2005" i="16" s="1"/>
  <c r="K1957" i="16"/>
  <c r="H1957" i="16" s="1"/>
  <c r="K1921" i="16"/>
  <c r="H1921" i="16" s="1"/>
  <c r="K1885" i="16"/>
  <c r="H1885" i="16" s="1"/>
  <c r="K1849" i="16"/>
  <c r="H1849" i="16" s="1"/>
  <c r="K1825" i="16"/>
  <c r="H1825" i="16" s="1"/>
  <c r="K1789" i="16"/>
  <c r="H1789" i="16" s="1"/>
  <c r="K1753" i="16"/>
  <c r="H1753" i="16" s="1"/>
  <c r="K1717" i="16"/>
  <c r="H1717" i="16" s="1"/>
  <c r="K1681" i="16"/>
  <c r="H1681" i="16" s="1"/>
  <c r="K1657" i="16"/>
  <c r="H1657" i="16" s="1"/>
  <c r="K1621" i="16"/>
  <c r="H1621" i="16" s="1"/>
  <c r="K1597" i="16"/>
  <c r="H1597" i="16" s="1"/>
  <c r="K1573" i="16"/>
  <c r="H1573" i="16" s="1"/>
  <c r="K1561" i="16"/>
  <c r="H1561" i="16" s="1"/>
  <c r="K1549" i="16"/>
  <c r="H1549" i="16" s="1"/>
  <c r="K1537" i="16"/>
  <c r="H1537" i="16" s="1"/>
  <c r="K1525" i="16"/>
  <c r="H1525" i="16" s="1"/>
  <c r="K1513" i="16"/>
  <c r="H1513" i="16" s="1"/>
  <c r="K1501" i="16"/>
  <c r="H1501" i="16" s="1"/>
  <c r="K1477" i="16"/>
  <c r="H1477" i="16" s="1"/>
  <c r="K1465" i="16"/>
  <c r="H1465" i="16" s="1"/>
  <c r="K1453" i="16"/>
  <c r="H1453" i="16" s="1"/>
  <c r="K1441" i="16"/>
  <c r="H1441" i="16" s="1"/>
  <c r="K1429" i="16"/>
  <c r="H1429" i="16" s="1"/>
  <c r="K1405" i="16"/>
  <c r="H1405" i="16" s="1"/>
  <c r="K1393" i="16"/>
  <c r="H1393" i="16" s="1"/>
  <c r="K1381" i="16"/>
  <c r="H1381" i="16" s="1"/>
  <c r="K1369" i="16"/>
  <c r="H1369" i="16" s="1"/>
  <c r="K1357" i="16"/>
  <c r="H1357" i="16" s="1"/>
  <c r="K1345" i="16"/>
  <c r="H1345" i="16" s="1"/>
  <c r="K1333" i="16"/>
  <c r="H1333" i="16" s="1"/>
  <c r="K1321" i="16"/>
  <c r="H1321" i="16" s="1"/>
  <c r="K1309" i="16"/>
  <c r="H1309" i="16" s="1"/>
  <c r="K1297" i="16"/>
  <c r="H1297" i="16" s="1"/>
  <c r="K1285" i="16"/>
  <c r="H1285" i="16" s="1"/>
  <c r="K1273" i="16"/>
  <c r="H1273" i="16" s="1"/>
  <c r="K1261" i="16"/>
  <c r="H1261" i="16" s="1"/>
  <c r="K1249" i="16"/>
  <c r="H1249" i="16" s="1"/>
  <c r="K1237" i="16"/>
  <c r="H1237" i="16" s="1"/>
  <c r="K1225" i="16"/>
  <c r="H1225" i="16" s="1"/>
  <c r="K1213" i="16"/>
  <c r="H1213" i="16" s="1"/>
  <c r="K1201" i="16"/>
  <c r="H1201" i="16" s="1"/>
  <c r="K1189" i="16"/>
  <c r="H1189" i="16" s="1"/>
  <c r="K1177" i="16"/>
  <c r="H1177" i="16" s="1"/>
  <c r="K1165" i="16"/>
  <c r="H1165" i="16" s="1"/>
  <c r="K1153" i="16"/>
  <c r="H1153" i="16" s="1"/>
  <c r="K1141" i="16"/>
  <c r="H1141" i="16" s="1"/>
  <c r="K1129" i="16"/>
  <c r="H1129" i="16" s="1"/>
  <c r="K3361" i="16"/>
  <c r="H3361" i="16" s="1"/>
  <c r="K3325" i="16"/>
  <c r="H3325" i="16" s="1"/>
  <c r="K3289" i="16"/>
  <c r="H3289" i="16" s="1"/>
  <c r="K3253" i="16"/>
  <c r="H3253" i="16" s="1"/>
  <c r="K3217" i="16"/>
  <c r="H3217" i="16" s="1"/>
  <c r="K3181" i="16"/>
  <c r="H3181" i="16" s="1"/>
  <c r="K3145" i="16"/>
  <c r="H3145" i="16" s="1"/>
  <c r="K3109" i="16"/>
  <c r="H3109" i="16" s="1"/>
  <c r="K3073" i="16"/>
  <c r="H3073" i="16" s="1"/>
  <c r="K3049" i="16"/>
  <c r="H3049" i="16" s="1"/>
  <c r="K3013" i="16"/>
  <c r="H3013" i="16" s="1"/>
  <c r="K2977" i="16"/>
  <c r="H2977" i="16" s="1"/>
  <c r="K2941" i="16"/>
  <c r="H2941" i="16" s="1"/>
  <c r="K2917" i="16"/>
  <c r="H2917" i="16" s="1"/>
  <c r="K2881" i="16"/>
  <c r="H2881" i="16" s="1"/>
  <c r="K2845" i="16"/>
  <c r="H2845" i="16" s="1"/>
  <c r="K2809" i="16"/>
  <c r="H2809" i="16" s="1"/>
  <c r="K2773" i="16"/>
  <c r="H2773" i="16" s="1"/>
  <c r="K2737" i="16"/>
  <c r="H2737" i="16" s="1"/>
  <c r="K2701" i="16"/>
  <c r="H2701" i="16" s="1"/>
  <c r="K2665" i="16"/>
  <c r="H2665" i="16" s="1"/>
  <c r="K2629" i="16"/>
  <c r="H2629" i="16" s="1"/>
  <c r="K2593" i="16"/>
  <c r="H2593" i="16" s="1"/>
  <c r="K2557" i="16"/>
  <c r="H2557" i="16" s="1"/>
  <c r="K2521" i="16"/>
  <c r="H2521" i="16" s="1"/>
  <c r="K2497" i="16"/>
  <c r="H2497" i="16" s="1"/>
  <c r="K2461" i="16"/>
  <c r="H2461" i="16" s="1"/>
  <c r="K2425" i="16"/>
  <c r="H2425" i="16" s="1"/>
  <c r="K2389" i="16"/>
  <c r="H2389" i="16" s="1"/>
  <c r="K2353" i="16"/>
  <c r="H2353" i="16" s="1"/>
  <c r="K2317" i="16"/>
  <c r="H2317" i="16" s="1"/>
  <c r="K2281" i="16"/>
  <c r="H2281" i="16" s="1"/>
  <c r="K2245" i="16"/>
  <c r="H2245" i="16" s="1"/>
  <c r="K2209" i="16"/>
  <c r="H2209" i="16" s="1"/>
  <c r="K2173" i="16"/>
  <c r="H2173" i="16" s="1"/>
  <c r="K2137" i="16"/>
  <c r="H2137" i="16" s="1"/>
  <c r="K2101" i="16"/>
  <c r="H2101" i="16" s="1"/>
  <c r="K2065" i="16"/>
  <c r="H2065" i="16" s="1"/>
  <c r="K2029" i="16"/>
  <c r="H2029" i="16" s="1"/>
  <c r="K1993" i="16"/>
  <c r="H1993" i="16" s="1"/>
  <c r="K1969" i="16"/>
  <c r="H1969" i="16" s="1"/>
  <c r="K1945" i="16"/>
  <c r="H1945" i="16" s="1"/>
  <c r="K1909" i="16"/>
  <c r="H1909" i="16" s="1"/>
  <c r="K1873" i="16"/>
  <c r="H1873" i="16" s="1"/>
  <c r="K1837" i="16"/>
  <c r="H1837" i="16" s="1"/>
  <c r="K1801" i="16"/>
  <c r="H1801" i="16" s="1"/>
  <c r="K1765" i="16"/>
  <c r="H1765" i="16" s="1"/>
  <c r="K1729" i="16"/>
  <c r="H1729" i="16" s="1"/>
  <c r="K1705" i="16"/>
  <c r="H1705" i="16" s="1"/>
  <c r="K1669" i="16"/>
  <c r="H1669" i="16" s="1"/>
  <c r="K1645" i="16"/>
  <c r="H1645" i="16" s="1"/>
  <c r="K1633" i="16"/>
  <c r="H1633" i="16" s="1"/>
  <c r="K1609" i="16"/>
  <c r="H1609" i="16" s="1"/>
  <c r="K1585" i="16"/>
  <c r="H1585" i="16" s="1"/>
  <c r="K1417" i="16"/>
  <c r="H1417" i="16" s="1"/>
  <c r="K3337" i="16"/>
  <c r="H3337" i="16" s="1"/>
  <c r="K3301" i="16"/>
  <c r="H3301" i="16" s="1"/>
  <c r="K3265" i="16"/>
  <c r="H3265" i="16" s="1"/>
  <c r="K3229" i="16"/>
  <c r="H3229" i="16" s="1"/>
  <c r="K3193" i="16"/>
  <c r="H3193" i="16" s="1"/>
  <c r="K3157" i="16"/>
  <c r="H3157" i="16" s="1"/>
  <c r="K3121" i="16"/>
  <c r="H3121" i="16" s="1"/>
  <c r="K3085" i="16"/>
  <c r="H3085" i="16" s="1"/>
  <c r="K3037" i="16"/>
  <c r="H3037" i="16" s="1"/>
  <c r="K3001" i="16"/>
  <c r="H3001" i="16" s="1"/>
  <c r="K2965" i="16"/>
  <c r="H2965" i="16" s="1"/>
  <c r="K2929" i="16"/>
  <c r="H2929" i="16" s="1"/>
  <c r="K2893" i="16"/>
  <c r="H2893" i="16" s="1"/>
  <c r="K2857" i="16"/>
  <c r="H2857" i="16" s="1"/>
  <c r="K2821" i="16"/>
  <c r="H2821" i="16" s="1"/>
  <c r="K2785" i="16"/>
  <c r="H2785" i="16" s="1"/>
  <c r="K2749" i="16"/>
  <c r="H2749" i="16" s="1"/>
  <c r="K2713" i="16"/>
  <c r="H2713" i="16" s="1"/>
  <c r="K2689" i="16"/>
  <c r="H2689" i="16" s="1"/>
  <c r="K2653" i="16"/>
  <c r="H2653" i="16" s="1"/>
  <c r="K2617" i="16"/>
  <c r="H2617" i="16" s="1"/>
  <c r="K2581" i="16"/>
  <c r="H2581" i="16" s="1"/>
  <c r="K2545" i="16"/>
  <c r="H2545" i="16" s="1"/>
  <c r="K2509" i="16"/>
  <c r="H2509" i="16" s="1"/>
  <c r="K2473" i="16"/>
  <c r="H2473" i="16" s="1"/>
  <c r="K2437" i="16"/>
  <c r="H2437" i="16" s="1"/>
  <c r="K2401" i="16"/>
  <c r="H2401" i="16" s="1"/>
  <c r="K2365" i="16"/>
  <c r="H2365" i="16" s="1"/>
  <c r="K2329" i="16"/>
  <c r="H2329" i="16" s="1"/>
  <c r="K2293" i="16"/>
  <c r="H2293" i="16" s="1"/>
  <c r="K2257" i="16"/>
  <c r="H2257" i="16" s="1"/>
  <c r="K2221" i="16"/>
  <c r="H2221" i="16" s="1"/>
  <c r="K2185" i="16"/>
  <c r="H2185" i="16" s="1"/>
  <c r="K2149" i="16"/>
  <c r="H2149" i="16" s="1"/>
  <c r="K2113" i="16"/>
  <c r="H2113" i="16" s="1"/>
  <c r="K2077" i="16"/>
  <c r="H2077" i="16" s="1"/>
  <c r="K2053" i="16"/>
  <c r="H2053" i="16" s="1"/>
  <c r="K2017" i="16"/>
  <c r="H2017" i="16" s="1"/>
  <c r="K1981" i="16"/>
  <c r="H1981" i="16" s="1"/>
  <c r="K1933" i="16"/>
  <c r="H1933" i="16" s="1"/>
  <c r="K1897" i="16"/>
  <c r="H1897" i="16" s="1"/>
  <c r="K1861" i="16"/>
  <c r="H1861" i="16" s="1"/>
  <c r="K1813" i="16"/>
  <c r="H1813" i="16" s="1"/>
  <c r="K1777" i="16"/>
  <c r="H1777" i="16" s="1"/>
  <c r="K1741" i="16"/>
  <c r="H1741" i="16" s="1"/>
  <c r="K1693" i="16"/>
  <c r="H1693" i="16" s="1"/>
  <c r="K1489" i="16"/>
  <c r="H1489" i="16" s="1"/>
  <c r="K3835" i="16"/>
  <c r="H3835" i="16" s="1"/>
  <c r="K3823" i="16"/>
  <c r="H3823" i="16" s="1"/>
  <c r="K3811" i="16"/>
  <c r="H3811" i="16" s="1"/>
  <c r="K3799" i="16"/>
  <c r="H3799" i="16" s="1"/>
  <c r="K3787" i="16"/>
  <c r="H3787" i="16" s="1"/>
  <c r="K3775" i="16"/>
  <c r="H3775" i="16" s="1"/>
  <c r="K3763" i="16"/>
  <c r="H3763" i="16" s="1"/>
  <c r="K3751" i="16"/>
  <c r="H3751" i="16" s="1"/>
  <c r="K3739" i="16"/>
  <c r="H3739" i="16" s="1"/>
  <c r="K3727" i="16"/>
  <c r="H3727" i="16" s="1"/>
  <c r="K3715" i="16"/>
  <c r="H3715" i="16" s="1"/>
  <c r="K3840" i="16"/>
  <c r="H3840" i="16" s="1"/>
  <c r="K3828" i="16"/>
  <c r="H3828" i="16" s="1"/>
  <c r="K3816" i="16"/>
  <c r="H3816" i="16" s="1"/>
  <c r="K3804" i="16"/>
  <c r="H3804" i="16" s="1"/>
  <c r="K3792" i="16"/>
  <c r="H3792" i="16" s="1"/>
  <c r="K3780" i="16"/>
  <c r="H3780" i="16" s="1"/>
  <c r="K3768" i="16"/>
  <c r="H3768" i="16" s="1"/>
  <c r="K3756" i="16"/>
  <c r="H3756" i="16" s="1"/>
  <c r="K3744" i="16"/>
  <c r="H3744" i="16" s="1"/>
  <c r="K3732" i="16"/>
  <c r="H3732" i="16" s="1"/>
  <c r="K3720" i="16"/>
  <c r="H3720" i="16" s="1"/>
  <c r="K3708" i="16"/>
  <c r="H3708" i="16" s="1"/>
  <c r="K3696" i="16"/>
  <c r="H3696" i="16" s="1"/>
  <c r="K3684" i="16"/>
  <c r="H3684" i="16" s="1"/>
  <c r="K3672" i="16"/>
  <c r="H3672" i="16" s="1"/>
  <c r="K3660" i="16"/>
  <c r="H3660" i="16" s="1"/>
  <c r="K3648" i="16"/>
  <c r="H3648" i="16" s="1"/>
  <c r="K3636" i="16"/>
  <c r="H3636" i="16" s="1"/>
  <c r="K3624" i="16"/>
  <c r="H3624" i="16" s="1"/>
  <c r="K3612" i="16"/>
  <c r="H3612" i="16" s="1"/>
  <c r="K3600" i="16"/>
  <c r="H3600" i="16" s="1"/>
  <c r="K3588" i="16"/>
  <c r="H3588" i="16" s="1"/>
  <c r="K3576" i="16"/>
  <c r="H3576" i="16" s="1"/>
  <c r="K3564" i="16"/>
  <c r="H3564" i="16" s="1"/>
  <c r="K3552" i="16"/>
  <c r="H3552" i="16" s="1"/>
  <c r="K3540" i="16"/>
  <c r="H3540" i="16" s="1"/>
  <c r="K3528" i="16"/>
  <c r="H3528" i="16" s="1"/>
  <c r="K3516" i="16"/>
  <c r="H3516" i="16" s="1"/>
  <c r="K3504" i="16"/>
  <c r="H3504" i="16" s="1"/>
  <c r="K3492" i="16"/>
  <c r="H3492" i="16" s="1"/>
  <c r="K3480" i="16"/>
  <c r="H3480" i="16" s="1"/>
  <c r="K3468" i="16"/>
  <c r="H3468" i="16" s="1"/>
  <c r="K3703" i="16"/>
  <c r="H3703" i="16" s="1"/>
  <c r="K3691" i="16"/>
  <c r="H3691" i="16" s="1"/>
  <c r="K3679" i="16"/>
  <c r="H3679" i="16" s="1"/>
  <c r="K3667" i="16"/>
  <c r="H3667" i="16" s="1"/>
  <c r="K3655" i="16"/>
  <c r="H3655" i="16" s="1"/>
  <c r="K3643" i="16"/>
  <c r="H3643" i="16" s="1"/>
  <c r="K3631" i="16"/>
  <c r="H3631" i="16" s="1"/>
  <c r="K3619" i="16"/>
  <c r="H3619" i="16" s="1"/>
  <c r="K3607" i="16"/>
  <c r="H3607" i="16" s="1"/>
  <c r="K3595" i="16"/>
  <c r="H3595" i="16" s="1"/>
  <c r="K3583" i="16"/>
  <c r="H3583" i="16" s="1"/>
  <c r="K3571" i="16"/>
  <c r="H3571" i="16" s="1"/>
  <c r="K3559" i="16"/>
  <c r="H3559" i="16" s="1"/>
  <c r="K3547" i="16"/>
  <c r="H3547" i="16" s="1"/>
  <c r="K3535" i="16"/>
  <c r="H3535" i="16" s="1"/>
  <c r="K3523" i="16"/>
  <c r="H3523" i="16" s="1"/>
  <c r="K3511" i="16"/>
  <c r="H3511" i="16" s="1"/>
  <c r="K3499" i="16"/>
  <c r="H3499" i="16" s="1"/>
  <c r="K3487" i="16"/>
  <c r="H3487" i="16" s="1"/>
  <c r="K3475" i="16"/>
  <c r="H3475" i="16" s="1"/>
  <c r="K3463" i="16"/>
  <c r="H3463" i="16" s="1"/>
  <c r="K3451" i="16"/>
  <c r="H3451" i="16" s="1"/>
  <c r="K3439" i="16"/>
  <c r="H3439" i="16" s="1"/>
  <c r="K3427" i="16"/>
  <c r="H3427" i="16" s="1"/>
  <c r="K3415" i="16"/>
  <c r="H3415" i="16" s="1"/>
  <c r="K3403" i="16"/>
  <c r="H3403" i="16" s="1"/>
  <c r="K3391" i="16"/>
  <c r="H3391" i="16" s="1"/>
  <c r="K3379" i="16"/>
  <c r="H3379" i="16" s="1"/>
  <c r="K3367" i="16"/>
  <c r="H3367" i="16" s="1"/>
  <c r="K3355" i="16"/>
  <c r="H3355" i="16" s="1"/>
  <c r="K3343" i="16"/>
  <c r="H3343" i="16" s="1"/>
  <c r="K3331" i="16"/>
  <c r="H3331" i="16" s="1"/>
  <c r="K3319" i="16"/>
  <c r="H3319" i="16" s="1"/>
  <c r="K3307" i="16"/>
  <c r="H3307" i="16" s="1"/>
  <c r="K3295" i="16"/>
  <c r="H3295" i="16" s="1"/>
  <c r="K3283" i="16"/>
  <c r="H3283" i="16" s="1"/>
  <c r="K3271" i="16"/>
  <c r="H3271" i="16" s="1"/>
  <c r="K3259" i="16"/>
  <c r="H3259" i="16" s="1"/>
  <c r="K3247" i="16"/>
  <c r="H3247" i="16" s="1"/>
  <c r="K3235" i="16"/>
  <c r="H3235" i="16" s="1"/>
  <c r="K3223" i="16"/>
  <c r="H3223" i="16" s="1"/>
  <c r="K3211" i="16"/>
  <c r="H3211" i="16" s="1"/>
  <c r="K3199" i="16"/>
  <c r="H3199" i="16" s="1"/>
  <c r="K3187" i="16"/>
  <c r="H3187" i="16" s="1"/>
  <c r="K3175" i="16"/>
  <c r="H3175" i="16" s="1"/>
  <c r="K3163" i="16"/>
  <c r="H3163" i="16" s="1"/>
  <c r="K3151" i="16"/>
  <c r="H3151" i="16" s="1"/>
  <c r="K3139" i="16"/>
  <c r="H3139" i="16" s="1"/>
  <c r="K3127" i="16"/>
  <c r="H3127" i="16" s="1"/>
  <c r="K3115" i="16"/>
  <c r="H3115" i="16" s="1"/>
  <c r="K3103" i="16"/>
  <c r="H3103" i="16" s="1"/>
  <c r="K3091" i="16"/>
  <c r="H3091" i="16" s="1"/>
  <c r="K3079" i="16"/>
  <c r="H3079" i="16" s="1"/>
  <c r="K3067" i="16"/>
  <c r="H3067" i="16" s="1"/>
  <c r="K3055" i="16"/>
  <c r="H3055" i="16" s="1"/>
  <c r="K3043" i="16"/>
  <c r="H3043" i="16" s="1"/>
  <c r="K3031" i="16"/>
  <c r="H3031" i="16" s="1"/>
  <c r="K3019" i="16"/>
  <c r="H3019" i="16" s="1"/>
  <c r="K3007" i="16"/>
  <c r="H3007" i="16" s="1"/>
  <c r="K2995" i="16"/>
  <c r="H2995" i="16" s="1"/>
  <c r="K2983" i="16"/>
  <c r="H2983" i="16" s="1"/>
  <c r="K2971" i="16"/>
  <c r="H2971" i="16" s="1"/>
  <c r="K2959" i="16"/>
  <c r="H2959" i="16" s="1"/>
  <c r="K2947" i="16"/>
  <c r="H2947" i="16" s="1"/>
  <c r="K2935" i="16"/>
  <c r="H2935" i="16" s="1"/>
  <c r="K2923" i="16"/>
  <c r="H2923" i="16" s="1"/>
  <c r="K2911" i="16"/>
  <c r="H2911" i="16" s="1"/>
  <c r="K2899" i="16"/>
  <c r="H2899" i="16" s="1"/>
  <c r="K2887" i="16"/>
  <c r="H2887" i="16" s="1"/>
  <c r="K2875" i="16"/>
  <c r="H2875" i="16" s="1"/>
  <c r="K2863" i="16"/>
  <c r="H2863" i="16" s="1"/>
  <c r="K2851" i="16"/>
  <c r="H2851" i="16" s="1"/>
  <c r="K2839" i="16"/>
  <c r="H2839" i="16" s="1"/>
  <c r="K2827" i="16"/>
  <c r="H2827" i="16" s="1"/>
  <c r="K2815" i="16"/>
  <c r="H2815" i="16" s="1"/>
  <c r="K2803" i="16"/>
  <c r="H2803" i="16" s="1"/>
  <c r="K2791" i="16"/>
  <c r="H2791" i="16" s="1"/>
  <c r="K2779" i="16"/>
  <c r="H2779" i="16" s="1"/>
  <c r="K2767" i="16"/>
  <c r="H2767" i="16" s="1"/>
  <c r="K2755" i="16"/>
  <c r="H2755" i="16" s="1"/>
  <c r="K2743" i="16"/>
  <c r="H2743" i="16" s="1"/>
  <c r="K2731" i="16"/>
  <c r="H2731" i="16" s="1"/>
  <c r="K2719" i="16"/>
  <c r="H2719" i="16" s="1"/>
  <c r="K2707" i="16"/>
  <c r="H2707" i="16" s="1"/>
  <c r="K2695" i="16"/>
  <c r="H2695" i="16" s="1"/>
  <c r="K2850" i="16"/>
  <c r="H2850" i="16" s="1"/>
  <c r="K3842" i="16"/>
  <c r="H3842" i="16" s="1"/>
  <c r="K3830" i="16"/>
  <c r="H3830" i="16" s="1"/>
  <c r="K3818" i="16"/>
  <c r="H3818" i="16" s="1"/>
  <c r="K3806" i="16"/>
  <c r="H3806" i="16" s="1"/>
  <c r="K3794" i="16"/>
  <c r="H3794" i="16" s="1"/>
  <c r="K3782" i="16"/>
  <c r="H3782" i="16" s="1"/>
  <c r="K3770" i="16"/>
  <c r="H3770" i="16" s="1"/>
  <c r="K3758" i="16"/>
  <c r="H3758" i="16" s="1"/>
  <c r="K3746" i="16"/>
  <c r="H3746" i="16" s="1"/>
  <c r="K3734" i="16"/>
  <c r="H3734" i="16" s="1"/>
  <c r="K3722" i="16"/>
  <c r="H3722" i="16" s="1"/>
  <c r="K3710" i="16"/>
  <c r="H3710" i="16" s="1"/>
  <c r="K1117" i="16"/>
  <c r="H1117" i="16" s="1"/>
  <c r="K1105" i="16"/>
  <c r="H1105" i="16" s="1"/>
  <c r="K1093" i="16"/>
  <c r="H1093" i="16" s="1"/>
  <c r="K1081" i="16"/>
  <c r="H1081" i="16" s="1"/>
  <c r="K1069" i="16"/>
  <c r="H1069" i="16" s="1"/>
  <c r="K1057" i="16"/>
  <c r="H1057" i="16" s="1"/>
  <c r="K1045" i="16"/>
  <c r="H1045" i="16" s="1"/>
  <c r="K1033" i="16"/>
  <c r="H1033" i="16" s="1"/>
  <c r="K3456" i="16"/>
  <c r="H3456" i="16" s="1"/>
  <c r="K3444" i="16"/>
  <c r="H3444" i="16" s="1"/>
  <c r="K3432" i="16"/>
  <c r="H3432" i="16" s="1"/>
  <c r="K3420" i="16"/>
  <c r="H3420" i="16" s="1"/>
  <c r="K3408" i="16"/>
  <c r="H3408" i="16" s="1"/>
  <c r="K3396" i="16"/>
  <c r="H3396" i="16" s="1"/>
  <c r="K3384" i="16"/>
  <c r="H3384" i="16" s="1"/>
  <c r="K3372" i="16"/>
  <c r="H3372" i="16" s="1"/>
  <c r="K3360" i="16"/>
  <c r="H3360" i="16" s="1"/>
  <c r="K3348" i="16"/>
  <c r="H3348" i="16" s="1"/>
  <c r="K3336" i="16"/>
  <c r="H3336" i="16" s="1"/>
  <c r="K3324" i="16"/>
  <c r="H3324" i="16" s="1"/>
  <c r="K3312" i="16"/>
  <c r="H3312" i="16" s="1"/>
  <c r="K3300" i="16"/>
  <c r="H3300" i="16" s="1"/>
  <c r="K3288" i="16"/>
  <c r="H3288" i="16" s="1"/>
  <c r="K3276" i="16"/>
  <c r="H3276" i="16" s="1"/>
  <c r="K3264" i="16"/>
  <c r="H3264" i="16" s="1"/>
  <c r="K3252" i="16"/>
  <c r="H3252" i="16" s="1"/>
  <c r="K3240" i="16"/>
  <c r="H3240" i="16" s="1"/>
  <c r="K3228" i="16"/>
  <c r="H3228" i="16" s="1"/>
  <c r="K3216" i="16"/>
  <c r="H3216" i="16" s="1"/>
  <c r="K3204" i="16"/>
  <c r="H3204" i="16" s="1"/>
  <c r="K3192" i="16"/>
  <c r="H3192" i="16" s="1"/>
  <c r="K3180" i="16"/>
  <c r="H3180" i="16" s="1"/>
  <c r="K3168" i="16"/>
  <c r="H3168" i="16" s="1"/>
  <c r="K3156" i="16"/>
  <c r="H3156" i="16" s="1"/>
  <c r="K3144" i="16"/>
  <c r="H3144" i="16" s="1"/>
  <c r="K3132" i="16"/>
  <c r="H3132" i="16" s="1"/>
  <c r="K3120" i="16"/>
  <c r="H3120" i="16" s="1"/>
  <c r="K3108" i="16"/>
  <c r="H3108" i="16" s="1"/>
  <c r="K3096" i="16"/>
  <c r="H3096" i="16" s="1"/>
  <c r="K3084" i="16"/>
  <c r="H3084" i="16" s="1"/>
  <c r="K3072" i="16"/>
  <c r="H3072" i="16" s="1"/>
  <c r="K3060" i="16"/>
  <c r="H3060" i="16" s="1"/>
  <c r="K3048" i="16"/>
  <c r="H3048" i="16" s="1"/>
  <c r="K3036" i="16"/>
  <c r="H3036" i="16" s="1"/>
  <c r="K3024" i="16"/>
  <c r="H3024" i="16" s="1"/>
  <c r="K3012" i="16"/>
  <c r="H3012" i="16" s="1"/>
  <c r="K3000" i="16"/>
  <c r="H3000" i="16" s="1"/>
  <c r="K2988" i="16"/>
  <c r="H2988" i="16" s="1"/>
  <c r="K2976" i="16"/>
  <c r="H2976" i="16" s="1"/>
  <c r="K2964" i="16"/>
  <c r="H2964" i="16" s="1"/>
  <c r="K2952" i="16"/>
  <c r="H2952" i="16" s="1"/>
  <c r="K2940" i="16"/>
  <c r="H2940" i="16" s="1"/>
  <c r="K2928" i="16"/>
  <c r="H2928" i="16" s="1"/>
  <c r="K2916" i="16"/>
  <c r="H2916" i="16" s="1"/>
  <c r="K2904" i="16"/>
  <c r="H2904" i="16" s="1"/>
  <c r="K2892" i="16"/>
  <c r="H2892" i="16" s="1"/>
  <c r="K2880" i="16"/>
  <c r="H2880" i="16" s="1"/>
  <c r="K2868" i="16"/>
  <c r="H2868" i="16" s="1"/>
  <c r="K2856" i="16"/>
  <c r="H2856" i="16" s="1"/>
  <c r="K2844" i="16"/>
  <c r="H2844" i="16" s="1"/>
  <c r="K2832" i="16"/>
  <c r="H2832" i="16" s="1"/>
  <c r="K2820" i="16"/>
  <c r="H2820" i="16" s="1"/>
  <c r="K2808" i="16"/>
  <c r="H2808" i="16" s="1"/>
  <c r="K2796" i="16"/>
  <c r="H2796" i="16" s="1"/>
  <c r="K2784" i="16"/>
  <c r="H2784" i="16" s="1"/>
  <c r="K2772" i="16"/>
  <c r="H2772" i="16" s="1"/>
  <c r="K2760" i="16"/>
  <c r="H2760" i="16" s="1"/>
  <c r="K2748" i="16"/>
  <c r="H2748" i="16" s="1"/>
  <c r="K2736" i="16"/>
  <c r="H2736" i="16" s="1"/>
  <c r="K2724" i="16"/>
  <c r="H2724" i="16" s="1"/>
  <c r="K2712" i="16"/>
  <c r="H2712" i="16" s="1"/>
  <c r="K2700" i="16"/>
  <c r="H2700" i="16" s="1"/>
  <c r="K2688" i="16"/>
  <c r="H2688" i="16" s="1"/>
  <c r="K2676" i="16"/>
  <c r="H2676" i="16" s="1"/>
  <c r="K2664" i="16"/>
  <c r="H2664" i="16" s="1"/>
  <c r="K2652" i="16"/>
  <c r="H2652" i="16" s="1"/>
  <c r="K2640" i="16"/>
  <c r="H2640" i="16" s="1"/>
  <c r="K2628" i="16"/>
  <c r="H2628" i="16" s="1"/>
  <c r="K2616" i="16"/>
  <c r="H2616" i="16" s="1"/>
  <c r="K2604" i="16"/>
  <c r="H2604" i="16" s="1"/>
  <c r="K2592" i="16"/>
  <c r="H2592" i="16" s="1"/>
  <c r="K2580" i="16"/>
  <c r="H2580" i="16" s="1"/>
  <c r="K2568" i="16"/>
  <c r="H2568" i="16" s="1"/>
  <c r="K2556" i="16"/>
  <c r="H2556" i="16" s="1"/>
  <c r="K2544" i="16"/>
  <c r="H2544" i="16" s="1"/>
  <c r="K2532" i="16"/>
  <c r="H2532" i="16" s="1"/>
  <c r="K2520" i="16"/>
  <c r="H2520" i="16" s="1"/>
  <c r="K2508" i="16"/>
  <c r="H2508" i="16" s="1"/>
  <c r="K2496" i="16"/>
  <c r="H2496" i="16" s="1"/>
  <c r="K2484" i="16"/>
  <c r="H2484" i="16" s="1"/>
  <c r="K2472" i="16"/>
  <c r="H2472" i="16" s="1"/>
  <c r="K2460" i="16"/>
  <c r="H2460" i="16" s="1"/>
  <c r="K2683" i="16"/>
  <c r="H2683" i="16" s="1"/>
  <c r="K2671" i="16"/>
  <c r="H2671" i="16" s="1"/>
  <c r="K2659" i="16"/>
  <c r="H2659" i="16" s="1"/>
  <c r="K2647" i="16"/>
  <c r="H2647" i="16" s="1"/>
  <c r="K2635" i="16"/>
  <c r="H2635" i="16" s="1"/>
  <c r="K2623" i="16"/>
  <c r="H2623" i="16" s="1"/>
  <c r="K2611" i="16"/>
  <c r="H2611" i="16" s="1"/>
  <c r="K2599" i="16"/>
  <c r="H2599" i="16" s="1"/>
  <c r="K2587" i="16"/>
  <c r="H2587" i="16" s="1"/>
  <c r="K2575" i="16"/>
  <c r="H2575" i="16" s="1"/>
  <c r="K2563" i="16"/>
  <c r="H2563" i="16" s="1"/>
  <c r="K2551" i="16"/>
  <c r="H2551" i="16" s="1"/>
  <c r="K2539" i="16"/>
  <c r="H2539" i="16" s="1"/>
  <c r="K2527" i="16"/>
  <c r="H2527" i="16" s="1"/>
  <c r="K2515" i="16"/>
  <c r="H2515" i="16" s="1"/>
  <c r="K2503" i="16"/>
  <c r="H2503" i="16" s="1"/>
  <c r="K2491" i="16"/>
  <c r="H2491" i="16" s="1"/>
  <c r="K2479" i="16"/>
  <c r="H2479" i="16" s="1"/>
  <c r="K2467" i="16"/>
  <c r="H2467" i="16" s="1"/>
  <c r="K2455" i="16"/>
  <c r="H2455" i="16" s="1"/>
  <c r="K2443" i="16"/>
  <c r="H2443" i="16" s="1"/>
  <c r="K2431" i="16"/>
  <c r="H2431" i="16" s="1"/>
  <c r="K2419" i="16"/>
  <c r="H2419" i="16" s="1"/>
  <c r="K2407" i="16"/>
  <c r="H2407" i="16" s="1"/>
  <c r="K2395" i="16"/>
  <c r="H2395" i="16" s="1"/>
  <c r="K2383" i="16"/>
  <c r="H2383" i="16" s="1"/>
  <c r="K2371" i="16"/>
  <c r="H2371" i="16" s="1"/>
  <c r="K2359" i="16"/>
  <c r="H2359" i="16" s="1"/>
  <c r="K2347" i="16"/>
  <c r="H2347" i="16" s="1"/>
  <c r="K2335" i="16"/>
  <c r="H2335" i="16" s="1"/>
  <c r="K2323" i="16"/>
  <c r="H2323" i="16" s="1"/>
  <c r="K2311" i="16"/>
  <c r="H2311" i="16" s="1"/>
  <c r="K2299" i="16"/>
  <c r="H2299" i="16" s="1"/>
  <c r="K2287" i="16"/>
  <c r="H2287" i="16" s="1"/>
  <c r="K2275" i="16"/>
  <c r="H2275" i="16" s="1"/>
  <c r="K2263" i="16"/>
  <c r="H2263" i="16" s="1"/>
  <c r="K2251" i="16"/>
  <c r="H2251" i="16" s="1"/>
  <c r="K2239" i="16"/>
  <c r="H2239" i="16" s="1"/>
  <c r="K2227" i="16"/>
  <c r="H2227" i="16" s="1"/>
  <c r="K2215" i="16"/>
  <c r="H2215" i="16" s="1"/>
  <c r="K2203" i="16"/>
  <c r="H2203" i="16" s="1"/>
  <c r="K2191" i="16"/>
  <c r="H2191" i="16" s="1"/>
  <c r="K2179" i="16"/>
  <c r="H2179" i="16" s="1"/>
  <c r="K2167" i="16"/>
  <c r="H2167" i="16" s="1"/>
  <c r="K2155" i="16"/>
  <c r="H2155" i="16" s="1"/>
  <c r="K2143" i="16"/>
  <c r="H2143" i="16" s="1"/>
  <c r="K2131" i="16"/>
  <c r="H2131" i="16" s="1"/>
  <c r="K2119" i="16"/>
  <c r="H2119" i="16" s="1"/>
  <c r="K2107" i="16"/>
  <c r="H2107" i="16" s="1"/>
  <c r="K2095" i="16"/>
  <c r="H2095" i="16" s="1"/>
  <c r="K2083" i="16"/>
  <c r="H2083" i="16" s="1"/>
  <c r="K2071" i="16"/>
  <c r="H2071" i="16" s="1"/>
  <c r="K2059" i="16"/>
  <c r="H2059" i="16" s="1"/>
  <c r="K2047" i="16"/>
  <c r="H2047" i="16" s="1"/>
  <c r="K2035" i="16"/>
  <c r="H2035" i="16" s="1"/>
  <c r="K2023" i="16"/>
  <c r="H2023" i="16" s="1"/>
  <c r="K2011" i="16"/>
  <c r="H2011" i="16" s="1"/>
  <c r="K1999" i="16"/>
  <c r="H1999" i="16" s="1"/>
  <c r="K1987" i="16"/>
  <c r="H1987" i="16" s="1"/>
  <c r="K1975" i="16"/>
  <c r="H1975" i="16" s="1"/>
  <c r="K1963" i="16"/>
  <c r="H1963" i="16" s="1"/>
  <c r="K1951" i="16"/>
  <c r="H1951" i="16" s="1"/>
  <c r="K1939" i="16"/>
  <c r="H1939" i="16" s="1"/>
  <c r="K1927" i="16"/>
  <c r="H1927" i="16" s="1"/>
  <c r="K1915" i="16"/>
  <c r="H1915" i="16" s="1"/>
  <c r="K1903" i="16"/>
  <c r="H1903" i="16" s="1"/>
  <c r="K1891" i="16"/>
  <c r="H1891" i="16" s="1"/>
  <c r="K1879" i="16"/>
  <c r="H1879" i="16" s="1"/>
  <c r="K1867" i="16"/>
  <c r="H1867" i="16" s="1"/>
  <c r="K1855" i="16"/>
  <c r="H1855" i="16" s="1"/>
  <c r="K1843" i="16"/>
  <c r="H1843" i="16" s="1"/>
  <c r="K1831" i="16"/>
  <c r="H1831" i="16" s="1"/>
  <c r="K1819" i="16"/>
  <c r="H1819" i="16" s="1"/>
  <c r="K1807" i="16"/>
  <c r="H1807" i="16" s="1"/>
  <c r="K1795" i="16"/>
  <c r="H1795" i="16" s="1"/>
  <c r="K1783" i="16"/>
  <c r="H1783" i="16" s="1"/>
  <c r="K1771" i="16"/>
  <c r="H1771" i="16" s="1"/>
  <c r="K1759" i="16"/>
  <c r="H1759" i="16" s="1"/>
  <c r="K1747" i="16"/>
  <c r="H1747" i="16" s="1"/>
  <c r="K1735" i="16"/>
  <c r="H1735" i="16" s="1"/>
  <c r="K1723" i="16"/>
  <c r="H1723" i="16" s="1"/>
  <c r="K1711" i="16"/>
  <c r="H1711" i="16" s="1"/>
  <c r="K1699" i="16"/>
  <c r="H1699" i="16" s="1"/>
  <c r="K3833" i="16"/>
  <c r="H3833" i="16" s="1"/>
  <c r="K3821" i="16"/>
  <c r="H3821" i="16" s="1"/>
  <c r="K3809" i="16"/>
  <c r="H3809" i="16" s="1"/>
  <c r="K3797" i="16"/>
  <c r="H3797" i="16" s="1"/>
  <c r="K3785" i="16"/>
  <c r="H3785" i="16" s="1"/>
  <c r="K3773" i="16"/>
  <c r="H3773" i="16" s="1"/>
  <c r="K3761" i="16"/>
  <c r="H3761" i="16" s="1"/>
  <c r="K3749" i="16"/>
  <c r="H3749" i="16" s="1"/>
  <c r="K3737" i="16"/>
  <c r="H3737" i="16" s="1"/>
  <c r="K3725" i="16"/>
  <c r="H3725" i="16" s="1"/>
  <c r="K3713" i="16"/>
  <c r="H3713" i="16" s="1"/>
  <c r="K3701" i="16"/>
  <c r="H3701" i="16" s="1"/>
  <c r="K3689" i="16"/>
  <c r="H3689" i="16" s="1"/>
  <c r="K3677" i="16"/>
  <c r="H3677" i="16" s="1"/>
  <c r="K3665" i="16"/>
  <c r="H3665" i="16" s="1"/>
  <c r="K3653" i="16"/>
  <c r="H3653" i="16" s="1"/>
  <c r="K3641" i="16"/>
  <c r="H3641" i="16" s="1"/>
  <c r="K3629" i="16"/>
  <c r="H3629" i="16" s="1"/>
  <c r="K3617" i="16"/>
  <c r="H3617" i="16" s="1"/>
  <c r="K3605" i="16"/>
  <c r="H3605" i="16" s="1"/>
  <c r="K3593" i="16"/>
  <c r="H3593" i="16" s="1"/>
  <c r="K3581" i="16"/>
  <c r="H3581" i="16" s="1"/>
  <c r="K3569" i="16"/>
  <c r="H3569" i="16" s="1"/>
  <c r="K3557" i="16"/>
  <c r="H3557" i="16" s="1"/>
  <c r="K3545" i="16"/>
  <c r="H3545" i="16" s="1"/>
  <c r="K3533" i="16"/>
  <c r="H3533" i="16" s="1"/>
  <c r="K3521" i="16"/>
  <c r="H3521" i="16" s="1"/>
  <c r="K3509" i="16"/>
  <c r="H3509" i="16" s="1"/>
  <c r="K3497" i="16"/>
  <c r="H3497" i="16" s="1"/>
  <c r="K3485" i="16"/>
  <c r="H3485" i="16" s="1"/>
  <c r="K3473" i="16"/>
  <c r="H3473" i="16" s="1"/>
  <c r="K3461" i="16"/>
  <c r="H3461" i="16" s="1"/>
  <c r="K3449" i="16"/>
  <c r="H3449" i="16" s="1"/>
  <c r="K3437" i="16"/>
  <c r="H3437" i="16" s="1"/>
  <c r="K3425" i="16"/>
  <c r="H3425" i="16" s="1"/>
  <c r="K3413" i="16"/>
  <c r="H3413" i="16" s="1"/>
  <c r="K3401" i="16"/>
  <c r="H3401" i="16" s="1"/>
  <c r="K3389" i="16"/>
  <c r="H3389" i="16" s="1"/>
  <c r="K3377" i="16"/>
  <c r="H3377" i="16" s="1"/>
  <c r="K3365" i="16"/>
  <c r="H3365" i="16" s="1"/>
  <c r="K3353" i="16"/>
  <c r="H3353" i="16" s="1"/>
  <c r="K3341" i="16"/>
  <c r="H3341" i="16" s="1"/>
  <c r="K3329" i="16"/>
  <c r="H3329" i="16" s="1"/>
  <c r="K3317" i="16"/>
  <c r="H3317" i="16" s="1"/>
  <c r="K3305" i="16"/>
  <c r="H3305" i="16" s="1"/>
  <c r="K3293" i="16"/>
  <c r="H3293" i="16" s="1"/>
  <c r="K3281" i="16"/>
  <c r="H3281" i="16" s="1"/>
  <c r="K3269" i="16"/>
  <c r="H3269" i="16" s="1"/>
  <c r="K3257" i="16"/>
  <c r="H3257" i="16" s="1"/>
  <c r="K3245" i="16"/>
  <c r="H3245" i="16" s="1"/>
  <c r="K3233" i="16"/>
  <c r="H3233" i="16" s="1"/>
  <c r="K3221" i="16"/>
  <c r="H3221" i="16" s="1"/>
  <c r="K3209" i="16"/>
  <c r="H3209" i="16" s="1"/>
  <c r="K3197" i="16"/>
  <c r="H3197" i="16" s="1"/>
  <c r="K3185" i="16"/>
  <c r="H3185" i="16" s="1"/>
  <c r="K3173" i="16"/>
  <c r="H3173" i="16" s="1"/>
  <c r="K3161" i="16"/>
  <c r="H3161" i="16" s="1"/>
  <c r="K3149" i="16"/>
  <c r="H3149" i="16" s="1"/>
  <c r="K3137" i="16"/>
  <c r="H3137" i="16" s="1"/>
  <c r="K3125" i="16"/>
  <c r="H3125" i="16" s="1"/>
  <c r="K3113" i="16"/>
  <c r="H3113" i="16" s="1"/>
  <c r="K3101" i="16"/>
  <c r="H3101" i="16" s="1"/>
  <c r="K3089" i="16"/>
  <c r="H3089" i="16" s="1"/>
  <c r="K3077" i="16"/>
  <c r="H3077" i="16" s="1"/>
  <c r="K3065" i="16"/>
  <c r="H3065" i="16" s="1"/>
  <c r="K3053" i="16"/>
  <c r="H3053" i="16" s="1"/>
  <c r="K3041" i="16"/>
  <c r="H3041" i="16" s="1"/>
  <c r="K3029" i="16"/>
  <c r="H3029" i="16" s="1"/>
  <c r="K3017" i="16"/>
  <c r="H3017" i="16" s="1"/>
  <c r="K3005" i="16"/>
  <c r="H3005" i="16" s="1"/>
  <c r="K2993" i="16"/>
  <c r="H2993" i="16" s="1"/>
  <c r="K2981" i="16"/>
  <c r="H2981" i="16" s="1"/>
  <c r="K2969" i="16"/>
  <c r="H2969" i="16" s="1"/>
  <c r="K2957" i="16"/>
  <c r="H2957" i="16" s="1"/>
  <c r="K2945" i="16"/>
  <c r="H2945" i="16" s="1"/>
  <c r="K2933" i="16"/>
  <c r="H2933" i="16" s="1"/>
  <c r="K2921" i="16"/>
  <c r="H2921" i="16" s="1"/>
  <c r="K2909" i="16"/>
  <c r="H2909" i="16" s="1"/>
  <c r="K2897" i="16"/>
  <c r="H2897" i="16" s="1"/>
  <c r="K2885" i="16"/>
  <c r="H2885" i="16" s="1"/>
  <c r="K2873" i="16"/>
  <c r="H2873" i="16" s="1"/>
  <c r="K2861" i="16"/>
  <c r="H2861" i="16" s="1"/>
  <c r="K3832" i="16"/>
  <c r="H3832" i="16" s="1"/>
  <c r="K3820" i="16"/>
  <c r="H3820" i="16" s="1"/>
  <c r="K3808" i="16"/>
  <c r="H3808" i="16" s="1"/>
  <c r="K3796" i="16"/>
  <c r="H3796" i="16" s="1"/>
  <c r="K3784" i="16"/>
  <c r="H3784" i="16" s="1"/>
  <c r="K3772" i="16"/>
  <c r="H3772" i="16" s="1"/>
  <c r="K3760" i="16"/>
  <c r="H3760" i="16" s="1"/>
  <c r="K3748" i="16"/>
  <c r="H3748" i="16" s="1"/>
  <c r="K3736" i="16"/>
  <c r="H3736" i="16" s="1"/>
  <c r="K3724" i="16"/>
  <c r="H3724" i="16" s="1"/>
  <c r="K3712" i="16"/>
  <c r="H3712" i="16" s="1"/>
  <c r="K3700" i="16"/>
  <c r="H3700" i="16" s="1"/>
  <c r="K3688" i="16"/>
  <c r="H3688" i="16" s="1"/>
  <c r="K3676" i="16"/>
  <c r="H3676" i="16" s="1"/>
  <c r="K3664" i="16"/>
  <c r="H3664" i="16" s="1"/>
  <c r="K3652" i="16"/>
  <c r="H3652" i="16" s="1"/>
  <c r="K3640" i="16"/>
  <c r="H3640" i="16" s="1"/>
  <c r="K3628" i="16"/>
  <c r="H3628" i="16" s="1"/>
  <c r="K3616" i="16"/>
  <c r="H3616" i="16" s="1"/>
  <c r="K3604" i="16"/>
  <c r="H3604" i="16" s="1"/>
  <c r="K3592" i="16"/>
  <c r="H3592" i="16" s="1"/>
  <c r="K3580" i="16"/>
  <c r="H3580" i="16" s="1"/>
  <c r="K3568" i="16"/>
  <c r="H3568" i="16" s="1"/>
  <c r="K3556" i="16"/>
  <c r="H3556" i="16" s="1"/>
  <c r="K3544" i="16"/>
  <c r="H3544" i="16" s="1"/>
  <c r="K3532" i="16"/>
  <c r="H3532" i="16" s="1"/>
  <c r="K3520" i="16"/>
  <c r="H3520" i="16" s="1"/>
  <c r="K3508" i="16"/>
  <c r="H3508" i="16" s="1"/>
  <c r="K3496" i="16"/>
  <c r="H3496" i="16" s="1"/>
  <c r="K3484" i="16"/>
  <c r="H3484" i="16" s="1"/>
  <c r="K3472" i="16"/>
  <c r="H3472" i="16" s="1"/>
  <c r="K3460" i="16"/>
  <c r="H3460" i="16" s="1"/>
  <c r="K3448" i="16"/>
  <c r="H3448" i="16" s="1"/>
  <c r="K3436" i="16"/>
  <c r="H3436" i="16" s="1"/>
  <c r="K3424" i="16"/>
  <c r="H3424" i="16" s="1"/>
  <c r="K3412" i="16"/>
  <c r="H3412" i="16" s="1"/>
  <c r="K3400" i="16"/>
  <c r="H3400" i="16" s="1"/>
  <c r="K3388" i="16"/>
  <c r="H3388" i="16" s="1"/>
  <c r="K3376" i="16"/>
  <c r="H3376" i="16" s="1"/>
  <c r="K3364" i="16"/>
  <c r="H3364" i="16" s="1"/>
  <c r="K3352" i="16"/>
  <c r="H3352" i="16" s="1"/>
  <c r="K3340" i="16"/>
  <c r="H3340" i="16" s="1"/>
  <c r="K3328" i="16"/>
  <c r="H3328" i="16" s="1"/>
  <c r="K3316" i="16"/>
  <c r="H3316" i="16" s="1"/>
  <c r="K3304" i="16"/>
  <c r="H3304" i="16" s="1"/>
  <c r="K3292" i="16"/>
  <c r="H3292" i="16" s="1"/>
  <c r="K3280" i="16"/>
  <c r="H3280" i="16" s="1"/>
  <c r="K3268" i="16"/>
  <c r="H3268" i="16" s="1"/>
  <c r="K3256" i="16"/>
  <c r="H3256" i="16" s="1"/>
  <c r="K3244" i="16"/>
  <c r="H3244" i="16" s="1"/>
  <c r="K3232" i="16"/>
  <c r="H3232" i="16" s="1"/>
  <c r="K3220" i="16"/>
  <c r="H3220" i="16" s="1"/>
  <c r="K3208" i="16"/>
  <c r="H3208" i="16" s="1"/>
  <c r="K3196" i="16"/>
  <c r="H3196" i="16" s="1"/>
  <c r="K3184" i="16"/>
  <c r="H3184" i="16" s="1"/>
  <c r="K3172" i="16"/>
  <c r="H3172" i="16" s="1"/>
  <c r="K3160" i="16"/>
  <c r="H3160" i="16" s="1"/>
  <c r="K3148" i="16"/>
  <c r="H3148" i="16" s="1"/>
  <c r="K3136" i="16"/>
  <c r="H3136" i="16" s="1"/>
  <c r="K3124" i="16"/>
  <c r="H3124" i="16" s="1"/>
  <c r="K3112" i="16"/>
  <c r="H3112" i="16" s="1"/>
  <c r="K3100" i="16"/>
  <c r="H3100" i="16" s="1"/>
  <c r="K3088" i="16"/>
  <c r="H3088" i="16" s="1"/>
  <c r="K3076" i="16"/>
  <c r="H3076" i="16" s="1"/>
  <c r="K3064" i="16"/>
  <c r="H3064" i="16" s="1"/>
  <c r="K3052" i="16"/>
  <c r="H3052" i="16" s="1"/>
  <c r="K3040" i="16"/>
  <c r="H3040" i="16" s="1"/>
  <c r="K3028" i="16"/>
  <c r="H3028" i="16" s="1"/>
  <c r="K3016" i="16"/>
  <c r="H3016" i="16" s="1"/>
  <c r="K3004" i="16"/>
  <c r="H3004" i="16" s="1"/>
  <c r="K2992" i="16"/>
  <c r="H2992" i="16" s="1"/>
  <c r="K2980" i="16"/>
  <c r="H2980" i="16" s="1"/>
  <c r="K3843" i="16"/>
  <c r="H3843" i="16" s="1"/>
  <c r="K3831" i="16"/>
  <c r="H3831" i="16" s="1"/>
  <c r="K3819" i="16"/>
  <c r="H3819" i="16" s="1"/>
  <c r="K3807" i="16"/>
  <c r="H3807" i="16" s="1"/>
  <c r="K3795" i="16"/>
  <c r="H3795" i="16" s="1"/>
  <c r="K3783" i="16"/>
  <c r="H3783" i="16" s="1"/>
  <c r="K3771" i="16"/>
  <c r="H3771" i="16" s="1"/>
  <c r="K3759" i="16"/>
  <c r="H3759" i="16" s="1"/>
  <c r="K3747" i="16"/>
  <c r="H3747" i="16" s="1"/>
  <c r="K3735" i="16"/>
  <c r="H3735" i="16" s="1"/>
  <c r="K3723" i="16"/>
  <c r="H3723" i="16" s="1"/>
  <c r="K3711" i="16"/>
  <c r="H3711" i="16" s="1"/>
  <c r="K3699" i="16"/>
  <c r="H3699" i="16" s="1"/>
  <c r="K3687" i="16"/>
  <c r="H3687" i="16" s="1"/>
  <c r="K3675" i="16"/>
  <c r="H3675" i="16" s="1"/>
  <c r="K3663" i="16"/>
  <c r="H3663" i="16" s="1"/>
  <c r="K3651" i="16"/>
  <c r="H3651" i="16" s="1"/>
  <c r="K3639" i="16"/>
  <c r="H3639" i="16" s="1"/>
  <c r="K3627" i="16"/>
  <c r="H3627" i="16" s="1"/>
  <c r="K3615" i="16"/>
  <c r="H3615" i="16" s="1"/>
  <c r="K3603" i="16"/>
  <c r="H3603" i="16" s="1"/>
  <c r="K3591" i="16"/>
  <c r="H3591" i="16" s="1"/>
  <c r="K3579" i="16"/>
  <c r="H3579" i="16" s="1"/>
  <c r="K3567" i="16"/>
  <c r="H3567" i="16" s="1"/>
  <c r="K3555" i="16"/>
  <c r="H3555" i="16" s="1"/>
  <c r="K3543" i="16"/>
  <c r="H3543" i="16" s="1"/>
  <c r="K3531" i="16"/>
  <c r="H3531" i="16" s="1"/>
  <c r="K3519" i="16"/>
  <c r="H3519" i="16" s="1"/>
  <c r="K3507" i="16"/>
  <c r="H3507" i="16" s="1"/>
  <c r="K3495" i="16"/>
  <c r="H3495" i="16" s="1"/>
  <c r="K3483" i="16"/>
  <c r="H3483" i="16" s="1"/>
  <c r="K3471" i="16"/>
  <c r="H3471" i="16" s="1"/>
  <c r="K3459" i="16"/>
  <c r="H3459" i="16" s="1"/>
  <c r="K3447" i="16"/>
  <c r="H3447" i="16" s="1"/>
  <c r="K3435" i="16"/>
  <c r="H3435" i="16" s="1"/>
  <c r="K3423" i="16"/>
  <c r="H3423" i="16" s="1"/>
  <c r="K3411" i="16"/>
  <c r="H3411" i="16" s="1"/>
  <c r="K3399" i="16"/>
  <c r="H3399" i="16" s="1"/>
  <c r="K3387" i="16"/>
  <c r="H3387" i="16" s="1"/>
  <c r="K3375" i="16"/>
  <c r="H3375" i="16" s="1"/>
  <c r="K3363" i="16"/>
  <c r="H3363" i="16" s="1"/>
  <c r="K3351" i="16"/>
  <c r="H3351" i="16" s="1"/>
  <c r="K3339" i="16"/>
  <c r="H3339" i="16" s="1"/>
  <c r="K3327" i="16"/>
  <c r="H3327" i="16" s="1"/>
  <c r="K3315" i="16"/>
  <c r="H3315" i="16" s="1"/>
  <c r="K3303" i="16"/>
  <c r="H3303" i="16" s="1"/>
  <c r="K3291" i="16"/>
  <c r="H3291" i="16" s="1"/>
  <c r="K3279" i="16"/>
  <c r="H3279" i="16" s="1"/>
  <c r="K3267" i="16"/>
  <c r="H3267" i="16" s="1"/>
  <c r="K3255" i="16"/>
  <c r="H3255" i="16" s="1"/>
  <c r="K3243" i="16"/>
  <c r="H3243" i="16" s="1"/>
  <c r="K3231" i="16"/>
  <c r="H3231" i="16" s="1"/>
  <c r="K3219" i="16"/>
  <c r="H3219" i="16" s="1"/>
  <c r="K3207" i="16"/>
  <c r="H3207" i="16" s="1"/>
  <c r="K3195" i="16"/>
  <c r="H3195" i="16" s="1"/>
  <c r="K3183" i="16"/>
  <c r="H3183" i="16" s="1"/>
  <c r="K3171" i="16"/>
  <c r="H3171" i="16" s="1"/>
  <c r="K3159" i="16"/>
  <c r="H3159" i="16" s="1"/>
  <c r="K3147" i="16"/>
  <c r="H3147" i="16" s="1"/>
  <c r="K3135" i="16"/>
  <c r="H3135" i="16" s="1"/>
  <c r="K3123" i="16"/>
  <c r="H3123" i="16" s="1"/>
  <c r="K3111" i="16"/>
  <c r="H3111" i="16" s="1"/>
  <c r="K3099" i="16"/>
  <c r="H3099" i="16" s="1"/>
  <c r="K3087" i="16"/>
  <c r="H3087" i="16" s="1"/>
  <c r="K3075" i="16"/>
  <c r="H3075" i="16" s="1"/>
  <c r="K3063" i="16"/>
  <c r="H3063" i="16" s="1"/>
  <c r="K3051" i="16"/>
  <c r="H3051" i="16" s="1"/>
  <c r="K3039" i="16"/>
  <c r="H3039" i="16" s="1"/>
  <c r="K3027" i="16"/>
  <c r="H3027" i="16" s="1"/>
  <c r="K3015" i="16"/>
  <c r="H3015" i="16" s="1"/>
  <c r="K3003" i="16"/>
  <c r="H3003" i="16" s="1"/>
  <c r="K2991" i="16"/>
  <c r="H2991" i="16" s="1"/>
  <c r="K2979" i="16"/>
  <c r="H2979" i="16" s="1"/>
  <c r="K2967" i="16"/>
  <c r="H2967" i="16" s="1"/>
  <c r="K2955" i="16"/>
  <c r="H2955" i="16" s="1"/>
  <c r="K2943" i="16"/>
  <c r="H2943" i="16" s="1"/>
  <c r="K3698" i="16"/>
  <c r="H3698" i="16" s="1"/>
  <c r="K3686" i="16"/>
  <c r="H3686" i="16" s="1"/>
  <c r="K3674" i="16"/>
  <c r="H3674" i="16" s="1"/>
  <c r="K3662" i="16"/>
  <c r="H3662" i="16" s="1"/>
  <c r="K3650" i="16"/>
  <c r="H3650" i="16" s="1"/>
  <c r="K3638" i="16"/>
  <c r="H3638" i="16" s="1"/>
  <c r="K3626" i="16"/>
  <c r="H3626" i="16" s="1"/>
  <c r="K3614" i="16"/>
  <c r="H3614" i="16" s="1"/>
  <c r="K3602" i="16"/>
  <c r="H3602" i="16" s="1"/>
  <c r="K3590" i="16"/>
  <c r="H3590" i="16" s="1"/>
  <c r="K3578" i="16"/>
  <c r="H3578" i="16" s="1"/>
  <c r="K3566" i="16"/>
  <c r="H3566" i="16" s="1"/>
  <c r="K3554" i="16"/>
  <c r="H3554" i="16" s="1"/>
  <c r="K3542" i="16"/>
  <c r="H3542" i="16" s="1"/>
  <c r="K3530" i="16"/>
  <c r="H3530" i="16" s="1"/>
  <c r="K3518" i="16"/>
  <c r="H3518" i="16" s="1"/>
  <c r="K3506" i="16"/>
  <c r="H3506" i="16" s="1"/>
  <c r="K3494" i="16"/>
  <c r="H3494" i="16" s="1"/>
  <c r="K3482" i="16"/>
  <c r="H3482" i="16" s="1"/>
  <c r="K3470" i="16"/>
  <c r="H3470" i="16" s="1"/>
  <c r="K3458" i="16"/>
  <c r="H3458" i="16" s="1"/>
  <c r="K3446" i="16"/>
  <c r="H3446" i="16" s="1"/>
  <c r="K3434" i="16"/>
  <c r="H3434" i="16" s="1"/>
  <c r="K3422" i="16"/>
  <c r="H3422" i="16" s="1"/>
  <c r="K3410" i="16"/>
  <c r="H3410" i="16" s="1"/>
  <c r="K3398" i="16"/>
  <c r="H3398" i="16" s="1"/>
  <c r="K3386" i="16"/>
  <c r="H3386" i="16" s="1"/>
  <c r="K3374" i="16"/>
  <c r="H3374" i="16" s="1"/>
  <c r="K3362" i="16"/>
  <c r="H3362" i="16" s="1"/>
  <c r="K3350" i="16"/>
  <c r="H3350" i="16" s="1"/>
  <c r="K3338" i="16"/>
  <c r="H3338" i="16" s="1"/>
  <c r="K3326" i="16"/>
  <c r="H3326" i="16" s="1"/>
  <c r="K3314" i="16"/>
  <c r="H3314" i="16" s="1"/>
  <c r="K3302" i="16"/>
  <c r="H3302" i="16" s="1"/>
  <c r="K3290" i="16"/>
  <c r="H3290" i="16" s="1"/>
  <c r="K3278" i="16"/>
  <c r="H3278" i="16" s="1"/>
  <c r="K3266" i="16"/>
  <c r="H3266" i="16" s="1"/>
  <c r="K3254" i="16"/>
  <c r="H3254" i="16" s="1"/>
  <c r="K3242" i="16"/>
  <c r="H3242" i="16" s="1"/>
  <c r="K3230" i="16"/>
  <c r="H3230" i="16" s="1"/>
  <c r="K3218" i="16"/>
  <c r="H3218" i="16" s="1"/>
  <c r="K3206" i="16"/>
  <c r="H3206" i="16" s="1"/>
  <c r="K3194" i="16"/>
  <c r="H3194" i="16" s="1"/>
  <c r="K3182" i="16"/>
  <c r="H3182" i="16" s="1"/>
  <c r="K3170" i="16"/>
  <c r="H3170" i="16" s="1"/>
  <c r="K3158" i="16"/>
  <c r="H3158" i="16" s="1"/>
  <c r="K3146" i="16"/>
  <c r="H3146" i="16" s="1"/>
  <c r="K3134" i="16"/>
  <c r="H3134" i="16" s="1"/>
  <c r="K3122" i="16"/>
  <c r="H3122" i="16" s="1"/>
  <c r="K3110" i="16"/>
  <c r="H3110" i="16" s="1"/>
  <c r="K3098" i="16"/>
  <c r="H3098" i="16" s="1"/>
  <c r="K3086" i="16"/>
  <c r="H3086" i="16" s="1"/>
  <c r="K3074" i="16"/>
  <c r="H3074" i="16" s="1"/>
  <c r="K3062" i="16"/>
  <c r="H3062" i="16" s="1"/>
  <c r="K3050" i="16"/>
  <c r="H3050" i="16" s="1"/>
  <c r="K3038" i="16"/>
  <c r="H3038" i="16" s="1"/>
  <c r="K3026" i="16"/>
  <c r="H3026" i="16" s="1"/>
  <c r="K3014" i="16"/>
  <c r="H3014" i="16" s="1"/>
  <c r="K3002" i="16"/>
  <c r="H3002" i="16" s="1"/>
  <c r="K2990" i="16"/>
  <c r="H2990" i="16" s="1"/>
  <c r="K2978" i="16"/>
  <c r="H2978" i="16" s="1"/>
  <c r="K2966" i="16"/>
  <c r="H2966" i="16" s="1"/>
  <c r="K2954" i="16"/>
  <c r="H2954" i="16" s="1"/>
  <c r="K2942" i="16"/>
  <c r="H2942" i="16" s="1"/>
  <c r="K2930" i="16"/>
  <c r="H2930" i="16" s="1"/>
  <c r="K2918" i="16"/>
  <c r="H2918" i="16" s="1"/>
  <c r="K2906" i="16"/>
  <c r="H2906" i="16" s="1"/>
  <c r="K2894" i="16"/>
  <c r="H2894" i="16" s="1"/>
  <c r="K2882" i="16"/>
  <c r="H2882" i="16" s="1"/>
  <c r="K2870" i="16"/>
  <c r="H2870" i="16" s="1"/>
  <c r="K2858" i="16"/>
  <c r="H2858" i="16" s="1"/>
  <c r="K2846" i="16"/>
  <c r="H2846" i="16" s="1"/>
  <c r="K2834" i="16"/>
  <c r="H2834" i="16" s="1"/>
  <c r="K2822" i="16"/>
  <c r="H2822" i="16" s="1"/>
  <c r="K2810" i="16"/>
  <c r="H2810" i="16" s="1"/>
  <c r="K2798" i="16"/>
  <c r="H2798" i="16" s="1"/>
  <c r="K2786" i="16"/>
  <c r="H2786" i="16" s="1"/>
  <c r="K2774" i="16"/>
  <c r="H2774" i="16" s="1"/>
  <c r="K2762" i="16"/>
  <c r="H2762" i="16" s="1"/>
  <c r="K2750" i="16"/>
  <c r="H2750" i="16" s="1"/>
  <c r="K2738" i="16"/>
  <c r="H2738" i="16" s="1"/>
  <c r="K2726" i="16"/>
  <c r="H2726" i="16" s="1"/>
  <c r="K1021" i="16"/>
  <c r="H1021" i="16" s="1"/>
  <c r="K1009" i="16"/>
  <c r="H1009" i="16" s="1"/>
  <c r="K997" i="16"/>
  <c r="H997" i="16" s="1"/>
  <c r="K985" i="16"/>
  <c r="H985" i="16" s="1"/>
  <c r="K973" i="16"/>
  <c r="H973" i="16" s="1"/>
  <c r="K961" i="16"/>
  <c r="H961" i="16" s="1"/>
  <c r="K949" i="16"/>
  <c r="H949" i="16" s="1"/>
  <c r="K937" i="16"/>
  <c r="H937" i="16" s="1"/>
  <c r="K925" i="16"/>
  <c r="H925" i="16" s="1"/>
  <c r="K913" i="16"/>
  <c r="H913" i="16" s="1"/>
  <c r="K901" i="16"/>
  <c r="H901" i="16" s="1"/>
  <c r="K889" i="16"/>
  <c r="H889" i="16" s="1"/>
  <c r="K877" i="16"/>
  <c r="H877" i="16" s="1"/>
  <c r="K865" i="16"/>
  <c r="H865" i="16" s="1"/>
  <c r="K853" i="16"/>
  <c r="H853" i="16" s="1"/>
  <c r="K841" i="16"/>
  <c r="H841" i="16" s="1"/>
  <c r="K829" i="16"/>
  <c r="H829" i="16" s="1"/>
  <c r="K817" i="16"/>
  <c r="H817" i="16" s="1"/>
  <c r="K805" i="16"/>
  <c r="H805" i="16" s="1"/>
  <c r="K793" i="16"/>
  <c r="H793" i="16" s="1"/>
  <c r="K781" i="16"/>
  <c r="H781" i="16" s="1"/>
  <c r="K769" i="16"/>
  <c r="H769" i="16" s="1"/>
  <c r="K757" i="16"/>
  <c r="H757" i="16" s="1"/>
  <c r="K745" i="16"/>
  <c r="H745" i="16" s="1"/>
  <c r="K733" i="16"/>
  <c r="H733" i="16" s="1"/>
  <c r="K2448" i="16"/>
  <c r="H2448" i="16" s="1"/>
  <c r="K2436" i="16"/>
  <c r="H2436" i="16" s="1"/>
  <c r="K2424" i="16"/>
  <c r="H2424" i="16" s="1"/>
  <c r="K2412" i="16"/>
  <c r="H2412" i="16" s="1"/>
  <c r="K2400" i="16"/>
  <c r="H2400" i="16" s="1"/>
  <c r="K2388" i="16"/>
  <c r="H2388" i="16" s="1"/>
  <c r="K2376" i="16"/>
  <c r="H2376" i="16" s="1"/>
  <c r="K2364" i="16"/>
  <c r="H2364" i="16" s="1"/>
  <c r="K2352" i="16"/>
  <c r="H2352" i="16" s="1"/>
  <c r="K2340" i="16"/>
  <c r="H2340" i="16" s="1"/>
  <c r="K2328" i="16"/>
  <c r="H2328" i="16" s="1"/>
  <c r="K2316" i="16"/>
  <c r="H2316" i="16" s="1"/>
  <c r="K2304" i="16"/>
  <c r="H2304" i="16" s="1"/>
  <c r="K2292" i="16"/>
  <c r="H2292" i="16" s="1"/>
  <c r="K2280" i="16"/>
  <c r="H2280" i="16" s="1"/>
  <c r="K2268" i="16"/>
  <c r="H2268" i="16" s="1"/>
  <c r="K2256" i="16"/>
  <c r="H2256" i="16" s="1"/>
  <c r="K2244" i="16"/>
  <c r="H2244" i="16" s="1"/>
  <c r="K2232" i="16"/>
  <c r="H2232" i="16" s="1"/>
  <c r="K2220" i="16"/>
  <c r="H2220" i="16" s="1"/>
  <c r="K2208" i="16"/>
  <c r="H2208" i="16" s="1"/>
  <c r="K2196" i="16"/>
  <c r="H2196" i="16" s="1"/>
  <c r="K2184" i="16"/>
  <c r="H2184" i="16" s="1"/>
  <c r="K2172" i="16"/>
  <c r="H2172" i="16" s="1"/>
  <c r="K2160" i="16"/>
  <c r="H2160" i="16" s="1"/>
  <c r="K2148" i="16"/>
  <c r="H2148" i="16" s="1"/>
  <c r="K2136" i="16"/>
  <c r="H2136" i="16" s="1"/>
  <c r="K2124" i="16"/>
  <c r="H2124" i="16" s="1"/>
  <c r="K2112" i="16"/>
  <c r="H2112" i="16" s="1"/>
  <c r="K2100" i="16"/>
  <c r="H2100" i="16" s="1"/>
  <c r="K2088" i="16"/>
  <c r="H2088" i="16" s="1"/>
  <c r="K2076" i="16"/>
  <c r="H2076" i="16" s="1"/>
  <c r="K2064" i="16"/>
  <c r="H2064" i="16" s="1"/>
  <c r="K2052" i="16"/>
  <c r="H2052" i="16" s="1"/>
  <c r="K2040" i="16"/>
  <c r="H2040" i="16" s="1"/>
  <c r="K2028" i="16"/>
  <c r="H2028" i="16" s="1"/>
  <c r="K2016" i="16"/>
  <c r="H2016" i="16" s="1"/>
  <c r="K2004" i="16"/>
  <c r="H2004" i="16" s="1"/>
  <c r="K1992" i="16"/>
  <c r="H1992" i="16" s="1"/>
  <c r="K1980" i="16"/>
  <c r="H1980" i="16" s="1"/>
  <c r="K1968" i="16"/>
  <c r="H1968" i="16" s="1"/>
  <c r="K1956" i="16"/>
  <c r="H1956" i="16" s="1"/>
  <c r="K1944" i="16"/>
  <c r="H1944" i="16" s="1"/>
  <c r="K1932" i="16"/>
  <c r="H1932" i="16" s="1"/>
  <c r="K1920" i="16"/>
  <c r="H1920" i="16" s="1"/>
  <c r="K1908" i="16"/>
  <c r="H1908" i="16" s="1"/>
  <c r="K1896" i="16"/>
  <c r="H1896" i="16" s="1"/>
  <c r="K1884" i="16"/>
  <c r="H1884" i="16" s="1"/>
  <c r="K1872" i="16"/>
  <c r="H1872" i="16" s="1"/>
  <c r="K1860" i="16"/>
  <c r="H1860" i="16" s="1"/>
  <c r="K1848" i="16"/>
  <c r="H1848" i="16" s="1"/>
  <c r="K1836" i="16"/>
  <c r="H1836" i="16" s="1"/>
  <c r="K1824" i="16"/>
  <c r="H1824" i="16" s="1"/>
  <c r="K1812" i="16"/>
  <c r="H1812" i="16" s="1"/>
  <c r="K1800" i="16"/>
  <c r="H1800" i="16" s="1"/>
  <c r="K1788" i="16"/>
  <c r="H1788" i="16" s="1"/>
  <c r="K1776" i="16"/>
  <c r="H1776" i="16" s="1"/>
  <c r="K1764" i="16"/>
  <c r="H1764" i="16" s="1"/>
  <c r="K1752" i="16"/>
  <c r="H1752" i="16" s="1"/>
  <c r="K1740" i="16"/>
  <c r="H1740" i="16" s="1"/>
  <c r="K1728" i="16"/>
  <c r="H1728" i="16" s="1"/>
  <c r="K1716" i="16"/>
  <c r="H1716" i="16" s="1"/>
  <c r="K1704" i="16"/>
  <c r="H1704" i="16" s="1"/>
  <c r="K1692" i="16"/>
  <c r="H1692" i="16" s="1"/>
  <c r="K1680" i="16"/>
  <c r="H1680" i="16" s="1"/>
  <c r="K1668" i="16"/>
  <c r="H1668" i="16" s="1"/>
  <c r="K1656" i="16"/>
  <c r="H1656" i="16" s="1"/>
  <c r="K1644" i="16"/>
  <c r="H1644" i="16" s="1"/>
  <c r="K1632" i="16"/>
  <c r="H1632" i="16" s="1"/>
  <c r="K1620" i="16"/>
  <c r="H1620" i="16" s="1"/>
  <c r="K1608" i="16"/>
  <c r="H1608" i="16" s="1"/>
  <c r="K1596" i="16"/>
  <c r="H1596" i="16" s="1"/>
  <c r="K1584" i="16"/>
  <c r="H1584" i="16" s="1"/>
  <c r="K1572" i="16"/>
  <c r="H1572" i="16" s="1"/>
  <c r="K1560" i="16"/>
  <c r="H1560" i="16" s="1"/>
  <c r="K1548" i="16"/>
  <c r="H1548" i="16" s="1"/>
  <c r="K1536" i="16"/>
  <c r="H1536" i="16" s="1"/>
  <c r="K1524" i="16"/>
  <c r="H1524" i="16" s="1"/>
  <c r="K1512" i="16"/>
  <c r="H1512" i="16" s="1"/>
  <c r="K1500" i="16"/>
  <c r="H1500" i="16" s="1"/>
  <c r="K1488" i="16"/>
  <c r="H1488" i="16" s="1"/>
  <c r="K1476" i="16"/>
  <c r="H1476" i="16" s="1"/>
  <c r="K1464" i="16"/>
  <c r="H1464" i="16" s="1"/>
  <c r="K1452" i="16"/>
  <c r="H1452" i="16" s="1"/>
  <c r="K1440" i="16"/>
  <c r="H1440" i="16" s="1"/>
  <c r="K3839" i="16"/>
  <c r="H3839" i="16" s="1"/>
  <c r="K3827" i="16"/>
  <c r="H3827" i="16" s="1"/>
  <c r="K3815" i="16"/>
  <c r="H3815" i="16" s="1"/>
  <c r="K3803" i="16"/>
  <c r="H3803" i="16" s="1"/>
  <c r="K3791" i="16"/>
  <c r="H3791" i="16" s="1"/>
  <c r="K3779" i="16"/>
  <c r="H3779" i="16" s="1"/>
  <c r="K3767" i="16"/>
  <c r="H3767" i="16" s="1"/>
  <c r="K3755" i="16"/>
  <c r="H3755" i="16" s="1"/>
  <c r="K3743" i="16"/>
  <c r="H3743" i="16" s="1"/>
  <c r="K3731" i="16"/>
  <c r="H3731" i="16" s="1"/>
  <c r="K3719" i="16"/>
  <c r="H3719" i="16" s="1"/>
  <c r="K3707" i="16"/>
  <c r="H3707" i="16" s="1"/>
  <c r="K3695" i="16"/>
  <c r="H3695" i="16" s="1"/>
  <c r="K3683" i="16"/>
  <c r="H3683" i="16" s="1"/>
  <c r="K3671" i="16"/>
  <c r="H3671" i="16" s="1"/>
  <c r="K3659" i="16"/>
  <c r="H3659" i="16" s="1"/>
  <c r="K3647" i="16"/>
  <c r="H3647" i="16" s="1"/>
  <c r="K3635" i="16"/>
  <c r="H3635" i="16" s="1"/>
  <c r="K3623" i="16"/>
  <c r="H3623" i="16" s="1"/>
  <c r="K3611" i="16"/>
  <c r="H3611" i="16" s="1"/>
  <c r="K3599" i="16"/>
  <c r="H3599" i="16" s="1"/>
  <c r="K3587" i="16"/>
  <c r="H3587" i="16" s="1"/>
  <c r="K3575" i="16"/>
  <c r="H3575" i="16" s="1"/>
  <c r="K3563" i="16"/>
  <c r="H3563" i="16" s="1"/>
  <c r="K3551" i="16"/>
  <c r="H3551" i="16" s="1"/>
  <c r="K3539" i="16"/>
  <c r="H3539" i="16" s="1"/>
  <c r="K3527" i="16"/>
  <c r="H3527" i="16" s="1"/>
  <c r="K3515" i="16"/>
  <c r="H3515" i="16" s="1"/>
  <c r="K3503" i="16"/>
  <c r="H3503" i="16" s="1"/>
  <c r="K3491" i="16"/>
  <c r="H3491" i="16" s="1"/>
  <c r="K3479" i="16"/>
  <c r="H3479" i="16" s="1"/>
  <c r="K3467" i="16"/>
  <c r="H3467" i="16" s="1"/>
  <c r="K3455" i="16"/>
  <c r="H3455" i="16" s="1"/>
  <c r="K3443" i="16"/>
  <c r="H3443" i="16" s="1"/>
  <c r="K3431" i="16"/>
  <c r="H3431" i="16" s="1"/>
  <c r="K3419" i="16"/>
  <c r="H3419" i="16" s="1"/>
  <c r="K3407" i="16"/>
  <c r="H3407" i="16" s="1"/>
  <c r="K3395" i="16"/>
  <c r="H3395" i="16" s="1"/>
  <c r="K3383" i="16"/>
  <c r="H3383" i="16" s="1"/>
  <c r="K3371" i="16"/>
  <c r="H3371" i="16" s="1"/>
  <c r="K3359" i="16"/>
  <c r="H3359" i="16" s="1"/>
  <c r="K3347" i="16"/>
  <c r="H3347" i="16" s="1"/>
  <c r="K3335" i="16"/>
  <c r="H3335" i="16" s="1"/>
  <c r="K3323" i="16"/>
  <c r="H3323" i="16" s="1"/>
  <c r="K3311" i="16"/>
  <c r="H3311" i="16" s="1"/>
  <c r="K3299" i="16"/>
  <c r="H3299" i="16" s="1"/>
  <c r="K3287" i="16"/>
  <c r="H3287" i="16" s="1"/>
  <c r="K3275" i="16"/>
  <c r="H3275" i="16" s="1"/>
  <c r="K3263" i="16"/>
  <c r="H3263" i="16" s="1"/>
  <c r="K3251" i="16"/>
  <c r="H3251" i="16" s="1"/>
  <c r="K3239" i="16"/>
  <c r="H3239" i="16" s="1"/>
  <c r="K3227" i="16"/>
  <c r="H3227" i="16" s="1"/>
  <c r="K3215" i="16"/>
  <c r="H3215" i="16" s="1"/>
  <c r="K3203" i="16"/>
  <c r="H3203" i="16" s="1"/>
  <c r="K3191" i="16"/>
  <c r="H3191" i="16" s="1"/>
  <c r="K3179" i="16"/>
  <c r="H3179" i="16" s="1"/>
  <c r="K3167" i="16"/>
  <c r="H3167" i="16" s="1"/>
  <c r="K3155" i="16"/>
  <c r="H3155" i="16" s="1"/>
  <c r="K3143" i="16"/>
  <c r="H3143" i="16" s="1"/>
  <c r="K3131" i="16"/>
  <c r="H3131" i="16" s="1"/>
  <c r="K3119" i="16"/>
  <c r="H3119" i="16" s="1"/>
  <c r="K3107" i="16"/>
  <c r="H3107" i="16" s="1"/>
  <c r="K3095" i="16"/>
  <c r="H3095" i="16" s="1"/>
  <c r="K3083" i="16"/>
  <c r="H3083" i="16" s="1"/>
  <c r="K3071" i="16"/>
  <c r="H3071" i="16" s="1"/>
  <c r="K3059" i="16"/>
  <c r="H3059" i="16" s="1"/>
  <c r="K3047" i="16"/>
  <c r="H3047" i="16" s="1"/>
  <c r="K3035" i="16"/>
  <c r="H3035" i="16" s="1"/>
  <c r="K3023" i="16"/>
  <c r="H3023" i="16" s="1"/>
  <c r="K3011" i="16"/>
  <c r="H3011" i="16" s="1"/>
  <c r="K2999" i="16"/>
  <c r="H2999" i="16" s="1"/>
  <c r="K3838" i="16"/>
  <c r="H3838" i="16" s="1"/>
  <c r="K3826" i="16"/>
  <c r="H3826" i="16" s="1"/>
  <c r="K3814" i="16"/>
  <c r="H3814" i="16" s="1"/>
  <c r="K3802" i="16"/>
  <c r="H3802" i="16" s="1"/>
  <c r="K3790" i="16"/>
  <c r="H3790" i="16" s="1"/>
  <c r="K3778" i="16"/>
  <c r="H3778" i="16" s="1"/>
  <c r="K3766" i="16"/>
  <c r="H3766" i="16" s="1"/>
  <c r="K3754" i="16"/>
  <c r="H3754" i="16" s="1"/>
  <c r="K3742" i="16"/>
  <c r="H3742" i="16" s="1"/>
  <c r="K3730" i="16"/>
  <c r="H3730" i="16" s="1"/>
  <c r="K3718" i="16"/>
  <c r="H3718" i="16" s="1"/>
  <c r="K3706" i="16"/>
  <c r="H3706" i="16" s="1"/>
  <c r="K3694" i="16"/>
  <c r="H3694" i="16" s="1"/>
  <c r="K3682" i="16"/>
  <c r="H3682" i="16" s="1"/>
  <c r="K3670" i="16"/>
  <c r="H3670" i="16" s="1"/>
  <c r="K3658" i="16"/>
  <c r="H3658" i="16" s="1"/>
  <c r="K3646" i="16"/>
  <c r="H3646" i="16" s="1"/>
  <c r="K3634" i="16"/>
  <c r="H3634" i="16" s="1"/>
  <c r="K3622" i="16"/>
  <c r="H3622" i="16" s="1"/>
  <c r="K3610" i="16"/>
  <c r="H3610" i="16" s="1"/>
  <c r="K3598" i="16"/>
  <c r="H3598" i="16" s="1"/>
  <c r="K3586" i="16"/>
  <c r="H3586" i="16" s="1"/>
  <c r="K3574" i="16"/>
  <c r="H3574" i="16" s="1"/>
  <c r="K3562" i="16"/>
  <c r="H3562" i="16" s="1"/>
  <c r="K3550" i="16"/>
  <c r="H3550" i="16" s="1"/>
  <c r="K3538" i="16"/>
  <c r="H3538" i="16" s="1"/>
  <c r="K3526" i="16"/>
  <c r="H3526" i="16" s="1"/>
  <c r="K3514" i="16"/>
  <c r="H3514" i="16" s="1"/>
  <c r="K3502" i="16"/>
  <c r="H3502" i="16" s="1"/>
  <c r="K3490" i="16"/>
  <c r="H3490" i="16" s="1"/>
  <c r="K3478" i="16"/>
  <c r="H3478" i="16" s="1"/>
  <c r="K3466" i="16"/>
  <c r="H3466" i="16" s="1"/>
  <c r="K3454" i="16"/>
  <c r="H3454" i="16" s="1"/>
  <c r="K3442" i="16"/>
  <c r="H3442" i="16" s="1"/>
  <c r="K3430" i="16"/>
  <c r="H3430" i="16" s="1"/>
  <c r="K3418" i="16"/>
  <c r="H3418" i="16" s="1"/>
  <c r="K3406" i="16"/>
  <c r="H3406" i="16" s="1"/>
  <c r="K3394" i="16"/>
  <c r="H3394" i="16" s="1"/>
  <c r="K3382" i="16"/>
  <c r="H3382" i="16" s="1"/>
  <c r="K3370" i="16"/>
  <c r="H3370" i="16" s="1"/>
  <c r="K3358" i="16"/>
  <c r="H3358" i="16" s="1"/>
  <c r="K3346" i="16"/>
  <c r="H3346" i="16" s="1"/>
  <c r="K3334" i="16"/>
  <c r="H3334" i="16" s="1"/>
  <c r="K3322" i="16"/>
  <c r="H3322" i="16" s="1"/>
  <c r="K3310" i="16"/>
  <c r="H3310" i="16" s="1"/>
  <c r="K3298" i="16"/>
  <c r="H3298" i="16" s="1"/>
  <c r="K3286" i="16"/>
  <c r="H3286" i="16" s="1"/>
  <c r="K3274" i="16"/>
  <c r="H3274" i="16" s="1"/>
  <c r="K3262" i="16"/>
  <c r="H3262" i="16" s="1"/>
  <c r="K3250" i="16"/>
  <c r="H3250" i="16" s="1"/>
  <c r="K3238" i="16"/>
  <c r="H3238" i="16" s="1"/>
  <c r="K3226" i="16"/>
  <c r="H3226" i="16" s="1"/>
  <c r="K3214" i="16"/>
  <c r="H3214" i="16" s="1"/>
  <c r="K3202" i="16"/>
  <c r="H3202" i="16" s="1"/>
  <c r="K3190" i="16"/>
  <c r="H3190" i="16" s="1"/>
  <c r="K3178" i="16"/>
  <c r="H3178" i="16" s="1"/>
  <c r="K3166" i="16"/>
  <c r="H3166" i="16" s="1"/>
  <c r="K3154" i="16"/>
  <c r="H3154" i="16" s="1"/>
  <c r="K3142" i="16"/>
  <c r="H3142" i="16" s="1"/>
  <c r="K3130" i="16"/>
  <c r="H3130" i="16" s="1"/>
  <c r="K3118" i="16"/>
  <c r="H3118" i="16" s="1"/>
  <c r="K3106" i="16"/>
  <c r="H3106" i="16" s="1"/>
  <c r="K3094" i="16"/>
  <c r="H3094" i="16" s="1"/>
  <c r="K3082" i="16"/>
  <c r="H3082" i="16" s="1"/>
  <c r="K3070" i="16"/>
  <c r="H3070" i="16" s="1"/>
  <c r="K3058" i="16"/>
  <c r="H3058" i="16" s="1"/>
  <c r="K3046" i="16"/>
  <c r="H3046" i="16" s="1"/>
  <c r="K3034" i="16"/>
  <c r="H3034" i="16" s="1"/>
  <c r="K3022" i="16"/>
  <c r="H3022" i="16" s="1"/>
  <c r="K3010" i="16"/>
  <c r="H3010" i="16" s="1"/>
  <c r="K2998" i="16"/>
  <c r="H2998" i="16" s="1"/>
  <c r="K2986" i="16"/>
  <c r="H2986" i="16" s="1"/>
  <c r="K2974" i="16"/>
  <c r="H2974" i="16" s="1"/>
  <c r="K2962" i="16"/>
  <c r="H2962" i="16" s="1"/>
  <c r="K2950" i="16"/>
  <c r="H2950" i="16" s="1"/>
  <c r="K3837" i="16"/>
  <c r="H3837" i="16" s="1"/>
  <c r="K3825" i="16"/>
  <c r="H3825" i="16" s="1"/>
  <c r="K3813" i="16"/>
  <c r="H3813" i="16" s="1"/>
  <c r="K3801" i="16"/>
  <c r="H3801" i="16" s="1"/>
  <c r="K3789" i="16"/>
  <c r="H3789" i="16" s="1"/>
  <c r="K3777" i="16"/>
  <c r="H3777" i="16" s="1"/>
  <c r="K3765" i="16"/>
  <c r="H3765" i="16" s="1"/>
  <c r="K3753" i="16"/>
  <c r="H3753" i="16" s="1"/>
  <c r="K3741" i="16"/>
  <c r="H3741" i="16" s="1"/>
  <c r="K3729" i="16"/>
  <c r="H3729" i="16" s="1"/>
  <c r="K3717" i="16"/>
  <c r="H3717" i="16" s="1"/>
  <c r="K3705" i="16"/>
  <c r="H3705" i="16" s="1"/>
  <c r="K3693" i="16"/>
  <c r="H3693" i="16" s="1"/>
  <c r="K3681" i="16"/>
  <c r="H3681" i="16" s="1"/>
  <c r="K3669" i="16"/>
  <c r="H3669" i="16" s="1"/>
  <c r="K3657" i="16"/>
  <c r="H3657" i="16" s="1"/>
  <c r="K3645" i="16"/>
  <c r="H3645" i="16" s="1"/>
  <c r="K3633" i="16"/>
  <c r="H3633" i="16" s="1"/>
  <c r="K3621" i="16"/>
  <c r="H3621" i="16" s="1"/>
  <c r="K3609" i="16"/>
  <c r="H3609" i="16" s="1"/>
  <c r="K3597" i="16"/>
  <c r="H3597" i="16" s="1"/>
  <c r="K3585" i="16"/>
  <c r="H3585" i="16" s="1"/>
  <c r="K3573" i="16"/>
  <c r="H3573" i="16" s="1"/>
  <c r="K3561" i="16"/>
  <c r="H3561" i="16" s="1"/>
  <c r="K3549" i="16"/>
  <c r="H3549" i="16" s="1"/>
  <c r="K3537" i="16"/>
  <c r="H3537" i="16" s="1"/>
  <c r="K3525" i="16"/>
  <c r="H3525" i="16" s="1"/>
  <c r="K3513" i="16"/>
  <c r="H3513" i="16" s="1"/>
  <c r="K3501" i="16"/>
  <c r="H3501" i="16" s="1"/>
  <c r="K3489" i="16"/>
  <c r="H3489" i="16" s="1"/>
  <c r="K3477" i="16"/>
  <c r="H3477" i="16" s="1"/>
  <c r="K3465" i="16"/>
  <c r="H3465" i="16" s="1"/>
  <c r="K3453" i="16"/>
  <c r="H3453" i="16" s="1"/>
  <c r="K3441" i="16"/>
  <c r="H3441" i="16" s="1"/>
  <c r="K3429" i="16"/>
  <c r="H3429" i="16" s="1"/>
  <c r="K3417" i="16"/>
  <c r="H3417" i="16" s="1"/>
  <c r="K3405" i="16"/>
  <c r="H3405" i="16" s="1"/>
  <c r="K3393" i="16"/>
  <c r="H3393" i="16" s="1"/>
  <c r="K3381" i="16"/>
  <c r="H3381" i="16" s="1"/>
  <c r="K3369" i="16"/>
  <c r="H3369" i="16" s="1"/>
  <c r="K3357" i="16"/>
  <c r="H3357" i="16" s="1"/>
  <c r="K3345" i="16"/>
  <c r="H3345" i="16" s="1"/>
  <c r="K3333" i="16"/>
  <c r="H3333" i="16" s="1"/>
  <c r="K3321" i="16"/>
  <c r="H3321" i="16" s="1"/>
  <c r="K3309" i="16"/>
  <c r="H3309" i="16" s="1"/>
  <c r="K3297" i="16"/>
  <c r="H3297" i="16" s="1"/>
  <c r="K3285" i="16"/>
  <c r="H3285" i="16" s="1"/>
  <c r="K3273" i="16"/>
  <c r="H3273" i="16" s="1"/>
  <c r="K3261" i="16"/>
  <c r="H3261" i="16" s="1"/>
  <c r="K3249" i="16"/>
  <c r="H3249" i="16" s="1"/>
  <c r="K3237" i="16"/>
  <c r="H3237" i="16" s="1"/>
  <c r="K3225" i="16"/>
  <c r="H3225" i="16" s="1"/>
  <c r="K3213" i="16"/>
  <c r="H3213" i="16" s="1"/>
  <c r="K3201" i="16"/>
  <c r="H3201" i="16" s="1"/>
  <c r="K3189" i="16"/>
  <c r="H3189" i="16" s="1"/>
  <c r="K3177" i="16"/>
  <c r="H3177" i="16" s="1"/>
  <c r="K3165" i="16"/>
  <c r="H3165" i="16" s="1"/>
  <c r="K3153" i="16"/>
  <c r="H3153" i="16" s="1"/>
  <c r="K3141" i="16"/>
  <c r="H3141" i="16" s="1"/>
  <c r="K3129" i="16"/>
  <c r="H3129" i="16" s="1"/>
  <c r="K3117" i="16"/>
  <c r="H3117" i="16" s="1"/>
  <c r="K3105" i="16"/>
  <c r="H3105" i="16" s="1"/>
  <c r="K3093" i="16"/>
  <c r="H3093" i="16" s="1"/>
  <c r="K3081" i="16"/>
  <c r="H3081" i="16" s="1"/>
  <c r="K3069" i="16"/>
  <c r="H3069" i="16" s="1"/>
  <c r="K3057" i="16"/>
  <c r="H3057" i="16" s="1"/>
  <c r="K3836" i="16"/>
  <c r="H3836" i="16" s="1"/>
  <c r="K3824" i="16"/>
  <c r="H3824" i="16" s="1"/>
  <c r="K3812" i="16"/>
  <c r="H3812" i="16" s="1"/>
  <c r="K3800" i="16"/>
  <c r="H3800" i="16" s="1"/>
  <c r="K3788" i="16"/>
  <c r="H3788" i="16" s="1"/>
  <c r="K3776" i="16"/>
  <c r="H3776" i="16" s="1"/>
  <c r="K3764" i="16"/>
  <c r="H3764" i="16" s="1"/>
  <c r="K3752" i="16"/>
  <c r="H3752" i="16" s="1"/>
  <c r="K3740" i="16"/>
  <c r="H3740" i="16" s="1"/>
  <c r="K3728" i="16"/>
  <c r="H3728" i="16" s="1"/>
  <c r="K3716" i="16"/>
  <c r="H3716" i="16" s="1"/>
  <c r="K3704" i="16"/>
  <c r="H3704" i="16" s="1"/>
  <c r="K3692" i="16"/>
  <c r="H3692" i="16" s="1"/>
  <c r="K3680" i="16"/>
  <c r="H3680" i="16" s="1"/>
  <c r="K3668" i="16"/>
  <c r="H3668" i="16" s="1"/>
  <c r="K3656" i="16"/>
  <c r="H3656" i="16" s="1"/>
  <c r="K3644" i="16"/>
  <c r="H3644" i="16" s="1"/>
  <c r="K3632" i="16"/>
  <c r="H3632" i="16" s="1"/>
  <c r="K3620" i="16"/>
  <c r="H3620" i="16" s="1"/>
  <c r="K3608" i="16"/>
  <c r="H3608" i="16" s="1"/>
  <c r="K3596" i="16"/>
  <c r="H3596" i="16" s="1"/>
  <c r="K3584" i="16"/>
  <c r="H3584" i="16" s="1"/>
  <c r="K3572" i="16"/>
  <c r="H3572" i="16" s="1"/>
  <c r="K3560" i="16"/>
  <c r="H3560" i="16" s="1"/>
  <c r="K3548" i="16"/>
  <c r="H3548" i="16" s="1"/>
  <c r="K3536" i="16"/>
  <c r="H3536" i="16" s="1"/>
  <c r="K3524" i="16"/>
  <c r="H3524" i="16" s="1"/>
  <c r="K3512" i="16"/>
  <c r="H3512" i="16" s="1"/>
  <c r="K3500" i="16"/>
  <c r="H3500" i="16" s="1"/>
  <c r="K3488" i="16"/>
  <c r="H3488" i="16" s="1"/>
  <c r="K3476" i="16"/>
  <c r="H3476" i="16" s="1"/>
  <c r="K3464" i="16"/>
  <c r="H3464" i="16" s="1"/>
  <c r="K3452" i="16"/>
  <c r="H3452" i="16" s="1"/>
  <c r="K3440" i="16"/>
  <c r="H3440" i="16" s="1"/>
  <c r="K3428" i="16"/>
  <c r="H3428" i="16" s="1"/>
  <c r="K3416" i="16"/>
  <c r="H3416" i="16" s="1"/>
  <c r="K3404" i="16"/>
  <c r="H3404" i="16" s="1"/>
  <c r="K3392" i="16"/>
  <c r="H3392" i="16" s="1"/>
  <c r="K3380" i="16"/>
  <c r="H3380" i="16" s="1"/>
  <c r="K3368" i="16"/>
  <c r="H3368" i="16" s="1"/>
  <c r="K3356" i="16"/>
  <c r="H3356" i="16" s="1"/>
  <c r="K3344" i="16"/>
  <c r="H3344" i="16" s="1"/>
  <c r="K3332" i="16"/>
  <c r="H3332" i="16" s="1"/>
  <c r="K3320" i="16"/>
  <c r="H3320" i="16" s="1"/>
  <c r="K3308" i="16"/>
  <c r="H3308" i="16" s="1"/>
  <c r="K3296" i="16"/>
  <c r="H3296" i="16" s="1"/>
  <c r="K3284" i="16"/>
  <c r="H3284" i="16" s="1"/>
  <c r="K3272" i="16"/>
  <c r="H3272" i="16" s="1"/>
  <c r="K3260" i="16"/>
  <c r="H3260" i="16" s="1"/>
  <c r="K3248" i="16"/>
  <c r="H3248" i="16" s="1"/>
  <c r="K3236" i="16"/>
  <c r="H3236" i="16" s="1"/>
  <c r="K3224" i="16"/>
  <c r="H3224" i="16" s="1"/>
  <c r="K3212" i="16"/>
  <c r="H3212" i="16" s="1"/>
  <c r="K3200" i="16"/>
  <c r="H3200" i="16" s="1"/>
  <c r="K3188" i="16"/>
  <c r="H3188" i="16" s="1"/>
  <c r="K3176" i="16"/>
  <c r="H3176" i="16" s="1"/>
  <c r="K3164" i="16"/>
  <c r="H3164" i="16" s="1"/>
  <c r="K3152" i="16"/>
  <c r="H3152" i="16" s="1"/>
  <c r="K3140" i="16"/>
  <c r="H3140" i="16" s="1"/>
  <c r="K3128" i="16"/>
  <c r="H3128" i="16" s="1"/>
  <c r="K3116" i="16"/>
  <c r="H3116" i="16" s="1"/>
  <c r="K3104" i="16"/>
  <c r="H3104" i="16" s="1"/>
  <c r="K3092" i="16"/>
  <c r="H3092" i="16" s="1"/>
  <c r="K3080" i="16"/>
  <c r="H3080" i="16" s="1"/>
  <c r="K3068" i="16"/>
  <c r="H3068" i="16" s="1"/>
  <c r="K3056" i="16"/>
  <c r="H3056" i="16" s="1"/>
  <c r="K1687" i="16"/>
  <c r="H1687" i="16" s="1"/>
  <c r="K2838" i="16"/>
  <c r="H2838" i="16" s="1"/>
  <c r="K2826" i="16"/>
  <c r="H2826" i="16" s="1"/>
  <c r="K2814" i="16"/>
  <c r="H2814" i="16" s="1"/>
  <c r="K2802" i="16"/>
  <c r="H2802" i="16" s="1"/>
  <c r="K2790" i="16"/>
  <c r="H2790" i="16" s="1"/>
  <c r="K2778" i="16"/>
  <c r="H2778" i="16" s="1"/>
  <c r="K2766" i="16"/>
  <c r="H2766" i="16" s="1"/>
  <c r="K2754" i="16"/>
  <c r="H2754" i="16" s="1"/>
  <c r="K2742" i="16"/>
  <c r="H2742" i="16" s="1"/>
  <c r="K2730" i="16"/>
  <c r="H2730" i="16" s="1"/>
  <c r="K2718" i="16"/>
  <c r="H2718" i="16" s="1"/>
  <c r="K2706" i="16"/>
  <c r="H2706" i="16" s="1"/>
  <c r="K2694" i="16"/>
  <c r="H2694" i="16" s="1"/>
  <c r="K2682" i="16"/>
  <c r="H2682" i="16" s="1"/>
  <c r="K2670" i="16"/>
  <c r="H2670" i="16" s="1"/>
  <c r="K2658" i="16"/>
  <c r="H2658" i="16" s="1"/>
  <c r="K2646" i="16"/>
  <c r="H2646" i="16" s="1"/>
  <c r="K2634" i="16"/>
  <c r="H2634" i="16" s="1"/>
  <c r="K2622" i="16"/>
  <c r="H2622" i="16" s="1"/>
  <c r="K2610" i="16"/>
  <c r="H2610" i="16" s="1"/>
  <c r="K2598" i="16"/>
  <c r="H2598" i="16" s="1"/>
  <c r="K2586" i="16"/>
  <c r="H2586" i="16" s="1"/>
  <c r="K2574" i="16"/>
  <c r="H2574" i="16" s="1"/>
  <c r="K2562" i="16"/>
  <c r="H2562" i="16" s="1"/>
  <c r="K2550" i="16"/>
  <c r="H2550" i="16" s="1"/>
  <c r="K2538" i="16"/>
  <c r="H2538" i="16" s="1"/>
  <c r="K2526" i="16"/>
  <c r="H2526" i="16" s="1"/>
  <c r="K2514" i="16"/>
  <c r="H2514" i="16" s="1"/>
  <c r="K2502" i="16"/>
  <c r="H2502" i="16" s="1"/>
  <c r="K2490" i="16"/>
  <c r="H2490" i="16" s="1"/>
  <c r="K2478" i="16"/>
  <c r="H2478" i="16" s="1"/>
  <c r="K2466" i="16"/>
  <c r="H2466" i="16" s="1"/>
  <c r="K2454" i="16"/>
  <c r="H2454" i="16" s="1"/>
  <c r="K2442" i="16"/>
  <c r="H2442" i="16" s="1"/>
  <c r="K2430" i="16"/>
  <c r="H2430" i="16" s="1"/>
  <c r="K2418" i="16"/>
  <c r="H2418" i="16" s="1"/>
  <c r="K2406" i="16"/>
  <c r="H2406" i="16" s="1"/>
  <c r="K2394" i="16"/>
  <c r="H2394" i="16" s="1"/>
  <c r="K2382" i="16"/>
  <c r="H2382" i="16" s="1"/>
  <c r="K2370" i="16"/>
  <c r="H2370" i="16" s="1"/>
  <c r="K2358" i="16"/>
  <c r="H2358" i="16" s="1"/>
  <c r="K2346" i="16"/>
  <c r="H2346" i="16" s="1"/>
  <c r="K2334" i="16"/>
  <c r="H2334" i="16" s="1"/>
  <c r="K2322" i="16"/>
  <c r="H2322" i="16" s="1"/>
  <c r="K2310" i="16"/>
  <c r="H2310" i="16" s="1"/>
  <c r="K2298" i="16"/>
  <c r="H2298" i="16" s="1"/>
  <c r="K2286" i="16"/>
  <c r="H2286" i="16" s="1"/>
  <c r="K2274" i="16"/>
  <c r="H2274" i="16" s="1"/>
  <c r="K2262" i="16"/>
  <c r="H2262" i="16" s="1"/>
  <c r="K2250" i="16"/>
  <c r="H2250" i="16" s="1"/>
  <c r="K2238" i="16"/>
  <c r="H2238" i="16" s="1"/>
  <c r="K2226" i="16"/>
  <c r="H2226" i="16" s="1"/>
  <c r="K2214" i="16"/>
  <c r="H2214" i="16" s="1"/>
  <c r="K2202" i="16"/>
  <c r="H2202" i="16" s="1"/>
  <c r="K2190" i="16"/>
  <c r="H2190" i="16" s="1"/>
  <c r="K2178" i="16"/>
  <c r="H2178" i="16" s="1"/>
  <c r="K2166" i="16"/>
  <c r="H2166" i="16" s="1"/>
  <c r="K2154" i="16"/>
  <c r="H2154" i="16" s="1"/>
  <c r="K2142" i="16"/>
  <c r="H2142" i="16" s="1"/>
  <c r="K2130" i="16"/>
  <c r="H2130" i="16" s="1"/>
  <c r="K2118" i="16"/>
  <c r="H2118" i="16" s="1"/>
  <c r="K2106" i="16"/>
  <c r="H2106" i="16" s="1"/>
  <c r="K2094" i="16"/>
  <c r="H2094" i="16" s="1"/>
  <c r="K2082" i="16"/>
  <c r="H2082" i="16" s="1"/>
  <c r="K2070" i="16"/>
  <c r="H2070" i="16" s="1"/>
  <c r="K2058" i="16"/>
  <c r="H2058" i="16" s="1"/>
  <c r="K2046" i="16"/>
  <c r="H2046" i="16" s="1"/>
  <c r="K2849" i="16"/>
  <c r="H2849" i="16" s="1"/>
  <c r="K2837" i="16"/>
  <c r="H2837" i="16" s="1"/>
  <c r="K2825" i="16"/>
  <c r="H2825" i="16" s="1"/>
  <c r="K2813" i="16"/>
  <c r="H2813" i="16" s="1"/>
  <c r="K2801" i="16"/>
  <c r="H2801" i="16" s="1"/>
  <c r="K2789" i="16"/>
  <c r="H2789" i="16" s="1"/>
  <c r="K2777" i="16"/>
  <c r="H2777" i="16" s="1"/>
  <c r="K2765" i="16"/>
  <c r="H2765" i="16" s="1"/>
  <c r="K2753" i="16"/>
  <c r="H2753" i="16" s="1"/>
  <c r="K2741" i="16"/>
  <c r="H2741" i="16" s="1"/>
  <c r="K2729" i="16"/>
  <c r="H2729" i="16" s="1"/>
  <c r="K2717" i="16"/>
  <c r="H2717" i="16" s="1"/>
  <c r="K2705" i="16"/>
  <c r="H2705" i="16" s="1"/>
  <c r="K2693" i="16"/>
  <c r="H2693" i="16" s="1"/>
  <c r="K2681" i="16"/>
  <c r="H2681" i="16" s="1"/>
  <c r="K2669" i="16"/>
  <c r="H2669" i="16" s="1"/>
  <c r="K2657" i="16"/>
  <c r="H2657" i="16" s="1"/>
  <c r="K2645" i="16"/>
  <c r="H2645" i="16" s="1"/>
  <c r="K2633" i="16"/>
  <c r="H2633" i="16" s="1"/>
  <c r="K2621" i="16"/>
  <c r="H2621" i="16" s="1"/>
  <c r="K2609" i="16"/>
  <c r="H2609" i="16" s="1"/>
  <c r="K2597" i="16"/>
  <c r="H2597" i="16" s="1"/>
  <c r="K2585" i="16"/>
  <c r="H2585" i="16" s="1"/>
  <c r="K2573" i="16"/>
  <c r="H2573" i="16" s="1"/>
  <c r="K2561" i="16"/>
  <c r="H2561" i="16" s="1"/>
  <c r="K2549" i="16"/>
  <c r="H2549" i="16" s="1"/>
  <c r="K2537" i="16"/>
  <c r="H2537" i="16" s="1"/>
  <c r="K2525" i="16"/>
  <c r="H2525" i="16" s="1"/>
  <c r="K2513" i="16"/>
  <c r="H2513" i="16" s="1"/>
  <c r="K2501" i="16"/>
  <c r="H2501" i="16" s="1"/>
  <c r="K2489" i="16"/>
  <c r="H2489" i="16" s="1"/>
  <c r="K2477" i="16"/>
  <c r="H2477" i="16" s="1"/>
  <c r="K2465" i="16"/>
  <c r="H2465" i="16" s="1"/>
  <c r="K2453" i="16"/>
  <c r="H2453" i="16" s="1"/>
  <c r="K2441" i="16"/>
  <c r="H2441" i="16" s="1"/>
  <c r="K2429" i="16"/>
  <c r="H2429" i="16" s="1"/>
  <c r="K2417" i="16"/>
  <c r="H2417" i="16" s="1"/>
  <c r="K2405" i="16"/>
  <c r="H2405" i="16" s="1"/>
  <c r="K2393" i="16"/>
  <c r="H2393" i="16" s="1"/>
  <c r="K2381" i="16"/>
  <c r="H2381" i="16" s="1"/>
  <c r="K2369" i="16"/>
  <c r="H2369" i="16" s="1"/>
  <c r="K2357" i="16"/>
  <c r="H2357" i="16" s="1"/>
  <c r="K2345" i="16"/>
  <c r="H2345" i="16" s="1"/>
  <c r="K2333" i="16"/>
  <c r="H2333" i="16" s="1"/>
  <c r="K2321" i="16"/>
  <c r="H2321" i="16" s="1"/>
  <c r="K2309" i="16"/>
  <c r="H2309" i="16" s="1"/>
  <c r="K2297" i="16"/>
  <c r="H2297" i="16" s="1"/>
  <c r="K2285" i="16"/>
  <c r="H2285" i="16" s="1"/>
  <c r="K2273" i="16"/>
  <c r="H2273" i="16" s="1"/>
  <c r="K2261" i="16"/>
  <c r="H2261" i="16" s="1"/>
  <c r="K2249" i="16"/>
  <c r="H2249" i="16" s="1"/>
  <c r="K2237" i="16"/>
  <c r="H2237" i="16" s="1"/>
  <c r="K2225" i="16"/>
  <c r="H2225" i="16" s="1"/>
  <c r="K2213" i="16"/>
  <c r="H2213" i="16" s="1"/>
  <c r="K2201" i="16"/>
  <c r="H2201" i="16" s="1"/>
  <c r="K2189" i="16"/>
  <c r="H2189" i="16" s="1"/>
  <c r="K2177" i="16"/>
  <c r="H2177" i="16" s="1"/>
  <c r="K2165" i="16"/>
  <c r="H2165" i="16" s="1"/>
  <c r="K2153" i="16"/>
  <c r="H2153" i="16" s="1"/>
  <c r="K2141" i="16"/>
  <c r="H2141" i="16" s="1"/>
  <c r="K2129" i="16"/>
  <c r="H2129" i="16" s="1"/>
  <c r="K2117" i="16"/>
  <c r="H2117" i="16" s="1"/>
  <c r="K2105" i="16"/>
  <c r="H2105" i="16" s="1"/>
  <c r="K2093" i="16"/>
  <c r="H2093" i="16" s="1"/>
  <c r="K2081" i="16"/>
  <c r="H2081" i="16" s="1"/>
  <c r="K2069" i="16"/>
  <c r="H2069" i="16" s="1"/>
  <c r="K2057" i="16"/>
  <c r="H2057" i="16" s="1"/>
  <c r="K2045" i="16"/>
  <c r="H2045" i="16" s="1"/>
  <c r="K2033" i="16"/>
  <c r="H2033" i="16" s="1"/>
  <c r="K2021" i="16"/>
  <c r="H2021" i="16" s="1"/>
  <c r="K2009" i="16"/>
  <c r="H2009" i="16" s="1"/>
  <c r="K1997" i="16"/>
  <c r="H1997" i="16" s="1"/>
  <c r="K1985" i="16"/>
  <c r="H1985" i="16" s="1"/>
  <c r="K1973" i="16"/>
  <c r="H1973" i="16" s="1"/>
  <c r="K1961" i="16"/>
  <c r="H1961" i="16" s="1"/>
  <c r="K1949" i="16"/>
  <c r="H1949" i="16" s="1"/>
  <c r="K1937" i="16"/>
  <c r="H1937" i="16" s="1"/>
  <c r="K1925" i="16"/>
  <c r="H1925" i="16" s="1"/>
  <c r="K2968" i="16"/>
  <c r="H2968" i="16" s="1"/>
  <c r="K2956" i="16"/>
  <c r="H2956" i="16" s="1"/>
  <c r="K2944" i="16"/>
  <c r="H2944" i="16" s="1"/>
  <c r="K2932" i="16"/>
  <c r="H2932" i="16" s="1"/>
  <c r="K2920" i="16"/>
  <c r="H2920" i="16" s="1"/>
  <c r="K2908" i="16"/>
  <c r="H2908" i="16" s="1"/>
  <c r="K2896" i="16"/>
  <c r="H2896" i="16" s="1"/>
  <c r="K2884" i="16"/>
  <c r="H2884" i="16" s="1"/>
  <c r="K2872" i="16"/>
  <c r="H2872" i="16" s="1"/>
  <c r="K2860" i="16"/>
  <c r="H2860" i="16" s="1"/>
  <c r="K2848" i="16"/>
  <c r="H2848" i="16" s="1"/>
  <c r="K2836" i="16"/>
  <c r="H2836" i="16" s="1"/>
  <c r="K2824" i="16"/>
  <c r="H2824" i="16" s="1"/>
  <c r="K2812" i="16"/>
  <c r="H2812" i="16" s="1"/>
  <c r="K2800" i="16"/>
  <c r="H2800" i="16" s="1"/>
  <c r="K2788" i="16"/>
  <c r="H2788" i="16" s="1"/>
  <c r="K2776" i="16"/>
  <c r="H2776" i="16" s="1"/>
  <c r="K2764" i="16"/>
  <c r="H2764" i="16" s="1"/>
  <c r="K2752" i="16"/>
  <c r="H2752" i="16" s="1"/>
  <c r="K2740" i="16"/>
  <c r="H2740" i="16" s="1"/>
  <c r="K2728" i="16"/>
  <c r="H2728" i="16" s="1"/>
  <c r="K2716" i="16"/>
  <c r="H2716" i="16" s="1"/>
  <c r="K2704" i="16"/>
  <c r="H2704" i="16" s="1"/>
  <c r="K2692" i="16"/>
  <c r="H2692" i="16" s="1"/>
  <c r="K2680" i="16"/>
  <c r="H2680" i="16" s="1"/>
  <c r="K2668" i="16"/>
  <c r="H2668" i="16" s="1"/>
  <c r="K2656" i="16"/>
  <c r="H2656" i="16" s="1"/>
  <c r="K2644" i="16"/>
  <c r="H2644" i="16" s="1"/>
  <c r="K2632" i="16"/>
  <c r="H2632" i="16" s="1"/>
  <c r="K2620" i="16"/>
  <c r="H2620" i="16" s="1"/>
  <c r="K2608" i="16"/>
  <c r="H2608" i="16" s="1"/>
  <c r="K2596" i="16"/>
  <c r="H2596" i="16" s="1"/>
  <c r="K2584" i="16"/>
  <c r="H2584" i="16" s="1"/>
  <c r="K2572" i="16"/>
  <c r="H2572" i="16" s="1"/>
  <c r="K2560" i="16"/>
  <c r="H2560" i="16" s="1"/>
  <c r="K2548" i="16"/>
  <c r="H2548" i="16" s="1"/>
  <c r="K2536" i="16"/>
  <c r="H2536" i="16" s="1"/>
  <c r="K2524" i="16"/>
  <c r="H2524" i="16" s="1"/>
  <c r="K2512" i="16"/>
  <c r="H2512" i="16" s="1"/>
  <c r="K2500" i="16"/>
  <c r="H2500" i="16" s="1"/>
  <c r="K2488" i="16"/>
  <c r="H2488" i="16" s="1"/>
  <c r="K2476" i="16"/>
  <c r="H2476" i="16" s="1"/>
  <c r="K2464" i="16"/>
  <c r="H2464" i="16" s="1"/>
  <c r="K2452" i="16"/>
  <c r="H2452" i="16" s="1"/>
  <c r="K2440" i="16"/>
  <c r="H2440" i="16" s="1"/>
  <c r="K2428" i="16"/>
  <c r="H2428" i="16" s="1"/>
  <c r="K2416" i="16"/>
  <c r="H2416" i="16" s="1"/>
  <c r="K2404" i="16"/>
  <c r="H2404" i="16" s="1"/>
  <c r="K2392" i="16"/>
  <c r="H2392" i="16" s="1"/>
  <c r="K2380" i="16"/>
  <c r="H2380" i="16" s="1"/>
  <c r="K2368" i="16"/>
  <c r="H2368" i="16" s="1"/>
  <c r="K2356" i="16"/>
  <c r="H2356" i="16" s="1"/>
  <c r="K2344" i="16"/>
  <c r="H2344" i="16" s="1"/>
  <c r="K2332" i="16"/>
  <c r="H2332" i="16" s="1"/>
  <c r="K2320" i="16"/>
  <c r="H2320" i="16" s="1"/>
  <c r="K2308" i="16"/>
  <c r="H2308" i="16" s="1"/>
  <c r="K2296" i="16"/>
  <c r="H2296" i="16" s="1"/>
  <c r="K2284" i="16"/>
  <c r="H2284" i="16" s="1"/>
  <c r="K2272" i="16"/>
  <c r="H2272" i="16" s="1"/>
  <c r="K2260" i="16"/>
  <c r="H2260" i="16" s="1"/>
  <c r="K2248" i="16"/>
  <c r="H2248" i="16" s="1"/>
  <c r="K2236" i="16"/>
  <c r="H2236" i="16" s="1"/>
  <c r="K2224" i="16"/>
  <c r="H2224" i="16" s="1"/>
  <c r="K2212" i="16"/>
  <c r="H2212" i="16" s="1"/>
  <c r="K2200" i="16"/>
  <c r="H2200" i="16" s="1"/>
  <c r="K2188" i="16"/>
  <c r="H2188" i="16" s="1"/>
  <c r="K2176" i="16"/>
  <c r="H2176" i="16" s="1"/>
  <c r="K2164" i="16"/>
  <c r="H2164" i="16" s="1"/>
  <c r="K2152" i="16"/>
  <c r="H2152" i="16" s="1"/>
  <c r="K2140" i="16"/>
  <c r="H2140" i="16" s="1"/>
  <c r="K2128" i="16"/>
  <c r="H2128" i="16" s="1"/>
  <c r="K2116" i="16"/>
  <c r="H2116" i="16" s="1"/>
  <c r="K2104" i="16"/>
  <c r="H2104" i="16" s="1"/>
  <c r="K2092" i="16"/>
  <c r="H2092" i="16" s="1"/>
  <c r="K2080" i="16"/>
  <c r="H2080" i="16" s="1"/>
  <c r="K2068" i="16"/>
  <c r="H2068" i="16" s="1"/>
  <c r="K2056" i="16"/>
  <c r="H2056" i="16" s="1"/>
  <c r="K2044" i="16"/>
  <c r="H2044" i="16" s="1"/>
  <c r="K2032" i="16"/>
  <c r="H2032" i="16" s="1"/>
  <c r="K2020" i="16"/>
  <c r="H2020" i="16" s="1"/>
  <c r="K2008" i="16"/>
  <c r="H2008" i="16" s="1"/>
  <c r="K2931" i="16"/>
  <c r="H2931" i="16" s="1"/>
  <c r="K2919" i="16"/>
  <c r="H2919" i="16" s="1"/>
  <c r="K2907" i="16"/>
  <c r="H2907" i="16" s="1"/>
  <c r="K2895" i="16"/>
  <c r="H2895" i="16" s="1"/>
  <c r="K2883" i="16"/>
  <c r="H2883" i="16" s="1"/>
  <c r="K2871" i="16"/>
  <c r="H2871" i="16" s="1"/>
  <c r="K2859" i="16"/>
  <c r="H2859" i="16" s="1"/>
  <c r="K2847" i="16"/>
  <c r="H2847" i="16" s="1"/>
  <c r="K2835" i="16"/>
  <c r="H2835" i="16" s="1"/>
  <c r="K2823" i="16"/>
  <c r="H2823" i="16" s="1"/>
  <c r="K2811" i="16"/>
  <c r="H2811" i="16" s="1"/>
  <c r="K2799" i="16"/>
  <c r="H2799" i="16" s="1"/>
  <c r="K2787" i="16"/>
  <c r="H2787" i="16" s="1"/>
  <c r="K2775" i="16"/>
  <c r="H2775" i="16" s="1"/>
  <c r="K2763" i="16"/>
  <c r="H2763" i="16" s="1"/>
  <c r="K2751" i="16"/>
  <c r="H2751" i="16" s="1"/>
  <c r="K2739" i="16"/>
  <c r="H2739" i="16" s="1"/>
  <c r="K2727" i="16"/>
  <c r="H2727" i="16" s="1"/>
  <c r="K2715" i="16"/>
  <c r="H2715" i="16" s="1"/>
  <c r="K2703" i="16"/>
  <c r="H2703" i="16" s="1"/>
  <c r="K2691" i="16"/>
  <c r="H2691" i="16" s="1"/>
  <c r="K2679" i="16"/>
  <c r="H2679" i="16" s="1"/>
  <c r="K2667" i="16"/>
  <c r="H2667" i="16" s="1"/>
  <c r="K2655" i="16"/>
  <c r="H2655" i="16" s="1"/>
  <c r="K2643" i="16"/>
  <c r="H2643" i="16" s="1"/>
  <c r="K2631" i="16"/>
  <c r="H2631" i="16" s="1"/>
  <c r="K2619" i="16"/>
  <c r="H2619" i="16" s="1"/>
  <c r="K2607" i="16"/>
  <c r="H2607" i="16" s="1"/>
  <c r="K2595" i="16"/>
  <c r="H2595" i="16" s="1"/>
  <c r="K2583" i="16"/>
  <c r="H2583" i="16" s="1"/>
  <c r="K2571" i="16"/>
  <c r="H2571" i="16" s="1"/>
  <c r="K2559" i="16"/>
  <c r="H2559" i="16" s="1"/>
  <c r="K2547" i="16"/>
  <c r="H2547" i="16" s="1"/>
  <c r="K2535" i="16"/>
  <c r="H2535" i="16" s="1"/>
  <c r="K2523" i="16"/>
  <c r="H2523" i="16" s="1"/>
  <c r="K2511" i="16"/>
  <c r="H2511" i="16" s="1"/>
  <c r="K2499" i="16"/>
  <c r="H2499" i="16" s="1"/>
  <c r="K2487" i="16"/>
  <c r="H2487" i="16" s="1"/>
  <c r="K2475" i="16"/>
  <c r="H2475" i="16" s="1"/>
  <c r="K2463" i="16"/>
  <c r="H2463" i="16" s="1"/>
  <c r="K2451" i="16"/>
  <c r="H2451" i="16" s="1"/>
  <c r="K2439" i="16"/>
  <c r="H2439" i="16" s="1"/>
  <c r="K2427" i="16"/>
  <c r="H2427" i="16" s="1"/>
  <c r="K2415" i="16"/>
  <c r="H2415" i="16" s="1"/>
  <c r="K2403" i="16"/>
  <c r="H2403" i="16" s="1"/>
  <c r="K2391" i="16"/>
  <c r="H2391" i="16" s="1"/>
  <c r="K2379" i="16"/>
  <c r="H2379" i="16" s="1"/>
  <c r="K2367" i="16"/>
  <c r="H2367" i="16" s="1"/>
  <c r="K2355" i="16"/>
  <c r="H2355" i="16" s="1"/>
  <c r="K2343" i="16"/>
  <c r="H2343" i="16" s="1"/>
  <c r="K2331" i="16"/>
  <c r="H2331" i="16" s="1"/>
  <c r="K2319" i="16"/>
  <c r="H2319" i="16" s="1"/>
  <c r="K2307" i="16"/>
  <c r="H2307" i="16" s="1"/>
  <c r="K2295" i="16"/>
  <c r="H2295" i="16" s="1"/>
  <c r="K2283" i="16"/>
  <c r="H2283" i="16" s="1"/>
  <c r="K2271" i="16"/>
  <c r="H2271" i="16" s="1"/>
  <c r="K2259" i="16"/>
  <c r="H2259" i="16" s="1"/>
  <c r="K2247" i="16"/>
  <c r="H2247" i="16" s="1"/>
  <c r="K2235" i="16"/>
  <c r="H2235" i="16" s="1"/>
  <c r="K2223" i="16"/>
  <c r="H2223" i="16" s="1"/>
  <c r="K2211" i="16"/>
  <c r="H2211" i="16" s="1"/>
  <c r="K2199" i="16"/>
  <c r="H2199" i="16" s="1"/>
  <c r="K2187" i="16"/>
  <c r="H2187" i="16" s="1"/>
  <c r="K2175" i="16"/>
  <c r="H2175" i="16" s="1"/>
  <c r="K2163" i="16"/>
  <c r="H2163" i="16" s="1"/>
  <c r="K2151" i="16"/>
  <c r="H2151" i="16" s="1"/>
  <c r="K2139" i="16"/>
  <c r="H2139" i="16" s="1"/>
  <c r="K2127" i="16"/>
  <c r="H2127" i="16" s="1"/>
  <c r="K2115" i="16"/>
  <c r="H2115" i="16" s="1"/>
  <c r="K2103" i="16"/>
  <c r="H2103" i="16" s="1"/>
  <c r="K2091" i="16"/>
  <c r="H2091" i="16" s="1"/>
  <c r="K2079" i="16"/>
  <c r="H2079" i="16" s="1"/>
  <c r="K2067" i="16"/>
  <c r="H2067" i="16" s="1"/>
  <c r="K2055" i="16"/>
  <c r="H2055" i="16" s="1"/>
  <c r="K2043" i="16"/>
  <c r="H2043" i="16" s="1"/>
  <c r="K2031" i="16"/>
  <c r="H2031" i="16" s="1"/>
  <c r="K2019" i="16"/>
  <c r="H2019" i="16" s="1"/>
  <c r="K2007" i="16"/>
  <c r="H2007" i="16" s="1"/>
  <c r="K2714" i="16"/>
  <c r="H2714" i="16" s="1"/>
  <c r="K2702" i="16"/>
  <c r="H2702" i="16" s="1"/>
  <c r="K2690" i="16"/>
  <c r="H2690" i="16" s="1"/>
  <c r="K2678" i="16"/>
  <c r="H2678" i="16" s="1"/>
  <c r="K2666" i="16"/>
  <c r="H2666" i="16" s="1"/>
  <c r="K2654" i="16"/>
  <c r="H2654" i="16" s="1"/>
  <c r="K2642" i="16"/>
  <c r="H2642" i="16" s="1"/>
  <c r="K2630" i="16"/>
  <c r="H2630" i="16" s="1"/>
  <c r="K2618" i="16"/>
  <c r="H2618" i="16" s="1"/>
  <c r="K2606" i="16"/>
  <c r="H2606" i="16" s="1"/>
  <c r="K2594" i="16"/>
  <c r="H2594" i="16" s="1"/>
  <c r="K2582" i="16"/>
  <c r="H2582" i="16" s="1"/>
  <c r="K2570" i="16"/>
  <c r="H2570" i="16" s="1"/>
  <c r="K2558" i="16"/>
  <c r="H2558" i="16" s="1"/>
  <c r="K2546" i="16"/>
  <c r="H2546" i="16" s="1"/>
  <c r="K2534" i="16"/>
  <c r="H2534" i="16" s="1"/>
  <c r="K2522" i="16"/>
  <c r="H2522" i="16" s="1"/>
  <c r="K2510" i="16"/>
  <c r="H2510" i="16" s="1"/>
  <c r="K2498" i="16"/>
  <c r="H2498" i="16" s="1"/>
  <c r="K2486" i="16"/>
  <c r="H2486" i="16" s="1"/>
  <c r="K2474" i="16"/>
  <c r="H2474" i="16" s="1"/>
  <c r="K2462" i="16"/>
  <c r="H2462" i="16" s="1"/>
  <c r="K2450" i="16"/>
  <c r="H2450" i="16" s="1"/>
  <c r="K2438" i="16"/>
  <c r="H2438" i="16" s="1"/>
  <c r="K2426" i="16"/>
  <c r="H2426" i="16" s="1"/>
  <c r="K2414" i="16"/>
  <c r="H2414" i="16" s="1"/>
  <c r="K2402" i="16"/>
  <c r="H2402" i="16" s="1"/>
  <c r="K2390" i="16"/>
  <c r="H2390" i="16" s="1"/>
  <c r="K2378" i="16"/>
  <c r="H2378" i="16" s="1"/>
  <c r="K2366" i="16"/>
  <c r="H2366" i="16" s="1"/>
  <c r="K2354" i="16"/>
  <c r="H2354" i="16" s="1"/>
  <c r="K2342" i="16"/>
  <c r="H2342" i="16" s="1"/>
  <c r="K2330" i="16"/>
  <c r="H2330" i="16" s="1"/>
  <c r="K2318" i="16"/>
  <c r="H2318" i="16" s="1"/>
  <c r="K2306" i="16"/>
  <c r="H2306" i="16" s="1"/>
  <c r="K2294" i="16"/>
  <c r="H2294" i="16" s="1"/>
  <c r="K2282" i="16"/>
  <c r="H2282" i="16" s="1"/>
  <c r="K2270" i="16"/>
  <c r="H2270" i="16" s="1"/>
  <c r="K2258" i="16"/>
  <c r="H2258" i="16" s="1"/>
  <c r="K2246" i="16"/>
  <c r="H2246" i="16" s="1"/>
  <c r="K2234" i="16"/>
  <c r="H2234" i="16" s="1"/>
  <c r="K2222" i="16"/>
  <c r="H2222" i="16" s="1"/>
  <c r="K2210" i="16"/>
  <c r="H2210" i="16" s="1"/>
  <c r="K2198" i="16"/>
  <c r="H2198" i="16" s="1"/>
  <c r="K2186" i="16"/>
  <c r="H2186" i="16" s="1"/>
  <c r="K2174" i="16"/>
  <c r="H2174" i="16" s="1"/>
  <c r="K2162" i="16"/>
  <c r="H2162" i="16" s="1"/>
  <c r="K2150" i="16"/>
  <c r="H2150" i="16" s="1"/>
  <c r="K2138" i="16"/>
  <c r="H2138" i="16" s="1"/>
  <c r="K2126" i="16"/>
  <c r="H2126" i="16" s="1"/>
  <c r="K2114" i="16"/>
  <c r="H2114" i="16" s="1"/>
  <c r="K2102" i="16"/>
  <c r="H2102" i="16" s="1"/>
  <c r="K2090" i="16"/>
  <c r="H2090" i="16" s="1"/>
  <c r="K2078" i="16"/>
  <c r="H2078" i="16" s="1"/>
  <c r="K2066" i="16"/>
  <c r="H2066" i="16" s="1"/>
  <c r="K2054" i="16"/>
  <c r="H2054" i="16" s="1"/>
  <c r="K2042" i="16"/>
  <c r="H2042" i="16" s="1"/>
  <c r="K2030" i="16"/>
  <c r="H2030" i="16" s="1"/>
  <c r="K2018" i="16"/>
  <c r="H2018" i="16" s="1"/>
  <c r="K2006" i="16"/>
  <c r="H2006" i="16" s="1"/>
  <c r="K1994" i="16"/>
  <c r="H1994" i="16" s="1"/>
  <c r="K1982" i="16"/>
  <c r="H1982" i="16" s="1"/>
  <c r="K1970" i="16"/>
  <c r="H1970" i="16" s="1"/>
  <c r="K1958" i="16"/>
  <c r="H1958" i="16" s="1"/>
  <c r="K1946" i="16"/>
  <c r="H1946" i="16" s="1"/>
  <c r="K1934" i="16"/>
  <c r="H1934" i="16" s="1"/>
  <c r="K1922" i="16"/>
  <c r="H1922" i="16" s="1"/>
  <c r="K1910" i="16"/>
  <c r="H1910" i="16" s="1"/>
  <c r="K1898" i="16"/>
  <c r="H1898" i="16" s="1"/>
  <c r="K1886" i="16"/>
  <c r="H1886" i="16" s="1"/>
  <c r="K1874" i="16"/>
  <c r="H1874" i="16" s="1"/>
  <c r="K1862" i="16"/>
  <c r="H1862" i="16" s="1"/>
  <c r="K1850" i="16"/>
  <c r="H1850" i="16" s="1"/>
  <c r="K1838" i="16"/>
  <c r="H1838" i="16" s="1"/>
  <c r="K1826" i="16"/>
  <c r="H1826" i="16" s="1"/>
  <c r="K1814" i="16"/>
  <c r="H1814" i="16" s="1"/>
  <c r="K1802" i="16"/>
  <c r="H1802" i="16" s="1"/>
  <c r="K1790" i="16"/>
  <c r="H1790" i="16" s="1"/>
  <c r="K1778" i="16"/>
  <c r="H1778" i="16" s="1"/>
  <c r="K1766" i="16"/>
  <c r="H1766" i="16" s="1"/>
  <c r="K1754" i="16"/>
  <c r="H1754" i="16" s="1"/>
  <c r="K1742" i="16"/>
  <c r="H1742" i="16" s="1"/>
  <c r="K1730" i="16"/>
  <c r="H1730" i="16" s="1"/>
  <c r="K721" i="16"/>
  <c r="H721" i="16" s="1"/>
  <c r="K709" i="16"/>
  <c r="H709" i="16" s="1"/>
  <c r="K697" i="16"/>
  <c r="H697" i="16" s="1"/>
  <c r="K685" i="16"/>
  <c r="H685" i="16" s="1"/>
  <c r="K673" i="16"/>
  <c r="H673" i="16" s="1"/>
  <c r="K661" i="16"/>
  <c r="H661" i="16" s="1"/>
  <c r="K649" i="16"/>
  <c r="H649" i="16" s="1"/>
  <c r="K1428" i="16"/>
  <c r="H1428" i="16" s="1"/>
  <c r="K1416" i="16"/>
  <c r="H1416" i="16" s="1"/>
  <c r="K1404" i="16"/>
  <c r="H1404" i="16" s="1"/>
  <c r="K1392" i="16"/>
  <c r="H1392" i="16" s="1"/>
  <c r="K1380" i="16"/>
  <c r="H1380" i="16" s="1"/>
  <c r="K1368" i="16"/>
  <c r="H1368" i="16" s="1"/>
  <c r="K1356" i="16"/>
  <c r="H1356" i="16" s="1"/>
  <c r="K1344" i="16"/>
  <c r="H1344" i="16" s="1"/>
  <c r="K1332" i="16"/>
  <c r="H1332" i="16" s="1"/>
  <c r="K1320" i="16"/>
  <c r="H1320" i="16" s="1"/>
  <c r="K1308" i="16"/>
  <c r="H1308" i="16" s="1"/>
  <c r="K1296" i="16"/>
  <c r="H1296" i="16" s="1"/>
  <c r="K1284" i="16"/>
  <c r="H1284" i="16" s="1"/>
  <c r="K1272" i="16"/>
  <c r="H1272" i="16" s="1"/>
  <c r="K1260" i="16"/>
  <c r="H1260" i="16" s="1"/>
  <c r="K1248" i="16"/>
  <c r="H1248" i="16" s="1"/>
  <c r="K1236" i="16"/>
  <c r="H1236" i="16" s="1"/>
  <c r="K1224" i="16"/>
  <c r="H1224" i="16" s="1"/>
  <c r="K1212" i="16"/>
  <c r="H1212" i="16" s="1"/>
  <c r="K1200" i="16"/>
  <c r="H1200" i="16" s="1"/>
  <c r="K1188" i="16"/>
  <c r="H1188" i="16" s="1"/>
  <c r="K1176" i="16"/>
  <c r="H1176" i="16" s="1"/>
  <c r="K1164" i="16"/>
  <c r="H1164" i="16" s="1"/>
  <c r="K1152" i="16"/>
  <c r="H1152" i="16" s="1"/>
  <c r="K1140" i="16"/>
  <c r="H1140" i="16" s="1"/>
  <c r="K1128" i="16"/>
  <c r="H1128" i="16" s="1"/>
  <c r="K1116" i="16"/>
  <c r="H1116" i="16" s="1"/>
  <c r="K1104" i="16"/>
  <c r="H1104" i="16" s="1"/>
  <c r="K1092" i="16"/>
  <c r="H1092" i="16" s="1"/>
  <c r="K1080" i="16"/>
  <c r="H1080" i="16" s="1"/>
  <c r="K1068" i="16"/>
  <c r="H1068" i="16" s="1"/>
  <c r="K1056" i="16"/>
  <c r="H1056" i="16" s="1"/>
  <c r="K1044" i="16"/>
  <c r="H1044" i="16" s="1"/>
  <c r="K1032" i="16"/>
  <c r="H1032" i="16" s="1"/>
  <c r="K1020" i="16"/>
  <c r="H1020" i="16" s="1"/>
  <c r="K1008" i="16"/>
  <c r="H1008" i="16" s="1"/>
  <c r="K996" i="16"/>
  <c r="H996" i="16" s="1"/>
  <c r="K984" i="16"/>
  <c r="H984" i="16" s="1"/>
  <c r="K972" i="16"/>
  <c r="H972" i="16" s="1"/>
  <c r="K960" i="16"/>
  <c r="H960" i="16" s="1"/>
  <c r="K948" i="16"/>
  <c r="H948" i="16" s="1"/>
  <c r="K936" i="16"/>
  <c r="H936" i="16" s="1"/>
  <c r="K924" i="16"/>
  <c r="H924" i="16" s="1"/>
  <c r="K912" i="16"/>
  <c r="H912" i="16" s="1"/>
  <c r="K900" i="16"/>
  <c r="H900" i="16" s="1"/>
  <c r="K888" i="16"/>
  <c r="H888" i="16" s="1"/>
  <c r="K876" i="16"/>
  <c r="H876" i="16" s="1"/>
  <c r="K864" i="16"/>
  <c r="H864" i="16" s="1"/>
  <c r="K852" i="16"/>
  <c r="H852" i="16" s="1"/>
  <c r="K840" i="16"/>
  <c r="H840" i="16" s="1"/>
  <c r="K828" i="16"/>
  <c r="H828" i="16" s="1"/>
  <c r="K816" i="16"/>
  <c r="H816" i="16" s="1"/>
  <c r="K804" i="16"/>
  <c r="H804" i="16" s="1"/>
  <c r="K792" i="16"/>
  <c r="H792" i="16" s="1"/>
  <c r="K780" i="16"/>
  <c r="H780" i="16" s="1"/>
  <c r="K768" i="16"/>
  <c r="H768" i="16" s="1"/>
  <c r="K756" i="16"/>
  <c r="H756" i="16" s="1"/>
  <c r="K744" i="16"/>
  <c r="H744" i="16" s="1"/>
  <c r="K732" i="16"/>
  <c r="H732" i="16" s="1"/>
  <c r="K720" i="16"/>
  <c r="H720" i="16" s="1"/>
  <c r="K708" i="16"/>
  <c r="H708" i="16" s="1"/>
  <c r="K696" i="16"/>
  <c r="H696" i="16" s="1"/>
  <c r="K684" i="16"/>
  <c r="H684" i="16" s="1"/>
  <c r="K672" i="16"/>
  <c r="H672" i="16" s="1"/>
  <c r="K660" i="16"/>
  <c r="H660" i="16" s="1"/>
  <c r="K648" i="16"/>
  <c r="H648" i="16" s="1"/>
  <c r="K636" i="16"/>
  <c r="H636" i="16" s="1"/>
  <c r="K624" i="16"/>
  <c r="H624" i="16" s="1"/>
  <c r="K612" i="16"/>
  <c r="H612" i="16" s="1"/>
  <c r="K600" i="16"/>
  <c r="H600" i="16" s="1"/>
  <c r="K588" i="16"/>
  <c r="H588" i="16" s="1"/>
  <c r="K576" i="16"/>
  <c r="H576" i="16" s="1"/>
  <c r="K564" i="16"/>
  <c r="H564" i="16" s="1"/>
  <c r="K552" i="16"/>
  <c r="H552" i="16" s="1"/>
  <c r="K540" i="16"/>
  <c r="H540" i="16" s="1"/>
  <c r="K2987" i="16"/>
  <c r="H2987" i="16" s="1"/>
  <c r="K2975" i="16"/>
  <c r="H2975" i="16" s="1"/>
  <c r="K2963" i="16"/>
  <c r="H2963" i="16" s="1"/>
  <c r="K2951" i="16"/>
  <c r="H2951" i="16" s="1"/>
  <c r="K2939" i="16"/>
  <c r="H2939" i="16" s="1"/>
  <c r="K2927" i="16"/>
  <c r="H2927" i="16" s="1"/>
  <c r="K2915" i="16"/>
  <c r="H2915" i="16" s="1"/>
  <c r="K2903" i="16"/>
  <c r="H2903" i="16" s="1"/>
  <c r="K2891" i="16"/>
  <c r="H2891" i="16" s="1"/>
  <c r="K2879" i="16"/>
  <c r="H2879" i="16" s="1"/>
  <c r="K2867" i="16"/>
  <c r="H2867" i="16" s="1"/>
  <c r="K2855" i="16"/>
  <c r="H2855" i="16" s="1"/>
  <c r="K2843" i="16"/>
  <c r="H2843" i="16" s="1"/>
  <c r="K2831" i="16"/>
  <c r="H2831" i="16" s="1"/>
  <c r="K2819" i="16"/>
  <c r="H2819" i="16" s="1"/>
  <c r="K2807" i="16"/>
  <c r="H2807" i="16" s="1"/>
  <c r="K2795" i="16"/>
  <c r="H2795" i="16" s="1"/>
  <c r="K2783" i="16"/>
  <c r="H2783" i="16" s="1"/>
  <c r="K2771" i="16"/>
  <c r="H2771" i="16" s="1"/>
  <c r="K2759" i="16"/>
  <c r="H2759" i="16" s="1"/>
  <c r="K2747" i="16"/>
  <c r="H2747" i="16" s="1"/>
  <c r="K2735" i="16"/>
  <c r="H2735" i="16" s="1"/>
  <c r="K2723" i="16"/>
  <c r="H2723" i="16" s="1"/>
  <c r="K2711" i="16"/>
  <c r="H2711" i="16" s="1"/>
  <c r="K2699" i="16"/>
  <c r="H2699" i="16" s="1"/>
  <c r="K2687" i="16"/>
  <c r="H2687" i="16" s="1"/>
  <c r="K2675" i="16"/>
  <c r="H2675" i="16" s="1"/>
  <c r="K2663" i="16"/>
  <c r="H2663" i="16" s="1"/>
  <c r="K2651" i="16"/>
  <c r="H2651" i="16" s="1"/>
  <c r="K2639" i="16"/>
  <c r="H2639" i="16" s="1"/>
  <c r="K2627" i="16"/>
  <c r="H2627" i="16" s="1"/>
  <c r="K2615" i="16"/>
  <c r="H2615" i="16" s="1"/>
  <c r="K2603" i="16"/>
  <c r="H2603" i="16" s="1"/>
  <c r="K2591" i="16"/>
  <c r="H2591" i="16" s="1"/>
  <c r="K2579" i="16"/>
  <c r="H2579" i="16" s="1"/>
  <c r="K2567" i="16"/>
  <c r="H2567" i="16" s="1"/>
  <c r="K2555" i="16"/>
  <c r="H2555" i="16" s="1"/>
  <c r="K2543" i="16"/>
  <c r="H2543" i="16" s="1"/>
  <c r="K2531" i="16"/>
  <c r="H2531" i="16" s="1"/>
  <c r="K2519" i="16"/>
  <c r="H2519" i="16" s="1"/>
  <c r="K2507" i="16"/>
  <c r="H2507" i="16" s="1"/>
  <c r="K2495" i="16"/>
  <c r="H2495" i="16" s="1"/>
  <c r="K2483" i="16"/>
  <c r="H2483" i="16" s="1"/>
  <c r="K2471" i="16"/>
  <c r="H2471" i="16" s="1"/>
  <c r="K2459" i="16"/>
  <c r="H2459" i="16" s="1"/>
  <c r="K2447" i="16"/>
  <c r="H2447" i="16" s="1"/>
  <c r="K2435" i="16"/>
  <c r="H2435" i="16" s="1"/>
  <c r="K2423" i="16"/>
  <c r="H2423" i="16" s="1"/>
  <c r="K2411" i="16"/>
  <c r="H2411" i="16" s="1"/>
  <c r="K2399" i="16"/>
  <c r="H2399" i="16" s="1"/>
  <c r="K2387" i="16"/>
  <c r="H2387" i="16" s="1"/>
  <c r="K2375" i="16"/>
  <c r="H2375" i="16" s="1"/>
  <c r="K2363" i="16"/>
  <c r="H2363" i="16" s="1"/>
  <c r="K2351" i="16"/>
  <c r="H2351" i="16" s="1"/>
  <c r="K2339" i="16"/>
  <c r="H2339" i="16" s="1"/>
  <c r="K2327" i="16"/>
  <c r="H2327" i="16" s="1"/>
  <c r="K2315" i="16"/>
  <c r="H2315" i="16" s="1"/>
  <c r="K2303" i="16"/>
  <c r="H2303" i="16" s="1"/>
  <c r="K2291" i="16"/>
  <c r="H2291" i="16" s="1"/>
  <c r="K2279" i="16"/>
  <c r="H2279" i="16" s="1"/>
  <c r="K2267" i="16"/>
  <c r="H2267" i="16" s="1"/>
  <c r="K2255" i="16"/>
  <c r="H2255" i="16" s="1"/>
  <c r="K2243" i="16"/>
  <c r="H2243" i="16" s="1"/>
  <c r="K2231" i="16"/>
  <c r="H2231" i="16" s="1"/>
  <c r="K2219" i="16"/>
  <c r="H2219" i="16" s="1"/>
  <c r="K2207" i="16"/>
  <c r="H2207" i="16" s="1"/>
  <c r="K2195" i="16"/>
  <c r="H2195" i="16" s="1"/>
  <c r="K2183" i="16"/>
  <c r="H2183" i="16" s="1"/>
  <c r="K2171" i="16"/>
  <c r="H2171" i="16" s="1"/>
  <c r="K2159" i="16"/>
  <c r="H2159" i="16" s="1"/>
  <c r="K2147" i="16"/>
  <c r="H2147" i="16" s="1"/>
  <c r="K2135" i="16"/>
  <c r="H2135" i="16" s="1"/>
  <c r="K2123" i="16"/>
  <c r="H2123" i="16" s="1"/>
  <c r="K2111" i="16"/>
  <c r="H2111" i="16" s="1"/>
  <c r="K2099" i="16"/>
  <c r="H2099" i="16" s="1"/>
  <c r="K2087" i="16"/>
  <c r="H2087" i="16" s="1"/>
  <c r="K2075" i="16"/>
  <c r="H2075" i="16" s="1"/>
  <c r="K2063" i="16"/>
  <c r="H2063" i="16" s="1"/>
  <c r="K2938" i="16"/>
  <c r="H2938" i="16" s="1"/>
  <c r="K2926" i="16"/>
  <c r="H2926" i="16" s="1"/>
  <c r="K2914" i="16"/>
  <c r="H2914" i="16" s="1"/>
  <c r="K2902" i="16"/>
  <c r="H2902" i="16" s="1"/>
  <c r="K2890" i="16"/>
  <c r="H2890" i="16" s="1"/>
  <c r="K2878" i="16"/>
  <c r="H2878" i="16" s="1"/>
  <c r="K2866" i="16"/>
  <c r="H2866" i="16" s="1"/>
  <c r="K2854" i="16"/>
  <c r="H2854" i="16" s="1"/>
  <c r="K2842" i="16"/>
  <c r="H2842" i="16" s="1"/>
  <c r="K2830" i="16"/>
  <c r="H2830" i="16" s="1"/>
  <c r="K2818" i="16"/>
  <c r="H2818" i="16" s="1"/>
  <c r="K2806" i="16"/>
  <c r="H2806" i="16" s="1"/>
  <c r="K2794" i="16"/>
  <c r="H2794" i="16" s="1"/>
  <c r="K2782" i="16"/>
  <c r="H2782" i="16" s="1"/>
  <c r="K2770" i="16"/>
  <c r="H2770" i="16" s="1"/>
  <c r="K2758" i="16"/>
  <c r="H2758" i="16" s="1"/>
  <c r="K2746" i="16"/>
  <c r="H2746" i="16" s="1"/>
  <c r="K2734" i="16"/>
  <c r="H2734" i="16" s="1"/>
  <c r="K2722" i="16"/>
  <c r="H2722" i="16" s="1"/>
  <c r="K2710" i="16"/>
  <c r="H2710" i="16" s="1"/>
  <c r="K2698" i="16"/>
  <c r="H2698" i="16" s="1"/>
  <c r="K2686" i="16"/>
  <c r="H2686" i="16" s="1"/>
  <c r="K2674" i="16"/>
  <c r="H2674" i="16" s="1"/>
  <c r="K2662" i="16"/>
  <c r="H2662" i="16" s="1"/>
  <c r="K2650" i="16"/>
  <c r="H2650" i="16" s="1"/>
  <c r="K2638" i="16"/>
  <c r="H2638" i="16" s="1"/>
  <c r="K2626" i="16"/>
  <c r="H2626" i="16" s="1"/>
  <c r="K2614" i="16"/>
  <c r="H2614" i="16" s="1"/>
  <c r="K2602" i="16"/>
  <c r="H2602" i="16" s="1"/>
  <c r="K2590" i="16"/>
  <c r="H2590" i="16" s="1"/>
  <c r="K2578" i="16"/>
  <c r="H2578" i="16" s="1"/>
  <c r="K2566" i="16"/>
  <c r="H2566" i="16" s="1"/>
  <c r="K2554" i="16"/>
  <c r="H2554" i="16" s="1"/>
  <c r="K2542" i="16"/>
  <c r="H2542" i="16" s="1"/>
  <c r="K2530" i="16"/>
  <c r="H2530" i="16" s="1"/>
  <c r="K2518" i="16"/>
  <c r="H2518" i="16" s="1"/>
  <c r="K2506" i="16"/>
  <c r="H2506" i="16" s="1"/>
  <c r="K2494" i="16"/>
  <c r="H2494" i="16" s="1"/>
  <c r="K2482" i="16"/>
  <c r="H2482" i="16" s="1"/>
  <c r="K2470" i="16"/>
  <c r="H2470" i="16" s="1"/>
  <c r="K2458" i="16"/>
  <c r="H2458" i="16" s="1"/>
  <c r="K2446" i="16"/>
  <c r="H2446" i="16" s="1"/>
  <c r="K2434" i="16"/>
  <c r="H2434" i="16" s="1"/>
  <c r="K2422" i="16"/>
  <c r="H2422" i="16" s="1"/>
  <c r="K2410" i="16"/>
  <c r="H2410" i="16" s="1"/>
  <c r="K2398" i="16"/>
  <c r="H2398" i="16" s="1"/>
  <c r="K2386" i="16"/>
  <c r="H2386" i="16" s="1"/>
  <c r="K2374" i="16"/>
  <c r="H2374" i="16" s="1"/>
  <c r="K2362" i="16"/>
  <c r="H2362" i="16" s="1"/>
  <c r="K2350" i="16"/>
  <c r="H2350" i="16" s="1"/>
  <c r="K2338" i="16"/>
  <c r="H2338" i="16" s="1"/>
  <c r="K2326" i="16"/>
  <c r="H2326" i="16" s="1"/>
  <c r="K2314" i="16"/>
  <c r="H2314" i="16" s="1"/>
  <c r="K2302" i="16"/>
  <c r="H2302" i="16" s="1"/>
  <c r="K2290" i="16"/>
  <c r="H2290" i="16" s="1"/>
  <c r="K2278" i="16"/>
  <c r="H2278" i="16" s="1"/>
  <c r="K2266" i="16"/>
  <c r="H2266" i="16" s="1"/>
  <c r="K2254" i="16"/>
  <c r="H2254" i="16" s="1"/>
  <c r="K2242" i="16"/>
  <c r="H2242" i="16" s="1"/>
  <c r="K2230" i="16"/>
  <c r="H2230" i="16" s="1"/>
  <c r="K2218" i="16"/>
  <c r="H2218" i="16" s="1"/>
  <c r="K2206" i="16"/>
  <c r="H2206" i="16" s="1"/>
  <c r="K2194" i="16"/>
  <c r="H2194" i="16" s="1"/>
  <c r="K2182" i="16"/>
  <c r="H2182" i="16" s="1"/>
  <c r="K2170" i="16"/>
  <c r="H2170" i="16" s="1"/>
  <c r="K2158" i="16"/>
  <c r="H2158" i="16" s="1"/>
  <c r="K2146" i="16"/>
  <c r="H2146" i="16" s="1"/>
  <c r="K2134" i="16"/>
  <c r="H2134" i="16" s="1"/>
  <c r="K2122" i="16"/>
  <c r="H2122" i="16" s="1"/>
  <c r="K2110" i="16"/>
  <c r="H2110" i="16" s="1"/>
  <c r="K2098" i="16"/>
  <c r="H2098" i="16" s="1"/>
  <c r="K2086" i="16"/>
  <c r="H2086" i="16" s="1"/>
  <c r="K2074" i="16"/>
  <c r="H2074" i="16" s="1"/>
  <c r="K2062" i="16"/>
  <c r="H2062" i="16" s="1"/>
  <c r="K2050" i="16"/>
  <c r="H2050" i="16" s="1"/>
  <c r="K2038" i="16"/>
  <c r="H2038" i="16" s="1"/>
  <c r="K2026" i="16"/>
  <c r="H2026" i="16" s="1"/>
  <c r="K2014" i="16"/>
  <c r="H2014" i="16" s="1"/>
  <c r="K2002" i="16"/>
  <c r="H2002" i="16" s="1"/>
  <c r="K1990" i="16"/>
  <c r="H1990" i="16" s="1"/>
  <c r="K1978" i="16"/>
  <c r="H1978" i="16" s="1"/>
  <c r="K1966" i="16"/>
  <c r="H1966" i="16" s="1"/>
  <c r="K1954" i="16"/>
  <c r="H1954" i="16" s="1"/>
  <c r="K1942" i="16"/>
  <c r="H1942" i="16" s="1"/>
  <c r="K1930" i="16"/>
  <c r="H1930" i="16" s="1"/>
  <c r="K3045" i="16"/>
  <c r="H3045" i="16" s="1"/>
  <c r="K3033" i="16"/>
  <c r="H3033" i="16" s="1"/>
  <c r="K3021" i="16"/>
  <c r="H3021" i="16" s="1"/>
  <c r="K3009" i="16"/>
  <c r="H3009" i="16" s="1"/>
  <c r="K2997" i="16"/>
  <c r="H2997" i="16" s="1"/>
  <c r="K2985" i="16"/>
  <c r="H2985" i="16" s="1"/>
  <c r="K2973" i="16"/>
  <c r="H2973" i="16" s="1"/>
  <c r="K2961" i="16"/>
  <c r="H2961" i="16" s="1"/>
  <c r="K2949" i="16"/>
  <c r="H2949" i="16" s="1"/>
  <c r="K2937" i="16"/>
  <c r="H2937" i="16" s="1"/>
  <c r="K2925" i="16"/>
  <c r="H2925" i="16" s="1"/>
  <c r="K2913" i="16"/>
  <c r="H2913" i="16" s="1"/>
  <c r="K2901" i="16"/>
  <c r="H2901" i="16" s="1"/>
  <c r="K2889" i="16"/>
  <c r="H2889" i="16" s="1"/>
  <c r="K2877" i="16"/>
  <c r="H2877" i="16" s="1"/>
  <c r="K2865" i="16"/>
  <c r="H2865" i="16" s="1"/>
  <c r="K2853" i="16"/>
  <c r="H2853" i="16" s="1"/>
  <c r="K2841" i="16"/>
  <c r="H2841" i="16" s="1"/>
  <c r="K2829" i="16"/>
  <c r="H2829" i="16" s="1"/>
  <c r="K2817" i="16"/>
  <c r="H2817" i="16" s="1"/>
  <c r="K2805" i="16"/>
  <c r="H2805" i="16" s="1"/>
  <c r="K2793" i="16"/>
  <c r="H2793" i="16" s="1"/>
  <c r="K2781" i="16"/>
  <c r="H2781" i="16" s="1"/>
  <c r="K2769" i="16"/>
  <c r="H2769" i="16" s="1"/>
  <c r="K2757" i="16"/>
  <c r="H2757" i="16" s="1"/>
  <c r="K2745" i="16"/>
  <c r="H2745" i="16" s="1"/>
  <c r="K2733" i="16"/>
  <c r="H2733" i="16" s="1"/>
  <c r="K2721" i="16"/>
  <c r="H2721" i="16" s="1"/>
  <c r="K2709" i="16"/>
  <c r="H2709" i="16" s="1"/>
  <c r="K2697" i="16"/>
  <c r="H2697" i="16" s="1"/>
  <c r="K2685" i="16"/>
  <c r="H2685" i="16" s="1"/>
  <c r="K2673" i="16"/>
  <c r="H2673" i="16" s="1"/>
  <c r="K2661" i="16"/>
  <c r="H2661" i="16" s="1"/>
  <c r="K2649" i="16"/>
  <c r="H2649" i="16" s="1"/>
  <c r="K2637" i="16"/>
  <c r="H2637" i="16" s="1"/>
  <c r="K2625" i="16"/>
  <c r="H2625" i="16" s="1"/>
  <c r="K2613" i="16"/>
  <c r="H2613" i="16" s="1"/>
  <c r="K2601" i="16"/>
  <c r="H2601" i="16" s="1"/>
  <c r="K2589" i="16"/>
  <c r="H2589" i="16" s="1"/>
  <c r="K2577" i="16"/>
  <c r="H2577" i="16" s="1"/>
  <c r="K2565" i="16"/>
  <c r="H2565" i="16" s="1"/>
  <c r="K2553" i="16"/>
  <c r="H2553" i="16" s="1"/>
  <c r="K2541" i="16"/>
  <c r="H2541" i="16" s="1"/>
  <c r="K2529" i="16"/>
  <c r="H2529" i="16" s="1"/>
  <c r="K2517" i="16"/>
  <c r="H2517" i="16" s="1"/>
  <c r="K2505" i="16"/>
  <c r="H2505" i="16" s="1"/>
  <c r="K2493" i="16"/>
  <c r="H2493" i="16" s="1"/>
  <c r="K2481" i="16"/>
  <c r="H2481" i="16" s="1"/>
  <c r="K2469" i="16"/>
  <c r="H2469" i="16" s="1"/>
  <c r="K2457" i="16"/>
  <c r="H2457" i="16" s="1"/>
  <c r="K2445" i="16"/>
  <c r="H2445" i="16" s="1"/>
  <c r="K2433" i="16"/>
  <c r="H2433" i="16" s="1"/>
  <c r="K2421" i="16"/>
  <c r="H2421" i="16" s="1"/>
  <c r="K2409" i="16"/>
  <c r="H2409" i="16" s="1"/>
  <c r="K2397" i="16"/>
  <c r="H2397" i="16" s="1"/>
  <c r="K2385" i="16"/>
  <c r="H2385" i="16" s="1"/>
  <c r="K2373" i="16"/>
  <c r="H2373" i="16" s="1"/>
  <c r="K2361" i="16"/>
  <c r="H2361" i="16" s="1"/>
  <c r="K2349" i="16"/>
  <c r="H2349" i="16" s="1"/>
  <c r="K2337" i="16"/>
  <c r="H2337" i="16" s="1"/>
  <c r="K2325" i="16"/>
  <c r="H2325" i="16" s="1"/>
  <c r="K2313" i="16"/>
  <c r="H2313" i="16" s="1"/>
  <c r="K2301" i="16"/>
  <c r="H2301" i="16" s="1"/>
  <c r="K2289" i="16"/>
  <c r="H2289" i="16" s="1"/>
  <c r="K2277" i="16"/>
  <c r="H2277" i="16" s="1"/>
  <c r="K2265" i="16"/>
  <c r="H2265" i="16" s="1"/>
  <c r="K2253" i="16"/>
  <c r="H2253" i="16" s="1"/>
  <c r="K2241" i="16"/>
  <c r="H2241" i="16" s="1"/>
  <c r="K2229" i="16"/>
  <c r="H2229" i="16" s="1"/>
  <c r="K2217" i="16"/>
  <c r="H2217" i="16" s="1"/>
  <c r="K2205" i="16"/>
  <c r="H2205" i="16" s="1"/>
  <c r="K2193" i="16"/>
  <c r="H2193" i="16" s="1"/>
  <c r="K2181" i="16"/>
  <c r="H2181" i="16" s="1"/>
  <c r="K2169" i="16"/>
  <c r="H2169" i="16" s="1"/>
  <c r="K2157" i="16"/>
  <c r="H2157" i="16" s="1"/>
  <c r="K2145" i="16"/>
  <c r="H2145" i="16" s="1"/>
  <c r="K2133" i="16"/>
  <c r="H2133" i="16" s="1"/>
  <c r="K2121" i="16"/>
  <c r="H2121" i="16" s="1"/>
  <c r="K2109" i="16"/>
  <c r="H2109" i="16" s="1"/>
  <c r="K2097" i="16"/>
  <c r="H2097" i="16" s="1"/>
  <c r="K2085" i="16"/>
  <c r="H2085" i="16" s="1"/>
  <c r="K2073" i="16"/>
  <c r="H2073" i="16" s="1"/>
  <c r="K2061" i="16"/>
  <c r="H2061" i="16" s="1"/>
  <c r="K3044" i="16"/>
  <c r="H3044" i="16" s="1"/>
  <c r="K3032" i="16"/>
  <c r="H3032" i="16" s="1"/>
  <c r="K3020" i="16"/>
  <c r="H3020" i="16" s="1"/>
  <c r="K3008" i="16"/>
  <c r="H3008" i="16" s="1"/>
  <c r="K2996" i="16"/>
  <c r="H2996" i="16" s="1"/>
  <c r="K2984" i="16"/>
  <c r="H2984" i="16" s="1"/>
  <c r="K2972" i="16"/>
  <c r="H2972" i="16" s="1"/>
  <c r="K2960" i="16"/>
  <c r="H2960" i="16" s="1"/>
  <c r="K2948" i="16"/>
  <c r="H2948" i="16" s="1"/>
  <c r="K2936" i="16"/>
  <c r="H2936" i="16" s="1"/>
  <c r="K2924" i="16"/>
  <c r="H2924" i="16" s="1"/>
  <c r="K2912" i="16"/>
  <c r="H2912" i="16" s="1"/>
  <c r="K2900" i="16"/>
  <c r="H2900" i="16" s="1"/>
  <c r="K2888" i="16"/>
  <c r="H2888" i="16" s="1"/>
  <c r="K2876" i="16"/>
  <c r="H2876" i="16" s="1"/>
  <c r="K2864" i="16"/>
  <c r="H2864" i="16" s="1"/>
  <c r="K2852" i="16"/>
  <c r="H2852" i="16" s="1"/>
  <c r="K2840" i="16"/>
  <c r="H2840" i="16" s="1"/>
  <c r="K2828" i="16"/>
  <c r="H2828" i="16" s="1"/>
  <c r="K2816" i="16"/>
  <c r="H2816" i="16" s="1"/>
  <c r="K2804" i="16"/>
  <c r="H2804" i="16" s="1"/>
  <c r="K2792" i="16"/>
  <c r="H2792" i="16" s="1"/>
  <c r="K2780" i="16"/>
  <c r="H2780" i="16" s="1"/>
  <c r="K2768" i="16"/>
  <c r="H2768" i="16" s="1"/>
  <c r="K2756" i="16"/>
  <c r="H2756" i="16" s="1"/>
  <c r="K2744" i="16"/>
  <c r="H2744" i="16" s="1"/>
  <c r="K2732" i="16"/>
  <c r="H2732" i="16" s="1"/>
  <c r="K2720" i="16"/>
  <c r="H2720" i="16" s="1"/>
  <c r="K2708" i="16"/>
  <c r="H2708" i="16" s="1"/>
  <c r="K2696" i="16"/>
  <c r="H2696" i="16" s="1"/>
  <c r="K2684" i="16"/>
  <c r="H2684" i="16" s="1"/>
  <c r="K2672" i="16"/>
  <c r="H2672" i="16" s="1"/>
  <c r="K2660" i="16"/>
  <c r="H2660" i="16" s="1"/>
  <c r="K2648" i="16"/>
  <c r="H2648" i="16" s="1"/>
  <c r="K2636" i="16"/>
  <c r="H2636" i="16" s="1"/>
  <c r="K2624" i="16"/>
  <c r="H2624" i="16" s="1"/>
  <c r="K2612" i="16"/>
  <c r="H2612" i="16" s="1"/>
  <c r="K2600" i="16"/>
  <c r="H2600" i="16" s="1"/>
  <c r="K2588" i="16"/>
  <c r="H2588" i="16" s="1"/>
  <c r="K2576" i="16"/>
  <c r="H2576" i="16" s="1"/>
  <c r="K2564" i="16"/>
  <c r="H2564" i="16" s="1"/>
  <c r="K2552" i="16"/>
  <c r="H2552" i="16" s="1"/>
  <c r="K2540" i="16"/>
  <c r="H2540" i="16" s="1"/>
  <c r="K2528" i="16"/>
  <c r="H2528" i="16" s="1"/>
  <c r="K2516" i="16"/>
  <c r="H2516" i="16" s="1"/>
  <c r="K2504" i="16"/>
  <c r="H2504" i="16" s="1"/>
  <c r="K2492" i="16"/>
  <c r="H2492" i="16" s="1"/>
  <c r="K2480" i="16"/>
  <c r="H2480" i="16" s="1"/>
  <c r="K2468" i="16"/>
  <c r="H2468" i="16" s="1"/>
  <c r="K2456" i="16"/>
  <c r="H2456" i="16" s="1"/>
  <c r="K2444" i="16"/>
  <c r="H2444" i="16" s="1"/>
  <c r="K2432" i="16"/>
  <c r="H2432" i="16" s="1"/>
  <c r="K2420" i="16"/>
  <c r="H2420" i="16" s="1"/>
  <c r="K2408" i="16"/>
  <c r="H2408" i="16" s="1"/>
  <c r="K2396" i="16"/>
  <c r="H2396" i="16" s="1"/>
  <c r="K2384" i="16"/>
  <c r="H2384" i="16" s="1"/>
  <c r="K2372" i="16"/>
  <c r="H2372" i="16" s="1"/>
  <c r="K2360" i="16"/>
  <c r="H2360" i="16" s="1"/>
  <c r="K2348" i="16"/>
  <c r="H2348" i="16" s="1"/>
  <c r="K2336" i="16"/>
  <c r="H2336" i="16" s="1"/>
  <c r="K2324" i="16"/>
  <c r="H2324" i="16" s="1"/>
  <c r="K2312" i="16"/>
  <c r="H2312" i="16" s="1"/>
  <c r="K2300" i="16"/>
  <c r="H2300" i="16" s="1"/>
  <c r="K2288" i="16"/>
  <c r="H2288" i="16" s="1"/>
  <c r="K2276" i="16"/>
  <c r="H2276" i="16" s="1"/>
  <c r="K2264" i="16"/>
  <c r="H2264" i="16" s="1"/>
  <c r="K2252" i="16"/>
  <c r="H2252" i="16" s="1"/>
  <c r="K2240" i="16"/>
  <c r="H2240" i="16" s="1"/>
  <c r="K2228" i="16"/>
  <c r="H2228" i="16" s="1"/>
  <c r="K2216" i="16"/>
  <c r="H2216" i="16" s="1"/>
  <c r="K2204" i="16"/>
  <c r="H2204" i="16" s="1"/>
  <c r="K2192" i="16"/>
  <c r="H2192" i="16" s="1"/>
  <c r="K2180" i="16"/>
  <c r="H2180" i="16" s="1"/>
  <c r="K2168" i="16"/>
  <c r="H2168" i="16" s="1"/>
  <c r="K2156" i="16"/>
  <c r="H2156" i="16" s="1"/>
  <c r="K2144" i="16"/>
  <c r="H2144" i="16" s="1"/>
  <c r="K2132" i="16"/>
  <c r="H2132" i="16" s="1"/>
  <c r="K2120" i="16"/>
  <c r="H2120" i="16" s="1"/>
  <c r="K2108" i="16"/>
  <c r="H2108" i="16" s="1"/>
  <c r="K2096" i="16"/>
  <c r="H2096" i="16" s="1"/>
  <c r="K2084" i="16"/>
  <c r="H2084" i="16" s="1"/>
  <c r="K2072" i="16"/>
  <c r="H2072" i="16" s="1"/>
  <c r="K1675" i="16"/>
  <c r="H1675" i="16" s="1"/>
  <c r="K1663" i="16"/>
  <c r="H1663" i="16" s="1"/>
  <c r="K1651" i="16"/>
  <c r="H1651" i="16" s="1"/>
  <c r="K1639" i="16"/>
  <c r="H1639" i="16" s="1"/>
  <c r="K1627" i="16"/>
  <c r="H1627" i="16" s="1"/>
  <c r="K1615" i="16"/>
  <c r="H1615" i="16" s="1"/>
  <c r="K1603" i="16"/>
  <c r="H1603" i="16" s="1"/>
  <c r="K1591" i="16"/>
  <c r="H1591" i="16" s="1"/>
  <c r="K1579" i="16"/>
  <c r="H1579" i="16" s="1"/>
  <c r="K1567" i="16"/>
  <c r="H1567" i="16" s="1"/>
  <c r="K1555" i="16"/>
  <c r="H1555" i="16" s="1"/>
  <c r="K1543" i="16"/>
  <c r="H1543" i="16" s="1"/>
  <c r="K1531" i="16"/>
  <c r="H1531" i="16" s="1"/>
  <c r="K1519" i="16"/>
  <c r="H1519" i="16" s="1"/>
  <c r="K1507" i="16"/>
  <c r="H1507" i="16" s="1"/>
  <c r="K1495" i="16"/>
  <c r="H1495" i="16" s="1"/>
  <c r="K1483" i="16"/>
  <c r="H1483" i="16" s="1"/>
  <c r="K1471" i="16"/>
  <c r="H1471" i="16" s="1"/>
  <c r="K1459" i="16"/>
  <c r="H1459" i="16" s="1"/>
  <c r="K1447" i="16"/>
  <c r="H1447" i="16" s="1"/>
  <c r="K1435" i="16"/>
  <c r="H1435" i="16" s="1"/>
  <c r="K1423" i="16"/>
  <c r="H1423" i="16" s="1"/>
  <c r="K1411" i="16"/>
  <c r="H1411" i="16" s="1"/>
  <c r="K1399" i="16"/>
  <c r="H1399" i="16" s="1"/>
  <c r="K1387" i="16"/>
  <c r="H1387" i="16" s="1"/>
  <c r="K1375" i="16"/>
  <c r="H1375" i="16" s="1"/>
  <c r="K1363" i="16"/>
  <c r="H1363" i="16" s="1"/>
  <c r="K1351" i="16"/>
  <c r="H1351" i="16" s="1"/>
  <c r="K1339" i="16"/>
  <c r="H1339" i="16" s="1"/>
  <c r="K1327" i="16"/>
  <c r="H1327" i="16" s="1"/>
  <c r="K1315" i="16"/>
  <c r="H1315" i="16" s="1"/>
  <c r="K1303" i="16"/>
  <c r="H1303" i="16" s="1"/>
  <c r="K1291" i="16"/>
  <c r="H1291" i="16" s="1"/>
  <c r="K1279" i="16"/>
  <c r="H1279" i="16" s="1"/>
  <c r="K1267" i="16"/>
  <c r="H1267" i="16" s="1"/>
  <c r="K1255" i="16"/>
  <c r="H1255" i="16" s="1"/>
  <c r="K1243" i="16"/>
  <c r="H1243" i="16" s="1"/>
  <c r="K1231" i="16"/>
  <c r="H1231" i="16" s="1"/>
  <c r="K1219" i="16"/>
  <c r="H1219" i="16" s="1"/>
  <c r="K1207" i="16"/>
  <c r="H1207" i="16" s="1"/>
  <c r="K1195" i="16"/>
  <c r="H1195" i="16" s="1"/>
  <c r="K1183" i="16"/>
  <c r="H1183" i="16" s="1"/>
  <c r="K1171" i="16"/>
  <c r="H1171" i="16" s="1"/>
  <c r="K1159" i="16"/>
  <c r="H1159" i="16" s="1"/>
  <c r="K1147" i="16"/>
  <c r="H1147" i="16" s="1"/>
  <c r="K1135" i="16"/>
  <c r="H1135" i="16" s="1"/>
  <c r="K1123" i="16"/>
  <c r="H1123" i="16" s="1"/>
  <c r="K1111" i="16"/>
  <c r="H1111" i="16" s="1"/>
  <c r="K1099" i="16"/>
  <c r="H1099" i="16" s="1"/>
  <c r="K1087" i="16"/>
  <c r="H1087" i="16" s="1"/>
  <c r="K1075" i="16"/>
  <c r="H1075" i="16" s="1"/>
  <c r="K2034" i="16"/>
  <c r="H2034" i="16" s="1"/>
  <c r="K2022" i="16"/>
  <c r="H2022" i="16" s="1"/>
  <c r="K2010" i="16"/>
  <c r="H2010" i="16" s="1"/>
  <c r="K1998" i="16"/>
  <c r="H1998" i="16" s="1"/>
  <c r="K1986" i="16"/>
  <c r="H1986" i="16" s="1"/>
  <c r="K1974" i="16"/>
  <c r="H1974" i="16" s="1"/>
  <c r="K1962" i="16"/>
  <c r="H1962" i="16" s="1"/>
  <c r="K1950" i="16"/>
  <c r="H1950" i="16" s="1"/>
  <c r="K1938" i="16"/>
  <c r="H1938" i="16" s="1"/>
  <c r="K1926" i="16"/>
  <c r="H1926" i="16" s="1"/>
  <c r="K1914" i="16"/>
  <c r="H1914" i="16" s="1"/>
  <c r="K1902" i="16"/>
  <c r="H1902" i="16" s="1"/>
  <c r="K1890" i="16"/>
  <c r="H1890" i="16" s="1"/>
  <c r="K1878" i="16"/>
  <c r="H1878" i="16" s="1"/>
  <c r="K1866" i="16"/>
  <c r="H1866" i="16" s="1"/>
  <c r="K1854" i="16"/>
  <c r="H1854" i="16" s="1"/>
  <c r="K1842" i="16"/>
  <c r="H1842" i="16" s="1"/>
  <c r="K1830" i="16"/>
  <c r="H1830" i="16" s="1"/>
  <c r="K1818" i="16"/>
  <c r="H1818" i="16" s="1"/>
  <c r="K1806" i="16"/>
  <c r="H1806" i="16" s="1"/>
  <c r="K1794" i="16"/>
  <c r="H1794" i="16" s="1"/>
  <c r="K1782" i="16"/>
  <c r="H1782" i="16" s="1"/>
  <c r="K1770" i="16"/>
  <c r="H1770" i="16" s="1"/>
  <c r="K1758" i="16"/>
  <c r="H1758" i="16" s="1"/>
  <c r="K1746" i="16"/>
  <c r="H1746" i="16" s="1"/>
  <c r="K1734" i="16"/>
  <c r="H1734" i="16" s="1"/>
  <c r="K1722" i="16"/>
  <c r="H1722" i="16" s="1"/>
  <c r="K1710" i="16"/>
  <c r="H1710" i="16" s="1"/>
  <c r="K1698" i="16"/>
  <c r="H1698" i="16" s="1"/>
  <c r="K1686" i="16"/>
  <c r="H1686" i="16" s="1"/>
  <c r="K1674" i="16"/>
  <c r="H1674" i="16" s="1"/>
  <c r="K1662" i="16"/>
  <c r="H1662" i="16" s="1"/>
  <c r="K1650" i="16"/>
  <c r="H1650" i="16" s="1"/>
  <c r="K1638" i="16"/>
  <c r="H1638" i="16" s="1"/>
  <c r="K1626" i="16"/>
  <c r="H1626" i="16" s="1"/>
  <c r="K1614" i="16"/>
  <c r="H1614" i="16" s="1"/>
  <c r="K1602" i="16"/>
  <c r="H1602" i="16" s="1"/>
  <c r="K1590" i="16"/>
  <c r="H1590" i="16" s="1"/>
  <c r="K1578" i="16"/>
  <c r="H1578" i="16" s="1"/>
  <c r="K1566" i="16"/>
  <c r="H1566" i="16" s="1"/>
  <c r="K1554" i="16"/>
  <c r="H1554" i="16" s="1"/>
  <c r="K1542" i="16"/>
  <c r="H1542" i="16" s="1"/>
  <c r="K1530" i="16"/>
  <c r="H1530" i="16" s="1"/>
  <c r="K1518" i="16"/>
  <c r="H1518" i="16" s="1"/>
  <c r="K1506" i="16"/>
  <c r="H1506" i="16" s="1"/>
  <c r="K1494" i="16"/>
  <c r="H1494" i="16" s="1"/>
  <c r="K1482" i="16"/>
  <c r="H1482" i="16" s="1"/>
  <c r="K1470" i="16"/>
  <c r="H1470" i="16" s="1"/>
  <c r="K1458" i="16"/>
  <c r="H1458" i="16" s="1"/>
  <c r="K1446" i="16"/>
  <c r="H1446" i="16" s="1"/>
  <c r="K1434" i="16"/>
  <c r="H1434" i="16" s="1"/>
  <c r="K1422" i="16"/>
  <c r="H1422" i="16" s="1"/>
  <c r="K1410" i="16"/>
  <c r="H1410" i="16" s="1"/>
  <c r="K1398" i="16"/>
  <c r="H1398" i="16" s="1"/>
  <c r="K1386" i="16"/>
  <c r="H1386" i="16" s="1"/>
  <c r="K1374" i="16"/>
  <c r="H1374" i="16" s="1"/>
  <c r="K1362" i="16"/>
  <c r="H1362" i="16" s="1"/>
  <c r="K1350" i="16"/>
  <c r="H1350" i="16" s="1"/>
  <c r="K1338" i="16"/>
  <c r="H1338" i="16" s="1"/>
  <c r="K1326" i="16"/>
  <c r="H1326" i="16" s="1"/>
  <c r="K1314" i="16"/>
  <c r="H1314" i="16" s="1"/>
  <c r="K1302" i="16"/>
  <c r="H1302" i="16" s="1"/>
  <c r="K1290" i="16"/>
  <c r="H1290" i="16" s="1"/>
  <c r="K1278" i="16"/>
  <c r="H1278" i="16" s="1"/>
  <c r="K1266" i="16"/>
  <c r="H1266" i="16" s="1"/>
  <c r="K1254" i="16"/>
  <c r="H1254" i="16" s="1"/>
  <c r="K1242" i="16"/>
  <c r="H1242" i="16" s="1"/>
  <c r="K1230" i="16"/>
  <c r="H1230" i="16" s="1"/>
  <c r="K1218" i="16"/>
  <c r="H1218" i="16" s="1"/>
  <c r="K1206" i="16"/>
  <c r="H1206" i="16" s="1"/>
  <c r="K1194" i="16"/>
  <c r="H1194" i="16" s="1"/>
  <c r="K1182" i="16"/>
  <c r="H1182" i="16" s="1"/>
  <c r="K1170" i="16"/>
  <c r="H1170" i="16" s="1"/>
  <c r="K1158" i="16"/>
  <c r="H1158" i="16" s="1"/>
  <c r="K1146" i="16"/>
  <c r="H1146" i="16" s="1"/>
  <c r="K1134" i="16"/>
  <c r="H1134" i="16" s="1"/>
  <c r="K1122" i="16"/>
  <c r="H1122" i="16" s="1"/>
  <c r="K1110" i="16"/>
  <c r="H1110" i="16" s="1"/>
  <c r="K1098" i="16"/>
  <c r="H1098" i="16" s="1"/>
  <c r="K1086" i="16"/>
  <c r="H1086" i="16" s="1"/>
  <c r="K1074" i="16"/>
  <c r="H1074" i="16" s="1"/>
  <c r="K1062" i="16"/>
  <c r="H1062" i="16" s="1"/>
  <c r="K1050" i="16"/>
  <c r="H1050" i="16" s="1"/>
  <c r="K1038" i="16"/>
  <c r="H1038" i="16" s="1"/>
  <c r="K1913" i="16"/>
  <c r="H1913" i="16" s="1"/>
  <c r="K1901" i="16"/>
  <c r="H1901" i="16" s="1"/>
  <c r="K1889" i="16"/>
  <c r="H1889" i="16" s="1"/>
  <c r="K1877" i="16"/>
  <c r="H1877" i="16" s="1"/>
  <c r="K1865" i="16"/>
  <c r="H1865" i="16" s="1"/>
  <c r="K1853" i="16"/>
  <c r="H1853" i="16" s="1"/>
  <c r="K1841" i="16"/>
  <c r="H1841" i="16" s="1"/>
  <c r="K1829" i="16"/>
  <c r="H1829" i="16" s="1"/>
  <c r="K1817" i="16"/>
  <c r="H1817" i="16" s="1"/>
  <c r="K1805" i="16"/>
  <c r="H1805" i="16" s="1"/>
  <c r="K1793" i="16"/>
  <c r="H1793" i="16" s="1"/>
  <c r="K1781" i="16"/>
  <c r="H1781" i="16" s="1"/>
  <c r="K1769" i="16"/>
  <c r="H1769" i="16" s="1"/>
  <c r="K1757" i="16"/>
  <c r="H1757" i="16" s="1"/>
  <c r="K1745" i="16"/>
  <c r="H1745" i="16" s="1"/>
  <c r="K1733" i="16"/>
  <c r="H1733" i="16" s="1"/>
  <c r="K1721" i="16"/>
  <c r="H1721" i="16" s="1"/>
  <c r="K1709" i="16"/>
  <c r="H1709" i="16" s="1"/>
  <c r="K1697" i="16"/>
  <c r="H1697" i="16" s="1"/>
  <c r="K1685" i="16"/>
  <c r="H1685" i="16" s="1"/>
  <c r="K1673" i="16"/>
  <c r="H1673" i="16" s="1"/>
  <c r="K1661" i="16"/>
  <c r="H1661" i="16" s="1"/>
  <c r="K1649" i="16"/>
  <c r="H1649" i="16" s="1"/>
  <c r="K1637" i="16"/>
  <c r="H1637" i="16" s="1"/>
  <c r="K1625" i="16"/>
  <c r="H1625" i="16" s="1"/>
  <c r="K1613" i="16"/>
  <c r="H1613" i="16" s="1"/>
  <c r="K1601" i="16"/>
  <c r="H1601" i="16" s="1"/>
  <c r="K1589" i="16"/>
  <c r="H1589" i="16" s="1"/>
  <c r="K1577" i="16"/>
  <c r="H1577" i="16" s="1"/>
  <c r="K1565" i="16"/>
  <c r="H1565" i="16" s="1"/>
  <c r="K1553" i="16"/>
  <c r="H1553" i="16" s="1"/>
  <c r="K1541" i="16"/>
  <c r="H1541" i="16" s="1"/>
  <c r="K1529" i="16"/>
  <c r="H1529" i="16" s="1"/>
  <c r="K1517" i="16"/>
  <c r="H1517" i="16" s="1"/>
  <c r="K1505" i="16"/>
  <c r="H1505" i="16" s="1"/>
  <c r="K1493" i="16"/>
  <c r="H1493" i="16" s="1"/>
  <c r="K1481" i="16"/>
  <c r="H1481" i="16" s="1"/>
  <c r="K1469" i="16"/>
  <c r="H1469" i="16" s="1"/>
  <c r="K1457" i="16"/>
  <c r="H1457" i="16" s="1"/>
  <c r="K1445" i="16"/>
  <c r="H1445" i="16" s="1"/>
  <c r="K1433" i="16"/>
  <c r="H1433" i="16" s="1"/>
  <c r="K1421" i="16"/>
  <c r="H1421" i="16" s="1"/>
  <c r="K1409" i="16"/>
  <c r="H1409" i="16" s="1"/>
  <c r="K1397" i="16"/>
  <c r="H1397" i="16" s="1"/>
  <c r="K1385" i="16"/>
  <c r="H1385" i="16" s="1"/>
  <c r="K1373" i="16"/>
  <c r="H1373" i="16" s="1"/>
  <c r="K1361" i="16"/>
  <c r="H1361" i="16" s="1"/>
  <c r="K1349" i="16"/>
  <c r="H1349" i="16" s="1"/>
  <c r="K1337" i="16"/>
  <c r="H1337" i="16" s="1"/>
  <c r="K1325" i="16"/>
  <c r="H1325" i="16" s="1"/>
  <c r="K1313" i="16"/>
  <c r="H1313" i="16" s="1"/>
  <c r="K1301" i="16"/>
  <c r="H1301" i="16" s="1"/>
  <c r="K1289" i="16"/>
  <c r="H1289" i="16" s="1"/>
  <c r="K1277" i="16"/>
  <c r="H1277" i="16" s="1"/>
  <c r="K1265" i="16"/>
  <c r="H1265" i="16" s="1"/>
  <c r="K1253" i="16"/>
  <c r="H1253" i="16" s="1"/>
  <c r="K1241" i="16"/>
  <c r="H1241" i="16" s="1"/>
  <c r="K1229" i="16"/>
  <c r="H1229" i="16" s="1"/>
  <c r="K1217" i="16"/>
  <c r="H1217" i="16" s="1"/>
  <c r="K1205" i="16"/>
  <c r="H1205" i="16" s="1"/>
  <c r="K1193" i="16"/>
  <c r="H1193" i="16" s="1"/>
  <c r="K1181" i="16"/>
  <c r="H1181" i="16" s="1"/>
  <c r="K1169" i="16"/>
  <c r="H1169" i="16" s="1"/>
  <c r="K1157" i="16"/>
  <c r="H1157" i="16" s="1"/>
  <c r="K1145" i="16"/>
  <c r="H1145" i="16" s="1"/>
  <c r="K1133" i="16"/>
  <c r="H1133" i="16" s="1"/>
  <c r="K1121" i="16"/>
  <c r="H1121" i="16" s="1"/>
  <c r="K1109" i="16"/>
  <c r="H1109" i="16" s="1"/>
  <c r="K1097" i="16"/>
  <c r="H1097" i="16" s="1"/>
  <c r="K1085" i="16"/>
  <c r="H1085" i="16" s="1"/>
  <c r="K1073" i="16"/>
  <c r="H1073" i="16" s="1"/>
  <c r="K1061" i="16"/>
  <c r="H1061" i="16" s="1"/>
  <c r="K1049" i="16"/>
  <c r="H1049" i="16" s="1"/>
  <c r="K1037" i="16"/>
  <c r="H1037" i="16" s="1"/>
  <c r="K1025" i="16"/>
  <c r="H1025" i="16" s="1"/>
  <c r="K1013" i="16"/>
  <c r="H1013" i="16" s="1"/>
  <c r="K1996" i="16"/>
  <c r="H1996" i="16" s="1"/>
  <c r="K1984" i="16"/>
  <c r="H1984" i="16" s="1"/>
  <c r="K1972" i="16"/>
  <c r="H1972" i="16" s="1"/>
  <c r="K1960" i="16"/>
  <c r="H1960" i="16" s="1"/>
  <c r="K1948" i="16"/>
  <c r="H1948" i="16" s="1"/>
  <c r="K1936" i="16"/>
  <c r="H1936" i="16" s="1"/>
  <c r="K1924" i="16"/>
  <c r="H1924" i="16" s="1"/>
  <c r="K1912" i="16"/>
  <c r="H1912" i="16" s="1"/>
  <c r="K1900" i="16"/>
  <c r="H1900" i="16" s="1"/>
  <c r="K1888" i="16"/>
  <c r="H1888" i="16" s="1"/>
  <c r="K1876" i="16"/>
  <c r="H1876" i="16" s="1"/>
  <c r="K1864" i="16"/>
  <c r="H1864" i="16" s="1"/>
  <c r="K1852" i="16"/>
  <c r="H1852" i="16" s="1"/>
  <c r="K1840" i="16"/>
  <c r="H1840" i="16" s="1"/>
  <c r="K1828" i="16"/>
  <c r="H1828" i="16" s="1"/>
  <c r="K1816" i="16"/>
  <c r="H1816" i="16" s="1"/>
  <c r="K1804" i="16"/>
  <c r="H1804" i="16" s="1"/>
  <c r="K1792" i="16"/>
  <c r="H1792" i="16" s="1"/>
  <c r="K1780" i="16"/>
  <c r="H1780" i="16" s="1"/>
  <c r="K1768" i="16"/>
  <c r="H1768" i="16" s="1"/>
  <c r="K1756" i="16"/>
  <c r="H1756" i="16" s="1"/>
  <c r="K1744" i="16"/>
  <c r="H1744" i="16" s="1"/>
  <c r="K1732" i="16"/>
  <c r="H1732" i="16" s="1"/>
  <c r="K1720" i="16"/>
  <c r="H1720" i="16" s="1"/>
  <c r="K1708" i="16"/>
  <c r="H1708" i="16" s="1"/>
  <c r="K1696" i="16"/>
  <c r="H1696" i="16" s="1"/>
  <c r="K1684" i="16"/>
  <c r="H1684" i="16" s="1"/>
  <c r="K1672" i="16"/>
  <c r="H1672" i="16" s="1"/>
  <c r="K1660" i="16"/>
  <c r="H1660" i="16" s="1"/>
  <c r="K1648" i="16"/>
  <c r="H1648" i="16" s="1"/>
  <c r="K1636" i="16"/>
  <c r="H1636" i="16" s="1"/>
  <c r="K1624" i="16"/>
  <c r="H1624" i="16" s="1"/>
  <c r="K1612" i="16"/>
  <c r="H1612" i="16" s="1"/>
  <c r="K1600" i="16"/>
  <c r="H1600" i="16" s="1"/>
  <c r="K1588" i="16"/>
  <c r="H1588" i="16" s="1"/>
  <c r="K1576" i="16"/>
  <c r="H1576" i="16" s="1"/>
  <c r="K1564" i="16"/>
  <c r="H1564" i="16" s="1"/>
  <c r="K1552" i="16"/>
  <c r="H1552" i="16" s="1"/>
  <c r="K1540" i="16"/>
  <c r="H1540" i="16" s="1"/>
  <c r="K1528" i="16"/>
  <c r="H1528" i="16" s="1"/>
  <c r="K1516" i="16"/>
  <c r="H1516" i="16" s="1"/>
  <c r="K1504" i="16"/>
  <c r="H1504" i="16" s="1"/>
  <c r="K1492" i="16"/>
  <c r="H1492" i="16" s="1"/>
  <c r="K1480" i="16"/>
  <c r="H1480" i="16" s="1"/>
  <c r="K1468" i="16"/>
  <c r="H1468" i="16" s="1"/>
  <c r="K1456" i="16"/>
  <c r="H1456" i="16" s="1"/>
  <c r="K1444" i="16"/>
  <c r="H1444" i="16" s="1"/>
  <c r="K1432" i="16"/>
  <c r="H1432" i="16" s="1"/>
  <c r="K1420" i="16"/>
  <c r="H1420" i="16" s="1"/>
  <c r="K1408" i="16"/>
  <c r="H1408" i="16" s="1"/>
  <c r="K1396" i="16"/>
  <c r="H1396" i="16" s="1"/>
  <c r="K1384" i="16"/>
  <c r="H1384" i="16" s="1"/>
  <c r="K1372" i="16"/>
  <c r="H1372" i="16" s="1"/>
  <c r="K1360" i="16"/>
  <c r="H1360" i="16" s="1"/>
  <c r="K1348" i="16"/>
  <c r="H1348" i="16" s="1"/>
  <c r="K1336" i="16"/>
  <c r="H1336" i="16" s="1"/>
  <c r="K1324" i="16"/>
  <c r="H1324" i="16" s="1"/>
  <c r="K1312" i="16"/>
  <c r="H1312" i="16" s="1"/>
  <c r="K1300" i="16"/>
  <c r="H1300" i="16" s="1"/>
  <c r="K1288" i="16"/>
  <c r="H1288" i="16" s="1"/>
  <c r="K1276" i="16"/>
  <c r="H1276" i="16" s="1"/>
  <c r="K1264" i="16"/>
  <c r="H1264" i="16" s="1"/>
  <c r="K1252" i="16"/>
  <c r="H1252" i="16" s="1"/>
  <c r="K1240" i="16"/>
  <c r="H1240" i="16" s="1"/>
  <c r="K1228" i="16"/>
  <c r="H1228" i="16" s="1"/>
  <c r="K1216" i="16"/>
  <c r="H1216" i="16" s="1"/>
  <c r="K1204" i="16"/>
  <c r="H1204" i="16" s="1"/>
  <c r="K1192" i="16"/>
  <c r="H1192" i="16" s="1"/>
  <c r="K1180" i="16"/>
  <c r="H1180" i="16" s="1"/>
  <c r="K1168" i="16"/>
  <c r="H1168" i="16" s="1"/>
  <c r="K1156" i="16"/>
  <c r="H1156" i="16" s="1"/>
  <c r="K1144" i="16"/>
  <c r="H1144" i="16" s="1"/>
  <c r="K1132" i="16"/>
  <c r="H1132" i="16" s="1"/>
  <c r="K1120" i="16"/>
  <c r="H1120" i="16" s="1"/>
  <c r="K1108" i="16"/>
  <c r="H1108" i="16" s="1"/>
  <c r="K1096" i="16"/>
  <c r="H1096" i="16" s="1"/>
  <c r="K1084" i="16"/>
  <c r="H1084" i="16" s="1"/>
  <c r="K1072" i="16"/>
  <c r="H1072" i="16" s="1"/>
  <c r="K1060" i="16"/>
  <c r="H1060" i="16" s="1"/>
  <c r="K1048" i="16"/>
  <c r="H1048" i="16" s="1"/>
  <c r="K1036" i="16"/>
  <c r="H1036" i="16" s="1"/>
  <c r="K1024" i="16"/>
  <c r="H1024" i="16" s="1"/>
  <c r="K1012" i="16"/>
  <c r="H1012" i="16" s="1"/>
  <c r="K1000" i="16"/>
  <c r="H1000" i="16" s="1"/>
  <c r="K1995" i="16"/>
  <c r="H1995" i="16" s="1"/>
  <c r="K1983" i="16"/>
  <c r="H1983" i="16" s="1"/>
  <c r="K1971" i="16"/>
  <c r="H1971" i="16" s="1"/>
  <c r="K1959" i="16"/>
  <c r="H1959" i="16" s="1"/>
  <c r="K1947" i="16"/>
  <c r="H1947" i="16" s="1"/>
  <c r="K1935" i="16"/>
  <c r="H1935" i="16" s="1"/>
  <c r="K1923" i="16"/>
  <c r="H1923" i="16" s="1"/>
  <c r="K1911" i="16"/>
  <c r="H1911" i="16" s="1"/>
  <c r="K1899" i="16"/>
  <c r="H1899" i="16" s="1"/>
  <c r="K1887" i="16"/>
  <c r="H1887" i="16" s="1"/>
  <c r="K1875" i="16"/>
  <c r="H1875" i="16" s="1"/>
  <c r="K1863" i="16"/>
  <c r="H1863" i="16" s="1"/>
  <c r="K1851" i="16"/>
  <c r="H1851" i="16" s="1"/>
  <c r="K1839" i="16"/>
  <c r="H1839" i="16" s="1"/>
  <c r="K1827" i="16"/>
  <c r="H1827" i="16" s="1"/>
  <c r="K1815" i="16"/>
  <c r="H1815" i="16" s="1"/>
  <c r="K1803" i="16"/>
  <c r="H1803" i="16" s="1"/>
  <c r="K1791" i="16"/>
  <c r="H1791" i="16" s="1"/>
  <c r="K1779" i="16"/>
  <c r="H1779" i="16" s="1"/>
  <c r="K1767" i="16"/>
  <c r="H1767" i="16" s="1"/>
  <c r="K1755" i="16"/>
  <c r="H1755" i="16" s="1"/>
  <c r="K1743" i="16"/>
  <c r="H1743" i="16" s="1"/>
  <c r="K1731" i="16"/>
  <c r="H1731" i="16" s="1"/>
  <c r="K1719" i="16"/>
  <c r="H1719" i="16" s="1"/>
  <c r="K1707" i="16"/>
  <c r="H1707" i="16" s="1"/>
  <c r="K1695" i="16"/>
  <c r="H1695" i="16" s="1"/>
  <c r="K1683" i="16"/>
  <c r="H1683" i="16" s="1"/>
  <c r="K1671" i="16"/>
  <c r="H1671" i="16" s="1"/>
  <c r="K1659" i="16"/>
  <c r="H1659" i="16" s="1"/>
  <c r="K1647" i="16"/>
  <c r="H1647" i="16" s="1"/>
  <c r="K1635" i="16"/>
  <c r="H1635" i="16" s="1"/>
  <c r="K1623" i="16"/>
  <c r="H1623" i="16" s="1"/>
  <c r="K1611" i="16"/>
  <c r="H1611" i="16" s="1"/>
  <c r="K1599" i="16"/>
  <c r="H1599" i="16" s="1"/>
  <c r="K1587" i="16"/>
  <c r="H1587" i="16" s="1"/>
  <c r="K1575" i="16"/>
  <c r="H1575" i="16" s="1"/>
  <c r="K1563" i="16"/>
  <c r="H1563" i="16" s="1"/>
  <c r="K1551" i="16"/>
  <c r="H1551" i="16" s="1"/>
  <c r="K1539" i="16"/>
  <c r="H1539" i="16" s="1"/>
  <c r="K1527" i="16"/>
  <c r="H1527" i="16" s="1"/>
  <c r="K1515" i="16"/>
  <c r="H1515" i="16" s="1"/>
  <c r="K1503" i="16"/>
  <c r="H1503" i="16" s="1"/>
  <c r="K1491" i="16"/>
  <c r="H1491" i="16" s="1"/>
  <c r="K1479" i="16"/>
  <c r="H1479" i="16" s="1"/>
  <c r="K1467" i="16"/>
  <c r="H1467" i="16" s="1"/>
  <c r="K1455" i="16"/>
  <c r="H1455" i="16" s="1"/>
  <c r="K1443" i="16"/>
  <c r="H1443" i="16" s="1"/>
  <c r="K1431" i="16"/>
  <c r="H1431" i="16" s="1"/>
  <c r="K1419" i="16"/>
  <c r="H1419" i="16" s="1"/>
  <c r="K1407" i="16"/>
  <c r="H1407" i="16" s="1"/>
  <c r="K1395" i="16"/>
  <c r="H1395" i="16" s="1"/>
  <c r="K1383" i="16"/>
  <c r="H1383" i="16" s="1"/>
  <c r="K1371" i="16"/>
  <c r="H1371" i="16" s="1"/>
  <c r="K1359" i="16"/>
  <c r="H1359" i="16" s="1"/>
  <c r="K1347" i="16"/>
  <c r="H1347" i="16" s="1"/>
  <c r="K1335" i="16"/>
  <c r="H1335" i="16" s="1"/>
  <c r="K1323" i="16"/>
  <c r="H1323" i="16" s="1"/>
  <c r="K1311" i="16"/>
  <c r="H1311" i="16" s="1"/>
  <c r="K1299" i="16"/>
  <c r="H1299" i="16" s="1"/>
  <c r="K1287" i="16"/>
  <c r="H1287" i="16" s="1"/>
  <c r="K1275" i="16"/>
  <c r="H1275" i="16" s="1"/>
  <c r="K1263" i="16"/>
  <c r="H1263" i="16" s="1"/>
  <c r="K1251" i="16"/>
  <c r="H1251" i="16" s="1"/>
  <c r="K1239" i="16"/>
  <c r="H1239" i="16" s="1"/>
  <c r="K1227" i="16"/>
  <c r="H1227" i="16" s="1"/>
  <c r="K1215" i="16"/>
  <c r="H1215" i="16" s="1"/>
  <c r="K1203" i="16"/>
  <c r="H1203" i="16" s="1"/>
  <c r="K1191" i="16"/>
  <c r="H1191" i="16" s="1"/>
  <c r="K1179" i="16"/>
  <c r="H1179" i="16" s="1"/>
  <c r="K1167" i="16"/>
  <c r="H1167" i="16" s="1"/>
  <c r="K1155" i="16"/>
  <c r="H1155" i="16" s="1"/>
  <c r="K1143" i="16"/>
  <c r="H1143" i="16" s="1"/>
  <c r="K1131" i="16"/>
  <c r="H1131" i="16" s="1"/>
  <c r="K1119" i="16"/>
  <c r="H1119" i="16" s="1"/>
  <c r="K1107" i="16"/>
  <c r="H1107" i="16" s="1"/>
  <c r="K1095" i="16"/>
  <c r="H1095" i="16" s="1"/>
  <c r="K1083" i="16"/>
  <c r="H1083" i="16" s="1"/>
  <c r="K1071" i="16"/>
  <c r="H1071" i="16" s="1"/>
  <c r="K1059" i="16"/>
  <c r="H1059" i="16" s="1"/>
  <c r="K1047" i="16"/>
  <c r="H1047" i="16" s="1"/>
  <c r="K1035" i="16"/>
  <c r="H1035" i="16" s="1"/>
  <c r="K1023" i="16"/>
  <c r="H1023" i="16" s="1"/>
  <c r="K1011" i="16"/>
  <c r="H1011" i="16" s="1"/>
  <c r="K999" i="16"/>
  <c r="H999" i="16" s="1"/>
  <c r="K1718" i="16"/>
  <c r="H1718" i="16" s="1"/>
  <c r="K1706" i="16"/>
  <c r="H1706" i="16" s="1"/>
  <c r="K1694" i="16"/>
  <c r="H1694" i="16" s="1"/>
  <c r="K1682" i="16"/>
  <c r="H1682" i="16" s="1"/>
  <c r="K1670" i="16"/>
  <c r="H1670" i="16" s="1"/>
  <c r="K1658" i="16"/>
  <c r="H1658" i="16" s="1"/>
  <c r="K1646" i="16"/>
  <c r="H1646" i="16" s="1"/>
  <c r="K1634" i="16"/>
  <c r="H1634" i="16" s="1"/>
  <c r="K1622" i="16"/>
  <c r="H1622" i="16" s="1"/>
  <c r="K1610" i="16"/>
  <c r="H1610" i="16" s="1"/>
  <c r="K1598" i="16"/>
  <c r="H1598" i="16" s="1"/>
  <c r="K1586" i="16"/>
  <c r="H1586" i="16" s="1"/>
  <c r="K1574" i="16"/>
  <c r="H1574" i="16" s="1"/>
  <c r="K1562" i="16"/>
  <c r="H1562" i="16" s="1"/>
  <c r="K1550" i="16"/>
  <c r="H1550" i="16" s="1"/>
  <c r="K1538" i="16"/>
  <c r="H1538" i="16" s="1"/>
  <c r="K1526" i="16"/>
  <c r="H1526" i="16" s="1"/>
  <c r="K1514" i="16"/>
  <c r="H1514" i="16" s="1"/>
  <c r="K1502" i="16"/>
  <c r="H1502" i="16" s="1"/>
  <c r="K1490" i="16"/>
  <c r="H1490" i="16" s="1"/>
  <c r="K1478" i="16"/>
  <c r="H1478" i="16" s="1"/>
  <c r="K1466" i="16"/>
  <c r="H1466" i="16" s="1"/>
  <c r="K1454" i="16"/>
  <c r="H1454" i="16" s="1"/>
  <c r="K1442" i="16"/>
  <c r="H1442" i="16" s="1"/>
  <c r="K1430" i="16"/>
  <c r="H1430" i="16" s="1"/>
  <c r="K1418" i="16"/>
  <c r="H1418" i="16" s="1"/>
  <c r="K1406" i="16"/>
  <c r="H1406" i="16" s="1"/>
  <c r="K1394" i="16"/>
  <c r="H1394" i="16" s="1"/>
  <c r="K1382" i="16"/>
  <c r="H1382" i="16" s="1"/>
  <c r="K1370" i="16"/>
  <c r="H1370" i="16" s="1"/>
  <c r="K1358" i="16"/>
  <c r="H1358" i="16" s="1"/>
  <c r="K1346" i="16"/>
  <c r="H1346" i="16" s="1"/>
  <c r="K1334" i="16"/>
  <c r="H1334" i="16" s="1"/>
  <c r="K1322" i="16"/>
  <c r="H1322" i="16" s="1"/>
  <c r="K1310" i="16"/>
  <c r="H1310" i="16" s="1"/>
  <c r="K1298" i="16"/>
  <c r="H1298" i="16" s="1"/>
  <c r="K1286" i="16"/>
  <c r="H1286" i="16" s="1"/>
  <c r="K1274" i="16"/>
  <c r="H1274" i="16" s="1"/>
  <c r="K1262" i="16"/>
  <c r="H1262" i="16" s="1"/>
  <c r="K1250" i="16"/>
  <c r="H1250" i="16" s="1"/>
  <c r="K1238" i="16"/>
  <c r="H1238" i="16" s="1"/>
  <c r="K1226" i="16"/>
  <c r="H1226" i="16" s="1"/>
  <c r="K1214" i="16"/>
  <c r="H1214" i="16" s="1"/>
  <c r="K1202" i="16"/>
  <c r="H1202" i="16" s="1"/>
  <c r="K1190" i="16"/>
  <c r="H1190" i="16" s="1"/>
  <c r="K1178" i="16"/>
  <c r="H1178" i="16" s="1"/>
  <c r="K1166" i="16"/>
  <c r="H1166" i="16" s="1"/>
  <c r="K1154" i="16"/>
  <c r="H1154" i="16" s="1"/>
  <c r="K1142" i="16"/>
  <c r="H1142" i="16" s="1"/>
  <c r="K1130" i="16"/>
  <c r="H1130" i="16" s="1"/>
  <c r="K1118" i="16"/>
  <c r="H1118" i="16" s="1"/>
  <c r="K1106" i="16"/>
  <c r="H1106" i="16" s="1"/>
  <c r="K1094" i="16"/>
  <c r="H1094" i="16" s="1"/>
  <c r="K1082" i="16"/>
  <c r="H1082" i="16" s="1"/>
  <c r="K1070" i="16"/>
  <c r="H1070" i="16" s="1"/>
  <c r="K1058" i="16"/>
  <c r="H1058" i="16" s="1"/>
  <c r="K637" i="16"/>
  <c r="H637" i="16" s="1"/>
  <c r="K625" i="16"/>
  <c r="H625" i="16" s="1"/>
  <c r="K613" i="16"/>
  <c r="H613" i="16" s="1"/>
  <c r="K601" i="16"/>
  <c r="H601" i="16" s="1"/>
  <c r="K589" i="16"/>
  <c r="H589" i="16" s="1"/>
  <c r="K577" i="16"/>
  <c r="H577" i="16" s="1"/>
  <c r="K565" i="16"/>
  <c r="H565" i="16" s="1"/>
  <c r="K553" i="16"/>
  <c r="H553" i="16" s="1"/>
  <c r="K541" i="16"/>
  <c r="H541" i="16" s="1"/>
  <c r="K529" i="16"/>
  <c r="H529" i="16" s="1"/>
  <c r="K517" i="16"/>
  <c r="H517" i="16" s="1"/>
  <c r="K505" i="16"/>
  <c r="H505" i="16" s="1"/>
  <c r="K493" i="16"/>
  <c r="H493" i="16" s="1"/>
  <c r="K481" i="16"/>
  <c r="H481" i="16" s="1"/>
  <c r="K469" i="16"/>
  <c r="H469" i="16" s="1"/>
  <c r="K457" i="16"/>
  <c r="H457" i="16" s="1"/>
  <c r="K445" i="16"/>
  <c r="H445" i="16" s="1"/>
  <c r="K433" i="16"/>
  <c r="H433" i="16" s="1"/>
  <c r="K421" i="16"/>
  <c r="H421" i="16" s="1"/>
  <c r="K409" i="16"/>
  <c r="H409" i="16" s="1"/>
  <c r="K528" i="16"/>
  <c r="H528" i="16" s="1"/>
  <c r="K516" i="16"/>
  <c r="H516" i="16" s="1"/>
  <c r="K504" i="16"/>
  <c r="H504" i="16" s="1"/>
  <c r="K492" i="16"/>
  <c r="H492" i="16" s="1"/>
  <c r="K480" i="16"/>
  <c r="H480" i="16" s="1"/>
  <c r="K468" i="16"/>
  <c r="H468" i="16" s="1"/>
  <c r="K456" i="16"/>
  <c r="H456" i="16" s="1"/>
  <c r="K444" i="16"/>
  <c r="H444" i="16" s="1"/>
  <c r="K432" i="16"/>
  <c r="H432" i="16" s="1"/>
  <c r="K420" i="16"/>
  <c r="H420" i="16" s="1"/>
  <c r="K408" i="16"/>
  <c r="H408" i="16" s="1"/>
  <c r="K396" i="16"/>
  <c r="H396" i="16" s="1"/>
  <c r="K384" i="16"/>
  <c r="H384" i="16" s="1"/>
  <c r="K372" i="16"/>
  <c r="H372" i="16" s="1"/>
  <c r="K360" i="16"/>
  <c r="H360" i="16" s="1"/>
  <c r="K348" i="16"/>
  <c r="H348" i="16" s="1"/>
  <c r="K2051" i="16"/>
  <c r="H2051" i="16" s="1"/>
  <c r="K2039" i="16"/>
  <c r="H2039" i="16" s="1"/>
  <c r="K2027" i="16"/>
  <c r="H2027" i="16" s="1"/>
  <c r="K2015" i="16"/>
  <c r="H2015" i="16" s="1"/>
  <c r="K2003" i="16"/>
  <c r="H2003" i="16" s="1"/>
  <c r="K1991" i="16"/>
  <c r="H1991" i="16" s="1"/>
  <c r="K1979" i="16"/>
  <c r="H1979" i="16" s="1"/>
  <c r="K1967" i="16"/>
  <c r="H1967" i="16" s="1"/>
  <c r="K1955" i="16"/>
  <c r="H1955" i="16" s="1"/>
  <c r="K1943" i="16"/>
  <c r="H1943" i="16" s="1"/>
  <c r="K1931" i="16"/>
  <c r="H1931" i="16" s="1"/>
  <c r="K1919" i="16"/>
  <c r="H1919" i="16" s="1"/>
  <c r="K1907" i="16"/>
  <c r="H1907" i="16" s="1"/>
  <c r="K1895" i="16"/>
  <c r="H1895" i="16" s="1"/>
  <c r="K1883" i="16"/>
  <c r="H1883" i="16" s="1"/>
  <c r="K1871" i="16"/>
  <c r="H1871" i="16" s="1"/>
  <c r="K1859" i="16"/>
  <c r="H1859" i="16" s="1"/>
  <c r="K1847" i="16"/>
  <c r="H1847" i="16" s="1"/>
  <c r="K1835" i="16"/>
  <c r="H1835" i="16" s="1"/>
  <c r="K1823" i="16"/>
  <c r="H1823" i="16" s="1"/>
  <c r="K1811" i="16"/>
  <c r="H1811" i="16" s="1"/>
  <c r="K1799" i="16"/>
  <c r="H1799" i="16" s="1"/>
  <c r="K1787" i="16"/>
  <c r="H1787" i="16" s="1"/>
  <c r="K1775" i="16"/>
  <c r="H1775" i="16" s="1"/>
  <c r="K1763" i="16"/>
  <c r="H1763" i="16" s="1"/>
  <c r="K1751" i="16"/>
  <c r="H1751" i="16" s="1"/>
  <c r="K1739" i="16"/>
  <c r="H1739" i="16" s="1"/>
  <c r="K1727" i="16"/>
  <c r="H1727" i="16" s="1"/>
  <c r="K1715" i="16"/>
  <c r="H1715" i="16" s="1"/>
  <c r="K1703" i="16"/>
  <c r="H1703" i="16" s="1"/>
  <c r="K1691" i="16"/>
  <c r="H1691" i="16" s="1"/>
  <c r="K1679" i="16"/>
  <c r="H1679" i="16" s="1"/>
  <c r="K1667" i="16"/>
  <c r="H1667" i="16" s="1"/>
  <c r="K1655" i="16"/>
  <c r="H1655" i="16" s="1"/>
  <c r="K1643" i="16"/>
  <c r="H1643" i="16" s="1"/>
  <c r="K1631" i="16"/>
  <c r="H1631" i="16" s="1"/>
  <c r="K1619" i="16"/>
  <c r="H1619" i="16" s="1"/>
  <c r="K1607" i="16"/>
  <c r="H1607" i="16" s="1"/>
  <c r="K1595" i="16"/>
  <c r="H1595" i="16" s="1"/>
  <c r="K1583" i="16"/>
  <c r="H1583" i="16" s="1"/>
  <c r="K1571" i="16"/>
  <c r="H1571" i="16" s="1"/>
  <c r="K1559" i="16"/>
  <c r="H1559" i="16" s="1"/>
  <c r="K1547" i="16"/>
  <c r="H1547" i="16" s="1"/>
  <c r="K1535" i="16"/>
  <c r="H1535" i="16" s="1"/>
  <c r="K1523" i="16"/>
  <c r="H1523" i="16" s="1"/>
  <c r="K1511" i="16"/>
  <c r="H1511" i="16" s="1"/>
  <c r="K1499" i="16"/>
  <c r="H1499" i="16" s="1"/>
  <c r="K1487" i="16"/>
  <c r="H1487" i="16" s="1"/>
  <c r="K1475" i="16"/>
  <c r="H1475" i="16" s="1"/>
  <c r="K1463" i="16"/>
  <c r="H1463" i="16" s="1"/>
  <c r="K1451" i="16"/>
  <c r="H1451" i="16" s="1"/>
  <c r="K1439" i="16"/>
  <c r="H1439" i="16" s="1"/>
  <c r="K1427" i="16"/>
  <c r="H1427" i="16" s="1"/>
  <c r="K1415" i="16"/>
  <c r="H1415" i="16" s="1"/>
  <c r="K1403" i="16"/>
  <c r="H1403" i="16" s="1"/>
  <c r="K1391" i="16"/>
  <c r="H1391" i="16" s="1"/>
  <c r="K1379" i="16"/>
  <c r="H1379" i="16" s="1"/>
  <c r="K1367" i="16"/>
  <c r="H1367" i="16" s="1"/>
  <c r="K1355" i="16"/>
  <c r="H1355" i="16" s="1"/>
  <c r="K1343" i="16"/>
  <c r="H1343" i="16" s="1"/>
  <c r="K1331" i="16"/>
  <c r="H1331" i="16" s="1"/>
  <c r="K1319" i="16"/>
  <c r="H1319" i="16" s="1"/>
  <c r="K1307" i="16"/>
  <c r="H1307" i="16" s="1"/>
  <c r="K1295" i="16"/>
  <c r="H1295" i="16" s="1"/>
  <c r="K1283" i="16"/>
  <c r="H1283" i="16" s="1"/>
  <c r="K1271" i="16"/>
  <c r="H1271" i="16" s="1"/>
  <c r="K1259" i="16"/>
  <c r="H1259" i="16" s="1"/>
  <c r="K1247" i="16"/>
  <c r="H1247" i="16" s="1"/>
  <c r="K1235" i="16"/>
  <c r="H1235" i="16" s="1"/>
  <c r="K1223" i="16"/>
  <c r="H1223" i="16" s="1"/>
  <c r="K1211" i="16"/>
  <c r="H1211" i="16" s="1"/>
  <c r="K1199" i="16"/>
  <c r="H1199" i="16" s="1"/>
  <c r="K1187" i="16"/>
  <c r="H1187" i="16" s="1"/>
  <c r="K1175" i="16"/>
  <c r="H1175" i="16" s="1"/>
  <c r="K1163" i="16"/>
  <c r="H1163" i="16" s="1"/>
  <c r="K1151" i="16"/>
  <c r="H1151" i="16" s="1"/>
  <c r="K1139" i="16"/>
  <c r="H1139" i="16" s="1"/>
  <c r="K1127" i="16"/>
  <c r="H1127" i="16" s="1"/>
  <c r="K1115" i="16"/>
  <c r="H1115" i="16" s="1"/>
  <c r="K1103" i="16"/>
  <c r="H1103" i="16" s="1"/>
  <c r="K1091" i="16"/>
  <c r="H1091" i="16" s="1"/>
  <c r="K1079" i="16"/>
  <c r="H1079" i="16" s="1"/>
  <c r="K1067" i="16"/>
  <c r="H1067" i="16" s="1"/>
  <c r="K1055" i="16"/>
  <c r="H1055" i="16" s="1"/>
  <c r="K1043" i="16"/>
  <c r="H1043" i="16" s="1"/>
  <c r="K1918" i="16"/>
  <c r="H1918" i="16" s="1"/>
  <c r="K1906" i="16"/>
  <c r="H1906" i="16" s="1"/>
  <c r="K1894" i="16"/>
  <c r="H1894" i="16" s="1"/>
  <c r="K1882" i="16"/>
  <c r="H1882" i="16" s="1"/>
  <c r="K1870" i="16"/>
  <c r="H1870" i="16" s="1"/>
  <c r="K1858" i="16"/>
  <c r="H1858" i="16" s="1"/>
  <c r="K1846" i="16"/>
  <c r="H1846" i="16" s="1"/>
  <c r="K1834" i="16"/>
  <c r="H1834" i="16" s="1"/>
  <c r="K1822" i="16"/>
  <c r="H1822" i="16" s="1"/>
  <c r="K1810" i="16"/>
  <c r="H1810" i="16" s="1"/>
  <c r="K1798" i="16"/>
  <c r="H1798" i="16" s="1"/>
  <c r="K1786" i="16"/>
  <c r="H1786" i="16" s="1"/>
  <c r="K1774" i="16"/>
  <c r="H1774" i="16" s="1"/>
  <c r="K1762" i="16"/>
  <c r="H1762" i="16" s="1"/>
  <c r="K1750" i="16"/>
  <c r="H1750" i="16" s="1"/>
  <c r="K1738" i="16"/>
  <c r="H1738" i="16" s="1"/>
  <c r="K1726" i="16"/>
  <c r="H1726" i="16" s="1"/>
  <c r="K1714" i="16"/>
  <c r="H1714" i="16" s="1"/>
  <c r="K1702" i="16"/>
  <c r="H1702" i="16" s="1"/>
  <c r="K1690" i="16"/>
  <c r="H1690" i="16" s="1"/>
  <c r="K1678" i="16"/>
  <c r="H1678" i="16" s="1"/>
  <c r="K1666" i="16"/>
  <c r="H1666" i="16" s="1"/>
  <c r="K1654" i="16"/>
  <c r="H1654" i="16" s="1"/>
  <c r="K1642" i="16"/>
  <c r="H1642" i="16" s="1"/>
  <c r="K1630" i="16"/>
  <c r="H1630" i="16" s="1"/>
  <c r="K1618" i="16"/>
  <c r="H1618" i="16" s="1"/>
  <c r="K1606" i="16"/>
  <c r="H1606" i="16" s="1"/>
  <c r="K1594" i="16"/>
  <c r="H1594" i="16" s="1"/>
  <c r="K1582" i="16"/>
  <c r="H1582" i="16" s="1"/>
  <c r="K1570" i="16"/>
  <c r="H1570" i="16" s="1"/>
  <c r="K1558" i="16"/>
  <c r="H1558" i="16" s="1"/>
  <c r="K1546" i="16"/>
  <c r="H1546" i="16" s="1"/>
  <c r="K1534" i="16"/>
  <c r="H1534" i="16" s="1"/>
  <c r="K1522" i="16"/>
  <c r="H1522" i="16" s="1"/>
  <c r="K1510" i="16"/>
  <c r="H1510" i="16" s="1"/>
  <c r="K1498" i="16"/>
  <c r="H1498" i="16" s="1"/>
  <c r="K1486" i="16"/>
  <c r="H1486" i="16" s="1"/>
  <c r="K1474" i="16"/>
  <c r="H1474" i="16" s="1"/>
  <c r="K1462" i="16"/>
  <c r="H1462" i="16" s="1"/>
  <c r="K1450" i="16"/>
  <c r="H1450" i="16" s="1"/>
  <c r="K1438" i="16"/>
  <c r="H1438" i="16" s="1"/>
  <c r="K1426" i="16"/>
  <c r="H1426" i="16" s="1"/>
  <c r="K1414" i="16"/>
  <c r="H1414" i="16" s="1"/>
  <c r="K1402" i="16"/>
  <c r="H1402" i="16" s="1"/>
  <c r="K1390" i="16"/>
  <c r="H1390" i="16" s="1"/>
  <c r="K1378" i="16"/>
  <c r="H1378" i="16" s="1"/>
  <c r="K1366" i="16"/>
  <c r="H1366" i="16" s="1"/>
  <c r="K1354" i="16"/>
  <c r="H1354" i="16" s="1"/>
  <c r="K1342" i="16"/>
  <c r="H1342" i="16" s="1"/>
  <c r="K1330" i="16"/>
  <c r="H1330" i="16" s="1"/>
  <c r="K1318" i="16"/>
  <c r="H1318" i="16" s="1"/>
  <c r="K1306" i="16"/>
  <c r="H1306" i="16" s="1"/>
  <c r="K1294" i="16"/>
  <c r="H1294" i="16" s="1"/>
  <c r="K1282" i="16"/>
  <c r="H1282" i="16" s="1"/>
  <c r="K1270" i="16"/>
  <c r="H1270" i="16" s="1"/>
  <c r="K1258" i="16"/>
  <c r="H1258" i="16" s="1"/>
  <c r="K1246" i="16"/>
  <c r="H1246" i="16" s="1"/>
  <c r="K1234" i="16"/>
  <c r="H1234" i="16" s="1"/>
  <c r="K1222" i="16"/>
  <c r="H1222" i="16" s="1"/>
  <c r="K1210" i="16"/>
  <c r="H1210" i="16" s="1"/>
  <c r="K1198" i="16"/>
  <c r="H1198" i="16" s="1"/>
  <c r="K1186" i="16"/>
  <c r="H1186" i="16" s="1"/>
  <c r="K1174" i="16"/>
  <c r="H1174" i="16" s="1"/>
  <c r="K1162" i="16"/>
  <c r="H1162" i="16" s="1"/>
  <c r="K1150" i="16"/>
  <c r="H1150" i="16" s="1"/>
  <c r="K1138" i="16"/>
  <c r="H1138" i="16" s="1"/>
  <c r="K1126" i="16"/>
  <c r="H1126" i="16" s="1"/>
  <c r="K1114" i="16"/>
  <c r="H1114" i="16" s="1"/>
  <c r="K1102" i="16"/>
  <c r="H1102" i="16" s="1"/>
  <c r="K1090" i="16"/>
  <c r="H1090" i="16" s="1"/>
  <c r="K1078" i="16"/>
  <c r="H1078" i="16" s="1"/>
  <c r="K1066" i="16"/>
  <c r="H1066" i="16" s="1"/>
  <c r="K1054" i="16"/>
  <c r="H1054" i="16" s="1"/>
  <c r="K1042" i="16"/>
  <c r="H1042" i="16" s="1"/>
  <c r="K1030" i="16"/>
  <c r="H1030" i="16" s="1"/>
  <c r="K2049" i="16"/>
  <c r="H2049" i="16" s="1"/>
  <c r="K2037" i="16"/>
  <c r="H2037" i="16" s="1"/>
  <c r="K2025" i="16"/>
  <c r="H2025" i="16" s="1"/>
  <c r="K2013" i="16"/>
  <c r="H2013" i="16" s="1"/>
  <c r="K2001" i="16"/>
  <c r="H2001" i="16" s="1"/>
  <c r="K1989" i="16"/>
  <c r="H1989" i="16" s="1"/>
  <c r="K1977" i="16"/>
  <c r="H1977" i="16" s="1"/>
  <c r="K1965" i="16"/>
  <c r="H1965" i="16" s="1"/>
  <c r="K1953" i="16"/>
  <c r="H1953" i="16" s="1"/>
  <c r="K1941" i="16"/>
  <c r="H1941" i="16" s="1"/>
  <c r="K1929" i="16"/>
  <c r="H1929" i="16" s="1"/>
  <c r="K1917" i="16"/>
  <c r="H1917" i="16" s="1"/>
  <c r="K1905" i="16"/>
  <c r="H1905" i="16" s="1"/>
  <c r="K1893" i="16"/>
  <c r="H1893" i="16" s="1"/>
  <c r="K1881" i="16"/>
  <c r="H1881" i="16" s="1"/>
  <c r="K1869" i="16"/>
  <c r="H1869" i="16" s="1"/>
  <c r="K1857" i="16"/>
  <c r="H1857" i="16" s="1"/>
  <c r="K1845" i="16"/>
  <c r="H1845" i="16" s="1"/>
  <c r="K1833" i="16"/>
  <c r="H1833" i="16" s="1"/>
  <c r="K1821" i="16"/>
  <c r="H1821" i="16" s="1"/>
  <c r="K1809" i="16"/>
  <c r="H1809" i="16" s="1"/>
  <c r="K1797" i="16"/>
  <c r="H1797" i="16" s="1"/>
  <c r="K1785" i="16"/>
  <c r="H1785" i="16" s="1"/>
  <c r="K1773" i="16"/>
  <c r="H1773" i="16" s="1"/>
  <c r="K1761" i="16"/>
  <c r="H1761" i="16" s="1"/>
  <c r="K1749" i="16"/>
  <c r="H1749" i="16" s="1"/>
  <c r="K1737" i="16"/>
  <c r="H1737" i="16" s="1"/>
  <c r="K1725" i="16"/>
  <c r="H1725" i="16" s="1"/>
  <c r="K1713" i="16"/>
  <c r="H1713" i="16" s="1"/>
  <c r="K1701" i="16"/>
  <c r="H1701" i="16" s="1"/>
  <c r="K1689" i="16"/>
  <c r="H1689" i="16" s="1"/>
  <c r="K1677" i="16"/>
  <c r="H1677" i="16" s="1"/>
  <c r="K1665" i="16"/>
  <c r="H1665" i="16" s="1"/>
  <c r="K1653" i="16"/>
  <c r="H1653" i="16" s="1"/>
  <c r="K1641" i="16"/>
  <c r="H1641" i="16" s="1"/>
  <c r="K1629" i="16"/>
  <c r="H1629" i="16" s="1"/>
  <c r="K1617" i="16"/>
  <c r="H1617" i="16" s="1"/>
  <c r="K1605" i="16"/>
  <c r="H1605" i="16" s="1"/>
  <c r="K1593" i="16"/>
  <c r="H1593" i="16" s="1"/>
  <c r="K1581" i="16"/>
  <c r="H1581" i="16" s="1"/>
  <c r="K1569" i="16"/>
  <c r="H1569" i="16" s="1"/>
  <c r="K1557" i="16"/>
  <c r="H1557" i="16" s="1"/>
  <c r="K1545" i="16"/>
  <c r="H1545" i="16" s="1"/>
  <c r="K1533" i="16"/>
  <c r="H1533" i="16" s="1"/>
  <c r="K1521" i="16"/>
  <c r="H1521" i="16" s="1"/>
  <c r="K1509" i="16"/>
  <c r="H1509" i="16" s="1"/>
  <c r="K1497" i="16"/>
  <c r="H1497" i="16" s="1"/>
  <c r="K1485" i="16"/>
  <c r="H1485" i="16" s="1"/>
  <c r="K1473" i="16"/>
  <c r="H1473" i="16" s="1"/>
  <c r="K1461" i="16"/>
  <c r="H1461" i="16" s="1"/>
  <c r="K1449" i="16"/>
  <c r="H1449" i="16" s="1"/>
  <c r="K1437" i="16"/>
  <c r="H1437" i="16" s="1"/>
  <c r="K1425" i="16"/>
  <c r="H1425" i="16" s="1"/>
  <c r="K1413" i="16"/>
  <c r="H1413" i="16" s="1"/>
  <c r="K1401" i="16"/>
  <c r="H1401" i="16" s="1"/>
  <c r="K1389" i="16"/>
  <c r="H1389" i="16" s="1"/>
  <c r="K1377" i="16"/>
  <c r="H1377" i="16" s="1"/>
  <c r="K1365" i="16"/>
  <c r="H1365" i="16" s="1"/>
  <c r="K1353" i="16"/>
  <c r="H1353" i="16" s="1"/>
  <c r="K1341" i="16"/>
  <c r="H1341" i="16" s="1"/>
  <c r="K1329" i="16"/>
  <c r="H1329" i="16" s="1"/>
  <c r="K1317" i="16"/>
  <c r="H1317" i="16" s="1"/>
  <c r="K1305" i="16"/>
  <c r="H1305" i="16" s="1"/>
  <c r="K1293" i="16"/>
  <c r="H1293" i="16" s="1"/>
  <c r="K1281" i="16"/>
  <c r="H1281" i="16" s="1"/>
  <c r="K1269" i="16"/>
  <c r="H1269" i="16" s="1"/>
  <c r="K1257" i="16"/>
  <c r="H1257" i="16" s="1"/>
  <c r="K1245" i="16"/>
  <c r="H1245" i="16" s="1"/>
  <c r="K1233" i="16"/>
  <c r="H1233" i="16" s="1"/>
  <c r="K1221" i="16"/>
  <c r="H1221" i="16" s="1"/>
  <c r="K1209" i="16"/>
  <c r="H1209" i="16" s="1"/>
  <c r="K1197" i="16"/>
  <c r="H1197" i="16" s="1"/>
  <c r="K1185" i="16"/>
  <c r="H1185" i="16" s="1"/>
  <c r="K1173" i="16"/>
  <c r="H1173" i="16" s="1"/>
  <c r="K1161" i="16"/>
  <c r="H1161" i="16" s="1"/>
  <c r="K1149" i="16"/>
  <c r="H1149" i="16" s="1"/>
  <c r="K1137" i="16"/>
  <c r="H1137" i="16" s="1"/>
  <c r="K1125" i="16"/>
  <c r="H1125" i="16" s="1"/>
  <c r="K1113" i="16"/>
  <c r="H1113" i="16" s="1"/>
  <c r="K1101" i="16"/>
  <c r="H1101" i="16" s="1"/>
  <c r="K1089" i="16"/>
  <c r="H1089" i="16" s="1"/>
  <c r="K1077" i="16"/>
  <c r="H1077" i="16" s="1"/>
  <c r="K1065" i="16"/>
  <c r="H1065" i="16" s="1"/>
  <c r="K2060" i="16"/>
  <c r="H2060" i="16" s="1"/>
  <c r="K2048" i="16"/>
  <c r="H2048" i="16" s="1"/>
  <c r="K2036" i="16"/>
  <c r="H2036" i="16" s="1"/>
  <c r="K2024" i="16"/>
  <c r="H2024" i="16" s="1"/>
  <c r="K2012" i="16"/>
  <c r="H2012" i="16" s="1"/>
  <c r="K2000" i="16"/>
  <c r="H2000" i="16" s="1"/>
  <c r="K1988" i="16"/>
  <c r="H1988" i="16" s="1"/>
  <c r="K1976" i="16"/>
  <c r="H1976" i="16" s="1"/>
  <c r="K1964" i="16"/>
  <c r="H1964" i="16" s="1"/>
  <c r="K1952" i="16"/>
  <c r="H1952" i="16" s="1"/>
  <c r="K1940" i="16"/>
  <c r="H1940" i="16" s="1"/>
  <c r="K1928" i="16"/>
  <c r="H1928" i="16" s="1"/>
  <c r="K1916" i="16"/>
  <c r="H1916" i="16" s="1"/>
  <c r="K1904" i="16"/>
  <c r="H1904" i="16" s="1"/>
  <c r="K1892" i="16"/>
  <c r="H1892" i="16" s="1"/>
  <c r="K1880" i="16"/>
  <c r="H1880" i="16" s="1"/>
  <c r="K1868" i="16"/>
  <c r="H1868" i="16" s="1"/>
  <c r="K1856" i="16"/>
  <c r="H1856" i="16" s="1"/>
  <c r="K1844" i="16"/>
  <c r="H1844" i="16" s="1"/>
  <c r="K1832" i="16"/>
  <c r="H1832" i="16" s="1"/>
  <c r="K1820" i="16"/>
  <c r="H1820" i="16" s="1"/>
  <c r="K1808" i="16"/>
  <c r="H1808" i="16" s="1"/>
  <c r="K1796" i="16"/>
  <c r="H1796" i="16" s="1"/>
  <c r="K1784" i="16"/>
  <c r="H1784" i="16" s="1"/>
  <c r="K1772" i="16"/>
  <c r="H1772" i="16" s="1"/>
  <c r="K1760" i="16"/>
  <c r="H1760" i="16" s="1"/>
  <c r="K1748" i="16"/>
  <c r="H1748" i="16" s="1"/>
  <c r="K1736" i="16"/>
  <c r="H1736" i="16" s="1"/>
  <c r="K1724" i="16"/>
  <c r="H1724" i="16" s="1"/>
  <c r="K1712" i="16"/>
  <c r="H1712" i="16" s="1"/>
  <c r="K1700" i="16"/>
  <c r="H1700" i="16" s="1"/>
  <c r="K1688" i="16"/>
  <c r="H1688" i="16" s="1"/>
  <c r="K1676" i="16"/>
  <c r="H1676" i="16" s="1"/>
  <c r="K1664" i="16"/>
  <c r="H1664" i="16" s="1"/>
  <c r="K1652" i="16"/>
  <c r="H1652" i="16" s="1"/>
  <c r="K1640" i="16"/>
  <c r="H1640" i="16" s="1"/>
  <c r="K1628" i="16"/>
  <c r="H1628" i="16" s="1"/>
  <c r="K1616" i="16"/>
  <c r="H1616" i="16" s="1"/>
  <c r="K1604" i="16"/>
  <c r="H1604" i="16" s="1"/>
  <c r="K1592" i="16"/>
  <c r="H1592" i="16" s="1"/>
  <c r="K1580" i="16"/>
  <c r="H1580" i="16" s="1"/>
  <c r="K1568" i="16"/>
  <c r="H1568" i="16" s="1"/>
  <c r="K1556" i="16"/>
  <c r="H1556" i="16" s="1"/>
  <c r="K1544" i="16"/>
  <c r="H1544" i="16" s="1"/>
  <c r="K1532" i="16"/>
  <c r="H1532" i="16" s="1"/>
  <c r="K1520" i="16"/>
  <c r="H1520" i="16" s="1"/>
  <c r="K1508" i="16"/>
  <c r="H1508" i="16" s="1"/>
  <c r="K1496" i="16"/>
  <c r="H1496" i="16" s="1"/>
  <c r="K1484" i="16"/>
  <c r="H1484" i="16" s="1"/>
  <c r="K1472" i="16"/>
  <c r="H1472" i="16" s="1"/>
  <c r="K1460" i="16"/>
  <c r="H1460" i="16" s="1"/>
  <c r="K1448" i="16"/>
  <c r="H1448" i="16" s="1"/>
  <c r="K1436" i="16"/>
  <c r="H1436" i="16" s="1"/>
  <c r="K1424" i="16"/>
  <c r="H1424" i="16" s="1"/>
  <c r="K1412" i="16"/>
  <c r="H1412" i="16" s="1"/>
  <c r="K1400" i="16"/>
  <c r="H1400" i="16" s="1"/>
  <c r="K1388" i="16"/>
  <c r="H1388" i="16" s="1"/>
  <c r="K1376" i="16"/>
  <c r="H1376" i="16" s="1"/>
  <c r="K1364" i="16"/>
  <c r="H1364" i="16" s="1"/>
  <c r="K1352" i="16"/>
  <c r="H1352" i="16" s="1"/>
  <c r="K1340" i="16"/>
  <c r="H1340" i="16" s="1"/>
  <c r="K1328" i="16"/>
  <c r="H1328" i="16" s="1"/>
  <c r="K1316" i="16"/>
  <c r="H1316" i="16" s="1"/>
  <c r="K1304" i="16"/>
  <c r="H1304" i="16" s="1"/>
  <c r="K1292" i="16"/>
  <c r="H1292" i="16" s="1"/>
  <c r="K1280" i="16"/>
  <c r="H1280" i="16" s="1"/>
  <c r="K1268" i="16"/>
  <c r="H1268" i="16" s="1"/>
  <c r="K1256" i="16"/>
  <c r="H1256" i="16" s="1"/>
  <c r="K1244" i="16"/>
  <c r="H1244" i="16" s="1"/>
  <c r="K1232" i="16"/>
  <c r="H1232" i="16" s="1"/>
  <c r="K1220" i="16"/>
  <c r="H1220" i="16" s="1"/>
  <c r="K1208" i="16"/>
  <c r="H1208" i="16" s="1"/>
  <c r="K1196" i="16"/>
  <c r="H1196" i="16" s="1"/>
  <c r="K1184" i="16"/>
  <c r="H1184" i="16" s="1"/>
  <c r="K1172" i="16"/>
  <c r="H1172" i="16" s="1"/>
  <c r="K1160" i="16"/>
  <c r="H1160" i="16" s="1"/>
  <c r="K1148" i="16"/>
  <c r="H1148" i="16" s="1"/>
  <c r="K1136" i="16"/>
  <c r="H1136" i="16" s="1"/>
  <c r="K1124" i="16"/>
  <c r="H1124" i="16" s="1"/>
  <c r="K1112" i="16"/>
  <c r="H1112" i="16" s="1"/>
  <c r="K1100" i="16"/>
  <c r="H1100" i="16" s="1"/>
  <c r="K1088" i="16"/>
  <c r="H1088" i="16" s="1"/>
  <c r="K1076" i="16"/>
  <c r="H1076" i="16" s="1"/>
  <c r="K1064" i="16"/>
  <c r="H1064" i="16" s="1"/>
  <c r="K1063" i="16"/>
  <c r="H1063" i="16" s="1"/>
  <c r="K1051" i="16"/>
  <c r="H1051" i="16" s="1"/>
  <c r="K1039" i="16"/>
  <c r="H1039" i="16" s="1"/>
  <c r="K1027" i="16"/>
  <c r="H1027" i="16" s="1"/>
  <c r="K1015" i="16"/>
  <c r="H1015" i="16" s="1"/>
  <c r="K1003" i="16"/>
  <c r="H1003" i="16" s="1"/>
  <c r="K991" i="16"/>
  <c r="H991" i="16" s="1"/>
  <c r="K979" i="16"/>
  <c r="H979" i="16" s="1"/>
  <c r="K967" i="16"/>
  <c r="H967" i="16" s="1"/>
  <c r="K955" i="16"/>
  <c r="H955" i="16" s="1"/>
  <c r="K943" i="16"/>
  <c r="H943" i="16" s="1"/>
  <c r="K931" i="16"/>
  <c r="H931" i="16" s="1"/>
  <c r="K919" i="16"/>
  <c r="H919" i="16" s="1"/>
  <c r="K907" i="16"/>
  <c r="H907" i="16" s="1"/>
  <c r="K895" i="16"/>
  <c r="H895" i="16" s="1"/>
  <c r="K883" i="16"/>
  <c r="H883" i="16" s="1"/>
  <c r="K871" i="16"/>
  <c r="H871" i="16" s="1"/>
  <c r="K859" i="16"/>
  <c r="H859" i="16" s="1"/>
  <c r="K847" i="16"/>
  <c r="H847" i="16" s="1"/>
  <c r="K835" i="16"/>
  <c r="H835" i="16" s="1"/>
  <c r="K823" i="16"/>
  <c r="H823" i="16" s="1"/>
  <c r="K811" i="16"/>
  <c r="H811" i="16" s="1"/>
  <c r="K799" i="16"/>
  <c r="H799" i="16" s="1"/>
  <c r="K787" i="16"/>
  <c r="H787" i="16" s="1"/>
  <c r="K775" i="16"/>
  <c r="H775" i="16" s="1"/>
  <c r="K763" i="16"/>
  <c r="H763" i="16" s="1"/>
  <c r="K751" i="16"/>
  <c r="H751" i="16" s="1"/>
  <c r="K739" i="16"/>
  <c r="H739" i="16" s="1"/>
  <c r="K727" i="16"/>
  <c r="H727" i="16" s="1"/>
  <c r="K715" i="16"/>
  <c r="H715" i="16" s="1"/>
  <c r="K703" i="16"/>
  <c r="H703" i="16" s="1"/>
  <c r="K691" i="16"/>
  <c r="H691" i="16" s="1"/>
  <c r="K679" i="16"/>
  <c r="H679" i="16" s="1"/>
  <c r="K667" i="16"/>
  <c r="H667" i="16" s="1"/>
  <c r="K655" i="16"/>
  <c r="H655" i="16" s="1"/>
  <c r="K643" i="16"/>
  <c r="H643" i="16" s="1"/>
  <c r="K631" i="16"/>
  <c r="H631" i="16" s="1"/>
  <c r="K619" i="16"/>
  <c r="H619" i="16" s="1"/>
  <c r="K607" i="16"/>
  <c r="H607" i="16" s="1"/>
  <c r="K595" i="16"/>
  <c r="H595" i="16" s="1"/>
  <c r="K583" i="16"/>
  <c r="H583" i="16" s="1"/>
  <c r="K571" i="16"/>
  <c r="H571" i="16" s="1"/>
  <c r="K559" i="16"/>
  <c r="H559" i="16" s="1"/>
  <c r="K547" i="16"/>
  <c r="H547" i="16" s="1"/>
  <c r="K535" i="16"/>
  <c r="H535" i="16" s="1"/>
  <c r="K523" i="16"/>
  <c r="H523" i="16" s="1"/>
  <c r="K511" i="16"/>
  <c r="H511" i="16" s="1"/>
  <c r="K499" i="16"/>
  <c r="H499" i="16" s="1"/>
  <c r="K487" i="16"/>
  <c r="H487" i="16" s="1"/>
  <c r="K475" i="16"/>
  <c r="H475" i="16" s="1"/>
  <c r="K463" i="16"/>
  <c r="H463" i="16" s="1"/>
  <c r="K451" i="16"/>
  <c r="H451" i="16" s="1"/>
  <c r="K439" i="16"/>
  <c r="H439" i="16" s="1"/>
  <c r="K427" i="16"/>
  <c r="H427" i="16" s="1"/>
  <c r="K415" i="16"/>
  <c r="H415" i="16" s="1"/>
  <c r="K403" i="16"/>
  <c r="H403" i="16" s="1"/>
  <c r="K391" i="16"/>
  <c r="H391" i="16" s="1"/>
  <c r="K379" i="16"/>
  <c r="H379" i="16" s="1"/>
  <c r="K367" i="16"/>
  <c r="H367" i="16" s="1"/>
  <c r="K355" i="16"/>
  <c r="H355" i="16" s="1"/>
  <c r="K343" i="16"/>
  <c r="H343" i="16" s="1"/>
  <c r="K331" i="16"/>
  <c r="H331" i="16" s="1"/>
  <c r="K319" i="16"/>
  <c r="H319" i="16" s="1"/>
  <c r="K307" i="16"/>
  <c r="H307" i="16" s="1"/>
  <c r="K295" i="16"/>
  <c r="H295" i="16" s="1"/>
  <c r="K283" i="16"/>
  <c r="H283" i="16" s="1"/>
  <c r="K271" i="16"/>
  <c r="H271" i="16" s="1"/>
  <c r="K259" i="16"/>
  <c r="H259" i="16" s="1"/>
  <c r="K247" i="16"/>
  <c r="H247" i="16" s="1"/>
  <c r="K235" i="16"/>
  <c r="H235" i="16" s="1"/>
  <c r="K223" i="16"/>
  <c r="H223" i="16" s="1"/>
  <c r="K211" i="16"/>
  <c r="H211" i="16" s="1"/>
  <c r="K199" i="16"/>
  <c r="H199" i="16" s="1"/>
  <c r="K187" i="16"/>
  <c r="H187" i="16" s="1"/>
  <c r="K175" i="16"/>
  <c r="H175" i="16" s="1"/>
  <c r="K163" i="16"/>
  <c r="H163" i="16" s="1"/>
  <c r="K151" i="16"/>
  <c r="H151" i="16" s="1"/>
  <c r="K139" i="16"/>
  <c r="H139" i="16" s="1"/>
  <c r="K127" i="16"/>
  <c r="H127" i="16" s="1"/>
  <c r="K115" i="16"/>
  <c r="H115" i="16" s="1"/>
  <c r="K103" i="16"/>
  <c r="H103" i="16" s="1"/>
  <c r="K91" i="16"/>
  <c r="H91" i="16" s="1"/>
  <c r="K79" i="16"/>
  <c r="H79" i="16" s="1"/>
  <c r="K67" i="16"/>
  <c r="H67" i="16" s="1"/>
  <c r="K55" i="16"/>
  <c r="H55" i="16" s="1"/>
  <c r="K1026" i="16"/>
  <c r="H1026" i="16" s="1"/>
  <c r="K1014" i="16"/>
  <c r="H1014" i="16" s="1"/>
  <c r="K1002" i="16"/>
  <c r="H1002" i="16" s="1"/>
  <c r="K990" i="16"/>
  <c r="H990" i="16" s="1"/>
  <c r="K978" i="16"/>
  <c r="H978" i="16" s="1"/>
  <c r="K966" i="16"/>
  <c r="H966" i="16" s="1"/>
  <c r="K954" i="16"/>
  <c r="H954" i="16" s="1"/>
  <c r="K942" i="16"/>
  <c r="H942" i="16" s="1"/>
  <c r="K930" i="16"/>
  <c r="H930" i="16" s="1"/>
  <c r="K918" i="16"/>
  <c r="H918" i="16" s="1"/>
  <c r="K906" i="16"/>
  <c r="H906" i="16" s="1"/>
  <c r="K894" i="16"/>
  <c r="H894" i="16" s="1"/>
  <c r="K882" i="16"/>
  <c r="H882" i="16" s="1"/>
  <c r="K870" i="16"/>
  <c r="H870" i="16" s="1"/>
  <c r="K858" i="16"/>
  <c r="H858" i="16" s="1"/>
  <c r="K846" i="16"/>
  <c r="H846" i="16" s="1"/>
  <c r="K834" i="16"/>
  <c r="H834" i="16" s="1"/>
  <c r="K822" i="16"/>
  <c r="H822" i="16" s="1"/>
  <c r="K810" i="16"/>
  <c r="H810" i="16" s="1"/>
  <c r="K798" i="16"/>
  <c r="H798" i="16" s="1"/>
  <c r="K786" i="16"/>
  <c r="H786" i="16" s="1"/>
  <c r="K774" i="16"/>
  <c r="H774" i="16" s="1"/>
  <c r="K762" i="16"/>
  <c r="H762" i="16" s="1"/>
  <c r="K750" i="16"/>
  <c r="H750" i="16" s="1"/>
  <c r="K738" i="16"/>
  <c r="H738" i="16" s="1"/>
  <c r="K726" i="16"/>
  <c r="H726" i="16" s="1"/>
  <c r="K714" i="16"/>
  <c r="H714" i="16" s="1"/>
  <c r="K702" i="16"/>
  <c r="H702" i="16" s="1"/>
  <c r="K690" i="16"/>
  <c r="H690" i="16" s="1"/>
  <c r="K678" i="16"/>
  <c r="H678" i="16" s="1"/>
  <c r="K666" i="16"/>
  <c r="H666" i="16" s="1"/>
  <c r="K654" i="16"/>
  <c r="H654" i="16" s="1"/>
  <c r="K642" i="16"/>
  <c r="H642" i="16" s="1"/>
  <c r="K630" i="16"/>
  <c r="H630" i="16" s="1"/>
  <c r="K618" i="16"/>
  <c r="H618" i="16" s="1"/>
  <c r="K606" i="16"/>
  <c r="H606" i="16" s="1"/>
  <c r="K594" i="16"/>
  <c r="H594" i="16" s="1"/>
  <c r="K582" i="16"/>
  <c r="H582" i="16" s="1"/>
  <c r="K570" i="16"/>
  <c r="H570" i="16" s="1"/>
  <c r="K558" i="16"/>
  <c r="H558" i="16" s="1"/>
  <c r="K546" i="16"/>
  <c r="H546" i="16" s="1"/>
  <c r="K534" i="16"/>
  <c r="H534" i="16" s="1"/>
  <c r="K522" i="16"/>
  <c r="H522" i="16" s="1"/>
  <c r="K510" i="16"/>
  <c r="H510" i="16" s="1"/>
  <c r="K498" i="16"/>
  <c r="H498" i="16" s="1"/>
  <c r="K486" i="16"/>
  <c r="H486" i="16" s="1"/>
  <c r="K474" i="16"/>
  <c r="H474" i="16" s="1"/>
  <c r="K462" i="16"/>
  <c r="H462" i="16" s="1"/>
  <c r="K450" i="16"/>
  <c r="H450" i="16" s="1"/>
  <c r="K438" i="16"/>
  <c r="H438" i="16" s="1"/>
  <c r="K426" i="16"/>
  <c r="H426" i="16" s="1"/>
  <c r="K414" i="16"/>
  <c r="H414" i="16" s="1"/>
  <c r="K402" i="16"/>
  <c r="H402" i="16" s="1"/>
  <c r="K390" i="16"/>
  <c r="H390" i="16" s="1"/>
  <c r="K378" i="16"/>
  <c r="H378" i="16" s="1"/>
  <c r="K366" i="16"/>
  <c r="H366" i="16" s="1"/>
  <c r="K354" i="16"/>
  <c r="H354" i="16" s="1"/>
  <c r="K342" i="16"/>
  <c r="H342" i="16" s="1"/>
  <c r="K330" i="16"/>
  <c r="H330" i="16" s="1"/>
  <c r="K318" i="16"/>
  <c r="H318" i="16" s="1"/>
  <c r="K306" i="16"/>
  <c r="H306" i="16" s="1"/>
  <c r="K294" i="16"/>
  <c r="H294" i="16" s="1"/>
  <c r="K282" i="16"/>
  <c r="H282" i="16" s="1"/>
  <c r="K270" i="16"/>
  <c r="H270" i="16" s="1"/>
  <c r="K258" i="16"/>
  <c r="H258" i="16" s="1"/>
  <c r="K246" i="16"/>
  <c r="H246" i="16" s="1"/>
  <c r="K234" i="16"/>
  <c r="H234" i="16" s="1"/>
  <c r="K222" i="16"/>
  <c r="H222" i="16" s="1"/>
  <c r="K210" i="16"/>
  <c r="H210" i="16" s="1"/>
  <c r="K198" i="16"/>
  <c r="H198" i="16" s="1"/>
  <c r="K186" i="16"/>
  <c r="H186" i="16" s="1"/>
  <c r="K174" i="16"/>
  <c r="H174" i="16" s="1"/>
  <c r="K162" i="16"/>
  <c r="H162" i="16" s="1"/>
  <c r="K150" i="16"/>
  <c r="H150" i="16" s="1"/>
  <c r="K138" i="16"/>
  <c r="H138" i="16" s="1"/>
  <c r="K126" i="16"/>
  <c r="H126" i="16" s="1"/>
  <c r="K114" i="16"/>
  <c r="H114" i="16" s="1"/>
  <c r="K102" i="16"/>
  <c r="H102" i="16" s="1"/>
  <c r="K90" i="16"/>
  <c r="H90" i="16" s="1"/>
  <c r="K78" i="16"/>
  <c r="H78" i="16" s="1"/>
  <c r="K66" i="16"/>
  <c r="H66" i="16" s="1"/>
  <c r="K54" i="16"/>
  <c r="H54" i="16" s="1"/>
  <c r="K1001" i="16"/>
  <c r="H1001" i="16" s="1"/>
  <c r="K989" i="16"/>
  <c r="H989" i="16" s="1"/>
  <c r="K977" i="16"/>
  <c r="H977" i="16" s="1"/>
  <c r="K965" i="16"/>
  <c r="H965" i="16" s="1"/>
  <c r="K953" i="16"/>
  <c r="H953" i="16" s="1"/>
  <c r="K941" i="16"/>
  <c r="H941" i="16" s="1"/>
  <c r="K929" i="16"/>
  <c r="H929" i="16" s="1"/>
  <c r="K917" i="16"/>
  <c r="H917" i="16" s="1"/>
  <c r="K905" i="16"/>
  <c r="H905" i="16" s="1"/>
  <c r="K893" i="16"/>
  <c r="H893" i="16" s="1"/>
  <c r="K881" i="16"/>
  <c r="H881" i="16" s="1"/>
  <c r="K869" i="16"/>
  <c r="H869" i="16" s="1"/>
  <c r="K857" i="16"/>
  <c r="H857" i="16" s="1"/>
  <c r="K845" i="16"/>
  <c r="H845" i="16" s="1"/>
  <c r="K833" i="16"/>
  <c r="H833" i="16" s="1"/>
  <c r="K821" i="16"/>
  <c r="H821" i="16" s="1"/>
  <c r="K809" i="16"/>
  <c r="H809" i="16" s="1"/>
  <c r="K797" i="16"/>
  <c r="H797" i="16" s="1"/>
  <c r="K785" i="16"/>
  <c r="H785" i="16" s="1"/>
  <c r="K773" i="16"/>
  <c r="H773" i="16" s="1"/>
  <c r="K761" i="16"/>
  <c r="H761" i="16" s="1"/>
  <c r="K749" i="16"/>
  <c r="H749" i="16" s="1"/>
  <c r="K737" i="16"/>
  <c r="H737" i="16" s="1"/>
  <c r="K725" i="16"/>
  <c r="H725" i="16" s="1"/>
  <c r="K713" i="16"/>
  <c r="H713" i="16" s="1"/>
  <c r="K701" i="16"/>
  <c r="H701" i="16" s="1"/>
  <c r="K689" i="16"/>
  <c r="H689" i="16" s="1"/>
  <c r="K677" i="16"/>
  <c r="H677" i="16" s="1"/>
  <c r="K665" i="16"/>
  <c r="H665" i="16" s="1"/>
  <c r="K653" i="16"/>
  <c r="H653" i="16" s="1"/>
  <c r="K641" i="16"/>
  <c r="H641" i="16" s="1"/>
  <c r="K629" i="16"/>
  <c r="H629" i="16" s="1"/>
  <c r="K617" i="16"/>
  <c r="H617" i="16" s="1"/>
  <c r="K605" i="16"/>
  <c r="H605" i="16" s="1"/>
  <c r="K593" i="16"/>
  <c r="H593" i="16" s="1"/>
  <c r="K581" i="16"/>
  <c r="H581" i="16" s="1"/>
  <c r="K569" i="16"/>
  <c r="H569" i="16" s="1"/>
  <c r="K557" i="16"/>
  <c r="H557" i="16" s="1"/>
  <c r="K545" i="16"/>
  <c r="H545" i="16" s="1"/>
  <c r="K533" i="16"/>
  <c r="H533" i="16" s="1"/>
  <c r="K521" i="16"/>
  <c r="H521" i="16" s="1"/>
  <c r="K509" i="16"/>
  <c r="H509" i="16" s="1"/>
  <c r="K497" i="16"/>
  <c r="H497" i="16" s="1"/>
  <c r="K485" i="16"/>
  <c r="H485" i="16" s="1"/>
  <c r="K473" i="16"/>
  <c r="H473" i="16" s="1"/>
  <c r="K461" i="16"/>
  <c r="H461" i="16" s="1"/>
  <c r="K449" i="16"/>
  <c r="H449" i="16" s="1"/>
  <c r="K437" i="16"/>
  <c r="H437" i="16" s="1"/>
  <c r="K425" i="16"/>
  <c r="H425" i="16" s="1"/>
  <c r="K413" i="16"/>
  <c r="H413" i="16" s="1"/>
  <c r="K401" i="16"/>
  <c r="H401" i="16" s="1"/>
  <c r="K389" i="16"/>
  <c r="H389" i="16" s="1"/>
  <c r="K377" i="16"/>
  <c r="H377" i="16" s="1"/>
  <c r="K365" i="16"/>
  <c r="H365" i="16" s="1"/>
  <c r="K353" i="16"/>
  <c r="H353" i="16" s="1"/>
  <c r="K341" i="16"/>
  <c r="H341" i="16" s="1"/>
  <c r="K329" i="16"/>
  <c r="H329" i="16" s="1"/>
  <c r="K317" i="16"/>
  <c r="H317" i="16" s="1"/>
  <c r="K305" i="16"/>
  <c r="H305" i="16" s="1"/>
  <c r="K293" i="16"/>
  <c r="H293" i="16" s="1"/>
  <c r="K281" i="16"/>
  <c r="H281" i="16" s="1"/>
  <c r="K269" i="16"/>
  <c r="H269" i="16" s="1"/>
  <c r="K257" i="16"/>
  <c r="H257" i="16" s="1"/>
  <c r="K245" i="16"/>
  <c r="H245" i="16" s="1"/>
  <c r="K233" i="16"/>
  <c r="H233" i="16" s="1"/>
  <c r="K221" i="16"/>
  <c r="H221" i="16" s="1"/>
  <c r="K209" i="16"/>
  <c r="H209" i="16" s="1"/>
  <c r="K197" i="16"/>
  <c r="H197" i="16" s="1"/>
  <c r="K185" i="16"/>
  <c r="H185" i="16" s="1"/>
  <c r="K173" i="16"/>
  <c r="H173" i="16" s="1"/>
  <c r="K161" i="16"/>
  <c r="H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 i="16"/>
  <c r="H976" i="16" s="1"/>
  <c r="K964" i="16"/>
  <c r="H964" i="16" s="1"/>
  <c r="K952" i="16"/>
  <c r="H952" i="16" s="1"/>
  <c r="K940" i="16"/>
  <c r="H940" i="16" s="1"/>
  <c r="K928" i="16"/>
  <c r="H928" i="16" s="1"/>
  <c r="K916" i="16"/>
  <c r="H916" i="16" s="1"/>
  <c r="K904" i="16"/>
  <c r="H904" i="16" s="1"/>
  <c r="K892" i="16"/>
  <c r="H892" i="16" s="1"/>
  <c r="K880" i="16"/>
  <c r="H880" i="16" s="1"/>
  <c r="K868" i="16"/>
  <c r="H868" i="16" s="1"/>
  <c r="K856" i="16"/>
  <c r="H856" i="16" s="1"/>
  <c r="K844" i="16"/>
  <c r="H844" i="16" s="1"/>
  <c r="K832" i="16"/>
  <c r="H832" i="16" s="1"/>
  <c r="K820" i="16"/>
  <c r="H820" i="16" s="1"/>
  <c r="K808" i="16"/>
  <c r="H808" i="16" s="1"/>
  <c r="K796" i="16"/>
  <c r="H796" i="16" s="1"/>
  <c r="K784" i="16"/>
  <c r="H784" i="16" s="1"/>
  <c r="K772" i="16"/>
  <c r="H772" i="16" s="1"/>
  <c r="K760" i="16"/>
  <c r="H760" i="16" s="1"/>
  <c r="K748" i="16"/>
  <c r="H748" i="16" s="1"/>
  <c r="K736" i="16"/>
  <c r="H736" i="16" s="1"/>
  <c r="K724" i="16"/>
  <c r="H724" i="16" s="1"/>
  <c r="K712" i="16"/>
  <c r="H712" i="16" s="1"/>
  <c r="K700" i="16"/>
  <c r="H700" i="16" s="1"/>
  <c r="K688" i="16"/>
  <c r="H688" i="16" s="1"/>
  <c r="K676" i="16"/>
  <c r="H676" i="16" s="1"/>
  <c r="K664" i="16"/>
  <c r="H664" i="16" s="1"/>
  <c r="K652" i="16"/>
  <c r="H652" i="16" s="1"/>
  <c r="K640" i="16"/>
  <c r="H640" i="16" s="1"/>
  <c r="K628" i="16"/>
  <c r="H628" i="16" s="1"/>
  <c r="K616" i="16"/>
  <c r="H616" i="16" s="1"/>
  <c r="K604" i="16"/>
  <c r="H604" i="16" s="1"/>
  <c r="K592" i="16"/>
  <c r="H592" i="16" s="1"/>
  <c r="K580" i="16"/>
  <c r="H580" i="16" s="1"/>
  <c r="K568" i="16"/>
  <c r="H568" i="16" s="1"/>
  <c r="K556" i="16"/>
  <c r="H556" i="16" s="1"/>
  <c r="K544" i="16"/>
  <c r="H544" i="16" s="1"/>
  <c r="K532" i="16"/>
  <c r="H532" i="16" s="1"/>
  <c r="K520" i="16"/>
  <c r="H520" i="16" s="1"/>
  <c r="K508" i="16"/>
  <c r="H508" i="16" s="1"/>
  <c r="K496" i="16"/>
  <c r="H496" i="16" s="1"/>
  <c r="K484" i="16"/>
  <c r="H484" i="16" s="1"/>
  <c r="K472" i="16"/>
  <c r="H472" i="16" s="1"/>
  <c r="K460" i="16"/>
  <c r="H460" i="16" s="1"/>
  <c r="K448" i="16"/>
  <c r="H448" i="16" s="1"/>
  <c r="K436" i="16"/>
  <c r="H436" i="16" s="1"/>
  <c r="K424" i="16"/>
  <c r="H424" i="16" s="1"/>
  <c r="K412" i="16"/>
  <c r="H412" i="16" s="1"/>
  <c r="K400" i="16"/>
  <c r="H400" i="16" s="1"/>
  <c r="K388" i="16"/>
  <c r="H388" i="16" s="1"/>
  <c r="K376" i="16"/>
  <c r="H376" i="16" s="1"/>
  <c r="K364" i="16"/>
  <c r="H364" i="16" s="1"/>
  <c r="K352" i="16"/>
  <c r="H352" i="16" s="1"/>
  <c r="K340" i="16"/>
  <c r="H340" i="16" s="1"/>
  <c r="K328" i="16"/>
  <c r="H328" i="16" s="1"/>
  <c r="K316" i="16"/>
  <c r="H316" i="16" s="1"/>
  <c r="K304" i="16"/>
  <c r="H304" i="16" s="1"/>
  <c r="K292" i="16"/>
  <c r="H292" i="16" s="1"/>
  <c r="K280" i="16"/>
  <c r="H280" i="16" s="1"/>
  <c r="K268" i="16"/>
  <c r="H268" i="16" s="1"/>
  <c r="K256" i="16"/>
  <c r="H256" i="16" s="1"/>
  <c r="K244" i="16"/>
  <c r="H244" i="16" s="1"/>
  <c r="K232" i="16"/>
  <c r="H232" i="16" s="1"/>
  <c r="K220" i="16"/>
  <c r="H220" i="16" s="1"/>
  <c r="K208" i="16"/>
  <c r="H208" i="16" s="1"/>
  <c r="K196" i="16"/>
  <c r="H196" i="16" s="1"/>
  <c r="K184" i="16"/>
  <c r="H184" i="16" s="1"/>
  <c r="K172" i="16"/>
  <c r="H172" i="16" s="1"/>
  <c r="K160" i="16"/>
  <c r="H160" i="16" s="1"/>
  <c r="K148" i="16"/>
  <c r="H148" i="16" s="1"/>
  <c r="K136" i="16"/>
  <c r="H136" i="16" s="1"/>
  <c r="K124" i="16"/>
  <c r="H124" i="16" s="1"/>
  <c r="K112" i="16"/>
  <c r="H112" i="16" s="1"/>
  <c r="K100" i="16"/>
  <c r="H100" i="16" s="1"/>
  <c r="K88" i="16"/>
  <c r="H88" i="16" s="1"/>
  <c r="K76" i="16"/>
  <c r="H76" i="16" s="1"/>
  <c r="K64" i="16"/>
  <c r="H64" i="16" s="1"/>
  <c r="K52" i="16"/>
  <c r="H52" i="16" s="1"/>
  <c r="K987" i="16"/>
  <c r="H987" i="16" s="1"/>
  <c r="K975" i="16"/>
  <c r="H975" i="16" s="1"/>
  <c r="K963" i="16"/>
  <c r="H963" i="16" s="1"/>
  <c r="K951" i="16"/>
  <c r="H951" i="16" s="1"/>
  <c r="K939" i="16"/>
  <c r="H939" i="16" s="1"/>
  <c r="K927" i="16"/>
  <c r="H927" i="16" s="1"/>
  <c r="K915" i="16"/>
  <c r="H915" i="16" s="1"/>
  <c r="K903" i="16"/>
  <c r="H903" i="16" s="1"/>
  <c r="K891" i="16"/>
  <c r="H891" i="16" s="1"/>
  <c r="K879" i="16"/>
  <c r="H879" i="16" s="1"/>
  <c r="K867" i="16"/>
  <c r="H867" i="16" s="1"/>
  <c r="K855" i="16"/>
  <c r="H855" i="16" s="1"/>
  <c r="K843" i="16"/>
  <c r="H843" i="16" s="1"/>
  <c r="K831" i="16"/>
  <c r="H831" i="16" s="1"/>
  <c r="K819" i="16"/>
  <c r="H819" i="16" s="1"/>
  <c r="K807" i="16"/>
  <c r="H807" i="16" s="1"/>
  <c r="K795" i="16"/>
  <c r="H795" i="16" s="1"/>
  <c r="K783" i="16"/>
  <c r="H783" i="16" s="1"/>
  <c r="K771" i="16"/>
  <c r="H771" i="16" s="1"/>
  <c r="K759" i="16"/>
  <c r="H759" i="16" s="1"/>
  <c r="K747" i="16"/>
  <c r="H747" i="16" s="1"/>
  <c r="K735" i="16"/>
  <c r="H735" i="16" s="1"/>
  <c r="K723" i="16"/>
  <c r="H723" i="16" s="1"/>
  <c r="K711" i="16"/>
  <c r="H711" i="16" s="1"/>
  <c r="K699" i="16"/>
  <c r="H699" i="16" s="1"/>
  <c r="K687" i="16"/>
  <c r="H687" i="16" s="1"/>
  <c r="K675" i="16"/>
  <c r="H675" i="16" s="1"/>
  <c r="K663" i="16"/>
  <c r="H663" i="16" s="1"/>
  <c r="K651" i="16"/>
  <c r="H651" i="16" s="1"/>
  <c r="K639" i="16"/>
  <c r="H639" i="16" s="1"/>
  <c r="K627" i="16"/>
  <c r="H627" i="16" s="1"/>
  <c r="K615" i="16"/>
  <c r="H615" i="16" s="1"/>
  <c r="K603" i="16"/>
  <c r="H603" i="16" s="1"/>
  <c r="K591" i="16"/>
  <c r="H591" i="16" s="1"/>
  <c r="K579" i="16"/>
  <c r="H579" i="16" s="1"/>
  <c r="K567" i="16"/>
  <c r="H567" i="16" s="1"/>
  <c r="K555" i="16"/>
  <c r="H555" i="16" s="1"/>
  <c r="K543" i="16"/>
  <c r="H543" i="16" s="1"/>
  <c r="K531" i="16"/>
  <c r="H531" i="16" s="1"/>
  <c r="K519" i="16"/>
  <c r="H519" i="16" s="1"/>
  <c r="K507" i="16"/>
  <c r="H507" i="16" s="1"/>
  <c r="K495" i="16"/>
  <c r="H495" i="16" s="1"/>
  <c r="K483" i="16"/>
  <c r="H483" i="16" s="1"/>
  <c r="K471" i="16"/>
  <c r="H471" i="16" s="1"/>
  <c r="K459" i="16"/>
  <c r="H459" i="16" s="1"/>
  <c r="K447" i="16"/>
  <c r="H447" i="16" s="1"/>
  <c r="K435" i="16"/>
  <c r="H435" i="16" s="1"/>
  <c r="K423" i="16"/>
  <c r="H423" i="16" s="1"/>
  <c r="K411" i="16"/>
  <c r="H411" i="16" s="1"/>
  <c r="K399" i="16"/>
  <c r="H399" i="16" s="1"/>
  <c r="K387" i="16"/>
  <c r="H387" i="16" s="1"/>
  <c r="K375" i="16"/>
  <c r="H375" i="16" s="1"/>
  <c r="K363" i="16"/>
  <c r="H363" i="16" s="1"/>
  <c r="K351" i="16"/>
  <c r="H351" i="16" s="1"/>
  <c r="K339" i="16"/>
  <c r="H339" i="16" s="1"/>
  <c r="K327" i="16"/>
  <c r="H327" i="16" s="1"/>
  <c r="K315" i="16"/>
  <c r="H315" i="16" s="1"/>
  <c r="K303" i="16"/>
  <c r="H303" i="16" s="1"/>
  <c r="K291" i="16"/>
  <c r="H291" i="16" s="1"/>
  <c r="K279" i="16"/>
  <c r="H279" i="16" s="1"/>
  <c r="K267" i="16"/>
  <c r="H267" i="16" s="1"/>
  <c r="K255" i="16"/>
  <c r="H255" i="16" s="1"/>
  <c r="K243" i="16"/>
  <c r="H243" i="16" s="1"/>
  <c r="K231" i="16"/>
  <c r="H231" i="16" s="1"/>
  <c r="K219" i="16"/>
  <c r="H219" i="16" s="1"/>
  <c r="K207" i="16"/>
  <c r="H207" i="16" s="1"/>
  <c r="K195" i="16"/>
  <c r="H195" i="16" s="1"/>
  <c r="K183" i="16"/>
  <c r="H183" i="16" s="1"/>
  <c r="K171" i="16"/>
  <c r="H171" i="16" s="1"/>
  <c r="K159" i="16"/>
  <c r="H159" i="16" s="1"/>
  <c r="K147" i="16"/>
  <c r="H147" i="16" s="1"/>
  <c r="K135" i="16"/>
  <c r="H135" i="16" s="1"/>
  <c r="K123" i="16"/>
  <c r="H123" i="16" s="1"/>
  <c r="K111" i="16"/>
  <c r="H111" i="16" s="1"/>
  <c r="K99" i="16"/>
  <c r="H99" i="16" s="1"/>
  <c r="K87" i="16"/>
  <c r="H87" i="16" s="1"/>
  <c r="K75" i="16"/>
  <c r="H75" i="16" s="1"/>
  <c r="K63" i="16"/>
  <c r="H63" i="16" s="1"/>
  <c r="K51" i="16"/>
  <c r="H51" i="16" s="1"/>
  <c r="K1046" i="16"/>
  <c r="H1046" i="16" s="1"/>
  <c r="K1034" i="16"/>
  <c r="H1034" i="16" s="1"/>
  <c r="K1022" i="16"/>
  <c r="H1022" i="16" s="1"/>
  <c r="K1010" i="16"/>
  <c r="H1010" i="16" s="1"/>
  <c r="K998" i="16"/>
  <c r="H998" i="16" s="1"/>
  <c r="K986" i="16"/>
  <c r="H986" i="16" s="1"/>
  <c r="K974" i="16"/>
  <c r="H974" i="16" s="1"/>
  <c r="K962" i="16"/>
  <c r="H962" i="16" s="1"/>
  <c r="K950" i="16"/>
  <c r="H950" i="16" s="1"/>
  <c r="K938" i="16"/>
  <c r="H938" i="16" s="1"/>
  <c r="K926" i="16"/>
  <c r="H926" i="16" s="1"/>
  <c r="K914" i="16"/>
  <c r="H914" i="16" s="1"/>
  <c r="K902" i="16"/>
  <c r="H902" i="16" s="1"/>
  <c r="K890" i="16"/>
  <c r="H890" i="16" s="1"/>
  <c r="K878" i="16"/>
  <c r="H878" i="16" s="1"/>
  <c r="K866" i="16"/>
  <c r="H866" i="16" s="1"/>
  <c r="K854" i="16"/>
  <c r="H854" i="16" s="1"/>
  <c r="K842" i="16"/>
  <c r="H842" i="16" s="1"/>
  <c r="K830" i="16"/>
  <c r="H830" i="16" s="1"/>
  <c r="K818" i="16"/>
  <c r="H818" i="16" s="1"/>
  <c r="K806" i="16"/>
  <c r="H806" i="16" s="1"/>
  <c r="K794" i="16"/>
  <c r="H794" i="16" s="1"/>
  <c r="K782" i="16"/>
  <c r="H782" i="16" s="1"/>
  <c r="K770" i="16"/>
  <c r="H770" i="16" s="1"/>
  <c r="K758" i="16"/>
  <c r="H758" i="16" s="1"/>
  <c r="K746" i="16"/>
  <c r="H746" i="16" s="1"/>
  <c r="K734" i="16"/>
  <c r="H734" i="16" s="1"/>
  <c r="K722" i="16"/>
  <c r="H722" i="16" s="1"/>
  <c r="K710" i="16"/>
  <c r="H710" i="16" s="1"/>
  <c r="K698" i="16"/>
  <c r="H698" i="16" s="1"/>
  <c r="K686" i="16"/>
  <c r="H686" i="16" s="1"/>
  <c r="K674" i="16"/>
  <c r="H674" i="16" s="1"/>
  <c r="K662" i="16"/>
  <c r="H662" i="16" s="1"/>
  <c r="K650" i="16"/>
  <c r="H650" i="16" s="1"/>
  <c r="K638" i="16"/>
  <c r="H638" i="16" s="1"/>
  <c r="K626" i="16"/>
  <c r="H626" i="16" s="1"/>
  <c r="K614" i="16"/>
  <c r="H614" i="16" s="1"/>
  <c r="K602" i="16"/>
  <c r="H602" i="16" s="1"/>
  <c r="K590" i="16"/>
  <c r="H590" i="16" s="1"/>
  <c r="K578" i="16"/>
  <c r="H578" i="16" s="1"/>
  <c r="K566" i="16"/>
  <c r="H566" i="16" s="1"/>
  <c r="K554" i="16"/>
  <c r="H554" i="16" s="1"/>
  <c r="K542" i="16"/>
  <c r="H542" i="16" s="1"/>
  <c r="K530" i="16"/>
  <c r="H530" i="16" s="1"/>
  <c r="K518" i="16"/>
  <c r="H518" i="16" s="1"/>
  <c r="K506" i="16"/>
  <c r="H506" i="16" s="1"/>
  <c r="K494" i="16"/>
  <c r="H494" i="16" s="1"/>
  <c r="K482" i="16"/>
  <c r="H482" i="16" s="1"/>
  <c r="K470" i="16"/>
  <c r="H470" i="16" s="1"/>
  <c r="K458" i="16"/>
  <c r="H458" i="16" s="1"/>
  <c r="K446" i="16"/>
  <c r="H446" i="16" s="1"/>
  <c r="K434" i="16"/>
  <c r="H434" i="16" s="1"/>
  <c r="K422" i="16"/>
  <c r="H422" i="16" s="1"/>
  <c r="K410" i="16"/>
  <c r="H410" i="16" s="1"/>
  <c r="K398" i="16"/>
  <c r="H398" i="16" s="1"/>
  <c r="K386" i="16"/>
  <c r="H386" i="16" s="1"/>
  <c r="K374" i="16"/>
  <c r="H374" i="16" s="1"/>
  <c r="K362" i="16"/>
  <c r="H362" i="16" s="1"/>
  <c r="K350" i="16"/>
  <c r="H350" i="16" s="1"/>
  <c r="K338" i="16"/>
  <c r="H338" i="16" s="1"/>
  <c r="K326" i="16"/>
  <c r="H326" i="16" s="1"/>
  <c r="K314" i="16"/>
  <c r="H314" i="16" s="1"/>
  <c r="K302" i="16"/>
  <c r="H302" i="16" s="1"/>
  <c r="K290" i="16"/>
  <c r="H290" i="16" s="1"/>
  <c r="K278" i="16"/>
  <c r="H278" i="16" s="1"/>
  <c r="K266" i="16"/>
  <c r="H266" i="16" s="1"/>
  <c r="K254" i="16"/>
  <c r="H254" i="16" s="1"/>
  <c r="K242" i="16"/>
  <c r="H242" i="16" s="1"/>
  <c r="K230" i="16"/>
  <c r="H230" i="16" s="1"/>
  <c r="K218" i="16"/>
  <c r="H218" i="16" s="1"/>
  <c r="K206" i="16"/>
  <c r="H206" i="16" s="1"/>
  <c r="K194" i="16"/>
  <c r="H194" i="16" s="1"/>
  <c r="K182" i="16"/>
  <c r="H182" i="16" s="1"/>
  <c r="K170" i="16"/>
  <c r="H170" i="16" s="1"/>
  <c r="K158" i="16"/>
  <c r="H158" i="16" s="1"/>
  <c r="K146" i="16"/>
  <c r="H146" i="16" s="1"/>
  <c r="K134" i="16"/>
  <c r="H134" i="16" s="1"/>
  <c r="K122" i="16"/>
  <c r="H122" i="16" s="1"/>
  <c r="K110" i="16"/>
  <c r="H110" i="16" s="1"/>
  <c r="K98" i="16"/>
  <c r="H98" i="16" s="1"/>
  <c r="K86" i="16"/>
  <c r="H86" i="16" s="1"/>
  <c r="K74" i="16"/>
  <c r="H74" i="16" s="1"/>
  <c r="K62" i="16"/>
  <c r="H62" i="16" s="1"/>
  <c r="K50" i="16"/>
  <c r="H50" i="16" s="1"/>
  <c r="K397" i="16"/>
  <c r="H397" i="16" s="1"/>
  <c r="K385" i="16"/>
  <c r="H385" i="16" s="1"/>
  <c r="K373" i="16"/>
  <c r="H373" i="16" s="1"/>
  <c r="K361" i="16"/>
  <c r="H361" i="16" s="1"/>
  <c r="K349" i="16"/>
  <c r="H349" i="16" s="1"/>
  <c r="K337" i="16"/>
  <c r="H337" i="16" s="1"/>
  <c r="K325" i="16"/>
  <c r="H325" i="16" s="1"/>
  <c r="K313" i="16"/>
  <c r="H313" i="16" s="1"/>
  <c r="K301" i="16"/>
  <c r="H301" i="16" s="1"/>
  <c r="K289" i="16"/>
  <c r="H289" i="16" s="1"/>
  <c r="K277" i="16"/>
  <c r="H277" i="16" s="1"/>
  <c r="K265" i="16"/>
  <c r="H265" i="16" s="1"/>
  <c r="K253" i="16"/>
  <c r="H253" i="16" s="1"/>
  <c r="K241" i="16"/>
  <c r="H241" i="16" s="1"/>
  <c r="K229" i="16"/>
  <c r="H229" i="16" s="1"/>
  <c r="K217" i="16"/>
  <c r="H217" i="16" s="1"/>
  <c r="K205" i="16"/>
  <c r="H205" i="16" s="1"/>
  <c r="K193" i="16"/>
  <c r="H193" i="16" s="1"/>
  <c r="K181" i="16"/>
  <c r="H181" i="16" s="1"/>
  <c r="K169" i="16"/>
  <c r="H169" i="16" s="1"/>
  <c r="K157" i="16"/>
  <c r="H157" i="16" s="1"/>
  <c r="K145" i="16"/>
  <c r="H145" i="16" s="1"/>
  <c r="K133" i="16"/>
  <c r="H133" i="16" s="1"/>
  <c r="K121" i="16"/>
  <c r="H121" i="16" s="1"/>
  <c r="K109" i="16"/>
  <c r="H109" i="16" s="1"/>
  <c r="K97" i="16"/>
  <c r="H97" i="16" s="1"/>
  <c r="K85" i="16"/>
  <c r="H85" i="16" s="1"/>
  <c r="K73" i="16"/>
  <c r="H73" i="16" s="1"/>
  <c r="K61" i="16"/>
  <c r="H61" i="16" s="1"/>
  <c r="K49" i="16"/>
  <c r="H49" i="16" s="1"/>
  <c r="K336" i="16"/>
  <c r="H336" i="16" s="1"/>
  <c r="K324" i="16"/>
  <c r="H324" i="16" s="1"/>
  <c r="K312" i="16"/>
  <c r="H312" i="16" s="1"/>
  <c r="K300" i="16"/>
  <c r="H300" i="16" s="1"/>
  <c r="K288" i="16"/>
  <c r="H288" i="16" s="1"/>
  <c r="K276" i="16"/>
  <c r="H276" i="16" s="1"/>
  <c r="K264" i="16"/>
  <c r="H264" i="16" s="1"/>
  <c r="K252" i="16"/>
  <c r="H252" i="16" s="1"/>
  <c r="K240" i="16"/>
  <c r="H240" i="16" s="1"/>
  <c r="K228" i="16"/>
  <c r="H228" i="16" s="1"/>
  <c r="K216" i="16"/>
  <c r="H216" i="16" s="1"/>
  <c r="K204" i="16"/>
  <c r="H204" i="16" s="1"/>
  <c r="K192" i="16"/>
  <c r="H192" i="16" s="1"/>
  <c r="K180" i="16"/>
  <c r="H180" i="16" s="1"/>
  <c r="K168" i="16"/>
  <c r="H168" i="16" s="1"/>
  <c r="K156" i="16"/>
  <c r="H156" i="16" s="1"/>
  <c r="K144" i="16"/>
  <c r="H144" i="16" s="1"/>
  <c r="K132" i="16"/>
  <c r="H132" i="16" s="1"/>
  <c r="K120" i="16"/>
  <c r="H120" i="16" s="1"/>
  <c r="K108" i="16"/>
  <c r="H108" i="16" s="1"/>
  <c r="K96" i="16"/>
  <c r="H96" i="16" s="1"/>
  <c r="K84" i="16"/>
  <c r="H84" i="16" s="1"/>
  <c r="K72" i="16"/>
  <c r="H72" i="16" s="1"/>
  <c r="K60" i="16"/>
  <c r="H60" i="16" s="1"/>
  <c r="K1031" i="16"/>
  <c r="H1031" i="16" s="1"/>
  <c r="K1019" i="16"/>
  <c r="H1019" i="16" s="1"/>
  <c r="K1007" i="16"/>
  <c r="H1007" i="16" s="1"/>
  <c r="K995" i="16"/>
  <c r="H995" i="16" s="1"/>
  <c r="K983" i="16"/>
  <c r="H983" i="16" s="1"/>
  <c r="K971" i="16"/>
  <c r="H971" i="16" s="1"/>
  <c r="K959" i="16"/>
  <c r="H959" i="16" s="1"/>
  <c r="K947" i="16"/>
  <c r="H947" i="16" s="1"/>
  <c r="K935" i="16"/>
  <c r="H935" i="16" s="1"/>
  <c r="K923" i="16"/>
  <c r="H923" i="16" s="1"/>
  <c r="K911" i="16"/>
  <c r="H911" i="16" s="1"/>
  <c r="K899" i="16"/>
  <c r="H899" i="16" s="1"/>
  <c r="K887" i="16"/>
  <c r="H887" i="16" s="1"/>
  <c r="K875" i="16"/>
  <c r="H875" i="16" s="1"/>
  <c r="K863" i="16"/>
  <c r="H863" i="16" s="1"/>
  <c r="K851" i="16"/>
  <c r="H851" i="16" s="1"/>
  <c r="K839" i="16"/>
  <c r="H839" i="16" s="1"/>
  <c r="K827" i="16"/>
  <c r="H827" i="16" s="1"/>
  <c r="K815" i="16"/>
  <c r="H815" i="16" s="1"/>
  <c r="K803" i="16"/>
  <c r="H803" i="16" s="1"/>
  <c r="K791" i="16"/>
  <c r="H791" i="16" s="1"/>
  <c r="K779" i="16"/>
  <c r="H779" i="16" s="1"/>
  <c r="K767" i="16"/>
  <c r="H767" i="16" s="1"/>
  <c r="K755" i="16"/>
  <c r="H755" i="16" s="1"/>
  <c r="K743" i="16"/>
  <c r="H743" i="16" s="1"/>
  <c r="K731" i="16"/>
  <c r="H731" i="16" s="1"/>
  <c r="K719" i="16"/>
  <c r="H719" i="16" s="1"/>
  <c r="K707" i="16"/>
  <c r="H707" i="16" s="1"/>
  <c r="K695" i="16"/>
  <c r="H695" i="16" s="1"/>
  <c r="K683" i="16"/>
  <c r="H683" i="16" s="1"/>
  <c r="K671" i="16"/>
  <c r="H671" i="16" s="1"/>
  <c r="K659" i="16"/>
  <c r="H659" i="16" s="1"/>
  <c r="K647" i="16"/>
  <c r="H647" i="16" s="1"/>
  <c r="K635" i="16"/>
  <c r="H635" i="16" s="1"/>
  <c r="K623" i="16"/>
  <c r="H623" i="16" s="1"/>
  <c r="K611" i="16"/>
  <c r="H611" i="16" s="1"/>
  <c r="K599" i="16"/>
  <c r="H599" i="16" s="1"/>
  <c r="K587" i="16"/>
  <c r="H587" i="16" s="1"/>
  <c r="K575" i="16"/>
  <c r="H575" i="16" s="1"/>
  <c r="K563" i="16"/>
  <c r="H563" i="16" s="1"/>
  <c r="K551" i="16"/>
  <c r="H551" i="16" s="1"/>
  <c r="K539" i="16"/>
  <c r="H539" i="16" s="1"/>
  <c r="K527" i="16"/>
  <c r="H527" i="16" s="1"/>
  <c r="K515" i="16"/>
  <c r="H515" i="16" s="1"/>
  <c r="K503" i="16"/>
  <c r="H503" i="16" s="1"/>
  <c r="K491" i="16"/>
  <c r="H491" i="16" s="1"/>
  <c r="K479" i="16"/>
  <c r="H479" i="16" s="1"/>
  <c r="K467" i="16"/>
  <c r="H467" i="16" s="1"/>
  <c r="K455" i="16"/>
  <c r="H455" i="16" s="1"/>
  <c r="K443" i="16"/>
  <c r="H443" i="16" s="1"/>
  <c r="K431" i="16"/>
  <c r="H431" i="16" s="1"/>
  <c r="K419" i="16"/>
  <c r="H419" i="16" s="1"/>
  <c r="K407" i="16"/>
  <c r="H407" i="16" s="1"/>
  <c r="K395" i="16"/>
  <c r="H395" i="16" s="1"/>
  <c r="K383" i="16"/>
  <c r="H383" i="16" s="1"/>
  <c r="K371" i="16"/>
  <c r="H371" i="16" s="1"/>
  <c r="K359" i="16"/>
  <c r="H359" i="16" s="1"/>
  <c r="K347" i="16"/>
  <c r="H347" i="16" s="1"/>
  <c r="K335" i="16"/>
  <c r="H335" i="16" s="1"/>
  <c r="K323" i="16"/>
  <c r="H323" i="16" s="1"/>
  <c r="K311" i="16"/>
  <c r="H311" i="16" s="1"/>
  <c r="K299" i="16"/>
  <c r="H299" i="16" s="1"/>
  <c r="K287" i="16"/>
  <c r="H287" i="16" s="1"/>
  <c r="K275" i="16"/>
  <c r="H275" i="16" s="1"/>
  <c r="K263" i="16"/>
  <c r="H263" i="16" s="1"/>
  <c r="K251" i="16"/>
  <c r="H251" i="16" s="1"/>
  <c r="K239" i="16"/>
  <c r="H239" i="16" s="1"/>
  <c r="K227" i="16"/>
  <c r="H227" i="16" s="1"/>
  <c r="K215" i="16"/>
  <c r="H215" i="16" s="1"/>
  <c r="K203" i="16"/>
  <c r="H203" i="16" s="1"/>
  <c r="K191" i="16"/>
  <c r="H191" i="16" s="1"/>
  <c r="K179" i="16"/>
  <c r="H179" i="16" s="1"/>
  <c r="K167" i="16"/>
  <c r="H167" i="16" s="1"/>
  <c r="K155" i="16"/>
  <c r="H155" i="16" s="1"/>
  <c r="K143" i="16"/>
  <c r="H143" i="16" s="1"/>
  <c r="K131" i="16"/>
  <c r="H131" i="16" s="1"/>
  <c r="K119" i="16"/>
  <c r="H119" i="16" s="1"/>
  <c r="K107" i="16"/>
  <c r="H107" i="16" s="1"/>
  <c r="K95" i="16"/>
  <c r="H95" i="16" s="1"/>
  <c r="K83" i="16"/>
  <c r="H83" i="16" s="1"/>
  <c r="K71" i="16"/>
  <c r="H71" i="16" s="1"/>
  <c r="K59" i="16"/>
  <c r="H59" i="16" s="1"/>
  <c r="K45" i="16"/>
  <c r="H45" i="16" s="1"/>
  <c r="K1018" i="16"/>
  <c r="H1018" i="16" s="1"/>
  <c r="K1006" i="16"/>
  <c r="H1006" i="16" s="1"/>
  <c r="K994" i="16"/>
  <c r="H994" i="16" s="1"/>
  <c r="K982" i="16"/>
  <c r="H982" i="16" s="1"/>
  <c r="K970" i="16"/>
  <c r="H970" i="16" s="1"/>
  <c r="K958" i="16"/>
  <c r="H958" i="16" s="1"/>
  <c r="K946" i="16"/>
  <c r="H946" i="16" s="1"/>
  <c r="K934" i="16"/>
  <c r="H934" i="16" s="1"/>
  <c r="K922" i="16"/>
  <c r="H922" i="16" s="1"/>
  <c r="K910" i="16"/>
  <c r="H910" i="16" s="1"/>
  <c r="K898" i="16"/>
  <c r="H898" i="16" s="1"/>
  <c r="K886" i="16"/>
  <c r="H886" i="16" s="1"/>
  <c r="K874" i="16"/>
  <c r="H874" i="16" s="1"/>
  <c r="K862" i="16"/>
  <c r="H862" i="16" s="1"/>
  <c r="K850" i="16"/>
  <c r="H850" i="16" s="1"/>
  <c r="K838" i="16"/>
  <c r="H838" i="16" s="1"/>
  <c r="K826" i="16"/>
  <c r="H826" i="16" s="1"/>
  <c r="K814" i="16"/>
  <c r="H814" i="16" s="1"/>
  <c r="K802" i="16"/>
  <c r="H802" i="16" s="1"/>
  <c r="K790" i="16"/>
  <c r="H790" i="16" s="1"/>
  <c r="K778" i="16"/>
  <c r="H778" i="16" s="1"/>
  <c r="K766" i="16"/>
  <c r="H766" i="16" s="1"/>
  <c r="K754" i="16"/>
  <c r="H754" i="16" s="1"/>
  <c r="K742" i="16"/>
  <c r="H742" i="16" s="1"/>
  <c r="K730" i="16"/>
  <c r="H730" i="16" s="1"/>
  <c r="K718" i="16"/>
  <c r="H718" i="16" s="1"/>
  <c r="K706" i="16"/>
  <c r="H706" i="16" s="1"/>
  <c r="K694" i="16"/>
  <c r="H694" i="16" s="1"/>
  <c r="K682" i="16"/>
  <c r="H682" i="16" s="1"/>
  <c r="K670" i="16"/>
  <c r="H670" i="16" s="1"/>
  <c r="K658" i="16"/>
  <c r="H658" i="16" s="1"/>
  <c r="K646" i="16"/>
  <c r="H646" i="16" s="1"/>
  <c r="K634" i="16"/>
  <c r="H634" i="16" s="1"/>
  <c r="K622" i="16"/>
  <c r="H622" i="16" s="1"/>
  <c r="K610" i="16"/>
  <c r="H610" i="16" s="1"/>
  <c r="K598" i="16"/>
  <c r="H598" i="16" s="1"/>
  <c r="K586" i="16"/>
  <c r="H586" i="16" s="1"/>
  <c r="K574" i="16"/>
  <c r="H574" i="16" s="1"/>
  <c r="K562" i="16"/>
  <c r="H562" i="16" s="1"/>
  <c r="K550" i="16"/>
  <c r="H550" i="16" s="1"/>
  <c r="K538" i="16"/>
  <c r="H538" i="16" s="1"/>
  <c r="K526" i="16"/>
  <c r="H526" i="16" s="1"/>
  <c r="K514" i="16"/>
  <c r="H514" i="16" s="1"/>
  <c r="K502" i="16"/>
  <c r="H502" i="16" s="1"/>
  <c r="K490" i="16"/>
  <c r="H490" i="16" s="1"/>
  <c r="K478" i="16"/>
  <c r="H478" i="16" s="1"/>
  <c r="K466" i="16"/>
  <c r="H466" i="16" s="1"/>
  <c r="K454" i="16"/>
  <c r="H454" i="16" s="1"/>
  <c r="K442" i="16"/>
  <c r="H442" i="16" s="1"/>
  <c r="K430" i="16"/>
  <c r="H430" i="16" s="1"/>
  <c r="K418" i="16"/>
  <c r="H418" i="16" s="1"/>
  <c r="K406" i="16"/>
  <c r="H406" i="16" s="1"/>
  <c r="K394" i="16"/>
  <c r="H394" i="16" s="1"/>
  <c r="K382" i="16"/>
  <c r="H382" i="16" s="1"/>
  <c r="K370" i="16"/>
  <c r="H370" i="16" s="1"/>
  <c r="K358" i="16"/>
  <c r="H358" i="16" s="1"/>
  <c r="K346" i="16"/>
  <c r="H346" i="16" s="1"/>
  <c r="K334" i="16"/>
  <c r="H334" i="16" s="1"/>
  <c r="K322" i="16"/>
  <c r="H322" i="16" s="1"/>
  <c r="K310" i="16"/>
  <c r="H310" i="16" s="1"/>
  <c r="K298" i="16"/>
  <c r="H298" i="16" s="1"/>
  <c r="K286" i="16"/>
  <c r="H286" i="16" s="1"/>
  <c r="K274" i="16"/>
  <c r="H274" i="16" s="1"/>
  <c r="K262" i="16"/>
  <c r="H262" i="16" s="1"/>
  <c r="K250" i="16"/>
  <c r="H250" i="16" s="1"/>
  <c r="K238" i="16"/>
  <c r="H238" i="16" s="1"/>
  <c r="K226" i="16"/>
  <c r="H226" i="16" s="1"/>
  <c r="K214" i="16"/>
  <c r="H214" i="16" s="1"/>
  <c r="K202" i="16"/>
  <c r="H202" i="16" s="1"/>
  <c r="K190" i="16"/>
  <c r="H190" i="16" s="1"/>
  <c r="K178" i="16"/>
  <c r="H178" i="16" s="1"/>
  <c r="K166" i="16"/>
  <c r="H166" i="16" s="1"/>
  <c r="K154" i="16"/>
  <c r="H154" i="16" s="1"/>
  <c r="K142" i="16"/>
  <c r="H142" i="16" s="1"/>
  <c r="K130" i="16"/>
  <c r="H130" i="16" s="1"/>
  <c r="K118" i="16"/>
  <c r="H118" i="16" s="1"/>
  <c r="K106" i="16"/>
  <c r="H106" i="16" s="1"/>
  <c r="K94" i="16"/>
  <c r="H94" i="16" s="1"/>
  <c r="K82" i="16"/>
  <c r="H82" i="16" s="1"/>
  <c r="K70" i="16"/>
  <c r="H70" i="16" s="1"/>
  <c r="K58" i="16"/>
  <c r="H58" i="16" s="1"/>
  <c r="K46" i="16"/>
  <c r="H46" i="16" s="1"/>
  <c r="K1053" i="16"/>
  <c r="H1053" i="16" s="1"/>
  <c r="K1041" i="16"/>
  <c r="H1041" i="16" s="1"/>
  <c r="K1029" i="16"/>
  <c r="H1029" i="16" s="1"/>
  <c r="K1017" i="16"/>
  <c r="H1017" i="16" s="1"/>
  <c r="K1005" i="16"/>
  <c r="H1005" i="16" s="1"/>
  <c r="K993" i="16"/>
  <c r="H993" i="16" s="1"/>
  <c r="K981" i="16"/>
  <c r="H981" i="16" s="1"/>
  <c r="K969" i="16"/>
  <c r="H969" i="16" s="1"/>
  <c r="K957" i="16"/>
  <c r="H957" i="16" s="1"/>
  <c r="K945" i="16"/>
  <c r="H945" i="16" s="1"/>
  <c r="K933" i="16"/>
  <c r="H933" i="16" s="1"/>
  <c r="K921" i="16"/>
  <c r="H921" i="16" s="1"/>
  <c r="K909" i="16"/>
  <c r="H909" i="16" s="1"/>
  <c r="K897" i="16"/>
  <c r="H897" i="16" s="1"/>
  <c r="K885" i="16"/>
  <c r="H885" i="16" s="1"/>
  <c r="K873" i="16"/>
  <c r="H873" i="16" s="1"/>
  <c r="K861" i="16"/>
  <c r="H861" i="16" s="1"/>
  <c r="K849" i="16"/>
  <c r="H849" i="16" s="1"/>
  <c r="K837" i="16"/>
  <c r="H837" i="16" s="1"/>
  <c r="K825" i="16"/>
  <c r="H825" i="16" s="1"/>
  <c r="K813" i="16"/>
  <c r="H813" i="16" s="1"/>
  <c r="K801" i="16"/>
  <c r="H801" i="16" s="1"/>
  <c r="K789" i="16"/>
  <c r="H789" i="16" s="1"/>
  <c r="K777" i="16"/>
  <c r="H777" i="16" s="1"/>
  <c r="K765" i="16"/>
  <c r="H765" i="16" s="1"/>
  <c r="K753" i="16"/>
  <c r="H753" i="16" s="1"/>
  <c r="K741" i="16"/>
  <c r="H741" i="16" s="1"/>
  <c r="K729" i="16"/>
  <c r="H729" i="16" s="1"/>
  <c r="K717" i="16"/>
  <c r="H717" i="16" s="1"/>
  <c r="K705" i="16"/>
  <c r="H705" i="16" s="1"/>
  <c r="K693" i="16"/>
  <c r="H693" i="16" s="1"/>
  <c r="K681" i="16"/>
  <c r="H681" i="16" s="1"/>
  <c r="K669" i="16"/>
  <c r="H669" i="16" s="1"/>
  <c r="K657" i="16"/>
  <c r="H657" i="16" s="1"/>
  <c r="K645" i="16"/>
  <c r="H645" i="16" s="1"/>
  <c r="K633" i="16"/>
  <c r="H633" i="16" s="1"/>
  <c r="K621" i="16"/>
  <c r="H621" i="16" s="1"/>
  <c r="K609" i="16"/>
  <c r="H609" i="16" s="1"/>
  <c r="K597" i="16"/>
  <c r="H597" i="16" s="1"/>
  <c r="K585" i="16"/>
  <c r="H585" i="16" s="1"/>
  <c r="K573" i="16"/>
  <c r="H573" i="16" s="1"/>
  <c r="K561" i="16"/>
  <c r="H561" i="16" s="1"/>
  <c r="K549" i="16"/>
  <c r="H549" i="16" s="1"/>
  <c r="K537" i="16"/>
  <c r="H537" i="16" s="1"/>
  <c r="K525" i="16"/>
  <c r="H525" i="16" s="1"/>
  <c r="K513" i="16"/>
  <c r="H513" i="16" s="1"/>
  <c r="K501" i="16"/>
  <c r="H501" i="16" s="1"/>
  <c r="K489" i="16"/>
  <c r="H489" i="16" s="1"/>
  <c r="K477" i="16"/>
  <c r="H477" i="16" s="1"/>
  <c r="K465" i="16"/>
  <c r="H465" i="16" s="1"/>
  <c r="K453" i="16"/>
  <c r="H453" i="16" s="1"/>
  <c r="K441" i="16"/>
  <c r="H441" i="16" s="1"/>
  <c r="K429" i="16"/>
  <c r="H429" i="16" s="1"/>
  <c r="K417" i="16"/>
  <c r="H417" i="16" s="1"/>
  <c r="K405" i="16"/>
  <c r="H405" i="16" s="1"/>
  <c r="K393" i="16"/>
  <c r="H393" i="16" s="1"/>
  <c r="K381" i="16"/>
  <c r="H381" i="16" s="1"/>
  <c r="K369" i="16"/>
  <c r="H369" i="16" s="1"/>
  <c r="K357" i="16"/>
  <c r="H357" i="16" s="1"/>
  <c r="K345" i="16"/>
  <c r="H345" i="16" s="1"/>
  <c r="K333" i="16"/>
  <c r="H333" i="16" s="1"/>
  <c r="K321" i="16"/>
  <c r="H321" i="16" s="1"/>
  <c r="K309" i="16"/>
  <c r="H309" i="16" s="1"/>
  <c r="K297" i="16"/>
  <c r="H297" i="16" s="1"/>
  <c r="K285" i="16"/>
  <c r="H285" i="16" s="1"/>
  <c r="K273" i="16"/>
  <c r="H273" i="16" s="1"/>
  <c r="K261" i="16"/>
  <c r="H261" i="16" s="1"/>
  <c r="K249" i="16"/>
  <c r="H249" i="16" s="1"/>
  <c r="K237" i="16"/>
  <c r="H237" i="16" s="1"/>
  <c r="K225" i="16"/>
  <c r="H225" i="16" s="1"/>
  <c r="K213" i="16"/>
  <c r="H213" i="16" s="1"/>
  <c r="K201" i="16"/>
  <c r="H201" i="16" s="1"/>
  <c r="K189" i="16"/>
  <c r="H189" i="16" s="1"/>
  <c r="K177" i="16"/>
  <c r="H177" i="16" s="1"/>
  <c r="K165" i="16"/>
  <c r="H165" i="16" s="1"/>
  <c r="K153" i="16"/>
  <c r="H153" i="16" s="1"/>
  <c r="K141" i="16"/>
  <c r="H141" i="16" s="1"/>
  <c r="K129" i="16"/>
  <c r="H129" i="16" s="1"/>
  <c r="K117" i="16"/>
  <c r="H117" i="16" s="1"/>
  <c r="K105" i="16"/>
  <c r="H105" i="16" s="1"/>
  <c r="K93" i="16"/>
  <c r="H93" i="16" s="1"/>
  <c r="K81" i="16"/>
  <c r="H81" i="16" s="1"/>
  <c r="K69" i="16"/>
  <c r="H69" i="16" s="1"/>
  <c r="K57" i="16"/>
  <c r="H57" i="16" s="1"/>
  <c r="K44" i="16"/>
  <c r="K1052" i="16"/>
  <c r="H1052" i="16" s="1"/>
  <c r="K1040" i="16"/>
  <c r="H1040" i="16" s="1"/>
  <c r="K1028" i="16"/>
  <c r="H1028" i="16" s="1"/>
  <c r="K1016" i="16"/>
  <c r="H1016" i="16" s="1"/>
  <c r="K1004" i="16"/>
  <c r="H1004" i="16" s="1"/>
  <c r="K992" i="16"/>
  <c r="H992" i="16" s="1"/>
  <c r="K980" i="16"/>
  <c r="H980" i="16" s="1"/>
  <c r="K968" i="16"/>
  <c r="H968" i="16" s="1"/>
  <c r="K956" i="16"/>
  <c r="H956" i="16" s="1"/>
  <c r="K944" i="16"/>
  <c r="H944" i="16" s="1"/>
  <c r="K932" i="16"/>
  <c r="H932" i="16" s="1"/>
  <c r="K920" i="16"/>
  <c r="H920" i="16" s="1"/>
  <c r="K908" i="16"/>
  <c r="H908" i="16" s="1"/>
  <c r="K896" i="16"/>
  <c r="H896" i="16" s="1"/>
  <c r="K884" i="16"/>
  <c r="H884" i="16" s="1"/>
  <c r="K872" i="16"/>
  <c r="H872" i="16" s="1"/>
  <c r="K860" i="16"/>
  <c r="H860" i="16" s="1"/>
  <c r="K848" i="16"/>
  <c r="H848" i="16" s="1"/>
  <c r="K836" i="16"/>
  <c r="H836" i="16" s="1"/>
  <c r="K824" i="16"/>
  <c r="H824" i="16" s="1"/>
  <c r="K812" i="16"/>
  <c r="H812" i="16" s="1"/>
  <c r="K800" i="16"/>
  <c r="H800" i="16" s="1"/>
  <c r="K788" i="16"/>
  <c r="H788" i="16" s="1"/>
  <c r="K776" i="16"/>
  <c r="H776" i="16" s="1"/>
  <c r="K764" i="16"/>
  <c r="H764" i="16" s="1"/>
  <c r="K752" i="16"/>
  <c r="H752" i="16" s="1"/>
  <c r="K740" i="16"/>
  <c r="H740" i="16" s="1"/>
  <c r="K728" i="16"/>
  <c r="H728" i="16" s="1"/>
  <c r="K716" i="16"/>
  <c r="H716" i="16" s="1"/>
  <c r="K704" i="16"/>
  <c r="H704" i="16" s="1"/>
  <c r="K692" i="16"/>
  <c r="H692" i="16" s="1"/>
  <c r="K680" i="16"/>
  <c r="H680" i="16" s="1"/>
  <c r="K668" i="16"/>
  <c r="H668" i="16" s="1"/>
  <c r="K656" i="16"/>
  <c r="H656" i="16" s="1"/>
  <c r="K644" i="16"/>
  <c r="H644" i="16" s="1"/>
  <c r="K632" i="16"/>
  <c r="H632" i="16" s="1"/>
  <c r="K620" i="16"/>
  <c r="H620" i="16" s="1"/>
  <c r="K608" i="16"/>
  <c r="H608" i="16" s="1"/>
  <c r="K596" i="16"/>
  <c r="H596" i="16" s="1"/>
  <c r="K584" i="16"/>
  <c r="H584" i="16" s="1"/>
  <c r="K572" i="16"/>
  <c r="H572" i="16" s="1"/>
  <c r="K560" i="16"/>
  <c r="H560" i="16" s="1"/>
  <c r="K548" i="16"/>
  <c r="H548" i="16" s="1"/>
  <c r="K536" i="16"/>
  <c r="H536" i="16" s="1"/>
  <c r="K524" i="16"/>
  <c r="H524" i="16" s="1"/>
  <c r="K512" i="16"/>
  <c r="H512" i="16" s="1"/>
  <c r="K500" i="16"/>
  <c r="H500" i="16" s="1"/>
  <c r="K488" i="16"/>
  <c r="H488" i="16" s="1"/>
  <c r="K476" i="16"/>
  <c r="H476" i="16" s="1"/>
  <c r="K464" i="16"/>
  <c r="H464" i="16" s="1"/>
  <c r="K452" i="16"/>
  <c r="H452" i="16" s="1"/>
  <c r="K440" i="16"/>
  <c r="H440" i="16" s="1"/>
  <c r="K428" i="16"/>
  <c r="H428" i="16" s="1"/>
  <c r="K416" i="16"/>
  <c r="H416" i="16" s="1"/>
  <c r="K404" i="16"/>
  <c r="H404" i="16" s="1"/>
  <c r="K392" i="16"/>
  <c r="H392" i="16" s="1"/>
  <c r="K380" i="16"/>
  <c r="H380" i="16" s="1"/>
  <c r="K368" i="16"/>
  <c r="H368" i="16" s="1"/>
  <c r="K356" i="16"/>
  <c r="H356" i="16" s="1"/>
  <c r="K344" i="16"/>
  <c r="H344" i="16" s="1"/>
  <c r="K332" i="16"/>
  <c r="H332" i="16" s="1"/>
  <c r="K320" i="16"/>
  <c r="H320" i="16" s="1"/>
  <c r="K308" i="16"/>
  <c r="H308" i="16" s="1"/>
  <c r="K296" i="16"/>
  <c r="H296" i="16" s="1"/>
  <c r="K284" i="16"/>
  <c r="H284" i="16" s="1"/>
  <c r="K272" i="16"/>
  <c r="H272" i="16" s="1"/>
  <c r="K260" i="16"/>
  <c r="H260" i="16" s="1"/>
  <c r="K248" i="16"/>
  <c r="H248" i="16" s="1"/>
  <c r="K236" i="16"/>
  <c r="H236" i="16" s="1"/>
  <c r="K224" i="16"/>
  <c r="H224" i="16" s="1"/>
  <c r="K212" i="16"/>
  <c r="H212" i="16" s="1"/>
  <c r="K200" i="16"/>
  <c r="H200" i="16" s="1"/>
  <c r="K188" i="16"/>
  <c r="H188" i="16" s="1"/>
  <c r="K176" i="16"/>
  <c r="H176" i="16" s="1"/>
  <c r="K164" i="16"/>
  <c r="H164" i="16" s="1"/>
  <c r="K152" i="16"/>
  <c r="H152" i="16" s="1"/>
  <c r="K140" i="16"/>
  <c r="H140" i="16" s="1"/>
  <c r="K128" i="16"/>
  <c r="H128" i="16" s="1"/>
  <c r="K116" i="16"/>
  <c r="H116" i="16" s="1"/>
  <c r="K104" i="16"/>
  <c r="H104" i="16" s="1"/>
  <c r="K92" i="16"/>
  <c r="H92" i="16" s="1"/>
  <c r="K80" i="16"/>
  <c r="H80" i="16" s="1"/>
  <c r="K68" i="16"/>
  <c r="H68" i="16" s="1"/>
  <c r="K56" i="16"/>
  <c r="H56" i="16" s="1"/>
  <c r="K47" i="16"/>
  <c r="H47" i="16" s="1"/>
  <c r="K3845" i="16"/>
  <c r="H3845" i="16" s="1"/>
  <c r="F3" i="9"/>
  <c r="E10" i="9" s="1"/>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F50" i="6"/>
  <c r="Z4" i="8"/>
  <c r="AA5" i="8"/>
  <c r="E5" i="9"/>
  <c r="AO5" i="7" s="1"/>
  <c r="E11" i="9"/>
  <c r="AQ6" i="7"/>
  <c r="E6" i="9" s="1"/>
  <c r="AJ7" i="7"/>
  <c r="Y4" i="8"/>
  <c r="X3" i="8"/>
  <c r="AK6" i="7"/>
  <c r="I13" i="8"/>
  <c r="I16" i="8"/>
  <c r="AO18" i="8" s="1"/>
  <c r="I11" i="8"/>
  <c r="AO12" i="8"/>
  <c r="AO10" i="8"/>
  <c r="F95" i="3" l="1"/>
  <c r="F92" i="3"/>
  <c r="F94" i="3"/>
  <c r="F98" i="3"/>
  <c r="F108" i="3"/>
  <c r="F103" i="3"/>
  <c r="F93" i="3"/>
  <c r="E124" i="3" s="1"/>
  <c r="F104" i="3"/>
  <c r="E140" i="3" s="1"/>
  <c r="F91" i="3"/>
  <c r="F105" i="3"/>
  <c r="F5" i="6"/>
  <c r="D18" i="6" s="1"/>
  <c r="G18" i="6" s="1"/>
  <c r="H38" i="16"/>
  <c r="H44" i="16"/>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F96" i="3" l="1"/>
  <c r="F101" i="3"/>
  <c r="C33" i="16"/>
  <c r="B162" i="3"/>
  <c r="C9" i="16"/>
  <c r="B157" i="3"/>
  <c r="F109" i="3"/>
  <c r="E138" i="3"/>
  <c r="F107" i="3"/>
  <c r="F111" i="3"/>
  <c r="E144" i="3"/>
  <c r="E122" i="3"/>
  <c r="F99" i="3"/>
  <c r="F97" i="3"/>
  <c r="F100" i="3" s="1"/>
  <c r="E126" i="3"/>
  <c r="E18" i="6"/>
  <c r="H18" i="6" s="1"/>
  <c r="E52" i="13"/>
  <c r="H52" i="13" s="1"/>
  <c r="D52" i="13"/>
  <c r="G52" i="13" s="1"/>
  <c r="D43" i="6"/>
  <c r="G43" i="6" s="1"/>
  <c r="E41" i="13"/>
  <c r="H41" i="13" s="1"/>
  <c r="D41" i="13"/>
  <c r="G41" i="13" s="1"/>
  <c r="E30" i="13"/>
  <c r="H30" i="13" s="1"/>
  <c r="D30" i="13"/>
  <c r="G30" i="13" s="1"/>
  <c r="F3" i="15"/>
  <c r="F7" i="15" s="1"/>
  <c r="E31" i="6"/>
  <c r="D31" i="6"/>
  <c r="G31" i="6" s="1"/>
  <c r="G55" i="6"/>
  <c r="H55" i="6"/>
  <c r="D19" i="6"/>
  <c r="G19" i="6" s="1"/>
  <c r="J3" i="15" s="1"/>
  <c r="J7" i="15" s="1"/>
  <c r="H43" i="6"/>
  <c r="Y6" i="8"/>
  <c r="X5" i="8"/>
  <c r="AA7" i="8"/>
  <c r="Z6" i="8"/>
  <c r="AO8" i="7"/>
  <c r="F5" i="9" s="1"/>
  <c r="AK8" i="7"/>
  <c r="AJ9" i="7"/>
  <c r="AQ8" i="7"/>
  <c r="AP8" i="7"/>
  <c r="AL8" i="7"/>
  <c r="F6" i="9"/>
  <c r="C34" i="16" l="1"/>
  <c r="B164" i="3"/>
  <c r="C12" i="16"/>
  <c r="B158" i="3"/>
  <c r="C8" i="16"/>
  <c r="B156" i="3"/>
  <c r="F110" i="3"/>
  <c r="E142" i="3"/>
  <c r="B163" i="3" s="1"/>
  <c r="C32" i="16"/>
  <c r="B161" i="3"/>
  <c r="C16" i="16"/>
  <c r="G46" i="16"/>
  <c r="G44" i="16"/>
  <c r="G45"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866" i="16"/>
  <c r="G867" i="16"/>
  <c r="G868" i="16"/>
  <c r="G869" i="16"/>
  <c r="G870" i="16"/>
  <c r="G871" i="16"/>
  <c r="G872" i="16"/>
  <c r="G873" i="16"/>
  <c r="G874" i="16"/>
  <c r="G875" i="16"/>
  <c r="G876" i="16"/>
  <c r="G877" i="16"/>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908" i="16"/>
  <c r="G909" i="16"/>
  <c r="G910" i="16"/>
  <c r="G911" i="16"/>
  <c r="G912" i="16"/>
  <c r="G913" i="16"/>
  <c r="G914" i="16"/>
  <c r="G915" i="16"/>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940" i="16"/>
  <c r="G941" i="16"/>
  <c r="G942" i="16"/>
  <c r="G943" i="16"/>
  <c r="G944" i="16"/>
  <c r="G945" i="16"/>
  <c r="G946" i="16"/>
  <c r="G947" i="16"/>
  <c r="G948" i="16"/>
  <c r="G949" i="16"/>
  <c r="G950" i="16"/>
  <c r="G951" i="16"/>
  <c r="G952" i="16"/>
  <c r="G953" i="16"/>
  <c r="G954" i="16"/>
  <c r="G955" i="16"/>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1021" i="16"/>
  <c r="G1022" i="16"/>
  <c r="G1023" i="16"/>
  <c r="G1024" i="16"/>
  <c r="G1025" i="16"/>
  <c r="G1026" i="16"/>
  <c r="G1027" i="16"/>
  <c r="G1028" i="16"/>
  <c r="G1029" i="16"/>
  <c r="G1030" i="16"/>
  <c r="G1031" i="16"/>
  <c r="G1032" i="16"/>
  <c r="G1033" i="16"/>
  <c r="G1034" i="16"/>
  <c r="G1035" i="16"/>
  <c r="G1036" i="16"/>
  <c r="G1037" i="16"/>
  <c r="G1038" i="16"/>
  <c r="G1039" i="16"/>
  <c r="G1040" i="16"/>
  <c r="G1041" i="16"/>
  <c r="G1042" i="16"/>
  <c r="G1043" i="16"/>
  <c r="G1044" i="16"/>
  <c r="G1045" i="16"/>
  <c r="G1046" i="16"/>
  <c r="G1047" i="16"/>
  <c r="G1048" i="16"/>
  <c r="G1049" i="16"/>
  <c r="G1050" i="16"/>
  <c r="G1051" i="16"/>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1088" i="16"/>
  <c r="G1089" i="16"/>
  <c r="G1090" i="16"/>
  <c r="G1091" i="16"/>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27" i="16"/>
  <c r="G1128" i="16"/>
  <c r="G1129" i="16"/>
  <c r="G1130" i="16"/>
  <c r="G1131" i="16"/>
  <c r="G1132" i="16"/>
  <c r="G1133" i="16"/>
  <c r="G1134" i="16"/>
  <c r="G1135" i="16"/>
  <c r="G1136" i="16"/>
  <c r="G1137" i="16"/>
  <c r="G1138" i="16"/>
  <c r="G1139" i="16"/>
  <c r="G1140" i="16"/>
  <c r="G1141" i="16"/>
  <c r="G1142" i="16"/>
  <c r="G1143" i="16"/>
  <c r="G1144" i="16"/>
  <c r="G1145" i="16"/>
  <c r="G1146" i="16"/>
  <c r="G1147" i="16"/>
  <c r="G1148" i="16"/>
  <c r="G1149"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1289" i="16"/>
  <c r="G1290" i="16"/>
  <c r="G1291" i="16"/>
  <c r="G1292" i="16"/>
  <c r="G1293" i="16"/>
  <c r="G1294" i="16"/>
  <c r="G1295" i="16"/>
  <c r="G1296" i="16"/>
  <c r="G1297" i="16"/>
  <c r="G1298" i="16"/>
  <c r="G1299" i="16"/>
  <c r="G1300" i="16"/>
  <c r="G1301" i="16"/>
  <c r="G1302" i="16"/>
  <c r="G1303" i="16"/>
  <c r="G1304" i="16"/>
  <c r="G1305" i="16"/>
  <c r="G1306" i="16"/>
  <c r="G1307" i="16"/>
  <c r="G1308" i="16"/>
  <c r="G1309" i="16"/>
  <c r="G1310" i="16"/>
  <c r="G1311" i="16"/>
  <c r="G1312" i="16"/>
  <c r="G1313" i="16"/>
  <c r="G1314" i="16"/>
  <c r="G1315" i="16"/>
  <c r="G1316" i="16"/>
  <c r="G1317" i="16"/>
  <c r="G1318" i="16"/>
  <c r="G1319" i="16"/>
  <c r="G1320" i="16"/>
  <c r="G1321" i="16"/>
  <c r="G1322" i="16"/>
  <c r="G1323" i="16"/>
  <c r="G1324" i="16"/>
  <c r="G1325" i="16"/>
  <c r="G1326" i="16"/>
  <c r="G1327" i="16"/>
  <c r="G1328" i="16"/>
  <c r="G1329" i="16"/>
  <c r="G1330" i="16"/>
  <c r="G1331" i="16"/>
  <c r="G1332" i="16"/>
  <c r="G1333" i="16"/>
  <c r="G1334" i="16"/>
  <c r="G1335" i="16"/>
  <c r="G1336" i="16"/>
  <c r="G1337" i="16"/>
  <c r="G1338" i="16"/>
  <c r="G1339" i="16"/>
  <c r="G1340" i="16"/>
  <c r="G1341" i="16"/>
  <c r="G1342" i="16"/>
  <c r="G1343" i="16"/>
  <c r="G1344" i="16"/>
  <c r="G1345" i="16"/>
  <c r="G1346" i="16"/>
  <c r="G1347" i="16"/>
  <c r="G1348" i="16"/>
  <c r="G1349" i="16"/>
  <c r="G1350" i="16"/>
  <c r="G1351" i="16"/>
  <c r="G1352" i="16"/>
  <c r="G1353" i="16"/>
  <c r="G1354" i="16"/>
  <c r="G1355" i="16"/>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1538" i="16"/>
  <c r="G1539" i="16"/>
  <c r="G1540" i="16"/>
  <c r="G1541" i="16"/>
  <c r="G1542" i="16"/>
  <c r="G1543" i="16"/>
  <c r="G1544" i="16"/>
  <c r="G1545" i="16"/>
  <c r="G1546" i="16"/>
  <c r="G1547" i="16"/>
  <c r="G1548" i="16"/>
  <c r="G1549" i="16"/>
  <c r="G1550" i="16"/>
  <c r="G1551" i="16"/>
  <c r="G1552" i="16"/>
  <c r="G1553" i="16"/>
  <c r="G1554" i="16"/>
  <c r="G1555" i="16"/>
  <c r="G1556" i="16"/>
  <c r="G1557" i="16"/>
  <c r="G1558" i="16"/>
  <c r="G1559" i="16"/>
  <c r="G1560" i="16"/>
  <c r="G1561" i="16"/>
  <c r="G1562" i="16"/>
  <c r="G1563" i="16"/>
  <c r="G1564" i="16"/>
  <c r="G1565" i="16"/>
  <c r="G1566" i="16"/>
  <c r="G1567" i="16"/>
  <c r="G1568" i="16"/>
  <c r="G1569" i="16"/>
  <c r="G1570" i="16"/>
  <c r="G1571" i="16"/>
  <c r="G1572" i="16"/>
  <c r="G1573" i="16"/>
  <c r="G1574" i="16"/>
  <c r="G1575" i="16"/>
  <c r="G1576" i="16"/>
  <c r="G1577" i="16"/>
  <c r="G1578" i="16"/>
  <c r="G1579" i="16"/>
  <c r="G1580" i="16"/>
  <c r="G1581" i="16"/>
  <c r="G1582" i="16"/>
  <c r="G1583" i="16"/>
  <c r="G1584" i="16"/>
  <c r="G1585" i="16"/>
  <c r="G1586" i="16"/>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1612" i="16"/>
  <c r="G1613" i="16"/>
  <c r="G1614" i="16"/>
  <c r="G1615" i="16"/>
  <c r="G1616" i="16"/>
  <c r="G1617" i="16"/>
  <c r="G1618" i="16"/>
  <c r="G1619" i="16"/>
  <c r="G1620" i="16"/>
  <c r="G1621" i="16"/>
  <c r="G1622" i="16"/>
  <c r="G1623" i="16"/>
  <c r="G1624" i="16"/>
  <c r="G1625" i="16"/>
  <c r="G1626" i="16"/>
  <c r="G1627" i="16"/>
  <c r="G1628" i="16"/>
  <c r="G1629" i="16"/>
  <c r="G1630" i="16"/>
  <c r="G1631" i="16"/>
  <c r="G1632" i="16"/>
  <c r="G1633" i="16"/>
  <c r="G1634" i="16"/>
  <c r="G1635" i="16"/>
  <c r="G1636" i="16"/>
  <c r="G1637" i="16"/>
  <c r="G1638" i="16"/>
  <c r="G1639" i="16"/>
  <c r="G1640" i="16"/>
  <c r="G1641" i="16"/>
  <c r="G1642" i="16"/>
  <c r="G1643" i="16"/>
  <c r="G1644" i="16"/>
  <c r="G1645" i="16"/>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1668" i="16"/>
  <c r="G1669" i="16"/>
  <c r="G1670" i="16"/>
  <c r="G1671" i="16"/>
  <c r="G1672" i="16"/>
  <c r="G1673" i="16"/>
  <c r="G1674" i="16"/>
  <c r="G1675" i="16"/>
  <c r="G1676" i="16"/>
  <c r="G1677" i="16"/>
  <c r="G1678" i="16"/>
  <c r="G1679" i="16"/>
  <c r="G1680" i="16"/>
  <c r="G1681" i="16"/>
  <c r="G1682" i="16"/>
  <c r="G1683" i="16"/>
  <c r="G1684" i="16"/>
  <c r="G1685" i="16"/>
  <c r="G1686" i="16"/>
  <c r="G1687" i="16"/>
  <c r="G1688" i="16"/>
  <c r="G1689" i="16"/>
  <c r="G1690" i="16"/>
  <c r="G1691" i="16"/>
  <c r="G1692" i="16"/>
  <c r="G1693" i="16"/>
  <c r="G1694" i="16"/>
  <c r="G1695" i="16"/>
  <c r="G1696" i="16"/>
  <c r="G1697" i="16"/>
  <c r="G1698" i="16"/>
  <c r="G1699" i="16"/>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1732" i="16"/>
  <c r="G1733" i="16"/>
  <c r="G1734" i="16"/>
  <c r="G1735" i="16"/>
  <c r="G1736" i="16"/>
  <c r="G1737" i="16"/>
  <c r="G1738" i="16"/>
  <c r="G1739" i="16"/>
  <c r="G1740" i="16"/>
  <c r="G1741" i="16"/>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1767" i="16"/>
  <c r="G1768" i="16"/>
  <c r="G1769" i="16"/>
  <c r="G1770" i="16"/>
  <c r="G1771" i="16"/>
  <c r="G1772" i="16"/>
  <c r="G1773" i="16"/>
  <c r="G1774" i="16"/>
  <c r="G1775" i="16"/>
  <c r="G1776" i="16"/>
  <c r="G1777" i="16"/>
  <c r="G1778" i="16"/>
  <c r="G1779" i="16"/>
  <c r="G1780" i="16"/>
  <c r="G1781" i="16"/>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1808" i="16"/>
  <c r="G1809" i="16"/>
  <c r="G1810" i="16"/>
  <c r="G1811" i="16"/>
  <c r="G1812" i="16"/>
  <c r="G1813" i="16"/>
  <c r="G1814" i="16"/>
  <c r="G1815" i="16"/>
  <c r="G1816" i="16"/>
  <c r="G1817" i="16"/>
  <c r="G1818" i="16"/>
  <c r="G1819" i="16"/>
  <c r="G1820" i="16"/>
  <c r="G1821" i="16"/>
  <c r="G1822" i="16"/>
  <c r="G1823" i="16"/>
  <c r="G1824" i="16"/>
  <c r="G1825" i="16"/>
  <c r="G1826" i="16"/>
  <c r="G1827" i="16"/>
  <c r="G1828" i="16"/>
  <c r="G1829" i="16"/>
  <c r="G1830" i="16"/>
  <c r="G1831" i="16"/>
  <c r="G1832" i="16"/>
  <c r="G1833" i="16"/>
  <c r="G1834" i="16"/>
  <c r="G1835" i="16"/>
  <c r="G1836" i="16"/>
  <c r="G1837" i="16"/>
  <c r="G1838" i="16"/>
  <c r="G1839" i="16"/>
  <c r="G1840" i="16"/>
  <c r="G1841" i="16"/>
  <c r="G1842" i="16"/>
  <c r="G1843" i="16"/>
  <c r="G1844" i="16"/>
  <c r="G1845" i="16"/>
  <c r="G1846" i="16"/>
  <c r="G1847" i="16"/>
  <c r="G1848" i="16"/>
  <c r="G1849" i="16"/>
  <c r="G1850" i="16"/>
  <c r="G1851" i="16"/>
  <c r="G1852" i="16"/>
  <c r="G1853" i="16"/>
  <c r="G1854" i="16"/>
  <c r="G1855" i="16"/>
  <c r="G1856" i="16"/>
  <c r="G1857" i="16"/>
  <c r="G1858" i="16"/>
  <c r="G1859" i="16"/>
  <c r="G1860" i="16"/>
  <c r="G1861" i="16"/>
  <c r="G1862" i="16"/>
  <c r="G1863" i="16"/>
  <c r="G1864" i="16"/>
  <c r="G1865" i="16"/>
  <c r="G1866" i="16"/>
  <c r="G1867" i="16"/>
  <c r="G1868" i="16"/>
  <c r="G1869" i="16"/>
  <c r="G1870" i="16"/>
  <c r="G1871" i="16"/>
  <c r="G1872" i="16"/>
  <c r="G1873" i="16"/>
  <c r="G1874" i="16"/>
  <c r="G1875" i="16"/>
  <c r="G1876" i="16"/>
  <c r="G1877" i="16"/>
  <c r="G1878" i="16"/>
  <c r="G1879" i="16"/>
  <c r="G1880" i="16"/>
  <c r="G1881" i="16"/>
  <c r="G1882" i="16"/>
  <c r="G1883" i="16"/>
  <c r="G1884" i="16"/>
  <c r="G1885" i="16"/>
  <c r="G1886" i="16"/>
  <c r="G1887" i="16"/>
  <c r="G1888" i="16"/>
  <c r="G1889" i="16"/>
  <c r="G1890" i="16"/>
  <c r="G1891" i="16"/>
  <c r="G1892" i="16"/>
  <c r="G1893" i="16"/>
  <c r="G1894" i="16"/>
  <c r="G1895" i="16"/>
  <c r="G1896" i="16"/>
  <c r="G1897" i="16"/>
  <c r="G1898" i="16"/>
  <c r="G1899" i="16"/>
  <c r="G1900" i="16"/>
  <c r="G1901" i="16"/>
  <c r="G1902" i="16"/>
  <c r="G1903" i="16"/>
  <c r="G1904" i="16"/>
  <c r="G1905" i="16"/>
  <c r="G1906" i="16"/>
  <c r="G1907" i="16"/>
  <c r="G1908" i="16"/>
  <c r="G1909" i="16"/>
  <c r="G1910" i="16"/>
  <c r="G1911" i="16"/>
  <c r="G1912" i="16"/>
  <c r="G1913" i="16"/>
  <c r="G1914" i="16"/>
  <c r="G1915" i="16"/>
  <c r="G1916" i="16"/>
  <c r="G1917" i="16"/>
  <c r="G1918" i="16"/>
  <c r="G1919" i="16"/>
  <c r="G1920" i="16"/>
  <c r="G1921" i="16"/>
  <c r="G1922" i="16"/>
  <c r="G1923" i="16"/>
  <c r="G1924" i="16"/>
  <c r="G1925" i="16"/>
  <c r="G1926" i="16"/>
  <c r="G1927" i="16"/>
  <c r="G1928" i="16"/>
  <c r="G1929" i="16"/>
  <c r="G1930" i="16"/>
  <c r="G1931" i="16"/>
  <c r="G1932" i="16"/>
  <c r="G1933" i="16"/>
  <c r="G1934" i="16"/>
  <c r="G1935" i="16"/>
  <c r="G1936" i="16"/>
  <c r="G1937" i="16"/>
  <c r="G1938" i="16"/>
  <c r="G1939" i="16"/>
  <c r="G1940" i="16"/>
  <c r="G1941" i="16"/>
  <c r="G1942" i="16"/>
  <c r="G1943" i="16"/>
  <c r="G1944" i="16"/>
  <c r="G1945" i="16"/>
  <c r="G1946" i="16"/>
  <c r="G1947" i="16"/>
  <c r="G1948" i="16"/>
  <c r="G1949" i="16"/>
  <c r="G1950" i="16"/>
  <c r="G1951" i="16"/>
  <c r="G1952" i="16"/>
  <c r="G1953" i="16"/>
  <c r="G1954" i="16"/>
  <c r="G1955" i="16"/>
  <c r="G1956" i="16"/>
  <c r="G1957" i="16"/>
  <c r="G1958" i="16"/>
  <c r="G1959" i="16"/>
  <c r="G1960" i="16"/>
  <c r="G1961" i="16"/>
  <c r="G1962" i="16"/>
  <c r="G1963" i="16"/>
  <c r="G1964" i="16"/>
  <c r="G1965" i="16"/>
  <c r="G1966" i="16"/>
  <c r="G1967" i="16"/>
  <c r="G1968" i="16"/>
  <c r="G1969" i="16"/>
  <c r="G1970" i="16"/>
  <c r="G1971" i="16"/>
  <c r="G1972" i="16"/>
  <c r="G1973" i="16"/>
  <c r="G1974" i="16"/>
  <c r="G1975" i="16"/>
  <c r="G1976" i="16"/>
  <c r="G1977" i="16"/>
  <c r="G1978" i="16"/>
  <c r="G1979" i="16"/>
  <c r="G1980" i="16"/>
  <c r="G1981" i="16"/>
  <c r="G1982" i="16"/>
  <c r="G1983" i="16"/>
  <c r="G1984" i="16"/>
  <c r="G1985" i="16"/>
  <c r="G1986" i="16"/>
  <c r="G1987" i="16"/>
  <c r="G1988" i="16"/>
  <c r="G1989" i="16"/>
  <c r="G1990" i="16"/>
  <c r="G1991" i="16"/>
  <c r="G1992" i="16"/>
  <c r="G1993" i="16"/>
  <c r="G1994" i="16"/>
  <c r="G1995" i="16"/>
  <c r="G1996" i="16"/>
  <c r="G1997" i="16"/>
  <c r="G1998" i="16"/>
  <c r="G1999" i="16"/>
  <c r="G2000" i="16"/>
  <c r="G2001" i="16"/>
  <c r="G2002" i="16"/>
  <c r="G2003" i="16"/>
  <c r="G2004" i="16"/>
  <c r="G2005" i="16"/>
  <c r="G2006" i="16"/>
  <c r="G2007" i="16"/>
  <c r="G2008" i="16"/>
  <c r="G2009" i="16"/>
  <c r="G2010" i="16"/>
  <c r="G2011" i="16"/>
  <c r="G2012" i="16"/>
  <c r="G2013" i="16"/>
  <c r="G2014" i="16"/>
  <c r="G2015" i="16"/>
  <c r="G2016" i="16"/>
  <c r="G2017" i="16"/>
  <c r="G2018" i="16"/>
  <c r="G2019" i="16"/>
  <c r="G2020" i="16"/>
  <c r="G2021" i="16"/>
  <c r="G2022" i="16"/>
  <c r="G2023" i="16"/>
  <c r="G2024" i="16"/>
  <c r="G2025" i="16"/>
  <c r="G2026" i="16"/>
  <c r="G2027" i="16"/>
  <c r="G2028" i="16"/>
  <c r="G2029" i="16"/>
  <c r="G2030" i="16"/>
  <c r="G2031" i="16"/>
  <c r="G2032" i="16"/>
  <c r="G2033" i="16"/>
  <c r="G2034" i="16"/>
  <c r="G2035" i="16"/>
  <c r="G2036" i="16"/>
  <c r="G2037" i="16"/>
  <c r="G2038" i="16"/>
  <c r="G2039" i="16"/>
  <c r="G2040" i="16"/>
  <c r="G2041" i="16"/>
  <c r="G2042" i="16"/>
  <c r="G2043" i="16"/>
  <c r="G2044" i="16"/>
  <c r="G2045" i="16"/>
  <c r="G2046" i="16"/>
  <c r="G2047" i="16"/>
  <c r="G2048" i="16"/>
  <c r="G2049" i="16"/>
  <c r="G2050" i="16"/>
  <c r="G2051" i="16"/>
  <c r="G2052" i="16"/>
  <c r="G2053" i="16"/>
  <c r="G2054" i="16"/>
  <c r="G2055" i="16"/>
  <c r="G2056" i="16"/>
  <c r="G2057" i="16"/>
  <c r="G2058" i="16"/>
  <c r="G2059" i="16"/>
  <c r="G2060" i="16"/>
  <c r="G2061" i="16"/>
  <c r="G2062" i="16"/>
  <c r="G2063" i="16"/>
  <c r="G2064" i="16"/>
  <c r="G2065" i="16"/>
  <c r="G2066" i="16"/>
  <c r="G2067" i="16"/>
  <c r="G2068" i="16"/>
  <c r="G2069" i="16"/>
  <c r="G2070" i="16"/>
  <c r="G2071" i="16"/>
  <c r="G2072" i="16"/>
  <c r="G2073" i="16"/>
  <c r="G2074" i="16"/>
  <c r="G2075" i="16"/>
  <c r="G2076" i="16"/>
  <c r="G2077" i="16"/>
  <c r="G2078" i="16"/>
  <c r="G2079" i="16"/>
  <c r="G2080" i="16"/>
  <c r="G2081" i="16"/>
  <c r="G2082" i="16"/>
  <c r="G2083" i="16"/>
  <c r="G2084" i="16"/>
  <c r="G2085" i="16"/>
  <c r="G2086" i="16"/>
  <c r="G2087" i="16"/>
  <c r="G2088" i="16"/>
  <c r="G2089" i="16"/>
  <c r="G2090" i="16"/>
  <c r="G2091" i="16"/>
  <c r="G2092" i="16"/>
  <c r="G2093" i="16"/>
  <c r="G2094" i="16"/>
  <c r="G2095" i="16"/>
  <c r="G2096" i="16"/>
  <c r="G2097" i="16"/>
  <c r="G2098" i="16"/>
  <c r="G2099" i="16"/>
  <c r="G2100" i="16"/>
  <c r="G2101" i="16"/>
  <c r="G2102" i="16"/>
  <c r="G2103" i="16"/>
  <c r="G2104" i="16"/>
  <c r="G2105" i="16"/>
  <c r="G2106" i="16"/>
  <c r="G2107" i="16"/>
  <c r="G2108" i="16"/>
  <c r="G2109" i="16"/>
  <c r="G2110" i="16"/>
  <c r="G2111" i="16"/>
  <c r="G2112" i="16"/>
  <c r="G2113" i="16"/>
  <c r="G2114" i="16"/>
  <c r="G2115" i="16"/>
  <c r="G2116" i="16"/>
  <c r="G2117" i="16"/>
  <c r="G2118" i="16"/>
  <c r="G2119" i="16"/>
  <c r="G2120" i="16"/>
  <c r="G2121" i="16"/>
  <c r="G2122" i="16"/>
  <c r="G2123" i="16"/>
  <c r="G2124" i="16"/>
  <c r="G2125" i="16"/>
  <c r="G2126" i="16"/>
  <c r="G2127" i="16"/>
  <c r="G2128" i="16"/>
  <c r="G2129" i="16"/>
  <c r="G2130" i="16"/>
  <c r="G2131" i="16"/>
  <c r="G2132" i="16"/>
  <c r="G2133" i="16"/>
  <c r="G2134" i="16"/>
  <c r="G2135" i="16"/>
  <c r="G2136" i="16"/>
  <c r="G2137" i="16"/>
  <c r="G2138" i="16"/>
  <c r="G2139" i="16"/>
  <c r="G2140" i="16"/>
  <c r="G2141" i="16"/>
  <c r="G2142" i="16"/>
  <c r="G2143" i="16"/>
  <c r="G2144" i="16"/>
  <c r="G2145" i="16"/>
  <c r="G2146" i="16"/>
  <c r="G2147" i="16"/>
  <c r="G2148" i="16"/>
  <c r="G2149" i="16"/>
  <c r="G2150" i="16"/>
  <c r="G2151" i="16"/>
  <c r="G2152" i="16"/>
  <c r="G2153" i="16"/>
  <c r="G2154" i="16"/>
  <c r="G2155" i="16"/>
  <c r="G2156" i="16"/>
  <c r="G2157" i="16"/>
  <c r="G2158" i="16"/>
  <c r="G2159" i="16"/>
  <c r="G2160" i="16"/>
  <c r="G2161" i="16"/>
  <c r="G2162" i="16"/>
  <c r="G2163" i="16"/>
  <c r="G2164" i="16"/>
  <c r="G2165" i="16"/>
  <c r="G2166" i="16"/>
  <c r="G2167" i="16"/>
  <c r="G2168" i="16"/>
  <c r="G2169" i="16"/>
  <c r="G2170" i="16"/>
  <c r="G2171" i="16"/>
  <c r="G2172" i="16"/>
  <c r="G2173" i="16"/>
  <c r="G2174" i="16"/>
  <c r="G2175" i="16"/>
  <c r="G2176" i="16"/>
  <c r="G2177" i="16"/>
  <c r="G2178" i="16"/>
  <c r="G2179" i="16"/>
  <c r="G2180" i="16"/>
  <c r="G2181" i="16"/>
  <c r="G2182" i="16"/>
  <c r="G2183" i="16"/>
  <c r="G2184" i="16"/>
  <c r="G2185" i="16"/>
  <c r="G2186" i="16"/>
  <c r="G2187" i="16"/>
  <c r="G2188" i="16"/>
  <c r="G2189" i="16"/>
  <c r="G2190" i="16"/>
  <c r="G2191" i="16"/>
  <c r="G2192" i="16"/>
  <c r="G2193" i="16"/>
  <c r="G2194" i="16"/>
  <c r="G2195" i="16"/>
  <c r="G2196" i="16"/>
  <c r="G2197" i="16"/>
  <c r="G2198" i="16"/>
  <c r="G2199" i="16"/>
  <c r="G2200" i="16"/>
  <c r="G2201" i="16"/>
  <c r="G2202" i="16"/>
  <c r="G2203" i="16"/>
  <c r="G2204" i="16"/>
  <c r="G2205" i="16"/>
  <c r="G2206" i="16"/>
  <c r="G2207" i="16"/>
  <c r="G2208" i="16"/>
  <c r="G2209" i="16"/>
  <c r="G2210" i="16"/>
  <c r="G2211" i="16"/>
  <c r="G2212" i="16"/>
  <c r="G2213" i="16"/>
  <c r="G2214" i="16"/>
  <c r="G2215" i="16"/>
  <c r="G2216" i="16"/>
  <c r="G2217" i="16"/>
  <c r="G2218" i="16"/>
  <c r="G2219" i="16"/>
  <c r="G2220" i="16"/>
  <c r="G2221" i="16"/>
  <c r="G2222" i="16"/>
  <c r="G2223" i="16"/>
  <c r="G2224" i="16"/>
  <c r="G2225" i="16"/>
  <c r="G2226" i="16"/>
  <c r="G2227" i="16"/>
  <c r="G2228" i="16"/>
  <c r="G2229" i="16"/>
  <c r="G2230" i="16"/>
  <c r="G2231" i="16"/>
  <c r="G2232" i="16"/>
  <c r="G2233" i="16"/>
  <c r="G2234" i="16"/>
  <c r="G2235" i="16"/>
  <c r="G2236" i="16"/>
  <c r="G2237" i="16"/>
  <c r="G2238" i="16"/>
  <c r="G2239" i="16"/>
  <c r="G2240" i="16"/>
  <c r="G2241" i="16"/>
  <c r="G2242" i="16"/>
  <c r="G2243" i="16"/>
  <c r="G2244" i="16"/>
  <c r="G2245" i="16"/>
  <c r="G2246" i="16"/>
  <c r="G2247" i="16"/>
  <c r="G2248" i="16"/>
  <c r="G2249" i="16"/>
  <c r="G2250" i="16"/>
  <c r="G2251" i="16"/>
  <c r="G2252" i="16"/>
  <c r="G2253" i="16"/>
  <c r="G2254" i="16"/>
  <c r="G2255" i="16"/>
  <c r="G2256" i="16"/>
  <c r="G2257" i="16"/>
  <c r="G2258" i="16"/>
  <c r="G2259" i="16"/>
  <c r="G2260" i="16"/>
  <c r="G2261" i="16"/>
  <c r="G2262" i="16"/>
  <c r="G2263" i="16"/>
  <c r="G2264" i="16"/>
  <c r="G2265" i="16"/>
  <c r="G2266" i="16"/>
  <c r="G2267" i="16"/>
  <c r="G2268" i="16"/>
  <c r="G2269" i="16"/>
  <c r="G2270" i="16"/>
  <c r="G2271" i="16"/>
  <c r="G2272" i="16"/>
  <c r="G2273" i="16"/>
  <c r="G2274" i="16"/>
  <c r="G2275" i="16"/>
  <c r="G2276" i="16"/>
  <c r="G2277" i="16"/>
  <c r="G2278" i="16"/>
  <c r="G2279" i="16"/>
  <c r="G2280" i="16"/>
  <c r="G2281" i="16"/>
  <c r="G2282" i="16"/>
  <c r="G2283" i="16"/>
  <c r="G2284" i="16"/>
  <c r="G2285" i="16"/>
  <c r="G2286" i="16"/>
  <c r="G2287" i="16"/>
  <c r="G2288" i="16"/>
  <c r="G2289" i="16"/>
  <c r="G2290" i="16"/>
  <c r="G2291" i="16"/>
  <c r="G2292" i="16"/>
  <c r="G2293" i="16"/>
  <c r="G2294" i="16"/>
  <c r="G2295" i="16"/>
  <c r="G2296" i="16"/>
  <c r="G2297" i="16"/>
  <c r="G2298" i="16"/>
  <c r="G2299" i="16"/>
  <c r="G2300" i="16"/>
  <c r="G2301" i="16"/>
  <c r="G2302" i="16"/>
  <c r="G2303" i="16"/>
  <c r="G2304" i="16"/>
  <c r="G2305" i="16"/>
  <c r="G2306" i="16"/>
  <c r="G2307" i="16"/>
  <c r="G2308" i="16"/>
  <c r="G2309" i="16"/>
  <c r="G2310" i="16"/>
  <c r="G2311" i="16"/>
  <c r="G2312" i="16"/>
  <c r="G2313" i="16"/>
  <c r="G2314" i="16"/>
  <c r="G2315" i="16"/>
  <c r="G2316" i="16"/>
  <c r="G2317" i="16"/>
  <c r="G2318" i="16"/>
  <c r="G2319" i="16"/>
  <c r="G2320" i="16"/>
  <c r="G2321" i="16"/>
  <c r="G2322" i="16"/>
  <c r="G2323" i="16"/>
  <c r="G2324" i="16"/>
  <c r="G2325" i="16"/>
  <c r="G2326" i="16"/>
  <c r="G2327" i="16"/>
  <c r="G2328" i="16"/>
  <c r="G2329" i="16"/>
  <c r="G2330" i="16"/>
  <c r="G2331" i="16"/>
  <c r="G2332" i="16"/>
  <c r="G2333" i="16"/>
  <c r="G2334" i="16"/>
  <c r="G2335" i="16"/>
  <c r="G2336" i="16"/>
  <c r="G2337" i="16"/>
  <c r="G2338" i="16"/>
  <c r="G2339" i="16"/>
  <c r="G2340" i="16"/>
  <c r="G2341" i="16"/>
  <c r="G2342" i="16"/>
  <c r="G2343" i="16"/>
  <c r="G2344" i="16"/>
  <c r="G2345" i="16"/>
  <c r="G2346" i="16"/>
  <c r="G2347" i="16"/>
  <c r="G2348" i="16"/>
  <c r="G2349" i="16"/>
  <c r="G2350" i="16"/>
  <c r="G2351" i="16"/>
  <c r="G2352" i="16"/>
  <c r="G2353" i="16"/>
  <c r="G2354" i="16"/>
  <c r="G2355" i="16"/>
  <c r="G2356" i="16"/>
  <c r="G2357" i="16"/>
  <c r="G2358" i="16"/>
  <c r="G2359" i="16"/>
  <c r="G2360" i="16"/>
  <c r="G2361" i="16"/>
  <c r="G2362" i="16"/>
  <c r="G2363" i="16"/>
  <c r="G2364" i="16"/>
  <c r="G2365" i="16"/>
  <c r="G2366" i="16"/>
  <c r="G2367" i="16"/>
  <c r="G2368" i="16"/>
  <c r="G2369" i="16"/>
  <c r="G2370" i="16"/>
  <c r="G2371" i="16"/>
  <c r="G2372" i="16"/>
  <c r="G2373" i="16"/>
  <c r="G2374" i="16"/>
  <c r="G2375" i="16"/>
  <c r="G2376" i="16"/>
  <c r="G2377" i="16"/>
  <c r="G2378" i="16"/>
  <c r="G2379" i="16"/>
  <c r="G2380" i="16"/>
  <c r="G2381" i="16"/>
  <c r="G2382" i="16"/>
  <c r="G2383" i="16"/>
  <c r="G2384" i="16"/>
  <c r="G2385" i="16"/>
  <c r="G2386" i="16"/>
  <c r="G2387" i="16"/>
  <c r="G2388" i="16"/>
  <c r="G2389" i="16"/>
  <c r="G2390" i="16"/>
  <c r="G2391" i="16"/>
  <c r="G2392" i="16"/>
  <c r="G2393" i="16"/>
  <c r="G2394" i="16"/>
  <c r="G2395" i="16"/>
  <c r="G2396" i="16"/>
  <c r="G2397" i="16"/>
  <c r="G2398" i="16"/>
  <c r="G2399" i="16"/>
  <c r="G2400" i="16"/>
  <c r="G2401" i="16"/>
  <c r="G2402" i="16"/>
  <c r="G2403" i="16"/>
  <c r="G2404" i="16"/>
  <c r="G2405" i="16"/>
  <c r="G2406" i="16"/>
  <c r="G2407" i="16"/>
  <c r="G2408" i="16"/>
  <c r="G2409" i="16"/>
  <c r="G2410" i="16"/>
  <c r="G2411" i="16"/>
  <c r="G2412" i="16"/>
  <c r="G2413" i="16"/>
  <c r="G2414" i="16"/>
  <c r="G2415" i="16"/>
  <c r="G2416" i="16"/>
  <c r="G2417" i="16"/>
  <c r="G2418" i="16"/>
  <c r="G2419" i="16"/>
  <c r="G2420" i="16"/>
  <c r="G2421" i="16"/>
  <c r="G2422" i="16"/>
  <c r="G2423" i="16"/>
  <c r="G2424" i="16"/>
  <c r="G2425" i="16"/>
  <c r="G2426" i="16"/>
  <c r="G2427" i="16"/>
  <c r="G2428" i="16"/>
  <c r="G2429" i="16"/>
  <c r="G2430" i="16"/>
  <c r="G2431" i="16"/>
  <c r="G2432" i="16"/>
  <c r="G2433" i="16"/>
  <c r="G2434" i="16"/>
  <c r="G2435" i="16"/>
  <c r="G2436" i="16"/>
  <c r="G2437" i="16"/>
  <c r="G2438" i="16"/>
  <c r="G2439" i="16"/>
  <c r="G2440" i="16"/>
  <c r="G2441" i="16"/>
  <c r="G2442" i="16"/>
  <c r="G2443" i="16"/>
  <c r="G2444" i="16"/>
  <c r="G2445" i="16"/>
  <c r="G2446" i="16"/>
  <c r="G2447" i="16"/>
  <c r="G2448" i="16"/>
  <c r="G2449" i="16"/>
  <c r="G2450" i="16"/>
  <c r="G2451" i="16"/>
  <c r="G2452" i="16"/>
  <c r="G2453" i="16"/>
  <c r="G2454" i="16"/>
  <c r="G2455" i="16"/>
  <c r="G2456" i="16"/>
  <c r="G2457" i="16"/>
  <c r="G2458" i="16"/>
  <c r="G2459" i="16"/>
  <c r="G2460" i="16"/>
  <c r="G2461" i="16"/>
  <c r="G2462" i="16"/>
  <c r="G2463" i="16"/>
  <c r="G2464" i="16"/>
  <c r="G2465" i="16"/>
  <c r="G2466" i="16"/>
  <c r="G2467" i="16"/>
  <c r="G2468" i="16"/>
  <c r="G2469" i="16"/>
  <c r="G2470" i="16"/>
  <c r="G2471" i="16"/>
  <c r="G2472" i="16"/>
  <c r="G2473" i="16"/>
  <c r="G2474" i="16"/>
  <c r="G2475" i="16"/>
  <c r="G2476" i="16"/>
  <c r="G2477" i="16"/>
  <c r="G2478" i="16"/>
  <c r="G2479" i="16"/>
  <c r="G2480" i="16"/>
  <c r="G2481" i="16"/>
  <c r="G2482" i="16"/>
  <c r="G2483" i="16"/>
  <c r="G2484" i="16"/>
  <c r="G2485" i="16"/>
  <c r="G2486" i="16"/>
  <c r="G2487" i="16"/>
  <c r="G2488" i="16"/>
  <c r="G2489" i="16"/>
  <c r="G2490" i="16"/>
  <c r="G2491" i="16"/>
  <c r="G2492" i="16"/>
  <c r="G2493" i="16"/>
  <c r="G2494" i="16"/>
  <c r="G2495" i="16"/>
  <c r="G2496" i="16"/>
  <c r="G2497" i="16"/>
  <c r="G2498" i="16"/>
  <c r="G2499" i="16"/>
  <c r="G2500" i="16"/>
  <c r="G2501" i="16"/>
  <c r="G2502" i="16"/>
  <c r="G2503" i="16"/>
  <c r="G2504" i="16"/>
  <c r="G2505" i="16"/>
  <c r="G2506" i="16"/>
  <c r="G2507" i="16"/>
  <c r="G2508" i="16"/>
  <c r="G2509" i="16"/>
  <c r="G2510" i="16"/>
  <c r="G2511" i="16"/>
  <c r="G2512" i="16"/>
  <c r="G2513" i="16"/>
  <c r="G2514" i="16"/>
  <c r="G2515" i="16"/>
  <c r="G2516" i="16"/>
  <c r="G2517" i="16"/>
  <c r="G2518" i="16"/>
  <c r="G2519" i="16"/>
  <c r="G2520" i="16"/>
  <c r="G2521" i="16"/>
  <c r="G2522" i="16"/>
  <c r="G2523" i="16"/>
  <c r="G2524" i="16"/>
  <c r="G2525" i="16"/>
  <c r="G2526" i="16"/>
  <c r="G2527" i="16"/>
  <c r="G2528" i="16"/>
  <c r="G2529" i="16"/>
  <c r="G2530" i="16"/>
  <c r="G2531" i="16"/>
  <c r="G2532" i="16"/>
  <c r="G2533" i="16"/>
  <c r="G2534" i="16"/>
  <c r="G2535" i="16"/>
  <c r="G2536" i="16"/>
  <c r="G2537" i="16"/>
  <c r="G2538" i="16"/>
  <c r="G2539" i="16"/>
  <c r="G2540" i="16"/>
  <c r="G2541" i="16"/>
  <c r="G2542" i="16"/>
  <c r="G2543" i="16"/>
  <c r="G2544" i="16"/>
  <c r="G2545" i="16"/>
  <c r="G2546" i="16"/>
  <c r="G2547" i="16"/>
  <c r="G2548" i="16"/>
  <c r="G2549" i="16"/>
  <c r="G2550" i="16"/>
  <c r="G2551" i="16"/>
  <c r="G2552" i="16"/>
  <c r="G2553" i="16"/>
  <c r="G2554" i="16"/>
  <c r="G2555" i="16"/>
  <c r="G2556" i="16"/>
  <c r="G2557" i="16"/>
  <c r="G2558" i="16"/>
  <c r="G2559" i="16"/>
  <c r="G2560" i="16"/>
  <c r="G2561" i="16"/>
  <c r="G2562" i="16"/>
  <c r="G2563" i="16"/>
  <c r="G2564" i="16"/>
  <c r="G2565" i="16"/>
  <c r="G2566" i="16"/>
  <c r="G2567" i="16"/>
  <c r="G2568" i="16"/>
  <c r="G2569" i="16"/>
  <c r="G2570" i="16"/>
  <c r="G2571" i="16"/>
  <c r="G2572" i="16"/>
  <c r="G2573" i="16"/>
  <c r="G2574" i="16"/>
  <c r="G2575" i="16"/>
  <c r="G2576" i="16"/>
  <c r="G2577" i="16"/>
  <c r="G2578" i="16"/>
  <c r="G2579" i="16"/>
  <c r="G2580" i="16"/>
  <c r="G2581" i="16"/>
  <c r="G2582" i="16"/>
  <c r="G2583" i="16"/>
  <c r="G2584" i="16"/>
  <c r="G2585" i="16"/>
  <c r="G2586" i="16"/>
  <c r="G2587" i="16"/>
  <c r="G2588" i="16"/>
  <c r="G2589" i="16"/>
  <c r="G2590" i="16"/>
  <c r="G2591" i="16"/>
  <c r="G2592" i="16"/>
  <c r="G2593" i="16"/>
  <c r="G2594" i="16"/>
  <c r="G2595" i="16"/>
  <c r="G2596" i="16"/>
  <c r="G2597" i="16"/>
  <c r="G2598" i="16"/>
  <c r="G2599" i="16"/>
  <c r="G2600" i="16"/>
  <c r="G2601" i="16"/>
  <c r="G2602" i="16"/>
  <c r="G2603" i="16"/>
  <c r="G2604" i="16"/>
  <c r="G2605" i="16"/>
  <c r="G2606" i="16"/>
  <c r="G2607" i="16"/>
  <c r="G2608" i="16"/>
  <c r="G2609" i="16"/>
  <c r="G2610" i="16"/>
  <c r="G2611" i="16"/>
  <c r="G2612" i="16"/>
  <c r="G2613" i="16"/>
  <c r="G2614" i="16"/>
  <c r="G2615" i="16"/>
  <c r="G2616" i="16"/>
  <c r="G2617" i="16"/>
  <c r="G2618" i="16"/>
  <c r="G2619" i="16"/>
  <c r="G2620" i="16"/>
  <c r="G2621" i="16"/>
  <c r="G2622" i="16"/>
  <c r="G2623" i="16"/>
  <c r="G2624" i="16"/>
  <c r="G2625" i="16"/>
  <c r="G2626" i="16"/>
  <c r="G2627" i="16"/>
  <c r="G2628" i="16"/>
  <c r="G2629" i="16"/>
  <c r="G2630" i="16"/>
  <c r="G2631" i="16"/>
  <c r="G2632" i="16"/>
  <c r="G2633" i="16"/>
  <c r="G2634" i="16"/>
  <c r="G2635" i="16"/>
  <c r="G2636" i="16"/>
  <c r="G2637" i="16"/>
  <c r="G2638" i="16"/>
  <c r="G2639" i="16"/>
  <c r="G2640" i="16"/>
  <c r="G2641" i="16"/>
  <c r="G2642" i="16"/>
  <c r="G2643" i="16"/>
  <c r="G2644" i="16"/>
  <c r="G2645" i="16"/>
  <c r="G2646" i="16"/>
  <c r="G2647" i="16"/>
  <c r="G2648" i="16"/>
  <c r="G2649" i="16"/>
  <c r="G2650" i="16"/>
  <c r="G2651" i="16"/>
  <c r="G2652" i="16"/>
  <c r="G2653" i="16"/>
  <c r="G2654" i="16"/>
  <c r="G2655" i="16"/>
  <c r="G2656" i="16"/>
  <c r="G2657" i="16"/>
  <c r="G2658" i="16"/>
  <c r="G2659" i="16"/>
  <c r="G2660" i="16"/>
  <c r="G2661" i="16"/>
  <c r="G2662" i="16"/>
  <c r="G2663" i="16"/>
  <c r="G2664" i="16"/>
  <c r="G2665" i="16"/>
  <c r="G2666" i="16"/>
  <c r="G2667" i="16"/>
  <c r="G2668" i="16"/>
  <c r="G2669" i="16"/>
  <c r="G2670" i="16"/>
  <c r="G2671" i="16"/>
  <c r="G2672" i="16"/>
  <c r="G2673" i="16"/>
  <c r="G2674" i="16"/>
  <c r="G2675" i="16"/>
  <c r="G2676" i="16"/>
  <c r="G2677" i="16"/>
  <c r="G2678" i="16"/>
  <c r="G2679" i="16"/>
  <c r="G2680" i="16"/>
  <c r="G2681" i="16"/>
  <c r="G2682" i="16"/>
  <c r="G2683" i="16"/>
  <c r="G2684" i="16"/>
  <c r="G2685" i="16"/>
  <c r="G2686" i="16"/>
  <c r="G2687" i="16"/>
  <c r="G2688" i="16"/>
  <c r="G2689" i="16"/>
  <c r="G2690" i="16"/>
  <c r="G2691" i="16"/>
  <c r="G2692" i="16"/>
  <c r="G2693" i="16"/>
  <c r="G2694" i="16"/>
  <c r="G2695" i="16"/>
  <c r="G2696" i="16"/>
  <c r="G2697" i="16"/>
  <c r="G2698" i="16"/>
  <c r="G2699" i="16"/>
  <c r="G2700" i="16"/>
  <c r="G2701" i="16"/>
  <c r="G2702" i="16"/>
  <c r="G2703" i="16"/>
  <c r="G2704" i="16"/>
  <c r="G2705" i="16"/>
  <c r="G2706" i="16"/>
  <c r="G2707" i="16"/>
  <c r="G2708" i="16"/>
  <c r="G2709" i="16"/>
  <c r="G2710" i="16"/>
  <c r="G2711" i="16"/>
  <c r="G2712" i="16"/>
  <c r="G2713" i="16"/>
  <c r="G2714" i="16"/>
  <c r="G2715" i="16"/>
  <c r="G2716" i="16"/>
  <c r="G2717" i="16"/>
  <c r="G2718" i="16"/>
  <c r="G2719" i="16"/>
  <c r="G2720" i="16"/>
  <c r="G2721" i="16"/>
  <c r="G2722" i="16"/>
  <c r="G2723" i="16"/>
  <c r="G2724" i="16"/>
  <c r="G2725" i="16"/>
  <c r="G2726" i="16"/>
  <c r="G2727" i="16"/>
  <c r="G2728" i="16"/>
  <c r="G2729" i="16"/>
  <c r="G2730" i="16"/>
  <c r="G2731" i="16"/>
  <c r="G2732" i="16"/>
  <c r="G2733" i="16"/>
  <c r="G2734" i="16"/>
  <c r="G2735" i="16"/>
  <c r="G2736" i="16"/>
  <c r="G2737" i="16"/>
  <c r="G2738" i="16"/>
  <c r="G2739" i="16"/>
  <c r="G2740" i="16"/>
  <c r="G2741" i="16"/>
  <c r="G2742" i="16"/>
  <c r="G2743" i="16"/>
  <c r="G2744" i="16"/>
  <c r="G2745" i="16"/>
  <c r="G2746" i="16"/>
  <c r="G2747" i="16"/>
  <c r="G2748" i="16"/>
  <c r="G2749" i="16"/>
  <c r="G2750" i="16"/>
  <c r="G2751" i="16"/>
  <c r="G2752" i="16"/>
  <c r="G2753" i="16"/>
  <c r="G2754" i="16"/>
  <c r="G2755" i="16"/>
  <c r="G2756" i="16"/>
  <c r="G2757" i="16"/>
  <c r="G2758" i="16"/>
  <c r="G2759" i="16"/>
  <c r="G2760" i="16"/>
  <c r="G2761" i="16"/>
  <c r="G2762" i="16"/>
  <c r="G2763" i="16"/>
  <c r="G2764" i="16"/>
  <c r="G2765" i="16"/>
  <c r="G2766" i="16"/>
  <c r="G2767" i="16"/>
  <c r="G2768" i="16"/>
  <c r="G2769" i="16"/>
  <c r="G2770" i="16"/>
  <c r="G2771" i="16"/>
  <c r="G2772" i="16"/>
  <c r="G2773" i="16"/>
  <c r="G2774" i="16"/>
  <c r="G2775" i="16"/>
  <c r="G2776" i="16"/>
  <c r="G2777" i="16"/>
  <c r="G2778" i="16"/>
  <c r="G2779" i="16"/>
  <c r="G2780" i="16"/>
  <c r="G2781" i="16"/>
  <c r="G2782" i="16"/>
  <c r="G2783" i="16"/>
  <c r="G2784" i="16"/>
  <c r="G2785" i="16"/>
  <c r="G2786" i="16"/>
  <c r="G2787" i="16"/>
  <c r="G2788" i="16"/>
  <c r="G2789" i="16"/>
  <c r="G2790" i="16"/>
  <c r="G2791" i="16"/>
  <c r="G2792" i="16"/>
  <c r="G2793" i="16"/>
  <c r="G2794" i="16"/>
  <c r="G2795" i="16"/>
  <c r="G2796" i="16"/>
  <c r="G2797" i="16"/>
  <c r="G2798" i="16"/>
  <c r="G2799" i="16"/>
  <c r="G2800" i="16"/>
  <c r="G2801" i="16"/>
  <c r="G2802" i="16"/>
  <c r="G2803" i="16"/>
  <c r="G2804" i="16"/>
  <c r="G2805" i="16"/>
  <c r="G2806" i="16"/>
  <c r="G2807" i="16"/>
  <c r="G2808" i="16"/>
  <c r="G2809" i="16"/>
  <c r="G2810" i="16"/>
  <c r="G2811" i="16"/>
  <c r="G2812" i="16"/>
  <c r="G2813" i="16"/>
  <c r="G2814" i="16"/>
  <c r="G2815" i="16"/>
  <c r="G2816" i="16"/>
  <c r="G2817" i="16"/>
  <c r="G2818" i="16"/>
  <c r="G2819" i="16"/>
  <c r="G2820" i="16"/>
  <c r="G2821" i="16"/>
  <c r="G2822" i="16"/>
  <c r="G2823" i="16"/>
  <c r="G2824" i="16"/>
  <c r="G2825" i="16"/>
  <c r="G2826" i="16"/>
  <c r="G2827" i="16"/>
  <c r="G2828" i="16"/>
  <c r="G2829" i="16"/>
  <c r="G2830" i="16"/>
  <c r="G2831" i="16"/>
  <c r="G2832" i="16"/>
  <c r="G2833" i="16"/>
  <c r="G2834" i="16"/>
  <c r="G2835" i="16"/>
  <c r="G2836" i="16"/>
  <c r="G2837" i="16"/>
  <c r="G2838" i="16"/>
  <c r="G2839" i="16"/>
  <c r="G2840" i="16"/>
  <c r="G2841" i="16"/>
  <c r="G2842" i="16"/>
  <c r="G2843" i="16"/>
  <c r="G2844" i="16"/>
  <c r="G2845" i="16"/>
  <c r="G2846" i="16"/>
  <c r="G2847" i="16"/>
  <c r="G2848" i="16"/>
  <c r="G2849" i="16"/>
  <c r="G2850" i="16"/>
  <c r="G2851" i="16"/>
  <c r="G2852" i="16"/>
  <c r="G2853" i="16"/>
  <c r="G2854" i="16"/>
  <c r="G2855" i="16"/>
  <c r="G2856" i="16"/>
  <c r="G2857" i="16"/>
  <c r="G2858" i="16"/>
  <c r="G2859" i="16"/>
  <c r="G2860" i="16"/>
  <c r="G2861" i="16"/>
  <c r="G2862" i="16"/>
  <c r="G2863" i="16"/>
  <c r="G2864" i="16"/>
  <c r="G2865" i="16"/>
  <c r="G2866" i="16"/>
  <c r="G2867" i="16"/>
  <c r="G2868" i="16"/>
  <c r="G2869" i="16"/>
  <c r="G2870" i="16"/>
  <c r="G2871" i="16"/>
  <c r="G2872" i="16"/>
  <c r="G2873" i="16"/>
  <c r="G2874" i="16"/>
  <c r="G2875" i="16"/>
  <c r="G2876" i="16"/>
  <c r="G2877" i="16"/>
  <c r="G2878" i="16"/>
  <c r="G2879" i="16"/>
  <c r="G2880" i="16"/>
  <c r="G2881" i="16"/>
  <c r="G2882" i="16"/>
  <c r="G2883" i="16"/>
  <c r="G2884" i="16"/>
  <c r="G2885" i="16"/>
  <c r="G2886" i="16"/>
  <c r="G2887" i="16"/>
  <c r="G2888" i="16"/>
  <c r="G2889" i="16"/>
  <c r="G2890" i="16"/>
  <c r="G2891" i="16"/>
  <c r="G2892" i="16"/>
  <c r="G2893" i="16"/>
  <c r="G2894" i="16"/>
  <c r="G2895" i="16"/>
  <c r="G2896" i="16"/>
  <c r="G2897" i="16"/>
  <c r="G2898" i="16"/>
  <c r="G2899" i="16"/>
  <c r="G2900" i="16"/>
  <c r="G2901" i="16"/>
  <c r="G2902" i="16"/>
  <c r="G2903" i="16"/>
  <c r="G2904" i="16"/>
  <c r="G2905" i="16"/>
  <c r="G2906" i="16"/>
  <c r="G2907" i="16"/>
  <c r="G2908" i="16"/>
  <c r="G2909" i="16"/>
  <c r="G2910" i="16"/>
  <c r="G2911" i="16"/>
  <c r="G2912" i="16"/>
  <c r="G2913" i="16"/>
  <c r="G2914" i="16"/>
  <c r="G2915" i="16"/>
  <c r="G2916" i="16"/>
  <c r="G2917" i="16"/>
  <c r="G2918" i="16"/>
  <c r="G2919" i="16"/>
  <c r="G2920" i="16"/>
  <c r="G2921" i="16"/>
  <c r="G2922" i="16"/>
  <c r="G2923" i="16"/>
  <c r="G2924" i="16"/>
  <c r="G2925" i="16"/>
  <c r="G2926" i="16"/>
  <c r="G2927" i="16"/>
  <c r="G2928" i="16"/>
  <c r="G2929" i="16"/>
  <c r="G2930" i="16"/>
  <c r="G2931" i="16"/>
  <c r="G2932" i="16"/>
  <c r="G2933" i="16"/>
  <c r="G2934" i="16"/>
  <c r="G2935" i="16"/>
  <c r="G2936" i="16"/>
  <c r="G2937" i="16"/>
  <c r="G2938" i="16"/>
  <c r="G2939" i="16"/>
  <c r="G2940" i="16"/>
  <c r="G2941" i="16"/>
  <c r="G2942" i="16"/>
  <c r="G2943" i="16"/>
  <c r="G2944" i="16"/>
  <c r="G2945" i="16"/>
  <c r="G2946" i="16"/>
  <c r="G2947" i="16"/>
  <c r="G2948" i="16"/>
  <c r="G2949" i="16"/>
  <c r="G2950" i="16"/>
  <c r="G2951" i="16"/>
  <c r="G2952" i="16"/>
  <c r="G2953" i="16"/>
  <c r="G2954" i="16"/>
  <c r="G2955" i="16"/>
  <c r="G2956" i="16"/>
  <c r="G2957" i="16"/>
  <c r="G2958" i="16"/>
  <c r="G2959" i="16"/>
  <c r="G2960" i="16"/>
  <c r="G2961" i="16"/>
  <c r="G2962" i="16"/>
  <c r="G2963" i="16"/>
  <c r="G2964" i="16"/>
  <c r="G2965" i="16"/>
  <c r="G2966" i="16"/>
  <c r="G2967" i="16"/>
  <c r="G2968" i="16"/>
  <c r="G2969" i="16"/>
  <c r="G2970" i="16"/>
  <c r="G2971" i="16"/>
  <c r="G2972" i="16"/>
  <c r="G2973" i="16"/>
  <c r="G2974" i="16"/>
  <c r="G2975" i="16"/>
  <c r="G2976" i="16"/>
  <c r="G2977" i="16"/>
  <c r="G2978" i="16"/>
  <c r="G2979" i="16"/>
  <c r="G2980" i="16"/>
  <c r="G2981" i="16"/>
  <c r="G2982" i="16"/>
  <c r="G2983" i="16"/>
  <c r="G2984" i="16"/>
  <c r="G2985" i="16"/>
  <c r="G2986" i="16"/>
  <c r="G2987" i="16"/>
  <c r="G2988" i="16"/>
  <c r="G2989" i="16"/>
  <c r="G2990" i="16"/>
  <c r="G2991" i="16"/>
  <c r="G2992" i="16"/>
  <c r="G2993" i="16"/>
  <c r="G2994" i="16"/>
  <c r="G2995" i="16"/>
  <c r="G2996" i="16"/>
  <c r="G2997" i="16"/>
  <c r="G2998" i="16"/>
  <c r="G2999" i="16"/>
  <c r="G3000" i="16"/>
  <c r="G3001" i="16"/>
  <c r="G3002" i="16"/>
  <c r="G3003" i="16"/>
  <c r="G3004" i="16"/>
  <c r="G3005" i="16"/>
  <c r="G3006" i="16"/>
  <c r="G3007" i="16"/>
  <c r="G3008" i="16"/>
  <c r="G3009" i="16"/>
  <c r="G3010" i="16"/>
  <c r="G3011" i="16"/>
  <c r="G3012" i="16"/>
  <c r="G3013" i="16"/>
  <c r="G3014" i="16"/>
  <c r="G3015" i="16"/>
  <c r="G3016" i="16"/>
  <c r="G3017" i="16"/>
  <c r="G3018" i="16"/>
  <c r="G3019" i="16"/>
  <c r="G3020" i="16"/>
  <c r="G3021" i="16"/>
  <c r="G3022" i="16"/>
  <c r="G3023" i="16"/>
  <c r="G3024" i="16"/>
  <c r="G3025" i="16"/>
  <c r="G3026" i="16"/>
  <c r="G3027" i="16"/>
  <c r="G3028" i="16"/>
  <c r="G3029" i="16"/>
  <c r="G3030" i="16"/>
  <c r="G3031" i="16"/>
  <c r="G3032" i="16"/>
  <c r="G3033" i="16"/>
  <c r="G3034" i="16"/>
  <c r="G3035" i="16"/>
  <c r="G3036" i="16"/>
  <c r="G3037" i="16"/>
  <c r="G3038" i="16"/>
  <c r="G3039" i="16"/>
  <c r="G3040" i="16"/>
  <c r="G3041" i="16"/>
  <c r="G3042" i="16"/>
  <c r="G3043" i="16"/>
  <c r="G3044" i="16"/>
  <c r="G3045" i="16"/>
  <c r="G3046" i="16"/>
  <c r="G3047" i="16"/>
  <c r="G3048" i="16"/>
  <c r="G3049" i="16"/>
  <c r="G3050" i="16"/>
  <c r="G3051" i="16"/>
  <c r="G3052" i="16"/>
  <c r="G3053" i="16"/>
  <c r="G3054" i="16"/>
  <c r="G3055" i="16"/>
  <c r="G3056" i="16"/>
  <c r="G3057" i="16"/>
  <c r="G3058" i="16"/>
  <c r="G3059" i="16"/>
  <c r="G3060" i="16"/>
  <c r="G3061" i="16"/>
  <c r="G3062" i="16"/>
  <c r="G3063" i="16"/>
  <c r="G3064" i="16"/>
  <c r="G3065" i="16"/>
  <c r="G3066" i="16"/>
  <c r="G3067" i="16"/>
  <c r="G3068" i="16"/>
  <c r="G3069" i="16"/>
  <c r="G3070" i="16"/>
  <c r="G3071" i="16"/>
  <c r="G3072" i="16"/>
  <c r="G3073" i="16"/>
  <c r="G3074" i="16"/>
  <c r="G3075" i="16"/>
  <c r="G3076" i="16"/>
  <c r="G3077" i="16"/>
  <c r="G3078" i="16"/>
  <c r="G3079" i="16"/>
  <c r="G3080" i="16"/>
  <c r="G3081" i="16"/>
  <c r="G3082" i="16"/>
  <c r="G3083" i="16"/>
  <c r="G3084" i="16"/>
  <c r="G3085" i="16"/>
  <c r="G3086" i="16"/>
  <c r="G3087" i="16"/>
  <c r="G3088" i="16"/>
  <c r="G3089" i="16"/>
  <c r="G3090" i="16"/>
  <c r="G3091" i="16"/>
  <c r="G3092" i="16"/>
  <c r="G3093" i="16"/>
  <c r="G3094" i="16"/>
  <c r="G3095" i="16"/>
  <c r="G3096" i="16"/>
  <c r="G3097" i="16"/>
  <c r="G3098" i="16"/>
  <c r="G3099" i="16"/>
  <c r="G3100" i="16"/>
  <c r="G3101" i="16"/>
  <c r="G3102" i="16"/>
  <c r="G3103" i="16"/>
  <c r="G3104" i="16"/>
  <c r="G3105" i="16"/>
  <c r="G3106" i="16"/>
  <c r="G3107" i="16"/>
  <c r="G3108" i="16"/>
  <c r="G3109" i="16"/>
  <c r="G3110" i="16"/>
  <c r="G3111" i="16"/>
  <c r="G3112" i="16"/>
  <c r="G3113" i="16"/>
  <c r="G3114" i="16"/>
  <c r="G3115" i="16"/>
  <c r="G3116" i="16"/>
  <c r="G3117" i="16"/>
  <c r="G3118" i="16"/>
  <c r="G3119" i="16"/>
  <c r="G3120" i="16"/>
  <c r="G3121" i="16"/>
  <c r="G3122" i="16"/>
  <c r="G3123" i="16"/>
  <c r="G3124" i="16"/>
  <c r="G3125" i="16"/>
  <c r="G3126" i="16"/>
  <c r="G3127" i="16"/>
  <c r="G3128" i="16"/>
  <c r="G3129" i="16"/>
  <c r="G3130" i="16"/>
  <c r="G3131" i="16"/>
  <c r="G3132" i="16"/>
  <c r="G3133" i="16"/>
  <c r="G3134" i="16"/>
  <c r="G3135" i="16"/>
  <c r="G3136" i="16"/>
  <c r="G3137" i="16"/>
  <c r="G3138" i="16"/>
  <c r="G3139" i="16"/>
  <c r="G3140" i="16"/>
  <c r="G3141" i="16"/>
  <c r="G3142" i="16"/>
  <c r="G3143" i="16"/>
  <c r="G3144" i="16"/>
  <c r="G3145" i="16"/>
  <c r="G3146" i="16"/>
  <c r="G3147" i="16"/>
  <c r="G3148" i="16"/>
  <c r="G3149" i="16"/>
  <c r="G3150" i="16"/>
  <c r="G3151" i="16"/>
  <c r="G3152" i="16"/>
  <c r="G3153" i="16"/>
  <c r="G3154" i="16"/>
  <c r="G3155" i="16"/>
  <c r="G3156" i="16"/>
  <c r="G3157" i="16"/>
  <c r="G3158" i="16"/>
  <c r="G3159" i="16"/>
  <c r="G3160" i="16"/>
  <c r="G3161" i="16"/>
  <c r="G3162" i="16"/>
  <c r="G3163" i="16"/>
  <c r="G3164" i="16"/>
  <c r="G3165" i="16"/>
  <c r="G3166" i="16"/>
  <c r="G3167" i="16"/>
  <c r="G3168" i="16"/>
  <c r="G3169" i="16"/>
  <c r="G3170" i="16"/>
  <c r="G3171" i="16"/>
  <c r="G3172" i="16"/>
  <c r="G3173" i="16"/>
  <c r="G3174" i="16"/>
  <c r="G3175" i="16"/>
  <c r="G3176" i="16"/>
  <c r="G3177" i="16"/>
  <c r="G3178" i="16"/>
  <c r="G3179" i="16"/>
  <c r="G3180" i="16"/>
  <c r="G3181" i="16"/>
  <c r="G3182" i="16"/>
  <c r="G3183" i="16"/>
  <c r="G3184" i="16"/>
  <c r="G3185" i="16"/>
  <c r="G3186" i="16"/>
  <c r="G3187" i="16"/>
  <c r="G3188" i="16"/>
  <c r="G3189" i="16"/>
  <c r="G3190" i="16"/>
  <c r="G3191" i="16"/>
  <c r="G3192" i="16"/>
  <c r="G3193" i="16"/>
  <c r="G3194" i="16"/>
  <c r="G3195" i="16"/>
  <c r="G3196" i="16"/>
  <c r="G3197" i="16"/>
  <c r="G3198" i="16"/>
  <c r="G3199" i="16"/>
  <c r="G3200" i="16"/>
  <c r="G3201" i="16"/>
  <c r="G3202" i="16"/>
  <c r="G3203" i="16"/>
  <c r="G3204" i="16"/>
  <c r="G3205" i="16"/>
  <c r="G3206" i="16"/>
  <c r="G3207" i="16"/>
  <c r="G3208" i="16"/>
  <c r="G3209" i="16"/>
  <c r="G3210" i="16"/>
  <c r="G3211" i="16"/>
  <c r="G3212" i="16"/>
  <c r="G3213" i="16"/>
  <c r="G3214" i="16"/>
  <c r="G3215" i="16"/>
  <c r="G3216" i="16"/>
  <c r="G3217" i="16"/>
  <c r="G3218" i="16"/>
  <c r="G3219" i="16"/>
  <c r="G3220" i="16"/>
  <c r="G3221" i="16"/>
  <c r="G3222" i="16"/>
  <c r="G3223" i="16"/>
  <c r="G3224" i="16"/>
  <c r="G3225" i="16"/>
  <c r="G3226" i="16"/>
  <c r="G3227" i="16"/>
  <c r="G3228" i="16"/>
  <c r="G3229" i="16"/>
  <c r="G3230" i="16"/>
  <c r="G3231" i="16"/>
  <c r="G3232" i="16"/>
  <c r="G3233" i="16"/>
  <c r="G3234" i="16"/>
  <c r="G3235" i="16"/>
  <c r="G3236" i="16"/>
  <c r="G3237" i="16"/>
  <c r="G3238" i="16"/>
  <c r="G3239" i="16"/>
  <c r="G3240" i="16"/>
  <c r="G3241" i="16"/>
  <c r="G3242" i="16"/>
  <c r="G3243" i="16"/>
  <c r="G3244" i="16"/>
  <c r="G3245" i="16"/>
  <c r="G3246" i="16"/>
  <c r="G3247" i="16"/>
  <c r="G3248" i="16"/>
  <c r="G3249" i="16"/>
  <c r="G3250" i="16"/>
  <c r="G3251" i="16"/>
  <c r="G3252" i="16"/>
  <c r="G3253" i="16"/>
  <c r="G3254" i="16"/>
  <c r="G3255" i="16"/>
  <c r="G3256" i="16"/>
  <c r="G3257" i="16"/>
  <c r="G3258" i="16"/>
  <c r="G3259" i="16"/>
  <c r="G3260" i="16"/>
  <c r="G3261" i="16"/>
  <c r="G3262" i="16"/>
  <c r="G3263" i="16"/>
  <c r="G3264" i="16"/>
  <c r="G3265" i="16"/>
  <c r="G3266" i="16"/>
  <c r="G3267" i="16"/>
  <c r="G3268" i="16"/>
  <c r="G3269" i="16"/>
  <c r="G3270" i="16"/>
  <c r="G3271" i="16"/>
  <c r="G3272" i="16"/>
  <c r="G3273" i="16"/>
  <c r="G3274" i="16"/>
  <c r="G3275" i="16"/>
  <c r="G3276" i="16"/>
  <c r="G3277" i="16"/>
  <c r="G3278" i="16"/>
  <c r="G3279" i="16"/>
  <c r="G3280" i="16"/>
  <c r="G3281" i="16"/>
  <c r="G3282" i="16"/>
  <c r="G3283" i="16"/>
  <c r="G3284" i="16"/>
  <c r="G3285" i="16"/>
  <c r="G3286" i="16"/>
  <c r="G3287" i="16"/>
  <c r="G3288" i="16"/>
  <c r="G3289" i="16"/>
  <c r="G3290" i="16"/>
  <c r="G3291" i="16"/>
  <c r="G3292" i="16"/>
  <c r="G3293" i="16"/>
  <c r="G3294" i="16"/>
  <c r="G3295" i="16"/>
  <c r="G3296" i="16"/>
  <c r="G3297" i="16"/>
  <c r="G3298" i="16"/>
  <c r="G3299" i="16"/>
  <c r="G3300" i="16"/>
  <c r="G3301" i="16"/>
  <c r="G3302" i="16"/>
  <c r="G3303" i="16"/>
  <c r="G3304" i="16"/>
  <c r="G3305" i="16"/>
  <c r="G3306" i="16"/>
  <c r="G3307" i="16"/>
  <c r="G3308" i="16"/>
  <c r="G3309" i="16"/>
  <c r="G3310" i="16"/>
  <c r="G3311" i="16"/>
  <c r="G3312" i="16"/>
  <c r="G3313" i="16"/>
  <c r="G3314" i="16"/>
  <c r="G3315" i="16"/>
  <c r="G3316" i="16"/>
  <c r="G3317" i="16"/>
  <c r="G3318" i="16"/>
  <c r="G3319" i="16"/>
  <c r="G3320" i="16"/>
  <c r="G3321" i="16"/>
  <c r="G3322" i="16"/>
  <c r="G3323" i="16"/>
  <c r="G3324" i="16"/>
  <c r="G3325" i="16"/>
  <c r="G3326" i="16"/>
  <c r="G3327" i="16"/>
  <c r="G3328" i="16"/>
  <c r="G3329" i="16"/>
  <c r="G3330" i="16"/>
  <c r="G3331" i="16"/>
  <c r="G3332" i="16"/>
  <c r="G3333" i="16"/>
  <c r="G3334" i="16"/>
  <c r="G3335" i="16"/>
  <c r="G3336" i="16"/>
  <c r="G3337" i="16"/>
  <c r="G3338" i="16"/>
  <c r="G3339" i="16"/>
  <c r="G3340" i="16"/>
  <c r="G3341" i="16"/>
  <c r="G3342" i="16"/>
  <c r="G3343" i="16"/>
  <c r="G3344" i="16"/>
  <c r="G3345" i="16"/>
  <c r="G3346" i="16"/>
  <c r="G3347" i="16"/>
  <c r="G3348" i="16"/>
  <c r="G3349" i="16"/>
  <c r="G3350" i="16"/>
  <c r="G3351" i="16"/>
  <c r="G3352" i="16"/>
  <c r="G3353" i="16"/>
  <c r="G3354" i="16"/>
  <c r="G3355" i="16"/>
  <c r="G3356" i="16"/>
  <c r="G3357" i="16"/>
  <c r="G3358" i="16"/>
  <c r="G3359" i="16"/>
  <c r="G3360" i="16"/>
  <c r="G3361" i="16"/>
  <c r="G3362" i="16"/>
  <c r="G3363" i="16"/>
  <c r="G3364" i="16"/>
  <c r="G3365" i="16"/>
  <c r="G3366" i="16"/>
  <c r="G3367" i="16"/>
  <c r="G3368" i="16"/>
  <c r="G3369" i="16"/>
  <c r="G3370" i="16"/>
  <c r="G3371" i="16"/>
  <c r="G3372" i="16"/>
  <c r="G3373" i="16"/>
  <c r="G3374" i="16"/>
  <c r="G3375" i="16"/>
  <c r="G3376" i="16"/>
  <c r="G3377" i="16"/>
  <c r="G3378" i="16"/>
  <c r="G3379" i="16"/>
  <c r="G3380" i="16"/>
  <c r="G3381" i="16"/>
  <c r="G3382" i="16"/>
  <c r="G3383" i="16"/>
  <c r="G3384" i="16"/>
  <c r="G3385" i="16"/>
  <c r="G3386" i="16"/>
  <c r="G3387" i="16"/>
  <c r="G3388" i="16"/>
  <c r="G3389" i="16"/>
  <c r="G3390" i="16"/>
  <c r="G3391" i="16"/>
  <c r="G3392" i="16"/>
  <c r="G3393" i="16"/>
  <c r="G3394" i="16"/>
  <c r="G3395" i="16"/>
  <c r="G3396" i="16"/>
  <c r="G3397" i="16"/>
  <c r="G3398" i="16"/>
  <c r="G3399" i="16"/>
  <c r="G3400" i="16"/>
  <c r="G3401" i="16"/>
  <c r="G3402" i="16"/>
  <c r="G3403" i="16"/>
  <c r="G3404" i="16"/>
  <c r="G3405" i="16"/>
  <c r="G3406" i="16"/>
  <c r="G3407" i="16"/>
  <c r="G3408" i="16"/>
  <c r="G3409" i="16"/>
  <c r="G3410" i="16"/>
  <c r="G3411" i="16"/>
  <c r="G3412" i="16"/>
  <c r="G3413" i="16"/>
  <c r="G3414" i="16"/>
  <c r="G3415" i="16"/>
  <c r="G3416" i="16"/>
  <c r="G3417" i="16"/>
  <c r="G3418" i="16"/>
  <c r="G3419" i="16"/>
  <c r="G3420" i="16"/>
  <c r="G3421" i="16"/>
  <c r="G3422" i="16"/>
  <c r="G3423" i="16"/>
  <c r="G3424" i="16"/>
  <c r="G3425" i="16"/>
  <c r="G3426" i="16"/>
  <c r="G3427" i="16"/>
  <c r="G3428" i="16"/>
  <c r="G3429" i="16"/>
  <c r="G3430" i="16"/>
  <c r="G3431" i="16"/>
  <c r="G3432" i="16"/>
  <c r="G3433" i="16"/>
  <c r="G3434" i="16"/>
  <c r="G3435" i="16"/>
  <c r="G3436" i="16"/>
  <c r="G3437" i="16"/>
  <c r="G3438" i="16"/>
  <c r="G3439" i="16"/>
  <c r="G3440" i="16"/>
  <c r="G3441" i="16"/>
  <c r="G3442" i="16"/>
  <c r="G3443" i="16"/>
  <c r="G3444" i="16"/>
  <c r="G3445" i="16"/>
  <c r="G3446" i="16"/>
  <c r="G3447" i="16"/>
  <c r="G3448" i="16"/>
  <c r="G3449" i="16"/>
  <c r="G3450" i="16"/>
  <c r="G3451" i="16"/>
  <c r="G3452" i="16"/>
  <c r="G3453" i="16"/>
  <c r="G3454" i="16"/>
  <c r="G3455" i="16"/>
  <c r="G3456" i="16"/>
  <c r="G3457" i="16"/>
  <c r="G3458" i="16"/>
  <c r="G3459" i="16"/>
  <c r="G3460" i="16"/>
  <c r="G3461" i="16"/>
  <c r="G3462" i="16"/>
  <c r="G3463" i="16"/>
  <c r="G3464" i="16"/>
  <c r="G3465" i="16"/>
  <c r="G3466" i="16"/>
  <c r="G3467" i="16"/>
  <c r="G3468" i="16"/>
  <c r="G3469" i="16"/>
  <c r="G3470" i="16"/>
  <c r="G3471" i="16"/>
  <c r="G3472" i="16"/>
  <c r="G3473" i="16"/>
  <c r="G3474" i="16"/>
  <c r="G3475" i="16"/>
  <c r="G3476" i="16"/>
  <c r="G3477" i="16"/>
  <c r="G3478" i="16"/>
  <c r="G3479" i="16"/>
  <c r="G3480" i="16"/>
  <c r="G3481" i="16"/>
  <c r="G3482" i="16"/>
  <c r="G3483" i="16"/>
  <c r="G3484" i="16"/>
  <c r="G3485" i="16"/>
  <c r="G3486" i="16"/>
  <c r="G3487" i="16"/>
  <c r="G3488" i="16"/>
  <c r="G3489" i="16"/>
  <c r="G3490" i="16"/>
  <c r="G3491" i="16"/>
  <c r="G3492" i="16"/>
  <c r="G3493" i="16"/>
  <c r="G3494" i="16"/>
  <c r="G3495" i="16"/>
  <c r="G3496" i="16"/>
  <c r="G3497" i="16"/>
  <c r="G3498" i="16"/>
  <c r="G3499" i="16"/>
  <c r="G3500" i="16"/>
  <c r="G3501" i="16"/>
  <c r="G3502" i="16"/>
  <c r="G3503" i="16"/>
  <c r="G3504" i="16"/>
  <c r="G3505" i="16"/>
  <c r="G3506" i="16"/>
  <c r="G3507" i="16"/>
  <c r="G3508" i="16"/>
  <c r="G3509" i="16"/>
  <c r="G3510" i="16"/>
  <c r="G3511" i="16"/>
  <c r="G3512" i="16"/>
  <c r="G3513" i="16"/>
  <c r="G3514" i="16"/>
  <c r="G3515" i="16"/>
  <c r="G3516" i="16"/>
  <c r="G3517" i="16"/>
  <c r="G3518" i="16"/>
  <c r="G3519" i="16"/>
  <c r="G3520" i="16"/>
  <c r="G3521" i="16"/>
  <c r="G3522" i="16"/>
  <c r="G3523" i="16"/>
  <c r="G3524" i="16"/>
  <c r="G3525" i="16"/>
  <c r="G3526" i="16"/>
  <c r="G3527" i="16"/>
  <c r="G3528" i="16"/>
  <c r="G3529" i="16"/>
  <c r="G3530" i="16"/>
  <c r="G3531" i="16"/>
  <c r="G3532" i="16"/>
  <c r="G3533" i="16"/>
  <c r="G3534" i="16"/>
  <c r="G3535" i="16"/>
  <c r="G3536" i="16"/>
  <c r="G3537" i="16"/>
  <c r="G3538" i="16"/>
  <c r="G3539" i="16"/>
  <c r="G3540" i="16"/>
  <c r="G3541" i="16"/>
  <c r="G3542" i="16"/>
  <c r="G3543" i="16"/>
  <c r="G3544" i="16"/>
  <c r="G3545" i="16"/>
  <c r="G3546" i="16"/>
  <c r="G3547" i="16"/>
  <c r="G3548" i="16"/>
  <c r="G3549" i="16"/>
  <c r="G3550" i="16"/>
  <c r="G3551" i="16"/>
  <c r="G3552" i="16"/>
  <c r="G3553" i="16"/>
  <c r="G3554" i="16"/>
  <c r="G3555" i="16"/>
  <c r="G3556" i="16"/>
  <c r="G3557" i="16"/>
  <c r="G3558" i="16"/>
  <c r="G3559" i="16"/>
  <c r="G3560" i="16"/>
  <c r="G3561" i="16"/>
  <c r="G3562" i="16"/>
  <c r="G3563" i="16"/>
  <c r="G3564" i="16"/>
  <c r="G3565" i="16"/>
  <c r="G3566" i="16"/>
  <c r="G3567" i="16"/>
  <c r="G3568" i="16"/>
  <c r="G3569" i="16"/>
  <c r="G3570" i="16"/>
  <c r="G3571" i="16"/>
  <c r="G3572" i="16"/>
  <c r="G3573" i="16"/>
  <c r="G3574" i="16"/>
  <c r="G3575" i="16"/>
  <c r="G3576" i="16"/>
  <c r="G3577" i="16"/>
  <c r="G3578" i="16"/>
  <c r="G3579" i="16"/>
  <c r="G3580" i="16"/>
  <c r="G3581" i="16"/>
  <c r="G3582" i="16"/>
  <c r="G3583" i="16"/>
  <c r="G3584" i="16"/>
  <c r="G3585" i="16"/>
  <c r="G3586" i="16"/>
  <c r="G3587" i="16"/>
  <c r="G3588" i="16"/>
  <c r="G3589" i="16"/>
  <c r="G3590" i="16"/>
  <c r="G3591" i="16"/>
  <c r="G3592" i="16"/>
  <c r="G3593" i="16"/>
  <c r="G3594" i="16"/>
  <c r="G3595" i="16"/>
  <c r="G3596" i="16"/>
  <c r="G3597" i="16"/>
  <c r="G3598" i="16"/>
  <c r="G3599" i="16"/>
  <c r="G3600" i="16"/>
  <c r="G3601" i="16"/>
  <c r="G3602" i="16"/>
  <c r="G3603" i="16"/>
  <c r="G3604" i="16"/>
  <c r="G3605" i="16"/>
  <c r="G3606" i="16"/>
  <c r="G3607" i="16"/>
  <c r="G3608" i="16"/>
  <c r="G3609" i="16"/>
  <c r="G3610" i="16"/>
  <c r="G3611" i="16"/>
  <c r="G3612" i="16"/>
  <c r="G3613" i="16"/>
  <c r="G3614" i="16"/>
  <c r="G3615" i="16"/>
  <c r="G3616" i="16"/>
  <c r="G3617" i="16"/>
  <c r="G3618" i="16"/>
  <c r="G3619" i="16"/>
  <c r="G3620" i="16"/>
  <c r="G3621" i="16"/>
  <c r="G3622" i="16"/>
  <c r="G3623" i="16"/>
  <c r="G3624" i="16"/>
  <c r="G3625" i="16"/>
  <c r="G3626" i="16"/>
  <c r="G3627" i="16"/>
  <c r="G3628" i="16"/>
  <c r="G3629" i="16"/>
  <c r="G3630" i="16"/>
  <c r="G3631" i="16"/>
  <c r="G3632" i="16"/>
  <c r="G3633" i="16"/>
  <c r="G3634" i="16"/>
  <c r="G3635" i="16"/>
  <c r="G3636" i="16"/>
  <c r="G3637" i="16"/>
  <c r="G3638" i="16"/>
  <c r="G3639" i="16"/>
  <c r="G3640" i="16"/>
  <c r="G3641" i="16"/>
  <c r="G3642" i="16"/>
  <c r="G3643" i="16"/>
  <c r="G3644" i="16"/>
  <c r="G3645" i="16"/>
  <c r="G3646" i="16"/>
  <c r="G3647" i="16"/>
  <c r="G3648" i="16"/>
  <c r="G3649" i="16"/>
  <c r="G3650" i="16"/>
  <c r="G3651" i="16"/>
  <c r="G3652" i="16"/>
  <c r="G3653" i="16"/>
  <c r="G3654" i="16"/>
  <c r="G3655" i="16"/>
  <c r="G3656" i="16"/>
  <c r="G3657" i="16"/>
  <c r="G3658" i="16"/>
  <c r="G3659" i="16"/>
  <c r="G3660" i="16"/>
  <c r="G3661" i="16"/>
  <c r="G3662" i="16"/>
  <c r="G3663" i="16"/>
  <c r="G3664" i="16"/>
  <c r="G3665" i="16"/>
  <c r="G3666" i="16"/>
  <c r="G3667" i="16"/>
  <c r="G3668" i="16"/>
  <c r="G3669" i="16"/>
  <c r="G3670" i="16"/>
  <c r="G3671" i="16"/>
  <c r="G3672" i="16"/>
  <c r="G3673" i="16"/>
  <c r="G3674" i="16"/>
  <c r="G3675" i="16"/>
  <c r="G3676" i="16"/>
  <c r="G3677" i="16"/>
  <c r="G3678" i="16"/>
  <c r="G3679" i="16"/>
  <c r="G3680" i="16"/>
  <c r="G3681" i="16"/>
  <c r="G3682" i="16"/>
  <c r="G3683" i="16"/>
  <c r="G3684" i="16"/>
  <c r="G3685" i="16"/>
  <c r="G3686" i="16"/>
  <c r="G3687" i="16"/>
  <c r="G3688" i="16"/>
  <c r="G3689" i="16"/>
  <c r="G3690" i="16"/>
  <c r="G3691" i="16"/>
  <c r="G3692" i="16"/>
  <c r="G3693" i="16"/>
  <c r="G3694" i="16"/>
  <c r="G3695" i="16"/>
  <c r="G3696" i="16"/>
  <c r="G3697" i="16"/>
  <c r="G3698" i="16"/>
  <c r="G3699" i="16"/>
  <c r="G3700" i="16"/>
  <c r="G3701" i="16"/>
  <c r="G3702" i="16"/>
  <c r="G3703" i="16"/>
  <c r="G3704" i="16"/>
  <c r="G3705" i="16"/>
  <c r="G3706" i="16"/>
  <c r="G3707" i="16"/>
  <c r="G3708" i="16"/>
  <c r="G3709" i="16"/>
  <c r="G3710" i="16"/>
  <c r="G3711" i="16"/>
  <c r="G3712" i="16"/>
  <c r="G3713" i="16"/>
  <c r="G3714" i="16"/>
  <c r="G3715" i="16"/>
  <c r="G3716" i="16"/>
  <c r="G3717" i="16"/>
  <c r="G3718" i="16"/>
  <c r="G3719" i="16"/>
  <c r="G3720" i="16"/>
  <c r="G3721" i="16"/>
  <c r="G3722" i="16"/>
  <c r="G3723" i="16"/>
  <c r="G3724" i="16"/>
  <c r="G3725" i="16"/>
  <c r="G3726" i="16"/>
  <c r="G3727" i="16"/>
  <c r="G3728" i="16"/>
  <c r="G3729" i="16"/>
  <c r="G3730" i="16"/>
  <c r="G3731" i="16"/>
  <c r="G3732" i="16"/>
  <c r="G3733" i="16"/>
  <c r="G3734" i="16"/>
  <c r="G3735" i="16"/>
  <c r="G3736" i="16"/>
  <c r="G3737" i="16"/>
  <c r="G3738" i="16"/>
  <c r="G3739" i="16"/>
  <c r="G3740" i="16"/>
  <c r="G3741" i="16"/>
  <c r="G3742" i="16"/>
  <c r="G3743" i="16"/>
  <c r="G3744" i="16"/>
  <c r="G3745" i="16"/>
  <c r="G3746" i="16"/>
  <c r="G3747" i="16"/>
  <c r="G3748" i="16"/>
  <c r="G3749" i="16"/>
  <c r="G3750" i="16"/>
  <c r="G3751" i="16"/>
  <c r="G3752" i="16"/>
  <c r="G3753" i="16"/>
  <c r="G3754" i="16"/>
  <c r="G3755" i="16"/>
  <c r="G3756" i="16"/>
  <c r="G3757" i="16"/>
  <c r="G3758" i="16"/>
  <c r="G3759" i="16"/>
  <c r="G3760" i="16"/>
  <c r="G3761" i="16"/>
  <c r="G3762" i="16"/>
  <c r="G3763" i="16"/>
  <c r="G3764" i="16"/>
  <c r="G3765" i="16"/>
  <c r="G3766" i="16"/>
  <c r="G3767" i="16"/>
  <c r="G3768" i="16"/>
  <c r="G3769" i="16"/>
  <c r="G3770" i="16"/>
  <c r="G3771" i="16"/>
  <c r="G3772" i="16"/>
  <c r="G3773" i="16"/>
  <c r="G3774" i="16"/>
  <c r="G3775" i="16"/>
  <c r="G3776" i="16"/>
  <c r="G3777" i="16"/>
  <c r="G3778" i="16"/>
  <c r="G3779" i="16"/>
  <c r="G3780" i="16"/>
  <c r="G3781" i="16"/>
  <c r="G3782" i="16"/>
  <c r="G3783" i="16"/>
  <c r="G3784" i="16"/>
  <c r="G3785" i="16"/>
  <c r="G3786" i="16"/>
  <c r="G3787" i="16"/>
  <c r="G3788" i="16"/>
  <c r="G3789" i="16"/>
  <c r="G3790" i="16"/>
  <c r="G3791" i="16"/>
  <c r="G3792" i="16"/>
  <c r="G3793" i="16"/>
  <c r="G3794" i="16"/>
  <c r="G3795" i="16"/>
  <c r="G3796" i="16"/>
  <c r="G3797" i="16"/>
  <c r="G3798" i="16"/>
  <c r="G3799" i="16"/>
  <c r="G3800" i="16"/>
  <c r="G3801" i="16"/>
  <c r="G3802" i="16"/>
  <c r="G3803" i="16"/>
  <c r="G3804" i="16"/>
  <c r="G3805" i="16"/>
  <c r="G3806" i="16"/>
  <c r="G3807" i="16"/>
  <c r="G3808" i="16"/>
  <c r="G3809" i="16"/>
  <c r="G3810" i="16"/>
  <c r="G3811" i="16"/>
  <c r="G3812" i="16"/>
  <c r="G3813" i="16"/>
  <c r="G3814" i="16"/>
  <c r="G3815" i="16"/>
  <c r="G3816" i="16"/>
  <c r="G3817" i="16"/>
  <c r="G3818" i="16"/>
  <c r="G3819" i="16"/>
  <c r="G3820" i="16"/>
  <c r="G3821" i="16"/>
  <c r="G3822" i="16"/>
  <c r="G3823" i="16"/>
  <c r="G3824" i="16"/>
  <c r="G3825" i="16"/>
  <c r="G3826" i="16"/>
  <c r="G3827" i="16"/>
  <c r="G3828" i="16"/>
  <c r="G3829" i="16"/>
  <c r="G3830" i="16"/>
  <c r="G3831" i="16"/>
  <c r="G3832" i="16"/>
  <c r="G3833" i="16"/>
  <c r="G3834" i="16"/>
  <c r="G3835" i="16"/>
  <c r="G3836" i="16"/>
  <c r="G3837" i="16"/>
  <c r="G3838" i="16"/>
  <c r="G3839" i="16"/>
  <c r="G3840" i="16"/>
  <c r="G3841" i="16"/>
  <c r="G3842" i="16"/>
  <c r="G3843" i="16"/>
  <c r="G3844" i="16"/>
  <c r="G3845" i="16"/>
  <c r="C39" i="16"/>
  <c r="F2" i="15"/>
  <c r="F6" i="15" s="1"/>
  <c r="F9" i="10" s="1"/>
  <c r="H19" i="6"/>
  <c r="J2" i="15" s="1"/>
  <c r="J6" i="15" s="1"/>
  <c r="F10" i="10" s="1"/>
  <c r="H31" i="6"/>
  <c r="Y7" i="8"/>
  <c r="X6" i="8"/>
  <c r="AO9" i="7"/>
  <c r="AK9" i="7"/>
  <c r="AJ10" i="7"/>
  <c r="AQ9" i="7"/>
  <c r="AP9" i="7"/>
  <c r="AL9" i="7"/>
  <c r="AA8" i="8"/>
  <c r="Z7" i="8"/>
  <c r="C36" i="16" l="1"/>
  <c r="C37" i="16"/>
  <c r="C11" i="16"/>
  <c r="C14" i="16"/>
  <c r="AA9" i="8"/>
  <c r="Z8" i="8"/>
  <c r="AJ11" i="7"/>
  <c r="AO10" i="7"/>
  <c r="AK10" i="7"/>
  <c r="AQ10" i="7"/>
  <c r="AP10" i="7"/>
  <c r="AL10" i="7"/>
  <c r="Y8" i="8"/>
  <c r="X7" i="8"/>
  <c r="C38" i="16" l="1"/>
  <c r="C15" i="16"/>
  <c r="F50" i="16" s="1"/>
  <c r="F132" i="16"/>
  <c r="F144" i="16"/>
  <c r="F148" i="16"/>
  <c r="F160" i="16"/>
  <c r="F164" i="16"/>
  <c r="F180" i="16"/>
  <c r="F194" i="16"/>
  <c r="F203" i="16"/>
  <c r="F207" i="16"/>
  <c r="F216" i="16"/>
  <c r="F219" i="16"/>
  <c r="F228" i="16"/>
  <c r="F232" i="16"/>
  <c r="F242" i="16"/>
  <c r="F244" i="16"/>
  <c r="F255" i="16"/>
  <c r="F258" i="16"/>
  <c r="F267" i="16"/>
  <c r="F271" i="16"/>
  <c r="F280" i="16"/>
  <c r="F283" i="16"/>
  <c r="F292" i="16"/>
  <c r="F296" i="16"/>
  <c r="F305" i="16"/>
  <c r="F307" i="16"/>
  <c r="F315" i="16"/>
  <c r="F319" i="16"/>
  <c r="F327" i="16"/>
  <c r="F329" i="16"/>
  <c r="F337" i="16"/>
  <c r="F339" i="16"/>
  <c r="F347" i="16"/>
  <c r="F350" i="16"/>
  <c r="F356" i="16"/>
  <c r="F359" i="16"/>
  <c r="F366" i="16"/>
  <c r="F368" i="16"/>
  <c r="F375" i="16"/>
  <c r="F377" i="16"/>
  <c r="F384" i="16"/>
  <c r="F386" i="16"/>
  <c r="F393" i="16"/>
  <c r="F395" i="16"/>
  <c r="F402" i="16"/>
  <c r="F404" i="16"/>
  <c r="F410" i="16"/>
  <c r="F412" i="16"/>
  <c r="F418" i="16"/>
  <c r="F420" i="16"/>
  <c r="F426" i="16"/>
  <c r="F428" i="16"/>
  <c r="F434" i="16"/>
  <c r="F436" i="16"/>
  <c r="F442" i="16"/>
  <c r="F444" i="16"/>
  <c r="F450" i="16"/>
  <c r="F452" i="16"/>
  <c r="F458" i="16"/>
  <c r="F460" i="16"/>
  <c r="F466" i="16"/>
  <c r="F468" i="16"/>
  <c r="F474" i="16"/>
  <c r="F476" i="16"/>
  <c r="F482" i="16"/>
  <c r="F484" i="16"/>
  <c r="F490" i="16"/>
  <c r="F492" i="16"/>
  <c r="F498" i="16"/>
  <c r="F500" i="16"/>
  <c r="F506" i="16"/>
  <c r="F508" i="16"/>
  <c r="F514" i="16"/>
  <c r="F516" i="16"/>
  <c r="F522" i="16"/>
  <c r="F524" i="16"/>
  <c r="F530" i="16"/>
  <c r="F532" i="16"/>
  <c r="F538" i="16"/>
  <c r="F540" i="16"/>
  <c r="F546" i="16"/>
  <c r="F548" i="16"/>
  <c r="F554" i="16"/>
  <c r="F556" i="16"/>
  <c r="F562" i="16"/>
  <c r="F564" i="16"/>
  <c r="F570" i="16"/>
  <c r="F572" i="16"/>
  <c r="F578" i="16"/>
  <c r="F580" i="16"/>
  <c r="F586" i="16"/>
  <c r="F588" i="16"/>
  <c r="F594" i="16"/>
  <c r="F596" i="16"/>
  <c r="F602" i="16"/>
  <c r="F604" i="16"/>
  <c r="F610" i="16"/>
  <c r="F612" i="16"/>
  <c r="F618" i="16"/>
  <c r="F620" i="16"/>
  <c r="F626" i="16"/>
  <c r="F628" i="16"/>
  <c r="F634" i="16"/>
  <c r="F636" i="16"/>
  <c r="F642" i="16"/>
  <c r="F644" i="16"/>
  <c r="F650" i="16"/>
  <c r="F652" i="16"/>
  <c r="F658" i="16"/>
  <c r="F660" i="16"/>
  <c r="F666" i="16"/>
  <c r="F668" i="16"/>
  <c r="F674" i="16"/>
  <c r="F676" i="16"/>
  <c r="F682" i="16"/>
  <c r="F684" i="16"/>
  <c r="F690" i="16"/>
  <c r="F692" i="16"/>
  <c r="F698" i="16"/>
  <c r="F700" i="16"/>
  <c r="F706" i="16"/>
  <c r="F708" i="16"/>
  <c r="F714" i="16"/>
  <c r="F716" i="16"/>
  <c r="F722" i="16"/>
  <c r="F724" i="16"/>
  <c r="F730" i="16"/>
  <c r="F732" i="16"/>
  <c r="F738" i="16"/>
  <c r="F740" i="16"/>
  <c r="F746" i="16"/>
  <c r="F748" i="16"/>
  <c r="F754" i="16"/>
  <c r="F756" i="16"/>
  <c r="F762" i="16"/>
  <c r="F764" i="16"/>
  <c r="F770" i="16"/>
  <c r="F772" i="16"/>
  <c r="F778" i="16"/>
  <c r="F780" i="16"/>
  <c r="F786" i="16"/>
  <c r="F788" i="16"/>
  <c r="F794" i="16"/>
  <c r="F796" i="16"/>
  <c r="F802" i="16"/>
  <c r="F804" i="16"/>
  <c r="F810" i="16"/>
  <c r="F812" i="16"/>
  <c r="F818" i="16"/>
  <c r="F820" i="16"/>
  <c r="F825" i="16"/>
  <c r="F826" i="16"/>
  <c r="F827" i="16"/>
  <c r="F828" i="16"/>
  <c r="F829" i="16"/>
  <c r="F830" i="16"/>
  <c r="F831" i="16"/>
  <c r="F832" i="16"/>
  <c r="F833" i="16"/>
  <c r="F834" i="16"/>
  <c r="F835" i="16"/>
  <c r="F836" i="16"/>
  <c r="F837" i="16"/>
  <c r="F838" i="16"/>
  <c r="F839" i="16"/>
  <c r="F840" i="16"/>
  <c r="F841" i="16"/>
  <c r="F842" i="16"/>
  <c r="F843" i="16"/>
  <c r="F844" i="16"/>
  <c r="F845" i="16"/>
  <c r="F846" i="16"/>
  <c r="F847" i="16"/>
  <c r="F848" i="16"/>
  <c r="F849" i="16"/>
  <c r="F850" i="16"/>
  <c r="F851" i="16"/>
  <c r="F852" i="16"/>
  <c r="F853" i="16"/>
  <c r="F854" i="16"/>
  <c r="F855" i="16"/>
  <c r="F856" i="16"/>
  <c r="F857" i="16"/>
  <c r="F858" i="16"/>
  <c r="F859" i="16"/>
  <c r="F860" i="16"/>
  <c r="F861" i="16"/>
  <c r="F862" i="16"/>
  <c r="F863" i="16"/>
  <c r="F864" i="16"/>
  <c r="F865" i="16"/>
  <c r="F866" i="16"/>
  <c r="F867" i="16"/>
  <c r="F868" i="16"/>
  <c r="F869" i="16"/>
  <c r="F870" i="16"/>
  <c r="F871" i="16"/>
  <c r="F872" i="16"/>
  <c r="F873" i="16"/>
  <c r="F874" i="16"/>
  <c r="F875" i="16"/>
  <c r="F876" i="16"/>
  <c r="F877" i="16"/>
  <c r="F878" i="16"/>
  <c r="F879" i="16"/>
  <c r="F880" i="16"/>
  <c r="F881" i="16"/>
  <c r="F882" i="16"/>
  <c r="F883" i="16"/>
  <c r="F884" i="16"/>
  <c r="F885" i="16"/>
  <c r="F886" i="16"/>
  <c r="F887" i="16"/>
  <c r="F888" i="16"/>
  <c r="F889" i="16"/>
  <c r="F890" i="16"/>
  <c r="F891" i="16"/>
  <c r="F892" i="16"/>
  <c r="F893" i="16"/>
  <c r="F894" i="16"/>
  <c r="F895" i="16"/>
  <c r="F896" i="16"/>
  <c r="F897" i="16"/>
  <c r="F898" i="16"/>
  <c r="F899" i="16"/>
  <c r="F900" i="16"/>
  <c r="F901" i="16"/>
  <c r="F902" i="16"/>
  <c r="F903" i="16"/>
  <c r="F904" i="16"/>
  <c r="F905" i="16"/>
  <c r="F906" i="16"/>
  <c r="F907" i="16"/>
  <c r="F908" i="16"/>
  <c r="F909" i="16"/>
  <c r="F910" i="16"/>
  <c r="F911" i="16"/>
  <c r="F912" i="16"/>
  <c r="F913" i="16"/>
  <c r="F914" i="16"/>
  <c r="F915" i="16"/>
  <c r="F916" i="16"/>
  <c r="F917" i="16"/>
  <c r="F918" i="16"/>
  <c r="F919" i="16"/>
  <c r="F920" i="16"/>
  <c r="F921" i="16"/>
  <c r="F922" i="16"/>
  <c r="F923" i="16"/>
  <c r="F924" i="16"/>
  <c r="F925" i="16"/>
  <c r="F926" i="16"/>
  <c r="F927" i="16"/>
  <c r="F928" i="16"/>
  <c r="F929" i="16"/>
  <c r="F930" i="16"/>
  <c r="F931" i="16"/>
  <c r="F932" i="16"/>
  <c r="F933" i="16"/>
  <c r="F934" i="16"/>
  <c r="F935" i="16"/>
  <c r="F936" i="16"/>
  <c r="F937" i="16"/>
  <c r="F938" i="16"/>
  <c r="F939" i="16"/>
  <c r="F940" i="16"/>
  <c r="F941" i="16"/>
  <c r="F942" i="16"/>
  <c r="F943" i="16"/>
  <c r="F944" i="16"/>
  <c r="F945" i="16"/>
  <c r="F946" i="16"/>
  <c r="F947" i="16"/>
  <c r="F948" i="16"/>
  <c r="F949" i="16"/>
  <c r="F950" i="16"/>
  <c r="F951" i="16"/>
  <c r="F952" i="16"/>
  <c r="F953" i="16"/>
  <c r="F954" i="16"/>
  <c r="F955" i="16"/>
  <c r="F956" i="16"/>
  <c r="F957" i="16"/>
  <c r="F958" i="16"/>
  <c r="F959" i="16"/>
  <c r="F960" i="16"/>
  <c r="F961" i="16"/>
  <c r="F962" i="16"/>
  <c r="F963" i="16"/>
  <c r="F964" i="16"/>
  <c r="F965" i="16"/>
  <c r="F966" i="16"/>
  <c r="F967" i="16"/>
  <c r="F968" i="16"/>
  <c r="F969" i="16"/>
  <c r="F970" i="16"/>
  <c r="F971" i="16"/>
  <c r="F972" i="16"/>
  <c r="F973" i="16"/>
  <c r="F974" i="16"/>
  <c r="F975" i="16"/>
  <c r="F976" i="16"/>
  <c r="F977" i="16"/>
  <c r="F978" i="16"/>
  <c r="F979" i="16"/>
  <c r="F980" i="16"/>
  <c r="F981" i="16"/>
  <c r="F982" i="16"/>
  <c r="F983" i="16"/>
  <c r="F984" i="16"/>
  <c r="F985" i="16"/>
  <c r="F986" i="16"/>
  <c r="F987" i="16"/>
  <c r="F988" i="16"/>
  <c r="F989" i="16"/>
  <c r="F990" i="16"/>
  <c r="F991" i="16"/>
  <c r="F992" i="16"/>
  <c r="F993" i="16"/>
  <c r="F994" i="16"/>
  <c r="F995" i="16"/>
  <c r="F996" i="16"/>
  <c r="F997" i="16"/>
  <c r="F998" i="16"/>
  <c r="F999" i="16"/>
  <c r="F1000" i="16"/>
  <c r="F1001" i="16"/>
  <c r="F1002" i="16"/>
  <c r="F1003" i="16"/>
  <c r="F1004" i="16"/>
  <c r="F1005" i="16"/>
  <c r="F1006" i="16"/>
  <c r="F1007" i="16"/>
  <c r="F1008" i="16"/>
  <c r="F1009" i="16"/>
  <c r="F1010" i="16"/>
  <c r="F1011" i="16"/>
  <c r="F1012" i="16"/>
  <c r="F1013" i="16"/>
  <c r="F1014" i="16"/>
  <c r="F1015" i="16"/>
  <c r="F1016" i="16"/>
  <c r="F1017" i="16"/>
  <c r="F1018" i="16"/>
  <c r="F1019" i="16"/>
  <c r="F1020" i="16"/>
  <c r="F1021" i="16"/>
  <c r="F1022" i="16"/>
  <c r="F1023" i="16"/>
  <c r="F1024" i="16"/>
  <c r="F1025" i="16"/>
  <c r="F1026" i="16"/>
  <c r="F1027" i="16"/>
  <c r="F1028" i="16"/>
  <c r="F1029" i="16"/>
  <c r="F1030" i="16"/>
  <c r="F1031" i="16"/>
  <c r="F1032" i="16"/>
  <c r="F1033" i="16"/>
  <c r="F1034" i="16"/>
  <c r="F1035" i="16"/>
  <c r="F1036" i="16"/>
  <c r="F1037" i="16"/>
  <c r="F1038" i="16"/>
  <c r="F1039" i="16"/>
  <c r="F1040" i="16"/>
  <c r="F1041" i="16"/>
  <c r="F1042" i="16"/>
  <c r="F1043" i="16"/>
  <c r="F1044" i="16"/>
  <c r="F1045" i="16"/>
  <c r="F1046" i="16"/>
  <c r="F1047" i="16"/>
  <c r="F1048" i="16"/>
  <c r="F1049" i="16"/>
  <c r="F1050" i="16"/>
  <c r="F1051" i="16"/>
  <c r="F1052" i="16"/>
  <c r="F1053" i="16"/>
  <c r="F1054" i="16"/>
  <c r="F1055" i="16"/>
  <c r="F1056" i="16"/>
  <c r="F1057" i="16"/>
  <c r="F1058" i="16"/>
  <c r="F1059" i="16"/>
  <c r="F1060" i="16"/>
  <c r="F1061" i="16"/>
  <c r="F1062" i="16"/>
  <c r="F1063" i="16"/>
  <c r="F1064" i="16"/>
  <c r="F1065" i="16"/>
  <c r="F1066" i="16"/>
  <c r="F1067" i="16"/>
  <c r="F1068" i="16"/>
  <c r="F1069" i="16"/>
  <c r="F1070" i="16"/>
  <c r="F1071" i="16"/>
  <c r="F1072" i="16"/>
  <c r="F1073" i="16"/>
  <c r="F1074" i="16"/>
  <c r="F1075" i="16"/>
  <c r="F1076" i="16"/>
  <c r="F1077" i="16"/>
  <c r="F1078" i="16"/>
  <c r="F1079" i="16"/>
  <c r="F1080" i="16"/>
  <c r="F1081" i="16"/>
  <c r="F1082" i="16"/>
  <c r="F1083" i="16"/>
  <c r="F1084" i="16"/>
  <c r="F1085" i="16"/>
  <c r="F1086" i="16"/>
  <c r="F1087" i="16"/>
  <c r="F1088" i="16"/>
  <c r="F1089" i="16"/>
  <c r="F1090" i="16"/>
  <c r="F1091" i="16"/>
  <c r="F1092" i="16"/>
  <c r="F1093" i="16"/>
  <c r="F1094" i="16"/>
  <c r="F1095" i="16"/>
  <c r="F1096" i="16"/>
  <c r="F1097" i="16"/>
  <c r="F1098" i="16"/>
  <c r="F1099" i="16"/>
  <c r="F1100" i="16"/>
  <c r="F1101" i="16"/>
  <c r="F1102" i="16"/>
  <c r="F1103" i="16"/>
  <c r="F1104" i="16"/>
  <c r="F1105" i="16"/>
  <c r="F1106" i="16"/>
  <c r="F1107" i="16"/>
  <c r="F1108" i="16"/>
  <c r="F1109" i="16"/>
  <c r="F1110" i="16"/>
  <c r="F1111" i="16"/>
  <c r="F1112" i="16"/>
  <c r="F1113" i="16"/>
  <c r="F1114" i="16"/>
  <c r="F1115" i="16"/>
  <c r="F1116" i="16"/>
  <c r="F1117" i="16"/>
  <c r="F1118" i="16"/>
  <c r="F1119" i="16"/>
  <c r="F1120" i="16"/>
  <c r="F1121" i="16"/>
  <c r="F1122" i="16"/>
  <c r="F1123" i="16"/>
  <c r="F1124" i="16"/>
  <c r="F1125" i="16"/>
  <c r="F1126" i="16"/>
  <c r="F1127" i="16"/>
  <c r="F1128" i="16"/>
  <c r="F1129" i="16"/>
  <c r="F1130" i="16"/>
  <c r="F1131" i="16"/>
  <c r="F1132" i="16"/>
  <c r="F1133" i="16"/>
  <c r="F1134" i="16"/>
  <c r="F1135" i="16"/>
  <c r="F1136" i="16"/>
  <c r="F1137" i="16"/>
  <c r="F1138" i="16"/>
  <c r="F1139" i="16"/>
  <c r="F1140" i="16"/>
  <c r="F1141" i="16"/>
  <c r="F1142" i="16"/>
  <c r="F1143" i="16"/>
  <c r="F1144" i="16"/>
  <c r="F1145" i="16"/>
  <c r="F1146" i="16"/>
  <c r="F1147" i="16"/>
  <c r="F1148" i="16"/>
  <c r="F1149" i="16"/>
  <c r="F1150" i="16"/>
  <c r="F1151" i="16"/>
  <c r="F1152" i="16"/>
  <c r="F1153" i="16"/>
  <c r="F1154" i="16"/>
  <c r="F1155" i="16"/>
  <c r="F1156" i="16"/>
  <c r="F1157" i="16"/>
  <c r="F1158" i="16"/>
  <c r="F1159" i="16"/>
  <c r="F1160" i="16"/>
  <c r="F1161" i="16"/>
  <c r="F1162" i="16"/>
  <c r="F1163" i="16"/>
  <c r="F1164" i="16"/>
  <c r="F1165" i="16"/>
  <c r="F1166" i="16"/>
  <c r="F1167" i="16"/>
  <c r="F1168" i="16"/>
  <c r="F1169" i="16"/>
  <c r="F1170" i="16"/>
  <c r="F1171" i="16"/>
  <c r="F1172" i="16"/>
  <c r="F1173" i="16"/>
  <c r="F1174" i="16"/>
  <c r="F1175" i="16"/>
  <c r="F1176" i="16"/>
  <c r="F1177" i="16"/>
  <c r="F1178" i="16"/>
  <c r="F1179" i="16"/>
  <c r="F1180" i="16"/>
  <c r="F1181" i="16"/>
  <c r="F1182" i="16"/>
  <c r="F1183" i="16"/>
  <c r="F1184" i="16"/>
  <c r="F1185" i="16"/>
  <c r="F1186" i="16"/>
  <c r="F1187" i="16"/>
  <c r="F1188" i="16"/>
  <c r="F1189" i="16"/>
  <c r="F1190" i="16"/>
  <c r="F1191" i="16"/>
  <c r="F1192" i="16"/>
  <c r="F1193" i="16"/>
  <c r="F1194" i="16"/>
  <c r="F1195" i="16"/>
  <c r="F1196" i="16"/>
  <c r="F1197" i="16"/>
  <c r="F1198" i="16"/>
  <c r="F1199" i="16"/>
  <c r="F1200" i="16"/>
  <c r="F1201" i="16"/>
  <c r="F1202" i="16"/>
  <c r="F1203" i="16"/>
  <c r="F1204" i="16"/>
  <c r="F1205" i="16"/>
  <c r="F1206" i="16"/>
  <c r="F1207" i="16"/>
  <c r="F1208" i="16"/>
  <c r="F1209" i="16"/>
  <c r="F1210" i="16"/>
  <c r="F1211" i="16"/>
  <c r="F1212" i="16"/>
  <c r="F1213" i="16"/>
  <c r="F1214" i="16"/>
  <c r="F1215" i="16"/>
  <c r="F1216" i="16"/>
  <c r="F1217" i="16"/>
  <c r="F1218" i="16"/>
  <c r="F1219" i="16"/>
  <c r="F1220" i="16"/>
  <c r="F1221" i="16"/>
  <c r="F1222" i="16"/>
  <c r="F1223" i="16"/>
  <c r="F1224" i="16"/>
  <c r="F1225" i="16"/>
  <c r="F1226" i="16"/>
  <c r="F1227" i="16"/>
  <c r="F1228" i="16"/>
  <c r="F1229" i="16"/>
  <c r="F1230" i="16"/>
  <c r="F1231" i="16"/>
  <c r="F1232" i="16"/>
  <c r="F1233" i="16"/>
  <c r="F1234" i="16"/>
  <c r="F1235" i="16"/>
  <c r="F1236" i="16"/>
  <c r="F1237" i="16"/>
  <c r="F1238" i="16"/>
  <c r="F1239" i="16"/>
  <c r="F1240" i="16"/>
  <c r="F1241" i="16"/>
  <c r="F1242" i="16"/>
  <c r="F1243" i="16"/>
  <c r="F1244" i="16"/>
  <c r="F1245" i="16"/>
  <c r="F1246" i="16"/>
  <c r="F1247" i="16"/>
  <c r="F1248" i="16"/>
  <c r="F1249" i="16"/>
  <c r="F1250" i="16"/>
  <c r="F1251" i="16"/>
  <c r="F1252" i="16"/>
  <c r="F1253" i="16"/>
  <c r="F1254" i="16"/>
  <c r="F1255" i="16"/>
  <c r="F1256" i="16"/>
  <c r="F1257" i="16"/>
  <c r="F1258" i="16"/>
  <c r="F1259" i="16"/>
  <c r="F1260" i="16"/>
  <c r="F1261" i="16"/>
  <c r="F1262" i="16"/>
  <c r="F1263" i="16"/>
  <c r="F1264" i="16"/>
  <c r="F1265" i="16"/>
  <c r="F1266" i="16"/>
  <c r="F1267" i="16"/>
  <c r="F1268" i="16"/>
  <c r="F1269" i="16"/>
  <c r="F1270" i="16"/>
  <c r="F1271" i="16"/>
  <c r="F1272" i="16"/>
  <c r="F1273" i="16"/>
  <c r="F1274" i="16"/>
  <c r="F1275" i="16"/>
  <c r="F1276" i="16"/>
  <c r="F1277" i="16"/>
  <c r="F1278" i="16"/>
  <c r="F1279" i="16"/>
  <c r="F1280" i="16"/>
  <c r="F1281" i="16"/>
  <c r="F1282" i="16"/>
  <c r="F1283" i="16"/>
  <c r="F1284" i="16"/>
  <c r="F1285" i="16"/>
  <c r="F1286" i="16"/>
  <c r="F1287" i="16"/>
  <c r="F1288" i="16"/>
  <c r="F1289" i="16"/>
  <c r="F1290" i="16"/>
  <c r="F1291" i="16"/>
  <c r="F1292" i="16"/>
  <c r="F1293" i="16"/>
  <c r="F1294" i="16"/>
  <c r="F1295" i="16"/>
  <c r="F1296" i="16"/>
  <c r="F1297" i="16"/>
  <c r="F1298" i="16"/>
  <c r="F1299" i="16"/>
  <c r="F1300" i="16"/>
  <c r="F1301" i="16"/>
  <c r="F1302" i="16"/>
  <c r="F1303" i="16"/>
  <c r="F1304" i="16"/>
  <c r="F1305" i="16"/>
  <c r="F1306" i="16"/>
  <c r="F1307" i="16"/>
  <c r="F1308" i="16"/>
  <c r="F1309" i="16"/>
  <c r="F1310" i="16"/>
  <c r="F1311" i="16"/>
  <c r="F1312" i="16"/>
  <c r="F1313" i="16"/>
  <c r="F1314" i="16"/>
  <c r="F1315" i="16"/>
  <c r="F1316" i="16"/>
  <c r="F1317" i="16"/>
  <c r="F1318" i="16"/>
  <c r="F1319" i="16"/>
  <c r="F1320" i="16"/>
  <c r="F1321" i="16"/>
  <c r="F1322" i="16"/>
  <c r="F1323" i="16"/>
  <c r="F1324" i="16"/>
  <c r="F1325" i="16"/>
  <c r="F1326" i="16"/>
  <c r="F1327" i="16"/>
  <c r="F1328" i="16"/>
  <c r="F1329" i="16"/>
  <c r="F1330" i="16"/>
  <c r="F1331" i="16"/>
  <c r="F1332" i="16"/>
  <c r="F1333" i="16"/>
  <c r="F1334" i="16"/>
  <c r="F1335" i="16"/>
  <c r="F1336" i="16"/>
  <c r="F1337" i="16"/>
  <c r="F1338" i="16"/>
  <c r="F1339" i="16"/>
  <c r="F1340" i="16"/>
  <c r="F1341" i="16"/>
  <c r="F1342" i="16"/>
  <c r="F1343" i="16"/>
  <c r="F1344" i="16"/>
  <c r="F1345" i="16"/>
  <c r="F1346" i="16"/>
  <c r="F1347" i="16"/>
  <c r="F1348" i="16"/>
  <c r="F1349" i="16"/>
  <c r="F1350" i="16"/>
  <c r="F1351" i="16"/>
  <c r="F1352" i="16"/>
  <c r="F1353" i="16"/>
  <c r="F1354" i="16"/>
  <c r="F1355" i="16"/>
  <c r="F1356" i="16"/>
  <c r="F1357" i="16"/>
  <c r="F1358" i="16"/>
  <c r="F1359" i="16"/>
  <c r="F1360" i="16"/>
  <c r="F1361" i="16"/>
  <c r="F1362" i="16"/>
  <c r="F1363" i="16"/>
  <c r="F1364" i="16"/>
  <c r="F1365" i="16"/>
  <c r="F1366" i="16"/>
  <c r="F1367" i="16"/>
  <c r="F1368" i="16"/>
  <c r="F1369" i="16"/>
  <c r="F1370" i="16"/>
  <c r="F1371" i="16"/>
  <c r="F1372" i="16"/>
  <c r="F1373" i="16"/>
  <c r="F1374" i="16"/>
  <c r="F1375" i="16"/>
  <c r="F1376" i="16"/>
  <c r="F1377" i="16"/>
  <c r="F1378" i="16"/>
  <c r="F1379" i="16"/>
  <c r="F1380" i="16"/>
  <c r="F1381" i="16"/>
  <c r="F1382" i="16"/>
  <c r="F1383" i="16"/>
  <c r="F1384" i="16"/>
  <c r="F1385" i="16"/>
  <c r="F1386" i="16"/>
  <c r="F1387" i="16"/>
  <c r="F1388" i="16"/>
  <c r="F1389" i="16"/>
  <c r="F1390" i="16"/>
  <c r="F1391" i="16"/>
  <c r="F1392" i="16"/>
  <c r="F1393" i="16"/>
  <c r="F1394" i="16"/>
  <c r="F1395" i="16"/>
  <c r="F1396" i="16"/>
  <c r="F1397" i="16"/>
  <c r="F1398" i="16"/>
  <c r="F1399" i="16"/>
  <c r="F1400" i="16"/>
  <c r="F1401" i="16"/>
  <c r="F1402" i="16"/>
  <c r="F1403" i="16"/>
  <c r="F1404" i="16"/>
  <c r="F1405" i="16"/>
  <c r="F1406" i="16"/>
  <c r="F1407" i="16"/>
  <c r="F1408" i="16"/>
  <c r="F1409" i="16"/>
  <c r="F1410" i="16"/>
  <c r="F1411" i="16"/>
  <c r="F1412" i="16"/>
  <c r="F1413" i="16"/>
  <c r="F1414" i="16"/>
  <c r="F1415" i="16"/>
  <c r="F1416" i="16"/>
  <c r="F1417" i="16"/>
  <c r="F1418" i="16"/>
  <c r="F1419" i="16"/>
  <c r="F1420" i="16"/>
  <c r="F1421" i="16"/>
  <c r="F1422" i="16"/>
  <c r="F1423" i="16"/>
  <c r="F1424" i="16"/>
  <c r="F1425" i="16"/>
  <c r="F1426" i="16"/>
  <c r="F1427" i="16"/>
  <c r="F1428" i="16"/>
  <c r="F1429" i="16"/>
  <c r="F1430" i="16"/>
  <c r="F1431" i="16"/>
  <c r="F1432" i="16"/>
  <c r="F1433" i="16"/>
  <c r="F1434" i="16"/>
  <c r="F1435" i="16"/>
  <c r="F1436" i="16"/>
  <c r="F1437" i="16"/>
  <c r="F1438" i="16"/>
  <c r="F1439" i="16"/>
  <c r="F1440" i="16"/>
  <c r="F1441" i="16"/>
  <c r="F1442" i="16"/>
  <c r="F1443" i="16"/>
  <c r="F1444" i="16"/>
  <c r="F1445" i="16"/>
  <c r="F1446" i="16"/>
  <c r="F1447" i="16"/>
  <c r="F1448" i="16"/>
  <c r="F1449" i="16"/>
  <c r="F1450" i="16"/>
  <c r="F1451" i="16"/>
  <c r="F1452" i="16"/>
  <c r="F1453" i="16"/>
  <c r="F1454" i="16"/>
  <c r="F1455" i="16"/>
  <c r="F1456" i="16"/>
  <c r="F1457" i="16"/>
  <c r="F1458" i="16"/>
  <c r="F1459" i="16"/>
  <c r="F1460" i="16"/>
  <c r="F1461" i="16"/>
  <c r="F1462" i="16"/>
  <c r="F1463" i="16"/>
  <c r="F1464" i="16"/>
  <c r="F1465" i="16"/>
  <c r="F1466" i="16"/>
  <c r="F1467" i="16"/>
  <c r="F1468" i="16"/>
  <c r="F1469" i="16"/>
  <c r="F1470" i="16"/>
  <c r="F1471" i="16"/>
  <c r="F1472" i="16"/>
  <c r="F1473" i="16"/>
  <c r="F1474" i="16"/>
  <c r="F1475" i="16"/>
  <c r="F1476" i="16"/>
  <c r="F1477" i="16"/>
  <c r="F1478" i="16"/>
  <c r="F1479" i="16"/>
  <c r="F1480" i="16"/>
  <c r="F1481" i="16"/>
  <c r="F1482" i="16"/>
  <c r="F1483" i="16"/>
  <c r="F1484" i="16"/>
  <c r="F1485" i="16"/>
  <c r="F1486" i="16"/>
  <c r="F1487" i="16"/>
  <c r="F1488" i="16"/>
  <c r="F1489" i="16"/>
  <c r="F1490" i="16"/>
  <c r="F1491" i="16"/>
  <c r="F1492" i="16"/>
  <c r="F1493" i="16"/>
  <c r="F1494" i="16"/>
  <c r="F1495" i="16"/>
  <c r="F1496" i="16"/>
  <c r="F1497" i="16"/>
  <c r="F1498" i="16"/>
  <c r="F1499" i="16"/>
  <c r="F1500" i="16"/>
  <c r="F1501" i="16"/>
  <c r="F1502" i="16"/>
  <c r="F1503" i="16"/>
  <c r="F1504" i="16"/>
  <c r="F1505" i="16"/>
  <c r="F1506" i="16"/>
  <c r="F1507" i="16"/>
  <c r="F1508" i="16"/>
  <c r="F1509" i="16"/>
  <c r="F1510" i="16"/>
  <c r="F1511" i="16"/>
  <c r="F1512" i="16"/>
  <c r="F1513" i="16"/>
  <c r="F1514" i="16"/>
  <c r="F1515" i="16"/>
  <c r="F1516" i="16"/>
  <c r="F1517" i="16"/>
  <c r="F1518" i="16"/>
  <c r="F1519" i="16"/>
  <c r="F1520" i="16"/>
  <c r="F1521" i="16"/>
  <c r="F1522" i="16"/>
  <c r="F1523" i="16"/>
  <c r="F1524" i="16"/>
  <c r="F1525" i="16"/>
  <c r="F1526" i="16"/>
  <c r="F1527" i="16"/>
  <c r="F1528" i="16"/>
  <c r="F1529" i="16"/>
  <c r="F1530" i="16"/>
  <c r="F1531" i="16"/>
  <c r="F1532" i="16"/>
  <c r="F1533" i="16"/>
  <c r="F1534" i="16"/>
  <c r="F1535" i="16"/>
  <c r="F1536" i="16"/>
  <c r="F1537" i="16"/>
  <c r="F1538" i="16"/>
  <c r="F1539" i="16"/>
  <c r="F1540" i="16"/>
  <c r="F1541" i="16"/>
  <c r="F1542" i="16"/>
  <c r="F1543" i="16"/>
  <c r="F1544" i="16"/>
  <c r="F1545" i="16"/>
  <c r="F1546" i="16"/>
  <c r="F1547" i="16"/>
  <c r="F1548" i="16"/>
  <c r="F1549" i="16"/>
  <c r="F1550" i="16"/>
  <c r="F1551" i="16"/>
  <c r="F1552" i="16"/>
  <c r="F1553" i="16"/>
  <c r="F1554" i="16"/>
  <c r="F1555" i="16"/>
  <c r="F1556" i="16"/>
  <c r="F1557" i="16"/>
  <c r="F1558" i="16"/>
  <c r="F1559" i="16"/>
  <c r="F1560" i="16"/>
  <c r="F1561" i="16"/>
  <c r="F1562" i="16"/>
  <c r="F1563" i="16"/>
  <c r="F1564" i="16"/>
  <c r="F1565" i="16"/>
  <c r="F1566" i="16"/>
  <c r="F1567" i="16"/>
  <c r="F1568" i="16"/>
  <c r="F1569" i="16"/>
  <c r="F1570" i="16"/>
  <c r="F1571" i="16"/>
  <c r="F1572" i="16"/>
  <c r="F1573" i="16"/>
  <c r="F1574" i="16"/>
  <c r="F1575" i="16"/>
  <c r="F1576" i="16"/>
  <c r="F1577" i="16"/>
  <c r="F1578" i="16"/>
  <c r="F1579" i="16"/>
  <c r="F1580" i="16"/>
  <c r="F1581" i="16"/>
  <c r="F1582" i="16"/>
  <c r="F1583" i="16"/>
  <c r="F1584" i="16"/>
  <c r="F1585" i="16"/>
  <c r="F1586" i="16"/>
  <c r="F1587" i="16"/>
  <c r="F1588" i="16"/>
  <c r="F1589" i="16"/>
  <c r="F1590" i="16"/>
  <c r="F1591" i="16"/>
  <c r="F1592" i="16"/>
  <c r="F1593" i="16"/>
  <c r="F1594" i="16"/>
  <c r="F1595" i="16"/>
  <c r="F1596" i="16"/>
  <c r="F1597" i="16"/>
  <c r="F1598" i="16"/>
  <c r="F1599" i="16"/>
  <c r="F1600" i="16"/>
  <c r="F1601" i="16"/>
  <c r="F1602" i="16"/>
  <c r="F1603" i="16"/>
  <c r="F1604" i="16"/>
  <c r="F1605" i="16"/>
  <c r="F1606" i="16"/>
  <c r="F1607" i="16"/>
  <c r="F1608" i="16"/>
  <c r="F1609" i="16"/>
  <c r="F1610" i="16"/>
  <c r="F1611" i="16"/>
  <c r="F1612" i="16"/>
  <c r="F1613" i="16"/>
  <c r="F1614" i="16"/>
  <c r="F1615" i="16"/>
  <c r="F1616" i="16"/>
  <c r="F1617" i="16"/>
  <c r="F1618" i="16"/>
  <c r="F1619" i="16"/>
  <c r="F1620" i="16"/>
  <c r="F1621" i="16"/>
  <c r="F1622" i="16"/>
  <c r="F1623" i="16"/>
  <c r="F1624" i="16"/>
  <c r="F1625" i="16"/>
  <c r="F1626" i="16"/>
  <c r="F1627" i="16"/>
  <c r="F1628" i="16"/>
  <c r="F1629" i="16"/>
  <c r="F1630" i="16"/>
  <c r="F1631" i="16"/>
  <c r="F1632" i="16"/>
  <c r="F1633" i="16"/>
  <c r="F1634" i="16"/>
  <c r="F1635" i="16"/>
  <c r="F1636" i="16"/>
  <c r="F1637" i="16"/>
  <c r="F1638" i="16"/>
  <c r="F1639" i="16"/>
  <c r="F1640" i="16"/>
  <c r="F1641" i="16"/>
  <c r="F1642" i="16"/>
  <c r="F1643" i="16"/>
  <c r="F1644" i="16"/>
  <c r="F1645" i="16"/>
  <c r="F1646" i="16"/>
  <c r="F1647" i="16"/>
  <c r="F1648" i="16"/>
  <c r="F1649" i="16"/>
  <c r="F1650" i="16"/>
  <c r="F1651" i="16"/>
  <c r="F1652" i="16"/>
  <c r="F1653" i="16"/>
  <c r="F1654" i="16"/>
  <c r="F1655" i="16"/>
  <c r="F1656" i="16"/>
  <c r="F1657" i="16"/>
  <c r="F1658" i="16"/>
  <c r="F1659" i="16"/>
  <c r="F1660" i="16"/>
  <c r="F1661" i="16"/>
  <c r="F1662" i="16"/>
  <c r="F1663" i="16"/>
  <c r="F1664" i="16"/>
  <c r="F1665" i="16"/>
  <c r="F1666" i="16"/>
  <c r="F1667" i="16"/>
  <c r="F1668" i="16"/>
  <c r="F1669" i="16"/>
  <c r="F1670" i="16"/>
  <c r="F1671" i="16"/>
  <c r="F1672" i="16"/>
  <c r="F1673" i="16"/>
  <c r="F1674" i="16"/>
  <c r="F1675" i="16"/>
  <c r="F1676" i="16"/>
  <c r="F1677" i="16"/>
  <c r="F1678" i="16"/>
  <c r="F1679" i="16"/>
  <c r="F1680" i="16"/>
  <c r="F1681" i="16"/>
  <c r="F1682" i="16"/>
  <c r="F1683" i="16"/>
  <c r="F1684" i="16"/>
  <c r="F1685" i="16"/>
  <c r="F1686" i="16"/>
  <c r="F1687" i="16"/>
  <c r="F1688" i="16"/>
  <c r="F1689" i="16"/>
  <c r="F1690" i="16"/>
  <c r="F1691" i="16"/>
  <c r="F1692" i="16"/>
  <c r="F1693" i="16"/>
  <c r="F1694" i="16"/>
  <c r="F1695" i="16"/>
  <c r="F1696" i="16"/>
  <c r="F1697" i="16"/>
  <c r="F1698" i="16"/>
  <c r="F1699" i="16"/>
  <c r="F1700" i="16"/>
  <c r="F1701" i="16"/>
  <c r="F1702" i="16"/>
  <c r="F1703" i="16"/>
  <c r="F1704" i="16"/>
  <c r="F1705" i="16"/>
  <c r="F1706" i="16"/>
  <c r="F1707" i="16"/>
  <c r="F1708" i="16"/>
  <c r="F1709" i="16"/>
  <c r="F1710" i="16"/>
  <c r="F1711" i="16"/>
  <c r="F1712" i="16"/>
  <c r="F1713" i="16"/>
  <c r="F1714" i="16"/>
  <c r="F1715" i="16"/>
  <c r="F1716" i="16"/>
  <c r="F1717" i="16"/>
  <c r="F1718" i="16"/>
  <c r="F1719" i="16"/>
  <c r="F1720" i="16"/>
  <c r="F1721" i="16"/>
  <c r="F1722" i="16"/>
  <c r="F1723" i="16"/>
  <c r="F1724" i="16"/>
  <c r="F1725" i="16"/>
  <c r="F1726" i="16"/>
  <c r="F1727" i="16"/>
  <c r="F1728" i="16"/>
  <c r="F1729" i="16"/>
  <c r="F1730" i="16"/>
  <c r="F1731" i="16"/>
  <c r="F1732" i="16"/>
  <c r="F1733" i="16"/>
  <c r="F1734" i="16"/>
  <c r="F1735" i="16"/>
  <c r="F1736" i="16"/>
  <c r="F1737" i="16"/>
  <c r="F1738" i="16"/>
  <c r="F1739" i="16"/>
  <c r="F1740" i="16"/>
  <c r="F1741" i="16"/>
  <c r="F1742" i="16"/>
  <c r="F1743" i="16"/>
  <c r="F1744" i="16"/>
  <c r="F1745" i="16"/>
  <c r="F1746" i="16"/>
  <c r="F1747" i="16"/>
  <c r="F1748" i="16"/>
  <c r="F1749" i="16"/>
  <c r="F1750" i="16"/>
  <c r="F1751" i="16"/>
  <c r="F1752" i="16"/>
  <c r="F1753" i="16"/>
  <c r="F1754" i="16"/>
  <c r="F1755" i="16"/>
  <c r="F1756" i="16"/>
  <c r="F1757" i="16"/>
  <c r="F1758" i="16"/>
  <c r="F1759" i="16"/>
  <c r="F1760" i="16"/>
  <c r="F1761" i="16"/>
  <c r="F1762" i="16"/>
  <c r="F1763" i="16"/>
  <c r="F1764" i="16"/>
  <c r="F1765" i="16"/>
  <c r="F1766" i="16"/>
  <c r="F1767" i="16"/>
  <c r="F1768" i="16"/>
  <c r="F1769" i="16"/>
  <c r="F1770" i="16"/>
  <c r="F1771" i="16"/>
  <c r="F1772" i="16"/>
  <c r="F1773" i="16"/>
  <c r="F1774" i="16"/>
  <c r="F1775" i="16"/>
  <c r="F1776" i="16"/>
  <c r="F1777" i="16"/>
  <c r="F1778" i="16"/>
  <c r="F1779" i="16"/>
  <c r="F1780" i="16"/>
  <c r="F1781" i="16"/>
  <c r="F1782" i="16"/>
  <c r="F1783" i="16"/>
  <c r="F1784" i="16"/>
  <c r="F1785" i="16"/>
  <c r="F1786" i="16"/>
  <c r="F1787" i="16"/>
  <c r="F1788" i="16"/>
  <c r="F1789" i="16"/>
  <c r="F1790" i="16"/>
  <c r="F1791" i="16"/>
  <c r="F1792" i="16"/>
  <c r="F1793" i="16"/>
  <c r="F1794" i="16"/>
  <c r="F1795" i="16"/>
  <c r="F1796" i="16"/>
  <c r="F1797" i="16"/>
  <c r="F1798" i="16"/>
  <c r="F1799" i="16"/>
  <c r="F1800" i="16"/>
  <c r="F1801" i="16"/>
  <c r="F1802" i="16"/>
  <c r="F1803" i="16"/>
  <c r="F1804" i="16"/>
  <c r="F1805" i="16"/>
  <c r="F1806" i="16"/>
  <c r="F1807" i="16"/>
  <c r="F1808" i="16"/>
  <c r="F1809" i="16"/>
  <c r="F1810" i="16"/>
  <c r="F1811" i="16"/>
  <c r="F1812" i="16"/>
  <c r="F1813" i="16"/>
  <c r="F1814" i="16"/>
  <c r="F1815" i="16"/>
  <c r="F1816" i="16"/>
  <c r="F1817" i="16"/>
  <c r="F1818" i="16"/>
  <c r="F1819" i="16"/>
  <c r="F1820" i="16"/>
  <c r="F1821" i="16"/>
  <c r="F1822" i="16"/>
  <c r="F1823" i="16"/>
  <c r="F1824" i="16"/>
  <c r="F1825" i="16"/>
  <c r="F1826" i="16"/>
  <c r="F1827" i="16"/>
  <c r="F1828" i="16"/>
  <c r="F1829" i="16"/>
  <c r="F1830" i="16"/>
  <c r="F1831" i="16"/>
  <c r="F1832" i="16"/>
  <c r="F1833" i="16"/>
  <c r="F1834" i="16"/>
  <c r="F1835" i="16"/>
  <c r="F1836" i="16"/>
  <c r="F1837" i="16"/>
  <c r="F1838" i="16"/>
  <c r="F1839" i="16"/>
  <c r="F1840" i="16"/>
  <c r="F1841" i="16"/>
  <c r="F1842" i="16"/>
  <c r="F1843" i="16"/>
  <c r="F1844" i="16"/>
  <c r="F1845" i="16"/>
  <c r="F1846" i="16"/>
  <c r="F1847" i="16"/>
  <c r="F1848" i="16"/>
  <c r="F1849" i="16"/>
  <c r="F1850" i="16"/>
  <c r="F1851" i="16"/>
  <c r="F1852" i="16"/>
  <c r="F1853" i="16"/>
  <c r="F1854" i="16"/>
  <c r="F1855" i="16"/>
  <c r="F1856" i="16"/>
  <c r="F1857" i="16"/>
  <c r="F1858" i="16"/>
  <c r="F1859" i="16"/>
  <c r="F1860" i="16"/>
  <c r="F1861" i="16"/>
  <c r="F1862" i="16"/>
  <c r="F1863" i="16"/>
  <c r="F1864" i="16"/>
  <c r="F1865" i="16"/>
  <c r="F1866" i="16"/>
  <c r="F1867" i="16"/>
  <c r="F1868" i="16"/>
  <c r="F1869" i="16"/>
  <c r="F1870" i="16"/>
  <c r="F1871" i="16"/>
  <c r="F1872" i="16"/>
  <c r="F1873" i="16"/>
  <c r="F1874" i="16"/>
  <c r="F1875" i="16"/>
  <c r="F1876" i="16"/>
  <c r="F1877" i="16"/>
  <c r="F1878" i="16"/>
  <c r="F1879" i="16"/>
  <c r="F1880" i="16"/>
  <c r="F1881" i="16"/>
  <c r="F1882" i="16"/>
  <c r="F1883" i="16"/>
  <c r="F1884" i="16"/>
  <c r="F1885" i="16"/>
  <c r="F1886" i="16"/>
  <c r="F1887" i="16"/>
  <c r="F1888" i="16"/>
  <c r="F1889" i="16"/>
  <c r="F1890" i="16"/>
  <c r="F1891" i="16"/>
  <c r="F1892" i="16"/>
  <c r="F1893" i="16"/>
  <c r="F1894" i="16"/>
  <c r="F1895" i="16"/>
  <c r="F1896" i="16"/>
  <c r="F1897" i="16"/>
  <c r="F1898" i="16"/>
  <c r="F1899" i="16"/>
  <c r="F1900" i="16"/>
  <c r="F1901" i="16"/>
  <c r="F1902" i="16"/>
  <c r="F1903" i="16"/>
  <c r="F1904" i="16"/>
  <c r="F1905" i="16"/>
  <c r="F1906" i="16"/>
  <c r="F1907" i="16"/>
  <c r="F1908" i="16"/>
  <c r="F1909" i="16"/>
  <c r="F1910" i="16"/>
  <c r="F1911" i="16"/>
  <c r="F1912" i="16"/>
  <c r="F1913" i="16"/>
  <c r="F1914" i="16"/>
  <c r="F1915" i="16"/>
  <c r="F1916" i="16"/>
  <c r="F1917" i="16"/>
  <c r="F1918" i="16"/>
  <c r="F1919" i="16"/>
  <c r="F1920" i="16"/>
  <c r="F1921" i="16"/>
  <c r="F1922" i="16"/>
  <c r="F1923" i="16"/>
  <c r="F1924" i="16"/>
  <c r="F1925" i="16"/>
  <c r="F1926" i="16"/>
  <c r="F1927" i="16"/>
  <c r="F1928" i="16"/>
  <c r="F1929" i="16"/>
  <c r="F1930" i="16"/>
  <c r="F1931" i="16"/>
  <c r="F1932" i="16"/>
  <c r="F1933" i="16"/>
  <c r="F1934" i="16"/>
  <c r="F1935" i="16"/>
  <c r="F1936" i="16"/>
  <c r="F1937" i="16"/>
  <c r="F1938" i="16"/>
  <c r="F1939" i="16"/>
  <c r="F1940" i="16"/>
  <c r="F1941" i="16"/>
  <c r="F1942" i="16"/>
  <c r="F1943" i="16"/>
  <c r="F1944" i="16"/>
  <c r="F1945" i="16"/>
  <c r="F1946" i="16"/>
  <c r="F1947" i="16"/>
  <c r="F1948" i="16"/>
  <c r="F1949" i="16"/>
  <c r="F1950" i="16"/>
  <c r="F1951" i="16"/>
  <c r="F1952" i="16"/>
  <c r="F1953" i="16"/>
  <c r="F1954" i="16"/>
  <c r="F1955" i="16"/>
  <c r="F1956" i="16"/>
  <c r="F1957" i="16"/>
  <c r="F1958" i="16"/>
  <c r="F1959" i="16"/>
  <c r="F1960" i="16"/>
  <c r="F1961" i="16"/>
  <c r="F1962" i="16"/>
  <c r="F1963" i="16"/>
  <c r="F1964" i="16"/>
  <c r="F1965" i="16"/>
  <c r="F1966" i="16"/>
  <c r="F1967" i="16"/>
  <c r="F1968" i="16"/>
  <c r="F1969" i="16"/>
  <c r="F1970" i="16"/>
  <c r="F1971" i="16"/>
  <c r="F1972" i="16"/>
  <c r="F1973" i="16"/>
  <c r="F1974" i="16"/>
  <c r="F1975" i="16"/>
  <c r="F1976" i="16"/>
  <c r="F1977" i="16"/>
  <c r="F1978" i="16"/>
  <c r="F1979" i="16"/>
  <c r="F1980" i="16"/>
  <c r="F1981" i="16"/>
  <c r="F1982" i="16"/>
  <c r="F1983" i="16"/>
  <c r="F1984" i="16"/>
  <c r="F1985" i="16"/>
  <c r="F1986" i="16"/>
  <c r="F1987" i="16"/>
  <c r="F1988" i="16"/>
  <c r="F1989" i="16"/>
  <c r="F1990" i="16"/>
  <c r="F1991" i="16"/>
  <c r="F1992" i="16"/>
  <c r="F1993" i="16"/>
  <c r="F1994" i="16"/>
  <c r="F1995" i="16"/>
  <c r="F1996" i="16"/>
  <c r="F1997" i="16"/>
  <c r="F1998" i="16"/>
  <c r="F1999" i="16"/>
  <c r="F2000" i="16"/>
  <c r="F2001" i="16"/>
  <c r="F2002" i="16"/>
  <c r="F2003" i="16"/>
  <c r="F2004" i="16"/>
  <c r="F2005" i="16"/>
  <c r="F2006" i="16"/>
  <c r="F2007" i="16"/>
  <c r="F2008" i="16"/>
  <c r="F2009" i="16"/>
  <c r="F2010" i="16"/>
  <c r="F2011" i="16"/>
  <c r="F2012" i="16"/>
  <c r="F2013" i="16"/>
  <c r="F2014" i="16"/>
  <c r="F2015" i="16"/>
  <c r="F2016" i="16"/>
  <c r="F2017" i="16"/>
  <c r="F2018" i="16"/>
  <c r="F2019" i="16"/>
  <c r="F2020" i="16"/>
  <c r="F2021" i="16"/>
  <c r="F2022" i="16"/>
  <c r="F2023" i="16"/>
  <c r="F2024" i="16"/>
  <c r="F2025" i="16"/>
  <c r="F2026" i="16"/>
  <c r="F2027" i="16"/>
  <c r="F2028" i="16"/>
  <c r="F2029" i="16"/>
  <c r="F2030" i="16"/>
  <c r="F2031" i="16"/>
  <c r="F2032" i="16"/>
  <c r="F2033" i="16"/>
  <c r="F2034" i="16"/>
  <c r="F2035" i="16"/>
  <c r="F2036" i="16"/>
  <c r="F2037" i="16"/>
  <c r="F2038" i="16"/>
  <c r="F2039" i="16"/>
  <c r="F2040" i="16"/>
  <c r="F2041" i="16"/>
  <c r="F2042" i="16"/>
  <c r="F2043" i="16"/>
  <c r="F2044" i="16"/>
  <c r="F2045" i="16"/>
  <c r="F2046" i="16"/>
  <c r="F2047" i="16"/>
  <c r="F2048" i="16"/>
  <c r="F2049" i="16"/>
  <c r="F2050" i="16"/>
  <c r="F2051" i="16"/>
  <c r="F2052" i="16"/>
  <c r="F2053" i="16"/>
  <c r="F2054" i="16"/>
  <c r="F2055" i="16"/>
  <c r="F2056" i="16"/>
  <c r="F2057" i="16"/>
  <c r="F2058" i="16"/>
  <c r="F2059" i="16"/>
  <c r="F2060" i="16"/>
  <c r="F2061" i="16"/>
  <c r="F2062" i="16"/>
  <c r="F2063" i="16"/>
  <c r="F2064" i="16"/>
  <c r="F2065" i="16"/>
  <c r="F2066" i="16"/>
  <c r="F2067" i="16"/>
  <c r="F2068" i="16"/>
  <c r="F2069" i="16"/>
  <c r="F2070" i="16"/>
  <c r="F2071" i="16"/>
  <c r="F2072" i="16"/>
  <c r="F2073" i="16"/>
  <c r="F2074" i="16"/>
  <c r="F2075" i="16"/>
  <c r="F2076" i="16"/>
  <c r="F2077" i="16"/>
  <c r="F2078" i="16"/>
  <c r="F2079" i="16"/>
  <c r="F2080" i="16"/>
  <c r="F2081" i="16"/>
  <c r="F2082" i="16"/>
  <c r="F2083" i="16"/>
  <c r="F2084" i="16"/>
  <c r="F2085" i="16"/>
  <c r="F2086" i="16"/>
  <c r="F2087" i="16"/>
  <c r="F2088" i="16"/>
  <c r="F2089" i="16"/>
  <c r="F2090" i="16"/>
  <c r="F2091" i="16"/>
  <c r="F2092" i="16"/>
  <c r="F2093" i="16"/>
  <c r="F2094" i="16"/>
  <c r="F2095" i="16"/>
  <c r="F2096" i="16"/>
  <c r="F2097" i="16"/>
  <c r="F2098" i="16"/>
  <c r="F2099" i="16"/>
  <c r="F2100" i="16"/>
  <c r="F2101" i="16"/>
  <c r="F2102" i="16"/>
  <c r="F2103" i="16"/>
  <c r="F2104" i="16"/>
  <c r="F2105" i="16"/>
  <c r="F2106" i="16"/>
  <c r="F2107" i="16"/>
  <c r="F2108" i="16"/>
  <c r="F2109" i="16"/>
  <c r="F2110" i="16"/>
  <c r="F2111" i="16"/>
  <c r="F2112" i="16"/>
  <c r="F2113" i="16"/>
  <c r="F2114" i="16"/>
  <c r="F2115" i="16"/>
  <c r="F2116" i="16"/>
  <c r="F2117" i="16"/>
  <c r="F2118" i="16"/>
  <c r="F2119" i="16"/>
  <c r="F2120" i="16"/>
  <c r="F2121" i="16"/>
  <c r="F2122" i="16"/>
  <c r="F2123" i="16"/>
  <c r="F2124" i="16"/>
  <c r="F2125" i="16"/>
  <c r="F2126" i="16"/>
  <c r="F2127" i="16"/>
  <c r="F2128" i="16"/>
  <c r="F2129" i="16"/>
  <c r="F2130" i="16"/>
  <c r="F2131" i="16"/>
  <c r="F2132" i="16"/>
  <c r="F2133" i="16"/>
  <c r="F2134" i="16"/>
  <c r="F2135" i="16"/>
  <c r="F2136" i="16"/>
  <c r="F2137" i="16"/>
  <c r="F2138" i="16"/>
  <c r="F2139" i="16"/>
  <c r="F2140" i="16"/>
  <c r="F2141" i="16"/>
  <c r="F2142" i="16"/>
  <c r="F2143" i="16"/>
  <c r="F2144" i="16"/>
  <c r="F2145" i="16"/>
  <c r="F2146" i="16"/>
  <c r="F2147" i="16"/>
  <c r="F2148" i="16"/>
  <c r="F2149" i="16"/>
  <c r="F2150" i="16"/>
  <c r="F2151" i="16"/>
  <c r="F2152" i="16"/>
  <c r="F2153" i="16"/>
  <c r="F2154" i="16"/>
  <c r="F2155" i="16"/>
  <c r="F2156" i="16"/>
  <c r="F2157" i="16"/>
  <c r="F2158" i="16"/>
  <c r="F2159" i="16"/>
  <c r="F2160" i="16"/>
  <c r="F2161" i="16"/>
  <c r="F2162" i="16"/>
  <c r="F2163" i="16"/>
  <c r="F2164" i="16"/>
  <c r="F2165" i="16"/>
  <c r="F2166" i="16"/>
  <c r="F2167" i="16"/>
  <c r="F2168" i="16"/>
  <c r="F2169" i="16"/>
  <c r="F2170" i="16"/>
  <c r="F2171" i="16"/>
  <c r="F2172" i="16"/>
  <c r="F2173" i="16"/>
  <c r="F2174" i="16"/>
  <c r="F2175" i="16"/>
  <c r="F2176" i="16"/>
  <c r="F2177" i="16"/>
  <c r="F2178" i="16"/>
  <c r="F2179" i="16"/>
  <c r="F2180" i="16"/>
  <c r="F2181" i="16"/>
  <c r="F2182" i="16"/>
  <c r="F2183" i="16"/>
  <c r="F2184" i="16"/>
  <c r="F2185" i="16"/>
  <c r="F2186" i="16"/>
  <c r="F2187" i="16"/>
  <c r="F2188" i="16"/>
  <c r="F2189" i="16"/>
  <c r="F2190" i="16"/>
  <c r="F2191" i="16"/>
  <c r="F2192" i="16"/>
  <c r="F2193" i="16"/>
  <c r="F2194" i="16"/>
  <c r="F2195" i="16"/>
  <c r="F2196" i="16"/>
  <c r="F2197" i="16"/>
  <c r="F2198" i="16"/>
  <c r="F2199" i="16"/>
  <c r="F2200" i="16"/>
  <c r="F2201" i="16"/>
  <c r="F2202" i="16"/>
  <c r="F2203" i="16"/>
  <c r="F2204" i="16"/>
  <c r="F2205" i="16"/>
  <c r="F2206" i="16"/>
  <c r="F2207" i="16"/>
  <c r="F2208" i="16"/>
  <c r="F2209" i="16"/>
  <c r="F2210" i="16"/>
  <c r="F2211" i="16"/>
  <c r="F2212" i="16"/>
  <c r="F2213" i="16"/>
  <c r="F2214" i="16"/>
  <c r="F2215" i="16"/>
  <c r="F2216" i="16"/>
  <c r="F2217" i="16"/>
  <c r="F2218" i="16"/>
  <c r="F2219" i="16"/>
  <c r="F2220" i="16"/>
  <c r="F2221" i="16"/>
  <c r="F2222" i="16"/>
  <c r="F2223" i="16"/>
  <c r="F2224" i="16"/>
  <c r="F2225" i="16"/>
  <c r="F2226" i="16"/>
  <c r="F2227" i="16"/>
  <c r="F2228" i="16"/>
  <c r="F2229" i="16"/>
  <c r="F2230" i="16"/>
  <c r="F2231" i="16"/>
  <c r="F2232" i="16"/>
  <c r="F2233" i="16"/>
  <c r="F2234" i="16"/>
  <c r="F2235" i="16"/>
  <c r="F2236" i="16"/>
  <c r="F2237" i="16"/>
  <c r="F2238" i="16"/>
  <c r="F2239" i="16"/>
  <c r="F2240" i="16"/>
  <c r="F2241" i="16"/>
  <c r="F2242" i="16"/>
  <c r="F2243" i="16"/>
  <c r="F2244" i="16"/>
  <c r="F2245" i="16"/>
  <c r="F2246" i="16"/>
  <c r="F2247" i="16"/>
  <c r="F2248" i="16"/>
  <c r="F2249" i="16"/>
  <c r="F2250" i="16"/>
  <c r="F2251" i="16"/>
  <c r="F2252" i="16"/>
  <c r="F2253" i="16"/>
  <c r="F2254" i="16"/>
  <c r="F2255" i="16"/>
  <c r="F2256" i="16"/>
  <c r="F2257" i="16"/>
  <c r="F2258" i="16"/>
  <c r="F2259" i="16"/>
  <c r="F2260" i="16"/>
  <c r="F2261" i="16"/>
  <c r="F2262" i="16"/>
  <c r="F2263" i="16"/>
  <c r="F2264" i="16"/>
  <c r="F2265" i="16"/>
  <c r="F2266" i="16"/>
  <c r="F2267" i="16"/>
  <c r="F2268" i="16"/>
  <c r="F2269" i="16"/>
  <c r="F2270" i="16"/>
  <c r="F2271" i="16"/>
  <c r="F2272" i="16"/>
  <c r="F2273" i="16"/>
  <c r="F2274" i="16"/>
  <c r="F2275" i="16"/>
  <c r="F2276" i="16"/>
  <c r="F2277" i="16"/>
  <c r="F2278" i="16"/>
  <c r="F2279" i="16"/>
  <c r="F2280" i="16"/>
  <c r="F2281" i="16"/>
  <c r="F2282" i="16"/>
  <c r="F2283" i="16"/>
  <c r="F2284" i="16"/>
  <c r="F2285" i="16"/>
  <c r="F2286" i="16"/>
  <c r="F2287" i="16"/>
  <c r="F2288" i="16"/>
  <c r="F2289" i="16"/>
  <c r="F2290" i="16"/>
  <c r="F2291" i="16"/>
  <c r="F2292" i="16"/>
  <c r="F2293" i="16"/>
  <c r="F2294" i="16"/>
  <c r="F2295" i="16"/>
  <c r="F2296" i="16"/>
  <c r="F2297" i="16"/>
  <c r="F2298" i="16"/>
  <c r="F2299" i="16"/>
  <c r="F2300" i="16"/>
  <c r="F2301" i="16"/>
  <c r="F2302" i="16"/>
  <c r="F2303" i="16"/>
  <c r="F2304" i="16"/>
  <c r="F2305" i="16"/>
  <c r="F2306" i="16"/>
  <c r="F2307" i="16"/>
  <c r="F2308" i="16"/>
  <c r="F2309" i="16"/>
  <c r="F2310" i="16"/>
  <c r="F2311" i="16"/>
  <c r="F2312" i="16"/>
  <c r="F2313" i="16"/>
  <c r="F2314" i="16"/>
  <c r="F2315" i="16"/>
  <c r="F2316" i="16"/>
  <c r="F2317" i="16"/>
  <c r="F2318" i="16"/>
  <c r="F2319" i="16"/>
  <c r="F2320" i="16"/>
  <c r="F2321" i="16"/>
  <c r="F2322" i="16"/>
  <c r="F2323" i="16"/>
  <c r="F2324" i="16"/>
  <c r="F2325" i="16"/>
  <c r="F2326" i="16"/>
  <c r="F2327" i="16"/>
  <c r="F2328" i="16"/>
  <c r="F2329" i="16"/>
  <c r="F2330" i="16"/>
  <c r="F2331" i="16"/>
  <c r="F2332" i="16"/>
  <c r="F2333" i="16"/>
  <c r="F2334" i="16"/>
  <c r="F2335" i="16"/>
  <c r="F2336" i="16"/>
  <c r="F2337" i="16"/>
  <c r="F2338" i="16"/>
  <c r="F2339" i="16"/>
  <c r="F2340" i="16"/>
  <c r="F2341" i="16"/>
  <c r="F2342" i="16"/>
  <c r="F2343" i="16"/>
  <c r="F2344" i="16"/>
  <c r="F2345" i="16"/>
  <c r="F2346" i="16"/>
  <c r="F2347" i="16"/>
  <c r="F2348" i="16"/>
  <c r="F2349" i="16"/>
  <c r="F2350" i="16"/>
  <c r="F2351" i="16"/>
  <c r="F2352" i="16"/>
  <c r="F2353" i="16"/>
  <c r="F2354" i="16"/>
  <c r="F2355" i="16"/>
  <c r="F2356" i="16"/>
  <c r="F2357" i="16"/>
  <c r="F2358" i="16"/>
  <c r="F2359" i="16"/>
  <c r="F2360" i="16"/>
  <c r="F2361" i="16"/>
  <c r="F2362" i="16"/>
  <c r="F2363" i="16"/>
  <c r="F2364" i="16"/>
  <c r="F2365" i="16"/>
  <c r="F2366" i="16"/>
  <c r="F2367" i="16"/>
  <c r="F2368" i="16"/>
  <c r="F2369" i="16"/>
  <c r="F2370" i="16"/>
  <c r="F2371" i="16"/>
  <c r="F2372" i="16"/>
  <c r="F2373" i="16"/>
  <c r="F2374" i="16"/>
  <c r="F2375" i="16"/>
  <c r="F2376" i="16"/>
  <c r="F2377" i="16"/>
  <c r="F2378" i="16"/>
  <c r="F2379" i="16"/>
  <c r="F2380" i="16"/>
  <c r="F2381" i="16"/>
  <c r="F2382" i="16"/>
  <c r="F2383" i="16"/>
  <c r="F2384" i="16"/>
  <c r="F2385" i="16"/>
  <c r="F2386" i="16"/>
  <c r="F2387" i="16"/>
  <c r="F2388" i="16"/>
  <c r="F2389" i="16"/>
  <c r="F2390" i="16"/>
  <c r="F2391" i="16"/>
  <c r="F2392" i="16"/>
  <c r="F2393" i="16"/>
  <c r="F2394" i="16"/>
  <c r="F2395" i="16"/>
  <c r="F2396" i="16"/>
  <c r="F2397" i="16"/>
  <c r="F2398" i="16"/>
  <c r="F2399" i="16"/>
  <c r="F2400" i="16"/>
  <c r="F2401" i="16"/>
  <c r="F2402" i="16"/>
  <c r="F2403" i="16"/>
  <c r="F2404" i="16"/>
  <c r="F2405" i="16"/>
  <c r="F2406" i="16"/>
  <c r="F2407" i="16"/>
  <c r="F2408" i="16"/>
  <c r="F2409" i="16"/>
  <c r="F2410" i="16"/>
  <c r="F2411" i="16"/>
  <c r="F2412" i="16"/>
  <c r="F2413" i="16"/>
  <c r="F2414" i="16"/>
  <c r="F2415" i="16"/>
  <c r="F2416" i="16"/>
  <c r="F2417" i="16"/>
  <c r="F2418" i="16"/>
  <c r="F2419" i="16"/>
  <c r="F2420" i="16"/>
  <c r="F2421" i="16"/>
  <c r="F2422" i="16"/>
  <c r="F2423" i="16"/>
  <c r="F2424" i="16"/>
  <c r="F2425" i="16"/>
  <c r="F2426" i="16"/>
  <c r="F2427" i="16"/>
  <c r="F2428" i="16"/>
  <c r="F2429" i="16"/>
  <c r="F2430" i="16"/>
  <c r="F2431" i="16"/>
  <c r="F2432" i="16"/>
  <c r="F2433" i="16"/>
  <c r="F2434" i="16"/>
  <c r="F2435" i="16"/>
  <c r="F2436" i="16"/>
  <c r="F2437" i="16"/>
  <c r="F2438" i="16"/>
  <c r="F2439" i="16"/>
  <c r="F2440" i="16"/>
  <c r="F2441" i="16"/>
  <c r="F2442" i="16"/>
  <c r="F2443" i="16"/>
  <c r="F2444" i="16"/>
  <c r="F2445" i="16"/>
  <c r="F2446" i="16"/>
  <c r="F2447" i="16"/>
  <c r="F2448" i="16"/>
  <c r="F2449" i="16"/>
  <c r="F2450" i="16"/>
  <c r="F2451" i="16"/>
  <c r="F2452" i="16"/>
  <c r="F2453" i="16"/>
  <c r="F2454" i="16"/>
  <c r="F2455" i="16"/>
  <c r="F2456" i="16"/>
  <c r="F2457" i="16"/>
  <c r="F2458" i="16"/>
  <c r="F2459" i="16"/>
  <c r="F2460" i="16"/>
  <c r="F2461" i="16"/>
  <c r="F2462" i="16"/>
  <c r="F2463" i="16"/>
  <c r="F2464" i="16"/>
  <c r="F2465" i="16"/>
  <c r="F2466" i="16"/>
  <c r="F2467" i="16"/>
  <c r="F2468" i="16"/>
  <c r="F2469" i="16"/>
  <c r="F2470" i="16"/>
  <c r="F2471" i="16"/>
  <c r="F2472" i="16"/>
  <c r="F2473" i="16"/>
  <c r="F2474" i="16"/>
  <c r="F2475" i="16"/>
  <c r="F2476" i="16"/>
  <c r="F2477" i="16"/>
  <c r="F2478" i="16"/>
  <c r="F2479" i="16"/>
  <c r="F2480" i="16"/>
  <c r="F2481" i="16"/>
  <c r="F2482" i="16"/>
  <c r="F2483" i="16"/>
  <c r="F2484" i="16"/>
  <c r="F2485" i="16"/>
  <c r="F2486" i="16"/>
  <c r="F2487" i="16"/>
  <c r="F2488" i="16"/>
  <c r="F2489" i="16"/>
  <c r="F2490" i="16"/>
  <c r="F2491" i="16"/>
  <c r="F2492" i="16"/>
  <c r="F2493" i="16"/>
  <c r="F2494" i="16"/>
  <c r="F2495" i="16"/>
  <c r="F2496" i="16"/>
  <c r="F2497" i="16"/>
  <c r="F2498" i="16"/>
  <c r="F2499" i="16"/>
  <c r="F2500" i="16"/>
  <c r="F2501" i="16"/>
  <c r="F2502" i="16"/>
  <c r="F2503" i="16"/>
  <c r="F2504" i="16"/>
  <c r="F2505" i="16"/>
  <c r="F2506" i="16"/>
  <c r="F2507" i="16"/>
  <c r="F2508" i="16"/>
  <c r="F2509" i="16"/>
  <c r="F2510" i="16"/>
  <c r="F2511" i="16"/>
  <c r="F2512" i="16"/>
  <c r="F2513" i="16"/>
  <c r="F2514" i="16"/>
  <c r="F2515" i="16"/>
  <c r="F2516" i="16"/>
  <c r="F2517" i="16"/>
  <c r="F2518" i="16"/>
  <c r="F2519" i="16"/>
  <c r="F2520" i="16"/>
  <c r="F2521" i="16"/>
  <c r="F2522" i="16"/>
  <c r="F2523" i="16"/>
  <c r="F2524" i="16"/>
  <c r="F2525" i="16"/>
  <c r="F2526" i="16"/>
  <c r="F2527" i="16"/>
  <c r="F2528" i="16"/>
  <c r="F2529" i="16"/>
  <c r="F2530" i="16"/>
  <c r="F2531" i="16"/>
  <c r="F2532" i="16"/>
  <c r="F2533" i="16"/>
  <c r="F2534" i="16"/>
  <c r="F2535" i="16"/>
  <c r="F2536" i="16"/>
  <c r="F2537" i="16"/>
  <c r="F2538" i="16"/>
  <c r="F2539" i="16"/>
  <c r="F2540" i="16"/>
  <c r="F2541" i="16"/>
  <c r="F2542" i="16"/>
  <c r="F2543" i="16"/>
  <c r="F2544" i="16"/>
  <c r="F2545" i="16"/>
  <c r="F2546" i="16"/>
  <c r="F2547" i="16"/>
  <c r="F2548" i="16"/>
  <c r="F2549" i="16"/>
  <c r="F2550" i="16"/>
  <c r="F2551" i="16"/>
  <c r="F2552" i="16"/>
  <c r="F2553" i="16"/>
  <c r="F2554" i="16"/>
  <c r="F2555" i="16"/>
  <c r="F2556" i="16"/>
  <c r="F2557" i="16"/>
  <c r="F2558" i="16"/>
  <c r="F2559" i="16"/>
  <c r="F2560" i="16"/>
  <c r="F2561" i="16"/>
  <c r="F2562" i="16"/>
  <c r="F2563" i="16"/>
  <c r="F2564" i="16"/>
  <c r="F2565" i="16"/>
  <c r="F2566" i="16"/>
  <c r="F2567" i="16"/>
  <c r="F2568" i="16"/>
  <c r="F2569" i="16"/>
  <c r="F2570" i="16"/>
  <c r="F2571" i="16"/>
  <c r="F2572" i="16"/>
  <c r="F2573" i="16"/>
  <c r="F2574" i="16"/>
  <c r="F2575" i="16"/>
  <c r="F2576" i="16"/>
  <c r="F2577" i="16"/>
  <c r="F2578" i="16"/>
  <c r="F2579" i="16"/>
  <c r="F2580" i="16"/>
  <c r="F2581" i="16"/>
  <c r="F2582" i="16"/>
  <c r="F2583" i="16"/>
  <c r="F2584" i="16"/>
  <c r="F2585" i="16"/>
  <c r="F2586" i="16"/>
  <c r="F2587" i="16"/>
  <c r="F2588" i="16"/>
  <c r="F2589" i="16"/>
  <c r="F2590" i="16"/>
  <c r="F2591" i="16"/>
  <c r="F2592" i="16"/>
  <c r="F2593" i="16"/>
  <c r="F2594" i="16"/>
  <c r="F2595" i="16"/>
  <c r="F2596" i="16"/>
  <c r="F2597" i="16"/>
  <c r="F2598" i="16"/>
  <c r="F2599" i="16"/>
  <c r="F2600" i="16"/>
  <c r="F2601" i="16"/>
  <c r="F2602" i="16"/>
  <c r="F2603" i="16"/>
  <c r="F2604" i="16"/>
  <c r="F2605" i="16"/>
  <c r="F2606" i="16"/>
  <c r="F2607" i="16"/>
  <c r="F2608" i="16"/>
  <c r="F2609" i="16"/>
  <c r="F2610" i="16"/>
  <c r="F2611" i="16"/>
  <c r="F2612" i="16"/>
  <c r="F2613" i="16"/>
  <c r="F2614" i="16"/>
  <c r="F2615" i="16"/>
  <c r="F2616" i="16"/>
  <c r="F2617" i="16"/>
  <c r="F2618" i="16"/>
  <c r="F2619" i="16"/>
  <c r="F2620" i="16"/>
  <c r="F2621" i="16"/>
  <c r="F2622" i="16"/>
  <c r="F2623" i="16"/>
  <c r="F2624" i="16"/>
  <c r="F2625" i="16"/>
  <c r="F2626" i="16"/>
  <c r="F2627" i="16"/>
  <c r="F2628" i="16"/>
  <c r="F2629" i="16"/>
  <c r="F2630" i="16"/>
  <c r="F2631" i="16"/>
  <c r="F2632" i="16"/>
  <c r="F2633" i="16"/>
  <c r="F2634" i="16"/>
  <c r="F2635" i="16"/>
  <c r="F2636" i="16"/>
  <c r="F2637" i="16"/>
  <c r="F2638" i="16"/>
  <c r="F2639" i="16"/>
  <c r="F2640" i="16"/>
  <c r="F2641" i="16"/>
  <c r="F2642" i="16"/>
  <c r="F2643" i="16"/>
  <c r="F2644" i="16"/>
  <c r="F2645" i="16"/>
  <c r="F2646" i="16"/>
  <c r="F2647" i="16"/>
  <c r="F2648" i="16"/>
  <c r="F2649" i="16"/>
  <c r="F2650" i="16"/>
  <c r="F2651" i="16"/>
  <c r="F2652" i="16"/>
  <c r="F2653" i="16"/>
  <c r="F2654" i="16"/>
  <c r="F2655" i="16"/>
  <c r="F2656" i="16"/>
  <c r="F2657" i="16"/>
  <c r="F2658" i="16"/>
  <c r="F2659" i="16"/>
  <c r="F2660" i="16"/>
  <c r="F2661" i="16"/>
  <c r="F2662" i="16"/>
  <c r="F2663" i="16"/>
  <c r="F2664" i="16"/>
  <c r="F2665" i="16"/>
  <c r="F2666" i="16"/>
  <c r="F2667" i="16"/>
  <c r="F2668" i="16"/>
  <c r="F2669" i="16"/>
  <c r="F2670" i="16"/>
  <c r="F2671" i="16"/>
  <c r="F2672" i="16"/>
  <c r="F2673" i="16"/>
  <c r="F2674" i="16"/>
  <c r="F2675" i="16"/>
  <c r="F2676" i="16"/>
  <c r="F2677" i="16"/>
  <c r="F2678" i="16"/>
  <c r="F2679" i="16"/>
  <c r="F2680" i="16"/>
  <c r="F2681" i="16"/>
  <c r="F2682" i="16"/>
  <c r="F2683" i="16"/>
  <c r="F2684" i="16"/>
  <c r="F2685" i="16"/>
  <c r="F2686" i="16"/>
  <c r="F2687" i="16"/>
  <c r="F2688" i="16"/>
  <c r="F2689" i="16"/>
  <c r="F2690" i="16"/>
  <c r="F2691" i="16"/>
  <c r="F2692" i="16"/>
  <c r="F2693" i="16"/>
  <c r="F2694" i="16"/>
  <c r="F2695" i="16"/>
  <c r="F2696" i="16"/>
  <c r="F2697" i="16"/>
  <c r="F2698" i="16"/>
  <c r="F2699" i="16"/>
  <c r="F2700" i="16"/>
  <c r="F2701" i="16"/>
  <c r="F2702" i="16"/>
  <c r="F2703" i="16"/>
  <c r="F2704" i="16"/>
  <c r="F2705" i="16"/>
  <c r="F2706" i="16"/>
  <c r="F2707" i="16"/>
  <c r="F2708" i="16"/>
  <c r="F2709" i="16"/>
  <c r="F2710" i="16"/>
  <c r="F2711" i="16"/>
  <c r="F2712" i="16"/>
  <c r="F2713" i="16"/>
  <c r="F2714" i="16"/>
  <c r="F2715" i="16"/>
  <c r="F2716" i="16"/>
  <c r="F2717" i="16"/>
  <c r="F2718" i="16"/>
  <c r="F2719" i="16"/>
  <c r="F2720" i="16"/>
  <c r="F2721" i="16"/>
  <c r="F2722" i="16"/>
  <c r="F2723" i="16"/>
  <c r="F2724" i="16"/>
  <c r="F2725" i="16"/>
  <c r="F2726" i="16"/>
  <c r="F2727" i="16"/>
  <c r="F2728" i="16"/>
  <c r="F2729" i="16"/>
  <c r="F2730" i="16"/>
  <c r="F2731" i="16"/>
  <c r="F2732" i="16"/>
  <c r="F2733" i="16"/>
  <c r="F2734" i="16"/>
  <c r="F2735" i="16"/>
  <c r="F2736" i="16"/>
  <c r="F2737" i="16"/>
  <c r="F2738" i="16"/>
  <c r="F2739" i="16"/>
  <c r="F2740" i="16"/>
  <c r="F2741" i="16"/>
  <c r="F2742" i="16"/>
  <c r="F2743" i="16"/>
  <c r="F2744" i="16"/>
  <c r="F2745" i="16"/>
  <c r="F2746" i="16"/>
  <c r="F2747" i="16"/>
  <c r="F2748" i="16"/>
  <c r="F2749" i="16"/>
  <c r="F2750" i="16"/>
  <c r="F2751" i="16"/>
  <c r="F2752" i="16"/>
  <c r="F2753" i="16"/>
  <c r="F2754" i="16"/>
  <c r="F2755" i="16"/>
  <c r="F2756" i="16"/>
  <c r="F2757" i="16"/>
  <c r="F2758" i="16"/>
  <c r="F2759" i="16"/>
  <c r="F2760" i="16"/>
  <c r="F2761" i="16"/>
  <c r="F2762" i="16"/>
  <c r="F2763" i="16"/>
  <c r="F2764" i="16"/>
  <c r="F2765" i="16"/>
  <c r="F2766" i="16"/>
  <c r="F2767" i="16"/>
  <c r="F2768" i="16"/>
  <c r="F2769" i="16"/>
  <c r="F2770" i="16"/>
  <c r="F2771" i="16"/>
  <c r="F2772" i="16"/>
  <c r="F2773" i="16"/>
  <c r="F2774" i="16"/>
  <c r="F2775" i="16"/>
  <c r="F2776" i="16"/>
  <c r="F2777" i="16"/>
  <c r="F2778" i="16"/>
  <c r="F2779" i="16"/>
  <c r="F2780" i="16"/>
  <c r="F2781" i="16"/>
  <c r="F2782" i="16"/>
  <c r="F2783" i="16"/>
  <c r="F2784" i="16"/>
  <c r="F2785" i="16"/>
  <c r="F2786" i="16"/>
  <c r="F2787" i="16"/>
  <c r="F2788" i="16"/>
  <c r="F2789" i="16"/>
  <c r="F2790" i="16"/>
  <c r="F2791" i="16"/>
  <c r="F2792" i="16"/>
  <c r="F2793" i="16"/>
  <c r="F2794" i="16"/>
  <c r="F2795" i="16"/>
  <c r="F2796" i="16"/>
  <c r="F2797" i="16"/>
  <c r="F2798" i="16"/>
  <c r="F2799" i="16"/>
  <c r="F2800" i="16"/>
  <c r="F2801" i="16"/>
  <c r="F2802" i="16"/>
  <c r="F2803" i="16"/>
  <c r="F2804" i="16"/>
  <c r="F2805" i="16"/>
  <c r="F2806" i="16"/>
  <c r="F2807" i="16"/>
  <c r="F2808" i="16"/>
  <c r="F2809" i="16"/>
  <c r="F2810" i="16"/>
  <c r="F2811" i="16"/>
  <c r="F2812" i="16"/>
  <c r="F2813" i="16"/>
  <c r="F2814" i="16"/>
  <c r="F2815" i="16"/>
  <c r="F2816" i="16"/>
  <c r="F2817" i="16"/>
  <c r="F2818" i="16"/>
  <c r="F2819" i="16"/>
  <c r="F2820" i="16"/>
  <c r="F2821" i="16"/>
  <c r="F2822" i="16"/>
  <c r="F2823" i="16"/>
  <c r="F2824" i="16"/>
  <c r="F2825" i="16"/>
  <c r="F2826" i="16"/>
  <c r="F2827" i="16"/>
  <c r="F2828" i="16"/>
  <c r="F2829" i="16"/>
  <c r="F2830" i="16"/>
  <c r="F2831" i="16"/>
  <c r="F2832" i="16"/>
  <c r="F2833" i="16"/>
  <c r="F2834" i="16"/>
  <c r="F2835" i="16"/>
  <c r="F2836" i="16"/>
  <c r="F2837" i="16"/>
  <c r="F2838" i="16"/>
  <c r="F2839" i="16"/>
  <c r="F2840" i="16"/>
  <c r="F2841" i="16"/>
  <c r="F2842" i="16"/>
  <c r="F2843" i="16"/>
  <c r="F2844" i="16"/>
  <c r="F2845" i="16"/>
  <c r="F2846" i="16"/>
  <c r="F2847" i="16"/>
  <c r="F2848" i="16"/>
  <c r="F2849" i="16"/>
  <c r="F2850" i="16"/>
  <c r="F2851" i="16"/>
  <c r="F2852" i="16"/>
  <c r="F2853" i="16"/>
  <c r="F2854" i="16"/>
  <c r="F2855" i="16"/>
  <c r="F2856" i="16"/>
  <c r="F2857" i="16"/>
  <c r="F2858" i="16"/>
  <c r="F2859" i="16"/>
  <c r="F2860" i="16"/>
  <c r="F2861" i="16"/>
  <c r="F2862" i="16"/>
  <c r="F2863" i="16"/>
  <c r="F2864" i="16"/>
  <c r="F2865" i="16"/>
  <c r="F2866" i="16"/>
  <c r="F2867" i="16"/>
  <c r="F2868" i="16"/>
  <c r="F2869" i="16"/>
  <c r="F2870" i="16"/>
  <c r="F2871" i="16"/>
  <c r="F2872" i="16"/>
  <c r="F2873" i="16"/>
  <c r="F2874" i="16"/>
  <c r="F2875" i="16"/>
  <c r="F2876" i="16"/>
  <c r="F2877" i="16"/>
  <c r="F2878" i="16"/>
  <c r="F2879" i="16"/>
  <c r="F2880" i="16"/>
  <c r="F2881" i="16"/>
  <c r="F2882" i="16"/>
  <c r="F2883" i="16"/>
  <c r="F2884" i="16"/>
  <c r="F2885" i="16"/>
  <c r="F2886" i="16"/>
  <c r="F2887" i="16"/>
  <c r="F2888" i="16"/>
  <c r="F2889" i="16"/>
  <c r="F2890" i="16"/>
  <c r="F2891" i="16"/>
  <c r="F2892" i="16"/>
  <c r="F2893" i="16"/>
  <c r="F2894" i="16"/>
  <c r="F2895" i="16"/>
  <c r="F2896" i="16"/>
  <c r="F2897" i="16"/>
  <c r="F2898" i="16"/>
  <c r="F2899" i="16"/>
  <c r="F2900" i="16"/>
  <c r="F2901" i="16"/>
  <c r="F2902" i="16"/>
  <c r="F2903" i="16"/>
  <c r="F2904" i="16"/>
  <c r="F2905" i="16"/>
  <c r="F2906" i="16"/>
  <c r="F2907" i="16"/>
  <c r="F2908" i="16"/>
  <c r="F2909" i="16"/>
  <c r="F2910" i="16"/>
  <c r="F2911" i="16"/>
  <c r="F2912" i="16"/>
  <c r="F2913" i="16"/>
  <c r="F2914" i="16"/>
  <c r="F2915" i="16"/>
  <c r="F2916" i="16"/>
  <c r="F2917" i="16"/>
  <c r="F2918" i="16"/>
  <c r="F2919" i="16"/>
  <c r="F2920" i="16"/>
  <c r="F2921" i="16"/>
  <c r="F2922" i="16"/>
  <c r="F2923" i="16"/>
  <c r="F2924" i="16"/>
  <c r="F2925" i="16"/>
  <c r="F2926" i="16"/>
  <c r="F2927" i="16"/>
  <c r="F2928" i="16"/>
  <c r="F2929" i="16"/>
  <c r="F2930" i="16"/>
  <c r="F2931" i="16"/>
  <c r="F2932" i="16"/>
  <c r="F2933" i="16"/>
  <c r="F2934" i="16"/>
  <c r="F2935" i="16"/>
  <c r="F2936" i="16"/>
  <c r="F2937" i="16"/>
  <c r="F2938" i="16"/>
  <c r="F2939" i="16"/>
  <c r="F2940" i="16"/>
  <c r="F2941" i="16"/>
  <c r="F2942" i="16"/>
  <c r="F2943" i="16"/>
  <c r="F2944" i="16"/>
  <c r="F2945" i="16"/>
  <c r="F2946" i="16"/>
  <c r="F2947" i="16"/>
  <c r="F2948" i="16"/>
  <c r="F2949" i="16"/>
  <c r="F2950" i="16"/>
  <c r="F2951" i="16"/>
  <c r="F2952" i="16"/>
  <c r="F2953" i="16"/>
  <c r="F2954" i="16"/>
  <c r="F2955" i="16"/>
  <c r="F2956" i="16"/>
  <c r="F2957" i="16"/>
  <c r="F2958" i="16"/>
  <c r="F2959" i="16"/>
  <c r="F2960" i="16"/>
  <c r="F2961" i="16"/>
  <c r="F2962" i="16"/>
  <c r="F2963" i="16"/>
  <c r="F2964" i="16"/>
  <c r="F2965" i="16"/>
  <c r="F2966" i="16"/>
  <c r="F2967" i="16"/>
  <c r="F2968" i="16"/>
  <c r="F2969" i="16"/>
  <c r="F2970" i="16"/>
  <c r="F2971" i="16"/>
  <c r="F2972" i="16"/>
  <c r="F2973" i="16"/>
  <c r="F2974" i="16"/>
  <c r="F2975" i="16"/>
  <c r="F2976" i="16"/>
  <c r="F2977" i="16"/>
  <c r="F2978" i="16"/>
  <c r="F2979" i="16"/>
  <c r="F2980" i="16"/>
  <c r="F2981" i="16"/>
  <c r="F2982" i="16"/>
  <c r="F2983" i="16"/>
  <c r="F2984" i="16"/>
  <c r="F2985" i="16"/>
  <c r="F2986" i="16"/>
  <c r="F2987" i="16"/>
  <c r="F2988" i="16"/>
  <c r="F2989" i="16"/>
  <c r="F2990" i="16"/>
  <c r="F2991" i="16"/>
  <c r="F2992" i="16"/>
  <c r="F2993" i="16"/>
  <c r="F2994" i="16"/>
  <c r="F2995" i="16"/>
  <c r="F2996" i="16"/>
  <c r="F2997" i="16"/>
  <c r="F2998" i="16"/>
  <c r="F2999" i="16"/>
  <c r="F3000" i="16"/>
  <c r="F3001" i="16"/>
  <c r="F3002" i="16"/>
  <c r="F3003" i="16"/>
  <c r="F3004" i="16"/>
  <c r="F3005" i="16"/>
  <c r="F3006" i="16"/>
  <c r="F3007" i="16"/>
  <c r="F3008" i="16"/>
  <c r="F3009" i="16"/>
  <c r="F3010" i="16"/>
  <c r="F3011" i="16"/>
  <c r="F3012" i="16"/>
  <c r="F3013" i="16"/>
  <c r="F3014" i="16"/>
  <c r="F3015" i="16"/>
  <c r="F3016" i="16"/>
  <c r="F3017" i="16"/>
  <c r="F3018" i="16"/>
  <c r="F3019" i="16"/>
  <c r="F3020" i="16"/>
  <c r="F3021" i="16"/>
  <c r="F3022" i="16"/>
  <c r="F3023" i="16"/>
  <c r="F3024" i="16"/>
  <c r="F3025" i="16"/>
  <c r="F3026" i="16"/>
  <c r="F3027" i="16"/>
  <c r="F3028" i="16"/>
  <c r="F3029" i="16"/>
  <c r="F3030" i="16"/>
  <c r="F3031" i="16"/>
  <c r="F3032" i="16"/>
  <c r="F3033" i="16"/>
  <c r="F3034" i="16"/>
  <c r="F3035" i="16"/>
  <c r="F3036" i="16"/>
  <c r="F3037" i="16"/>
  <c r="F3038" i="16"/>
  <c r="F3039" i="16"/>
  <c r="F3040" i="16"/>
  <c r="F3041" i="16"/>
  <c r="F3042" i="16"/>
  <c r="F3043" i="16"/>
  <c r="F3044" i="16"/>
  <c r="F3045" i="16"/>
  <c r="F3046" i="16"/>
  <c r="F3047" i="16"/>
  <c r="F3048" i="16"/>
  <c r="F3049" i="16"/>
  <c r="F3050" i="16"/>
  <c r="F3051" i="16"/>
  <c r="F3052" i="16"/>
  <c r="F3053" i="16"/>
  <c r="F3054" i="16"/>
  <c r="F3055" i="16"/>
  <c r="F3056" i="16"/>
  <c r="F3057" i="16"/>
  <c r="F3058" i="16"/>
  <c r="F3059" i="16"/>
  <c r="F3060" i="16"/>
  <c r="F3061" i="16"/>
  <c r="F3062" i="16"/>
  <c r="F3063" i="16"/>
  <c r="F3064" i="16"/>
  <c r="F3065" i="16"/>
  <c r="F3066" i="16"/>
  <c r="F3067" i="16"/>
  <c r="F3068" i="16"/>
  <c r="F3069" i="16"/>
  <c r="F3070" i="16"/>
  <c r="F3071" i="16"/>
  <c r="F3072" i="16"/>
  <c r="F3073" i="16"/>
  <c r="F3074" i="16"/>
  <c r="F3075" i="16"/>
  <c r="F3076" i="16"/>
  <c r="F3077" i="16"/>
  <c r="F3078" i="16"/>
  <c r="F3079" i="16"/>
  <c r="F3080" i="16"/>
  <c r="F3081" i="16"/>
  <c r="F3082" i="16"/>
  <c r="F3083" i="16"/>
  <c r="F3084" i="16"/>
  <c r="F3085" i="16"/>
  <c r="F3086" i="16"/>
  <c r="F3087" i="16"/>
  <c r="F3088" i="16"/>
  <c r="F3089" i="16"/>
  <c r="F3090" i="16"/>
  <c r="F3091" i="16"/>
  <c r="F3092" i="16"/>
  <c r="F3093" i="16"/>
  <c r="F3094" i="16"/>
  <c r="F3095" i="16"/>
  <c r="F3096" i="16"/>
  <c r="F3097" i="16"/>
  <c r="F3098" i="16"/>
  <c r="F3099" i="16"/>
  <c r="F3100" i="16"/>
  <c r="F3101" i="16"/>
  <c r="F3102" i="16"/>
  <c r="F3103" i="16"/>
  <c r="F3104" i="16"/>
  <c r="F3105" i="16"/>
  <c r="F3106" i="16"/>
  <c r="F3107" i="16"/>
  <c r="F3108" i="16"/>
  <c r="F3109" i="16"/>
  <c r="F3110" i="16"/>
  <c r="F3111" i="16"/>
  <c r="F3112" i="16"/>
  <c r="F3113" i="16"/>
  <c r="F3114" i="16"/>
  <c r="F3115" i="16"/>
  <c r="F3116" i="16"/>
  <c r="F3117" i="16"/>
  <c r="F3118" i="16"/>
  <c r="F3119" i="16"/>
  <c r="F3120" i="16"/>
  <c r="F3121" i="16"/>
  <c r="F3122" i="16"/>
  <c r="F3123" i="16"/>
  <c r="F3124" i="16"/>
  <c r="F3125" i="16"/>
  <c r="F3126" i="16"/>
  <c r="F3127" i="16"/>
  <c r="F3128" i="16"/>
  <c r="F3129" i="16"/>
  <c r="F3130" i="16"/>
  <c r="F3131" i="16"/>
  <c r="F3132" i="16"/>
  <c r="F3133" i="16"/>
  <c r="F3134" i="16"/>
  <c r="F3135" i="16"/>
  <c r="F3136" i="16"/>
  <c r="F3137" i="16"/>
  <c r="F3138" i="16"/>
  <c r="F3139" i="16"/>
  <c r="F3140" i="16"/>
  <c r="F3141" i="16"/>
  <c r="F3142" i="16"/>
  <c r="F3143" i="16"/>
  <c r="F3144" i="16"/>
  <c r="F3145" i="16"/>
  <c r="F3146" i="16"/>
  <c r="F3147" i="16"/>
  <c r="F3148" i="16"/>
  <c r="F3149" i="16"/>
  <c r="F3150" i="16"/>
  <c r="F3151" i="16"/>
  <c r="F3152" i="16"/>
  <c r="F3153" i="16"/>
  <c r="F3154" i="16"/>
  <c r="F3155" i="16"/>
  <c r="F3156" i="16"/>
  <c r="F3157" i="16"/>
  <c r="F3158" i="16"/>
  <c r="F3159" i="16"/>
  <c r="F3160" i="16"/>
  <c r="F3161" i="16"/>
  <c r="F3162" i="16"/>
  <c r="F3163" i="16"/>
  <c r="F3164" i="16"/>
  <c r="F3165" i="16"/>
  <c r="F3166" i="16"/>
  <c r="F3167" i="16"/>
  <c r="F3168" i="16"/>
  <c r="F3169" i="16"/>
  <c r="F3170" i="16"/>
  <c r="F3171" i="16"/>
  <c r="F3172" i="16"/>
  <c r="F3173" i="16"/>
  <c r="F3174" i="16"/>
  <c r="F3175" i="16"/>
  <c r="F3176" i="16"/>
  <c r="F3177" i="16"/>
  <c r="F3178" i="16"/>
  <c r="F3179" i="16"/>
  <c r="F3180" i="16"/>
  <c r="F3181" i="16"/>
  <c r="F3182" i="16"/>
  <c r="F3183" i="16"/>
  <c r="F3184" i="16"/>
  <c r="F3185" i="16"/>
  <c r="F3186" i="16"/>
  <c r="F3187" i="16"/>
  <c r="F3188" i="16"/>
  <c r="F3189" i="16"/>
  <c r="F3190" i="16"/>
  <c r="F3191" i="16"/>
  <c r="F3192" i="16"/>
  <c r="F3193" i="16"/>
  <c r="F3194" i="16"/>
  <c r="F3195" i="16"/>
  <c r="F3196" i="16"/>
  <c r="F3197" i="16"/>
  <c r="F3198" i="16"/>
  <c r="F3199" i="16"/>
  <c r="F3200" i="16"/>
  <c r="F3201" i="16"/>
  <c r="F3202" i="16"/>
  <c r="F3203" i="16"/>
  <c r="F3204" i="16"/>
  <c r="F3205" i="16"/>
  <c r="F3206" i="16"/>
  <c r="F3207" i="16"/>
  <c r="F3208" i="16"/>
  <c r="F3209" i="16"/>
  <c r="F3210" i="16"/>
  <c r="F3211" i="16"/>
  <c r="F3212" i="16"/>
  <c r="F3213" i="16"/>
  <c r="F3214" i="16"/>
  <c r="F3215" i="16"/>
  <c r="F3216" i="16"/>
  <c r="F3217" i="16"/>
  <c r="F3218" i="16"/>
  <c r="F3219" i="16"/>
  <c r="F3220" i="16"/>
  <c r="F3221" i="16"/>
  <c r="F3222" i="16"/>
  <c r="F3223" i="16"/>
  <c r="F3224" i="16"/>
  <c r="F3225" i="16"/>
  <c r="F3226" i="16"/>
  <c r="F3227" i="16"/>
  <c r="F3228" i="16"/>
  <c r="F3229" i="16"/>
  <c r="F3230" i="16"/>
  <c r="F3231" i="16"/>
  <c r="F3232" i="16"/>
  <c r="F3233" i="16"/>
  <c r="F3234" i="16"/>
  <c r="F3235" i="16"/>
  <c r="F3236" i="16"/>
  <c r="F3237" i="16"/>
  <c r="F3238" i="16"/>
  <c r="F3239" i="16"/>
  <c r="F3240" i="16"/>
  <c r="F3241" i="16"/>
  <c r="F3242" i="16"/>
  <c r="F3243" i="16"/>
  <c r="F3244" i="16"/>
  <c r="F3245" i="16"/>
  <c r="F3246" i="16"/>
  <c r="F3247" i="16"/>
  <c r="F3248" i="16"/>
  <c r="F3249" i="16"/>
  <c r="F3250" i="16"/>
  <c r="F3251" i="16"/>
  <c r="F3252" i="16"/>
  <c r="F3253" i="16"/>
  <c r="F3254" i="16"/>
  <c r="F3255" i="16"/>
  <c r="F3256" i="16"/>
  <c r="F3257" i="16"/>
  <c r="F3258" i="16"/>
  <c r="F3259" i="16"/>
  <c r="F3260" i="16"/>
  <c r="F3261" i="16"/>
  <c r="F3262" i="16"/>
  <c r="F3263" i="16"/>
  <c r="F3264" i="16"/>
  <c r="F3265" i="16"/>
  <c r="F3266" i="16"/>
  <c r="F3267" i="16"/>
  <c r="F3268" i="16"/>
  <c r="F3269" i="16"/>
  <c r="F3270" i="16"/>
  <c r="F3271" i="16"/>
  <c r="F3272" i="16"/>
  <c r="F3273" i="16"/>
  <c r="F3274" i="16"/>
  <c r="F3275" i="16"/>
  <c r="F3276" i="16"/>
  <c r="F3277" i="16"/>
  <c r="F3278" i="16"/>
  <c r="F3279" i="16"/>
  <c r="F3280" i="16"/>
  <c r="F3281" i="16"/>
  <c r="F3282" i="16"/>
  <c r="F3283" i="16"/>
  <c r="F3284" i="16"/>
  <c r="F3285" i="16"/>
  <c r="F3286" i="16"/>
  <c r="F3287" i="16"/>
  <c r="F3288" i="16"/>
  <c r="F3289" i="16"/>
  <c r="F3290" i="16"/>
  <c r="F3291" i="16"/>
  <c r="F3292" i="16"/>
  <c r="F3293" i="16"/>
  <c r="F3294" i="16"/>
  <c r="F3295" i="16"/>
  <c r="F3296" i="16"/>
  <c r="F3297" i="16"/>
  <c r="F3298" i="16"/>
  <c r="F3299" i="16"/>
  <c r="F3300" i="16"/>
  <c r="F3301" i="16"/>
  <c r="F3302" i="16"/>
  <c r="F3303" i="16"/>
  <c r="F3304" i="16"/>
  <c r="F3305" i="16"/>
  <c r="F3306" i="16"/>
  <c r="F3307" i="16"/>
  <c r="F3308" i="16"/>
  <c r="F3309" i="16"/>
  <c r="F3310" i="16"/>
  <c r="F3311" i="16"/>
  <c r="F3312" i="16"/>
  <c r="F3313" i="16"/>
  <c r="F3314" i="16"/>
  <c r="F3315" i="16"/>
  <c r="F3316" i="16"/>
  <c r="F3317" i="16"/>
  <c r="F3318" i="16"/>
  <c r="F3319" i="16"/>
  <c r="F3320" i="16"/>
  <c r="F3321" i="16"/>
  <c r="F3322" i="16"/>
  <c r="F3323" i="16"/>
  <c r="F3324" i="16"/>
  <c r="F3325" i="16"/>
  <c r="F3326" i="16"/>
  <c r="F3327" i="16"/>
  <c r="F3328" i="16"/>
  <c r="F3329" i="16"/>
  <c r="F3330" i="16"/>
  <c r="F3331" i="16"/>
  <c r="F3332" i="16"/>
  <c r="F3333" i="16"/>
  <c r="F3334" i="16"/>
  <c r="F3335" i="16"/>
  <c r="F3336" i="16"/>
  <c r="F3337" i="16"/>
  <c r="F3338" i="16"/>
  <c r="F3339" i="16"/>
  <c r="F3340" i="16"/>
  <c r="F3341" i="16"/>
  <c r="F3342" i="16"/>
  <c r="F3343" i="16"/>
  <c r="F3344" i="16"/>
  <c r="F3345" i="16"/>
  <c r="F3346" i="16"/>
  <c r="F3347" i="16"/>
  <c r="F3348" i="16"/>
  <c r="F3349" i="16"/>
  <c r="F3350" i="16"/>
  <c r="F3351" i="16"/>
  <c r="F3352" i="16"/>
  <c r="F3353" i="16"/>
  <c r="F3354" i="16"/>
  <c r="F3355" i="16"/>
  <c r="F3356" i="16"/>
  <c r="F3357" i="16"/>
  <c r="F3358" i="16"/>
  <c r="F3359" i="16"/>
  <c r="F3360" i="16"/>
  <c r="F3361" i="16"/>
  <c r="F3362" i="16"/>
  <c r="F3363" i="16"/>
  <c r="F3364" i="16"/>
  <c r="F3365" i="16"/>
  <c r="F3366" i="16"/>
  <c r="F3367" i="16"/>
  <c r="F3368" i="16"/>
  <c r="F3369" i="16"/>
  <c r="F3370" i="16"/>
  <c r="F3371" i="16"/>
  <c r="F3372" i="16"/>
  <c r="F3373" i="16"/>
  <c r="F3374" i="16"/>
  <c r="F3375" i="16"/>
  <c r="F3376" i="16"/>
  <c r="F3377" i="16"/>
  <c r="F3378" i="16"/>
  <c r="F3379" i="16"/>
  <c r="F3380" i="16"/>
  <c r="F3381" i="16"/>
  <c r="F3382" i="16"/>
  <c r="F3383" i="16"/>
  <c r="F3384" i="16"/>
  <c r="F3385" i="16"/>
  <c r="F3386" i="16"/>
  <c r="F3387" i="16"/>
  <c r="F3388" i="16"/>
  <c r="F3389" i="16"/>
  <c r="F3390" i="16"/>
  <c r="F3391" i="16"/>
  <c r="F3392" i="16"/>
  <c r="F3393" i="16"/>
  <c r="F3394" i="16"/>
  <c r="F3395" i="16"/>
  <c r="F3396" i="16"/>
  <c r="F3397" i="16"/>
  <c r="F3398" i="16"/>
  <c r="F3399" i="16"/>
  <c r="F3400" i="16"/>
  <c r="F3401" i="16"/>
  <c r="F3402" i="16"/>
  <c r="F3403" i="16"/>
  <c r="F3404" i="16"/>
  <c r="F3405" i="16"/>
  <c r="F3406" i="16"/>
  <c r="F3407" i="16"/>
  <c r="F3408" i="16"/>
  <c r="F3409" i="16"/>
  <c r="F3410" i="16"/>
  <c r="F3411" i="16"/>
  <c r="F3412" i="16"/>
  <c r="F3413" i="16"/>
  <c r="F3414" i="16"/>
  <c r="F3415" i="16"/>
  <c r="F3416" i="16"/>
  <c r="F3417" i="16"/>
  <c r="F3418" i="16"/>
  <c r="F3419" i="16"/>
  <c r="F3420" i="16"/>
  <c r="F3421" i="16"/>
  <c r="F3422" i="16"/>
  <c r="F3423" i="16"/>
  <c r="F3424" i="16"/>
  <c r="F3425" i="16"/>
  <c r="F3426" i="16"/>
  <c r="F3427" i="16"/>
  <c r="F3428" i="16"/>
  <c r="F3429" i="16"/>
  <c r="F3430" i="16"/>
  <c r="F3431" i="16"/>
  <c r="F3432" i="16"/>
  <c r="F3433" i="16"/>
  <c r="F3434" i="16"/>
  <c r="F3435" i="16"/>
  <c r="F3436" i="16"/>
  <c r="F3437" i="16"/>
  <c r="F3438" i="16"/>
  <c r="F3439" i="16"/>
  <c r="F3440" i="16"/>
  <c r="F3441" i="16"/>
  <c r="F3442" i="16"/>
  <c r="F3443" i="16"/>
  <c r="F3444" i="16"/>
  <c r="F3445" i="16"/>
  <c r="F3446" i="16"/>
  <c r="F3447" i="16"/>
  <c r="F3448" i="16"/>
  <c r="F3449" i="16"/>
  <c r="F3450" i="16"/>
  <c r="F3451" i="16"/>
  <c r="F3452" i="16"/>
  <c r="F3453" i="16"/>
  <c r="F3454" i="16"/>
  <c r="F3455" i="16"/>
  <c r="F3456" i="16"/>
  <c r="F3457" i="16"/>
  <c r="F3458" i="16"/>
  <c r="F3459" i="16"/>
  <c r="F3460" i="16"/>
  <c r="F3461" i="16"/>
  <c r="F3462" i="16"/>
  <c r="F3463" i="16"/>
  <c r="F3464" i="16"/>
  <c r="F3465" i="16"/>
  <c r="F3466" i="16"/>
  <c r="F3467" i="16"/>
  <c r="F3468" i="16"/>
  <c r="F3469" i="16"/>
  <c r="F3470" i="16"/>
  <c r="F3471" i="16"/>
  <c r="F3472" i="16"/>
  <c r="F3473" i="16"/>
  <c r="F3474" i="16"/>
  <c r="F3475" i="16"/>
  <c r="F3476" i="16"/>
  <c r="F3477" i="16"/>
  <c r="F3478" i="16"/>
  <c r="F3479" i="16"/>
  <c r="F3480" i="16"/>
  <c r="F3481" i="16"/>
  <c r="F3482" i="16"/>
  <c r="F3483" i="16"/>
  <c r="F3484" i="16"/>
  <c r="F3485" i="16"/>
  <c r="F3486" i="16"/>
  <c r="F3487" i="16"/>
  <c r="F3488" i="16"/>
  <c r="F3489" i="16"/>
  <c r="F3490" i="16"/>
  <c r="F3491" i="16"/>
  <c r="F3492" i="16"/>
  <c r="F3493" i="16"/>
  <c r="F3494" i="16"/>
  <c r="F3495" i="16"/>
  <c r="F3496" i="16"/>
  <c r="F3497" i="16"/>
  <c r="F3498" i="16"/>
  <c r="F3499" i="16"/>
  <c r="F3500" i="16"/>
  <c r="F3501" i="16"/>
  <c r="F3502" i="16"/>
  <c r="F3503" i="16"/>
  <c r="F3504" i="16"/>
  <c r="F3505" i="16"/>
  <c r="F3506" i="16"/>
  <c r="F3507" i="16"/>
  <c r="F3508" i="16"/>
  <c r="F3509" i="16"/>
  <c r="F3510" i="16"/>
  <c r="F3511" i="16"/>
  <c r="F3512" i="16"/>
  <c r="F3513" i="16"/>
  <c r="F3514" i="16"/>
  <c r="F3515" i="16"/>
  <c r="F3516" i="16"/>
  <c r="F3517" i="16"/>
  <c r="F3518" i="16"/>
  <c r="F3519" i="16"/>
  <c r="F3520" i="16"/>
  <c r="F3521" i="16"/>
  <c r="F3522" i="16"/>
  <c r="F3523" i="16"/>
  <c r="F3524" i="16"/>
  <c r="F3525" i="16"/>
  <c r="F3526" i="16"/>
  <c r="F3527" i="16"/>
  <c r="F3528" i="16"/>
  <c r="F3529" i="16"/>
  <c r="F3530" i="16"/>
  <c r="F3531" i="16"/>
  <c r="F3532" i="16"/>
  <c r="F3533" i="16"/>
  <c r="F3534" i="16"/>
  <c r="F3535" i="16"/>
  <c r="F3536" i="16"/>
  <c r="F3537" i="16"/>
  <c r="F3538" i="16"/>
  <c r="F3539" i="16"/>
  <c r="F3540" i="16"/>
  <c r="F3541" i="16"/>
  <c r="F3542" i="16"/>
  <c r="F3543" i="16"/>
  <c r="F3544" i="16"/>
  <c r="F3545" i="16"/>
  <c r="F3546" i="16"/>
  <c r="F3547" i="16"/>
  <c r="F3548" i="16"/>
  <c r="F3549" i="16"/>
  <c r="F3550" i="16"/>
  <c r="F3551" i="16"/>
  <c r="F3552" i="16"/>
  <c r="F3553" i="16"/>
  <c r="F3554" i="16"/>
  <c r="F3555" i="16"/>
  <c r="F3556" i="16"/>
  <c r="F3557" i="16"/>
  <c r="F3558" i="16"/>
  <c r="F3559" i="16"/>
  <c r="F3560" i="16"/>
  <c r="F3561" i="16"/>
  <c r="F3562" i="16"/>
  <c r="F3563" i="16"/>
  <c r="F3564" i="16"/>
  <c r="F3565" i="16"/>
  <c r="F3566" i="16"/>
  <c r="F3567" i="16"/>
  <c r="F3568" i="16"/>
  <c r="F3569" i="16"/>
  <c r="F3570" i="16"/>
  <c r="F3571" i="16"/>
  <c r="F3572" i="16"/>
  <c r="F3573" i="16"/>
  <c r="F3574" i="16"/>
  <c r="F3575" i="16"/>
  <c r="F3576" i="16"/>
  <c r="F3577" i="16"/>
  <c r="F3578" i="16"/>
  <c r="F3579" i="16"/>
  <c r="F3580" i="16"/>
  <c r="F3581" i="16"/>
  <c r="F3582" i="16"/>
  <c r="F3583" i="16"/>
  <c r="F3584" i="16"/>
  <c r="F3585" i="16"/>
  <c r="F3586" i="16"/>
  <c r="F3587" i="16"/>
  <c r="F3588" i="16"/>
  <c r="F3589" i="16"/>
  <c r="F3590" i="16"/>
  <c r="F3591" i="16"/>
  <c r="F3592" i="16"/>
  <c r="F3593" i="16"/>
  <c r="F3594" i="16"/>
  <c r="F3595" i="16"/>
  <c r="F3596" i="16"/>
  <c r="F3597" i="16"/>
  <c r="F3598" i="16"/>
  <c r="F3599" i="16"/>
  <c r="F3600" i="16"/>
  <c r="F3601" i="16"/>
  <c r="F3602" i="16"/>
  <c r="F3603" i="16"/>
  <c r="F3604" i="16"/>
  <c r="F3605" i="16"/>
  <c r="F3606" i="16"/>
  <c r="F3607" i="16"/>
  <c r="F3608" i="16"/>
  <c r="F3609" i="16"/>
  <c r="F3610" i="16"/>
  <c r="F3611" i="16"/>
  <c r="F3612" i="16"/>
  <c r="F3613" i="16"/>
  <c r="F3614" i="16"/>
  <c r="F3615" i="16"/>
  <c r="F3616" i="16"/>
  <c r="F3617" i="16"/>
  <c r="F3618" i="16"/>
  <c r="F3619" i="16"/>
  <c r="F3620" i="16"/>
  <c r="F3621" i="16"/>
  <c r="F3622" i="16"/>
  <c r="F3623" i="16"/>
  <c r="F3624" i="16"/>
  <c r="F3625" i="16"/>
  <c r="F3626" i="16"/>
  <c r="F3627" i="16"/>
  <c r="F3628" i="16"/>
  <c r="F3629" i="16"/>
  <c r="F3630" i="16"/>
  <c r="F3631" i="16"/>
  <c r="F3632" i="16"/>
  <c r="F3633" i="16"/>
  <c r="F3634" i="16"/>
  <c r="F3635" i="16"/>
  <c r="F3636" i="16"/>
  <c r="F3637" i="16"/>
  <c r="F3638" i="16"/>
  <c r="F3639" i="16"/>
  <c r="F3640" i="16"/>
  <c r="F3641" i="16"/>
  <c r="F3642" i="16"/>
  <c r="F3643" i="16"/>
  <c r="F3644" i="16"/>
  <c r="F3645" i="16"/>
  <c r="F3646" i="16"/>
  <c r="F3647" i="16"/>
  <c r="F3648" i="16"/>
  <c r="F3649" i="16"/>
  <c r="F3650" i="16"/>
  <c r="F3651" i="16"/>
  <c r="F3652" i="16"/>
  <c r="F3653" i="16"/>
  <c r="F3654" i="16"/>
  <c r="F3655" i="16"/>
  <c r="F3656" i="16"/>
  <c r="F3657" i="16"/>
  <c r="F3658" i="16"/>
  <c r="F3659" i="16"/>
  <c r="F3660" i="16"/>
  <c r="F3661" i="16"/>
  <c r="F3662" i="16"/>
  <c r="F3663" i="16"/>
  <c r="F3664" i="16"/>
  <c r="F3665" i="16"/>
  <c r="F3666" i="16"/>
  <c r="F3667" i="16"/>
  <c r="F3668" i="16"/>
  <c r="F3669" i="16"/>
  <c r="F3670" i="16"/>
  <c r="F3671" i="16"/>
  <c r="F3672" i="16"/>
  <c r="F3673" i="16"/>
  <c r="F3674" i="16"/>
  <c r="F3675" i="16"/>
  <c r="F3676" i="16"/>
  <c r="F3677" i="16"/>
  <c r="F3678" i="16"/>
  <c r="F3679" i="16"/>
  <c r="F3680" i="16"/>
  <c r="F3681" i="16"/>
  <c r="F3682" i="16"/>
  <c r="F3683" i="16"/>
  <c r="F3684" i="16"/>
  <c r="F3685" i="16"/>
  <c r="F3686" i="16"/>
  <c r="F3687" i="16"/>
  <c r="F3688" i="16"/>
  <c r="F3689" i="16"/>
  <c r="F3690" i="16"/>
  <c r="F3691" i="16"/>
  <c r="F3692" i="16"/>
  <c r="F3693" i="16"/>
  <c r="F3694" i="16"/>
  <c r="F3695" i="16"/>
  <c r="F3696" i="16"/>
  <c r="F3697" i="16"/>
  <c r="F3698" i="16"/>
  <c r="F3699" i="16"/>
  <c r="F3700" i="16"/>
  <c r="F3701" i="16"/>
  <c r="F3702" i="16"/>
  <c r="F3703" i="16"/>
  <c r="F3704" i="16"/>
  <c r="F3705" i="16"/>
  <c r="F3706" i="16"/>
  <c r="F3707" i="16"/>
  <c r="F3708" i="16"/>
  <c r="F3709" i="16"/>
  <c r="F3710" i="16"/>
  <c r="F3711" i="16"/>
  <c r="F3712" i="16"/>
  <c r="F3713" i="16"/>
  <c r="F3714" i="16"/>
  <c r="F3715" i="16"/>
  <c r="F3716" i="16"/>
  <c r="F3717" i="16"/>
  <c r="F3718" i="16"/>
  <c r="F3719" i="16"/>
  <c r="F3720" i="16"/>
  <c r="F3721" i="16"/>
  <c r="F3722" i="16"/>
  <c r="F3723" i="16"/>
  <c r="F3724" i="16"/>
  <c r="F3725" i="16"/>
  <c r="F3726" i="16"/>
  <c r="F3727" i="16"/>
  <c r="F3728" i="16"/>
  <c r="F3729" i="16"/>
  <c r="F3730" i="16"/>
  <c r="F3731" i="16"/>
  <c r="F3732" i="16"/>
  <c r="F3733" i="16"/>
  <c r="F3734" i="16"/>
  <c r="F3735" i="16"/>
  <c r="F3736" i="16"/>
  <c r="F3737" i="16"/>
  <c r="F3738" i="16"/>
  <c r="F3739" i="16"/>
  <c r="F3740" i="16"/>
  <c r="F3741" i="16"/>
  <c r="F3742" i="16"/>
  <c r="F3743" i="16"/>
  <c r="F3744" i="16"/>
  <c r="F3745" i="16"/>
  <c r="F3746" i="16"/>
  <c r="F3747" i="16"/>
  <c r="F3748" i="16"/>
  <c r="F3749" i="16"/>
  <c r="F3750" i="16"/>
  <c r="F3751" i="16"/>
  <c r="F3752" i="16"/>
  <c r="F3753" i="16"/>
  <c r="F3754" i="16"/>
  <c r="F3755" i="16"/>
  <c r="F3756" i="16"/>
  <c r="F3757" i="16"/>
  <c r="F3758" i="16"/>
  <c r="F3759" i="16"/>
  <c r="F3760" i="16"/>
  <c r="F3761" i="16"/>
  <c r="F3762" i="16"/>
  <c r="F3763" i="16"/>
  <c r="F3764" i="16"/>
  <c r="F3765" i="16"/>
  <c r="F3766" i="16"/>
  <c r="F3767" i="16"/>
  <c r="F3768" i="16"/>
  <c r="F3769" i="16"/>
  <c r="F3770" i="16"/>
  <c r="F3771" i="16"/>
  <c r="F3772" i="16"/>
  <c r="F3773" i="16"/>
  <c r="F3774" i="16"/>
  <c r="F3775" i="16"/>
  <c r="F3776" i="16"/>
  <c r="F3777" i="16"/>
  <c r="F3778" i="16"/>
  <c r="F3779" i="16"/>
  <c r="F3780" i="16"/>
  <c r="F3781" i="16"/>
  <c r="F3782" i="16"/>
  <c r="F3783" i="16"/>
  <c r="F3784" i="16"/>
  <c r="F3785" i="16"/>
  <c r="F3786" i="16"/>
  <c r="F3787" i="16"/>
  <c r="F3788" i="16"/>
  <c r="F3789" i="16"/>
  <c r="F3790" i="16"/>
  <c r="F3791" i="16"/>
  <c r="F3792" i="16"/>
  <c r="F3793" i="16"/>
  <c r="F3794" i="16"/>
  <c r="F3795" i="16"/>
  <c r="F3796" i="16"/>
  <c r="F3797" i="16"/>
  <c r="F3798" i="16"/>
  <c r="F3799" i="16"/>
  <c r="F3800" i="16"/>
  <c r="F3801" i="16"/>
  <c r="F3802" i="16"/>
  <c r="F3803" i="16"/>
  <c r="F3804" i="16"/>
  <c r="F3805" i="16"/>
  <c r="F3806" i="16"/>
  <c r="F3807" i="16"/>
  <c r="F3808" i="16"/>
  <c r="F3809" i="16"/>
  <c r="F3810" i="16"/>
  <c r="F3811" i="16"/>
  <c r="F3812" i="16"/>
  <c r="F3813" i="16"/>
  <c r="F3814" i="16"/>
  <c r="F3815" i="16"/>
  <c r="F3816" i="16"/>
  <c r="F3817" i="16"/>
  <c r="F3818" i="16"/>
  <c r="F3819" i="16"/>
  <c r="F3820" i="16"/>
  <c r="F3821" i="16"/>
  <c r="F3822" i="16"/>
  <c r="F3823" i="16"/>
  <c r="F3824" i="16"/>
  <c r="F3825" i="16"/>
  <c r="F3826" i="16"/>
  <c r="F3827" i="16"/>
  <c r="F3828" i="16"/>
  <c r="F3829" i="16"/>
  <c r="F3830" i="16"/>
  <c r="F3831" i="16"/>
  <c r="F3832" i="16"/>
  <c r="F3833" i="16"/>
  <c r="F3834" i="16"/>
  <c r="F3835" i="16"/>
  <c r="F3836" i="16"/>
  <c r="F3837" i="16"/>
  <c r="F3838" i="16"/>
  <c r="F3839" i="16"/>
  <c r="F3840" i="16"/>
  <c r="F3841" i="16"/>
  <c r="F3842" i="16"/>
  <c r="F3843" i="16"/>
  <c r="F3844" i="16"/>
  <c r="F3845" i="16"/>
  <c r="D46" i="16"/>
  <c r="D47" i="16"/>
  <c r="D48" i="16"/>
  <c r="D44" i="16"/>
  <c r="D45"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499" i="16"/>
  <c r="D500" i="16"/>
  <c r="D501" i="16"/>
  <c r="D502" i="16"/>
  <c r="D503" i="16"/>
  <c r="D504" i="16"/>
  <c r="D505" i="16"/>
  <c r="D506" i="16"/>
  <c r="D507" i="16"/>
  <c r="D508" i="16"/>
  <c r="D509" i="16"/>
  <c r="D510" i="16"/>
  <c r="D511" i="16"/>
  <c r="D512" i="16"/>
  <c r="D513" i="16"/>
  <c r="D514" i="16"/>
  <c r="D515" i="16"/>
  <c r="D516" i="16"/>
  <c r="D517" i="16"/>
  <c r="D518" i="16"/>
  <c r="D519" i="16"/>
  <c r="D520" i="16"/>
  <c r="D521" i="16"/>
  <c r="D522" i="16"/>
  <c r="D523" i="16"/>
  <c r="D524" i="16"/>
  <c r="D525" i="16"/>
  <c r="D526" i="16"/>
  <c r="D527" i="16"/>
  <c r="D528" i="16"/>
  <c r="D529" i="16"/>
  <c r="D530" i="16"/>
  <c r="D531" i="16"/>
  <c r="D532" i="16"/>
  <c r="D533" i="16"/>
  <c r="D534" i="16"/>
  <c r="D535" i="16"/>
  <c r="D536" i="16"/>
  <c r="D537" i="16"/>
  <c r="D538" i="16"/>
  <c r="D539" i="16"/>
  <c r="D540" i="16"/>
  <c r="D541" i="16"/>
  <c r="D542" i="16"/>
  <c r="D543" i="16"/>
  <c r="D544" i="16"/>
  <c r="D545" i="16"/>
  <c r="D546" i="16"/>
  <c r="D547" i="16"/>
  <c r="D548" i="16"/>
  <c r="D549" i="16"/>
  <c r="D550" i="16"/>
  <c r="D551" i="16"/>
  <c r="D552" i="16"/>
  <c r="D553" i="16"/>
  <c r="D554" i="16"/>
  <c r="D555" i="16"/>
  <c r="D556" i="16"/>
  <c r="D557" i="16"/>
  <c r="D558" i="16"/>
  <c r="D559" i="16"/>
  <c r="D560" i="16"/>
  <c r="D561" i="16"/>
  <c r="D562" i="16"/>
  <c r="D563" i="16"/>
  <c r="D564" i="16"/>
  <c r="D565" i="16"/>
  <c r="D566" i="16"/>
  <c r="D567" i="16"/>
  <c r="D568" i="16"/>
  <c r="D569" i="16"/>
  <c r="D570" i="16"/>
  <c r="D571" i="16"/>
  <c r="D572" i="16"/>
  <c r="D573" i="16"/>
  <c r="D574" i="16"/>
  <c r="D575" i="16"/>
  <c r="D576" i="16"/>
  <c r="D577" i="16"/>
  <c r="D578" i="16"/>
  <c r="D579" i="16"/>
  <c r="D580" i="16"/>
  <c r="D581" i="16"/>
  <c r="D582" i="16"/>
  <c r="D583" i="16"/>
  <c r="D584" i="16"/>
  <c r="D585" i="16"/>
  <c r="D586" i="16"/>
  <c r="D587" i="16"/>
  <c r="D588" i="16"/>
  <c r="D589" i="16"/>
  <c r="D590" i="16"/>
  <c r="D591" i="16"/>
  <c r="D592" i="16"/>
  <c r="D593" i="16"/>
  <c r="D594" i="16"/>
  <c r="D595" i="16"/>
  <c r="D596" i="16"/>
  <c r="D597" i="16"/>
  <c r="D598" i="16"/>
  <c r="D599" i="16"/>
  <c r="D600" i="16"/>
  <c r="D601" i="16"/>
  <c r="D602" i="16"/>
  <c r="D603" i="16"/>
  <c r="D604" i="16"/>
  <c r="D605" i="16"/>
  <c r="D606" i="16"/>
  <c r="D607" i="16"/>
  <c r="D608" i="16"/>
  <c r="D609" i="16"/>
  <c r="D610" i="16"/>
  <c r="D611" i="16"/>
  <c r="D612" i="16"/>
  <c r="D613" i="16"/>
  <c r="D614" i="16"/>
  <c r="D615" i="16"/>
  <c r="D616" i="16"/>
  <c r="D617" i="16"/>
  <c r="D618" i="16"/>
  <c r="D619" i="16"/>
  <c r="D620" i="16"/>
  <c r="D621" i="16"/>
  <c r="D622" i="16"/>
  <c r="D623" i="16"/>
  <c r="D624" i="16"/>
  <c r="D625" i="16"/>
  <c r="D626" i="16"/>
  <c r="D627" i="16"/>
  <c r="D628" i="16"/>
  <c r="D629" i="16"/>
  <c r="D630" i="16"/>
  <c r="D631" i="16"/>
  <c r="D632" i="16"/>
  <c r="D633" i="16"/>
  <c r="D634" i="16"/>
  <c r="D635" i="16"/>
  <c r="D636" i="16"/>
  <c r="D637" i="16"/>
  <c r="D638" i="16"/>
  <c r="D639" i="16"/>
  <c r="D640" i="16"/>
  <c r="D641" i="16"/>
  <c r="D642" i="16"/>
  <c r="D643" i="16"/>
  <c r="D644" i="16"/>
  <c r="D645" i="16"/>
  <c r="D646" i="16"/>
  <c r="D647" i="16"/>
  <c r="D648" i="16"/>
  <c r="D649" i="16"/>
  <c r="D650" i="16"/>
  <c r="D651" i="16"/>
  <c r="D652" i="16"/>
  <c r="D653" i="16"/>
  <c r="D654" i="16"/>
  <c r="D655" i="16"/>
  <c r="D656" i="16"/>
  <c r="D657" i="16"/>
  <c r="D658" i="16"/>
  <c r="D659" i="16"/>
  <c r="D660" i="16"/>
  <c r="D661" i="16"/>
  <c r="D662" i="16"/>
  <c r="D663" i="16"/>
  <c r="D664" i="16"/>
  <c r="D665" i="16"/>
  <c r="D666" i="16"/>
  <c r="D667" i="16"/>
  <c r="D668" i="16"/>
  <c r="D669" i="16"/>
  <c r="D670" i="16"/>
  <c r="D671" i="16"/>
  <c r="D672" i="16"/>
  <c r="D673" i="16"/>
  <c r="D674" i="16"/>
  <c r="D675" i="16"/>
  <c r="D676" i="16"/>
  <c r="D677" i="16"/>
  <c r="D678" i="16"/>
  <c r="D679" i="16"/>
  <c r="D680" i="16"/>
  <c r="D681" i="16"/>
  <c r="D682" i="16"/>
  <c r="D683" i="16"/>
  <c r="D684" i="16"/>
  <c r="D685" i="16"/>
  <c r="D686" i="16"/>
  <c r="D687" i="16"/>
  <c r="D688" i="16"/>
  <c r="D689" i="16"/>
  <c r="D690" i="16"/>
  <c r="D691" i="16"/>
  <c r="D692" i="16"/>
  <c r="D693" i="16"/>
  <c r="D694" i="16"/>
  <c r="D695" i="16"/>
  <c r="D696" i="16"/>
  <c r="D697" i="16"/>
  <c r="D698" i="16"/>
  <c r="D699" i="16"/>
  <c r="D700" i="16"/>
  <c r="D701" i="16"/>
  <c r="D702" i="16"/>
  <c r="D703" i="16"/>
  <c r="D704" i="16"/>
  <c r="D705" i="16"/>
  <c r="D706" i="16"/>
  <c r="D707" i="16"/>
  <c r="D708" i="16"/>
  <c r="D709" i="16"/>
  <c r="D710" i="16"/>
  <c r="D711" i="16"/>
  <c r="D712" i="16"/>
  <c r="D713" i="16"/>
  <c r="D714" i="16"/>
  <c r="D715" i="16"/>
  <c r="D716" i="16"/>
  <c r="D717" i="16"/>
  <c r="D718" i="16"/>
  <c r="D719" i="16"/>
  <c r="D720" i="16"/>
  <c r="D721" i="16"/>
  <c r="D722" i="16"/>
  <c r="D723" i="16"/>
  <c r="D724" i="16"/>
  <c r="D725" i="16"/>
  <c r="D726" i="16"/>
  <c r="D727" i="16"/>
  <c r="D728" i="16"/>
  <c r="D729" i="16"/>
  <c r="D730" i="16"/>
  <c r="D731" i="16"/>
  <c r="D732" i="16"/>
  <c r="D733" i="16"/>
  <c r="D734" i="16"/>
  <c r="D735" i="16"/>
  <c r="D736" i="16"/>
  <c r="D737" i="16"/>
  <c r="D738" i="16"/>
  <c r="D739" i="16"/>
  <c r="D740" i="16"/>
  <c r="D741" i="16"/>
  <c r="D742" i="16"/>
  <c r="D743" i="16"/>
  <c r="D744" i="16"/>
  <c r="D745" i="16"/>
  <c r="D746" i="16"/>
  <c r="D747" i="16"/>
  <c r="D748" i="16"/>
  <c r="D749" i="16"/>
  <c r="D750" i="16"/>
  <c r="D751" i="16"/>
  <c r="D752" i="16"/>
  <c r="D753" i="16"/>
  <c r="D754" i="16"/>
  <c r="D755" i="16"/>
  <c r="D756" i="16"/>
  <c r="D757" i="16"/>
  <c r="D758" i="16"/>
  <c r="D759" i="16"/>
  <c r="D760" i="16"/>
  <c r="D761" i="16"/>
  <c r="D762" i="16"/>
  <c r="D763" i="16"/>
  <c r="D764" i="16"/>
  <c r="D765" i="16"/>
  <c r="D766" i="16"/>
  <c r="D767" i="16"/>
  <c r="D768" i="16"/>
  <c r="D769" i="16"/>
  <c r="D770" i="16"/>
  <c r="D771" i="16"/>
  <c r="D772" i="16"/>
  <c r="D773" i="16"/>
  <c r="D774" i="16"/>
  <c r="D775" i="16"/>
  <c r="D776" i="16"/>
  <c r="D777" i="16"/>
  <c r="D778" i="16"/>
  <c r="D779" i="16"/>
  <c r="D780" i="16"/>
  <c r="D781" i="16"/>
  <c r="D782" i="16"/>
  <c r="D783" i="16"/>
  <c r="D784" i="16"/>
  <c r="D785" i="16"/>
  <c r="D786" i="16"/>
  <c r="D787" i="16"/>
  <c r="D788" i="16"/>
  <c r="D789" i="16"/>
  <c r="D790" i="16"/>
  <c r="D791" i="16"/>
  <c r="D792" i="16"/>
  <c r="D793" i="16"/>
  <c r="D794" i="16"/>
  <c r="D795" i="16"/>
  <c r="D796" i="16"/>
  <c r="D797" i="16"/>
  <c r="D798" i="16"/>
  <c r="D799" i="16"/>
  <c r="D800" i="16"/>
  <c r="D801" i="16"/>
  <c r="D802" i="16"/>
  <c r="D803" i="16"/>
  <c r="D804" i="16"/>
  <c r="D805" i="16"/>
  <c r="D806" i="16"/>
  <c r="D807" i="16"/>
  <c r="D808" i="16"/>
  <c r="D809" i="16"/>
  <c r="D810" i="16"/>
  <c r="D811" i="16"/>
  <c r="D812" i="16"/>
  <c r="D813" i="16"/>
  <c r="D814" i="16"/>
  <c r="D815" i="16"/>
  <c r="D816" i="16"/>
  <c r="D817" i="16"/>
  <c r="D818" i="16"/>
  <c r="D819" i="16"/>
  <c r="D820" i="16"/>
  <c r="D821" i="16"/>
  <c r="D822" i="16"/>
  <c r="D823" i="16"/>
  <c r="D824" i="16"/>
  <c r="D825" i="16"/>
  <c r="D826" i="16"/>
  <c r="D827" i="16"/>
  <c r="D828" i="16"/>
  <c r="D829" i="16"/>
  <c r="D830" i="16"/>
  <c r="D831" i="16"/>
  <c r="D832" i="16"/>
  <c r="D833" i="16"/>
  <c r="D834" i="16"/>
  <c r="D835" i="16"/>
  <c r="D836" i="16"/>
  <c r="D837" i="16"/>
  <c r="D838" i="16"/>
  <c r="D839" i="16"/>
  <c r="D840" i="16"/>
  <c r="D841" i="16"/>
  <c r="D842" i="16"/>
  <c r="D843" i="16"/>
  <c r="D844" i="16"/>
  <c r="D845" i="16"/>
  <c r="D846" i="16"/>
  <c r="D847" i="16"/>
  <c r="D848" i="16"/>
  <c r="D849" i="16"/>
  <c r="D850" i="16"/>
  <c r="D851" i="16"/>
  <c r="D852" i="16"/>
  <c r="D853" i="16"/>
  <c r="D854" i="16"/>
  <c r="D855" i="16"/>
  <c r="D856" i="16"/>
  <c r="D857" i="16"/>
  <c r="D858" i="16"/>
  <c r="D859" i="16"/>
  <c r="D860" i="16"/>
  <c r="D861" i="16"/>
  <c r="D862" i="16"/>
  <c r="D863" i="16"/>
  <c r="D864" i="16"/>
  <c r="D865" i="16"/>
  <c r="D866" i="16"/>
  <c r="D867" i="16"/>
  <c r="D868" i="16"/>
  <c r="D869" i="16"/>
  <c r="D870" i="16"/>
  <c r="D871" i="16"/>
  <c r="D872" i="16"/>
  <c r="D873" i="16"/>
  <c r="D874" i="16"/>
  <c r="D875" i="16"/>
  <c r="D876" i="16"/>
  <c r="D877" i="16"/>
  <c r="D878" i="16"/>
  <c r="D879" i="16"/>
  <c r="D880" i="16"/>
  <c r="D881" i="16"/>
  <c r="D882" i="16"/>
  <c r="D883" i="16"/>
  <c r="D884" i="16"/>
  <c r="D885" i="16"/>
  <c r="D886" i="16"/>
  <c r="D887" i="16"/>
  <c r="D888" i="16"/>
  <c r="D889" i="16"/>
  <c r="D890" i="16"/>
  <c r="D891" i="16"/>
  <c r="D892" i="16"/>
  <c r="D893" i="16"/>
  <c r="D894" i="16"/>
  <c r="D895" i="16"/>
  <c r="D896" i="16"/>
  <c r="D897" i="16"/>
  <c r="D898" i="16"/>
  <c r="D899" i="16"/>
  <c r="D900" i="16"/>
  <c r="D901" i="16"/>
  <c r="D902" i="16"/>
  <c r="D903" i="16"/>
  <c r="D904" i="16"/>
  <c r="D905" i="16"/>
  <c r="D906" i="16"/>
  <c r="D907" i="16"/>
  <c r="D908" i="16"/>
  <c r="D909" i="16"/>
  <c r="D910" i="16"/>
  <c r="D911" i="16"/>
  <c r="D912" i="16"/>
  <c r="D913" i="16"/>
  <c r="D914" i="16"/>
  <c r="D915" i="16"/>
  <c r="D916" i="16"/>
  <c r="D917" i="16"/>
  <c r="D918" i="16"/>
  <c r="D919" i="16"/>
  <c r="D920" i="16"/>
  <c r="D921" i="16"/>
  <c r="D922" i="16"/>
  <c r="D923" i="16"/>
  <c r="D924" i="16"/>
  <c r="D925" i="16"/>
  <c r="D926" i="16"/>
  <c r="D927" i="16"/>
  <c r="D928" i="16"/>
  <c r="D929" i="16"/>
  <c r="D930" i="16"/>
  <c r="D931" i="16"/>
  <c r="D932" i="16"/>
  <c r="D933" i="16"/>
  <c r="D934" i="16"/>
  <c r="D935" i="16"/>
  <c r="D936" i="16"/>
  <c r="D937" i="16"/>
  <c r="D938" i="16"/>
  <c r="D939" i="16"/>
  <c r="D940" i="16"/>
  <c r="D941" i="16"/>
  <c r="D942" i="16"/>
  <c r="D943" i="16"/>
  <c r="D944" i="16"/>
  <c r="D945" i="16"/>
  <c r="D946" i="16"/>
  <c r="D947" i="16"/>
  <c r="D948" i="16"/>
  <c r="D949" i="16"/>
  <c r="D950" i="16"/>
  <c r="D951" i="16"/>
  <c r="D952" i="16"/>
  <c r="D953" i="16"/>
  <c r="D954" i="16"/>
  <c r="D955" i="16"/>
  <c r="D956" i="16"/>
  <c r="D957" i="16"/>
  <c r="D958" i="16"/>
  <c r="D959" i="16"/>
  <c r="D960" i="16"/>
  <c r="D961" i="16"/>
  <c r="D962" i="16"/>
  <c r="D963" i="16"/>
  <c r="D964" i="16"/>
  <c r="D965" i="16"/>
  <c r="D966" i="16"/>
  <c r="D967" i="16"/>
  <c r="D968" i="16"/>
  <c r="D969" i="16"/>
  <c r="D970" i="16"/>
  <c r="D971" i="16"/>
  <c r="D972" i="16"/>
  <c r="D973" i="16"/>
  <c r="D974" i="16"/>
  <c r="D975" i="16"/>
  <c r="D976" i="16"/>
  <c r="D977" i="16"/>
  <c r="D978" i="16"/>
  <c r="D979" i="16"/>
  <c r="D980" i="16"/>
  <c r="D981" i="16"/>
  <c r="D982" i="16"/>
  <c r="D983" i="16"/>
  <c r="D984" i="16"/>
  <c r="D985" i="16"/>
  <c r="D986" i="16"/>
  <c r="D987" i="16"/>
  <c r="D988" i="16"/>
  <c r="D989" i="16"/>
  <c r="D990" i="16"/>
  <c r="D991" i="16"/>
  <c r="D992" i="16"/>
  <c r="D993" i="16"/>
  <c r="D994" i="16"/>
  <c r="D995" i="16"/>
  <c r="D996" i="16"/>
  <c r="D997" i="16"/>
  <c r="D998" i="16"/>
  <c r="D999" i="16"/>
  <c r="D1000" i="16"/>
  <c r="D1001" i="16"/>
  <c r="D1002" i="16"/>
  <c r="D1003" i="16"/>
  <c r="D1004" i="16"/>
  <c r="D1005" i="16"/>
  <c r="D1006" i="16"/>
  <c r="D1007" i="16"/>
  <c r="D1008" i="16"/>
  <c r="D1009" i="16"/>
  <c r="D1010" i="16"/>
  <c r="D1011" i="16"/>
  <c r="D1012" i="16"/>
  <c r="D1013" i="16"/>
  <c r="D1014" i="16"/>
  <c r="D1015" i="16"/>
  <c r="D1016" i="16"/>
  <c r="D1017" i="16"/>
  <c r="D1018" i="16"/>
  <c r="D1019" i="16"/>
  <c r="D1020" i="16"/>
  <c r="D1021" i="16"/>
  <c r="D1022" i="16"/>
  <c r="D1023" i="16"/>
  <c r="D1024" i="16"/>
  <c r="D1025" i="16"/>
  <c r="D1026" i="16"/>
  <c r="D1027" i="16"/>
  <c r="D1028" i="16"/>
  <c r="D1029" i="16"/>
  <c r="D1030" i="16"/>
  <c r="D1031" i="16"/>
  <c r="D1032" i="16"/>
  <c r="D1033" i="16"/>
  <c r="D1034" i="16"/>
  <c r="D1035" i="16"/>
  <c r="D1036" i="16"/>
  <c r="D1037" i="16"/>
  <c r="D1038" i="16"/>
  <c r="D1039" i="16"/>
  <c r="D1040" i="16"/>
  <c r="D1041" i="16"/>
  <c r="D1042" i="16"/>
  <c r="D1043" i="16"/>
  <c r="D1044" i="16"/>
  <c r="D1045" i="16"/>
  <c r="D1046" i="16"/>
  <c r="D1047" i="16"/>
  <c r="D1048" i="16"/>
  <c r="D1049" i="16"/>
  <c r="D1050" i="16"/>
  <c r="D1051" i="16"/>
  <c r="D1052" i="16"/>
  <c r="D1053" i="16"/>
  <c r="D1054" i="16"/>
  <c r="D1055" i="16"/>
  <c r="D1056" i="16"/>
  <c r="D1057" i="16"/>
  <c r="D1058" i="16"/>
  <c r="D1059" i="16"/>
  <c r="D1060" i="16"/>
  <c r="D1061" i="16"/>
  <c r="D1062" i="16"/>
  <c r="D1063" i="16"/>
  <c r="D1064" i="16"/>
  <c r="D1065" i="16"/>
  <c r="D1066" i="16"/>
  <c r="D1067" i="16"/>
  <c r="D1068" i="16"/>
  <c r="D1069" i="16"/>
  <c r="D1070" i="16"/>
  <c r="D1071" i="16"/>
  <c r="D1072" i="16"/>
  <c r="D1073" i="16"/>
  <c r="D1074" i="16"/>
  <c r="D1075" i="16"/>
  <c r="D1076" i="16"/>
  <c r="D1077" i="16"/>
  <c r="D1078" i="16"/>
  <c r="D1079" i="16"/>
  <c r="D1080" i="16"/>
  <c r="D1081" i="16"/>
  <c r="D1082" i="16"/>
  <c r="D1083" i="16"/>
  <c r="D1084" i="16"/>
  <c r="D1085" i="16"/>
  <c r="D1086" i="16"/>
  <c r="D1087" i="16"/>
  <c r="D1088" i="16"/>
  <c r="D1089" i="16"/>
  <c r="D1090" i="16"/>
  <c r="D1091" i="16"/>
  <c r="D1092" i="16"/>
  <c r="D1093" i="16"/>
  <c r="D1094" i="16"/>
  <c r="D1095" i="16"/>
  <c r="D1096" i="16"/>
  <c r="D1097" i="16"/>
  <c r="D1098" i="16"/>
  <c r="D1099" i="16"/>
  <c r="D1100" i="16"/>
  <c r="D1101" i="16"/>
  <c r="D1102" i="16"/>
  <c r="D1103" i="16"/>
  <c r="D1104" i="16"/>
  <c r="D1105" i="16"/>
  <c r="D1106" i="16"/>
  <c r="D1107" i="16"/>
  <c r="D1108" i="16"/>
  <c r="D1109" i="16"/>
  <c r="D1110" i="16"/>
  <c r="D1111" i="16"/>
  <c r="D1112" i="16"/>
  <c r="D1113" i="16"/>
  <c r="D1114" i="16"/>
  <c r="D1115" i="16"/>
  <c r="D1116" i="16"/>
  <c r="D1117" i="16"/>
  <c r="D1118" i="16"/>
  <c r="D1119" i="16"/>
  <c r="D1120" i="16"/>
  <c r="D1121" i="16"/>
  <c r="D1122" i="16"/>
  <c r="D1123" i="16"/>
  <c r="D1124" i="16"/>
  <c r="D1125" i="16"/>
  <c r="D1126" i="16"/>
  <c r="D1127" i="16"/>
  <c r="D1128" i="16"/>
  <c r="D1129" i="16"/>
  <c r="D1130" i="16"/>
  <c r="D1131" i="16"/>
  <c r="D1132" i="16"/>
  <c r="D1133" i="16"/>
  <c r="D1134" i="16"/>
  <c r="D1135" i="16"/>
  <c r="D1136" i="16"/>
  <c r="D1137" i="16"/>
  <c r="D1138" i="16"/>
  <c r="D1139" i="16"/>
  <c r="D1140" i="16"/>
  <c r="D1141" i="16"/>
  <c r="D1142" i="16"/>
  <c r="D1143" i="16"/>
  <c r="D1144" i="16"/>
  <c r="D1145" i="16"/>
  <c r="D1146" i="16"/>
  <c r="D1147" i="16"/>
  <c r="D1148" i="16"/>
  <c r="D1149" i="16"/>
  <c r="D1150" i="16"/>
  <c r="D1151" i="16"/>
  <c r="D1152" i="16"/>
  <c r="D1153" i="16"/>
  <c r="D1154" i="16"/>
  <c r="D1155" i="16"/>
  <c r="D1156" i="16"/>
  <c r="D1157" i="16"/>
  <c r="D1158" i="16"/>
  <c r="D1159" i="16"/>
  <c r="D1160" i="16"/>
  <c r="D1161" i="16"/>
  <c r="D1162" i="16"/>
  <c r="D1163" i="16"/>
  <c r="D1164" i="16"/>
  <c r="D1165" i="16"/>
  <c r="D1166" i="16"/>
  <c r="D1167" i="16"/>
  <c r="D1168" i="16"/>
  <c r="D1169" i="16"/>
  <c r="D1170" i="16"/>
  <c r="D1171" i="16"/>
  <c r="D1172" i="16"/>
  <c r="D1173" i="16"/>
  <c r="D1174" i="16"/>
  <c r="D1175" i="16"/>
  <c r="D1176" i="16"/>
  <c r="D1177" i="16"/>
  <c r="D1178" i="16"/>
  <c r="D1179" i="16"/>
  <c r="D1180" i="16"/>
  <c r="D1181" i="16"/>
  <c r="D1182" i="16"/>
  <c r="D1183" i="16"/>
  <c r="D1184" i="16"/>
  <c r="D1185" i="16"/>
  <c r="D1186" i="16"/>
  <c r="D1187" i="16"/>
  <c r="D1188" i="16"/>
  <c r="D1189" i="16"/>
  <c r="D1190" i="16"/>
  <c r="D1191" i="16"/>
  <c r="D1192" i="16"/>
  <c r="D1193" i="16"/>
  <c r="D1194" i="16"/>
  <c r="D1195" i="16"/>
  <c r="D1196" i="16"/>
  <c r="D1197" i="16"/>
  <c r="D1198" i="16"/>
  <c r="D1199" i="16"/>
  <c r="D1200" i="16"/>
  <c r="D1201" i="16"/>
  <c r="D1202" i="16"/>
  <c r="D1203" i="16"/>
  <c r="D1204" i="16"/>
  <c r="D1205" i="16"/>
  <c r="D1206" i="16"/>
  <c r="D1207" i="16"/>
  <c r="D1208" i="16"/>
  <c r="D1209" i="16"/>
  <c r="D1210" i="16"/>
  <c r="D1211" i="16"/>
  <c r="D1212" i="16"/>
  <c r="D1213" i="16"/>
  <c r="D1214" i="16"/>
  <c r="D1215" i="16"/>
  <c r="D1216" i="16"/>
  <c r="D1217" i="16"/>
  <c r="D1218" i="16"/>
  <c r="D1219" i="16"/>
  <c r="D1220" i="16"/>
  <c r="D1221" i="16"/>
  <c r="D1222" i="16"/>
  <c r="D1223" i="16"/>
  <c r="D1224" i="16"/>
  <c r="D1225" i="16"/>
  <c r="D1226" i="16"/>
  <c r="D1227" i="16"/>
  <c r="D1228" i="16"/>
  <c r="D1229" i="16"/>
  <c r="D1230" i="16"/>
  <c r="D1231" i="16"/>
  <c r="D1232" i="16"/>
  <c r="D1233" i="16"/>
  <c r="D1234" i="16"/>
  <c r="D1235" i="16"/>
  <c r="D1236" i="16"/>
  <c r="D1237" i="16"/>
  <c r="D1238" i="16"/>
  <c r="D1239" i="16"/>
  <c r="D1240" i="16"/>
  <c r="D1241" i="16"/>
  <c r="D1242" i="16"/>
  <c r="D1243" i="16"/>
  <c r="D1244" i="16"/>
  <c r="D1245" i="16"/>
  <c r="D1246" i="16"/>
  <c r="D1247" i="16"/>
  <c r="D1248" i="16"/>
  <c r="D1249" i="16"/>
  <c r="D1250" i="16"/>
  <c r="D1251" i="16"/>
  <c r="D1252" i="16"/>
  <c r="D1253" i="16"/>
  <c r="D1254" i="16"/>
  <c r="D1255" i="16"/>
  <c r="D1256" i="16"/>
  <c r="D1257" i="16"/>
  <c r="D1258" i="16"/>
  <c r="D1259" i="16"/>
  <c r="D1260" i="16"/>
  <c r="D1261" i="16"/>
  <c r="D1262" i="16"/>
  <c r="D1263" i="16"/>
  <c r="D1264" i="16"/>
  <c r="D1265" i="16"/>
  <c r="D1266" i="16"/>
  <c r="D1267" i="16"/>
  <c r="D1268" i="16"/>
  <c r="D1269" i="16"/>
  <c r="D1270" i="16"/>
  <c r="D1271" i="16"/>
  <c r="D1272" i="16"/>
  <c r="D1273" i="16"/>
  <c r="D1274" i="16"/>
  <c r="D1275" i="16"/>
  <c r="D1276" i="16"/>
  <c r="D1277" i="16"/>
  <c r="D1278" i="16"/>
  <c r="D1279" i="16"/>
  <c r="D1280" i="16"/>
  <c r="D1281" i="16"/>
  <c r="D1282" i="16"/>
  <c r="D1283" i="16"/>
  <c r="D1284" i="16"/>
  <c r="D1285" i="16"/>
  <c r="D1286" i="16"/>
  <c r="D1287" i="16"/>
  <c r="D1288" i="16"/>
  <c r="D1289" i="16"/>
  <c r="D1290" i="16"/>
  <c r="D1291" i="16"/>
  <c r="D1292" i="16"/>
  <c r="D1293" i="16"/>
  <c r="D1294" i="16"/>
  <c r="D1295" i="16"/>
  <c r="D1296" i="16"/>
  <c r="D1297" i="16"/>
  <c r="D1298" i="16"/>
  <c r="D1299" i="16"/>
  <c r="D1300" i="16"/>
  <c r="D1301" i="16"/>
  <c r="D1302" i="16"/>
  <c r="D1303" i="16"/>
  <c r="D1304" i="16"/>
  <c r="D1305" i="16"/>
  <c r="D1306" i="16"/>
  <c r="D1307" i="16"/>
  <c r="D1308" i="16"/>
  <c r="D1309" i="16"/>
  <c r="D1310" i="16"/>
  <c r="D1311" i="16"/>
  <c r="D1312" i="16"/>
  <c r="D1313" i="16"/>
  <c r="D1314" i="16"/>
  <c r="D1315" i="16"/>
  <c r="D1316" i="16"/>
  <c r="D1317" i="16"/>
  <c r="D1318" i="16"/>
  <c r="D1319" i="16"/>
  <c r="D1320" i="16"/>
  <c r="D1321" i="16"/>
  <c r="D1322" i="16"/>
  <c r="D1323" i="16"/>
  <c r="D1324" i="16"/>
  <c r="D1325" i="16"/>
  <c r="D1326" i="16"/>
  <c r="D1327" i="16"/>
  <c r="D1328" i="16"/>
  <c r="D1329" i="16"/>
  <c r="D1330" i="16"/>
  <c r="D1331" i="16"/>
  <c r="D1332" i="16"/>
  <c r="D1333" i="16"/>
  <c r="D1334" i="16"/>
  <c r="D1335" i="16"/>
  <c r="D1336" i="16"/>
  <c r="D1337" i="16"/>
  <c r="D1338" i="16"/>
  <c r="D1339" i="16"/>
  <c r="D1340" i="16"/>
  <c r="D1341" i="16"/>
  <c r="D1342" i="16"/>
  <c r="D1343" i="16"/>
  <c r="D1344" i="16"/>
  <c r="D1345" i="16"/>
  <c r="D1346" i="16"/>
  <c r="D1347" i="16"/>
  <c r="D1348" i="16"/>
  <c r="D1349" i="16"/>
  <c r="D1350" i="16"/>
  <c r="D1351" i="16"/>
  <c r="D1352" i="16"/>
  <c r="D1353" i="16"/>
  <c r="D1354" i="16"/>
  <c r="D1355" i="16"/>
  <c r="D1356" i="16"/>
  <c r="D1357" i="16"/>
  <c r="D1358" i="16"/>
  <c r="D1359" i="16"/>
  <c r="D1360" i="16"/>
  <c r="D1361" i="16"/>
  <c r="D1362" i="16"/>
  <c r="D1363" i="16"/>
  <c r="D1364" i="16"/>
  <c r="D1365" i="16"/>
  <c r="D1366" i="16"/>
  <c r="D1367" i="16"/>
  <c r="D1368" i="16"/>
  <c r="D1369" i="16"/>
  <c r="D1370" i="16"/>
  <c r="D1371" i="16"/>
  <c r="D1372" i="16"/>
  <c r="D1373" i="16"/>
  <c r="D1374" i="16"/>
  <c r="D1375" i="16"/>
  <c r="D1376" i="16"/>
  <c r="D1377" i="16"/>
  <c r="D1378" i="16"/>
  <c r="D1379" i="16"/>
  <c r="D1380" i="16"/>
  <c r="D1381" i="16"/>
  <c r="D1382" i="16"/>
  <c r="D1383" i="16"/>
  <c r="D1384" i="16"/>
  <c r="D1385" i="16"/>
  <c r="D1386" i="16"/>
  <c r="D1387" i="16"/>
  <c r="D1388" i="16"/>
  <c r="D1389" i="16"/>
  <c r="D1390" i="16"/>
  <c r="D1391" i="16"/>
  <c r="D1392" i="16"/>
  <c r="D1393" i="16"/>
  <c r="D1394" i="16"/>
  <c r="D1395" i="16"/>
  <c r="D1396" i="16"/>
  <c r="D1397" i="16"/>
  <c r="D1398" i="16"/>
  <c r="D1399" i="16"/>
  <c r="D1400" i="16"/>
  <c r="D1401" i="16"/>
  <c r="D1402" i="16"/>
  <c r="D1403" i="16"/>
  <c r="D1404" i="16"/>
  <c r="D1405" i="16"/>
  <c r="D1406" i="16"/>
  <c r="D1407" i="16"/>
  <c r="D1408" i="16"/>
  <c r="D1409" i="16"/>
  <c r="D1410" i="16"/>
  <c r="D1411" i="16"/>
  <c r="D1412" i="16"/>
  <c r="D1413" i="16"/>
  <c r="D1414" i="16"/>
  <c r="D1415" i="16"/>
  <c r="D1416" i="16"/>
  <c r="D1417" i="16"/>
  <c r="D1418" i="16"/>
  <c r="D1419" i="16"/>
  <c r="D1420" i="16"/>
  <c r="D1421" i="16"/>
  <c r="D1422" i="16"/>
  <c r="D1423" i="16"/>
  <c r="D1424" i="16"/>
  <c r="D1425" i="16"/>
  <c r="D1426" i="16"/>
  <c r="D1427" i="16"/>
  <c r="D1428" i="16"/>
  <c r="D1429" i="16"/>
  <c r="D1430" i="16"/>
  <c r="D1431" i="16"/>
  <c r="D1432" i="16"/>
  <c r="D1433" i="16"/>
  <c r="D1434" i="16"/>
  <c r="D1435" i="16"/>
  <c r="D1436" i="16"/>
  <c r="D1437" i="16"/>
  <c r="D1438" i="16"/>
  <c r="D1439" i="16"/>
  <c r="D1440" i="16"/>
  <c r="D1441" i="16"/>
  <c r="D1442" i="16"/>
  <c r="D1443" i="16"/>
  <c r="D1444" i="16"/>
  <c r="D1445" i="16"/>
  <c r="D1446" i="16"/>
  <c r="D1447" i="16"/>
  <c r="D1448" i="16"/>
  <c r="D1449" i="16"/>
  <c r="D1450" i="16"/>
  <c r="D1451" i="16"/>
  <c r="D1452" i="16"/>
  <c r="D1453" i="16"/>
  <c r="D1454" i="16"/>
  <c r="D1455" i="16"/>
  <c r="D1456" i="16"/>
  <c r="D1457" i="16"/>
  <c r="D1458" i="16"/>
  <c r="D1459" i="16"/>
  <c r="D1460" i="16"/>
  <c r="D1461" i="16"/>
  <c r="D1462" i="16"/>
  <c r="D1463" i="16"/>
  <c r="D1464" i="16"/>
  <c r="D1465" i="16"/>
  <c r="D1466" i="16"/>
  <c r="D1467" i="16"/>
  <c r="D1468" i="16"/>
  <c r="D1469" i="16"/>
  <c r="D1470" i="16"/>
  <c r="D1471" i="16"/>
  <c r="D1472" i="16"/>
  <c r="D1473" i="16"/>
  <c r="D1474" i="16"/>
  <c r="D1475" i="16"/>
  <c r="D1476" i="16"/>
  <c r="D1477" i="16"/>
  <c r="D1478" i="16"/>
  <c r="D1479" i="16"/>
  <c r="D1480" i="16"/>
  <c r="D1481" i="16"/>
  <c r="D1482" i="16"/>
  <c r="D1483" i="16"/>
  <c r="D1484" i="16"/>
  <c r="D1485" i="16"/>
  <c r="D1486" i="16"/>
  <c r="D1487" i="16"/>
  <c r="D1488" i="16"/>
  <c r="D1489" i="16"/>
  <c r="D1490" i="16"/>
  <c r="D1491" i="16"/>
  <c r="D1492" i="16"/>
  <c r="D1493" i="16"/>
  <c r="D1494" i="16"/>
  <c r="D1495" i="16"/>
  <c r="D1496" i="16"/>
  <c r="D1497" i="16"/>
  <c r="D1498" i="16"/>
  <c r="D1499" i="16"/>
  <c r="D1500" i="16"/>
  <c r="D1501" i="16"/>
  <c r="D1502" i="16"/>
  <c r="D1503" i="16"/>
  <c r="D1504" i="16"/>
  <c r="D1505" i="16"/>
  <c r="D1506" i="16"/>
  <c r="D1507" i="16"/>
  <c r="D1508" i="16"/>
  <c r="D1509" i="16"/>
  <c r="D1510" i="16"/>
  <c r="D1511" i="16"/>
  <c r="D1512" i="16"/>
  <c r="D1513" i="16"/>
  <c r="D1514" i="16"/>
  <c r="D1515" i="16"/>
  <c r="D1516" i="16"/>
  <c r="D1517" i="16"/>
  <c r="D1518" i="16"/>
  <c r="D1519" i="16"/>
  <c r="D1520" i="16"/>
  <c r="D1521" i="16"/>
  <c r="D1522" i="16"/>
  <c r="D1523" i="16"/>
  <c r="D1524" i="16"/>
  <c r="D1525" i="16"/>
  <c r="D1526" i="16"/>
  <c r="D1527" i="16"/>
  <c r="D1528" i="16"/>
  <c r="D1529" i="16"/>
  <c r="D1530" i="16"/>
  <c r="D1531" i="16"/>
  <c r="D1532" i="16"/>
  <c r="D1533" i="16"/>
  <c r="D1534" i="16"/>
  <c r="D1535" i="16"/>
  <c r="D1536" i="16"/>
  <c r="D1537" i="16"/>
  <c r="D1538" i="16"/>
  <c r="D1539" i="16"/>
  <c r="D1540" i="16"/>
  <c r="D1541" i="16"/>
  <c r="D1542" i="16"/>
  <c r="D1543" i="16"/>
  <c r="D1544" i="16"/>
  <c r="D1545" i="16"/>
  <c r="D1546" i="16"/>
  <c r="D1547" i="16"/>
  <c r="D1548" i="16"/>
  <c r="D1549" i="16"/>
  <c r="D1550" i="16"/>
  <c r="D1551" i="16"/>
  <c r="D1552" i="16"/>
  <c r="D1553" i="16"/>
  <c r="D1554" i="16"/>
  <c r="D1555" i="16"/>
  <c r="D1556" i="16"/>
  <c r="D1557" i="16"/>
  <c r="D1558" i="16"/>
  <c r="D1559" i="16"/>
  <c r="D1560" i="16"/>
  <c r="D1561" i="16"/>
  <c r="D1562" i="16"/>
  <c r="D1563" i="16"/>
  <c r="D1564" i="16"/>
  <c r="D1565" i="16"/>
  <c r="D1566" i="16"/>
  <c r="D1567" i="16"/>
  <c r="D1568" i="16"/>
  <c r="D1569" i="16"/>
  <c r="D1570" i="16"/>
  <c r="D1571" i="16"/>
  <c r="D1572" i="16"/>
  <c r="D1573" i="16"/>
  <c r="D1574" i="16"/>
  <c r="D1575" i="16"/>
  <c r="D1576" i="16"/>
  <c r="D1577" i="16"/>
  <c r="D1578" i="16"/>
  <c r="D1579" i="16"/>
  <c r="D1580" i="16"/>
  <c r="D1581" i="16"/>
  <c r="D1582" i="16"/>
  <c r="D1583" i="16"/>
  <c r="D1584" i="16"/>
  <c r="D1585" i="16"/>
  <c r="D1586" i="16"/>
  <c r="D1587" i="16"/>
  <c r="D1588" i="16"/>
  <c r="D1589" i="16"/>
  <c r="D1590" i="16"/>
  <c r="D1591" i="16"/>
  <c r="D1592" i="16"/>
  <c r="D1593" i="16"/>
  <c r="D1594" i="16"/>
  <c r="D1595" i="16"/>
  <c r="D1596" i="16"/>
  <c r="D1597" i="16"/>
  <c r="D1598" i="16"/>
  <c r="D1599" i="16"/>
  <c r="D1600" i="16"/>
  <c r="D1601" i="16"/>
  <c r="D1602" i="16"/>
  <c r="D1603" i="16"/>
  <c r="D1604" i="16"/>
  <c r="D1605" i="16"/>
  <c r="D1606" i="16"/>
  <c r="D1607" i="16"/>
  <c r="D1608" i="16"/>
  <c r="D1609" i="16"/>
  <c r="D1610" i="16"/>
  <c r="D1611" i="16"/>
  <c r="D1612" i="16"/>
  <c r="D1613" i="16"/>
  <c r="D1614" i="16"/>
  <c r="D1615" i="16"/>
  <c r="D1616" i="16"/>
  <c r="D1617" i="16"/>
  <c r="D1618" i="16"/>
  <c r="D1619" i="16"/>
  <c r="D1620" i="16"/>
  <c r="D1621" i="16"/>
  <c r="D1622" i="16"/>
  <c r="D1623" i="16"/>
  <c r="D1624" i="16"/>
  <c r="D1625" i="16"/>
  <c r="D1626" i="16"/>
  <c r="D1627" i="16"/>
  <c r="D1628" i="16"/>
  <c r="D1629" i="16"/>
  <c r="D1630" i="16"/>
  <c r="D1631" i="16"/>
  <c r="D1632" i="16"/>
  <c r="D1633" i="16"/>
  <c r="D1634" i="16"/>
  <c r="D1635" i="16"/>
  <c r="D1636" i="16"/>
  <c r="D1637" i="16"/>
  <c r="D1638" i="16"/>
  <c r="D1639" i="16"/>
  <c r="D1640" i="16"/>
  <c r="D1641" i="16"/>
  <c r="D1642" i="16"/>
  <c r="D1643" i="16"/>
  <c r="D1644" i="16"/>
  <c r="D1645" i="16"/>
  <c r="D1646" i="16"/>
  <c r="D1647" i="16"/>
  <c r="D1648" i="16"/>
  <c r="D1649" i="16"/>
  <c r="D1650" i="16"/>
  <c r="D1651" i="16"/>
  <c r="D1652" i="16"/>
  <c r="D1653" i="16"/>
  <c r="D1654" i="16"/>
  <c r="D1655" i="16"/>
  <c r="D1656" i="16"/>
  <c r="D1657" i="16"/>
  <c r="D1658" i="16"/>
  <c r="D1659" i="16"/>
  <c r="D1660" i="16"/>
  <c r="D1661" i="16"/>
  <c r="D1662" i="16"/>
  <c r="D1663" i="16"/>
  <c r="D1664" i="16"/>
  <c r="D1665" i="16"/>
  <c r="D1666" i="16"/>
  <c r="D1667" i="16"/>
  <c r="D1668" i="16"/>
  <c r="D1669" i="16"/>
  <c r="D1670" i="16"/>
  <c r="D1671" i="16"/>
  <c r="D1672" i="16"/>
  <c r="D1673" i="16"/>
  <c r="D1674" i="16"/>
  <c r="D1675" i="16"/>
  <c r="D1676" i="16"/>
  <c r="D1677" i="16"/>
  <c r="D1678" i="16"/>
  <c r="D1679" i="16"/>
  <c r="D1680" i="16"/>
  <c r="D1681" i="16"/>
  <c r="D1682" i="16"/>
  <c r="D1683" i="16"/>
  <c r="D1684" i="16"/>
  <c r="D1685" i="16"/>
  <c r="D1686" i="16"/>
  <c r="D1687" i="16"/>
  <c r="D1688" i="16"/>
  <c r="D1689" i="16"/>
  <c r="D1690" i="16"/>
  <c r="D1691" i="16"/>
  <c r="D1692" i="16"/>
  <c r="D1693" i="16"/>
  <c r="D1694" i="16"/>
  <c r="D1695" i="16"/>
  <c r="D1696" i="16"/>
  <c r="D1697" i="16"/>
  <c r="D1698" i="16"/>
  <c r="D1699" i="16"/>
  <c r="D1700" i="16"/>
  <c r="D1701" i="16"/>
  <c r="D1702" i="16"/>
  <c r="D1703" i="16"/>
  <c r="D1704" i="16"/>
  <c r="D1705" i="16"/>
  <c r="D1706" i="16"/>
  <c r="D1707" i="16"/>
  <c r="D1708" i="16"/>
  <c r="D1709" i="16"/>
  <c r="D1710" i="16"/>
  <c r="D1711" i="16"/>
  <c r="D1712" i="16"/>
  <c r="D1713" i="16"/>
  <c r="D1714" i="16"/>
  <c r="D1715" i="16"/>
  <c r="D1716" i="16"/>
  <c r="D1717" i="16"/>
  <c r="D1718" i="16"/>
  <c r="D1719" i="16"/>
  <c r="D1720" i="16"/>
  <c r="D1721" i="16"/>
  <c r="D1722" i="16"/>
  <c r="D1723" i="16"/>
  <c r="D1724" i="16"/>
  <c r="D1725" i="16"/>
  <c r="D1726" i="16"/>
  <c r="D1727" i="16"/>
  <c r="D1728" i="16"/>
  <c r="D1729" i="16"/>
  <c r="D1730" i="16"/>
  <c r="D1731" i="16"/>
  <c r="D1732" i="16"/>
  <c r="D1733" i="16"/>
  <c r="D1734" i="16"/>
  <c r="D1735" i="16"/>
  <c r="D1736" i="16"/>
  <c r="D1737" i="16"/>
  <c r="D1738" i="16"/>
  <c r="D1739" i="16"/>
  <c r="D1740" i="16"/>
  <c r="D1741" i="16"/>
  <c r="D1742" i="16"/>
  <c r="D1743" i="16"/>
  <c r="D1744" i="16"/>
  <c r="D1745" i="16"/>
  <c r="D1746" i="16"/>
  <c r="D1747" i="16"/>
  <c r="D1748" i="16"/>
  <c r="D1749" i="16"/>
  <c r="D1750" i="16"/>
  <c r="D1751" i="16"/>
  <c r="D1752" i="16"/>
  <c r="D1753" i="16"/>
  <c r="D1754" i="16"/>
  <c r="D1755" i="16"/>
  <c r="D1756" i="16"/>
  <c r="D1757" i="16"/>
  <c r="D1758" i="16"/>
  <c r="D1759" i="16"/>
  <c r="D1760" i="16"/>
  <c r="D1761" i="16"/>
  <c r="D1762" i="16"/>
  <c r="D1763" i="16"/>
  <c r="D1764" i="16"/>
  <c r="D1765" i="16"/>
  <c r="D1766" i="16"/>
  <c r="D1767" i="16"/>
  <c r="D1768" i="16"/>
  <c r="D1769" i="16"/>
  <c r="D1770" i="16"/>
  <c r="D1771" i="16"/>
  <c r="D1772" i="16"/>
  <c r="D1773" i="16"/>
  <c r="D1774" i="16"/>
  <c r="D1775" i="16"/>
  <c r="D1776" i="16"/>
  <c r="D1777" i="16"/>
  <c r="D1778" i="16"/>
  <c r="D1779" i="16"/>
  <c r="D1780" i="16"/>
  <c r="D1781" i="16"/>
  <c r="D1782" i="16"/>
  <c r="D1783" i="16"/>
  <c r="D1784" i="16"/>
  <c r="D1785" i="16"/>
  <c r="D1786" i="16"/>
  <c r="D1787" i="16"/>
  <c r="D1788" i="16"/>
  <c r="D1789" i="16"/>
  <c r="D1790" i="16"/>
  <c r="D1791" i="16"/>
  <c r="D1792" i="16"/>
  <c r="D1793" i="16"/>
  <c r="D1794" i="16"/>
  <c r="D1795" i="16"/>
  <c r="D1796" i="16"/>
  <c r="D1797" i="16"/>
  <c r="D1798" i="16"/>
  <c r="D1799" i="16"/>
  <c r="D1800" i="16"/>
  <c r="D1801" i="16"/>
  <c r="D1802" i="16"/>
  <c r="D1803" i="16"/>
  <c r="D1804" i="16"/>
  <c r="D1805" i="16"/>
  <c r="D1806" i="16"/>
  <c r="D1807" i="16"/>
  <c r="D1808" i="16"/>
  <c r="D1809" i="16"/>
  <c r="D1810" i="16"/>
  <c r="D1811" i="16"/>
  <c r="D1812" i="16"/>
  <c r="D1813" i="16"/>
  <c r="D1814" i="16"/>
  <c r="D1815" i="16"/>
  <c r="D1816" i="16"/>
  <c r="D1817" i="16"/>
  <c r="D1818" i="16"/>
  <c r="D1819" i="16"/>
  <c r="D1820" i="16"/>
  <c r="D1821" i="16"/>
  <c r="D1822" i="16"/>
  <c r="D1823" i="16"/>
  <c r="D1824" i="16"/>
  <c r="D1825" i="16"/>
  <c r="D1826" i="16"/>
  <c r="D1827" i="16"/>
  <c r="D1828" i="16"/>
  <c r="D1829" i="16"/>
  <c r="D1830" i="16"/>
  <c r="D1831" i="16"/>
  <c r="D1832" i="16"/>
  <c r="D1833" i="16"/>
  <c r="D1834" i="16"/>
  <c r="D1835" i="16"/>
  <c r="D1836" i="16"/>
  <c r="D1837" i="16"/>
  <c r="D1838" i="16"/>
  <c r="D1839" i="16"/>
  <c r="D1840" i="16"/>
  <c r="D1841" i="16"/>
  <c r="D1842" i="16"/>
  <c r="D1843" i="16"/>
  <c r="D1844" i="16"/>
  <c r="D1845" i="16"/>
  <c r="D1846" i="16"/>
  <c r="D1847" i="16"/>
  <c r="D1848" i="16"/>
  <c r="D1849" i="16"/>
  <c r="D1850" i="16"/>
  <c r="D1851" i="16"/>
  <c r="D1852" i="16"/>
  <c r="D1853" i="16"/>
  <c r="D1854" i="16"/>
  <c r="D1855" i="16"/>
  <c r="D1856" i="16"/>
  <c r="D1857" i="16"/>
  <c r="D1858" i="16"/>
  <c r="D1859" i="16"/>
  <c r="D1860" i="16"/>
  <c r="D1861" i="16"/>
  <c r="D1862" i="16"/>
  <c r="D1863" i="16"/>
  <c r="D1864" i="16"/>
  <c r="D1865" i="16"/>
  <c r="D1866" i="16"/>
  <c r="D1867" i="16"/>
  <c r="D1868" i="16"/>
  <c r="D1869" i="16"/>
  <c r="D1870" i="16"/>
  <c r="D1871" i="16"/>
  <c r="D1872" i="16"/>
  <c r="D1873" i="16"/>
  <c r="D1874" i="16"/>
  <c r="D1875" i="16"/>
  <c r="D1876" i="16"/>
  <c r="D1877" i="16"/>
  <c r="D1878" i="16"/>
  <c r="D1879" i="16"/>
  <c r="D1880" i="16"/>
  <c r="D1881" i="16"/>
  <c r="D1882" i="16"/>
  <c r="D1883" i="16"/>
  <c r="D1884" i="16"/>
  <c r="D1885" i="16"/>
  <c r="D1886" i="16"/>
  <c r="D1887" i="16"/>
  <c r="D1888" i="16"/>
  <c r="D1889" i="16"/>
  <c r="D1890" i="16"/>
  <c r="D1891" i="16"/>
  <c r="D1892" i="16"/>
  <c r="D1893" i="16"/>
  <c r="D1894" i="16"/>
  <c r="D1895" i="16"/>
  <c r="D1896" i="16"/>
  <c r="D1897" i="16"/>
  <c r="D1898" i="16"/>
  <c r="D1899" i="16"/>
  <c r="D1900" i="16"/>
  <c r="D1901" i="16"/>
  <c r="D1902" i="16"/>
  <c r="D1903" i="16"/>
  <c r="D1904" i="16"/>
  <c r="D1905" i="16"/>
  <c r="D1906" i="16"/>
  <c r="D1907" i="16"/>
  <c r="D1908" i="16"/>
  <c r="D1909" i="16"/>
  <c r="D1910" i="16"/>
  <c r="D1911" i="16"/>
  <c r="D1912" i="16"/>
  <c r="D1913" i="16"/>
  <c r="D1914" i="16"/>
  <c r="D1915" i="16"/>
  <c r="D1916" i="16"/>
  <c r="D1917" i="16"/>
  <c r="D1918" i="16"/>
  <c r="D1919" i="16"/>
  <c r="D1920" i="16"/>
  <c r="D1921" i="16"/>
  <c r="D1922" i="16"/>
  <c r="D1923" i="16"/>
  <c r="D1924" i="16"/>
  <c r="D1925" i="16"/>
  <c r="D1926" i="16"/>
  <c r="D1927" i="16"/>
  <c r="D1928" i="16"/>
  <c r="D1929" i="16"/>
  <c r="D1930" i="16"/>
  <c r="D1931" i="16"/>
  <c r="D1932" i="16"/>
  <c r="D1933" i="16"/>
  <c r="D1934" i="16"/>
  <c r="D1935" i="16"/>
  <c r="D1936" i="16"/>
  <c r="D1937" i="16"/>
  <c r="D1938" i="16"/>
  <c r="D1939" i="16"/>
  <c r="D1940" i="16"/>
  <c r="D1941" i="16"/>
  <c r="D1942" i="16"/>
  <c r="D1943" i="16"/>
  <c r="D1944" i="16"/>
  <c r="D1945" i="16"/>
  <c r="D1946" i="16"/>
  <c r="D1947" i="16"/>
  <c r="D1948" i="16"/>
  <c r="D1949" i="16"/>
  <c r="D1950" i="16"/>
  <c r="D1951" i="16"/>
  <c r="D1952" i="16"/>
  <c r="D1953" i="16"/>
  <c r="D1954" i="16"/>
  <c r="D1955" i="16"/>
  <c r="D1956" i="16"/>
  <c r="D1957" i="16"/>
  <c r="D1958" i="16"/>
  <c r="D1959" i="16"/>
  <c r="D1960" i="16"/>
  <c r="D1961" i="16"/>
  <c r="D1962" i="16"/>
  <c r="D1963" i="16"/>
  <c r="D1964" i="16"/>
  <c r="D1965" i="16"/>
  <c r="D1966" i="16"/>
  <c r="D1967" i="16"/>
  <c r="D1968" i="16"/>
  <c r="D1969" i="16"/>
  <c r="D1970" i="16"/>
  <c r="D1971" i="16"/>
  <c r="D1972" i="16"/>
  <c r="D1973" i="16"/>
  <c r="D1974" i="16"/>
  <c r="D1975" i="16"/>
  <c r="D1976" i="16"/>
  <c r="D1977" i="16"/>
  <c r="D1978" i="16"/>
  <c r="D1979" i="16"/>
  <c r="D1980" i="16"/>
  <c r="D1981" i="16"/>
  <c r="D1982" i="16"/>
  <c r="D1983" i="16"/>
  <c r="D1984" i="16"/>
  <c r="D1985" i="16"/>
  <c r="D1986" i="16"/>
  <c r="D1987" i="16"/>
  <c r="D1988" i="16"/>
  <c r="D1989" i="16"/>
  <c r="D1990" i="16"/>
  <c r="D1991" i="16"/>
  <c r="D1992" i="16"/>
  <c r="D1993" i="16"/>
  <c r="D1994" i="16"/>
  <c r="D1995" i="16"/>
  <c r="D1996" i="16"/>
  <c r="D1997" i="16"/>
  <c r="D1998" i="16"/>
  <c r="D1999" i="16"/>
  <c r="D2000" i="16"/>
  <c r="D2001" i="16"/>
  <c r="D2002" i="16"/>
  <c r="D2003" i="16"/>
  <c r="D2004" i="16"/>
  <c r="D2005" i="16"/>
  <c r="D2006" i="16"/>
  <c r="D2007" i="16"/>
  <c r="D2008" i="16"/>
  <c r="D2009" i="16"/>
  <c r="D2010" i="16"/>
  <c r="D2011" i="16"/>
  <c r="D2012" i="16"/>
  <c r="D2013" i="16"/>
  <c r="D2014" i="16"/>
  <c r="D2015" i="16"/>
  <c r="D2016" i="16"/>
  <c r="D2017" i="16"/>
  <c r="D2018" i="16"/>
  <c r="D2019" i="16"/>
  <c r="D2020" i="16"/>
  <c r="D2021" i="16"/>
  <c r="D2022" i="16"/>
  <c r="D2023" i="16"/>
  <c r="D2024" i="16"/>
  <c r="D2025" i="16"/>
  <c r="D2026" i="16"/>
  <c r="D2027" i="16"/>
  <c r="D2028" i="16"/>
  <c r="D2029" i="16"/>
  <c r="D2030" i="16"/>
  <c r="D2031" i="16"/>
  <c r="D2032" i="16"/>
  <c r="D2033" i="16"/>
  <c r="D2034" i="16"/>
  <c r="D2035" i="16"/>
  <c r="D2036" i="16"/>
  <c r="D2037" i="16"/>
  <c r="D2038" i="16"/>
  <c r="D2039" i="16"/>
  <c r="D2040" i="16"/>
  <c r="D2041" i="16"/>
  <c r="D2042" i="16"/>
  <c r="D2043" i="16"/>
  <c r="D2044" i="16"/>
  <c r="D2045" i="16"/>
  <c r="D2046" i="16"/>
  <c r="D2047" i="16"/>
  <c r="D2048" i="16"/>
  <c r="D2049" i="16"/>
  <c r="D2050" i="16"/>
  <c r="D2051" i="16"/>
  <c r="D2052" i="16"/>
  <c r="D2053" i="16"/>
  <c r="D2054" i="16"/>
  <c r="D2055" i="16"/>
  <c r="D2056" i="16"/>
  <c r="D2057" i="16"/>
  <c r="D2058" i="16"/>
  <c r="D2059" i="16"/>
  <c r="D2060" i="16"/>
  <c r="D2061" i="16"/>
  <c r="D2062" i="16"/>
  <c r="D2063" i="16"/>
  <c r="D2064" i="16"/>
  <c r="D2065" i="16"/>
  <c r="D2066" i="16"/>
  <c r="D2067" i="16"/>
  <c r="D2068" i="16"/>
  <c r="D2069" i="16"/>
  <c r="D2070" i="16"/>
  <c r="D2071" i="16"/>
  <c r="D2072" i="16"/>
  <c r="D2073" i="16"/>
  <c r="D2074" i="16"/>
  <c r="D2075" i="16"/>
  <c r="D2076" i="16"/>
  <c r="D2077" i="16"/>
  <c r="D2078" i="16"/>
  <c r="D2079" i="16"/>
  <c r="D2080" i="16"/>
  <c r="D2081" i="16"/>
  <c r="D2082" i="16"/>
  <c r="D2083" i="16"/>
  <c r="D2084" i="16"/>
  <c r="D2085" i="16"/>
  <c r="D2086" i="16"/>
  <c r="D2087" i="16"/>
  <c r="D2088" i="16"/>
  <c r="D2089" i="16"/>
  <c r="D2090" i="16"/>
  <c r="D2091" i="16"/>
  <c r="D2092" i="16"/>
  <c r="D2093" i="16"/>
  <c r="D2094" i="16"/>
  <c r="D2095" i="16"/>
  <c r="D2096" i="16"/>
  <c r="D2097" i="16"/>
  <c r="D2098" i="16"/>
  <c r="D2099" i="16"/>
  <c r="D2100" i="16"/>
  <c r="D2101" i="16"/>
  <c r="D2102" i="16"/>
  <c r="D2103" i="16"/>
  <c r="D2104" i="16"/>
  <c r="D2105" i="16"/>
  <c r="D2106" i="16"/>
  <c r="D2107" i="16"/>
  <c r="D2108" i="16"/>
  <c r="D2109" i="16"/>
  <c r="D2110" i="16"/>
  <c r="D2111" i="16"/>
  <c r="D2112" i="16"/>
  <c r="D2113" i="16"/>
  <c r="D2114" i="16"/>
  <c r="D2115" i="16"/>
  <c r="D2116" i="16"/>
  <c r="D2117" i="16"/>
  <c r="D2118" i="16"/>
  <c r="D2119" i="16"/>
  <c r="D2120" i="16"/>
  <c r="D2121" i="16"/>
  <c r="D2122" i="16"/>
  <c r="D2123" i="16"/>
  <c r="D2124" i="16"/>
  <c r="D2125" i="16"/>
  <c r="D2126" i="16"/>
  <c r="D2127" i="16"/>
  <c r="D2128" i="16"/>
  <c r="D2129" i="16"/>
  <c r="D2130" i="16"/>
  <c r="D2131" i="16"/>
  <c r="D2132" i="16"/>
  <c r="D2133" i="16"/>
  <c r="D2134" i="16"/>
  <c r="D2135" i="16"/>
  <c r="D2136" i="16"/>
  <c r="D2137" i="16"/>
  <c r="D2138" i="16"/>
  <c r="D2139" i="16"/>
  <c r="D2140" i="16"/>
  <c r="D2141" i="16"/>
  <c r="D2142" i="16"/>
  <c r="D2143" i="16"/>
  <c r="D2144" i="16"/>
  <c r="D2145" i="16"/>
  <c r="D2146" i="16"/>
  <c r="D2147" i="16"/>
  <c r="D2148" i="16"/>
  <c r="D2149" i="16"/>
  <c r="D2150" i="16"/>
  <c r="D2151" i="16"/>
  <c r="D2152" i="16"/>
  <c r="D2153" i="16"/>
  <c r="D2154" i="16"/>
  <c r="D2155" i="16"/>
  <c r="D2156" i="16"/>
  <c r="D2157" i="16"/>
  <c r="D2158" i="16"/>
  <c r="D2159" i="16"/>
  <c r="D2160" i="16"/>
  <c r="D2161" i="16"/>
  <c r="D2162" i="16"/>
  <c r="D2163" i="16"/>
  <c r="D2164" i="16"/>
  <c r="D2165" i="16"/>
  <c r="D2166" i="16"/>
  <c r="D2167" i="16"/>
  <c r="D2168" i="16"/>
  <c r="D2169" i="16"/>
  <c r="D2170" i="16"/>
  <c r="D2171" i="16"/>
  <c r="D2172" i="16"/>
  <c r="D2173" i="16"/>
  <c r="D2174" i="16"/>
  <c r="D2175" i="16"/>
  <c r="D2176" i="16"/>
  <c r="D2177" i="16"/>
  <c r="D2178" i="16"/>
  <c r="D2179" i="16"/>
  <c r="D2180" i="16"/>
  <c r="D2181" i="16"/>
  <c r="D2182" i="16"/>
  <c r="D2183" i="16"/>
  <c r="D2184" i="16"/>
  <c r="D2185" i="16"/>
  <c r="D2186" i="16"/>
  <c r="D2187" i="16"/>
  <c r="D2188" i="16"/>
  <c r="D2189" i="16"/>
  <c r="D2190" i="16"/>
  <c r="D2191" i="16"/>
  <c r="D2192" i="16"/>
  <c r="D2193" i="16"/>
  <c r="D2194" i="16"/>
  <c r="D2195" i="16"/>
  <c r="D2196" i="16"/>
  <c r="D2197" i="16"/>
  <c r="D2198" i="16"/>
  <c r="D2199" i="16"/>
  <c r="D2200" i="16"/>
  <c r="D2201" i="16"/>
  <c r="D2202" i="16"/>
  <c r="D2203" i="16"/>
  <c r="D2204" i="16"/>
  <c r="D2205" i="16"/>
  <c r="D2206" i="16"/>
  <c r="D2207" i="16"/>
  <c r="D2208" i="16"/>
  <c r="D2209" i="16"/>
  <c r="D2210" i="16"/>
  <c r="D2211" i="16"/>
  <c r="D2212" i="16"/>
  <c r="D2213" i="16"/>
  <c r="D2214" i="16"/>
  <c r="D2215" i="16"/>
  <c r="D2216" i="16"/>
  <c r="D2217" i="16"/>
  <c r="D2218" i="16"/>
  <c r="D2219" i="16"/>
  <c r="D2220" i="16"/>
  <c r="D2221" i="16"/>
  <c r="D2222" i="16"/>
  <c r="D2223" i="16"/>
  <c r="D2224" i="16"/>
  <c r="D2225" i="16"/>
  <c r="D2226" i="16"/>
  <c r="D2227" i="16"/>
  <c r="D2228" i="16"/>
  <c r="D2229" i="16"/>
  <c r="D2230" i="16"/>
  <c r="D2231" i="16"/>
  <c r="D2232" i="16"/>
  <c r="D2233" i="16"/>
  <c r="D2234" i="16"/>
  <c r="D2235" i="16"/>
  <c r="D2236" i="16"/>
  <c r="D2237" i="16"/>
  <c r="D2238" i="16"/>
  <c r="D2239" i="16"/>
  <c r="D2240" i="16"/>
  <c r="D2241" i="16"/>
  <c r="D2242" i="16"/>
  <c r="D2243" i="16"/>
  <c r="D2244" i="16"/>
  <c r="D2245" i="16"/>
  <c r="D2246" i="16"/>
  <c r="D2247" i="16"/>
  <c r="D2248" i="16"/>
  <c r="D2249" i="16"/>
  <c r="D2250" i="16"/>
  <c r="D2251" i="16"/>
  <c r="D2252" i="16"/>
  <c r="D2253" i="16"/>
  <c r="D2254" i="16"/>
  <c r="D2255" i="16"/>
  <c r="D2256" i="16"/>
  <c r="D2257" i="16"/>
  <c r="D2258" i="16"/>
  <c r="D2259" i="16"/>
  <c r="D2260" i="16"/>
  <c r="D2261" i="16"/>
  <c r="D2262" i="16"/>
  <c r="D2263" i="16"/>
  <c r="D2264" i="16"/>
  <c r="D2265" i="16"/>
  <c r="D2266" i="16"/>
  <c r="D2267" i="16"/>
  <c r="D2268" i="16"/>
  <c r="D2269" i="16"/>
  <c r="D2270" i="16"/>
  <c r="D2271" i="16"/>
  <c r="D2272" i="16"/>
  <c r="D2273" i="16"/>
  <c r="D2274" i="16"/>
  <c r="D2275" i="16"/>
  <c r="D2276" i="16"/>
  <c r="D2277" i="16"/>
  <c r="D2278" i="16"/>
  <c r="D2279" i="16"/>
  <c r="D2280" i="16"/>
  <c r="D2281" i="16"/>
  <c r="D2282" i="16"/>
  <c r="D2283" i="16"/>
  <c r="D2284" i="16"/>
  <c r="D2285" i="16"/>
  <c r="D2286" i="16"/>
  <c r="D2287" i="16"/>
  <c r="D2288" i="16"/>
  <c r="D2289" i="16"/>
  <c r="D2290" i="16"/>
  <c r="D2291" i="16"/>
  <c r="D2292" i="16"/>
  <c r="D2293" i="16"/>
  <c r="D2294" i="16"/>
  <c r="D2295" i="16"/>
  <c r="D2296" i="16"/>
  <c r="D2297" i="16"/>
  <c r="D2298" i="16"/>
  <c r="D2299" i="16"/>
  <c r="D2300" i="16"/>
  <c r="D2301" i="16"/>
  <c r="D2302" i="16"/>
  <c r="D2303" i="16"/>
  <c r="D2304" i="16"/>
  <c r="D2305" i="16"/>
  <c r="D2306" i="16"/>
  <c r="D2307" i="16"/>
  <c r="D2308" i="16"/>
  <c r="D2309" i="16"/>
  <c r="D2310" i="16"/>
  <c r="D2311" i="16"/>
  <c r="D2312" i="16"/>
  <c r="D2313" i="16"/>
  <c r="D2314" i="16"/>
  <c r="D2315" i="16"/>
  <c r="D2316" i="16"/>
  <c r="D2317" i="16"/>
  <c r="D2318" i="16"/>
  <c r="D2319" i="16"/>
  <c r="D2320" i="16"/>
  <c r="D2321" i="16"/>
  <c r="D2322" i="16"/>
  <c r="D2323" i="16"/>
  <c r="D2324" i="16"/>
  <c r="D2325" i="16"/>
  <c r="D2326" i="16"/>
  <c r="D2327" i="16"/>
  <c r="D2328" i="16"/>
  <c r="D2329" i="16"/>
  <c r="D2330" i="16"/>
  <c r="D2331" i="16"/>
  <c r="D2332" i="16"/>
  <c r="D2333" i="16"/>
  <c r="D2334" i="16"/>
  <c r="D2335" i="16"/>
  <c r="D2336" i="16"/>
  <c r="D2337" i="16"/>
  <c r="D2338" i="16"/>
  <c r="D2339" i="16"/>
  <c r="D2340" i="16"/>
  <c r="D2341" i="16"/>
  <c r="D2342" i="16"/>
  <c r="D2343" i="16"/>
  <c r="D2344" i="16"/>
  <c r="D2345" i="16"/>
  <c r="D2346" i="16"/>
  <c r="D2347" i="16"/>
  <c r="D2348" i="16"/>
  <c r="D2349" i="16"/>
  <c r="D2350" i="16"/>
  <c r="D2351" i="16"/>
  <c r="D2352" i="16"/>
  <c r="D2353" i="16"/>
  <c r="D2354" i="16"/>
  <c r="D2355" i="16"/>
  <c r="D2356" i="16"/>
  <c r="D2357" i="16"/>
  <c r="D2358" i="16"/>
  <c r="D2359" i="16"/>
  <c r="D2360" i="16"/>
  <c r="D2361" i="16"/>
  <c r="D2362" i="16"/>
  <c r="D2363" i="16"/>
  <c r="D2364" i="16"/>
  <c r="D2365" i="16"/>
  <c r="D2366" i="16"/>
  <c r="D2367" i="16"/>
  <c r="D2368" i="16"/>
  <c r="D2369" i="16"/>
  <c r="D2370" i="16"/>
  <c r="D2371" i="16"/>
  <c r="D2372" i="16"/>
  <c r="D2373" i="16"/>
  <c r="D2374" i="16"/>
  <c r="D2375" i="16"/>
  <c r="D2376" i="16"/>
  <c r="D2377" i="16"/>
  <c r="D2378" i="16"/>
  <c r="D2379" i="16"/>
  <c r="D2380" i="16"/>
  <c r="D2381" i="16"/>
  <c r="D2382" i="16"/>
  <c r="D2383" i="16"/>
  <c r="D2384" i="16"/>
  <c r="D2385" i="16"/>
  <c r="D2386" i="16"/>
  <c r="D2387" i="16"/>
  <c r="D2388" i="16"/>
  <c r="D2389" i="16"/>
  <c r="D2390" i="16"/>
  <c r="D2391" i="16"/>
  <c r="D2392" i="16"/>
  <c r="D2393" i="16"/>
  <c r="D2394" i="16"/>
  <c r="D2395" i="16"/>
  <c r="D2396" i="16"/>
  <c r="D2397" i="16"/>
  <c r="D2398" i="16"/>
  <c r="D2399" i="16"/>
  <c r="D2400" i="16"/>
  <c r="D2401" i="16"/>
  <c r="D2402" i="16"/>
  <c r="D2403" i="16"/>
  <c r="D2404" i="16"/>
  <c r="D2405" i="16"/>
  <c r="D2406" i="16"/>
  <c r="D2407" i="16"/>
  <c r="D2408" i="16"/>
  <c r="D2409" i="16"/>
  <c r="D2410" i="16"/>
  <c r="D2411" i="16"/>
  <c r="D2412" i="16"/>
  <c r="D2413" i="16"/>
  <c r="D2414" i="16"/>
  <c r="D2415" i="16"/>
  <c r="D2416" i="16"/>
  <c r="D2417" i="16"/>
  <c r="D2418" i="16"/>
  <c r="D2419" i="16"/>
  <c r="D2420" i="16"/>
  <c r="D2421" i="16"/>
  <c r="D2422" i="16"/>
  <c r="D2423" i="16"/>
  <c r="D2424" i="16"/>
  <c r="D2425" i="16"/>
  <c r="D2426" i="16"/>
  <c r="D2427" i="16"/>
  <c r="D2428" i="16"/>
  <c r="D2429" i="16"/>
  <c r="D2430" i="16"/>
  <c r="D2431" i="16"/>
  <c r="D2432" i="16"/>
  <c r="D2433" i="16"/>
  <c r="D2434" i="16"/>
  <c r="D2435" i="16"/>
  <c r="D2436" i="16"/>
  <c r="D2437" i="16"/>
  <c r="D2438" i="16"/>
  <c r="D2439" i="16"/>
  <c r="D2440" i="16"/>
  <c r="D2441" i="16"/>
  <c r="D2442" i="16"/>
  <c r="D2443" i="16"/>
  <c r="D2444" i="16"/>
  <c r="D2445" i="16"/>
  <c r="D2446" i="16"/>
  <c r="D2447" i="16"/>
  <c r="D2448" i="16"/>
  <c r="D2449" i="16"/>
  <c r="D2450" i="16"/>
  <c r="D2451" i="16"/>
  <c r="D2452" i="16"/>
  <c r="D2453" i="16"/>
  <c r="D2454" i="16"/>
  <c r="D2455" i="16"/>
  <c r="D2456" i="16"/>
  <c r="D2457" i="16"/>
  <c r="D2458" i="16"/>
  <c r="D2459" i="16"/>
  <c r="D2460" i="16"/>
  <c r="D2461" i="16"/>
  <c r="D2462" i="16"/>
  <c r="D2463" i="16"/>
  <c r="D2464" i="16"/>
  <c r="D2465" i="16"/>
  <c r="D2466" i="16"/>
  <c r="D2467" i="16"/>
  <c r="D2468" i="16"/>
  <c r="D2469" i="16"/>
  <c r="D2470" i="16"/>
  <c r="D2471" i="16"/>
  <c r="D2472" i="16"/>
  <c r="D2473" i="16"/>
  <c r="D2474" i="16"/>
  <c r="D2475" i="16"/>
  <c r="D2476" i="16"/>
  <c r="D2477" i="16"/>
  <c r="D2478" i="16"/>
  <c r="D2479" i="16"/>
  <c r="D2480" i="16"/>
  <c r="D2481" i="16"/>
  <c r="D2482" i="16"/>
  <c r="D2483" i="16"/>
  <c r="D2484" i="16"/>
  <c r="D2485" i="16"/>
  <c r="D2486" i="16"/>
  <c r="D2487" i="16"/>
  <c r="D2488" i="16"/>
  <c r="D2489" i="16"/>
  <c r="D2490" i="16"/>
  <c r="D2491" i="16"/>
  <c r="D2492" i="16"/>
  <c r="D2493" i="16"/>
  <c r="D2494" i="16"/>
  <c r="D2495" i="16"/>
  <c r="D2496" i="16"/>
  <c r="D2497" i="16"/>
  <c r="D2498" i="16"/>
  <c r="D2499" i="16"/>
  <c r="D2500" i="16"/>
  <c r="D2501" i="16"/>
  <c r="D2502" i="16"/>
  <c r="D2503" i="16"/>
  <c r="D2504" i="16"/>
  <c r="D2505" i="16"/>
  <c r="D2506" i="16"/>
  <c r="D2507" i="16"/>
  <c r="D2508" i="16"/>
  <c r="D2509" i="16"/>
  <c r="D2510" i="16"/>
  <c r="D2511" i="16"/>
  <c r="D2512" i="16"/>
  <c r="D2513" i="16"/>
  <c r="D2514" i="16"/>
  <c r="D2515" i="16"/>
  <c r="D2516" i="16"/>
  <c r="D2517" i="16"/>
  <c r="D2518" i="16"/>
  <c r="D2519" i="16"/>
  <c r="D2520" i="16"/>
  <c r="D2521" i="16"/>
  <c r="D2522" i="16"/>
  <c r="D2523" i="16"/>
  <c r="D2524" i="16"/>
  <c r="D2525" i="16"/>
  <c r="D2526" i="16"/>
  <c r="D2527" i="16"/>
  <c r="D2528" i="16"/>
  <c r="D2529" i="16"/>
  <c r="D2530" i="16"/>
  <c r="D2531" i="16"/>
  <c r="D2532" i="16"/>
  <c r="D2533" i="16"/>
  <c r="D2534" i="16"/>
  <c r="D2535" i="16"/>
  <c r="D2536" i="16"/>
  <c r="D2537" i="16"/>
  <c r="D2538" i="16"/>
  <c r="D2539" i="16"/>
  <c r="D2540" i="16"/>
  <c r="D2541" i="16"/>
  <c r="D2542" i="16"/>
  <c r="D2543" i="16"/>
  <c r="D2544" i="16"/>
  <c r="D2545" i="16"/>
  <c r="D2546" i="16"/>
  <c r="D2547" i="16"/>
  <c r="D2548" i="16"/>
  <c r="D2549" i="16"/>
  <c r="D2550" i="16"/>
  <c r="D2551" i="16"/>
  <c r="D2552" i="16"/>
  <c r="D2553" i="16"/>
  <c r="D2554" i="16"/>
  <c r="D2555" i="16"/>
  <c r="D2556" i="16"/>
  <c r="D2557" i="16"/>
  <c r="D2558" i="16"/>
  <c r="D2559" i="16"/>
  <c r="D2560" i="16"/>
  <c r="D2561" i="16"/>
  <c r="D2562" i="16"/>
  <c r="D2563" i="16"/>
  <c r="D2564" i="16"/>
  <c r="D2565" i="16"/>
  <c r="D2566" i="16"/>
  <c r="D2567" i="16"/>
  <c r="D2568" i="16"/>
  <c r="D2569" i="16"/>
  <c r="D2570" i="16"/>
  <c r="D2571" i="16"/>
  <c r="D2572" i="16"/>
  <c r="D2573" i="16"/>
  <c r="D2574" i="16"/>
  <c r="D2575" i="16"/>
  <c r="D2576" i="16"/>
  <c r="D2577" i="16"/>
  <c r="D2578" i="16"/>
  <c r="D2579" i="16"/>
  <c r="D2580" i="16"/>
  <c r="D2581" i="16"/>
  <c r="D2582" i="16"/>
  <c r="D2583" i="16"/>
  <c r="D2584" i="16"/>
  <c r="D2585" i="16"/>
  <c r="D2586" i="16"/>
  <c r="D2587" i="16"/>
  <c r="D2588" i="16"/>
  <c r="D2589" i="16"/>
  <c r="D2590" i="16"/>
  <c r="D2591" i="16"/>
  <c r="D2592" i="16"/>
  <c r="D2593" i="16"/>
  <c r="D2594" i="16"/>
  <c r="D2595" i="16"/>
  <c r="D2596" i="16"/>
  <c r="D2597" i="16"/>
  <c r="D2598" i="16"/>
  <c r="D2599" i="16"/>
  <c r="D2600" i="16"/>
  <c r="D2601" i="16"/>
  <c r="D2602" i="16"/>
  <c r="D2603" i="16"/>
  <c r="D2604" i="16"/>
  <c r="D2605" i="16"/>
  <c r="D2606" i="16"/>
  <c r="D2607" i="16"/>
  <c r="D2608" i="16"/>
  <c r="D2609" i="16"/>
  <c r="D2610" i="16"/>
  <c r="D2611" i="16"/>
  <c r="D2612" i="16"/>
  <c r="D2613" i="16"/>
  <c r="D2614" i="16"/>
  <c r="D2615" i="16"/>
  <c r="D2616" i="16"/>
  <c r="D2617" i="16"/>
  <c r="D2618" i="16"/>
  <c r="D2619" i="16"/>
  <c r="D2620" i="16"/>
  <c r="D2621" i="16"/>
  <c r="D2622" i="16"/>
  <c r="D2623" i="16"/>
  <c r="D2624" i="16"/>
  <c r="D2625" i="16"/>
  <c r="D2626" i="16"/>
  <c r="D2627" i="16"/>
  <c r="D2628" i="16"/>
  <c r="D2629" i="16"/>
  <c r="D2630" i="16"/>
  <c r="D2631" i="16"/>
  <c r="D2632" i="16"/>
  <c r="D2633" i="16"/>
  <c r="D2634" i="16"/>
  <c r="D2635" i="16"/>
  <c r="D2636" i="16"/>
  <c r="D2637" i="16"/>
  <c r="D2638" i="16"/>
  <c r="D2639" i="16"/>
  <c r="D2640" i="16"/>
  <c r="D2641" i="16"/>
  <c r="D2642" i="16"/>
  <c r="D2643" i="16"/>
  <c r="D2644" i="16"/>
  <c r="D2645" i="16"/>
  <c r="D2646" i="16"/>
  <c r="D2647" i="16"/>
  <c r="D2648" i="16"/>
  <c r="D2649" i="16"/>
  <c r="D2650" i="16"/>
  <c r="D2651" i="16"/>
  <c r="D2652" i="16"/>
  <c r="D2653" i="16"/>
  <c r="D2654" i="16"/>
  <c r="D2655" i="16"/>
  <c r="D2656" i="16"/>
  <c r="D2657" i="16"/>
  <c r="D2658" i="16"/>
  <c r="D2659" i="16"/>
  <c r="D2660" i="16"/>
  <c r="D2661" i="16"/>
  <c r="D2662" i="16"/>
  <c r="D2663" i="16"/>
  <c r="D2664" i="16"/>
  <c r="D2665" i="16"/>
  <c r="D2666" i="16"/>
  <c r="D2667" i="16"/>
  <c r="D2668" i="16"/>
  <c r="D2669" i="16"/>
  <c r="D2670" i="16"/>
  <c r="D2671" i="16"/>
  <c r="D2672" i="16"/>
  <c r="D2673" i="16"/>
  <c r="D2674" i="16"/>
  <c r="D2675" i="16"/>
  <c r="D2676" i="16"/>
  <c r="D2677" i="16"/>
  <c r="D2678" i="16"/>
  <c r="D2679" i="16"/>
  <c r="D2680" i="16"/>
  <c r="D2681" i="16"/>
  <c r="D2682" i="16"/>
  <c r="D2683" i="16"/>
  <c r="D2684" i="16"/>
  <c r="D2685" i="16"/>
  <c r="D2686" i="16"/>
  <c r="D2687" i="16"/>
  <c r="D2688" i="16"/>
  <c r="D2689" i="16"/>
  <c r="D2690" i="16"/>
  <c r="D2691" i="16"/>
  <c r="D2692" i="16"/>
  <c r="D2693" i="16"/>
  <c r="D2694" i="16"/>
  <c r="D2695" i="16"/>
  <c r="D2696" i="16"/>
  <c r="D2697" i="16"/>
  <c r="D2698" i="16"/>
  <c r="D2699" i="16"/>
  <c r="D2700" i="16"/>
  <c r="D2701" i="16"/>
  <c r="D2702" i="16"/>
  <c r="D2703" i="16"/>
  <c r="D2704" i="16"/>
  <c r="D2705" i="16"/>
  <c r="D2706" i="16"/>
  <c r="D2707" i="16"/>
  <c r="D2708" i="16"/>
  <c r="D2709" i="16"/>
  <c r="D2710" i="16"/>
  <c r="D2711" i="16"/>
  <c r="D2712" i="16"/>
  <c r="D2713" i="16"/>
  <c r="D2714" i="16"/>
  <c r="D2715" i="16"/>
  <c r="D2716" i="16"/>
  <c r="D2717" i="16"/>
  <c r="D2718" i="16"/>
  <c r="D2719" i="16"/>
  <c r="D2720" i="16"/>
  <c r="D2721" i="16"/>
  <c r="D2722" i="16"/>
  <c r="D2723" i="16"/>
  <c r="D2724" i="16"/>
  <c r="D2725" i="16"/>
  <c r="D2726" i="16"/>
  <c r="D2727" i="16"/>
  <c r="D2728" i="16"/>
  <c r="D2729" i="16"/>
  <c r="D2730" i="16"/>
  <c r="D2731" i="16"/>
  <c r="D2732" i="16"/>
  <c r="D2733" i="16"/>
  <c r="D2734" i="16"/>
  <c r="D2735" i="16"/>
  <c r="D2736" i="16"/>
  <c r="D2737" i="16"/>
  <c r="D2738" i="16"/>
  <c r="D2739" i="16"/>
  <c r="D2740" i="16"/>
  <c r="D2741" i="16"/>
  <c r="D2742" i="16"/>
  <c r="D2743" i="16"/>
  <c r="D2744" i="16"/>
  <c r="D2745" i="16"/>
  <c r="D2746" i="16"/>
  <c r="D2747" i="16"/>
  <c r="D2748" i="16"/>
  <c r="D2749" i="16"/>
  <c r="D2750" i="16"/>
  <c r="D2751" i="16"/>
  <c r="D2752" i="16"/>
  <c r="D2753" i="16"/>
  <c r="D2754" i="16"/>
  <c r="D2755" i="16"/>
  <c r="D2756" i="16"/>
  <c r="D2757" i="16"/>
  <c r="D2758" i="16"/>
  <c r="D2759" i="16"/>
  <c r="D2760" i="16"/>
  <c r="D2761" i="16"/>
  <c r="D2762" i="16"/>
  <c r="D2763" i="16"/>
  <c r="D2764" i="16"/>
  <c r="D2765" i="16"/>
  <c r="D2766" i="16"/>
  <c r="D2767" i="16"/>
  <c r="D2768" i="16"/>
  <c r="D2769" i="16"/>
  <c r="D2770" i="16"/>
  <c r="D2771" i="16"/>
  <c r="D2772" i="16"/>
  <c r="D2773" i="16"/>
  <c r="D2774" i="16"/>
  <c r="D2775" i="16"/>
  <c r="D2776" i="16"/>
  <c r="D2777" i="16"/>
  <c r="D2778" i="16"/>
  <c r="D2779" i="16"/>
  <c r="D2780" i="16"/>
  <c r="D2781" i="16"/>
  <c r="D2782" i="16"/>
  <c r="D2783" i="16"/>
  <c r="D2784" i="16"/>
  <c r="D2785" i="16"/>
  <c r="D2786" i="16"/>
  <c r="D2787" i="16"/>
  <c r="D2788" i="16"/>
  <c r="D2789" i="16"/>
  <c r="D2790" i="16"/>
  <c r="D2791" i="16"/>
  <c r="D2792" i="16"/>
  <c r="D2793" i="16"/>
  <c r="D2794" i="16"/>
  <c r="D2795" i="16"/>
  <c r="D2796" i="16"/>
  <c r="D2797" i="16"/>
  <c r="D2798" i="16"/>
  <c r="D2799" i="16"/>
  <c r="D2800" i="16"/>
  <c r="D2801" i="16"/>
  <c r="D2802" i="16"/>
  <c r="D2803" i="16"/>
  <c r="D2804" i="16"/>
  <c r="D2805" i="16"/>
  <c r="D2806" i="16"/>
  <c r="D2807" i="16"/>
  <c r="D2808" i="16"/>
  <c r="D2809" i="16"/>
  <c r="D2810" i="16"/>
  <c r="D2811" i="16"/>
  <c r="D2812" i="16"/>
  <c r="D2813" i="16"/>
  <c r="D2814" i="16"/>
  <c r="D2815" i="16"/>
  <c r="D2816" i="16"/>
  <c r="D2817" i="16"/>
  <c r="D2818" i="16"/>
  <c r="D2819" i="16"/>
  <c r="D2820" i="16"/>
  <c r="D2821" i="16"/>
  <c r="D2822" i="16"/>
  <c r="D2823" i="16"/>
  <c r="D2824" i="16"/>
  <c r="D2825" i="16"/>
  <c r="D2826" i="16"/>
  <c r="D2827" i="16"/>
  <c r="D2828" i="16"/>
  <c r="D2829" i="16"/>
  <c r="D2830" i="16"/>
  <c r="D2831" i="16"/>
  <c r="D2832" i="16"/>
  <c r="D2833" i="16"/>
  <c r="D2834" i="16"/>
  <c r="D2835" i="16"/>
  <c r="D2836" i="16"/>
  <c r="D2837" i="16"/>
  <c r="D2838" i="16"/>
  <c r="D2839" i="16"/>
  <c r="D2840" i="16"/>
  <c r="D2841" i="16"/>
  <c r="D2842" i="16"/>
  <c r="D2843" i="16"/>
  <c r="D2844" i="16"/>
  <c r="D2845" i="16"/>
  <c r="D2846" i="16"/>
  <c r="D2847" i="16"/>
  <c r="D2848" i="16"/>
  <c r="D2849" i="16"/>
  <c r="D2850" i="16"/>
  <c r="D2851" i="16"/>
  <c r="D2852" i="16"/>
  <c r="D2853" i="16"/>
  <c r="D2854" i="16"/>
  <c r="D2855" i="16"/>
  <c r="D2856" i="16"/>
  <c r="D2857" i="16"/>
  <c r="D2858" i="16"/>
  <c r="D2859" i="16"/>
  <c r="D2860" i="16"/>
  <c r="D2861" i="16"/>
  <c r="D2862" i="16"/>
  <c r="D2863" i="16"/>
  <c r="D2864" i="16"/>
  <c r="D2865" i="16"/>
  <c r="D2866" i="16"/>
  <c r="D2867" i="16"/>
  <c r="D2868" i="16"/>
  <c r="D2869" i="16"/>
  <c r="D2870" i="16"/>
  <c r="D2871" i="16"/>
  <c r="D2872" i="16"/>
  <c r="D2873" i="16"/>
  <c r="D2874" i="16"/>
  <c r="D2875" i="16"/>
  <c r="D2876" i="16"/>
  <c r="D2877" i="16"/>
  <c r="D2878" i="16"/>
  <c r="D2879" i="16"/>
  <c r="D2880" i="16"/>
  <c r="D2881" i="16"/>
  <c r="D2882" i="16"/>
  <c r="D2883" i="16"/>
  <c r="D2884" i="16"/>
  <c r="D2885" i="16"/>
  <c r="D2886" i="16"/>
  <c r="D2887" i="16"/>
  <c r="D2888" i="16"/>
  <c r="D2889" i="16"/>
  <c r="D2890" i="16"/>
  <c r="D2891" i="16"/>
  <c r="D2892" i="16"/>
  <c r="D2893" i="16"/>
  <c r="D2894" i="16"/>
  <c r="D2895" i="16"/>
  <c r="D2896" i="16"/>
  <c r="D2897" i="16"/>
  <c r="D2898" i="16"/>
  <c r="D2899" i="16"/>
  <c r="D2900" i="16"/>
  <c r="D2901" i="16"/>
  <c r="D2902" i="16"/>
  <c r="D2903" i="16"/>
  <c r="D2904" i="16"/>
  <c r="D2905" i="16"/>
  <c r="D2906" i="16"/>
  <c r="D2907" i="16"/>
  <c r="D2908" i="16"/>
  <c r="D2909" i="16"/>
  <c r="D2910" i="16"/>
  <c r="D2911" i="16"/>
  <c r="D2912" i="16"/>
  <c r="D2913" i="16"/>
  <c r="D2914" i="16"/>
  <c r="D2915" i="16"/>
  <c r="D2916" i="16"/>
  <c r="D2917" i="16"/>
  <c r="D2918" i="16"/>
  <c r="D2919" i="16"/>
  <c r="D2920" i="16"/>
  <c r="D2921" i="16"/>
  <c r="D2922" i="16"/>
  <c r="D2923" i="16"/>
  <c r="D2924" i="16"/>
  <c r="D2925" i="16"/>
  <c r="D2926" i="16"/>
  <c r="D2927" i="16"/>
  <c r="D2928" i="16"/>
  <c r="D2929" i="16"/>
  <c r="D2930" i="16"/>
  <c r="D2931" i="16"/>
  <c r="D2932" i="16"/>
  <c r="D2933" i="16"/>
  <c r="D2934" i="16"/>
  <c r="D2935" i="16"/>
  <c r="D2936" i="16"/>
  <c r="D2937" i="16"/>
  <c r="D2938" i="16"/>
  <c r="D2939" i="16"/>
  <c r="D2940" i="16"/>
  <c r="D2941" i="16"/>
  <c r="D2942" i="16"/>
  <c r="D2943" i="16"/>
  <c r="D2944" i="16"/>
  <c r="D2945" i="16"/>
  <c r="D2946" i="16"/>
  <c r="D2947" i="16"/>
  <c r="D2948" i="16"/>
  <c r="D2949" i="16"/>
  <c r="D2950" i="16"/>
  <c r="D2951" i="16"/>
  <c r="D2952" i="16"/>
  <c r="D2953" i="16"/>
  <c r="D2954" i="16"/>
  <c r="D2955" i="16"/>
  <c r="D2956" i="16"/>
  <c r="D2957" i="16"/>
  <c r="D2958" i="16"/>
  <c r="D2959" i="16"/>
  <c r="D2960" i="16"/>
  <c r="D2961" i="16"/>
  <c r="D2962" i="16"/>
  <c r="D2963" i="16"/>
  <c r="D2964" i="16"/>
  <c r="D2965" i="16"/>
  <c r="D2966" i="16"/>
  <c r="D2967" i="16"/>
  <c r="D2968" i="16"/>
  <c r="D2969" i="16"/>
  <c r="D2970" i="16"/>
  <c r="D2971" i="16"/>
  <c r="D2972" i="16"/>
  <c r="D2973" i="16"/>
  <c r="D2974" i="16"/>
  <c r="D2975" i="16"/>
  <c r="D2976" i="16"/>
  <c r="D2977" i="16"/>
  <c r="D2978" i="16"/>
  <c r="D2979" i="16"/>
  <c r="D2980" i="16"/>
  <c r="D2981" i="16"/>
  <c r="D2982" i="16"/>
  <c r="D2983" i="16"/>
  <c r="D2984" i="16"/>
  <c r="D2985" i="16"/>
  <c r="D2986" i="16"/>
  <c r="D2987" i="16"/>
  <c r="D2988" i="16"/>
  <c r="D2989" i="16"/>
  <c r="D2990" i="16"/>
  <c r="D2991" i="16"/>
  <c r="D2992" i="16"/>
  <c r="D2993" i="16"/>
  <c r="D2994" i="16"/>
  <c r="D2995" i="16"/>
  <c r="D2996" i="16"/>
  <c r="D2997" i="16"/>
  <c r="D2998" i="16"/>
  <c r="D2999" i="16"/>
  <c r="D3000" i="16"/>
  <c r="D3001" i="16"/>
  <c r="D3002" i="16"/>
  <c r="D3003" i="16"/>
  <c r="D3004" i="16"/>
  <c r="D3005" i="16"/>
  <c r="D3006" i="16"/>
  <c r="D3007" i="16"/>
  <c r="D3008" i="16"/>
  <c r="D3009" i="16"/>
  <c r="D3010" i="16"/>
  <c r="D3011" i="16"/>
  <c r="D3012" i="16"/>
  <c r="D3013" i="16"/>
  <c r="D3014" i="16"/>
  <c r="D3015" i="16"/>
  <c r="D3016" i="16"/>
  <c r="D3017" i="16"/>
  <c r="D3018" i="16"/>
  <c r="D3019" i="16"/>
  <c r="D3020" i="16"/>
  <c r="D3021" i="16"/>
  <c r="D3022" i="16"/>
  <c r="D3023" i="16"/>
  <c r="D3024" i="16"/>
  <c r="D3025" i="16"/>
  <c r="D3026" i="16"/>
  <c r="D3027" i="16"/>
  <c r="D3028" i="16"/>
  <c r="D3029" i="16"/>
  <c r="D3030" i="16"/>
  <c r="D3031" i="16"/>
  <c r="D3032" i="16"/>
  <c r="D3033" i="16"/>
  <c r="D3034" i="16"/>
  <c r="D3035" i="16"/>
  <c r="D3036" i="16"/>
  <c r="D3037" i="16"/>
  <c r="D3038" i="16"/>
  <c r="D3039" i="16"/>
  <c r="D3040" i="16"/>
  <c r="D3041" i="16"/>
  <c r="D3042" i="16"/>
  <c r="D3043" i="16"/>
  <c r="D3044" i="16"/>
  <c r="D3045" i="16"/>
  <c r="D3046" i="16"/>
  <c r="D3047" i="16"/>
  <c r="D3048" i="16"/>
  <c r="D3049" i="16"/>
  <c r="D3050" i="16"/>
  <c r="D3051" i="16"/>
  <c r="D3052" i="16"/>
  <c r="D3053" i="16"/>
  <c r="D3054" i="16"/>
  <c r="D3055" i="16"/>
  <c r="D3056" i="16"/>
  <c r="D3057" i="16"/>
  <c r="D3058" i="16"/>
  <c r="D3059" i="16"/>
  <c r="D3060" i="16"/>
  <c r="D3061" i="16"/>
  <c r="D3062" i="16"/>
  <c r="D3063" i="16"/>
  <c r="D3064" i="16"/>
  <c r="D3065" i="16"/>
  <c r="D3066" i="16"/>
  <c r="D3067" i="16"/>
  <c r="D3068" i="16"/>
  <c r="D3069" i="16"/>
  <c r="D3070" i="16"/>
  <c r="D3071" i="16"/>
  <c r="D3072" i="16"/>
  <c r="D3073" i="16"/>
  <c r="D3074" i="16"/>
  <c r="D3075" i="16"/>
  <c r="D3076" i="16"/>
  <c r="D3077" i="16"/>
  <c r="D3078" i="16"/>
  <c r="D3079" i="16"/>
  <c r="D3080" i="16"/>
  <c r="D3081" i="16"/>
  <c r="D3082" i="16"/>
  <c r="D3083" i="16"/>
  <c r="D3084" i="16"/>
  <c r="D3085" i="16"/>
  <c r="D3086" i="16"/>
  <c r="D3087" i="16"/>
  <c r="D3088" i="16"/>
  <c r="D3089" i="16"/>
  <c r="D3090" i="16"/>
  <c r="D3091" i="16"/>
  <c r="D3092" i="16"/>
  <c r="D3093" i="16"/>
  <c r="D3094" i="16"/>
  <c r="D3095" i="16"/>
  <c r="D3096" i="16"/>
  <c r="D3097" i="16"/>
  <c r="D3098" i="16"/>
  <c r="D3099" i="16"/>
  <c r="D3100" i="16"/>
  <c r="D3101" i="16"/>
  <c r="D3102" i="16"/>
  <c r="D3103" i="16"/>
  <c r="D3104" i="16"/>
  <c r="D3105" i="16"/>
  <c r="D3106" i="16"/>
  <c r="D3107" i="16"/>
  <c r="D3108" i="16"/>
  <c r="D3109" i="16"/>
  <c r="D3110" i="16"/>
  <c r="D3111" i="16"/>
  <c r="D3112" i="16"/>
  <c r="D3113" i="16"/>
  <c r="D3114" i="16"/>
  <c r="D3115" i="16"/>
  <c r="D3116" i="16"/>
  <c r="D3117" i="16"/>
  <c r="D3118" i="16"/>
  <c r="D3119" i="16"/>
  <c r="D3120" i="16"/>
  <c r="D3121" i="16"/>
  <c r="D3122" i="16"/>
  <c r="D3123" i="16"/>
  <c r="D3124" i="16"/>
  <c r="D3125" i="16"/>
  <c r="D3126" i="16"/>
  <c r="D3127" i="16"/>
  <c r="D3128" i="16"/>
  <c r="D3129" i="16"/>
  <c r="D3130" i="16"/>
  <c r="D3131" i="16"/>
  <c r="D3132" i="16"/>
  <c r="D3133" i="16"/>
  <c r="D3134" i="16"/>
  <c r="D3135" i="16"/>
  <c r="D3136" i="16"/>
  <c r="D3137" i="16"/>
  <c r="D3138" i="16"/>
  <c r="D3139" i="16"/>
  <c r="D3140" i="16"/>
  <c r="D3141" i="16"/>
  <c r="D3142" i="16"/>
  <c r="D3143" i="16"/>
  <c r="D3144" i="16"/>
  <c r="D3145" i="16"/>
  <c r="D3146" i="16"/>
  <c r="D3147" i="16"/>
  <c r="D3148" i="16"/>
  <c r="D3149" i="16"/>
  <c r="D3150" i="16"/>
  <c r="D3151" i="16"/>
  <c r="D3152" i="16"/>
  <c r="D3153" i="16"/>
  <c r="D3154" i="16"/>
  <c r="D3155" i="16"/>
  <c r="D3156" i="16"/>
  <c r="D3157" i="16"/>
  <c r="D3158" i="16"/>
  <c r="D3159" i="16"/>
  <c r="D3160" i="16"/>
  <c r="D3161" i="16"/>
  <c r="D3162" i="16"/>
  <c r="D3163" i="16"/>
  <c r="D3164" i="16"/>
  <c r="D3165" i="16"/>
  <c r="D3166" i="16"/>
  <c r="D3167" i="16"/>
  <c r="D3168" i="16"/>
  <c r="D3169" i="16"/>
  <c r="D3170" i="16"/>
  <c r="D3171" i="16"/>
  <c r="D3172" i="16"/>
  <c r="D3173" i="16"/>
  <c r="D3174" i="16"/>
  <c r="D3175" i="16"/>
  <c r="D3176" i="16"/>
  <c r="D3177" i="16"/>
  <c r="D3178" i="16"/>
  <c r="D3179" i="16"/>
  <c r="D3180" i="16"/>
  <c r="D3181" i="16"/>
  <c r="D3182" i="16"/>
  <c r="D3183" i="16"/>
  <c r="D3184" i="16"/>
  <c r="D3185" i="16"/>
  <c r="D3186" i="16"/>
  <c r="D3187" i="16"/>
  <c r="D3188" i="16"/>
  <c r="D3189" i="16"/>
  <c r="D3190" i="16"/>
  <c r="D3191" i="16"/>
  <c r="D3192" i="16"/>
  <c r="D3193" i="16"/>
  <c r="D3194" i="16"/>
  <c r="D3195" i="16"/>
  <c r="D3196" i="16"/>
  <c r="D3197" i="16"/>
  <c r="D3198" i="16"/>
  <c r="D3199" i="16"/>
  <c r="D3200" i="16"/>
  <c r="D3201" i="16"/>
  <c r="D3202" i="16"/>
  <c r="D3203" i="16"/>
  <c r="D3204" i="16"/>
  <c r="D3205" i="16"/>
  <c r="D3206" i="16"/>
  <c r="D3207" i="16"/>
  <c r="D3208" i="16"/>
  <c r="D3209" i="16"/>
  <c r="D3210" i="16"/>
  <c r="D3211" i="16"/>
  <c r="D3212" i="16"/>
  <c r="D3213" i="16"/>
  <c r="D3214" i="16"/>
  <c r="D3215" i="16"/>
  <c r="D3216" i="16"/>
  <c r="D3217" i="16"/>
  <c r="D3218" i="16"/>
  <c r="D3219" i="16"/>
  <c r="D3220" i="16"/>
  <c r="D3221" i="16"/>
  <c r="D3222" i="16"/>
  <c r="D3223" i="16"/>
  <c r="D3224" i="16"/>
  <c r="D3225" i="16"/>
  <c r="D3226" i="16"/>
  <c r="D3227" i="16"/>
  <c r="D3228" i="16"/>
  <c r="D3229" i="16"/>
  <c r="D3230" i="16"/>
  <c r="D3231" i="16"/>
  <c r="D3232" i="16"/>
  <c r="D3233" i="16"/>
  <c r="D3234" i="16"/>
  <c r="D3235" i="16"/>
  <c r="D3236" i="16"/>
  <c r="D3237" i="16"/>
  <c r="D3238" i="16"/>
  <c r="D3239" i="16"/>
  <c r="D3240" i="16"/>
  <c r="D3241" i="16"/>
  <c r="D3242" i="16"/>
  <c r="D3243" i="16"/>
  <c r="D3244" i="16"/>
  <c r="D3245" i="16"/>
  <c r="D3246" i="16"/>
  <c r="D3247" i="16"/>
  <c r="D3248" i="16"/>
  <c r="D3249" i="16"/>
  <c r="D3250" i="16"/>
  <c r="D3251" i="16"/>
  <c r="D3252" i="16"/>
  <c r="D3253" i="16"/>
  <c r="D3254" i="16"/>
  <c r="D3255" i="16"/>
  <c r="D3256" i="16"/>
  <c r="D3257" i="16"/>
  <c r="D3258" i="16"/>
  <c r="D3259" i="16"/>
  <c r="D3260" i="16"/>
  <c r="D3261" i="16"/>
  <c r="D3262" i="16"/>
  <c r="D3263" i="16"/>
  <c r="D3264" i="16"/>
  <c r="D3265" i="16"/>
  <c r="D3266" i="16"/>
  <c r="D3267" i="16"/>
  <c r="D3268" i="16"/>
  <c r="D3269" i="16"/>
  <c r="D3270" i="16"/>
  <c r="D3271" i="16"/>
  <c r="D3272" i="16"/>
  <c r="D3273" i="16"/>
  <c r="D3274" i="16"/>
  <c r="D3275" i="16"/>
  <c r="D3276" i="16"/>
  <c r="D3277" i="16"/>
  <c r="D3278" i="16"/>
  <c r="D3279" i="16"/>
  <c r="D3280" i="16"/>
  <c r="D3281" i="16"/>
  <c r="D3282" i="16"/>
  <c r="D3283" i="16"/>
  <c r="D3284" i="16"/>
  <c r="D3285" i="16"/>
  <c r="D3286" i="16"/>
  <c r="D3287" i="16"/>
  <c r="D3288" i="16"/>
  <c r="D3289" i="16"/>
  <c r="D3290" i="16"/>
  <c r="D3291" i="16"/>
  <c r="D3292" i="16"/>
  <c r="D3293" i="16"/>
  <c r="D3294" i="16"/>
  <c r="D3295" i="16"/>
  <c r="D3296" i="16"/>
  <c r="D3297" i="16"/>
  <c r="D3298" i="16"/>
  <c r="D3299" i="16"/>
  <c r="D3300" i="16"/>
  <c r="D3301" i="16"/>
  <c r="D3302" i="16"/>
  <c r="D3303" i="16"/>
  <c r="D3304" i="16"/>
  <c r="D3305" i="16"/>
  <c r="D3306" i="16"/>
  <c r="D3307" i="16"/>
  <c r="D3308" i="16"/>
  <c r="D3309" i="16"/>
  <c r="D3310" i="16"/>
  <c r="D3311" i="16"/>
  <c r="D3312" i="16"/>
  <c r="D3313" i="16"/>
  <c r="D3314" i="16"/>
  <c r="D3315" i="16"/>
  <c r="D3316" i="16"/>
  <c r="D3317" i="16"/>
  <c r="D3318" i="16"/>
  <c r="D3319" i="16"/>
  <c r="D3320" i="16"/>
  <c r="D3321" i="16"/>
  <c r="D3322" i="16"/>
  <c r="D3323" i="16"/>
  <c r="D3324" i="16"/>
  <c r="D3325" i="16"/>
  <c r="D3326" i="16"/>
  <c r="D3327" i="16"/>
  <c r="D3328" i="16"/>
  <c r="D3329" i="16"/>
  <c r="D3330" i="16"/>
  <c r="D3331" i="16"/>
  <c r="D3332" i="16"/>
  <c r="D3333" i="16"/>
  <c r="D3334" i="16"/>
  <c r="D3335" i="16"/>
  <c r="D3336" i="16"/>
  <c r="D3337" i="16"/>
  <c r="D3338" i="16"/>
  <c r="D3339" i="16"/>
  <c r="D3340" i="16"/>
  <c r="D3341" i="16"/>
  <c r="D3342" i="16"/>
  <c r="D3343" i="16"/>
  <c r="D3344" i="16"/>
  <c r="D3345" i="16"/>
  <c r="D3346" i="16"/>
  <c r="D3347" i="16"/>
  <c r="D3348" i="16"/>
  <c r="D3349" i="16"/>
  <c r="D3350" i="16"/>
  <c r="D3351" i="16"/>
  <c r="D3352" i="16"/>
  <c r="D3353" i="16"/>
  <c r="D3354" i="16"/>
  <c r="D3355" i="16"/>
  <c r="D3356" i="16"/>
  <c r="D3357" i="16"/>
  <c r="D3358" i="16"/>
  <c r="D3359" i="16"/>
  <c r="D3360" i="16"/>
  <c r="D3361" i="16"/>
  <c r="D3362" i="16"/>
  <c r="D3363" i="16"/>
  <c r="D3364" i="16"/>
  <c r="D3365" i="16"/>
  <c r="D3366" i="16"/>
  <c r="D3367" i="16"/>
  <c r="D3368" i="16"/>
  <c r="D3369" i="16"/>
  <c r="D3370" i="16"/>
  <c r="D3371" i="16"/>
  <c r="D3372" i="16"/>
  <c r="D3373" i="16"/>
  <c r="D3374" i="16"/>
  <c r="D3375" i="16"/>
  <c r="D3376" i="16"/>
  <c r="D3377" i="16"/>
  <c r="D3378" i="16"/>
  <c r="D3379" i="16"/>
  <c r="D3380" i="16"/>
  <c r="D3381" i="16"/>
  <c r="D3382" i="16"/>
  <c r="D3383" i="16"/>
  <c r="D3384" i="16"/>
  <c r="D3385" i="16"/>
  <c r="D3386" i="16"/>
  <c r="D3387" i="16"/>
  <c r="D3388" i="16"/>
  <c r="D3389" i="16"/>
  <c r="D3390" i="16"/>
  <c r="D3391" i="16"/>
  <c r="D3392" i="16"/>
  <c r="D3393" i="16"/>
  <c r="D3394" i="16"/>
  <c r="D3395" i="16"/>
  <c r="D3396" i="16"/>
  <c r="D3397" i="16"/>
  <c r="D3398" i="16"/>
  <c r="D3399" i="16"/>
  <c r="D3400" i="16"/>
  <c r="D3401" i="16"/>
  <c r="D3402" i="16"/>
  <c r="D3403" i="16"/>
  <c r="D3404" i="16"/>
  <c r="D3405" i="16"/>
  <c r="D3406" i="16"/>
  <c r="D3407" i="16"/>
  <c r="D3408" i="16"/>
  <c r="D3409" i="16"/>
  <c r="D3410" i="16"/>
  <c r="D3411" i="16"/>
  <c r="D3412" i="16"/>
  <c r="D3413" i="16"/>
  <c r="D3414" i="16"/>
  <c r="D3415" i="16"/>
  <c r="D3416" i="16"/>
  <c r="D3417" i="16"/>
  <c r="D3418" i="16"/>
  <c r="D3419" i="16"/>
  <c r="D3420" i="16"/>
  <c r="D3421" i="16"/>
  <c r="D3422" i="16"/>
  <c r="D3423" i="16"/>
  <c r="D3424" i="16"/>
  <c r="D3425" i="16"/>
  <c r="D3426" i="16"/>
  <c r="D3427" i="16"/>
  <c r="D3428" i="16"/>
  <c r="D3429" i="16"/>
  <c r="D3430" i="16"/>
  <c r="D3431" i="16"/>
  <c r="D3432" i="16"/>
  <c r="D3433" i="16"/>
  <c r="D3434" i="16"/>
  <c r="D3435" i="16"/>
  <c r="D3436" i="16"/>
  <c r="D3437" i="16"/>
  <c r="D3438" i="16"/>
  <c r="D3439" i="16"/>
  <c r="D3440" i="16"/>
  <c r="D3441" i="16"/>
  <c r="D3442" i="16"/>
  <c r="D3443" i="16"/>
  <c r="D3444" i="16"/>
  <c r="D3445" i="16"/>
  <c r="D3446" i="16"/>
  <c r="D3447" i="16"/>
  <c r="D3448" i="16"/>
  <c r="D3449" i="16"/>
  <c r="D3450" i="16"/>
  <c r="D3451" i="16"/>
  <c r="D3452" i="16"/>
  <c r="D3453" i="16"/>
  <c r="D3454" i="16"/>
  <c r="D3455" i="16"/>
  <c r="D3456" i="16"/>
  <c r="D3457" i="16"/>
  <c r="D3458" i="16"/>
  <c r="D3459" i="16"/>
  <c r="D3460" i="16"/>
  <c r="D3461" i="16"/>
  <c r="D3462" i="16"/>
  <c r="D3463" i="16"/>
  <c r="D3464" i="16"/>
  <c r="D3465" i="16"/>
  <c r="D3466" i="16"/>
  <c r="D3467" i="16"/>
  <c r="D3468" i="16"/>
  <c r="D3469" i="16"/>
  <c r="D3470" i="16"/>
  <c r="D3471" i="16"/>
  <c r="D3472" i="16"/>
  <c r="D3473" i="16"/>
  <c r="D3474" i="16"/>
  <c r="D3475" i="16"/>
  <c r="D3476" i="16"/>
  <c r="D3477" i="16"/>
  <c r="D3478" i="16"/>
  <c r="D3479" i="16"/>
  <c r="D3480" i="16"/>
  <c r="D3481" i="16"/>
  <c r="D3482" i="16"/>
  <c r="D3483" i="16"/>
  <c r="D3484" i="16"/>
  <c r="D3485" i="16"/>
  <c r="D3486" i="16"/>
  <c r="D3487" i="16"/>
  <c r="D3488" i="16"/>
  <c r="D3489" i="16"/>
  <c r="D3490" i="16"/>
  <c r="D3491" i="16"/>
  <c r="D3492" i="16"/>
  <c r="D3493" i="16"/>
  <c r="D3494" i="16"/>
  <c r="D3495" i="16"/>
  <c r="D3496" i="16"/>
  <c r="D3497" i="16"/>
  <c r="D3498" i="16"/>
  <c r="D3499" i="16"/>
  <c r="D3500" i="16"/>
  <c r="D3501" i="16"/>
  <c r="D3502" i="16"/>
  <c r="D3503" i="16"/>
  <c r="D3504" i="16"/>
  <c r="D3505" i="16"/>
  <c r="D3506" i="16"/>
  <c r="D3507" i="16"/>
  <c r="D3508" i="16"/>
  <c r="D3509" i="16"/>
  <c r="D3510" i="16"/>
  <c r="D3511" i="16"/>
  <c r="D3512" i="16"/>
  <c r="D3513" i="16"/>
  <c r="D3514" i="16"/>
  <c r="D3515" i="16"/>
  <c r="D3516" i="16"/>
  <c r="D3517" i="16"/>
  <c r="D3518" i="16"/>
  <c r="D3519" i="16"/>
  <c r="D3520" i="16"/>
  <c r="D3521" i="16"/>
  <c r="D3522" i="16"/>
  <c r="D3523" i="16"/>
  <c r="D3524" i="16"/>
  <c r="D3525" i="16"/>
  <c r="D3526" i="16"/>
  <c r="D3527" i="16"/>
  <c r="D3528" i="16"/>
  <c r="D3529" i="16"/>
  <c r="D3530" i="16"/>
  <c r="D3531" i="16"/>
  <c r="D3532" i="16"/>
  <c r="D3533" i="16"/>
  <c r="D3534" i="16"/>
  <c r="D3535" i="16"/>
  <c r="D3536" i="16"/>
  <c r="D3537" i="16"/>
  <c r="D3538" i="16"/>
  <c r="D3539" i="16"/>
  <c r="D3540" i="16"/>
  <c r="D3541" i="16"/>
  <c r="D3542" i="16"/>
  <c r="D3543" i="16"/>
  <c r="D3544" i="16"/>
  <c r="D3545" i="16"/>
  <c r="D3546" i="16"/>
  <c r="D3547" i="16"/>
  <c r="D3548" i="16"/>
  <c r="D3549" i="16"/>
  <c r="D3550" i="16"/>
  <c r="D3551" i="16"/>
  <c r="D3552" i="16"/>
  <c r="D3553" i="16"/>
  <c r="D3554" i="16"/>
  <c r="D3555" i="16"/>
  <c r="D3556" i="16"/>
  <c r="D3557" i="16"/>
  <c r="D3558" i="16"/>
  <c r="D3559" i="16"/>
  <c r="D3560" i="16"/>
  <c r="D3561" i="16"/>
  <c r="D3562" i="16"/>
  <c r="D3563" i="16"/>
  <c r="D3564" i="16"/>
  <c r="D3565" i="16"/>
  <c r="D3566" i="16"/>
  <c r="D3567" i="16"/>
  <c r="D3568" i="16"/>
  <c r="D3569" i="16"/>
  <c r="D3570" i="16"/>
  <c r="D3571" i="16"/>
  <c r="D3572" i="16"/>
  <c r="D3573" i="16"/>
  <c r="D3574" i="16"/>
  <c r="D3575" i="16"/>
  <c r="D3576" i="16"/>
  <c r="D3577" i="16"/>
  <c r="D3578" i="16"/>
  <c r="D3579" i="16"/>
  <c r="D3580" i="16"/>
  <c r="D3581" i="16"/>
  <c r="D3582" i="16"/>
  <c r="D3583" i="16"/>
  <c r="D3584" i="16"/>
  <c r="D3585" i="16"/>
  <c r="D3586" i="16"/>
  <c r="D3587" i="16"/>
  <c r="D3588" i="16"/>
  <c r="D3589" i="16"/>
  <c r="D3590" i="16"/>
  <c r="D3591" i="16"/>
  <c r="D3592" i="16"/>
  <c r="D3593" i="16"/>
  <c r="D3594" i="16"/>
  <c r="D3595" i="16"/>
  <c r="D3596" i="16"/>
  <c r="D3597" i="16"/>
  <c r="D3598" i="16"/>
  <c r="D3599" i="16"/>
  <c r="D3600" i="16"/>
  <c r="D3601" i="16"/>
  <c r="D3602" i="16"/>
  <c r="D3603" i="16"/>
  <c r="D3604" i="16"/>
  <c r="D3605" i="16"/>
  <c r="D3606" i="16"/>
  <c r="D3607" i="16"/>
  <c r="D3608" i="16"/>
  <c r="D3609" i="16"/>
  <c r="D3610" i="16"/>
  <c r="D3611" i="16"/>
  <c r="D3612" i="16"/>
  <c r="D3613" i="16"/>
  <c r="D3614" i="16"/>
  <c r="D3615" i="16"/>
  <c r="D3616" i="16"/>
  <c r="D3617" i="16"/>
  <c r="D3618" i="16"/>
  <c r="D3619" i="16"/>
  <c r="D3620" i="16"/>
  <c r="D3621" i="16"/>
  <c r="D3622" i="16"/>
  <c r="D3623" i="16"/>
  <c r="D3624" i="16"/>
  <c r="D3625" i="16"/>
  <c r="D3626" i="16"/>
  <c r="D3627" i="16"/>
  <c r="D3628" i="16"/>
  <c r="D3629" i="16"/>
  <c r="D3630" i="16"/>
  <c r="D3631" i="16"/>
  <c r="D3632" i="16"/>
  <c r="D3633" i="16"/>
  <c r="D3634" i="16"/>
  <c r="D3635" i="16"/>
  <c r="D3636" i="16"/>
  <c r="D3637" i="16"/>
  <c r="D3638" i="16"/>
  <c r="D3639" i="16"/>
  <c r="D3640" i="16"/>
  <c r="D3641" i="16"/>
  <c r="D3642" i="16"/>
  <c r="D3643" i="16"/>
  <c r="D3644" i="16"/>
  <c r="D3645" i="16"/>
  <c r="D3646" i="16"/>
  <c r="D3647" i="16"/>
  <c r="D3648" i="16"/>
  <c r="D3649" i="16"/>
  <c r="D3650" i="16"/>
  <c r="D3651" i="16"/>
  <c r="D3652" i="16"/>
  <c r="D3653" i="16"/>
  <c r="D3654" i="16"/>
  <c r="D3655" i="16"/>
  <c r="D3656" i="16"/>
  <c r="D3657" i="16"/>
  <c r="D3658" i="16"/>
  <c r="D3659" i="16"/>
  <c r="D3660" i="16"/>
  <c r="D3661" i="16"/>
  <c r="D3662" i="16"/>
  <c r="D3663" i="16"/>
  <c r="D3664" i="16"/>
  <c r="D3665" i="16"/>
  <c r="D3666" i="16"/>
  <c r="D3667" i="16"/>
  <c r="D3668" i="16"/>
  <c r="D3669" i="16"/>
  <c r="D3670" i="16"/>
  <c r="D3671" i="16"/>
  <c r="D3672" i="16"/>
  <c r="D3673" i="16"/>
  <c r="D3674" i="16"/>
  <c r="D3675" i="16"/>
  <c r="D3676" i="16"/>
  <c r="D3677" i="16"/>
  <c r="D3678" i="16"/>
  <c r="D3679" i="16"/>
  <c r="D3680" i="16"/>
  <c r="D3681" i="16"/>
  <c r="D3682" i="16"/>
  <c r="D3683" i="16"/>
  <c r="D3684" i="16"/>
  <c r="D3685" i="16"/>
  <c r="D3686" i="16"/>
  <c r="D3687" i="16"/>
  <c r="D3688" i="16"/>
  <c r="D3689" i="16"/>
  <c r="D3690" i="16"/>
  <c r="D3691" i="16"/>
  <c r="D3692" i="16"/>
  <c r="D3693" i="16"/>
  <c r="D3694" i="16"/>
  <c r="D3695" i="16"/>
  <c r="D3696" i="16"/>
  <c r="D3697" i="16"/>
  <c r="D3698" i="16"/>
  <c r="D3699" i="16"/>
  <c r="D3700" i="16"/>
  <c r="D3701" i="16"/>
  <c r="D3702" i="16"/>
  <c r="D3703" i="16"/>
  <c r="D3704" i="16"/>
  <c r="D3705" i="16"/>
  <c r="D3706" i="16"/>
  <c r="D3707" i="16"/>
  <c r="D3708" i="16"/>
  <c r="D3709" i="16"/>
  <c r="D3710" i="16"/>
  <c r="D3711" i="16"/>
  <c r="D3712" i="16"/>
  <c r="D3713" i="16"/>
  <c r="D3714" i="16"/>
  <c r="D3715" i="16"/>
  <c r="D3716" i="16"/>
  <c r="D3717" i="16"/>
  <c r="D3718" i="16"/>
  <c r="D3719" i="16"/>
  <c r="D3720" i="16"/>
  <c r="D3721" i="16"/>
  <c r="D3722" i="16"/>
  <c r="D3723" i="16"/>
  <c r="D3724" i="16"/>
  <c r="D3725" i="16"/>
  <c r="D3726" i="16"/>
  <c r="D3727" i="16"/>
  <c r="D3728" i="16"/>
  <c r="D3729" i="16"/>
  <c r="D3730" i="16"/>
  <c r="D3731" i="16"/>
  <c r="D3732" i="16"/>
  <c r="D3733" i="16"/>
  <c r="D3734" i="16"/>
  <c r="D3735" i="16"/>
  <c r="D3736" i="16"/>
  <c r="D3737" i="16"/>
  <c r="D3738" i="16"/>
  <c r="D3739" i="16"/>
  <c r="D3740" i="16"/>
  <c r="D3741" i="16"/>
  <c r="D3742" i="16"/>
  <c r="D3743" i="16"/>
  <c r="D3744" i="16"/>
  <c r="D3745" i="16"/>
  <c r="D3746" i="16"/>
  <c r="D3747" i="16"/>
  <c r="D3748" i="16"/>
  <c r="D3749" i="16"/>
  <c r="D3750" i="16"/>
  <c r="D3751" i="16"/>
  <c r="D3752" i="16"/>
  <c r="D3753" i="16"/>
  <c r="D3754" i="16"/>
  <c r="D3755" i="16"/>
  <c r="D3756" i="16"/>
  <c r="D3757" i="16"/>
  <c r="D3758" i="16"/>
  <c r="D3759" i="16"/>
  <c r="D3760" i="16"/>
  <c r="D3761" i="16"/>
  <c r="D3762" i="16"/>
  <c r="D3763" i="16"/>
  <c r="D3764" i="16"/>
  <c r="D3765" i="16"/>
  <c r="D3766" i="16"/>
  <c r="D3767" i="16"/>
  <c r="D3768" i="16"/>
  <c r="D3769" i="16"/>
  <c r="D3770" i="16"/>
  <c r="D3771" i="16"/>
  <c r="D3772" i="16"/>
  <c r="D3773" i="16"/>
  <c r="D3774" i="16"/>
  <c r="D3775" i="16"/>
  <c r="D3776" i="16"/>
  <c r="D3777" i="16"/>
  <c r="D3778" i="16"/>
  <c r="D3779" i="16"/>
  <c r="D3780" i="16"/>
  <c r="D3781" i="16"/>
  <c r="D3782" i="16"/>
  <c r="D3783" i="16"/>
  <c r="D3784" i="16"/>
  <c r="D3785" i="16"/>
  <c r="D3786" i="16"/>
  <c r="D3787" i="16"/>
  <c r="D3788" i="16"/>
  <c r="D3789" i="16"/>
  <c r="D3790" i="16"/>
  <c r="D3791" i="16"/>
  <c r="D3792" i="16"/>
  <c r="D3793" i="16"/>
  <c r="D3794" i="16"/>
  <c r="D3795" i="16"/>
  <c r="D3796" i="16"/>
  <c r="D3797" i="16"/>
  <c r="D3798" i="16"/>
  <c r="D3799" i="16"/>
  <c r="D3800" i="16"/>
  <c r="D3801" i="16"/>
  <c r="D3802" i="16"/>
  <c r="D3803" i="16"/>
  <c r="D3804" i="16"/>
  <c r="D3805" i="16"/>
  <c r="D3806" i="16"/>
  <c r="D3807" i="16"/>
  <c r="D3808" i="16"/>
  <c r="D3809" i="16"/>
  <c r="D3810" i="16"/>
  <c r="D3811" i="16"/>
  <c r="D3812" i="16"/>
  <c r="D3813" i="16"/>
  <c r="D3814" i="16"/>
  <c r="D3815" i="16"/>
  <c r="D3816" i="16"/>
  <c r="D3817" i="16"/>
  <c r="D3818" i="16"/>
  <c r="D3819" i="16"/>
  <c r="D3820" i="16"/>
  <c r="D3821" i="16"/>
  <c r="D3822" i="16"/>
  <c r="D3823" i="16"/>
  <c r="D3824" i="16"/>
  <c r="D3825" i="16"/>
  <c r="D3826" i="16"/>
  <c r="D3827" i="16"/>
  <c r="D3828" i="16"/>
  <c r="D3829" i="16"/>
  <c r="D3830" i="16"/>
  <c r="D3831" i="16"/>
  <c r="D3832" i="16"/>
  <c r="D3833" i="16"/>
  <c r="D3834" i="16"/>
  <c r="D3835" i="16"/>
  <c r="D3836" i="16"/>
  <c r="D3837" i="16"/>
  <c r="D3838" i="16"/>
  <c r="D3839" i="16"/>
  <c r="D3840" i="16"/>
  <c r="D3841" i="16"/>
  <c r="D3842" i="16"/>
  <c r="D3843" i="16"/>
  <c r="D3844" i="16"/>
  <c r="D3845" i="16"/>
  <c r="AJ12" i="7"/>
  <c r="AQ11" i="7"/>
  <c r="AL11" i="7"/>
  <c r="AP11" i="7"/>
  <c r="AK11" i="7"/>
  <c r="AO11" i="7"/>
  <c r="Y9" i="8"/>
  <c r="X8" i="8"/>
  <c r="AA10" i="8"/>
  <c r="Z9" i="8"/>
  <c r="F191" i="16" l="1"/>
  <c r="F128" i="16"/>
  <c r="F176" i="16"/>
  <c r="F817" i="16"/>
  <c r="F809" i="16"/>
  <c r="F801" i="16"/>
  <c r="F793" i="16"/>
  <c r="F785" i="16"/>
  <c r="F777" i="16"/>
  <c r="F769" i="16"/>
  <c r="F761" i="16"/>
  <c r="F753" i="16"/>
  <c r="F745" i="16"/>
  <c r="F737" i="16"/>
  <c r="F729" i="16"/>
  <c r="F721" i="16"/>
  <c r="F713" i="16"/>
  <c r="F705" i="16"/>
  <c r="F697" i="16"/>
  <c r="F689" i="16"/>
  <c r="F681" i="16"/>
  <c r="F673" i="16"/>
  <c r="F665" i="16"/>
  <c r="F657" i="16"/>
  <c r="F649" i="16"/>
  <c r="F641" i="16"/>
  <c r="F633" i="16"/>
  <c r="F625" i="16"/>
  <c r="F617" i="16"/>
  <c r="F609" i="16"/>
  <c r="F601" i="16"/>
  <c r="F593" i="16"/>
  <c r="F585" i="16"/>
  <c r="F577" i="16"/>
  <c r="F569" i="16"/>
  <c r="F561" i="16"/>
  <c r="F553" i="16"/>
  <c r="F545" i="16"/>
  <c r="F537" i="16"/>
  <c r="F529" i="16"/>
  <c r="F521" i="16"/>
  <c r="F513" i="16"/>
  <c r="F505" i="16"/>
  <c r="F497" i="16"/>
  <c r="F489" i="16"/>
  <c r="F481" i="16"/>
  <c r="F473" i="16"/>
  <c r="F465" i="16"/>
  <c r="F457" i="16"/>
  <c r="F449" i="16"/>
  <c r="F441" i="16"/>
  <c r="F433" i="16"/>
  <c r="F425" i="16"/>
  <c r="F417" i="16"/>
  <c r="F409" i="16"/>
  <c r="F401" i="16"/>
  <c r="F392" i="16"/>
  <c r="F383" i="16"/>
  <c r="F374" i="16"/>
  <c r="F364" i="16"/>
  <c r="F355" i="16"/>
  <c r="F346" i="16"/>
  <c r="F336" i="16"/>
  <c r="F324" i="16"/>
  <c r="F314" i="16"/>
  <c r="F304" i="16"/>
  <c r="F291" i="16"/>
  <c r="F279" i="16"/>
  <c r="F266" i="16"/>
  <c r="F252" i="16"/>
  <c r="F240" i="16"/>
  <c r="F227" i="16"/>
  <c r="F215" i="16"/>
  <c r="F202" i="16"/>
  <c r="F188" i="16"/>
  <c r="F175" i="16"/>
  <c r="F159" i="16"/>
  <c r="F143" i="16"/>
  <c r="F124" i="16"/>
  <c r="F824" i="16"/>
  <c r="F816" i="16"/>
  <c r="F808" i="16"/>
  <c r="F800" i="16"/>
  <c r="F792" i="16"/>
  <c r="F784" i="16"/>
  <c r="F776" i="16"/>
  <c r="F768" i="16"/>
  <c r="F760" i="16"/>
  <c r="F752" i="16"/>
  <c r="F744" i="16"/>
  <c r="F736" i="16"/>
  <c r="F728" i="16"/>
  <c r="F720" i="16"/>
  <c r="F712" i="16"/>
  <c r="F704" i="16"/>
  <c r="F696" i="16"/>
  <c r="F688" i="16"/>
  <c r="F680" i="16"/>
  <c r="F672" i="16"/>
  <c r="F664" i="16"/>
  <c r="F656" i="16"/>
  <c r="F648" i="16"/>
  <c r="F640" i="16"/>
  <c r="F632" i="16"/>
  <c r="F624" i="16"/>
  <c r="F616" i="16"/>
  <c r="F608" i="16"/>
  <c r="F600" i="16"/>
  <c r="F592" i="16"/>
  <c r="F584" i="16"/>
  <c r="F576" i="16"/>
  <c r="F568" i="16"/>
  <c r="F560" i="16"/>
  <c r="F552" i="16"/>
  <c r="F544" i="16"/>
  <c r="F536" i="16"/>
  <c r="F528" i="16"/>
  <c r="F520" i="16"/>
  <c r="F512" i="16"/>
  <c r="F504" i="16"/>
  <c r="F496" i="16"/>
  <c r="F488" i="16"/>
  <c r="F480" i="16"/>
  <c r="F472" i="16"/>
  <c r="F464" i="16"/>
  <c r="F456" i="16"/>
  <c r="F448" i="16"/>
  <c r="F440" i="16"/>
  <c r="F432" i="16"/>
  <c r="F424" i="16"/>
  <c r="F416" i="16"/>
  <c r="F408" i="16"/>
  <c r="F400" i="16"/>
  <c r="F391" i="16"/>
  <c r="F382" i="16"/>
  <c r="F372" i="16"/>
  <c r="F363" i="16"/>
  <c r="F354" i="16"/>
  <c r="F345" i="16"/>
  <c r="F335" i="16"/>
  <c r="F323" i="16"/>
  <c r="F313" i="16"/>
  <c r="F303" i="16"/>
  <c r="F290" i="16"/>
  <c r="F276" i="16"/>
  <c r="F264" i="16"/>
  <c r="F251" i="16"/>
  <c r="F239" i="16"/>
  <c r="F226" i="16"/>
  <c r="F212" i="16"/>
  <c r="F200" i="16"/>
  <c r="F187" i="16"/>
  <c r="F172" i="16"/>
  <c r="F156" i="16"/>
  <c r="F140" i="16"/>
  <c r="F120" i="16"/>
  <c r="F823" i="16"/>
  <c r="F815" i="16"/>
  <c r="F807" i="16"/>
  <c r="F799" i="16"/>
  <c r="F791" i="16"/>
  <c r="F783" i="16"/>
  <c r="F775" i="16"/>
  <c r="F767" i="16"/>
  <c r="F759" i="16"/>
  <c r="F751" i="16"/>
  <c r="F743" i="16"/>
  <c r="F735" i="16"/>
  <c r="F727" i="16"/>
  <c r="F719" i="16"/>
  <c r="F711" i="16"/>
  <c r="F703" i="16"/>
  <c r="F695" i="16"/>
  <c r="F687" i="16"/>
  <c r="F679" i="16"/>
  <c r="F671" i="16"/>
  <c r="F663" i="16"/>
  <c r="F655" i="16"/>
  <c r="F647" i="16"/>
  <c r="F639" i="16"/>
  <c r="F631" i="16"/>
  <c r="F623" i="16"/>
  <c r="F615" i="16"/>
  <c r="F607" i="16"/>
  <c r="F599" i="16"/>
  <c r="F591" i="16"/>
  <c r="F583" i="16"/>
  <c r="F575" i="16"/>
  <c r="F567" i="16"/>
  <c r="F559" i="16"/>
  <c r="F551" i="16"/>
  <c r="F543" i="16"/>
  <c r="F535" i="16"/>
  <c r="F527" i="16"/>
  <c r="F519" i="16"/>
  <c r="F511" i="16"/>
  <c r="F503" i="16"/>
  <c r="F495" i="16"/>
  <c r="F487" i="16"/>
  <c r="F479" i="16"/>
  <c r="F471" i="16"/>
  <c r="F463" i="16"/>
  <c r="F455" i="16"/>
  <c r="F447" i="16"/>
  <c r="F439" i="16"/>
  <c r="F431" i="16"/>
  <c r="F423" i="16"/>
  <c r="F415" i="16"/>
  <c r="F407" i="16"/>
  <c r="F399" i="16"/>
  <c r="F390" i="16"/>
  <c r="F380" i="16"/>
  <c r="F371" i="16"/>
  <c r="F362" i="16"/>
  <c r="F353" i="16"/>
  <c r="F344" i="16"/>
  <c r="F332" i="16"/>
  <c r="F322" i="16"/>
  <c r="F312" i="16"/>
  <c r="F300" i="16"/>
  <c r="F288" i="16"/>
  <c r="F275" i="16"/>
  <c r="F263" i="16"/>
  <c r="F250" i="16"/>
  <c r="F236" i="16"/>
  <c r="F224" i="16"/>
  <c r="F211" i="16"/>
  <c r="F199" i="16"/>
  <c r="F186" i="16"/>
  <c r="F170" i="16"/>
  <c r="F154" i="16"/>
  <c r="F138" i="16"/>
  <c r="F119" i="16"/>
  <c r="F822" i="16"/>
  <c r="F814" i="16"/>
  <c r="F806" i="16"/>
  <c r="F798" i="16"/>
  <c r="F790" i="16"/>
  <c r="F782" i="16"/>
  <c r="F774" i="16"/>
  <c r="F766" i="16"/>
  <c r="F758" i="16"/>
  <c r="F750" i="16"/>
  <c r="F742" i="16"/>
  <c r="F734" i="16"/>
  <c r="F726" i="16"/>
  <c r="F718" i="16"/>
  <c r="F710" i="16"/>
  <c r="F702" i="16"/>
  <c r="F694" i="16"/>
  <c r="F686" i="16"/>
  <c r="F678" i="16"/>
  <c r="F670" i="16"/>
  <c r="F662" i="16"/>
  <c r="F654" i="16"/>
  <c r="F646" i="16"/>
  <c r="F638" i="16"/>
  <c r="F630" i="16"/>
  <c r="F622" i="16"/>
  <c r="F614" i="16"/>
  <c r="F606" i="16"/>
  <c r="F598" i="16"/>
  <c r="F590" i="16"/>
  <c r="F582" i="16"/>
  <c r="F574" i="16"/>
  <c r="F566" i="16"/>
  <c r="F558" i="16"/>
  <c r="F550" i="16"/>
  <c r="F542" i="16"/>
  <c r="F534" i="16"/>
  <c r="F526" i="16"/>
  <c r="F518" i="16"/>
  <c r="F510" i="16"/>
  <c r="F502" i="16"/>
  <c r="F494" i="16"/>
  <c r="F486" i="16"/>
  <c r="F478" i="16"/>
  <c r="F470" i="16"/>
  <c r="F462" i="16"/>
  <c r="F454" i="16"/>
  <c r="F446" i="16"/>
  <c r="F438" i="16"/>
  <c r="F430" i="16"/>
  <c r="F422" i="16"/>
  <c r="F414" i="16"/>
  <c r="F406" i="16"/>
  <c r="F398" i="16"/>
  <c r="F388" i="16"/>
  <c r="F379" i="16"/>
  <c r="F370" i="16"/>
  <c r="F361" i="16"/>
  <c r="F352" i="16"/>
  <c r="F343" i="16"/>
  <c r="F331" i="16"/>
  <c r="F321" i="16"/>
  <c r="F311" i="16"/>
  <c r="F299" i="16"/>
  <c r="F287" i="16"/>
  <c r="F274" i="16"/>
  <c r="F260" i="16"/>
  <c r="F248" i="16"/>
  <c r="F235" i="16"/>
  <c r="F223" i="16"/>
  <c r="F210" i="16"/>
  <c r="F196" i="16"/>
  <c r="F184" i="16"/>
  <c r="F168" i="16"/>
  <c r="F152" i="16"/>
  <c r="F136" i="16"/>
  <c r="F116" i="16"/>
  <c r="F821" i="16"/>
  <c r="F813" i="16"/>
  <c r="F805" i="16"/>
  <c r="F797" i="16"/>
  <c r="F789" i="16"/>
  <c r="F781" i="16"/>
  <c r="F773" i="16"/>
  <c r="F765" i="16"/>
  <c r="F757" i="16"/>
  <c r="F749" i="16"/>
  <c r="F741" i="16"/>
  <c r="F733" i="16"/>
  <c r="F725" i="16"/>
  <c r="F717" i="16"/>
  <c r="F709" i="16"/>
  <c r="F701" i="16"/>
  <c r="F693" i="16"/>
  <c r="F685" i="16"/>
  <c r="F677" i="16"/>
  <c r="F669" i="16"/>
  <c r="F661" i="16"/>
  <c r="F653" i="16"/>
  <c r="F645" i="16"/>
  <c r="F637" i="16"/>
  <c r="F629" i="16"/>
  <c r="F621" i="16"/>
  <c r="F613" i="16"/>
  <c r="F605" i="16"/>
  <c r="F597" i="16"/>
  <c r="F589" i="16"/>
  <c r="F581" i="16"/>
  <c r="F573" i="16"/>
  <c r="F565" i="16"/>
  <c r="F557" i="16"/>
  <c r="F549" i="16"/>
  <c r="F541" i="16"/>
  <c r="F533" i="16"/>
  <c r="F525" i="16"/>
  <c r="F517" i="16"/>
  <c r="F509" i="16"/>
  <c r="F501" i="16"/>
  <c r="F493" i="16"/>
  <c r="F485" i="16"/>
  <c r="F477" i="16"/>
  <c r="F469" i="16"/>
  <c r="F461" i="16"/>
  <c r="F453" i="16"/>
  <c r="F445" i="16"/>
  <c r="F437" i="16"/>
  <c r="F429" i="16"/>
  <c r="F421" i="16"/>
  <c r="F413" i="16"/>
  <c r="F405" i="16"/>
  <c r="F396" i="16"/>
  <c r="F387" i="16"/>
  <c r="F378" i="16"/>
  <c r="F369" i="16"/>
  <c r="F360" i="16"/>
  <c r="F351" i="16"/>
  <c r="F340" i="16"/>
  <c r="F330" i="16"/>
  <c r="F320" i="16"/>
  <c r="F308" i="16"/>
  <c r="F298" i="16"/>
  <c r="F284" i="16"/>
  <c r="F272" i="16"/>
  <c r="F259" i="16"/>
  <c r="F247" i="16"/>
  <c r="F234" i="16"/>
  <c r="F220" i="16"/>
  <c r="F208" i="16"/>
  <c r="F195" i="16"/>
  <c r="F183" i="16"/>
  <c r="F167" i="16"/>
  <c r="F151" i="16"/>
  <c r="F135" i="16"/>
  <c r="F114" i="16"/>
  <c r="F819" i="16"/>
  <c r="F811" i="16"/>
  <c r="F803" i="16"/>
  <c r="F795" i="16"/>
  <c r="F787" i="16"/>
  <c r="F779" i="16"/>
  <c r="F771" i="16"/>
  <c r="F763" i="16"/>
  <c r="F755" i="16"/>
  <c r="F747" i="16"/>
  <c r="F739" i="16"/>
  <c r="F731" i="16"/>
  <c r="F723" i="16"/>
  <c r="F715" i="16"/>
  <c r="F707" i="16"/>
  <c r="F699" i="16"/>
  <c r="F691" i="16"/>
  <c r="F683" i="16"/>
  <c r="F675" i="16"/>
  <c r="F667" i="16"/>
  <c r="F659" i="16"/>
  <c r="F651" i="16"/>
  <c r="F643" i="16"/>
  <c r="F635" i="16"/>
  <c r="F627" i="16"/>
  <c r="F619" i="16"/>
  <c r="F611" i="16"/>
  <c r="F603" i="16"/>
  <c r="F595" i="16"/>
  <c r="F587" i="16"/>
  <c r="F579" i="16"/>
  <c r="F571" i="16"/>
  <c r="F563" i="16"/>
  <c r="F555" i="16"/>
  <c r="F547" i="16"/>
  <c r="F539" i="16"/>
  <c r="F531" i="16"/>
  <c r="F523" i="16"/>
  <c r="F515" i="16"/>
  <c r="F507" i="16"/>
  <c r="F499" i="16"/>
  <c r="F491" i="16"/>
  <c r="F483" i="16"/>
  <c r="F475" i="16"/>
  <c r="F467" i="16"/>
  <c r="F459" i="16"/>
  <c r="F451" i="16"/>
  <c r="F443" i="16"/>
  <c r="F435" i="16"/>
  <c r="F427" i="16"/>
  <c r="F419" i="16"/>
  <c r="F411" i="16"/>
  <c r="F403" i="16"/>
  <c r="F394" i="16"/>
  <c r="F385" i="16"/>
  <c r="F376" i="16"/>
  <c r="F367" i="16"/>
  <c r="F358" i="16"/>
  <c r="F348" i="16"/>
  <c r="F338" i="16"/>
  <c r="F328" i="16"/>
  <c r="F316" i="16"/>
  <c r="F306" i="16"/>
  <c r="F295" i="16"/>
  <c r="F282" i="16"/>
  <c r="F268" i="16"/>
  <c r="F256" i="16"/>
  <c r="F243" i="16"/>
  <c r="F231" i="16"/>
  <c r="F218" i="16"/>
  <c r="F204" i="16"/>
  <c r="F192" i="16"/>
  <c r="F178" i="16"/>
  <c r="F162" i="16"/>
  <c r="F146" i="16"/>
  <c r="F130" i="16"/>
  <c r="F112" i="16"/>
  <c r="F127" i="16"/>
  <c r="F60" i="16"/>
  <c r="F122" i="16"/>
  <c r="F64" i="16"/>
  <c r="F56" i="16"/>
  <c r="F55" i="16"/>
  <c r="F52" i="16"/>
  <c r="F46" i="16"/>
  <c r="F111" i="16"/>
  <c r="F108" i="16"/>
  <c r="F104" i="16"/>
  <c r="F103" i="16"/>
  <c r="F96" i="16"/>
  <c r="F95" i="16"/>
  <c r="F88" i="16"/>
  <c r="F87" i="16"/>
  <c r="F84" i="16"/>
  <c r="F80" i="16"/>
  <c r="F79" i="16"/>
  <c r="F100" i="16"/>
  <c r="F76" i="16"/>
  <c r="F72" i="16"/>
  <c r="F92" i="16"/>
  <c r="F71" i="16"/>
  <c r="F68" i="16"/>
  <c r="F48" i="16"/>
  <c r="F63" i="16"/>
  <c r="F106" i="16"/>
  <c r="F98" i="16"/>
  <c r="F90" i="16"/>
  <c r="F82" i="16"/>
  <c r="F74" i="16"/>
  <c r="F66" i="16"/>
  <c r="F58" i="16"/>
  <c r="F49" i="16"/>
  <c r="F297" i="16"/>
  <c r="F289" i="16"/>
  <c r="F281" i="16"/>
  <c r="F273" i="16"/>
  <c r="F265" i="16"/>
  <c r="F257" i="16"/>
  <c r="F249" i="16"/>
  <c r="F241" i="16"/>
  <c r="F233" i="16"/>
  <c r="F225" i="16"/>
  <c r="F217" i="16"/>
  <c r="F209" i="16"/>
  <c r="F201" i="16"/>
  <c r="F193" i="16"/>
  <c r="F185" i="16"/>
  <c r="F177" i="16"/>
  <c r="F169" i="16"/>
  <c r="F161" i="16"/>
  <c r="F153" i="16"/>
  <c r="F145" i="16"/>
  <c r="F137" i="16"/>
  <c r="F129" i="16"/>
  <c r="F121" i="16"/>
  <c r="F113" i="16"/>
  <c r="F105" i="16"/>
  <c r="F97" i="16"/>
  <c r="F89" i="16"/>
  <c r="F81" i="16"/>
  <c r="F73" i="16"/>
  <c r="F65" i="16"/>
  <c r="F57" i="16"/>
  <c r="F45" i="16"/>
  <c r="F342" i="16"/>
  <c r="F334" i="16"/>
  <c r="F326" i="16"/>
  <c r="F318" i="16"/>
  <c r="F310" i="16"/>
  <c r="F302" i="16"/>
  <c r="F294" i="16"/>
  <c r="F286" i="16"/>
  <c r="F278" i="16"/>
  <c r="F270" i="16"/>
  <c r="F262" i="16"/>
  <c r="F254" i="16"/>
  <c r="F246" i="16"/>
  <c r="F238" i="16"/>
  <c r="F230" i="16"/>
  <c r="F222" i="16"/>
  <c r="F214" i="16"/>
  <c r="F206" i="16"/>
  <c r="F198" i="16"/>
  <c r="F190" i="16"/>
  <c r="F182" i="16"/>
  <c r="F174" i="16"/>
  <c r="F166" i="16"/>
  <c r="F158" i="16"/>
  <c r="F150" i="16"/>
  <c r="F142" i="16"/>
  <c r="F134" i="16"/>
  <c r="F126" i="16"/>
  <c r="F118" i="16"/>
  <c r="F110" i="16"/>
  <c r="F102" i="16"/>
  <c r="F94" i="16"/>
  <c r="F86" i="16"/>
  <c r="F78" i="16"/>
  <c r="F70" i="16"/>
  <c r="F62" i="16"/>
  <c r="F54" i="16"/>
  <c r="F44" i="16"/>
  <c r="F397" i="16"/>
  <c r="F389" i="16"/>
  <c r="F381" i="16"/>
  <c r="F373" i="16"/>
  <c r="F365" i="16"/>
  <c r="F357" i="16"/>
  <c r="F349" i="16"/>
  <c r="F341" i="16"/>
  <c r="F333" i="16"/>
  <c r="F325" i="16"/>
  <c r="F317" i="16"/>
  <c r="F309" i="16"/>
  <c r="F301" i="16"/>
  <c r="F293" i="16"/>
  <c r="F285" i="16"/>
  <c r="F277" i="16"/>
  <c r="F269" i="16"/>
  <c r="F261" i="16"/>
  <c r="F253" i="16"/>
  <c r="F245" i="16"/>
  <c r="F237" i="16"/>
  <c r="F229" i="16"/>
  <c r="F221" i="16"/>
  <c r="F213" i="16"/>
  <c r="F205" i="16"/>
  <c r="F197" i="16"/>
  <c r="F189" i="16"/>
  <c r="F181" i="16"/>
  <c r="F173" i="16"/>
  <c r="F165" i="16"/>
  <c r="F157" i="16"/>
  <c r="F149" i="16"/>
  <c r="F141" i="16"/>
  <c r="F133" i="16"/>
  <c r="F125" i="16"/>
  <c r="F117" i="16"/>
  <c r="F109" i="16"/>
  <c r="F101" i="16"/>
  <c r="F93" i="16"/>
  <c r="F85" i="16"/>
  <c r="F77" i="16"/>
  <c r="F69" i="16"/>
  <c r="F61" i="16"/>
  <c r="F53" i="16"/>
  <c r="F47" i="16"/>
  <c r="F179" i="16"/>
  <c r="F171" i="16"/>
  <c r="F163" i="16"/>
  <c r="F155" i="16"/>
  <c r="F147" i="16"/>
  <c r="F139" i="16"/>
  <c r="F131" i="16"/>
  <c r="F123" i="16"/>
  <c r="F115" i="16"/>
  <c r="F107" i="16"/>
  <c r="F99" i="16"/>
  <c r="F91" i="16"/>
  <c r="F83" i="16"/>
  <c r="F75" i="16"/>
  <c r="F67" i="16"/>
  <c r="F59" i="16"/>
  <c r="F51" i="16"/>
  <c r="Y10" i="8"/>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46" i="3" l="1"/>
  <c r="F130" i="3"/>
  <c r="F73" i="3"/>
  <c r="F70" i="3"/>
  <c r="F71" i="3" l="1"/>
  <c r="F27" i="3"/>
  <c r="D119" i="3"/>
  <c r="D118" i="3"/>
  <c r="D59" i="3"/>
  <c r="D35" i="3"/>
  <c r="D34" i="3"/>
  <c r="D19" i="3"/>
  <c r="D11" i="3"/>
  <c r="F63" i="3"/>
  <c r="I5" i="3"/>
  <c r="F8" i="3"/>
  <c r="J2" i="3"/>
  <c r="I2" i="3"/>
  <c r="D21" i="3" l="1"/>
  <c r="R3" i="15" s="1"/>
  <c r="R7" i="15" s="1"/>
  <c r="D22" i="3"/>
  <c r="D128" i="3"/>
  <c r="D125" i="3"/>
  <c r="M10" i="6"/>
  <c r="M11" i="13"/>
  <c r="D20" i="3"/>
  <c r="R2" i="15" s="1"/>
  <c r="R6" i="15" s="1"/>
  <c r="F62" i="3"/>
  <c r="D60" i="3"/>
  <c r="F28" i="10" s="1"/>
  <c r="F26" i="3"/>
  <c r="F30" i="3" s="1"/>
  <c r="C2" i="16"/>
  <c r="C30" i="16" s="1"/>
  <c r="C31" i="16" s="1"/>
  <c r="C4" i="2"/>
  <c r="C3" i="2"/>
  <c r="F32" i="10" l="1"/>
  <c r="I3815" i="16"/>
  <c r="E3815" i="16" s="1"/>
  <c r="C3815" i="16" s="1"/>
  <c r="I3175" i="16"/>
  <c r="E3175" i="16" s="1"/>
  <c r="C3175" i="16" s="1"/>
  <c r="I2610" i="16"/>
  <c r="E2610" i="16" s="1"/>
  <c r="C2610" i="16" s="1"/>
  <c r="I3178" i="16"/>
  <c r="E3178" i="16" s="1"/>
  <c r="C3178" i="16" s="1"/>
  <c r="I2423" i="16"/>
  <c r="E2423" i="16" s="1"/>
  <c r="C2423" i="16" s="1"/>
  <c r="I3347" i="16"/>
  <c r="E3347" i="16" s="1"/>
  <c r="C3347" i="16" s="1"/>
  <c r="I2640" i="16"/>
  <c r="E2640" i="16" s="1"/>
  <c r="C2640" i="16" s="1"/>
  <c r="I3274" i="16"/>
  <c r="E3274" i="16" s="1"/>
  <c r="C3274" i="16" s="1"/>
  <c r="I2579" i="16"/>
  <c r="E2579" i="16" s="1"/>
  <c r="C2579" i="16" s="1"/>
  <c r="I3298" i="16"/>
  <c r="E3298" i="16" s="1"/>
  <c r="C3298" i="16" s="1"/>
  <c r="I2591" i="16"/>
  <c r="E2591" i="16" s="1"/>
  <c r="C2591" i="16" s="1"/>
  <c r="I3263" i="16"/>
  <c r="E3263" i="16" s="1"/>
  <c r="C3263" i="16" s="1"/>
  <c r="I2555" i="16"/>
  <c r="E2555" i="16" s="1"/>
  <c r="C2555" i="16" s="1"/>
  <c r="I3827" i="16"/>
  <c r="E3827" i="16" s="1"/>
  <c r="C3827" i="16" s="1"/>
  <c r="I3790" i="16"/>
  <c r="E3790" i="16" s="1"/>
  <c r="C3790" i="16" s="1"/>
  <c r="I3749" i="16"/>
  <c r="E3749" i="16" s="1"/>
  <c r="C3749" i="16" s="1"/>
  <c r="I2875" i="16"/>
  <c r="E2875" i="16" s="1"/>
  <c r="C2875" i="16" s="1"/>
  <c r="I3707" i="16"/>
  <c r="E3707" i="16" s="1"/>
  <c r="C3707" i="16" s="1"/>
  <c r="I3150" i="16"/>
  <c r="E3150" i="16" s="1"/>
  <c r="C3150" i="16" s="1"/>
  <c r="I3600" i="16"/>
  <c r="E3600" i="16" s="1"/>
  <c r="C3600" i="16" s="1"/>
  <c r="I3067" i="16"/>
  <c r="E3067" i="16" s="1"/>
  <c r="C3067" i="16" s="1"/>
  <c r="I3612" i="16"/>
  <c r="E3612" i="16" s="1"/>
  <c r="C3612" i="16" s="1"/>
  <c r="I2430" i="16"/>
  <c r="E2430" i="16" s="1"/>
  <c r="C2430" i="16" s="1"/>
  <c r="I3747" i="16"/>
  <c r="E3747" i="16" s="1"/>
  <c r="C3747" i="16" s="1"/>
  <c r="I3792" i="16"/>
  <c r="E3792" i="16" s="1"/>
  <c r="C3792" i="16" s="1"/>
  <c r="I3648" i="16"/>
  <c r="E3648" i="16" s="1"/>
  <c r="C3648" i="16" s="1"/>
  <c r="I3504" i="16"/>
  <c r="E3504" i="16" s="1"/>
  <c r="C3504" i="16" s="1"/>
  <c r="I3360" i="16"/>
  <c r="E3360" i="16" s="1"/>
  <c r="C3360" i="16" s="1"/>
  <c r="I3215" i="16"/>
  <c r="E3215" i="16" s="1"/>
  <c r="C3215" i="16" s="1"/>
  <c r="I1991" i="16"/>
  <c r="E1991" i="16" s="1"/>
  <c r="C1991" i="16" s="1"/>
  <c r="I1295" i="16"/>
  <c r="E1295" i="16" s="1"/>
  <c r="C1295" i="16" s="1"/>
  <c r="I983" i="16"/>
  <c r="E983" i="16" s="1"/>
  <c r="C983" i="16" s="1"/>
  <c r="I839" i="16"/>
  <c r="E839" i="16" s="1"/>
  <c r="C839" i="16" s="1"/>
  <c r="I695" i="16"/>
  <c r="E695" i="16" s="1"/>
  <c r="C695" i="16" s="1"/>
  <c r="I540" i="16"/>
  <c r="E540" i="16" s="1"/>
  <c r="C540" i="16" s="1"/>
  <c r="I395" i="16"/>
  <c r="E395" i="16" s="1"/>
  <c r="C395" i="16" s="1"/>
  <c r="I2076" i="16"/>
  <c r="E2076" i="16" s="1"/>
  <c r="C2076" i="16" s="1"/>
  <c r="I1331" i="16"/>
  <c r="E1331" i="16" s="1"/>
  <c r="C1331" i="16" s="1"/>
  <c r="I3754" i="16"/>
  <c r="E3754" i="16" s="1"/>
  <c r="C3754" i="16" s="1"/>
  <c r="I3609" i="16"/>
  <c r="E3609" i="16" s="1"/>
  <c r="C3609" i="16" s="1"/>
  <c r="I3466" i="16"/>
  <c r="E3466" i="16" s="1"/>
  <c r="C3466" i="16" s="1"/>
  <c r="I3322" i="16"/>
  <c r="E3322" i="16" s="1"/>
  <c r="C3322" i="16" s="1"/>
  <c r="I3179" i="16"/>
  <c r="E3179" i="16" s="1"/>
  <c r="C3179" i="16" s="1"/>
  <c r="I2040" i="16"/>
  <c r="E2040" i="16" s="1"/>
  <c r="C2040" i="16" s="1"/>
  <c r="I1307" i="16"/>
  <c r="E1307" i="16" s="1"/>
  <c r="C1307" i="16" s="1"/>
  <c r="I3741" i="16"/>
  <c r="E3741" i="16" s="1"/>
  <c r="C3741" i="16" s="1"/>
  <c r="I3597" i="16"/>
  <c r="E3597" i="16" s="1"/>
  <c r="C3597" i="16" s="1"/>
  <c r="I3452" i="16"/>
  <c r="E3452" i="16" s="1"/>
  <c r="C3452" i="16" s="1"/>
  <c r="I3309" i="16"/>
  <c r="E3309" i="16" s="1"/>
  <c r="C3309" i="16" s="1"/>
  <c r="I3165" i="16"/>
  <c r="E3165" i="16" s="1"/>
  <c r="C3165" i="16" s="1"/>
  <c r="I1739" i="16"/>
  <c r="E1739" i="16" s="1"/>
  <c r="C1739"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1618" i="16"/>
  <c r="E1618" i="16" s="1"/>
  <c r="C1618" i="16" s="1"/>
  <c r="I3799" i="16"/>
  <c r="E3799" i="16" s="1"/>
  <c r="C3799" i="16" s="1"/>
  <c r="I3656" i="16"/>
  <c r="E3656" i="16" s="1"/>
  <c r="C3656" i="16" s="1"/>
  <c r="I3512" i="16"/>
  <c r="E3512" i="16" s="1"/>
  <c r="C3512" i="16" s="1"/>
  <c r="I3366" i="16"/>
  <c r="E3366" i="16" s="1"/>
  <c r="C3366" i="16" s="1"/>
  <c r="I3223" i="16"/>
  <c r="E3223" i="16" s="1"/>
  <c r="C3223" i="16" s="1"/>
  <c r="I2262" i="16"/>
  <c r="E2262" i="16" s="1"/>
  <c r="C2262" i="16" s="1"/>
  <c r="I1482" i="16"/>
  <c r="E1482" i="16" s="1"/>
  <c r="C1482" i="16" s="1"/>
  <c r="I1338" i="16"/>
  <c r="E1338" i="16" s="1"/>
  <c r="C1338" i="16" s="1"/>
  <c r="I1194" i="16"/>
  <c r="E1194" i="16" s="1"/>
  <c r="C1194" i="16" s="1"/>
  <c r="I1782" i="16"/>
  <c r="E1782" i="16" s="1"/>
  <c r="C1782" i="16" s="1"/>
  <c r="I3821" i="16"/>
  <c r="E3821" i="16" s="1"/>
  <c r="C3821" i="16" s="1"/>
  <c r="I3677" i="16"/>
  <c r="E3677" i="16" s="1"/>
  <c r="C3677" i="16" s="1"/>
  <c r="I3533" i="16"/>
  <c r="E3533" i="16" s="1"/>
  <c r="C3533" i="16" s="1"/>
  <c r="I3388" i="16"/>
  <c r="E3388" i="16" s="1"/>
  <c r="C3388" i="16" s="1"/>
  <c r="I3245" i="16"/>
  <c r="E3245" i="16" s="1"/>
  <c r="C3245" i="16" s="1"/>
  <c r="I3101" i="16"/>
  <c r="E3101" i="16" s="1"/>
  <c r="C3101" i="16" s="1"/>
  <c r="I3256" i="16"/>
  <c r="E3256" i="16" s="1"/>
  <c r="C3256" i="16" s="1"/>
  <c r="I3112" i="16"/>
  <c r="E3112" i="16" s="1"/>
  <c r="C3112" i="16" s="1"/>
  <c r="I1865" i="16"/>
  <c r="E1865" i="16" s="1"/>
  <c r="C1865" i="16" s="1"/>
  <c r="I3389" i="16"/>
  <c r="E3389" i="16" s="1"/>
  <c r="C3389" i="16" s="1"/>
  <c r="I3699" i="16"/>
  <c r="E3699" i="16" s="1"/>
  <c r="C3699" i="16" s="1"/>
  <c r="I3544" i="16"/>
  <c r="E3544" i="16" s="1"/>
  <c r="C3544" i="16" s="1"/>
  <c r="I3399" i="16"/>
  <c r="E3399" i="16" s="1"/>
  <c r="C3399" i="16" s="1"/>
  <c r="I3255" i="16"/>
  <c r="E3255" i="16" s="1"/>
  <c r="C3255" i="16" s="1"/>
  <c r="I3111" i="16"/>
  <c r="E3111" i="16" s="1"/>
  <c r="C3111" i="16" s="1"/>
  <c r="I1973" i="16"/>
  <c r="E1973" i="16" s="1"/>
  <c r="C1973" i="16" s="1"/>
  <c r="I3412" i="16"/>
  <c r="E3412" i="16" s="1"/>
  <c r="C3412" i="16" s="1"/>
  <c r="I3722" i="16"/>
  <c r="E3722" i="16" s="1"/>
  <c r="C3722" i="16" s="1"/>
  <c r="I3578" i="16"/>
  <c r="E3578" i="16" s="1"/>
  <c r="C3578" i="16" s="1"/>
  <c r="I3434" i="16"/>
  <c r="E3434" i="16" s="1"/>
  <c r="C3434" i="16" s="1"/>
  <c r="I3290" i="16"/>
  <c r="E3290" i="16" s="1"/>
  <c r="C3290" i="16" s="1"/>
  <c r="I3146" i="16"/>
  <c r="E3146" i="16" s="1"/>
  <c r="C3146" i="16" s="1"/>
  <c r="I1877" i="16"/>
  <c r="E1877" i="16" s="1"/>
  <c r="C1877" i="16" s="1"/>
  <c r="I3376" i="16"/>
  <c r="E3376" i="16" s="1"/>
  <c r="C3376" i="16" s="1"/>
  <c r="I3720" i="16"/>
  <c r="E3720" i="16" s="1"/>
  <c r="C3720" i="16" s="1"/>
  <c r="I3577" i="16"/>
  <c r="E3577" i="16" s="1"/>
  <c r="C3577" i="16" s="1"/>
  <c r="I3433" i="16"/>
  <c r="E3433" i="16" s="1"/>
  <c r="C3433" i="16" s="1"/>
  <c r="I3289" i="16"/>
  <c r="E3289" i="16" s="1"/>
  <c r="C3289" i="16" s="1"/>
  <c r="I3145" i="16"/>
  <c r="E3145" i="16" s="1"/>
  <c r="C314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1993" i="16"/>
  <c r="E1993" i="16" s="1"/>
  <c r="C1993" i="16" s="1"/>
  <c r="I1848" i="16"/>
  <c r="E1848" i="16" s="1"/>
  <c r="C1848" i="16" s="1"/>
  <c r="I1704" i="16"/>
  <c r="E1704" i="16" s="1"/>
  <c r="C1704" i="16" s="1"/>
  <c r="I1561" i="16"/>
  <c r="E1561" i="16" s="1"/>
  <c r="C1561" i="16" s="1"/>
  <c r="I1416" i="16"/>
  <c r="E1416" i="16" s="1"/>
  <c r="C1416" i="16" s="1"/>
  <c r="I1273" i="16"/>
  <c r="E1273" i="16" s="1"/>
  <c r="C1273" i="16" s="1"/>
  <c r="I1128" i="16"/>
  <c r="E1128" i="16" s="1"/>
  <c r="C1128" i="16" s="1"/>
  <c r="I167" i="16"/>
  <c r="E167" i="16" s="1"/>
  <c r="C167"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2003" i="16"/>
  <c r="E2003" i="16" s="1"/>
  <c r="C2003" i="16" s="1"/>
  <c r="I1846" i="16"/>
  <c r="E1846" i="16" s="1"/>
  <c r="C1846" i="16" s="1"/>
  <c r="I1701" i="16"/>
  <c r="E1701" i="16" s="1"/>
  <c r="C1701" i="16" s="1"/>
  <c r="I1559" i="16"/>
  <c r="E1559" i="16" s="1"/>
  <c r="C1559" i="16" s="1"/>
  <c r="I1414" i="16"/>
  <c r="E1414" i="16" s="1"/>
  <c r="C1414" i="16" s="1"/>
  <c r="I1271" i="16"/>
  <c r="E1271" i="16" s="1"/>
  <c r="C1271" i="16" s="1"/>
  <c r="I1126" i="16"/>
  <c r="E1126" i="16" s="1"/>
  <c r="C1126"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3031" i="16"/>
  <c r="E3031" i="16" s="1"/>
  <c r="C3031" i="16" s="1"/>
  <c r="I3683" i="16"/>
  <c r="E3683" i="16" s="1"/>
  <c r="C3683" i="16" s="1"/>
  <c r="I3126" i="16"/>
  <c r="E3126" i="16" s="1"/>
  <c r="C3126" i="16" s="1"/>
  <c r="I2587" i="16"/>
  <c r="E2587" i="16" s="1"/>
  <c r="C2587" i="16" s="1"/>
  <c r="I3118" i="16"/>
  <c r="E3118" i="16" s="1"/>
  <c r="C3118" i="16" s="1"/>
  <c r="I2363" i="16"/>
  <c r="E2363" i="16" s="1"/>
  <c r="C2363" i="16" s="1"/>
  <c r="I3287" i="16"/>
  <c r="E3287" i="16" s="1"/>
  <c r="C3287" i="16" s="1"/>
  <c r="I2567" i="16"/>
  <c r="E2567" i="16" s="1"/>
  <c r="C2567" i="16" s="1"/>
  <c r="I3216" i="16"/>
  <c r="E3216" i="16" s="1"/>
  <c r="C3216" i="16" s="1"/>
  <c r="I2519" i="16"/>
  <c r="E2519" i="16" s="1"/>
  <c r="C2519" i="16" s="1"/>
  <c r="I3250" i="16"/>
  <c r="E3250" i="16" s="1"/>
  <c r="C3250" i="16" s="1"/>
  <c r="I2531" i="16"/>
  <c r="E2531" i="16" s="1"/>
  <c r="C2531" i="16" s="1"/>
  <c r="I3204" i="16"/>
  <c r="E3204" i="16" s="1"/>
  <c r="C3204" i="16" s="1"/>
  <c r="I2495" i="16"/>
  <c r="E2495" i="16" s="1"/>
  <c r="C2495" i="16" s="1"/>
  <c r="I3671" i="16"/>
  <c r="E3671" i="16" s="1"/>
  <c r="C3671" i="16" s="1"/>
  <c r="I3646" i="16"/>
  <c r="E3646" i="16" s="1"/>
  <c r="C3646" i="16" s="1"/>
  <c r="I3690" i="16"/>
  <c r="E3690" i="16" s="1"/>
  <c r="C3690" i="16" s="1"/>
  <c r="I2814" i="16"/>
  <c r="E2814" i="16" s="1"/>
  <c r="C2814" i="16" s="1"/>
  <c r="I3587" i="16"/>
  <c r="E3587" i="16" s="1"/>
  <c r="C3587" i="16" s="1"/>
  <c r="I3054" i="16"/>
  <c r="E3054" i="16" s="1"/>
  <c r="C3054" i="16" s="1"/>
  <c r="I3480" i="16"/>
  <c r="E3480" i="16" s="1"/>
  <c r="C3480" i="16" s="1"/>
  <c r="I3018" i="16"/>
  <c r="E3018" i="16" s="1"/>
  <c r="C3018" i="16" s="1"/>
  <c r="I3492" i="16"/>
  <c r="E3492" i="16" s="1"/>
  <c r="C3492" i="16" s="1"/>
  <c r="I2394" i="16"/>
  <c r="E2394" i="16" s="1"/>
  <c r="C2394" i="16" s="1"/>
  <c r="I3700" i="16"/>
  <c r="E3700" i="16" s="1"/>
  <c r="C3700" i="16" s="1"/>
  <c r="I3780" i="16"/>
  <c r="E3780" i="16" s="1"/>
  <c r="C3780" i="16" s="1"/>
  <c r="I3636" i="16"/>
  <c r="E3636" i="16" s="1"/>
  <c r="C3636" i="16" s="1"/>
  <c r="I3491" i="16"/>
  <c r="E3491" i="16" s="1"/>
  <c r="C3491" i="16" s="1"/>
  <c r="I3349" i="16"/>
  <c r="E3349" i="16" s="1"/>
  <c r="C3349" i="16" s="1"/>
  <c r="I3203" i="16"/>
  <c r="E3203" i="16" s="1"/>
  <c r="C3203" i="16" s="1"/>
  <c r="I1943" i="16"/>
  <c r="E1943" i="16" s="1"/>
  <c r="C1943" i="16" s="1"/>
  <c r="I1235" i="16"/>
  <c r="E1235" i="16" s="1"/>
  <c r="C1235" i="16" s="1"/>
  <c r="I971" i="16"/>
  <c r="E971" i="16" s="1"/>
  <c r="C971" i="16" s="1"/>
  <c r="I827" i="16"/>
  <c r="E827" i="16" s="1"/>
  <c r="C827" i="16" s="1"/>
  <c r="I683" i="16"/>
  <c r="E683" i="16" s="1"/>
  <c r="C683" i="16" s="1"/>
  <c r="I528" i="16"/>
  <c r="E528" i="16" s="1"/>
  <c r="C528" i="16" s="1"/>
  <c r="I383" i="16"/>
  <c r="E383" i="16" s="1"/>
  <c r="C383" i="16" s="1"/>
  <c r="I2016" i="16"/>
  <c r="E2016" i="16" s="1"/>
  <c r="C2016" i="16" s="1"/>
  <c r="I1270" i="16"/>
  <c r="E1270" i="16" s="1"/>
  <c r="C1270" i="16" s="1"/>
  <c r="I3743" i="16"/>
  <c r="E3743" i="16" s="1"/>
  <c r="C3743" i="16" s="1"/>
  <c r="I3598" i="16"/>
  <c r="E3598" i="16" s="1"/>
  <c r="C3598" i="16" s="1"/>
  <c r="I3454" i="16"/>
  <c r="E3454" i="16" s="1"/>
  <c r="C3454" i="16" s="1"/>
  <c r="I3310" i="16"/>
  <c r="E3310" i="16" s="1"/>
  <c r="C3310" i="16" s="1"/>
  <c r="I3166" i="16"/>
  <c r="E3166" i="16" s="1"/>
  <c r="C3166" i="16" s="1"/>
  <c r="I1980" i="16"/>
  <c r="E1980" i="16" s="1"/>
  <c r="C1980" i="16" s="1"/>
  <c r="I1247" i="16"/>
  <c r="E1247" i="16" s="1"/>
  <c r="C1247" i="16" s="1"/>
  <c r="I3730" i="16"/>
  <c r="E3730" i="16" s="1"/>
  <c r="C3730" i="16" s="1"/>
  <c r="I3585" i="16"/>
  <c r="E3585" i="16" s="1"/>
  <c r="C3585" i="16" s="1"/>
  <c r="I3441" i="16"/>
  <c r="E3441" i="16" s="1"/>
  <c r="C3441" i="16" s="1"/>
  <c r="I3297" i="16"/>
  <c r="E3297" i="16" s="1"/>
  <c r="C3297" i="16" s="1"/>
  <c r="I3153" i="16"/>
  <c r="E3153" i="16" s="1"/>
  <c r="C3153" i="16" s="1"/>
  <c r="I1680" i="16"/>
  <c r="E1680" i="16" s="1"/>
  <c r="C1680"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1558" i="16"/>
  <c r="E1558" i="16" s="1"/>
  <c r="C1558" i="16" s="1"/>
  <c r="I3787" i="16"/>
  <c r="E3787" i="16" s="1"/>
  <c r="C3787" i="16" s="1"/>
  <c r="I3642" i="16"/>
  <c r="E3642" i="16" s="1"/>
  <c r="C3642" i="16" s="1"/>
  <c r="I3498" i="16"/>
  <c r="E3498" i="16" s="1"/>
  <c r="C3498" i="16" s="1"/>
  <c r="I3355" i="16"/>
  <c r="E3355" i="16" s="1"/>
  <c r="C3355" i="16" s="1"/>
  <c r="I3211" i="16"/>
  <c r="E3211" i="16" s="1"/>
  <c r="C3211" i="16" s="1"/>
  <c r="I2058" i="16"/>
  <c r="E2058" i="16" s="1"/>
  <c r="C2058" i="16" s="1"/>
  <c r="I1469" i="16"/>
  <c r="E1469" i="16" s="1"/>
  <c r="C1469" i="16" s="1"/>
  <c r="I1326" i="16"/>
  <c r="E1326" i="16" s="1"/>
  <c r="C1326" i="16" s="1"/>
  <c r="I2346" i="16"/>
  <c r="E2346" i="16" s="1"/>
  <c r="C2346" i="16" s="1"/>
  <c r="I1721" i="16"/>
  <c r="E1721" i="16" s="1"/>
  <c r="C1721" i="16" s="1"/>
  <c r="I3809" i="16"/>
  <c r="E3809" i="16" s="1"/>
  <c r="C3809" i="16" s="1"/>
  <c r="I3665" i="16"/>
  <c r="E3665" i="16" s="1"/>
  <c r="C3665" i="16" s="1"/>
  <c r="I3521" i="16"/>
  <c r="E3521" i="16" s="1"/>
  <c r="C3521" i="16" s="1"/>
  <c r="I3377" i="16"/>
  <c r="E3377" i="16" s="1"/>
  <c r="C3377" i="16" s="1"/>
  <c r="I3233" i="16"/>
  <c r="E3233" i="16" s="1"/>
  <c r="C3233" i="16" s="1"/>
  <c r="I3089" i="16"/>
  <c r="E3089" i="16" s="1"/>
  <c r="C3089" i="16" s="1"/>
  <c r="I3244" i="16"/>
  <c r="E3244" i="16" s="1"/>
  <c r="C3244" i="16" s="1"/>
  <c r="I3100" i="16"/>
  <c r="E3100" i="16" s="1"/>
  <c r="C3100" i="16" s="1"/>
  <c r="I1769" i="16"/>
  <c r="E1769" i="16" s="1"/>
  <c r="C1769"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1914" i="16"/>
  <c r="E1914" i="16" s="1"/>
  <c r="C1914" i="16" s="1"/>
  <c r="I3339" i="16"/>
  <c r="E3339" i="16" s="1"/>
  <c r="C3339" i="16" s="1"/>
  <c r="I3710" i="16"/>
  <c r="E3710" i="16" s="1"/>
  <c r="C3710" i="16" s="1"/>
  <c r="I3566" i="16"/>
  <c r="E3566" i="16" s="1"/>
  <c r="C3566" i="16" s="1"/>
  <c r="I3422" i="16"/>
  <c r="E3422" i="16" s="1"/>
  <c r="C3422" i="16" s="1"/>
  <c r="I3278" i="16"/>
  <c r="E3278" i="16" s="1"/>
  <c r="C3278" i="16" s="1"/>
  <c r="I3134" i="16"/>
  <c r="E3134" i="16" s="1"/>
  <c r="C3134" i="16" s="1"/>
  <c r="I1818" i="16"/>
  <c r="E1818" i="16" s="1"/>
  <c r="C1818" i="16" s="1"/>
  <c r="I3842" i="16"/>
  <c r="E3842" i="16" s="1"/>
  <c r="C3842" i="16" s="1"/>
  <c r="I3708" i="16"/>
  <c r="E3708" i="16" s="1"/>
  <c r="C3708" i="16" s="1"/>
  <c r="I3565" i="16"/>
  <c r="E3565" i="16" s="1"/>
  <c r="C3565" i="16" s="1"/>
  <c r="I3421" i="16"/>
  <c r="E3421" i="16" s="1"/>
  <c r="C3421" i="16" s="1"/>
  <c r="I3277" i="16"/>
  <c r="E3277" i="16" s="1"/>
  <c r="C3277" i="16" s="1"/>
  <c r="I3133" i="16"/>
  <c r="E3133" i="16" s="1"/>
  <c r="C313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156" i="16"/>
  <c r="E156" i="16" s="1"/>
  <c r="C156"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1989" i="16"/>
  <c r="E1989" i="16" s="1"/>
  <c r="C1989" i="16" s="1"/>
  <c r="I1833" i="16"/>
  <c r="E1833" i="16" s="1"/>
  <c r="C1833" i="16" s="1"/>
  <c r="I1690" i="16"/>
  <c r="E1690" i="16" s="1"/>
  <c r="C1690" i="16" s="1"/>
  <c r="I1546" i="16"/>
  <c r="E1546" i="16" s="1"/>
  <c r="C1546" i="16" s="1"/>
  <c r="I1402" i="16"/>
  <c r="E1402" i="16" s="1"/>
  <c r="C1402" i="16" s="1"/>
  <c r="I1258" i="16"/>
  <c r="E1258" i="16" s="1"/>
  <c r="C1258" i="16" s="1"/>
  <c r="I1114" i="16"/>
  <c r="E1114" i="16" s="1"/>
  <c r="C1114"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3019" i="16"/>
  <c r="E3019" i="16" s="1"/>
  <c r="C3019" i="16" s="1"/>
  <c r="I3575" i="16"/>
  <c r="E3575" i="16" s="1"/>
  <c r="C3575" i="16" s="1"/>
  <c r="I3043" i="16"/>
  <c r="E3043" i="16" s="1"/>
  <c r="C3043" i="16" s="1"/>
  <c r="I2562" i="16"/>
  <c r="E2562" i="16" s="1"/>
  <c r="C2562" i="16" s="1"/>
  <c r="I3060" i="16"/>
  <c r="E3060" i="16" s="1"/>
  <c r="C3060" i="16" s="1"/>
  <c r="I2314" i="16"/>
  <c r="E2314" i="16" s="1"/>
  <c r="C2314" i="16" s="1"/>
  <c r="I3227" i="16"/>
  <c r="E3227" i="16" s="1"/>
  <c r="C3227" i="16" s="1"/>
  <c r="I2508" i="16"/>
  <c r="E2508" i="16" s="1"/>
  <c r="C2508" i="16" s="1"/>
  <c r="I3156" i="16"/>
  <c r="E3156" i="16" s="1"/>
  <c r="C3156" i="16" s="1"/>
  <c r="I2458" i="16"/>
  <c r="E2458" i="16" s="1"/>
  <c r="C2458" i="16" s="1"/>
  <c r="I3192" i="16"/>
  <c r="E3192" i="16" s="1"/>
  <c r="C3192" i="16" s="1"/>
  <c r="I2435" i="16"/>
  <c r="E2435" i="16" s="1"/>
  <c r="C2435" i="16" s="1"/>
  <c r="I3144" i="16"/>
  <c r="E3144" i="16" s="1"/>
  <c r="C3144" i="16" s="1"/>
  <c r="I2447" i="16"/>
  <c r="E2447" i="16" s="1"/>
  <c r="C2447" i="16" s="1"/>
  <c r="I3419" i="16"/>
  <c r="E3419" i="16" s="1"/>
  <c r="C3419" i="16" s="1"/>
  <c r="I3822" i="16"/>
  <c r="E3822" i="16" s="1"/>
  <c r="C3822" i="16" s="1"/>
  <c r="I3607" i="16"/>
  <c r="E3607" i="16" s="1"/>
  <c r="C3607" i="16" s="1"/>
  <c r="I2754" i="16"/>
  <c r="E2754" i="16" s="1"/>
  <c r="C2754" i="16" s="1"/>
  <c r="I3467" i="16"/>
  <c r="E3467" i="16" s="1"/>
  <c r="C3467" i="16" s="1"/>
  <c r="I2994" i="16"/>
  <c r="E2994" i="16" s="1"/>
  <c r="C2994" i="16" s="1"/>
  <c r="I3774" i="16"/>
  <c r="E3774" i="16" s="1"/>
  <c r="C3774" i="16" s="1"/>
  <c r="I2971" i="16"/>
  <c r="E2971" i="16" s="1"/>
  <c r="C2971" i="16" s="1"/>
  <c r="I3810" i="16"/>
  <c r="E3810" i="16" s="1"/>
  <c r="C3810" i="16" s="1"/>
  <c r="I2310" i="16"/>
  <c r="E2310" i="16" s="1"/>
  <c r="C2310" i="16" s="1"/>
  <c r="I3652" i="16"/>
  <c r="E3652" i="16" s="1"/>
  <c r="C3652" i="16" s="1"/>
  <c r="I3768" i="16"/>
  <c r="E3768" i="16" s="1"/>
  <c r="C3768" i="16" s="1"/>
  <c r="I3623" i="16"/>
  <c r="E3623" i="16" s="1"/>
  <c r="C3623" i="16" s="1"/>
  <c r="I3479" i="16"/>
  <c r="E3479" i="16" s="1"/>
  <c r="C3479" i="16" s="1"/>
  <c r="I3336" i="16"/>
  <c r="E3336" i="16" s="1"/>
  <c r="C3336" i="16" s="1"/>
  <c r="I3191" i="16"/>
  <c r="E3191" i="16" s="1"/>
  <c r="C3191" i="16" s="1"/>
  <c r="I1883" i="16"/>
  <c r="E1883" i="16" s="1"/>
  <c r="C1883" i="16" s="1"/>
  <c r="I1175" i="16"/>
  <c r="E1175" i="16" s="1"/>
  <c r="C1175" i="16" s="1"/>
  <c r="I960" i="16"/>
  <c r="E960" i="16" s="1"/>
  <c r="C960" i="16" s="1"/>
  <c r="I815" i="16"/>
  <c r="E815" i="16" s="1"/>
  <c r="C815" i="16" s="1"/>
  <c r="I671" i="16"/>
  <c r="E671" i="16" s="1"/>
  <c r="C671" i="16" s="1"/>
  <c r="I515" i="16"/>
  <c r="E515" i="16" s="1"/>
  <c r="C515" i="16" s="1"/>
  <c r="I371" i="16"/>
  <c r="E371" i="16" s="1"/>
  <c r="C371" i="16" s="1"/>
  <c r="I1955" i="16"/>
  <c r="E1955" i="16" s="1"/>
  <c r="C1955" i="16" s="1"/>
  <c r="I1211" i="16"/>
  <c r="E1211" i="16" s="1"/>
  <c r="C1211" i="16" s="1"/>
  <c r="I3729" i="16"/>
  <c r="E3729" i="16" s="1"/>
  <c r="C3729" i="16" s="1"/>
  <c r="I3586" i="16"/>
  <c r="E3586" i="16" s="1"/>
  <c r="C3586" i="16" s="1"/>
  <c r="I3442" i="16"/>
  <c r="E3442" i="16" s="1"/>
  <c r="C3442" i="16" s="1"/>
  <c r="I3299" i="16"/>
  <c r="E3299" i="16" s="1"/>
  <c r="C3299" i="16" s="1"/>
  <c r="I3154" i="16"/>
  <c r="E3154" i="16" s="1"/>
  <c r="C3154" i="16" s="1"/>
  <c r="I1919" i="16"/>
  <c r="E1919" i="16" s="1"/>
  <c r="C1919" i="16" s="1"/>
  <c r="I1187" i="16"/>
  <c r="E1187" i="16" s="1"/>
  <c r="C1187" i="16" s="1"/>
  <c r="I3716" i="16"/>
  <c r="E3716" i="16" s="1"/>
  <c r="C3716" i="16" s="1"/>
  <c r="I3573" i="16"/>
  <c r="E3573" i="16" s="1"/>
  <c r="C3573" i="16" s="1"/>
  <c r="I3429" i="16"/>
  <c r="E3429" i="16" s="1"/>
  <c r="C3429" i="16" s="1"/>
  <c r="I3285" i="16"/>
  <c r="E3285" i="16" s="1"/>
  <c r="C3285" i="16" s="1"/>
  <c r="I3141" i="16"/>
  <c r="E3141" i="16" s="1"/>
  <c r="C3141" i="16" s="1"/>
  <c r="I1632" i="16"/>
  <c r="E1632" i="16" s="1"/>
  <c r="C1632"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1499" i="16"/>
  <c r="E1499" i="16" s="1"/>
  <c r="C1499" i="16" s="1"/>
  <c r="I3776" i="16"/>
  <c r="E3776" i="16" s="1"/>
  <c r="C3776" i="16" s="1"/>
  <c r="I3631" i="16"/>
  <c r="E3631" i="16" s="1"/>
  <c r="C3631" i="16" s="1"/>
  <c r="I3487" i="16"/>
  <c r="E3487" i="16" s="1"/>
  <c r="C3487" i="16" s="1"/>
  <c r="I3343" i="16"/>
  <c r="E3343" i="16" s="1"/>
  <c r="C3343" i="16" s="1"/>
  <c r="I3199" i="16"/>
  <c r="E3199" i="16" s="1"/>
  <c r="C3199" i="16" s="1"/>
  <c r="I1639" i="16"/>
  <c r="E1639" i="16" s="1"/>
  <c r="C1639" i="16" s="1"/>
  <c r="I1457" i="16"/>
  <c r="E1457" i="16" s="1"/>
  <c r="C1457" i="16" s="1"/>
  <c r="I1314" i="16"/>
  <c r="E1314" i="16" s="1"/>
  <c r="C1314" i="16" s="1"/>
  <c r="I2274" i="16"/>
  <c r="E2274" i="16" s="1"/>
  <c r="C2274" i="16" s="1"/>
  <c r="I1709" i="16"/>
  <c r="E1709" i="16" s="1"/>
  <c r="C1709" i="16" s="1"/>
  <c r="I3798" i="16"/>
  <c r="E3798" i="16" s="1"/>
  <c r="C3798" i="16" s="1"/>
  <c r="I3654" i="16"/>
  <c r="E3654" i="16" s="1"/>
  <c r="C3654" i="16" s="1"/>
  <c r="I3509" i="16"/>
  <c r="E3509" i="16" s="1"/>
  <c r="C3509" i="16" s="1"/>
  <c r="I3365" i="16"/>
  <c r="E3365" i="16" s="1"/>
  <c r="C3365" i="16" s="1"/>
  <c r="I3222" i="16"/>
  <c r="E3222" i="16" s="1"/>
  <c r="C3222" i="16" s="1"/>
  <c r="I2070" i="16"/>
  <c r="E2070" i="16" s="1"/>
  <c r="C2070" i="16" s="1"/>
  <c r="I3232" i="16"/>
  <c r="E3232" i="16" s="1"/>
  <c r="C3232" i="16" s="1"/>
  <c r="I3087" i="16"/>
  <c r="E3087" i="16" s="1"/>
  <c r="C3087" i="16" s="1"/>
  <c r="I3844" i="16"/>
  <c r="E3844" i="16" s="1"/>
  <c r="C3844"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1854" i="16"/>
  <c r="E1854" i="16" s="1"/>
  <c r="C1854"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1746" i="16"/>
  <c r="E1746" i="16" s="1"/>
  <c r="C174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43" i="16"/>
  <c r="E143" i="16" s="1"/>
  <c r="C143"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3432" i="16"/>
  <c r="E3432" i="16" s="1"/>
  <c r="C3432" i="16" s="1"/>
  <c r="I3006" i="16"/>
  <c r="E3006" i="16" s="1"/>
  <c r="C3006" i="16" s="1"/>
  <c r="I2538" i="16"/>
  <c r="E2538" i="16" s="1"/>
  <c r="C2538" i="16" s="1"/>
  <c r="I2976" i="16"/>
  <c r="E2976" i="16" s="1"/>
  <c r="C2976" i="16" s="1"/>
  <c r="I2256" i="16"/>
  <c r="E2256" i="16" s="1"/>
  <c r="C2256" i="16" s="1"/>
  <c r="I3168" i="16"/>
  <c r="E3168" i="16" s="1"/>
  <c r="C3168" i="16" s="1"/>
  <c r="I2471" i="16"/>
  <c r="E2471" i="16" s="1"/>
  <c r="C2471" i="16" s="1"/>
  <c r="I3108" i="16"/>
  <c r="E3108" i="16" s="1"/>
  <c r="C3108" i="16" s="1"/>
  <c r="I2399" i="16"/>
  <c r="E2399" i="16" s="1"/>
  <c r="C2399" i="16" s="1"/>
  <c r="I3130" i="16"/>
  <c r="E3130" i="16" s="1"/>
  <c r="C3130" i="16" s="1"/>
  <c r="I2375" i="16"/>
  <c r="E2375" i="16" s="1"/>
  <c r="C2375" i="16" s="1"/>
  <c r="I3082" i="16"/>
  <c r="E3082" i="16" s="1"/>
  <c r="C3082" i="16" s="1"/>
  <c r="I2387" i="16"/>
  <c r="E2387" i="16" s="1"/>
  <c r="C2387" i="16" s="1"/>
  <c r="I3762" i="16"/>
  <c r="E3762" i="16" s="1"/>
  <c r="C3762" i="16" s="1"/>
  <c r="I3619" i="16"/>
  <c r="E3619" i="16" s="1"/>
  <c r="C3619" i="16" s="1"/>
  <c r="I3522" i="16"/>
  <c r="E3522" i="16" s="1"/>
  <c r="C3522" i="16" s="1"/>
  <c r="I2705" i="16"/>
  <c r="E2705" i="16" s="1"/>
  <c r="C2705" i="16" s="1"/>
  <c r="I3786" i="16"/>
  <c r="E3786" i="16" s="1"/>
  <c r="C3786" i="16" s="1"/>
  <c r="I2946" i="16"/>
  <c r="E2946" i="16" s="1"/>
  <c r="C2946" i="16" s="1"/>
  <c r="I3702" i="16"/>
  <c r="E3702" i="16" s="1"/>
  <c r="C3702" i="16" s="1"/>
  <c r="I2935" i="16"/>
  <c r="E2935" i="16" s="1"/>
  <c r="C2935" i="16" s="1"/>
  <c r="I3727" i="16"/>
  <c r="E3727" i="16" s="1"/>
  <c r="C3727" i="16" s="1"/>
  <c r="I2237" i="16"/>
  <c r="E2237" i="16" s="1"/>
  <c r="C2237" i="16" s="1"/>
  <c r="I3604" i="16"/>
  <c r="E3604" i="16" s="1"/>
  <c r="C3604" i="16" s="1"/>
  <c r="I3756" i="16"/>
  <c r="E3756" i="16" s="1"/>
  <c r="C3756" i="16" s="1"/>
  <c r="I3611" i="16"/>
  <c r="E3611" i="16" s="1"/>
  <c r="C3611" i="16" s="1"/>
  <c r="I3469" i="16"/>
  <c r="E3469" i="16" s="1"/>
  <c r="C3469" i="16" s="1"/>
  <c r="I3325" i="16"/>
  <c r="E3325" i="16" s="1"/>
  <c r="C3325" i="16" s="1"/>
  <c r="I3180" i="16"/>
  <c r="E3180" i="16" s="1"/>
  <c r="C3180" i="16" s="1"/>
  <c r="I1836" i="16"/>
  <c r="E1836" i="16" s="1"/>
  <c r="C1836" i="16" s="1"/>
  <c r="I1139" i="16"/>
  <c r="E1139" i="16" s="1"/>
  <c r="C1139" i="16" s="1"/>
  <c r="I947" i="16"/>
  <c r="E947" i="16" s="1"/>
  <c r="C947" i="16" s="1"/>
  <c r="I803" i="16"/>
  <c r="E803" i="16" s="1"/>
  <c r="C803" i="16" s="1"/>
  <c r="I659" i="16"/>
  <c r="E659" i="16" s="1"/>
  <c r="C659" i="16" s="1"/>
  <c r="I503" i="16"/>
  <c r="E503" i="16" s="1"/>
  <c r="C503" i="16" s="1"/>
  <c r="I359" i="16"/>
  <c r="E359" i="16" s="1"/>
  <c r="C359" i="16" s="1"/>
  <c r="I1895" i="16"/>
  <c r="E1895" i="16" s="1"/>
  <c r="C1895" i="16" s="1"/>
  <c r="I1151" i="16"/>
  <c r="E1151" i="16" s="1"/>
  <c r="C1151" i="16" s="1"/>
  <c r="I3718" i="16"/>
  <c r="E3718" i="16" s="1"/>
  <c r="C3718" i="16" s="1"/>
  <c r="I3574" i="16"/>
  <c r="E3574" i="16" s="1"/>
  <c r="C3574" i="16" s="1"/>
  <c r="I3430" i="16"/>
  <c r="E3430" i="16" s="1"/>
  <c r="C3430" i="16" s="1"/>
  <c r="I3286" i="16"/>
  <c r="E3286" i="16" s="1"/>
  <c r="C3286" i="16" s="1"/>
  <c r="I3142" i="16"/>
  <c r="E3142" i="16" s="1"/>
  <c r="C3142" i="16" s="1"/>
  <c r="I3797" i="16"/>
  <c r="E3797" i="16" s="1"/>
  <c r="C3797" i="16" s="1"/>
  <c r="I2958" i="16"/>
  <c r="E2958" i="16" s="1"/>
  <c r="C2958" i="16" s="1"/>
  <c r="I2490" i="16"/>
  <c r="E2490" i="16" s="1"/>
  <c r="C2490" i="16" s="1"/>
  <c r="I2915" i="16"/>
  <c r="E2915" i="16" s="1"/>
  <c r="C2915" i="16" s="1"/>
  <c r="I2208" i="16"/>
  <c r="E2208" i="16" s="1"/>
  <c r="C2208" i="16" s="1"/>
  <c r="I3095" i="16"/>
  <c r="E3095" i="16" s="1"/>
  <c r="C3095" i="16" s="1"/>
  <c r="I2412" i="16"/>
  <c r="E2412" i="16" s="1"/>
  <c r="C2412" i="16" s="1"/>
  <c r="I3035" i="16"/>
  <c r="E3035" i="16" s="1"/>
  <c r="C3035" i="16" s="1"/>
  <c r="I2351" i="16"/>
  <c r="E2351" i="16" s="1"/>
  <c r="C2351" i="16" s="1"/>
  <c r="I3071" i="16"/>
  <c r="E3071" i="16" s="1"/>
  <c r="C3071" i="16" s="1"/>
  <c r="I2279" i="16"/>
  <c r="E2279" i="16" s="1"/>
  <c r="C2279" i="16" s="1"/>
  <c r="I3024" i="16"/>
  <c r="E3024" i="16" s="1"/>
  <c r="C3024" i="16" s="1"/>
  <c r="I2339" i="16"/>
  <c r="E2339" i="16" s="1"/>
  <c r="C2339" i="16" s="1"/>
  <c r="I3629" i="16"/>
  <c r="E3629" i="16" s="1"/>
  <c r="C3629" i="16" s="1"/>
  <c r="I3546" i="16"/>
  <c r="E3546" i="16" s="1"/>
  <c r="C3546" i="16" s="1"/>
  <c r="I3450" i="16"/>
  <c r="E3450" i="16" s="1"/>
  <c r="C3450" i="16" s="1"/>
  <c r="I2658" i="16"/>
  <c r="E2658" i="16" s="1"/>
  <c r="C2658" i="16" s="1"/>
  <c r="I3715" i="16"/>
  <c r="E3715" i="16" s="1"/>
  <c r="C3715" i="16" s="1"/>
  <c r="I2897" i="16"/>
  <c r="E2897" i="16" s="1"/>
  <c r="C2897" i="16" s="1"/>
  <c r="I3643" i="16"/>
  <c r="E3643" i="16" s="1"/>
  <c r="C3643" i="16" s="1"/>
  <c r="I2886" i="16"/>
  <c r="E2886" i="16" s="1"/>
  <c r="C2886" i="16" s="1"/>
  <c r="I3666" i="16"/>
  <c r="E3666" i="16" s="1"/>
  <c r="C3666" i="16" s="1"/>
  <c r="I2166" i="16"/>
  <c r="E2166" i="16" s="1"/>
  <c r="C2166" i="16" s="1"/>
  <c r="I3556" i="16"/>
  <c r="E3556" i="16" s="1"/>
  <c r="C3556" i="16" s="1"/>
  <c r="I3744" i="16"/>
  <c r="E3744" i="16" s="1"/>
  <c r="C3744" i="16" s="1"/>
  <c r="I3599" i="16"/>
  <c r="E3599" i="16" s="1"/>
  <c r="C3599" i="16" s="1"/>
  <c r="I3456" i="16"/>
  <c r="E3456" i="16" s="1"/>
  <c r="C3456" i="16" s="1"/>
  <c r="I3312" i="16"/>
  <c r="E3312" i="16" s="1"/>
  <c r="C3312" i="16" s="1"/>
  <c r="I3167" i="16"/>
  <c r="E3167" i="16" s="1"/>
  <c r="C3167" i="16" s="1"/>
  <c r="I1775" i="16"/>
  <c r="E1775" i="16" s="1"/>
  <c r="C1775" i="16" s="1"/>
  <c r="I1127" i="16"/>
  <c r="E1127" i="16" s="1"/>
  <c r="C1127" i="16" s="1"/>
  <c r="I935" i="16"/>
  <c r="E935" i="16" s="1"/>
  <c r="C935" i="16" s="1"/>
  <c r="I790" i="16"/>
  <c r="E790" i="16" s="1"/>
  <c r="C790" i="16" s="1"/>
  <c r="I647" i="16"/>
  <c r="E647" i="16" s="1"/>
  <c r="C647" i="16" s="1"/>
  <c r="I491" i="16"/>
  <c r="E491" i="16" s="1"/>
  <c r="C491" i="16" s="1"/>
  <c r="I347" i="16"/>
  <c r="E347" i="16" s="1"/>
  <c r="C347" i="16" s="1"/>
  <c r="I1798" i="16"/>
  <c r="E1798" i="16" s="1"/>
  <c r="C1798" i="16" s="1"/>
  <c r="I1056" i="16"/>
  <c r="E1056" i="16" s="1"/>
  <c r="C1056" i="16" s="1"/>
  <c r="I3705" i="16"/>
  <c r="E3705" i="16" s="1"/>
  <c r="C3705" i="16" s="1"/>
  <c r="I3562" i="16"/>
  <c r="E3562" i="16" s="1"/>
  <c r="C3562" i="16" s="1"/>
  <c r="I3418" i="16"/>
  <c r="E3418" i="16" s="1"/>
  <c r="C3418" i="16" s="1"/>
  <c r="I3275" i="16"/>
  <c r="E3275" i="16" s="1"/>
  <c r="C3275" i="16" s="1"/>
  <c r="I3131" i="16"/>
  <c r="E3131" i="16" s="1"/>
  <c r="C3131" i="16" s="1"/>
  <c r="I1823" i="16"/>
  <c r="E1823" i="16" s="1"/>
  <c r="C1823"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1523" i="16"/>
  <c r="E1523" i="16" s="1"/>
  <c r="C1523"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1379" i="16"/>
  <c r="E1379" i="16" s="1"/>
  <c r="C1379" i="16" s="1"/>
  <c r="I3751" i="16"/>
  <c r="E3751" i="16" s="1"/>
  <c r="C3751" i="16" s="1"/>
  <c r="I3606" i="16"/>
  <c r="E3606" i="16" s="1"/>
  <c r="C3606" i="16" s="1"/>
  <c r="I3462" i="16"/>
  <c r="E3462" i="16" s="1"/>
  <c r="C3462" i="16" s="1"/>
  <c r="I3319" i="16"/>
  <c r="E3319" i="16" s="1"/>
  <c r="C3319" i="16" s="1"/>
  <c r="I3174" i="16"/>
  <c r="E3174" i="16" s="1"/>
  <c r="C3174" i="16" s="1"/>
  <c r="I1590" i="16"/>
  <c r="E1590" i="16" s="1"/>
  <c r="C1590" i="16" s="1"/>
  <c r="I1434" i="16"/>
  <c r="E1434" i="16" s="1"/>
  <c r="C1434" i="16" s="1"/>
  <c r="I1290" i="16"/>
  <c r="E1290" i="16" s="1"/>
  <c r="C1290" i="16" s="1"/>
  <c r="I2142" i="16"/>
  <c r="E2142" i="16" s="1"/>
  <c r="C2142" i="16" s="1"/>
  <c r="I1686" i="16"/>
  <c r="E1686" i="16" s="1"/>
  <c r="C1686" i="16" s="1"/>
  <c r="I3773" i="16"/>
  <c r="E3773" i="16" s="1"/>
  <c r="C3773" i="16" s="1"/>
  <c r="I3630" i="16"/>
  <c r="E3630" i="16" s="1"/>
  <c r="C3630" i="16" s="1"/>
  <c r="I3485" i="16"/>
  <c r="E3485" i="16" s="1"/>
  <c r="C3485" i="16" s="1"/>
  <c r="I3341" i="16"/>
  <c r="E3341" i="16" s="1"/>
  <c r="C3341" i="16" s="1"/>
  <c r="I3197" i="16"/>
  <c r="E3197" i="16" s="1"/>
  <c r="C3197" i="16" s="1"/>
  <c r="I3400" i="16"/>
  <c r="E3400" i="16" s="1"/>
  <c r="C3400" i="16" s="1"/>
  <c r="I3208" i="16"/>
  <c r="E3208" i="16" s="1"/>
  <c r="C3208" i="16" s="1"/>
  <c r="I2370" i="16"/>
  <c r="E2370" i="16" s="1"/>
  <c r="C2370" i="16" s="1"/>
  <c r="I3760" i="16"/>
  <c r="E3760" i="16" s="1"/>
  <c r="C3760"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3832" i="16"/>
  <c r="E3832" i="16" s="1"/>
  <c r="C383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3772" i="16"/>
  <c r="E3772" i="16" s="1"/>
  <c r="C377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1223" i="16"/>
  <c r="E1223" i="16" s="1"/>
  <c r="C1223" i="16" s="1"/>
  <c r="I1080" i="16"/>
  <c r="E1080" i="16" s="1"/>
  <c r="C1080" i="16" s="1"/>
  <c r="I120" i="16"/>
  <c r="E120" i="16" s="1"/>
  <c r="C120"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1954" i="16"/>
  <c r="E1954" i="16" s="1"/>
  <c r="C1954" i="16" s="1"/>
  <c r="I1799" i="16"/>
  <c r="E1799" i="16" s="1"/>
  <c r="C1799" i="16" s="1"/>
  <c r="I1654" i="16"/>
  <c r="E1654" i="16" s="1"/>
  <c r="C1654" i="16" s="1"/>
  <c r="I1510" i="16"/>
  <c r="E1510" i="16" s="1"/>
  <c r="C1510" i="16" s="1"/>
  <c r="I1366" i="16"/>
  <c r="E1366" i="16" s="1"/>
  <c r="C1366" i="16" s="1"/>
  <c r="I1222" i="16"/>
  <c r="E1222" i="16" s="1"/>
  <c r="C1222" i="16" s="1"/>
  <c r="I1078" i="16"/>
  <c r="E1078" i="16" s="1"/>
  <c r="C1078"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2983" i="16"/>
  <c r="E2983" i="16" s="1"/>
  <c r="C2983" i="16" s="1"/>
  <c r="I3738" i="16"/>
  <c r="E3738" i="16" s="1"/>
  <c r="C3738" i="16" s="1"/>
  <c r="I2909" i="16"/>
  <c r="E2909" i="16" s="1"/>
  <c r="C2909" i="16" s="1"/>
  <c r="I2466" i="16"/>
  <c r="E2466" i="16" s="1"/>
  <c r="C2466" i="16" s="1"/>
  <c r="I2854" i="16"/>
  <c r="E2854" i="16" s="1"/>
  <c r="C2854" i="16" s="1"/>
  <c r="I2183" i="16"/>
  <c r="E2183" i="16" s="1"/>
  <c r="C2183" i="16" s="1"/>
  <c r="I3048" i="16"/>
  <c r="E3048" i="16" s="1"/>
  <c r="C3048" i="16" s="1"/>
  <c r="I2327" i="16"/>
  <c r="E2327" i="16" s="1"/>
  <c r="C2327" i="16" s="1"/>
  <c r="I2986" i="16"/>
  <c r="E2986" i="16" s="1"/>
  <c r="C2986" i="16" s="1"/>
  <c r="I2291" i="16"/>
  <c r="E2291" i="16" s="1"/>
  <c r="C2291" i="16" s="1"/>
  <c r="I3012" i="16"/>
  <c r="E3012" i="16" s="1"/>
  <c r="C3012" i="16" s="1"/>
  <c r="I2231" i="16"/>
  <c r="E2231" i="16" s="1"/>
  <c r="C2231" i="16" s="1"/>
  <c r="I2964" i="16"/>
  <c r="E2964" i="16" s="1"/>
  <c r="C2964" i="16" s="1"/>
  <c r="I2303" i="16"/>
  <c r="E2303" i="16" s="1"/>
  <c r="C2303" i="16" s="1"/>
  <c r="I3534" i="16"/>
  <c r="E3534" i="16" s="1"/>
  <c r="C3534" i="16" s="1"/>
  <c r="I3378" i="16"/>
  <c r="E3378" i="16" s="1"/>
  <c r="C3378" i="16" s="1"/>
  <c r="I3367" i="16"/>
  <c r="E3367" i="16" s="1"/>
  <c r="C3367" i="16" s="1"/>
  <c r="I2622" i="16"/>
  <c r="E2622" i="16" s="1"/>
  <c r="C2622" i="16" s="1"/>
  <c r="I3653" i="16"/>
  <c r="E3653" i="16" s="1"/>
  <c r="C3653" i="16" s="1"/>
  <c r="I2850" i="16"/>
  <c r="E2850" i="16" s="1"/>
  <c r="C2850" i="16" s="1"/>
  <c r="I3558" i="16"/>
  <c r="E3558" i="16" s="1"/>
  <c r="C3558" i="16" s="1"/>
  <c r="I2838" i="16"/>
  <c r="E2838" i="16" s="1"/>
  <c r="C2838" i="16" s="1"/>
  <c r="I3571" i="16"/>
  <c r="E3571" i="16" s="1"/>
  <c r="C3571" i="16" s="1"/>
  <c r="I2106" i="16"/>
  <c r="E2106" i="16" s="1"/>
  <c r="C2106" i="16" s="1"/>
  <c r="I3496" i="16"/>
  <c r="E3496" i="16" s="1"/>
  <c r="C3496" i="16" s="1"/>
  <c r="I3732" i="16"/>
  <c r="E3732" i="16" s="1"/>
  <c r="C3732" i="16" s="1"/>
  <c r="I3588" i="16"/>
  <c r="E3588" i="16" s="1"/>
  <c r="C3588" i="16" s="1"/>
  <c r="I3444" i="16"/>
  <c r="E3444" i="16" s="1"/>
  <c r="C3444" i="16" s="1"/>
  <c r="I3300" i="16"/>
  <c r="E3300" i="16" s="1"/>
  <c r="C3300" i="16" s="1"/>
  <c r="I3155" i="16"/>
  <c r="E3155" i="16" s="1"/>
  <c r="C3155" i="16" s="1"/>
  <c r="I1715" i="16"/>
  <c r="E1715" i="16" s="1"/>
  <c r="C1715" i="16" s="1"/>
  <c r="I1115" i="16"/>
  <c r="E1115" i="16" s="1"/>
  <c r="C1115" i="16" s="1"/>
  <c r="I923" i="16"/>
  <c r="E923" i="16" s="1"/>
  <c r="C923" i="16" s="1"/>
  <c r="I779" i="16"/>
  <c r="E779" i="16" s="1"/>
  <c r="C779" i="16" s="1"/>
  <c r="I635" i="16"/>
  <c r="E635" i="16" s="1"/>
  <c r="C635" i="16" s="1"/>
  <c r="I480" i="16"/>
  <c r="E480" i="16" s="1"/>
  <c r="C480" i="16" s="1"/>
  <c r="I334" i="16"/>
  <c r="E334" i="16" s="1"/>
  <c r="C334" i="16" s="1"/>
  <c r="I1728" i="16"/>
  <c r="E1728" i="16" s="1"/>
  <c r="C1728" i="16" s="1"/>
  <c r="I3837" i="16"/>
  <c r="E3837" i="16" s="1"/>
  <c r="C3837" i="16" s="1"/>
  <c r="I3694" i="16"/>
  <c r="E3694" i="16" s="1"/>
  <c r="C3694" i="16" s="1"/>
  <c r="I3551" i="16"/>
  <c r="E3551" i="16" s="1"/>
  <c r="C3551" i="16" s="1"/>
  <c r="I3406" i="16"/>
  <c r="E3406" i="16" s="1"/>
  <c r="C3406" i="16" s="1"/>
  <c r="I3262" i="16"/>
  <c r="E3262" i="16" s="1"/>
  <c r="C3262" i="16" s="1"/>
  <c r="I3119" i="16"/>
  <c r="E3119" i="16" s="1"/>
  <c r="C3119" i="16" s="1"/>
  <c r="I1762" i="16"/>
  <c r="E1762" i="16" s="1"/>
  <c r="C1762"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1463" i="16"/>
  <c r="E1463" i="16" s="1"/>
  <c r="C1463" i="16" s="1"/>
  <c r="I3775" i="16"/>
  <c r="E3775" i="16" s="1"/>
  <c r="C3775" i="16" s="1"/>
  <c r="I3633" i="16"/>
  <c r="E3633" i="16" s="1"/>
  <c r="C3633" i="16" s="1"/>
  <c r="I3476" i="16"/>
  <c r="E3476" i="16" s="1"/>
  <c r="C3476" i="16" s="1"/>
  <c r="I3332" i="16"/>
  <c r="E3332" i="16" s="1"/>
  <c r="C3332" i="16" s="1"/>
  <c r="I3188" i="16"/>
  <c r="E3188" i="16" s="1"/>
  <c r="C3188" i="16" s="1"/>
  <c r="I2064" i="16"/>
  <c r="E2064" i="16" s="1"/>
  <c r="C2064" i="16" s="1"/>
  <c r="I3679" i="16"/>
  <c r="E3679" i="16" s="1"/>
  <c r="C3679" i="16" s="1"/>
  <c r="I2862" i="16"/>
  <c r="E2862" i="16" s="1"/>
  <c r="C2862" i="16" s="1"/>
  <c r="I3767" i="16"/>
  <c r="E3767" i="16" s="1"/>
  <c r="C3767" i="16" s="1"/>
  <c r="I2795" i="16"/>
  <c r="E2795" i="16" s="1"/>
  <c r="C2795" i="16" s="1"/>
  <c r="I2159" i="16"/>
  <c r="E2159" i="16" s="1"/>
  <c r="C2159" i="16" s="1"/>
  <c r="I3000" i="16"/>
  <c r="E3000" i="16" s="1"/>
  <c r="C3000" i="16" s="1"/>
  <c r="I2136" i="16"/>
  <c r="E2136" i="16" s="1"/>
  <c r="C2136" i="16" s="1"/>
  <c r="I2928" i="16"/>
  <c r="E2928" i="16" s="1"/>
  <c r="C2928" i="16" s="1"/>
  <c r="I2243" i="16"/>
  <c r="E2243" i="16" s="1"/>
  <c r="C2243" i="16" s="1"/>
  <c r="I2952" i="16"/>
  <c r="E2952" i="16" s="1"/>
  <c r="C2952" i="16" s="1"/>
  <c r="I2088" i="16"/>
  <c r="E2088" i="16" s="1"/>
  <c r="C2088" i="16" s="1"/>
  <c r="I2904" i="16"/>
  <c r="E2904" i="16" s="1"/>
  <c r="C2904" i="16" s="1"/>
  <c r="I2268" i="16"/>
  <c r="E2268" i="16" s="1"/>
  <c r="C2268" i="16" s="1"/>
  <c r="I3402" i="16"/>
  <c r="E3402" i="16" s="1"/>
  <c r="C3402" i="16" s="1"/>
  <c r="I3113" i="16"/>
  <c r="E3113" i="16" s="1"/>
  <c r="C3113" i="16" s="1"/>
  <c r="I3270" i="16"/>
  <c r="E3270" i="16" s="1"/>
  <c r="C3270" i="16" s="1"/>
  <c r="I2574" i="16"/>
  <c r="E2574" i="16" s="1"/>
  <c r="C2574" i="16" s="1"/>
  <c r="I3582" i="16"/>
  <c r="E3582" i="16" s="1"/>
  <c r="C3582" i="16" s="1"/>
  <c r="I2802" i="16"/>
  <c r="E2802" i="16" s="1"/>
  <c r="C2802" i="16" s="1"/>
  <c r="I3474" i="16"/>
  <c r="E3474" i="16" s="1"/>
  <c r="C3474" i="16" s="1"/>
  <c r="I2789" i="16"/>
  <c r="E2789" i="16" s="1"/>
  <c r="C2789" i="16" s="1"/>
  <c r="I3486" i="16"/>
  <c r="E3486" i="16" s="1"/>
  <c r="C3486" i="16" s="1"/>
  <c r="I2010" i="16"/>
  <c r="E2010" i="16" s="1"/>
  <c r="C2010" i="16" s="1"/>
  <c r="I3424" i="16"/>
  <c r="E3424" i="16" s="1"/>
  <c r="C3424" i="16" s="1"/>
  <c r="I3721" i="16"/>
  <c r="E3721" i="16" s="1"/>
  <c r="C3721" i="16" s="1"/>
  <c r="I3576" i="16"/>
  <c r="E3576" i="16" s="1"/>
  <c r="C3576" i="16" s="1"/>
  <c r="I3431" i="16"/>
  <c r="E3431" i="16" s="1"/>
  <c r="C3431" i="16" s="1"/>
  <c r="I3288" i="16"/>
  <c r="E3288" i="16" s="1"/>
  <c r="C3288" i="16" s="1"/>
  <c r="I3143" i="16"/>
  <c r="E3143" i="16" s="1"/>
  <c r="C3143" i="16" s="1"/>
  <c r="I1655" i="16"/>
  <c r="E1655" i="16" s="1"/>
  <c r="C1655" i="16" s="1"/>
  <c r="I1079" i="16"/>
  <c r="E1079" i="16" s="1"/>
  <c r="C1079" i="16" s="1"/>
  <c r="I911" i="16"/>
  <c r="E911" i="16" s="1"/>
  <c r="C911" i="16" s="1"/>
  <c r="I766" i="16"/>
  <c r="E766" i="16" s="1"/>
  <c r="C766" i="16" s="1"/>
  <c r="I623" i="16"/>
  <c r="E623" i="16" s="1"/>
  <c r="C623" i="16" s="1"/>
  <c r="I466" i="16"/>
  <c r="E466" i="16" s="1"/>
  <c r="C466" i="16" s="1"/>
  <c r="I323" i="16"/>
  <c r="E323" i="16" s="1"/>
  <c r="C323" i="16" s="1"/>
  <c r="I1666" i="16"/>
  <c r="E1666" i="16" s="1"/>
  <c r="C1666" i="16" s="1"/>
  <c r="I3826" i="16"/>
  <c r="E3826" i="16" s="1"/>
  <c r="C3826" i="16" s="1"/>
  <c r="I3682" i="16"/>
  <c r="E3682" i="16" s="1"/>
  <c r="C3682" i="16" s="1"/>
  <c r="I3538" i="16"/>
  <c r="E3538" i="16" s="1"/>
  <c r="C3538" i="16" s="1"/>
  <c r="I3393" i="16"/>
  <c r="E3393" i="16" s="1"/>
  <c r="C3393" i="16" s="1"/>
  <c r="I3251" i="16"/>
  <c r="E3251" i="16" s="1"/>
  <c r="C3251" i="16" s="1"/>
  <c r="I3106" i="16"/>
  <c r="E3106" i="16" s="1"/>
  <c r="C3106" i="16" s="1"/>
  <c r="I1703" i="16"/>
  <c r="E1703" i="16" s="1"/>
  <c r="C1703"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1403" i="16"/>
  <c r="E1403" i="16" s="1"/>
  <c r="C1403" i="16" s="1"/>
  <c r="I3765" i="16"/>
  <c r="E3765" i="16" s="1"/>
  <c r="C3765" i="16" s="1"/>
  <c r="I3620" i="16"/>
  <c r="E3620" i="16" s="1"/>
  <c r="C3620" i="16" s="1"/>
  <c r="I3464" i="16"/>
  <c r="E3464" i="16" s="1"/>
  <c r="C3464" i="16" s="1"/>
  <c r="I3320" i="16"/>
  <c r="E3320" i="16" s="1"/>
  <c r="C3320" i="16" s="1"/>
  <c r="I3176" i="16"/>
  <c r="E3176" i="16" s="1"/>
  <c r="C3176" i="16" s="1"/>
  <c r="I2002" i="16"/>
  <c r="E2002" i="16" s="1"/>
  <c r="C2002" i="16" s="1"/>
  <c r="I1259" i="16"/>
  <c r="E1259" i="16" s="1"/>
  <c r="C1259" i="16" s="1"/>
  <c r="I3726" i="16"/>
  <c r="E3726" i="16" s="1"/>
  <c r="C3726" i="16" s="1"/>
  <c r="I3583" i="16"/>
  <c r="E3583" i="16" s="1"/>
  <c r="C3583" i="16" s="1"/>
  <c r="I3439" i="16"/>
  <c r="E3439" i="16" s="1"/>
  <c r="C3439" i="16" s="1"/>
  <c r="I3296" i="16"/>
  <c r="E3296" i="16" s="1"/>
  <c r="C3296" i="16" s="1"/>
  <c r="I3152" i="16"/>
  <c r="E3152" i="16" s="1"/>
  <c r="C3152" i="16" s="1"/>
  <c r="I1565" i="16"/>
  <c r="E1565" i="16" s="1"/>
  <c r="C1565" i="16" s="1"/>
  <c r="I1409" i="16"/>
  <c r="E1409" i="16" s="1"/>
  <c r="C1409" i="16" s="1"/>
  <c r="I1265" i="16"/>
  <c r="E1265" i="16" s="1"/>
  <c r="C1265" i="16" s="1"/>
  <c r="I2022" i="16"/>
  <c r="E2022" i="16" s="1"/>
  <c r="C2022" i="16" s="1"/>
  <c r="I1662" i="16"/>
  <c r="E1662" i="16" s="1"/>
  <c r="C1662" i="16" s="1"/>
  <c r="I3750" i="16"/>
  <c r="E3750" i="16" s="1"/>
  <c r="C3750" i="16" s="1"/>
  <c r="I3605" i="16"/>
  <c r="E3605" i="16" s="1"/>
  <c r="C3605" i="16" s="1"/>
  <c r="I3461" i="16"/>
  <c r="E3461" i="16" s="1"/>
  <c r="C3461" i="16" s="1"/>
  <c r="I3318" i="16"/>
  <c r="E3318" i="16" s="1"/>
  <c r="C3318" i="16" s="1"/>
  <c r="I3173" i="16"/>
  <c r="E3173" i="16" s="1"/>
  <c r="C3173" i="16" s="1"/>
  <c r="I3328" i="16"/>
  <c r="E3328" i="16" s="1"/>
  <c r="C3328" i="16" s="1"/>
  <c r="I3183" i="16"/>
  <c r="E3183" i="16" s="1"/>
  <c r="C3183" i="16" s="1"/>
  <c r="I2225" i="16"/>
  <c r="E2225" i="16" s="1"/>
  <c r="C2225" i="16" s="1"/>
  <c r="I3664" i="16"/>
  <c r="E3664" i="16" s="1"/>
  <c r="C3664" i="16" s="1"/>
  <c r="I3771" i="16"/>
  <c r="E3771" i="16" s="1"/>
  <c r="C3771" i="16" s="1"/>
  <c r="I3615" i="16"/>
  <c r="E3615" i="16" s="1"/>
  <c r="C3615" i="16" s="1"/>
  <c r="I3471" i="16"/>
  <c r="E3471" i="16" s="1"/>
  <c r="C3471" i="16" s="1"/>
  <c r="I3327" i="16"/>
  <c r="E3327" i="16" s="1"/>
  <c r="C3327" i="16" s="1"/>
  <c r="I3184" i="16"/>
  <c r="E3184" i="16" s="1"/>
  <c r="C3184" i="16" s="1"/>
  <c r="I2381" i="16"/>
  <c r="E2381" i="16" s="1"/>
  <c r="C2381" i="16" s="1"/>
  <c r="I3737" i="16"/>
  <c r="E3737" i="16" s="1"/>
  <c r="C3737" i="16" s="1"/>
  <c r="I3794" i="16"/>
  <c r="E3794" i="16" s="1"/>
  <c r="C3794" i="16" s="1"/>
  <c r="I3650" i="16"/>
  <c r="E3650" i="16" s="1"/>
  <c r="C3650" i="16" s="1"/>
  <c r="I3506" i="16"/>
  <c r="E3506" i="16" s="1"/>
  <c r="C3506" i="16" s="1"/>
  <c r="I3362" i="16"/>
  <c r="E3362" i="16" s="1"/>
  <c r="C3362" i="16" s="1"/>
  <c r="I3218" i="16"/>
  <c r="E3218" i="16" s="1"/>
  <c r="C3218" i="16" s="1"/>
  <c r="I2286" i="16"/>
  <c r="E2286" i="16" s="1"/>
  <c r="C2286" i="16" s="1"/>
  <c r="I3676" i="16"/>
  <c r="E3676" i="16" s="1"/>
  <c r="C3676" i="16" s="1"/>
  <c r="I3793" i="16"/>
  <c r="E3793" i="16" s="1"/>
  <c r="C3793" i="16" s="1"/>
  <c r="I3649" i="16"/>
  <c r="E3649" i="16" s="1"/>
  <c r="C3649" i="16" s="1"/>
  <c r="I3505" i="16"/>
  <c r="E3505" i="16" s="1"/>
  <c r="C3505" i="16" s="1"/>
  <c r="I3361" i="16"/>
  <c r="E3361" i="16" s="1"/>
  <c r="C3361" i="16" s="1"/>
  <c r="I3217" i="16"/>
  <c r="E3217" i="16" s="1"/>
  <c r="C3217"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1199" i="16"/>
  <c r="E1199" i="16" s="1"/>
  <c r="C1199" i="16" s="1"/>
  <c r="I251" i="16"/>
  <c r="E251" i="16" s="1"/>
  <c r="C251" i="16" s="1"/>
  <c r="I95" i="16"/>
  <c r="E95" i="16" s="1"/>
  <c r="C95"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2074" i="16"/>
  <c r="E2074" i="16" s="1"/>
  <c r="C2074" i="16" s="1"/>
  <c r="I1930" i="16"/>
  <c r="E1930" i="16" s="1"/>
  <c r="C1930" i="16" s="1"/>
  <c r="I1773" i="16"/>
  <c r="E1773" i="16" s="1"/>
  <c r="C1773" i="16" s="1"/>
  <c r="I1630" i="16"/>
  <c r="E1630" i="16" s="1"/>
  <c r="C1630" i="16" s="1"/>
  <c r="I1485" i="16"/>
  <c r="E1485" i="16" s="1"/>
  <c r="C1485" i="16" s="1"/>
  <c r="I1341" i="16"/>
  <c r="E1341" i="16" s="1"/>
  <c r="C1341" i="16" s="1"/>
  <c r="I1198" i="16"/>
  <c r="E1198" i="16" s="1"/>
  <c r="C1198" i="16" s="1"/>
  <c r="I1053" i="16"/>
  <c r="E1053" i="16" s="1"/>
  <c r="C1053"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3594" i="16"/>
  <c r="E3594" i="16" s="1"/>
  <c r="C3594" i="16" s="1"/>
  <c r="I2826" i="16"/>
  <c r="E2826" i="16" s="1"/>
  <c r="C2826" i="16" s="1"/>
  <c r="I3624" i="16"/>
  <c r="E3624" i="16" s="1"/>
  <c r="C3624" i="16" s="1"/>
  <c r="I2723" i="16"/>
  <c r="E2723" i="16" s="1"/>
  <c r="C2723" i="16" s="1"/>
  <c r="I2111" i="16"/>
  <c r="E2111" i="16" s="1"/>
  <c r="C2111" i="16" s="1"/>
  <c r="I2938" i="16"/>
  <c r="E2938" i="16" s="1"/>
  <c r="C2938" i="16" s="1"/>
  <c r="I3778" i="16"/>
  <c r="E3778" i="16" s="1"/>
  <c r="C3778" i="16" s="1"/>
  <c r="I2867" i="16"/>
  <c r="E2867" i="16" s="1"/>
  <c r="C2867" i="16" s="1"/>
  <c r="I2099" i="16"/>
  <c r="E2099" i="16" s="1"/>
  <c r="C2099" i="16" s="1"/>
  <c r="I2891" i="16"/>
  <c r="E2891" i="16" s="1"/>
  <c r="C2891" i="16" s="1"/>
  <c r="I3719" i="16"/>
  <c r="E3719" i="16" s="1"/>
  <c r="C3719" i="16" s="1"/>
  <c r="I2843" i="16"/>
  <c r="E2843" i="16" s="1"/>
  <c r="C2843" i="16" s="1"/>
  <c r="I2220" i="16"/>
  <c r="E2220" i="16" s="1"/>
  <c r="C2220" i="16" s="1"/>
  <c r="I3317" i="16"/>
  <c r="E3317" i="16" s="1"/>
  <c r="C3317" i="16" s="1"/>
  <c r="I2526" i="16"/>
  <c r="E2526" i="16" s="1"/>
  <c r="C2526" i="16" s="1"/>
  <c r="I3161" i="16"/>
  <c r="E3161" i="16" s="1"/>
  <c r="C3161" i="16" s="1"/>
  <c r="I2550" i="16"/>
  <c r="E2550" i="16" s="1"/>
  <c r="C2550" i="16" s="1"/>
  <c r="I3499" i="16"/>
  <c r="E3499" i="16" s="1"/>
  <c r="C3499" i="16" s="1"/>
  <c r="I2765" i="16"/>
  <c r="E2765" i="16" s="1"/>
  <c r="C2765" i="16" s="1"/>
  <c r="I3425" i="16"/>
  <c r="E3425" i="16" s="1"/>
  <c r="C3425" i="16" s="1"/>
  <c r="I2742" i="16"/>
  <c r="E2742" i="16" s="1"/>
  <c r="C2742" i="16" s="1"/>
  <c r="I3415" i="16"/>
  <c r="E3415" i="16" s="1"/>
  <c r="C3415" i="16" s="1"/>
  <c r="I1950" i="16"/>
  <c r="E1950" i="16" s="1"/>
  <c r="C1950" i="16" s="1"/>
  <c r="I3352" i="16"/>
  <c r="E3352" i="16" s="1"/>
  <c r="C3352" i="16" s="1"/>
  <c r="I3709" i="16"/>
  <c r="E3709" i="16" s="1"/>
  <c r="C3709" i="16" s="1"/>
  <c r="I3564" i="16"/>
  <c r="E3564" i="16" s="1"/>
  <c r="C3564" i="16" s="1"/>
  <c r="I3420" i="16"/>
  <c r="E3420" i="16" s="1"/>
  <c r="C3420" i="16" s="1"/>
  <c r="I3276" i="16"/>
  <c r="E3276" i="16" s="1"/>
  <c r="C3276" i="16" s="1"/>
  <c r="I3132" i="16"/>
  <c r="E3132" i="16" s="1"/>
  <c r="C3132" i="16" s="1"/>
  <c r="I1595" i="16"/>
  <c r="E1595" i="16" s="1"/>
  <c r="C1595" i="16" s="1"/>
  <c r="I1067" i="16"/>
  <c r="E1067" i="16" s="1"/>
  <c r="C1067" i="16" s="1"/>
  <c r="I900" i="16"/>
  <c r="E900" i="16" s="1"/>
  <c r="C900" i="16" s="1"/>
  <c r="I756" i="16"/>
  <c r="E756" i="16" s="1"/>
  <c r="C756" i="16" s="1"/>
  <c r="I611" i="16"/>
  <c r="E611" i="16" s="1"/>
  <c r="C611" i="16" s="1"/>
  <c r="I455" i="16"/>
  <c r="E455" i="16" s="1"/>
  <c r="C455" i="16" s="1"/>
  <c r="I312" i="16"/>
  <c r="E312" i="16" s="1"/>
  <c r="C312" i="16" s="1"/>
  <c r="I1607" i="16"/>
  <c r="E1607" i="16" s="1"/>
  <c r="C1607"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1643" i="16"/>
  <c r="E1643" i="16" s="1"/>
  <c r="C1643" i="16" s="1"/>
  <c r="I3800" i="16"/>
  <c r="E3800" i="16" s="1"/>
  <c r="C3800" i="16" s="1"/>
  <c r="I3658" i="16"/>
  <c r="E3658" i="16" s="1"/>
  <c r="C3658" i="16" s="1"/>
  <c r="I3514" i="16"/>
  <c r="E3514" i="16" s="1"/>
  <c r="C3514" i="16" s="1"/>
  <c r="I3369" i="16"/>
  <c r="E3369" i="16" s="1"/>
  <c r="C3369" i="16" s="1"/>
  <c r="I3225" i="16"/>
  <c r="E3225" i="16" s="1"/>
  <c r="C3225" i="16" s="1"/>
  <c r="I2027" i="16"/>
  <c r="E2027" i="16" s="1"/>
  <c r="C2027" i="16" s="1"/>
  <c r="I1343" i="16"/>
  <c r="E1343" i="16" s="1"/>
  <c r="C1343" i="16" s="1"/>
  <c r="I3752" i="16"/>
  <c r="E3752" i="16" s="1"/>
  <c r="C3752" i="16" s="1"/>
  <c r="I3608" i="16"/>
  <c r="E3608" i="16" s="1"/>
  <c r="C3608" i="16" s="1"/>
  <c r="I3453" i="16"/>
  <c r="E3453" i="16" s="1"/>
  <c r="C3453" i="16" s="1"/>
  <c r="I3308" i="16"/>
  <c r="E3308" i="16" s="1"/>
  <c r="C3308" i="16" s="1"/>
  <c r="I3164" i="16"/>
  <c r="E3164" i="16" s="1"/>
  <c r="C3164" i="16" s="1"/>
  <c r="I1931" i="16"/>
  <c r="E1931" i="16" s="1"/>
  <c r="C1931" i="16" s="1"/>
  <c r="I1200" i="16"/>
  <c r="E1200" i="16" s="1"/>
  <c r="C1200" i="16" s="1"/>
  <c r="I3714" i="16"/>
  <c r="E3714" i="16" s="1"/>
  <c r="C3714" i="16" s="1"/>
  <c r="I3570" i="16"/>
  <c r="E3570" i="16" s="1"/>
  <c r="C3570" i="16" s="1"/>
  <c r="I3427" i="16"/>
  <c r="E3427" i="16" s="1"/>
  <c r="C3427" i="16" s="1"/>
  <c r="I3283" i="16"/>
  <c r="E3283" i="16" s="1"/>
  <c r="C3283" i="16" s="1"/>
  <c r="I3140" i="16"/>
  <c r="E3140" i="16" s="1"/>
  <c r="C3140" i="16" s="1"/>
  <c r="I1542" i="16"/>
  <c r="E1542" i="16" s="1"/>
  <c r="C1542" i="16" s="1"/>
  <c r="I1398" i="16"/>
  <c r="E1398" i="16" s="1"/>
  <c r="C1398" i="16" s="1"/>
  <c r="I1255" i="16"/>
  <c r="E1255" i="16" s="1"/>
  <c r="C1255" i="16" s="1"/>
  <c r="I1962" i="16"/>
  <c r="E1962" i="16" s="1"/>
  <c r="C1962" i="16" s="1"/>
  <c r="I1650" i="16"/>
  <c r="E1650" i="16" s="1"/>
  <c r="C1650" i="16" s="1"/>
  <c r="I3736" i="16"/>
  <c r="E3736" i="16" s="1"/>
  <c r="C3736" i="16" s="1"/>
  <c r="I3593" i="16"/>
  <c r="E3593" i="16" s="1"/>
  <c r="C3593" i="16" s="1"/>
  <c r="I3449" i="16"/>
  <c r="E3449" i="16" s="1"/>
  <c r="C3449" i="16" s="1"/>
  <c r="I3305" i="16"/>
  <c r="E3305" i="16" s="1"/>
  <c r="C3305" i="16" s="1"/>
  <c r="I3162" i="16"/>
  <c r="E3162" i="16" s="1"/>
  <c r="C3162" i="16" s="1"/>
  <c r="I3315" i="16"/>
  <c r="E3315" i="16" s="1"/>
  <c r="C3315" i="16" s="1"/>
  <c r="I3172" i="16"/>
  <c r="E3172" i="16" s="1"/>
  <c r="C3172" i="16" s="1"/>
  <c r="I2178" i="16"/>
  <c r="E2178" i="16" s="1"/>
  <c r="C2178" i="16" s="1"/>
  <c r="I3616" i="16"/>
  <c r="E3616" i="16" s="1"/>
  <c r="C3616" i="16" s="1"/>
  <c r="I3759" i="16"/>
  <c r="E3759" i="16" s="1"/>
  <c r="C3759" i="16" s="1"/>
  <c r="I3602" i="16"/>
  <c r="E3602" i="16" s="1"/>
  <c r="C3602" i="16" s="1"/>
  <c r="I3459" i="16"/>
  <c r="E3459" i="16" s="1"/>
  <c r="C3459" i="16" s="1"/>
  <c r="I3316" i="16"/>
  <c r="E3316" i="16" s="1"/>
  <c r="C3316" i="16" s="1"/>
  <c r="I3170" i="16"/>
  <c r="E3170" i="16" s="1"/>
  <c r="C3170" i="16" s="1"/>
  <c r="I2322" i="16"/>
  <c r="E2322" i="16" s="1"/>
  <c r="C2322" i="16" s="1"/>
  <c r="I3689" i="16"/>
  <c r="E3689" i="16" s="1"/>
  <c r="C3689" i="16" s="1"/>
  <c r="I3782" i="16"/>
  <c r="E3782" i="16" s="1"/>
  <c r="C3782" i="16" s="1"/>
  <c r="I3637" i="16"/>
  <c r="E3637" i="16" s="1"/>
  <c r="C3637" i="16" s="1"/>
  <c r="I3495" i="16"/>
  <c r="E3495" i="16" s="1"/>
  <c r="C3495" i="16" s="1"/>
  <c r="I3351" i="16"/>
  <c r="E3351" i="16" s="1"/>
  <c r="C3351" i="16" s="1"/>
  <c r="I3206" i="16"/>
  <c r="E3206" i="16" s="1"/>
  <c r="C3206" i="16" s="1"/>
  <c r="I2214" i="16"/>
  <c r="E2214" i="16" s="1"/>
  <c r="C2214" i="16" s="1"/>
  <c r="I3628" i="16"/>
  <c r="E3628" i="16" s="1"/>
  <c r="C3628" i="16" s="1"/>
  <c r="I3781" i="16"/>
  <c r="E3781" i="16" s="1"/>
  <c r="C3781" i="16" s="1"/>
  <c r="I3638" i="16"/>
  <c r="E3638" i="16" s="1"/>
  <c r="C3638" i="16" s="1"/>
  <c r="I3493" i="16"/>
  <c r="E3493" i="16" s="1"/>
  <c r="C3493" i="16" s="1"/>
  <c r="I3348" i="16"/>
  <c r="E3348" i="16" s="1"/>
  <c r="C3348" i="16" s="1"/>
  <c r="I3205" i="16"/>
  <c r="E3205" i="16" s="1"/>
  <c r="C320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239" i="16"/>
  <c r="E239" i="16" s="1"/>
  <c r="C239" i="16" s="1"/>
  <c r="I84" i="16"/>
  <c r="E84" i="16" s="1"/>
  <c r="C84"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2062" i="16"/>
  <c r="E2062" i="16" s="1"/>
  <c r="C2062" i="16" s="1"/>
  <c r="I1918" i="16"/>
  <c r="E1918" i="16" s="1"/>
  <c r="C1918" i="16" s="1"/>
  <c r="I1763" i="16"/>
  <c r="E1763" i="16" s="1"/>
  <c r="C1763" i="16" s="1"/>
  <c r="I1619" i="16"/>
  <c r="E1619" i="16" s="1"/>
  <c r="C1619" i="16" s="1"/>
  <c r="I1473" i="16"/>
  <c r="E1473" i="16" s="1"/>
  <c r="C1473" i="16" s="1"/>
  <c r="I1330" i="16"/>
  <c r="E1330" i="16" s="1"/>
  <c r="C1330" i="16" s="1"/>
  <c r="I1186" i="16"/>
  <c r="E1186" i="16" s="1"/>
  <c r="C1186" i="16" s="1"/>
  <c r="I1041" i="16"/>
  <c r="E1041" i="16" s="1"/>
  <c r="C1041"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3510" i="16"/>
  <c r="E3510" i="16" s="1"/>
  <c r="C3510" i="16" s="1"/>
  <c r="I2779" i="16"/>
  <c r="E2779" i="16" s="1"/>
  <c r="C2779" i="16" s="1"/>
  <c r="I3503" i="16"/>
  <c r="E3503" i="16" s="1"/>
  <c r="C3503" i="16" s="1"/>
  <c r="I2663" i="16"/>
  <c r="E2663" i="16" s="1"/>
  <c r="C2663" i="16" s="1"/>
  <c r="I3802" i="16"/>
  <c r="E3802" i="16" s="1"/>
  <c r="C3802" i="16" s="1"/>
  <c r="I2879" i="16"/>
  <c r="E2879" i="16" s="1"/>
  <c r="C2879" i="16" s="1"/>
  <c r="I3634" i="16"/>
  <c r="E3634" i="16" s="1"/>
  <c r="C3634" i="16" s="1"/>
  <c r="I2807" i="16"/>
  <c r="E2807" i="16" s="1"/>
  <c r="C2807" i="16" s="1"/>
  <c r="I3731" i="16"/>
  <c r="E3731" i="16" s="1"/>
  <c r="C3731" i="16" s="1"/>
  <c r="I2831" i="16"/>
  <c r="E2831" i="16" s="1"/>
  <c r="C2831" i="16" s="1"/>
  <c r="I3563" i="16"/>
  <c r="E3563" i="16" s="1"/>
  <c r="C3563" i="16" s="1"/>
  <c r="I2783" i="16"/>
  <c r="E2783" i="16" s="1"/>
  <c r="C2783" i="16" s="1"/>
  <c r="I2195" i="16"/>
  <c r="E2195" i="16" s="1"/>
  <c r="C2195" i="16" s="1"/>
  <c r="I3198" i="16"/>
  <c r="E3198" i="16" s="1"/>
  <c r="C3198" i="16" s="1"/>
  <c r="I2406" i="16"/>
  <c r="E2406" i="16" s="1"/>
  <c r="C2406" i="16" s="1"/>
  <c r="I3103" i="16"/>
  <c r="E3103" i="16" s="1"/>
  <c r="C3103" i="16" s="1"/>
  <c r="I2514" i="16"/>
  <c r="E2514" i="16" s="1"/>
  <c r="C2514" i="16" s="1"/>
  <c r="I3438" i="16"/>
  <c r="E3438" i="16" s="1"/>
  <c r="C3438" i="16" s="1"/>
  <c r="I2719" i="16"/>
  <c r="E2719" i="16" s="1"/>
  <c r="C2719" i="16" s="1"/>
  <c r="I3342" i="16"/>
  <c r="E3342" i="16" s="1"/>
  <c r="C3342" i="16" s="1"/>
  <c r="I2694" i="16"/>
  <c r="E2694" i="16" s="1"/>
  <c r="C2694" i="16" s="1"/>
  <c r="I3331" i="16"/>
  <c r="E3331" i="16" s="1"/>
  <c r="C3331" i="16" s="1"/>
  <c r="I1890" i="16"/>
  <c r="E1890" i="16" s="1"/>
  <c r="C1890"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1535" i="16"/>
  <c r="E1535" i="16" s="1"/>
  <c r="C1535" i="16" s="1"/>
  <c r="I1043" i="16"/>
  <c r="E1043" i="16" s="1"/>
  <c r="C1043" i="16" s="1"/>
  <c r="I888" i="16"/>
  <c r="E888" i="16" s="1"/>
  <c r="C888" i="16" s="1"/>
  <c r="I743" i="16"/>
  <c r="E743" i="16" s="1"/>
  <c r="C743" i="16" s="1"/>
  <c r="I586" i="16"/>
  <c r="E586" i="16" s="1"/>
  <c r="C586" i="16" s="1"/>
  <c r="I443" i="16"/>
  <c r="E443" i="16" s="1"/>
  <c r="C443" i="16" s="1"/>
  <c r="I300" i="16"/>
  <c r="E300" i="16" s="1"/>
  <c r="C300" i="16" s="1"/>
  <c r="I1547" i="16"/>
  <c r="E1547" i="16" s="1"/>
  <c r="C1547"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1584" i="16"/>
  <c r="E1584" i="16" s="1"/>
  <c r="C1584" i="16" s="1"/>
  <c r="I3789" i="16"/>
  <c r="E3789" i="16" s="1"/>
  <c r="C3789" i="16" s="1"/>
  <c r="I3645" i="16"/>
  <c r="E3645" i="16" s="1"/>
  <c r="C3645" i="16" s="1"/>
  <c r="I3500" i="16"/>
  <c r="E3500" i="16" s="1"/>
  <c r="C3500" i="16" s="1"/>
  <c r="I3357" i="16"/>
  <c r="E3357" i="16" s="1"/>
  <c r="C3357" i="16" s="1"/>
  <c r="I3213" i="16"/>
  <c r="E3213" i="16" s="1"/>
  <c r="C3213" i="16" s="1"/>
  <c r="I1967" i="16"/>
  <c r="E1967" i="16" s="1"/>
  <c r="C1967" i="16" s="1"/>
  <c r="I1283" i="16"/>
  <c r="E1283" i="16" s="1"/>
  <c r="C1283" i="16" s="1"/>
  <c r="I3740" i="16"/>
  <c r="E3740" i="16" s="1"/>
  <c r="C3740" i="16" s="1"/>
  <c r="I3595" i="16"/>
  <c r="E3595" i="16" s="1"/>
  <c r="C3595" i="16" s="1"/>
  <c r="I3440" i="16"/>
  <c r="E3440" i="16" s="1"/>
  <c r="C3440" i="16" s="1"/>
  <c r="I3295" i="16"/>
  <c r="E3295" i="16" s="1"/>
  <c r="C3295" i="16" s="1"/>
  <c r="I3151" i="16"/>
  <c r="E3151" i="16" s="1"/>
  <c r="C3151" i="16" s="1"/>
  <c r="I1860" i="16"/>
  <c r="E1860" i="16" s="1"/>
  <c r="C1860" i="16" s="1"/>
  <c r="I1091" i="16"/>
  <c r="E1091" i="16" s="1"/>
  <c r="C1091" i="16" s="1"/>
  <c r="I3703" i="16"/>
  <c r="E3703" i="16" s="1"/>
  <c r="C3703" i="16" s="1"/>
  <c r="I3560" i="16"/>
  <c r="E3560" i="16" s="1"/>
  <c r="C3560" i="16" s="1"/>
  <c r="I3414" i="16"/>
  <c r="E3414" i="16" s="1"/>
  <c r="C3414" i="16" s="1"/>
  <c r="I3271" i="16"/>
  <c r="E3271" i="16" s="1"/>
  <c r="C3271" i="16" s="1"/>
  <c r="I3127" i="16"/>
  <c r="E3127" i="16" s="1"/>
  <c r="C3127" i="16" s="1"/>
  <c r="I1530" i="16"/>
  <c r="E1530" i="16" s="1"/>
  <c r="C1530" i="16" s="1"/>
  <c r="I1386" i="16"/>
  <c r="E1386" i="16" s="1"/>
  <c r="C1386" i="16" s="1"/>
  <c r="I1242" i="16"/>
  <c r="E1242" i="16" s="1"/>
  <c r="C1242" i="16" s="1"/>
  <c r="I1902" i="16"/>
  <c r="E1902" i="16" s="1"/>
  <c r="C1902" i="16" s="1"/>
  <c r="I1625" i="16"/>
  <c r="E1625" i="16" s="1"/>
  <c r="C1625" i="16" s="1"/>
  <c r="I3725" i="16"/>
  <c r="E3725" i="16" s="1"/>
  <c r="C3725" i="16" s="1"/>
  <c r="I3581" i="16"/>
  <c r="E3581" i="16" s="1"/>
  <c r="C3581" i="16" s="1"/>
  <c r="I3436" i="16"/>
  <c r="E3436" i="16" s="1"/>
  <c r="C3436" i="16" s="1"/>
  <c r="I3293" i="16"/>
  <c r="E3293" i="16" s="1"/>
  <c r="C3293" i="16" s="1"/>
  <c r="I3148" i="16"/>
  <c r="E3148" i="16" s="1"/>
  <c r="C3148" i="16" s="1"/>
  <c r="I3303" i="16"/>
  <c r="E3303" i="16" s="1"/>
  <c r="C3303" i="16" s="1"/>
  <c r="I3159" i="16"/>
  <c r="E3159" i="16" s="1"/>
  <c r="C3159" i="16" s="1"/>
  <c r="I2118" i="16"/>
  <c r="E2118" i="16" s="1"/>
  <c r="C2118" i="16" s="1"/>
  <c r="I3568" i="16"/>
  <c r="E3568" i="16" s="1"/>
  <c r="C3568" i="16" s="1"/>
  <c r="I3748" i="16"/>
  <c r="E3748" i="16" s="1"/>
  <c r="C3748" i="16" s="1"/>
  <c r="I3590" i="16"/>
  <c r="E3590" i="16" s="1"/>
  <c r="C3590" i="16" s="1"/>
  <c r="I3447" i="16"/>
  <c r="E3447" i="16" s="1"/>
  <c r="C3447" i="16" s="1"/>
  <c r="I3304" i="16"/>
  <c r="E3304" i="16" s="1"/>
  <c r="C3304" i="16" s="1"/>
  <c r="I3160" i="16"/>
  <c r="E3160" i="16" s="1"/>
  <c r="C3160" i="16" s="1"/>
  <c r="I2250" i="16"/>
  <c r="E2250" i="16" s="1"/>
  <c r="C2250" i="16" s="1"/>
  <c r="I3640" i="16"/>
  <c r="E3640" i="16" s="1"/>
  <c r="C3640" i="16" s="1"/>
  <c r="I3770" i="16"/>
  <c r="E3770" i="16" s="1"/>
  <c r="C3770" i="16" s="1"/>
  <c r="I3625" i="16"/>
  <c r="E3625" i="16" s="1"/>
  <c r="C3625" i="16" s="1"/>
  <c r="I3482" i="16"/>
  <c r="E3482" i="16" s="1"/>
  <c r="C3482" i="16" s="1"/>
  <c r="I3338" i="16"/>
  <c r="E3338" i="16" s="1"/>
  <c r="C3338" i="16" s="1"/>
  <c r="I3194" i="16"/>
  <c r="E3194" i="16" s="1"/>
  <c r="C3194" i="16" s="1"/>
  <c r="I2154" i="16"/>
  <c r="E2154" i="16" s="1"/>
  <c r="C2154" i="16" s="1"/>
  <c r="I3580" i="16"/>
  <c r="E3580" i="16" s="1"/>
  <c r="C3580" i="16" s="1"/>
  <c r="I3769" i="16"/>
  <c r="E3769" i="16" s="1"/>
  <c r="C3769" i="16" s="1"/>
  <c r="I3626" i="16"/>
  <c r="E3626" i="16" s="1"/>
  <c r="C3626" i="16" s="1"/>
  <c r="I3481" i="16"/>
  <c r="E3481" i="16" s="1"/>
  <c r="C3481" i="16" s="1"/>
  <c r="I3337" i="16"/>
  <c r="E3337" i="16" s="1"/>
  <c r="C3337" i="16" s="1"/>
  <c r="I3193" i="16"/>
  <c r="E3193" i="16" s="1"/>
  <c r="C319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15" i="16"/>
  <c r="E215" i="16" s="1"/>
  <c r="C215" i="16" s="1"/>
  <c r="I72" i="16"/>
  <c r="E72" i="16" s="1"/>
  <c r="C72"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2050" i="16"/>
  <c r="E2050" i="16" s="1"/>
  <c r="C2050" i="16" s="1"/>
  <c r="I1907" i="16"/>
  <c r="E1907" i="16" s="1"/>
  <c r="C1907" i="16" s="1"/>
  <c r="I1750" i="16"/>
  <c r="E1750" i="16" s="1"/>
  <c r="C1750" i="16" s="1"/>
  <c r="I1606" i="16"/>
  <c r="E1606" i="16" s="1"/>
  <c r="C1606" i="16" s="1"/>
  <c r="I1462" i="16"/>
  <c r="E1462" i="16" s="1"/>
  <c r="C1462" i="16" s="1"/>
  <c r="I1318" i="16"/>
  <c r="E1318" i="16" s="1"/>
  <c r="C1318" i="16" s="1"/>
  <c r="I1174" i="16"/>
  <c r="E1174" i="16" s="1"/>
  <c r="C1174" i="16" s="1"/>
  <c r="I1030" i="16"/>
  <c r="E1030" i="16" s="1"/>
  <c r="C1030"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1077" i="16"/>
  <c r="E1077" i="16" s="1"/>
  <c r="C1077"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2060" i="16"/>
  <c r="E2060" i="16" s="1"/>
  <c r="C2060" i="16" s="1"/>
  <c r="I1917" i="16"/>
  <c r="E1917" i="16" s="1"/>
  <c r="C1917" i="16" s="1"/>
  <c r="I3463" i="16"/>
  <c r="E3463" i="16" s="1"/>
  <c r="C3463" i="16" s="1"/>
  <c r="I2730" i="16"/>
  <c r="E2730" i="16" s="1"/>
  <c r="C2730" i="16" s="1"/>
  <c r="I3384" i="16"/>
  <c r="E3384" i="16" s="1"/>
  <c r="C3384" i="16" s="1"/>
  <c r="I2604" i="16"/>
  <c r="E2604" i="16" s="1"/>
  <c r="C2604" i="16" s="1"/>
  <c r="I3659" i="16"/>
  <c r="E3659" i="16" s="1"/>
  <c r="C3659" i="16" s="1"/>
  <c r="I2819" i="16"/>
  <c r="E2819" i="16" s="1"/>
  <c r="C2819" i="16" s="1"/>
  <c r="I3516" i="16"/>
  <c r="E3516" i="16" s="1"/>
  <c r="C3516" i="16" s="1"/>
  <c r="I2747" i="16"/>
  <c r="E2747" i="16" s="1"/>
  <c r="C2747" i="16" s="1"/>
  <c r="I3550" i="16"/>
  <c r="E3550" i="16" s="1"/>
  <c r="C3550" i="16" s="1"/>
  <c r="I2771" i="16"/>
  <c r="E2771" i="16" s="1"/>
  <c r="C2771" i="16" s="1"/>
  <c r="I3455" i="16"/>
  <c r="E3455" i="16" s="1"/>
  <c r="C3455" i="16" s="1"/>
  <c r="I2735" i="16"/>
  <c r="E2735" i="16" s="1"/>
  <c r="C2735" i="16" s="1"/>
  <c r="I2172" i="16"/>
  <c r="E2172" i="16" s="1"/>
  <c r="C2172" i="16" s="1"/>
  <c r="I3090" i="16"/>
  <c r="E3090" i="16" s="1"/>
  <c r="C3090" i="16" s="1"/>
  <c r="I3695" i="16"/>
  <c r="E3695" i="16" s="1"/>
  <c r="C3695" i="16" s="1"/>
  <c r="I3030" i="16"/>
  <c r="E3030" i="16" s="1"/>
  <c r="C3030" i="16" s="1"/>
  <c r="I2478" i="16"/>
  <c r="E2478" i="16" s="1"/>
  <c r="C2478" i="16" s="1"/>
  <c r="I3354" i="16"/>
  <c r="E3354" i="16" s="1"/>
  <c r="C3354" i="16" s="1"/>
  <c r="I2646" i="16"/>
  <c r="E2646" i="16" s="1"/>
  <c r="C2646" i="16" s="1"/>
  <c r="I3258" i="16"/>
  <c r="E3258" i="16" s="1"/>
  <c r="C3258" i="16" s="1"/>
  <c r="I2670" i="16"/>
  <c r="E2670" i="16" s="1"/>
  <c r="C2670" i="16" s="1"/>
  <c r="I3246" i="16"/>
  <c r="E3246" i="16" s="1"/>
  <c r="C3246" i="16" s="1"/>
  <c r="I1830" i="16"/>
  <c r="E1830" i="16" s="1"/>
  <c r="C1830"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1475" i="16"/>
  <c r="E1475" i="16" s="1"/>
  <c r="C1475" i="16" s="1"/>
  <c r="I1019" i="16"/>
  <c r="E1019" i="16" s="1"/>
  <c r="C1019" i="16" s="1"/>
  <c r="I876" i="16"/>
  <c r="E876" i="16" s="1"/>
  <c r="C876" i="16" s="1"/>
  <c r="I731" i="16"/>
  <c r="E731" i="16" s="1"/>
  <c r="C731" i="16" s="1"/>
  <c r="I574" i="16"/>
  <c r="E574" i="16" s="1"/>
  <c r="C574" i="16" s="1"/>
  <c r="I431" i="16"/>
  <c r="E431" i="16" s="1"/>
  <c r="C431" i="16" s="1"/>
  <c r="I287" i="16"/>
  <c r="E287" i="16" s="1"/>
  <c r="C287" i="16" s="1"/>
  <c r="I1487" i="16"/>
  <c r="E1487" i="16" s="1"/>
  <c r="C1487"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1511" i="16"/>
  <c r="E1511" i="16" s="1"/>
  <c r="C1511" i="16" s="1"/>
  <c r="I3777" i="16"/>
  <c r="E3777" i="16" s="1"/>
  <c r="C3777" i="16" s="1"/>
  <c r="I3632" i="16"/>
  <c r="E3632" i="16" s="1"/>
  <c r="C3632" i="16" s="1"/>
  <c r="I3488" i="16"/>
  <c r="E3488" i="16" s="1"/>
  <c r="C3488" i="16" s="1"/>
  <c r="I3345" i="16"/>
  <c r="E3345" i="16" s="1"/>
  <c r="C3345" i="16" s="1"/>
  <c r="I3201" i="16"/>
  <c r="E3201" i="16" s="1"/>
  <c r="C3201" i="16" s="1"/>
  <c r="I1906" i="16"/>
  <c r="E1906" i="16" s="1"/>
  <c r="C1906" i="16" s="1"/>
  <c r="I1224" i="16"/>
  <c r="E1224" i="16" s="1"/>
  <c r="C1224" i="16" s="1"/>
  <c r="I3728" i="16"/>
  <c r="E3728" i="16" s="1"/>
  <c r="C3728" i="16" s="1"/>
  <c r="I3584" i="16"/>
  <c r="E3584" i="16" s="1"/>
  <c r="C3584" i="16" s="1"/>
  <c r="I3428" i="16"/>
  <c r="E3428" i="16" s="1"/>
  <c r="C3428" i="16" s="1"/>
  <c r="I3284" i="16"/>
  <c r="E3284" i="16" s="1"/>
  <c r="C3284" i="16" s="1"/>
  <c r="I3139" i="16"/>
  <c r="E3139" i="16" s="1"/>
  <c r="C3139" i="16" s="1"/>
  <c r="I1810" i="16"/>
  <c r="E1810" i="16" s="1"/>
  <c r="C1810"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1517" i="16"/>
  <c r="E1517" i="16" s="1"/>
  <c r="C1517" i="16" s="1"/>
  <c r="I1373" i="16"/>
  <c r="E1373" i="16" s="1"/>
  <c r="C1373" i="16" s="1"/>
  <c r="I1229" i="16"/>
  <c r="E1229" i="16" s="1"/>
  <c r="C1229" i="16" s="1"/>
  <c r="I1842" i="16"/>
  <c r="E1842" i="16" s="1"/>
  <c r="C1842" i="16" s="1"/>
  <c r="I1602" i="16"/>
  <c r="E1602" i="16" s="1"/>
  <c r="C1602" i="16" s="1"/>
  <c r="I3713" i="16"/>
  <c r="E3713" i="16" s="1"/>
  <c r="C3713" i="16" s="1"/>
  <c r="I3569" i="16"/>
  <c r="E3569" i="16" s="1"/>
  <c r="C3569" i="16" s="1"/>
  <c r="I3426" i="16"/>
  <c r="E3426" i="16" s="1"/>
  <c r="C3426" i="16" s="1"/>
  <c r="I3281" i="16"/>
  <c r="E3281" i="16" s="1"/>
  <c r="C3281" i="16" s="1"/>
  <c r="I3137" i="16"/>
  <c r="E3137" i="16" s="1"/>
  <c r="C3137" i="16" s="1"/>
  <c r="I3291" i="16"/>
  <c r="E3291" i="16" s="1"/>
  <c r="C3291" i="16" s="1"/>
  <c r="I3149" i="16"/>
  <c r="E3149" i="16" s="1"/>
  <c r="C3149" i="16" s="1"/>
  <c r="I2045" i="16"/>
  <c r="E2045" i="16" s="1"/>
  <c r="C2045" i="16" s="1"/>
  <c r="I3519" i="16"/>
  <c r="E3519" i="16" s="1"/>
  <c r="C3519" i="16" s="1"/>
  <c r="I3735" i="16"/>
  <c r="E3735" i="16" s="1"/>
  <c r="C3735" i="16" s="1"/>
  <c r="I3579" i="16"/>
  <c r="E3579" i="16" s="1"/>
  <c r="C3579" i="16" s="1"/>
  <c r="I3435" i="16"/>
  <c r="E3435" i="16" s="1"/>
  <c r="C3435" i="16" s="1"/>
  <c r="I3292" i="16"/>
  <c r="E3292" i="16" s="1"/>
  <c r="C3292" i="16" s="1"/>
  <c r="I3147" i="16"/>
  <c r="E3147" i="16" s="1"/>
  <c r="C3147" i="16" s="1"/>
  <c r="I2189" i="16"/>
  <c r="E2189" i="16" s="1"/>
  <c r="C2189" i="16" s="1"/>
  <c r="I3592" i="16"/>
  <c r="E3592" i="16" s="1"/>
  <c r="C3592" i="16" s="1"/>
  <c r="I3758" i="16"/>
  <c r="E3758" i="16" s="1"/>
  <c r="C3758" i="16" s="1"/>
  <c r="I3614" i="16"/>
  <c r="E3614" i="16" s="1"/>
  <c r="C3614" i="16" s="1"/>
  <c r="I3470" i="16"/>
  <c r="E3470" i="16" s="1"/>
  <c r="C3470" i="16" s="1"/>
  <c r="I3326" i="16"/>
  <c r="E3326" i="16" s="1"/>
  <c r="C3326" i="16" s="1"/>
  <c r="I3182" i="16"/>
  <c r="E3182" i="16" s="1"/>
  <c r="C3182" i="16" s="1"/>
  <c r="I2081" i="16"/>
  <c r="E2081" i="16" s="1"/>
  <c r="C2081" i="16" s="1"/>
  <c r="I3532" i="16"/>
  <c r="E3532" i="16" s="1"/>
  <c r="C3532" i="16" s="1"/>
  <c r="I3757" i="16"/>
  <c r="E3757" i="16" s="1"/>
  <c r="C3757" i="16" s="1"/>
  <c r="I3613" i="16"/>
  <c r="E3613" i="16" s="1"/>
  <c r="C3613" i="16" s="1"/>
  <c r="I3468" i="16"/>
  <c r="E3468" i="16" s="1"/>
  <c r="C3468" i="16" s="1"/>
  <c r="I3324" i="16"/>
  <c r="E3324" i="16" s="1"/>
  <c r="C3324" i="16" s="1"/>
  <c r="I3181" i="16"/>
  <c r="E3181" i="16" s="1"/>
  <c r="C318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203" i="16"/>
  <c r="E203" i="16" s="1"/>
  <c r="C203" i="16" s="1"/>
  <c r="I58" i="16"/>
  <c r="E58" i="16" s="1"/>
  <c r="C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2037" i="16"/>
  <c r="E2037" i="16" s="1"/>
  <c r="C2037" i="16" s="1"/>
  <c r="I1882" i="16"/>
  <c r="E1882" i="16" s="1"/>
  <c r="C1882" i="16" s="1"/>
  <c r="I1737" i="16"/>
  <c r="E1737" i="16" s="1"/>
  <c r="C1737" i="16" s="1"/>
  <c r="I1593" i="16"/>
  <c r="E1593" i="16" s="1"/>
  <c r="C1593" i="16" s="1"/>
  <c r="I1450" i="16"/>
  <c r="E1450" i="16" s="1"/>
  <c r="C1450" i="16" s="1"/>
  <c r="I1306" i="16"/>
  <c r="E1306" i="16" s="1"/>
  <c r="C1306" i="16" s="1"/>
  <c r="I1163" i="16"/>
  <c r="E1163" i="16" s="1"/>
  <c r="C1163" i="16" s="1"/>
  <c r="I1018" i="16"/>
  <c r="E1018" i="16" s="1"/>
  <c r="C1018"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1065" i="16"/>
  <c r="E1065" i="16" s="1"/>
  <c r="C106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2047" i="16"/>
  <c r="E2047" i="16" s="1"/>
  <c r="C2047" i="16" s="1"/>
  <c r="I3306" i="16"/>
  <c r="E3306" i="16" s="1"/>
  <c r="C3306" i="16" s="1"/>
  <c r="I2683" i="16"/>
  <c r="E2683" i="16" s="1"/>
  <c r="C2683" i="16" s="1"/>
  <c r="I3323" i="16"/>
  <c r="E3323" i="16" s="1"/>
  <c r="C3323" i="16" s="1"/>
  <c r="I2543" i="16"/>
  <c r="E2543" i="16" s="1"/>
  <c r="C2543" i="16" s="1"/>
  <c r="I3527" i="16"/>
  <c r="E3527" i="16" s="1"/>
  <c r="C3527" i="16" s="1"/>
  <c r="I2759" i="16"/>
  <c r="E2759" i="16" s="1"/>
  <c r="C2759" i="16" s="1"/>
  <c r="I3395" i="16"/>
  <c r="E3395" i="16" s="1"/>
  <c r="C3395" i="16" s="1"/>
  <c r="I2687" i="16"/>
  <c r="E2687" i="16" s="1"/>
  <c r="C2687" i="16" s="1"/>
  <c r="I3443" i="16"/>
  <c r="E3443" i="16" s="1"/>
  <c r="C3443" i="16" s="1"/>
  <c r="I2711" i="16"/>
  <c r="E2711" i="16" s="1"/>
  <c r="C2711" i="16" s="1"/>
  <c r="I3371" i="16"/>
  <c r="E3371" i="16" s="1"/>
  <c r="C3371" i="16" s="1"/>
  <c r="I2676" i="16"/>
  <c r="E2676" i="16" s="1"/>
  <c r="C2676" i="16" s="1"/>
  <c r="I2147" i="16"/>
  <c r="E2147" i="16" s="1"/>
  <c r="C2147" i="16" s="1"/>
  <c r="I2502" i="16"/>
  <c r="E2502" i="16" s="1"/>
  <c r="C2502" i="16" s="1"/>
  <c r="I3539" i="16"/>
  <c r="E3539" i="16" s="1"/>
  <c r="C3539" i="16" s="1"/>
  <c r="I2982" i="16"/>
  <c r="E2982" i="16" s="1"/>
  <c r="C2982" i="16" s="1"/>
  <c r="I2454" i="16"/>
  <c r="E2454" i="16" s="1"/>
  <c r="C2454" i="16" s="1"/>
  <c r="I3282" i="16"/>
  <c r="E3282" i="16" s="1"/>
  <c r="C3282" i="16" s="1"/>
  <c r="I2418" i="16"/>
  <c r="E2418" i="16" s="1"/>
  <c r="C2418" i="16" s="1"/>
  <c r="I3210" i="16"/>
  <c r="E3210" i="16" s="1"/>
  <c r="C3210" i="16" s="1"/>
  <c r="I2599" i="16"/>
  <c r="E2599" i="16" s="1"/>
  <c r="C2599" i="16" s="1"/>
  <c r="I3185" i="16"/>
  <c r="E3185" i="16" s="1"/>
  <c r="C3185" i="16" s="1"/>
  <c r="I1734" i="16"/>
  <c r="E1734" i="16" s="1"/>
  <c r="C1734"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1415" i="16"/>
  <c r="E1415" i="16" s="1"/>
  <c r="C1415" i="16" s="1"/>
  <c r="I1008" i="16"/>
  <c r="E1008" i="16" s="1"/>
  <c r="C1008" i="16" s="1"/>
  <c r="I863" i="16"/>
  <c r="E863" i="16" s="1"/>
  <c r="C863" i="16" s="1"/>
  <c r="I718" i="16"/>
  <c r="E718" i="16" s="1"/>
  <c r="C718" i="16" s="1"/>
  <c r="I563" i="16"/>
  <c r="E563" i="16" s="1"/>
  <c r="C563" i="16" s="1"/>
  <c r="I419" i="16"/>
  <c r="E419" i="16" s="1"/>
  <c r="C419" i="16" s="1"/>
  <c r="I276" i="16"/>
  <c r="E276" i="16" s="1"/>
  <c r="C276" i="16" s="1"/>
  <c r="I1451" i="16"/>
  <c r="E1451" i="16" s="1"/>
  <c r="C1451"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1427" i="16"/>
  <c r="E1427" i="16" s="1"/>
  <c r="C1427" i="16" s="1"/>
  <c r="I3764" i="16"/>
  <c r="E3764" i="16" s="1"/>
  <c r="C3764" i="16" s="1"/>
  <c r="I3622" i="16"/>
  <c r="E3622" i="16" s="1"/>
  <c r="C3622" i="16" s="1"/>
  <c r="I3477" i="16"/>
  <c r="E3477" i="16" s="1"/>
  <c r="C3477" i="16" s="1"/>
  <c r="I3333" i="16"/>
  <c r="E3333" i="16" s="1"/>
  <c r="C3333" i="16" s="1"/>
  <c r="I3190" i="16"/>
  <c r="E3190" i="16" s="1"/>
  <c r="C3190" i="16" s="1"/>
  <c r="I1847" i="16"/>
  <c r="E1847" i="16" s="1"/>
  <c r="C1847" i="16" s="1"/>
  <c r="I1162" i="16"/>
  <c r="E1162" i="16" s="1"/>
  <c r="C1162" i="16" s="1"/>
  <c r="I3717" i="16"/>
  <c r="E3717" i="16" s="1"/>
  <c r="C3717" i="16" s="1"/>
  <c r="I3572" i="16"/>
  <c r="E3572" i="16" s="1"/>
  <c r="C3572" i="16" s="1"/>
  <c r="I3416" i="16"/>
  <c r="E3416" i="16" s="1"/>
  <c r="C3416" i="16" s="1"/>
  <c r="I3272" i="16"/>
  <c r="E3272" i="16" s="1"/>
  <c r="C3272" i="16" s="1"/>
  <c r="I3129" i="16"/>
  <c r="E3129" i="16" s="1"/>
  <c r="C3129" i="16" s="1"/>
  <c r="I1751" i="16"/>
  <c r="E1751" i="16" s="1"/>
  <c r="C1751"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1506" i="16"/>
  <c r="E1506" i="16" s="1"/>
  <c r="C1506" i="16" s="1"/>
  <c r="I1362" i="16"/>
  <c r="E1362" i="16" s="1"/>
  <c r="C1362" i="16" s="1"/>
  <c r="I1218" i="16"/>
  <c r="E1218" i="16" s="1"/>
  <c r="C1218" i="16" s="1"/>
  <c r="I1806" i="16"/>
  <c r="E1806" i="16" s="1"/>
  <c r="C1806" i="16" s="1"/>
  <c r="I1554" i="16"/>
  <c r="E1554" i="16" s="1"/>
  <c r="C1554" i="16" s="1"/>
  <c r="I3701" i="16"/>
  <c r="E3701" i="16" s="1"/>
  <c r="C3701" i="16" s="1"/>
  <c r="I3557" i="16"/>
  <c r="E3557" i="16" s="1"/>
  <c r="C3557" i="16" s="1"/>
  <c r="I3413" i="16"/>
  <c r="E3413" i="16" s="1"/>
  <c r="C3413" i="16" s="1"/>
  <c r="I3269" i="16"/>
  <c r="E3269" i="16" s="1"/>
  <c r="C3269" i="16" s="1"/>
  <c r="I3125" i="16"/>
  <c r="E3125" i="16" s="1"/>
  <c r="C3125" i="16" s="1"/>
  <c r="I3280" i="16"/>
  <c r="E3280" i="16" s="1"/>
  <c r="C3280" i="16" s="1"/>
  <c r="I3136" i="16"/>
  <c r="E3136" i="16" s="1"/>
  <c r="C3136" i="16" s="1"/>
  <c r="I1986" i="16"/>
  <c r="E1986" i="16" s="1"/>
  <c r="C1986" i="16" s="1"/>
  <c r="I3460" i="16"/>
  <c r="E3460" i="16" s="1"/>
  <c r="C3460" i="16" s="1"/>
  <c r="I3723" i="16"/>
  <c r="E3723" i="16" s="1"/>
  <c r="C3723" i="16" s="1"/>
  <c r="I3567" i="16"/>
  <c r="E3567" i="16" s="1"/>
  <c r="C3567" i="16" s="1"/>
  <c r="I3423" i="16"/>
  <c r="E3423" i="16" s="1"/>
  <c r="C3423" i="16" s="1"/>
  <c r="I3279" i="16"/>
  <c r="E3279" i="16" s="1"/>
  <c r="C3279" i="16" s="1"/>
  <c r="I3135" i="16"/>
  <c r="E3135" i="16" s="1"/>
  <c r="C3135" i="16" s="1"/>
  <c r="I2130" i="16"/>
  <c r="E2130" i="16" s="1"/>
  <c r="C2130" i="16" s="1"/>
  <c r="I3543" i="16"/>
  <c r="E3543" i="16" s="1"/>
  <c r="C3543" i="16" s="1"/>
  <c r="I3746" i="16"/>
  <c r="E3746" i="16" s="1"/>
  <c r="C3746" i="16" s="1"/>
  <c r="I3603" i="16"/>
  <c r="E3603" i="16" s="1"/>
  <c r="C3603" i="16" s="1"/>
  <c r="I3458" i="16"/>
  <c r="E3458" i="16" s="1"/>
  <c r="C3458" i="16" s="1"/>
  <c r="I3314" i="16"/>
  <c r="E3314" i="16" s="1"/>
  <c r="C3314" i="16" s="1"/>
  <c r="I3171" i="16"/>
  <c r="E3171" i="16" s="1"/>
  <c r="C3171" i="16" s="1"/>
  <c r="I1999" i="16"/>
  <c r="E1999" i="16" s="1"/>
  <c r="C1999" i="16" s="1"/>
  <c r="I3484" i="16"/>
  <c r="E3484" i="16" s="1"/>
  <c r="C3484" i="16" s="1"/>
  <c r="I3745" i="16"/>
  <c r="E3745" i="16" s="1"/>
  <c r="C3745" i="16" s="1"/>
  <c r="I3601" i="16"/>
  <c r="E3601" i="16" s="1"/>
  <c r="C3601" i="16" s="1"/>
  <c r="I3457" i="16"/>
  <c r="E3457" i="16" s="1"/>
  <c r="C3457" i="16" s="1"/>
  <c r="I3313" i="16"/>
  <c r="E3313" i="16" s="1"/>
  <c r="C3313" i="16" s="1"/>
  <c r="I3169" i="16"/>
  <c r="E3169" i="16" s="1"/>
  <c r="C3169"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2015" i="16"/>
  <c r="E2015" i="16" s="1"/>
  <c r="C2015" i="16" s="1"/>
  <c r="I1873" i="16"/>
  <c r="E1873" i="16" s="1"/>
  <c r="C1873" i="16" s="1"/>
  <c r="I1727" i="16"/>
  <c r="E1727" i="16" s="1"/>
  <c r="C1727" i="16" s="1"/>
  <c r="I1583" i="16"/>
  <c r="E1583" i="16" s="1"/>
  <c r="C1583" i="16" s="1"/>
  <c r="I1439" i="16"/>
  <c r="E1439" i="16" s="1"/>
  <c r="C1439" i="16" s="1"/>
  <c r="I1296" i="16"/>
  <c r="E1296" i="16" s="1"/>
  <c r="C1296" i="16" s="1"/>
  <c r="I1152" i="16"/>
  <c r="E1152" i="16" s="1"/>
  <c r="C1152" i="16" s="1"/>
  <c r="I190" i="16"/>
  <c r="E190" i="16" s="1"/>
  <c r="C190" i="16" s="1"/>
  <c r="I46" i="16"/>
  <c r="E46" i="16" s="1"/>
  <c r="C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2026" i="16"/>
  <c r="E2026" i="16" s="1"/>
  <c r="C2026" i="16" s="1"/>
  <c r="I1870" i="16"/>
  <c r="E1870" i="16" s="1"/>
  <c r="C1870" i="16" s="1"/>
  <c r="I1725" i="16"/>
  <c r="E1725" i="16" s="1"/>
  <c r="C1725" i="16" s="1"/>
  <c r="I1582" i="16"/>
  <c r="E1582" i="16" s="1"/>
  <c r="C1582" i="16" s="1"/>
  <c r="I1437" i="16"/>
  <c r="E1437" i="16" s="1"/>
  <c r="C1437" i="16" s="1"/>
  <c r="I1293" i="16"/>
  <c r="E1293" i="16" s="1"/>
  <c r="C1293" i="16" s="1"/>
  <c r="I1150" i="16"/>
  <c r="E1150" i="16" s="1"/>
  <c r="C1150"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235" i="16"/>
  <c r="E3235" i="16" s="1"/>
  <c r="C3235" i="16" s="1"/>
  <c r="I2633" i="16"/>
  <c r="E2633" i="16" s="1"/>
  <c r="C2633" i="16" s="1"/>
  <c r="I3239" i="16"/>
  <c r="E3239" i="16" s="1"/>
  <c r="C3239" i="16" s="1"/>
  <c r="I2483" i="16"/>
  <c r="E2483" i="16" s="1"/>
  <c r="C2483" i="16" s="1"/>
  <c r="I3407" i="16"/>
  <c r="E3407" i="16" s="1"/>
  <c r="C3407" i="16" s="1"/>
  <c r="I2699" i="16"/>
  <c r="E2699" i="16" s="1"/>
  <c r="C2699" i="16" s="1"/>
  <c r="I3335" i="16"/>
  <c r="E3335" i="16" s="1"/>
  <c r="C3335" i="16" s="1"/>
  <c r="I2627" i="16"/>
  <c r="E2627" i="16" s="1"/>
  <c r="C2627" i="16" s="1"/>
  <c r="I3359" i="16"/>
  <c r="E3359" i="16" s="1"/>
  <c r="C3359" i="16" s="1"/>
  <c r="I2652" i="16"/>
  <c r="E2652" i="16" s="1"/>
  <c r="C2652" i="16" s="1"/>
  <c r="I3311" i="16"/>
  <c r="E3311" i="16" s="1"/>
  <c r="C3311" i="16" s="1"/>
  <c r="I2615" i="16"/>
  <c r="E2615" i="16" s="1"/>
  <c r="C2615" i="16" s="1"/>
  <c r="I2124" i="16"/>
  <c r="E2124" i="16" s="1"/>
  <c r="C2124" i="16" s="1"/>
  <c r="I2334" i="16"/>
  <c r="E2334" i="16" s="1"/>
  <c r="C2334" i="16" s="1"/>
  <c r="I3834" i="16"/>
  <c r="E3834" i="16" s="1"/>
  <c r="C3834" i="16" s="1"/>
  <c r="I2921" i="16"/>
  <c r="E2921" i="16" s="1"/>
  <c r="C2921" i="16" s="1"/>
  <c r="I3839" i="16"/>
  <c r="E3839" i="16" s="1"/>
  <c r="C3839" i="16" s="1"/>
  <c r="I3221" i="16"/>
  <c r="E3221" i="16" s="1"/>
  <c r="C3221" i="16" s="1"/>
  <c r="I3742" i="16"/>
  <c r="E3742" i="16" s="1"/>
  <c r="C3742" i="16" s="1"/>
  <c r="I3138" i="16"/>
  <c r="E3138" i="16" s="1"/>
  <c r="C3138" i="16" s="1"/>
  <c r="I3755" i="16"/>
  <c r="E3755" i="16" s="1"/>
  <c r="C3755" i="16" s="1"/>
  <c r="I3078" i="16"/>
  <c r="E3078" i="16" s="1"/>
  <c r="C3078" i="16" s="1"/>
  <c r="I3808" i="16"/>
  <c r="E3808" i="16" s="1"/>
  <c r="C3808" i="16" s="1"/>
  <c r="I3804" i="16"/>
  <c r="E3804" i="16" s="1"/>
  <c r="C3804" i="16" s="1"/>
  <c r="I3660" i="16"/>
  <c r="E3660" i="16" s="1"/>
  <c r="C3660" i="16" s="1"/>
  <c r="I3515" i="16"/>
  <c r="E3515" i="16" s="1"/>
  <c r="C3515" i="16" s="1"/>
  <c r="I3373" i="16"/>
  <c r="E3373" i="16" s="1"/>
  <c r="C3373" i="16" s="1"/>
  <c r="I3228" i="16"/>
  <c r="E3228" i="16" s="1"/>
  <c r="C3228" i="16" s="1"/>
  <c r="I2051" i="16"/>
  <c r="E2051" i="16" s="1"/>
  <c r="C2051" i="16" s="1"/>
  <c r="I1355" i="16"/>
  <c r="E1355" i="16" s="1"/>
  <c r="C1355" i="16" s="1"/>
  <c r="I995" i="16"/>
  <c r="E995" i="16" s="1"/>
  <c r="C995" i="16" s="1"/>
  <c r="I852" i="16"/>
  <c r="E852" i="16" s="1"/>
  <c r="C852" i="16" s="1"/>
  <c r="I707" i="16"/>
  <c r="E707" i="16" s="1"/>
  <c r="C707" i="16" s="1"/>
  <c r="I551" i="16"/>
  <c r="E551" i="16" s="1"/>
  <c r="C551" i="16" s="1"/>
  <c r="I407" i="16"/>
  <c r="E407" i="16" s="1"/>
  <c r="C407" i="16" s="1"/>
  <c r="I263" i="16"/>
  <c r="E263" i="16" s="1"/>
  <c r="C263" i="16" s="1"/>
  <c r="I1391" i="16"/>
  <c r="E1391" i="16" s="1"/>
  <c r="C1391"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1367" i="16"/>
  <c r="E1367" i="16" s="1"/>
  <c r="C1367" i="16" s="1"/>
  <c r="I3753" i="16"/>
  <c r="E3753" i="16" s="1"/>
  <c r="C3753" i="16" s="1"/>
  <c r="I3610" i="16"/>
  <c r="E3610" i="16" s="1"/>
  <c r="C3610" i="16" s="1"/>
  <c r="I3465" i="16"/>
  <c r="E3465" i="16" s="1"/>
  <c r="C3465" i="16" s="1"/>
  <c r="I3321" i="16"/>
  <c r="E3321" i="16" s="1"/>
  <c r="C3321" i="16" s="1"/>
  <c r="I3177" i="16"/>
  <c r="E3177" i="16" s="1"/>
  <c r="C3177" i="16" s="1"/>
  <c r="I1787" i="16"/>
  <c r="E1787" i="16" s="1"/>
  <c r="C1787" i="16" s="1"/>
  <c r="I1031" i="16"/>
  <c r="E1031" i="16" s="1"/>
  <c r="C1031" i="16" s="1"/>
  <c r="I3704" i="16"/>
  <c r="E3704" i="16" s="1"/>
  <c r="C3704" i="16" s="1"/>
  <c r="I3559" i="16"/>
  <c r="E3559" i="16" s="1"/>
  <c r="C3559" i="16" s="1"/>
  <c r="I3405" i="16"/>
  <c r="E3405" i="16" s="1"/>
  <c r="C3405" i="16" s="1"/>
  <c r="I3261" i="16"/>
  <c r="E3261" i="16" s="1"/>
  <c r="C3261" i="16" s="1"/>
  <c r="I3115" i="16"/>
  <c r="E3115" i="16" s="1"/>
  <c r="C3115" i="16" s="1"/>
  <c r="I1691" i="16"/>
  <c r="E1691" i="16" s="1"/>
  <c r="C1691"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1495" i="16"/>
  <c r="E1495" i="16" s="1"/>
  <c r="C1495" i="16" s="1"/>
  <c r="I1350" i="16"/>
  <c r="E1350" i="16" s="1"/>
  <c r="C1350" i="16" s="1"/>
  <c r="I1207" i="16"/>
  <c r="E1207" i="16" s="1"/>
  <c r="C1207" i="16" s="1"/>
  <c r="I1794" i="16"/>
  <c r="E1794" i="16" s="1"/>
  <c r="C1794" i="16" s="1"/>
  <c r="I3833" i="16"/>
  <c r="E3833" i="16" s="1"/>
  <c r="C3833" i="16" s="1"/>
  <c r="I3688" i="16"/>
  <c r="E3688" i="16" s="1"/>
  <c r="C3688" i="16" s="1"/>
  <c r="I3545" i="16"/>
  <c r="E3545" i="16" s="1"/>
  <c r="C3545" i="16" s="1"/>
  <c r="I3401" i="16"/>
  <c r="E3401" i="16" s="1"/>
  <c r="C3401" i="16" s="1"/>
  <c r="I3257" i="16"/>
  <c r="E3257" i="16" s="1"/>
  <c r="C3257" i="16" s="1"/>
  <c r="I3114" i="16"/>
  <c r="E3114" i="16" s="1"/>
  <c r="C3114" i="16" s="1"/>
  <c r="I3268" i="16"/>
  <c r="E3268" i="16" s="1"/>
  <c r="C3268" i="16" s="1"/>
  <c r="I3124" i="16"/>
  <c r="E3124" i="16" s="1"/>
  <c r="C3124" i="16" s="1"/>
  <c r="I1926" i="16"/>
  <c r="E1926" i="16" s="1"/>
  <c r="C1926" i="16" s="1"/>
  <c r="I3437" i="16"/>
  <c r="E3437" i="16" s="1"/>
  <c r="C3437" i="16" s="1"/>
  <c r="I3711" i="16"/>
  <c r="E3711" i="16" s="1"/>
  <c r="C3711" i="16" s="1"/>
  <c r="I3555" i="16"/>
  <c r="E3555" i="16" s="1"/>
  <c r="C3555" i="16" s="1"/>
  <c r="I3411" i="16"/>
  <c r="E3411" i="16" s="1"/>
  <c r="C3411" i="16" s="1"/>
  <c r="I3266" i="16"/>
  <c r="E3266" i="16" s="1"/>
  <c r="C3266" i="16" s="1"/>
  <c r="I3122" i="16"/>
  <c r="E3122" i="16" s="1"/>
  <c r="C3122" i="16" s="1"/>
  <c r="I2034" i="16"/>
  <c r="E2034" i="16" s="1"/>
  <c r="C2034" i="16" s="1"/>
  <c r="I3473" i="16"/>
  <c r="E3473" i="16" s="1"/>
  <c r="C3473" i="16" s="1"/>
  <c r="I3734" i="16"/>
  <c r="E3734" i="16" s="1"/>
  <c r="C3734" i="16" s="1"/>
  <c r="I3591" i="16"/>
  <c r="E3591" i="16" s="1"/>
  <c r="C3591" i="16" s="1"/>
  <c r="I3446" i="16"/>
  <c r="E3446" i="16" s="1"/>
  <c r="C3446" i="16" s="1"/>
  <c r="I3302" i="16"/>
  <c r="E3302" i="16" s="1"/>
  <c r="C3302" i="16" s="1"/>
  <c r="I3158" i="16"/>
  <c r="E3158" i="16" s="1"/>
  <c r="C3158" i="16" s="1"/>
  <c r="I1939" i="16"/>
  <c r="E1939" i="16" s="1"/>
  <c r="C1939" i="16" s="1"/>
  <c r="I3448" i="16"/>
  <c r="E3448" i="16" s="1"/>
  <c r="C3448" i="16" s="1"/>
  <c r="I3733" i="16"/>
  <c r="E3733" i="16" s="1"/>
  <c r="C3733" i="16" s="1"/>
  <c r="I3589" i="16"/>
  <c r="E3589" i="16" s="1"/>
  <c r="C3589" i="16" s="1"/>
  <c r="I3445" i="16"/>
  <c r="E3445" i="16" s="1"/>
  <c r="C3445" i="16" s="1"/>
  <c r="I3301" i="16"/>
  <c r="E3301" i="16" s="1"/>
  <c r="C3301" i="16" s="1"/>
  <c r="I3157" i="16"/>
  <c r="E3157" i="16" s="1"/>
  <c r="C315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178" i="16"/>
  <c r="E178" i="16" s="1"/>
  <c r="C178"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2014" i="16"/>
  <c r="E2014" i="16" s="1"/>
  <c r="C2014" i="16" s="1"/>
  <c r="I1858" i="16"/>
  <c r="E1858" i="16" s="1"/>
  <c r="C1858" i="16" s="1"/>
  <c r="I1714" i="16"/>
  <c r="E1714" i="16" s="1"/>
  <c r="C1714" i="16" s="1"/>
  <c r="I1570" i="16"/>
  <c r="E1570" i="16" s="1"/>
  <c r="C1570" i="16" s="1"/>
  <c r="I1426" i="16"/>
  <c r="E1426" i="16" s="1"/>
  <c r="C1426" i="16" s="1"/>
  <c r="I1281" i="16"/>
  <c r="E1281" i="16" s="1"/>
  <c r="C1281" i="16" s="1"/>
  <c r="I1137" i="16"/>
  <c r="E1137" i="16" s="1"/>
  <c r="C1137"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122" i="16"/>
  <c r="E1122" i="16" s="1"/>
  <c r="C1122" i="16" s="1"/>
  <c r="I978" i="16"/>
  <c r="E978" i="16" s="1"/>
  <c r="C978" i="16" s="1"/>
  <c r="I833" i="16"/>
  <c r="E833" i="16" s="1"/>
  <c r="C833" i="16" s="1"/>
  <c r="I1871" i="16"/>
  <c r="E1871" i="16" s="1"/>
  <c r="C1871" i="16" s="1"/>
  <c r="I3212" i="16"/>
  <c r="E3212" i="16" s="1"/>
  <c r="C3212" i="16" s="1"/>
  <c r="I3187" i="16"/>
  <c r="E3187" i="16" s="1"/>
  <c r="C3187" i="16" s="1"/>
  <c r="I3784" i="16"/>
  <c r="E3784" i="16" s="1"/>
  <c r="C3784" i="16" s="1"/>
  <c r="I3220" i="16"/>
  <c r="E3220" i="16" s="1"/>
  <c r="C3220" i="16" s="1"/>
  <c r="I3363" i="16"/>
  <c r="E3363" i="16" s="1"/>
  <c r="C3363" i="16" s="1"/>
  <c r="I3542" i="16"/>
  <c r="E3542" i="16" s="1"/>
  <c r="C3542" i="16" s="1"/>
  <c r="I3685" i="16"/>
  <c r="E3685" i="16" s="1"/>
  <c r="C3685" i="16" s="1"/>
  <c r="I2833" i="16"/>
  <c r="E2833" i="16" s="1"/>
  <c r="C2833" i="16" s="1"/>
  <c r="I1957" i="16"/>
  <c r="E1957" i="16" s="1"/>
  <c r="C1957" i="16" s="1"/>
  <c r="I1092" i="16"/>
  <c r="E1092" i="16" s="1"/>
  <c r="C1092" i="16" s="1"/>
  <c r="I2398" i="16"/>
  <c r="E2398" i="16" s="1"/>
  <c r="C2398" i="16" s="1"/>
  <c r="I1522" i="16"/>
  <c r="E1522" i="16" s="1"/>
  <c r="C1522" i="16" s="1"/>
  <c r="I2733" i="16"/>
  <c r="E2733" i="16" s="1"/>
  <c r="C2733" i="16" s="1"/>
  <c r="I1977" i="16"/>
  <c r="E1977" i="16" s="1"/>
  <c r="C1977" i="16" s="1"/>
  <c r="I1401" i="16"/>
  <c r="E1401" i="16" s="1"/>
  <c r="C1401" i="16" s="1"/>
  <c r="I2816" i="16"/>
  <c r="E2816" i="16" s="1"/>
  <c r="C2816" i="16" s="1"/>
  <c r="I2239" i="16"/>
  <c r="E2239" i="16" s="1"/>
  <c r="C2239" i="16" s="1"/>
  <c r="I1761" i="16"/>
  <c r="E1761" i="16" s="1"/>
  <c r="C1761" i="16" s="1"/>
  <c r="I1400" i="16"/>
  <c r="E1400" i="16" s="1"/>
  <c r="C1400" i="16" s="1"/>
  <c r="I3080" i="16"/>
  <c r="E3080" i="16" s="1"/>
  <c r="C3080" i="16" s="1"/>
  <c r="I2864" i="16"/>
  <c r="E2864" i="16" s="1"/>
  <c r="C2864" i="16" s="1"/>
  <c r="I2695" i="16"/>
  <c r="E2695" i="16" s="1"/>
  <c r="C2695" i="16" s="1"/>
  <c r="I2515" i="16"/>
  <c r="E2515" i="16" s="1"/>
  <c r="C2515" i="16" s="1"/>
  <c r="I2347" i="16"/>
  <c r="E2347" i="16" s="1"/>
  <c r="C2347" i="16" s="1"/>
  <c r="I2167" i="16"/>
  <c r="E2167" i="16" s="1"/>
  <c r="C2167" i="16" s="1"/>
  <c r="I2012" i="16"/>
  <c r="E2012" i="16" s="1"/>
  <c r="C2012" i="16" s="1"/>
  <c r="I1856" i="16"/>
  <c r="E1856" i="16" s="1"/>
  <c r="C1856" i="16" s="1"/>
  <c r="I1699" i="16"/>
  <c r="E1699" i="16" s="1"/>
  <c r="C1699" i="16" s="1"/>
  <c r="I1531" i="16"/>
  <c r="E1531" i="16" s="1"/>
  <c r="C1531" i="16" s="1"/>
  <c r="I1375" i="16"/>
  <c r="E1375" i="16" s="1"/>
  <c r="C1375" i="16" s="1"/>
  <c r="I1206" i="16"/>
  <c r="E1206" i="16" s="1"/>
  <c r="C1206" i="16" s="1"/>
  <c r="I1170" i="16"/>
  <c r="E1170" i="16" s="1"/>
  <c r="C1170" i="16" s="1"/>
  <c r="I1014" i="16"/>
  <c r="E1014" i="16" s="1"/>
  <c r="C1014" i="16" s="1"/>
  <c r="I859" i="16"/>
  <c r="E859" i="16" s="1"/>
  <c r="C859" i="16" s="1"/>
  <c r="I702" i="16"/>
  <c r="E702" i="16" s="1"/>
  <c r="C702" i="16" s="1"/>
  <c r="I557" i="16"/>
  <c r="E557" i="16" s="1"/>
  <c r="C557"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1770" i="16"/>
  <c r="E1770" i="16" s="1"/>
  <c r="C1770" i="16" s="1"/>
  <c r="I1626" i="16"/>
  <c r="E1626" i="16" s="1"/>
  <c r="C1626" i="16" s="1"/>
  <c r="I1481" i="16"/>
  <c r="E1481" i="16" s="1"/>
  <c r="C1481" i="16" s="1"/>
  <c r="I1337" i="16"/>
  <c r="E1337" i="16" s="1"/>
  <c r="C1337" i="16" s="1"/>
  <c r="I1193" i="16"/>
  <c r="E1193" i="16" s="1"/>
  <c r="C1193"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1103" i="16"/>
  <c r="E1103" i="16" s="1"/>
  <c r="C1103" i="16" s="1"/>
  <c r="I3068" i="16"/>
  <c r="E3068" i="16" s="1"/>
  <c r="C3068" i="16" s="1"/>
  <c r="I3163" i="16"/>
  <c r="E3163" i="16" s="1"/>
  <c r="C3163" i="16" s="1"/>
  <c r="I3761" i="16"/>
  <c r="E3761" i="16" s="1"/>
  <c r="C3761" i="16" s="1"/>
  <c r="I3196" i="16"/>
  <c r="E3196" i="16" s="1"/>
  <c r="C3196" i="16" s="1"/>
  <c r="I3340" i="16"/>
  <c r="E3340" i="16" s="1"/>
  <c r="C3340" i="16" s="1"/>
  <c r="I3518" i="16"/>
  <c r="E3518" i="16" s="1"/>
  <c r="C3518" i="16" s="1"/>
  <c r="I3661" i="16"/>
  <c r="E3661" i="16" s="1"/>
  <c r="C3661" i="16" s="1"/>
  <c r="I2808" i="16"/>
  <c r="E2808" i="16" s="1"/>
  <c r="C2808" i="16" s="1"/>
  <c r="I1933" i="16"/>
  <c r="E1933" i="16" s="1"/>
  <c r="C1933" i="16" s="1"/>
  <c r="I1068" i="16"/>
  <c r="E1068" i="16" s="1"/>
  <c r="C1068" i="16" s="1"/>
  <c r="I2374" i="16"/>
  <c r="E2374" i="16" s="1"/>
  <c r="C2374" i="16" s="1"/>
  <c r="I1498" i="16"/>
  <c r="E1498" i="16" s="1"/>
  <c r="C1498" i="16" s="1"/>
  <c r="I2709" i="16"/>
  <c r="E2709" i="16" s="1"/>
  <c r="C2709" i="16" s="1"/>
  <c r="I1916" i="16"/>
  <c r="E1916" i="16" s="1"/>
  <c r="C1916" i="16" s="1"/>
  <c r="I1342" i="16"/>
  <c r="E1342" i="16" s="1"/>
  <c r="C1342" i="16" s="1"/>
  <c r="I2756" i="16"/>
  <c r="E2756" i="16" s="1"/>
  <c r="C2756" i="16" s="1"/>
  <c r="I2180" i="16"/>
  <c r="E2180" i="16" s="1"/>
  <c r="C2180" i="16" s="1"/>
  <c r="I1747" i="16"/>
  <c r="E1747" i="16" s="1"/>
  <c r="C1747" i="16" s="1"/>
  <c r="I1376" i="16"/>
  <c r="E1376" i="16" s="1"/>
  <c r="C1376" i="16" s="1"/>
  <c r="I3066" i="16"/>
  <c r="E3066" i="16" s="1"/>
  <c r="C3066" i="16" s="1"/>
  <c r="I2851" i="16"/>
  <c r="E2851" i="16" s="1"/>
  <c r="C2851" i="16" s="1"/>
  <c r="I2682" i="16"/>
  <c r="E2682" i="16" s="1"/>
  <c r="C2682" i="16" s="1"/>
  <c r="I2503" i="16"/>
  <c r="E2503" i="16" s="1"/>
  <c r="C2503" i="16" s="1"/>
  <c r="I2335" i="16"/>
  <c r="E2335" i="16" s="1"/>
  <c r="C2335" i="16" s="1"/>
  <c r="I2156" i="16"/>
  <c r="E2156" i="16" s="1"/>
  <c r="C2156" i="16" s="1"/>
  <c r="I1998" i="16"/>
  <c r="E1998" i="16" s="1"/>
  <c r="C1998" i="16" s="1"/>
  <c r="I1844" i="16"/>
  <c r="E1844" i="16" s="1"/>
  <c r="C1844" i="16" s="1"/>
  <c r="I1687" i="16"/>
  <c r="E1687" i="16" s="1"/>
  <c r="C1687" i="16" s="1"/>
  <c r="I1519" i="16"/>
  <c r="E1519" i="16" s="1"/>
  <c r="C1519" i="16" s="1"/>
  <c r="I1364" i="16"/>
  <c r="E1364" i="16" s="1"/>
  <c r="C1364" i="16" s="1"/>
  <c r="I1195" i="16"/>
  <c r="E1195" i="16" s="1"/>
  <c r="C1195" i="16" s="1"/>
  <c r="I1158" i="16"/>
  <c r="E1158" i="16" s="1"/>
  <c r="C1158" i="16" s="1"/>
  <c r="I1002" i="16"/>
  <c r="E1002" i="16" s="1"/>
  <c r="C1002" i="16" s="1"/>
  <c r="I845" i="16"/>
  <c r="E845" i="16" s="1"/>
  <c r="C845" i="16" s="1"/>
  <c r="I690" i="16"/>
  <c r="E690" i="16" s="1"/>
  <c r="C690" i="16" s="1"/>
  <c r="I545" i="16"/>
  <c r="E545" i="16" s="1"/>
  <c r="C545"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1756" i="16"/>
  <c r="E1756" i="16" s="1"/>
  <c r="C1756" i="16" s="1"/>
  <c r="I1612" i="16"/>
  <c r="E1612" i="16" s="1"/>
  <c r="C1612" i="16" s="1"/>
  <c r="I1470" i="16"/>
  <c r="E1470" i="16" s="1"/>
  <c r="C1470" i="16" s="1"/>
  <c r="I1325" i="16"/>
  <c r="E1325" i="16" s="1"/>
  <c r="C1325" i="16" s="1"/>
  <c r="I1182" i="16"/>
  <c r="E1182" i="16" s="1"/>
  <c r="C1182"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3074" i="16"/>
  <c r="E3074" i="16" s="1"/>
  <c r="C3074" i="16" s="1"/>
  <c r="I3706" i="16"/>
  <c r="E3706" i="16" s="1"/>
  <c r="C3706" i="16" s="1"/>
  <c r="I1440" i="16"/>
  <c r="E1440" i="16" s="1"/>
  <c r="C1440" i="16" s="1"/>
  <c r="I1614" i="16"/>
  <c r="E1614" i="16" s="1"/>
  <c r="C1614" i="16" s="1"/>
  <c r="I3641" i="16"/>
  <c r="E3641" i="16" s="1"/>
  <c r="C3641" i="16" s="1"/>
  <c r="I3075" i="16"/>
  <c r="E3075" i="16" s="1"/>
  <c r="C3075" i="16" s="1"/>
  <c r="I3219" i="16"/>
  <c r="E3219" i="16" s="1"/>
  <c r="C3219" i="16" s="1"/>
  <c r="I3398" i="16"/>
  <c r="E3398" i="16" s="1"/>
  <c r="C3398" i="16" s="1"/>
  <c r="I3541" i="16"/>
  <c r="E3541" i="16" s="1"/>
  <c r="C3541" i="16" s="1"/>
  <c r="I2688" i="16"/>
  <c r="E2688" i="16" s="1"/>
  <c r="C2688" i="16" s="1"/>
  <c r="I1812" i="16"/>
  <c r="E1812" i="16" s="1"/>
  <c r="C1812" i="16" s="1"/>
  <c r="I132" i="16"/>
  <c r="E132" i="16" s="1"/>
  <c r="C132" i="16" s="1"/>
  <c r="I2254" i="16"/>
  <c r="E2254" i="16" s="1"/>
  <c r="C2254" i="16" s="1"/>
  <c r="I1378" i="16"/>
  <c r="E1378" i="16" s="1"/>
  <c r="C1378" i="16" s="1"/>
  <c r="I2589" i="16"/>
  <c r="E2589" i="16" s="1"/>
  <c r="C2589" i="16" s="1"/>
  <c r="I1857" i="16"/>
  <c r="E1857" i="16" s="1"/>
  <c r="C1857" i="16" s="1"/>
  <c r="I1282" i="16"/>
  <c r="E1282" i="16" s="1"/>
  <c r="C1282" i="16" s="1"/>
  <c r="I2696" i="16"/>
  <c r="E2696" i="16" s="1"/>
  <c r="C2696" i="16" s="1"/>
  <c r="I2119" i="16"/>
  <c r="E2119" i="16" s="1"/>
  <c r="C2119" i="16" s="1"/>
  <c r="I1688" i="16"/>
  <c r="E1688" i="16" s="1"/>
  <c r="C1688" i="16" s="1"/>
  <c r="I1340" i="16"/>
  <c r="E1340" i="16" s="1"/>
  <c r="C1340" i="16" s="1"/>
  <c r="I3056" i="16"/>
  <c r="E3056" i="16" s="1"/>
  <c r="C3056" i="16" s="1"/>
  <c r="I2839" i="16"/>
  <c r="E2839" i="16" s="1"/>
  <c r="C2839" i="16" s="1"/>
  <c r="I2659" i="16"/>
  <c r="E2659" i="16" s="1"/>
  <c r="C2659" i="16" s="1"/>
  <c r="I2491" i="16"/>
  <c r="E2491" i="16" s="1"/>
  <c r="C2491" i="16" s="1"/>
  <c r="I2311" i="16"/>
  <c r="E2311" i="16" s="1"/>
  <c r="C2311" i="16" s="1"/>
  <c r="I2143" i="16"/>
  <c r="E2143" i="16" s="1"/>
  <c r="C2143" i="16" s="1"/>
  <c r="I1987" i="16"/>
  <c r="E1987" i="16" s="1"/>
  <c r="C1987" i="16" s="1"/>
  <c r="I1831" i="16"/>
  <c r="E1831" i="16" s="1"/>
  <c r="C1831" i="16" s="1"/>
  <c r="I1675" i="16"/>
  <c r="E1675" i="16" s="1"/>
  <c r="C1675" i="16" s="1"/>
  <c r="I1507" i="16"/>
  <c r="E1507" i="16" s="1"/>
  <c r="C1507" i="16" s="1"/>
  <c r="I1339" i="16"/>
  <c r="E1339" i="16" s="1"/>
  <c r="C1339" i="16" s="1"/>
  <c r="I1183" i="16"/>
  <c r="E1183" i="16" s="1"/>
  <c r="C1183" i="16" s="1"/>
  <c r="I1146" i="16"/>
  <c r="E1146" i="16" s="1"/>
  <c r="C1146" i="16" s="1"/>
  <c r="I989" i="16"/>
  <c r="E989" i="16" s="1"/>
  <c r="C989" i="16" s="1"/>
  <c r="I821" i="16"/>
  <c r="E821" i="16" s="1"/>
  <c r="C821" i="16" s="1"/>
  <c r="I678" i="16"/>
  <c r="E678" i="16" s="1"/>
  <c r="C678" i="16" s="1"/>
  <c r="I534" i="16"/>
  <c r="E534" i="16" s="1"/>
  <c r="C534"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1745" i="16"/>
  <c r="E1745" i="16" s="1"/>
  <c r="C1745" i="16" s="1"/>
  <c r="I1600" i="16"/>
  <c r="E1600" i="16" s="1"/>
  <c r="C1600" i="16" s="1"/>
  <c r="I1458" i="16"/>
  <c r="E1458" i="16" s="1"/>
  <c r="C1458" i="16" s="1"/>
  <c r="I1312" i="16"/>
  <c r="E1312" i="16" s="1"/>
  <c r="C1312" i="16" s="1"/>
  <c r="I1169" i="16"/>
  <c r="E1169" i="16" s="1"/>
  <c r="C1169"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3561" i="16"/>
  <c r="E3561" i="16" s="1"/>
  <c r="C3561" i="16" s="1"/>
  <c r="I1319" i="16"/>
  <c r="E1319" i="16" s="1"/>
  <c r="C1319" i="16" s="1"/>
  <c r="I1577" i="16"/>
  <c r="E1577" i="16" s="1"/>
  <c r="C1577" i="16" s="1"/>
  <c r="I3617" i="16"/>
  <c r="E3617" i="16" s="1"/>
  <c r="C3617" i="16" s="1"/>
  <c r="I2298" i="16"/>
  <c r="E2298" i="16" s="1"/>
  <c r="C2298" i="16" s="1"/>
  <c r="I3195" i="16"/>
  <c r="E3195" i="16" s="1"/>
  <c r="C3195" i="16" s="1"/>
  <c r="I3374" i="16"/>
  <c r="E3374" i="16" s="1"/>
  <c r="C3374" i="16" s="1"/>
  <c r="I3517" i="16"/>
  <c r="E3517" i="16" s="1"/>
  <c r="C3517" i="16" s="1"/>
  <c r="I2664" i="16"/>
  <c r="E2664" i="16" s="1"/>
  <c r="C2664" i="16" s="1"/>
  <c r="I1788" i="16"/>
  <c r="E1788" i="16" s="1"/>
  <c r="C1788" i="16" s="1"/>
  <c r="I108" i="16"/>
  <c r="E108" i="16" s="1"/>
  <c r="C108" i="16" s="1"/>
  <c r="I2230" i="16"/>
  <c r="E2230" i="16" s="1"/>
  <c r="C2230" i="16" s="1"/>
  <c r="I1354" i="16"/>
  <c r="E1354" i="16" s="1"/>
  <c r="C1354" i="16" s="1"/>
  <c r="I2565" i="16"/>
  <c r="E2565" i="16" s="1"/>
  <c r="C2565" i="16" s="1"/>
  <c r="I1834" i="16"/>
  <c r="E1834" i="16" s="1"/>
  <c r="C1834" i="16" s="1"/>
  <c r="I1257" i="16"/>
  <c r="E1257" i="16" s="1"/>
  <c r="C1257" i="16" s="1"/>
  <c r="I2672" i="16"/>
  <c r="E2672" i="16" s="1"/>
  <c r="C2672" i="16" s="1"/>
  <c r="I2095" i="16"/>
  <c r="E2095" i="16" s="1"/>
  <c r="C2095" i="16" s="1"/>
  <c r="I1664" i="16"/>
  <c r="E1664" i="16" s="1"/>
  <c r="C1664" i="16" s="1"/>
  <c r="I1328" i="16"/>
  <c r="E1328" i="16" s="1"/>
  <c r="C1328" i="16" s="1"/>
  <c r="I3008" i="16"/>
  <c r="E3008" i="16" s="1"/>
  <c r="C3008" i="16" s="1"/>
  <c r="I2827" i="16"/>
  <c r="E2827" i="16" s="1"/>
  <c r="C2827" i="16" s="1"/>
  <c r="I2647" i="16"/>
  <c r="E2647" i="16" s="1"/>
  <c r="C2647" i="16" s="1"/>
  <c r="I2479" i="16"/>
  <c r="E2479" i="16" s="1"/>
  <c r="C2479" i="16" s="1"/>
  <c r="I2299" i="16"/>
  <c r="E2299" i="16" s="1"/>
  <c r="C2299" i="16" s="1"/>
  <c r="I2131" i="16"/>
  <c r="E2131" i="16" s="1"/>
  <c r="C2131" i="16" s="1"/>
  <c r="I1975" i="16"/>
  <c r="E1975" i="16" s="1"/>
  <c r="C1975" i="16" s="1"/>
  <c r="I1820" i="16"/>
  <c r="E1820" i="16" s="1"/>
  <c r="C1820" i="16" s="1"/>
  <c r="I1663" i="16"/>
  <c r="E1663" i="16" s="1"/>
  <c r="C1663" i="16" s="1"/>
  <c r="I1494" i="16"/>
  <c r="E1494" i="16" s="1"/>
  <c r="C1494" i="16" s="1"/>
  <c r="I1327" i="16"/>
  <c r="E1327" i="16" s="1"/>
  <c r="C1327" i="16" s="1"/>
  <c r="I1171" i="16"/>
  <c r="E1171" i="16" s="1"/>
  <c r="C1171" i="16" s="1"/>
  <c r="I1133" i="16"/>
  <c r="E1133" i="16" s="1"/>
  <c r="C1133" i="16" s="1"/>
  <c r="I967" i="16"/>
  <c r="E967" i="16" s="1"/>
  <c r="C967" i="16" s="1"/>
  <c r="I810" i="16"/>
  <c r="E810" i="16" s="1"/>
  <c r="C810" i="16" s="1"/>
  <c r="I666" i="16"/>
  <c r="E666" i="16" s="1"/>
  <c r="C666" i="16" s="1"/>
  <c r="I521" i="16"/>
  <c r="E521" i="16" s="1"/>
  <c r="C521"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1732" i="16"/>
  <c r="E1732" i="16" s="1"/>
  <c r="C1732" i="16" s="1"/>
  <c r="I1589" i="16"/>
  <c r="E1589" i="16" s="1"/>
  <c r="C1589" i="16" s="1"/>
  <c r="I1444" i="16"/>
  <c r="E1444" i="16" s="1"/>
  <c r="C1444" i="16" s="1"/>
  <c r="I1301" i="16"/>
  <c r="E1301" i="16" s="1"/>
  <c r="C1301" i="16" s="1"/>
  <c r="I1157" i="16"/>
  <c r="E1157" i="16" s="1"/>
  <c r="C1157"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1971" i="16"/>
  <c r="E1971" i="16" s="1"/>
  <c r="C1971" i="16" s="1"/>
  <c r="I1826" i="16"/>
  <c r="E1826" i="16" s="1"/>
  <c r="C1826" i="16" s="1"/>
  <c r="I1682" i="16"/>
  <c r="E1682" i="16" s="1"/>
  <c r="C1682" i="16" s="1"/>
  <c r="I1540" i="16"/>
  <c r="E1540" i="16" s="1"/>
  <c r="C1540" i="16" s="1"/>
  <c r="I3417" i="16"/>
  <c r="E3417" i="16" s="1"/>
  <c r="C3417" i="16" s="1"/>
  <c r="I3763" i="16"/>
  <c r="E3763" i="16" s="1"/>
  <c r="C3763" i="16" s="1"/>
  <c r="I1447" i="16"/>
  <c r="E1447" i="16" s="1"/>
  <c r="C1447" i="16" s="1"/>
  <c r="I3497" i="16"/>
  <c r="E3497" i="16" s="1"/>
  <c r="C3497" i="16" s="1"/>
  <c r="I3796" i="16"/>
  <c r="E3796" i="16" s="1"/>
  <c r="C3796" i="16" s="1"/>
  <c r="I3076" i="16"/>
  <c r="E3076" i="16" s="1"/>
  <c r="C3076" i="16" s="1"/>
  <c r="I3254" i="16"/>
  <c r="E3254" i="16" s="1"/>
  <c r="C3254" i="16" s="1"/>
  <c r="I3397" i="16"/>
  <c r="E3397" i="16" s="1"/>
  <c r="C3397" i="16" s="1"/>
  <c r="I2533" i="16"/>
  <c r="E2533" i="16" s="1"/>
  <c r="C2533" i="16" s="1"/>
  <c r="I1668" i="16"/>
  <c r="E1668" i="16" s="1"/>
  <c r="C1668" i="16" s="1"/>
  <c r="I2987" i="16"/>
  <c r="E2987" i="16" s="1"/>
  <c r="C2987" i="16" s="1"/>
  <c r="I2110" i="16"/>
  <c r="E2110" i="16" s="1"/>
  <c r="C2110" i="16" s="1"/>
  <c r="I1234" i="16"/>
  <c r="E1234" i="16" s="1"/>
  <c r="C1234" i="16" s="1"/>
  <c r="I2433" i="16"/>
  <c r="E2433" i="16" s="1"/>
  <c r="C2433" i="16" s="1"/>
  <c r="I1774" i="16"/>
  <c r="E1774" i="16" s="1"/>
  <c r="C1774" i="16" s="1"/>
  <c r="I1197" i="16"/>
  <c r="E1197" i="16" s="1"/>
  <c r="C1197" i="16" s="1"/>
  <c r="I2612" i="16"/>
  <c r="E2612" i="16" s="1"/>
  <c r="C2612" i="16" s="1"/>
  <c r="I2036" i="16"/>
  <c r="E2036" i="16" s="1"/>
  <c r="C2036" i="16" s="1"/>
  <c r="I1629" i="16"/>
  <c r="E1629" i="16" s="1"/>
  <c r="C1629" i="16" s="1"/>
  <c r="I1317" i="16"/>
  <c r="E1317" i="16" s="1"/>
  <c r="C1317" i="16" s="1"/>
  <c r="I2996" i="16"/>
  <c r="E2996" i="16" s="1"/>
  <c r="C2996" i="16" s="1"/>
  <c r="I2803" i="16"/>
  <c r="E2803" i="16" s="1"/>
  <c r="C2803" i="16" s="1"/>
  <c r="I2635" i="16"/>
  <c r="E2635" i="16" s="1"/>
  <c r="C2635" i="16" s="1"/>
  <c r="I2455" i="16"/>
  <c r="E2455" i="16" s="1"/>
  <c r="C2455" i="16" s="1"/>
  <c r="I2287" i="16"/>
  <c r="E2287" i="16" s="1"/>
  <c r="C2287" i="16" s="1"/>
  <c r="I2120" i="16"/>
  <c r="E2120" i="16" s="1"/>
  <c r="C2120" i="16" s="1"/>
  <c r="I1964" i="16"/>
  <c r="E1964" i="16" s="1"/>
  <c r="C1964" i="16" s="1"/>
  <c r="I1808" i="16"/>
  <c r="E1808" i="16" s="1"/>
  <c r="C1808" i="16" s="1"/>
  <c r="I1652" i="16"/>
  <c r="E1652" i="16" s="1"/>
  <c r="C1652" i="16" s="1"/>
  <c r="I1483" i="16"/>
  <c r="E1483" i="16" s="1"/>
  <c r="C1483" i="16" s="1"/>
  <c r="I1315" i="16"/>
  <c r="E1315" i="16" s="1"/>
  <c r="C1315" i="16" s="1"/>
  <c r="I1147" i="16"/>
  <c r="E1147" i="16" s="1"/>
  <c r="C1147" i="16" s="1"/>
  <c r="I1111" i="16"/>
  <c r="E1111" i="16" s="1"/>
  <c r="C1111" i="16" s="1"/>
  <c r="I954" i="16"/>
  <c r="E954" i="16" s="1"/>
  <c r="C954" i="16" s="1"/>
  <c r="I798" i="16"/>
  <c r="E798" i="16" s="1"/>
  <c r="C798" i="16" s="1"/>
  <c r="I654" i="16"/>
  <c r="E654" i="16" s="1"/>
  <c r="C654" i="16" s="1"/>
  <c r="I509" i="16"/>
  <c r="E509" i="16" s="1"/>
  <c r="C509"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1722" i="16"/>
  <c r="E1722" i="16" s="1"/>
  <c r="C1722" i="16" s="1"/>
  <c r="I1578" i="16"/>
  <c r="E1578" i="16" s="1"/>
  <c r="C1578" i="16" s="1"/>
  <c r="I1433" i="16"/>
  <c r="E1433" i="16" s="1"/>
  <c r="C1433" i="16" s="1"/>
  <c r="I1288" i="16"/>
  <c r="E1288" i="16" s="1"/>
  <c r="C1288" i="16" s="1"/>
  <c r="I1145" i="16"/>
  <c r="E1145" i="16" s="1"/>
  <c r="C1145"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3273" i="16"/>
  <c r="E3273" i="16" s="1"/>
  <c r="C3273" i="16" s="1"/>
  <c r="I3739" i="16"/>
  <c r="E3739" i="16" s="1"/>
  <c r="C3739" i="16" s="1"/>
  <c r="I1421" i="16"/>
  <c r="E1421" i="16" s="1"/>
  <c r="C1421" i="16" s="1"/>
  <c r="I3472" i="16"/>
  <c r="E3472" i="16" s="1"/>
  <c r="C3472" i="16" s="1"/>
  <c r="I3712" i="16"/>
  <c r="E3712" i="16" s="1"/>
  <c r="C3712" i="16" s="1"/>
  <c r="I3051" i="16"/>
  <c r="E3051" i="16" s="1"/>
  <c r="C3051" i="16" s="1"/>
  <c r="I3230" i="16"/>
  <c r="E3230" i="16" s="1"/>
  <c r="C3230" i="16" s="1"/>
  <c r="I3372" i="16"/>
  <c r="E3372" i="16" s="1"/>
  <c r="C3372" i="16" s="1"/>
  <c r="I2507" i="16"/>
  <c r="E2507" i="16" s="1"/>
  <c r="C2507" i="16" s="1"/>
  <c r="I1644" i="16"/>
  <c r="E1644" i="16" s="1"/>
  <c r="C1644" i="16" s="1"/>
  <c r="I2961" i="16"/>
  <c r="E2961" i="16" s="1"/>
  <c r="C2961" i="16" s="1"/>
  <c r="I2086" i="16"/>
  <c r="E2086" i="16" s="1"/>
  <c r="C2086" i="16" s="1"/>
  <c r="I1210" i="16"/>
  <c r="E1210" i="16" s="1"/>
  <c r="C1210" i="16" s="1"/>
  <c r="I2409" i="16"/>
  <c r="E2409" i="16" s="1"/>
  <c r="C2409" i="16" s="1"/>
  <c r="I1713" i="16"/>
  <c r="E1713" i="16" s="1"/>
  <c r="C1713" i="16" s="1"/>
  <c r="I1138" i="16"/>
  <c r="E1138" i="16" s="1"/>
  <c r="C1138" i="16" s="1"/>
  <c r="I2552" i="16"/>
  <c r="E2552" i="16" s="1"/>
  <c r="C2552" i="16" s="1"/>
  <c r="I1976" i="16"/>
  <c r="E1976" i="16" s="1"/>
  <c r="C1976" i="16" s="1"/>
  <c r="I1615" i="16"/>
  <c r="E1615" i="16" s="1"/>
  <c r="C1615" i="16" s="1"/>
  <c r="I1256" i="16"/>
  <c r="E1256" i="16" s="1"/>
  <c r="C1256" i="16" s="1"/>
  <c r="I2970" i="16"/>
  <c r="E2970" i="16" s="1"/>
  <c r="C2970" i="16" s="1"/>
  <c r="I2791" i="16"/>
  <c r="E2791" i="16" s="1"/>
  <c r="C2791" i="16" s="1"/>
  <c r="I2623" i="16"/>
  <c r="E2623" i="16" s="1"/>
  <c r="C2623" i="16" s="1"/>
  <c r="I2443" i="16"/>
  <c r="E2443" i="16" s="1"/>
  <c r="C2443" i="16" s="1"/>
  <c r="I2275" i="16"/>
  <c r="E2275" i="16" s="1"/>
  <c r="C2275" i="16" s="1"/>
  <c r="I2108" i="16"/>
  <c r="E2108" i="16" s="1"/>
  <c r="C2108" i="16" s="1"/>
  <c r="I1952" i="16"/>
  <c r="E1952" i="16" s="1"/>
  <c r="C1952" i="16" s="1"/>
  <c r="I1795" i="16"/>
  <c r="E1795" i="16" s="1"/>
  <c r="C1795" i="16" s="1"/>
  <c r="I1638" i="16"/>
  <c r="E1638" i="16" s="1"/>
  <c r="C1638" i="16" s="1"/>
  <c r="I1471" i="16"/>
  <c r="E1471" i="16" s="1"/>
  <c r="C1471" i="16" s="1"/>
  <c r="I1302" i="16"/>
  <c r="E1302" i="16" s="1"/>
  <c r="C1302" i="16" s="1"/>
  <c r="I1123" i="16"/>
  <c r="E1123" i="16" s="1"/>
  <c r="C1123" i="16" s="1"/>
  <c r="I1098" i="16"/>
  <c r="E1098" i="16" s="1"/>
  <c r="C1098" i="16" s="1"/>
  <c r="I942" i="16"/>
  <c r="E942" i="16" s="1"/>
  <c r="C942" i="16" s="1"/>
  <c r="I786" i="16"/>
  <c r="E786" i="16" s="1"/>
  <c r="C786" i="16" s="1"/>
  <c r="I642" i="16"/>
  <c r="E642" i="16" s="1"/>
  <c r="C642" i="16" s="1"/>
  <c r="I499" i="16"/>
  <c r="E499" i="16" s="1"/>
  <c r="C499"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1710" i="16"/>
  <c r="E1710" i="16" s="1"/>
  <c r="C1710" i="16" s="1"/>
  <c r="I1566" i="16"/>
  <c r="E1566" i="16" s="1"/>
  <c r="C1566" i="16" s="1"/>
  <c r="I1422" i="16"/>
  <c r="E1422" i="16" s="1"/>
  <c r="C1422" i="16" s="1"/>
  <c r="I1277" i="16"/>
  <c r="E1277" i="16" s="1"/>
  <c r="C1277" i="16" s="1"/>
  <c r="I1134" i="16"/>
  <c r="E1134" i="16" s="1"/>
  <c r="C1134"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1083" i="16"/>
  <c r="E1083" i="16" s="1"/>
  <c r="C1083"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3128" i="16"/>
  <c r="E3128" i="16" s="1"/>
  <c r="C3128" i="16" s="1"/>
  <c r="I3618" i="16"/>
  <c r="E3618" i="16" s="1"/>
  <c r="C3618" i="16" s="1"/>
  <c r="I1303" i="16"/>
  <c r="E1303" i="16" s="1"/>
  <c r="C1303" i="16" s="1"/>
  <c r="I3353" i="16"/>
  <c r="E3353" i="16" s="1"/>
  <c r="C3353" i="16" s="1"/>
  <c r="I3806" i="16"/>
  <c r="E3806" i="16" s="1"/>
  <c r="C3806" i="16" s="1"/>
  <c r="I1758" i="16"/>
  <c r="E1758" i="16" s="1"/>
  <c r="C1758" i="16" s="1"/>
  <c r="I3110" i="16"/>
  <c r="E3110" i="16" s="1"/>
  <c r="C3110" i="16" s="1"/>
  <c r="I3253" i="16"/>
  <c r="E3253" i="16" s="1"/>
  <c r="C3253" i="16" s="1"/>
  <c r="I2388" i="16"/>
  <c r="E2388" i="16" s="1"/>
  <c r="C2388" i="16" s="1"/>
  <c r="I1524" i="16"/>
  <c r="E1524" i="16" s="1"/>
  <c r="C1524" i="16" s="1"/>
  <c r="I2842" i="16"/>
  <c r="E2842" i="16" s="1"/>
  <c r="C2842" i="16" s="1"/>
  <c r="I1966" i="16"/>
  <c r="E1966" i="16" s="1"/>
  <c r="C1966" i="16" s="1"/>
  <c r="I1089" i="16"/>
  <c r="E1089" i="16" s="1"/>
  <c r="C1089" i="16" s="1"/>
  <c r="I2288" i="16"/>
  <c r="E2288" i="16" s="1"/>
  <c r="C2288" i="16" s="1"/>
  <c r="I1689" i="16"/>
  <c r="E1689" i="16" s="1"/>
  <c r="C1689" i="16" s="1"/>
  <c r="I1113" i="16"/>
  <c r="E1113" i="16" s="1"/>
  <c r="C1113" i="16" s="1"/>
  <c r="I2529" i="16"/>
  <c r="E2529" i="16" s="1"/>
  <c r="C2529" i="16" s="1"/>
  <c r="I1951" i="16"/>
  <c r="E1951" i="16" s="1"/>
  <c r="C1951" i="16" s="1"/>
  <c r="I1604" i="16"/>
  <c r="E1604" i="16" s="1"/>
  <c r="C1604" i="16" s="1"/>
  <c r="I1232" i="16"/>
  <c r="E1232" i="16" s="1"/>
  <c r="C1232" i="16" s="1"/>
  <c r="I2948" i="16"/>
  <c r="E2948" i="16" s="1"/>
  <c r="C2948" i="16" s="1"/>
  <c r="I2778" i="16"/>
  <c r="E2778" i="16" s="1"/>
  <c r="C2778" i="16" s="1"/>
  <c r="I2598" i="16"/>
  <c r="E2598" i="16" s="1"/>
  <c r="C2598" i="16" s="1"/>
  <c r="I2431" i="16"/>
  <c r="E2431" i="16" s="1"/>
  <c r="C2431" i="16" s="1"/>
  <c r="I2264" i="16"/>
  <c r="E2264" i="16" s="1"/>
  <c r="C2264" i="16" s="1"/>
  <c r="I2096" i="16"/>
  <c r="E2096" i="16" s="1"/>
  <c r="C2096" i="16" s="1"/>
  <c r="I1938" i="16"/>
  <c r="E1938" i="16" s="1"/>
  <c r="C1938" i="16" s="1"/>
  <c r="I1784" i="16"/>
  <c r="E1784" i="16" s="1"/>
  <c r="C1784" i="16" s="1"/>
  <c r="I1627" i="16"/>
  <c r="E1627" i="16" s="1"/>
  <c r="C1627" i="16" s="1"/>
  <c r="I1459" i="16"/>
  <c r="E1459" i="16" s="1"/>
  <c r="C1459" i="16" s="1"/>
  <c r="I1279" i="16"/>
  <c r="E1279" i="16" s="1"/>
  <c r="C1279" i="16" s="1"/>
  <c r="I1110" i="16"/>
  <c r="E1110" i="16" s="1"/>
  <c r="C1110" i="16" s="1"/>
  <c r="I1086" i="16"/>
  <c r="E1086" i="16" s="1"/>
  <c r="C1086" i="16" s="1"/>
  <c r="I930" i="16"/>
  <c r="E930" i="16" s="1"/>
  <c r="C930" i="16" s="1"/>
  <c r="I774" i="16"/>
  <c r="E774" i="16" s="1"/>
  <c r="C774" i="16" s="1"/>
  <c r="I630" i="16"/>
  <c r="E630" i="16" s="1"/>
  <c r="C630" i="16" s="1"/>
  <c r="I485" i="16"/>
  <c r="E485" i="16" s="1"/>
  <c r="C485"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1696" i="16"/>
  <c r="E1696" i="16" s="1"/>
  <c r="C1696" i="16" s="1"/>
  <c r="I1553" i="16"/>
  <c r="E1553" i="16" s="1"/>
  <c r="C1553" i="16" s="1"/>
  <c r="I1410" i="16"/>
  <c r="E1410" i="16" s="1"/>
  <c r="C1410" i="16" s="1"/>
  <c r="I1266" i="16"/>
  <c r="E1266" i="16" s="1"/>
  <c r="C1266" i="16" s="1"/>
  <c r="I1121" i="16"/>
  <c r="E1121" i="16" s="1"/>
  <c r="C1121"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1072" i="16"/>
  <c r="E1072" i="16" s="1"/>
  <c r="C1072"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1969" i="16"/>
  <c r="E1969" i="16" s="1"/>
  <c r="C1969" i="16" s="1"/>
  <c r="I1827" i="16"/>
  <c r="E1827" i="16" s="1"/>
  <c r="C1827" i="16" s="1"/>
  <c r="I1683" i="16"/>
  <c r="E1683" i="16" s="1"/>
  <c r="C1683" i="16" s="1"/>
  <c r="I1571" i="16"/>
  <c r="E1571" i="16" s="1"/>
  <c r="C1571" i="16" s="1"/>
  <c r="I3596" i="16"/>
  <c r="E3596" i="16" s="1"/>
  <c r="C3596" i="16" s="1"/>
  <c r="I1278" i="16"/>
  <c r="E1278" i="16" s="1"/>
  <c r="C1278" i="16" s="1"/>
  <c r="I3329" i="16"/>
  <c r="E3329" i="16" s="1"/>
  <c r="C3329" i="16" s="1"/>
  <c r="I3783" i="16"/>
  <c r="E3783" i="16" s="1"/>
  <c r="C3783" i="16" s="1"/>
  <c r="I3785" i="16"/>
  <c r="E3785" i="16" s="1"/>
  <c r="C3785" i="16" s="1"/>
  <c r="I2359" i="16"/>
  <c r="E2359" i="16" s="1"/>
  <c r="C2359" i="16" s="1"/>
  <c r="I3229" i="16"/>
  <c r="E3229" i="16" s="1"/>
  <c r="C3229" i="16" s="1"/>
  <c r="I2365" i="16"/>
  <c r="E2365" i="16" s="1"/>
  <c r="C2365" i="16" s="1"/>
  <c r="I1500" i="16"/>
  <c r="E1500" i="16" s="1"/>
  <c r="C1500" i="16" s="1"/>
  <c r="I2818" i="16"/>
  <c r="E2818" i="16" s="1"/>
  <c r="C2818" i="16" s="1"/>
  <c r="I1942" i="16"/>
  <c r="E1942" i="16" s="1"/>
  <c r="C1942" i="16" s="1"/>
  <c r="I1066" i="16"/>
  <c r="E1066" i="16" s="1"/>
  <c r="C1066" i="16" s="1"/>
  <c r="I2265" i="16"/>
  <c r="E2265" i="16" s="1"/>
  <c r="C2265" i="16" s="1"/>
  <c r="I1628" i="16"/>
  <c r="E1628" i="16" s="1"/>
  <c r="C1628" i="16" s="1"/>
  <c r="I3044" i="16"/>
  <c r="E3044" i="16" s="1"/>
  <c r="C3044" i="16" s="1"/>
  <c r="I2469" i="16"/>
  <c r="E2469" i="16" s="1"/>
  <c r="C2469" i="16" s="1"/>
  <c r="I1905" i="16"/>
  <c r="E1905" i="16" s="1"/>
  <c r="C1905" i="16" s="1"/>
  <c r="I1544" i="16"/>
  <c r="E1544" i="16" s="1"/>
  <c r="C1544" i="16" s="1"/>
  <c r="I1196" i="16"/>
  <c r="E1196" i="16" s="1"/>
  <c r="C1196" i="16" s="1"/>
  <c r="I2934" i="16"/>
  <c r="E2934" i="16" s="1"/>
  <c r="C2934" i="16" s="1"/>
  <c r="I2767" i="16"/>
  <c r="E2767" i="16" s="1"/>
  <c r="C2767" i="16" s="1"/>
  <c r="I2586" i="16"/>
  <c r="E2586" i="16" s="1"/>
  <c r="C2586" i="16" s="1"/>
  <c r="I2419" i="16"/>
  <c r="E2419" i="16" s="1"/>
  <c r="C2419" i="16" s="1"/>
  <c r="I2252" i="16"/>
  <c r="E2252" i="16" s="1"/>
  <c r="C2252" i="16" s="1"/>
  <c r="I2083" i="16"/>
  <c r="E2083" i="16" s="1"/>
  <c r="C2083" i="16" s="1"/>
  <c r="I1927" i="16"/>
  <c r="E1927" i="16" s="1"/>
  <c r="C1927" i="16" s="1"/>
  <c r="I1771" i="16"/>
  <c r="E1771" i="16" s="1"/>
  <c r="C1771" i="16" s="1"/>
  <c r="I1616" i="16"/>
  <c r="E1616" i="16" s="1"/>
  <c r="C1616" i="16" s="1"/>
  <c r="I1435" i="16"/>
  <c r="E1435" i="16" s="1"/>
  <c r="C1435" i="16" s="1"/>
  <c r="I1267" i="16"/>
  <c r="E1267" i="16" s="1"/>
  <c r="C1267" i="16" s="1"/>
  <c r="I1099" i="16"/>
  <c r="E1099" i="16" s="1"/>
  <c r="C1099" i="16" s="1"/>
  <c r="I1074" i="16"/>
  <c r="E1074" i="16" s="1"/>
  <c r="C1074" i="16" s="1"/>
  <c r="I918" i="16"/>
  <c r="E918" i="16" s="1"/>
  <c r="C918" i="16" s="1"/>
  <c r="I762" i="16"/>
  <c r="E762" i="16" s="1"/>
  <c r="C762" i="16" s="1"/>
  <c r="I618" i="16"/>
  <c r="E618" i="16" s="1"/>
  <c r="C618" i="16" s="1"/>
  <c r="I473" i="16"/>
  <c r="E473" i="16" s="1"/>
  <c r="C473"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1685" i="16"/>
  <c r="E1685" i="16" s="1"/>
  <c r="C1685" i="16" s="1"/>
  <c r="I1541" i="16"/>
  <c r="E1541" i="16" s="1"/>
  <c r="C1541" i="16" s="1"/>
  <c r="I1397" i="16"/>
  <c r="E1397" i="16" s="1"/>
  <c r="C1397" i="16" s="1"/>
  <c r="I1253" i="16"/>
  <c r="E1253" i="16" s="1"/>
  <c r="C1253" i="16" s="1"/>
  <c r="I1108" i="16"/>
  <c r="E1108" i="16" s="1"/>
  <c r="C1108"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1084" i="16"/>
  <c r="E1084" i="16" s="1"/>
  <c r="C1084"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1059" i="16"/>
  <c r="E1059" i="16" s="1"/>
  <c r="C1059"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2102" i="16"/>
  <c r="E2102" i="16" s="1"/>
  <c r="C2102" i="16" s="1"/>
  <c r="I1958" i="16"/>
  <c r="E1958" i="16" s="1"/>
  <c r="C1958" i="16" s="1"/>
  <c r="I1814" i="16"/>
  <c r="E1814" i="16" s="1"/>
  <c r="C1814" i="16" s="1"/>
  <c r="I1670" i="16"/>
  <c r="E1670" i="16" s="1"/>
  <c r="C1670" i="16" s="1"/>
  <c r="I3801" i="16"/>
  <c r="E3801" i="16" s="1"/>
  <c r="C3801" i="16" s="1"/>
  <c r="I3475" i="16"/>
  <c r="E3475" i="16" s="1"/>
  <c r="C3475" i="16" s="1"/>
  <c r="I2202" i="16"/>
  <c r="E2202" i="16" s="1"/>
  <c r="C2202" i="16" s="1"/>
  <c r="I3209" i="16"/>
  <c r="E3209" i="16" s="1"/>
  <c r="C3209" i="16" s="1"/>
  <c r="I3662" i="16"/>
  <c r="E3662" i="16" s="1"/>
  <c r="C3662" i="16" s="1"/>
  <c r="I3831" i="16"/>
  <c r="E3831" i="16" s="1"/>
  <c r="C3831" i="16" s="1"/>
  <c r="I3819" i="16"/>
  <c r="E3819" i="16" s="1"/>
  <c r="C3819" i="16" s="1"/>
  <c r="I3109" i="16"/>
  <c r="E3109" i="16" s="1"/>
  <c r="C3109" i="16" s="1"/>
  <c r="I2244" i="16"/>
  <c r="E2244" i="16" s="1"/>
  <c r="C2244" i="16" s="1"/>
  <c r="I1381" i="16"/>
  <c r="E1381" i="16" s="1"/>
  <c r="C1381" i="16" s="1"/>
  <c r="I2686" i="16"/>
  <c r="E2686" i="16" s="1"/>
  <c r="C2686" i="16" s="1"/>
  <c r="I1811" i="16"/>
  <c r="E1811" i="16" s="1"/>
  <c r="C1811" i="16" s="1"/>
  <c r="I3021" i="16"/>
  <c r="E3021" i="16" s="1"/>
  <c r="C3021" i="16" s="1"/>
  <c r="I2144" i="16"/>
  <c r="E2144" i="16" s="1"/>
  <c r="C2144" i="16" s="1"/>
  <c r="I1569" i="16"/>
  <c r="E1569" i="16" s="1"/>
  <c r="C1569" i="16" s="1"/>
  <c r="I2985" i="16"/>
  <c r="E2985" i="16" s="1"/>
  <c r="C2985" i="16" s="1"/>
  <c r="I2408" i="16"/>
  <c r="E2408" i="16" s="1"/>
  <c r="C2408" i="16" s="1"/>
  <c r="I1892" i="16"/>
  <c r="E1892" i="16" s="1"/>
  <c r="C1892" i="16" s="1"/>
  <c r="I1520" i="16"/>
  <c r="E1520" i="16" s="1"/>
  <c r="C1520" i="16" s="1"/>
  <c r="I1184" i="16"/>
  <c r="E1184" i="16" s="1"/>
  <c r="C1184" i="16" s="1"/>
  <c r="I2923" i="16"/>
  <c r="E2923" i="16" s="1"/>
  <c r="C2923" i="16" s="1"/>
  <c r="I2744" i="16"/>
  <c r="E2744" i="16" s="1"/>
  <c r="C2744" i="16" s="1"/>
  <c r="I2575" i="16"/>
  <c r="E2575" i="16" s="1"/>
  <c r="C2575" i="16" s="1"/>
  <c r="I2407" i="16"/>
  <c r="E2407" i="16" s="1"/>
  <c r="C2407" i="16" s="1"/>
  <c r="I2227" i="16"/>
  <c r="E2227" i="16" s="1"/>
  <c r="C2227" i="16" s="1"/>
  <c r="I2072" i="16"/>
  <c r="E2072" i="16" s="1"/>
  <c r="C2072" i="16" s="1"/>
  <c r="I1915" i="16"/>
  <c r="E1915" i="16" s="1"/>
  <c r="C1915" i="16" s="1"/>
  <c r="I1759" i="16"/>
  <c r="E1759" i="16" s="1"/>
  <c r="C1759" i="16" s="1"/>
  <c r="I1591" i="16"/>
  <c r="E1591" i="16" s="1"/>
  <c r="C1591" i="16" s="1"/>
  <c r="I1423" i="16"/>
  <c r="E1423" i="16" s="1"/>
  <c r="C1423" i="16" s="1"/>
  <c r="I1254" i="16"/>
  <c r="E1254" i="16" s="1"/>
  <c r="C1254" i="16" s="1"/>
  <c r="I1087" i="16"/>
  <c r="E1087" i="16" s="1"/>
  <c r="C1087" i="16" s="1"/>
  <c r="I1062" i="16"/>
  <c r="E1062" i="16" s="1"/>
  <c r="C1062" i="16" s="1"/>
  <c r="I906" i="16"/>
  <c r="E906" i="16" s="1"/>
  <c r="C906" i="16" s="1"/>
  <c r="I750" i="16"/>
  <c r="E750" i="16" s="1"/>
  <c r="C750" i="16" s="1"/>
  <c r="I607" i="16"/>
  <c r="E607" i="16" s="1"/>
  <c r="C607" i="16" s="1"/>
  <c r="I462" i="16"/>
  <c r="E462" i="16" s="1"/>
  <c r="C462"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1673" i="16"/>
  <c r="E1673" i="16" s="1"/>
  <c r="C1673" i="16" s="1"/>
  <c r="I1529" i="16"/>
  <c r="E1529" i="16" s="1"/>
  <c r="C1529" i="16" s="1"/>
  <c r="I1385" i="16"/>
  <c r="E1385" i="16" s="1"/>
  <c r="C1385" i="16" s="1"/>
  <c r="I1241" i="16"/>
  <c r="E1241" i="16" s="1"/>
  <c r="C1241" i="16" s="1"/>
  <c r="I1096" i="16"/>
  <c r="E1096" i="16" s="1"/>
  <c r="C1096"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1071" i="16"/>
  <c r="E1071" i="16" s="1"/>
  <c r="C1071"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1047" i="16"/>
  <c r="E1047" i="16" s="1"/>
  <c r="C1047"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3655" i="16"/>
  <c r="E3655" i="16" s="1"/>
  <c r="C3655" i="16" s="1"/>
  <c r="I3451" i="16"/>
  <c r="E3451" i="16" s="1"/>
  <c r="C3451" i="16" s="1"/>
  <c r="I2094" i="16"/>
  <c r="E2094" i="16" s="1"/>
  <c r="C2094" i="16" s="1"/>
  <c r="I3186" i="16"/>
  <c r="E3186" i="16" s="1"/>
  <c r="C3186" i="16" s="1"/>
  <c r="I3627" i="16"/>
  <c r="E3627" i="16" s="1"/>
  <c r="C3627" i="16" s="1"/>
  <c r="I3807" i="16"/>
  <c r="E3807" i="16" s="1"/>
  <c r="C3807" i="16" s="1"/>
  <c r="I3724" i="16"/>
  <c r="E3724" i="16" s="1"/>
  <c r="C3724" i="16" s="1"/>
  <c r="I3085" i="16"/>
  <c r="E3085" i="16" s="1"/>
  <c r="C3085" i="16" s="1"/>
  <c r="I2219" i="16"/>
  <c r="E2219" i="16" s="1"/>
  <c r="C2219" i="16" s="1"/>
  <c r="I1356" i="16"/>
  <c r="E1356" i="16" s="1"/>
  <c r="C1356" i="16" s="1"/>
  <c r="I2662" i="16"/>
  <c r="E2662" i="16" s="1"/>
  <c r="C2662" i="16" s="1"/>
  <c r="I1786" i="16"/>
  <c r="E1786" i="16" s="1"/>
  <c r="C1786" i="16" s="1"/>
  <c r="I2997" i="16"/>
  <c r="E2997" i="16" s="1"/>
  <c r="C2997" i="16" s="1"/>
  <c r="I2121" i="16"/>
  <c r="E2121" i="16" s="1"/>
  <c r="C2121" i="16" s="1"/>
  <c r="I1545" i="16"/>
  <c r="E1545" i="16" s="1"/>
  <c r="C1545" i="16" s="1"/>
  <c r="I2960" i="16"/>
  <c r="E2960" i="16" s="1"/>
  <c r="C2960" i="16" s="1"/>
  <c r="I2384" i="16"/>
  <c r="E2384" i="16" s="1"/>
  <c r="C2384" i="16" s="1"/>
  <c r="I1832" i="16"/>
  <c r="E1832" i="16" s="1"/>
  <c r="C1832" i="16" s="1"/>
  <c r="I1484" i="16"/>
  <c r="E1484" i="16" s="1"/>
  <c r="C1484" i="16" s="1"/>
  <c r="I1172" i="16"/>
  <c r="E1172" i="16" s="1"/>
  <c r="C1172" i="16" s="1"/>
  <c r="I2912" i="16"/>
  <c r="E2912" i="16" s="1"/>
  <c r="C2912" i="16" s="1"/>
  <c r="I2731" i="16"/>
  <c r="E2731" i="16" s="1"/>
  <c r="C2731" i="16" s="1"/>
  <c r="I2563" i="16"/>
  <c r="E2563" i="16" s="1"/>
  <c r="C2563" i="16" s="1"/>
  <c r="I2395" i="16"/>
  <c r="E2395" i="16" s="1"/>
  <c r="C2395" i="16" s="1"/>
  <c r="I2216" i="16"/>
  <c r="E2216" i="16" s="1"/>
  <c r="C2216" i="16" s="1"/>
  <c r="I2059" i="16"/>
  <c r="E2059" i="16" s="1"/>
  <c r="C2059" i="16" s="1"/>
  <c r="I1903" i="16"/>
  <c r="E1903" i="16" s="1"/>
  <c r="C1903" i="16" s="1"/>
  <c r="I1735" i="16"/>
  <c r="E1735" i="16" s="1"/>
  <c r="C1735" i="16" s="1"/>
  <c r="I1579" i="16"/>
  <c r="E1579" i="16" s="1"/>
  <c r="C1579" i="16" s="1"/>
  <c r="I1411" i="16"/>
  <c r="E1411" i="16" s="1"/>
  <c r="C1411" i="16" s="1"/>
  <c r="I1243" i="16"/>
  <c r="E1243" i="16" s="1"/>
  <c r="C1243" i="16" s="1"/>
  <c r="I3356" i="16"/>
  <c r="E3356" i="16" s="1"/>
  <c r="C3356" i="16" s="1"/>
  <c r="I3307" i="16"/>
  <c r="E3307" i="16" s="1"/>
  <c r="C3307" i="16" s="1"/>
  <c r="I1674" i="16"/>
  <c r="E1674" i="16" s="1"/>
  <c r="C1674" i="16" s="1"/>
  <c r="I3364" i="16"/>
  <c r="E3364" i="16" s="1"/>
  <c r="C3364" i="16" s="1"/>
  <c r="I3483" i="16"/>
  <c r="E3483" i="16" s="1"/>
  <c r="C3483" i="16" s="1"/>
  <c r="I3663" i="16"/>
  <c r="E3663" i="16" s="1"/>
  <c r="C3663" i="16" s="1"/>
  <c r="I3805" i="16"/>
  <c r="E3805" i="16" s="1"/>
  <c r="C3805" i="16" s="1"/>
  <c r="I2951" i="16"/>
  <c r="E2951" i="16" s="1"/>
  <c r="C2951" i="16" s="1"/>
  <c r="I2075" i="16"/>
  <c r="E2075" i="16" s="1"/>
  <c r="C2075" i="16" s="1"/>
  <c r="I1212" i="16"/>
  <c r="E1212" i="16" s="1"/>
  <c r="C1212" i="16" s="1"/>
  <c r="I2518" i="16"/>
  <c r="E2518" i="16" s="1"/>
  <c r="C2518" i="16" s="1"/>
  <c r="I1642" i="16"/>
  <c r="E1642" i="16" s="1"/>
  <c r="C1642" i="16" s="1"/>
  <c r="I2853" i="16"/>
  <c r="E2853" i="16" s="1"/>
  <c r="C2853" i="16" s="1"/>
  <c r="I2001" i="16"/>
  <c r="E2001" i="16" s="1"/>
  <c r="C2001" i="16" s="1"/>
  <c r="I1425" i="16"/>
  <c r="E1425" i="16" s="1"/>
  <c r="C1425" i="16" s="1"/>
  <c r="I2840" i="16"/>
  <c r="E2840" i="16" s="1"/>
  <c r="C2840" i="16" s="1"/>
  <c r="I2263" i="16"/>
  <c r="E2263" i="16" s="1"/>
  <c r="C2263" i="16" s="1"/>
  <c r="I1772" i="16"/>
  <c r="E1772" i="16" s="1"/>
  <c r="C1772" i="16" s="1"/>
  <c r="I1460" i="16"/>
  <c r="E1460" i="16" s="1"/>
  <c r="C1460" i="16" s="1"/>
  <c r="I1088" i="16"/>
  <c r="E1088" i="16" s="1"/>
  <c r="C1088" i="16" s="1"/>
  <c r="I2874" i="16"/>
  <c r="E2874" i="16" s="1"/>
  <c r="C2874" i="16" s="1"/>
  <c r="I2707" i="16"/>
  <c r="E2707" i="16" s="1"/>
  <c r="C2707" i="16" s="1"/>
  <c r="I2540" i="16"/>
  <c r="E2540" i="16" s="1"/>
  <c r="C2540" i="16" s="1"/>
  <c r="I2358" i="16"/>
  <c r="E2358" i="16" s="1"/>
  <c r="C2358" i="16" s="1"/>
  <c r="I2192" i="16"/>
  <c r="E2192" i="16" s="1"/>
  <c r="C2192" i="16" s="1"/>
  <c r="I2024" i="16"/>
  <c r="E2024" i="16" s="1"/>
  <c r="C2024" i="16" s="1"/>
  <c r="I1867" i="16"/>
  <c r="E1867" i="16" s="1"/>
  <c r="C1867" i="16" s="1"/>
  <c r="I1711" i="16"/>
  <c r="E1711" i="16" s="1"/>
  <c r="C1711" i="16" s="1"/>
  <c r="I1556" i="16"/>
  <c r="E1556" i="16" s="1"/>
  <c r="C1556" i="16" s="1"/>
  <c r="I1387" i="16"/>
  <c r="E1387" i="16" s="1"/>
  <c r="C1387" i="16" s="1"/>
  <c r="I1219" i="16"/>
  <c r="E1219" i="16" s="1"/>
  <c r="C1219" i="16" s="1"/>
  <c r="I1181" i="16"/>
  <c r="E1181" i="16" s="1"/>
  <c r="C1181" i="16" s="1"/>
  <c r="I1025" i="16"/>
  <c r="E1025" i="16" s="1"/>
  <c r="C1025" i="16" s="1"/>
  <c r="I869" i="16"/>
  <c r="E869" i="16" s="1"/>
  <c r="C869" i="16" s="1"/>
  <c r="I714" i="16"/>
  <c r="E714" i="16" s="1"/>
  <c r="C714" i="16" s="1"/>
  <c r="I571" i="16"/>
  <c r="E571" i="16" s="1"/>
  <c r="C571"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1781" i="16"/>
  <c r="E1781" i="16" s="1"/>
  <c r="C1781" i="16" s="1"/>
  <c r="I1637" i="16"/>
  <c r="E1637" i="16" s="1"/>
  <c r="C1637" i="16" s="1"/>
  <c r="I1493" i="16"/>
  <c r="E1493" i="16" s="1"/>
  <c r="C1493" i="16" s="1"/>
  <c r="I1349" i="16"/>
  <c r="E1349" i="16" s="1"/>
  <c r="C1349" i="16" s="1"/>
  <c r="I1205" i="16"/>
  <c r="E1205" i="16" s="1"/>
  <c r="C1205"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1011" i="16"/>
  <c r="E1011" i="16" s="1"/>
  <c r="C1011"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3501" i="16"/>
  <c r="E3501" i="16" s="1"/>
  <c r="C3501" i="16" s="1"/>
  <c r="I2877" i="16"/>
  <c r="E2877" i="16" s="1"/>
  <c r="C2877" i="16" s="1"/>
  <c r="I2204" i="16"/>
  <c r="E2204" i="16" s="1"/>
  <c r="C2204" i="16" s="1"/>
  <c r="I883" i="16"/>
  <c r="E883" i="16" s="1"/>
  <c r="C883" i="16" s="1"/>
  <c r="I2657" i="16"/>
  <c r="E2657" i="16" s="1"/>
  <c r="C2657" i="16" s="1"/>
  <c r="I1793" i="16"/>
  <c r="E1793" i="16" s="1"/>
  <c r="C1793" i="16" s="1"/>
  <c r="I2932" i="16"/>
  <c r="E2932" i="16" s="1"/>
  <c r="C2932" i="16" s="1"/>
  <c r="I2056" i="16"/>
  <c r="E2056" i="16" s="1"/>
  <c r="C2056" i="16" s="1"/>
  <c r="I1192" i="16"/>
  <c r="E1192" i="16" s="1"/>
  <c r="C1192" i="16" s="1"/>
  <c r="I2319" i="16"/>
  <c r="E2319" i="16" s="1"/>
  <c r="C2319" i="16" s="1"/>
  <c r="I1455" i="16"/>
  <c r="E1455" i="16" s="1"/>
  <c r="C1455" i="16" s="1"/>
  <c r="I2966" i="16"/>
  <c r="E2966" i="16" s="1"/>
  <c r="C2966" i="16" s="1"/>
  <c r="I2510" i="16"/>
  <c r="E2510" i="16" s="1"/>
  <c r="C2510" i="16" s="1"/>
  <c r="I2138" i="16"/>
  <c r="E2138" i="16" s="1"/>
  <c r="C2138" i="16" s="1"/>
  <c r="I1898" i="16"/>
  <c r="E1898" i="16" s="1"/>
  <c r="C1898" i="16" s="1"/>
  <c r="I1705" i="16"/>
  <c r="E1705" i="16" s="1"/>
  <c r="C1705" i="16" s="1"/>
  <c r="I1503" i="16"/>
  <c r="E1503" i="16" s="1"/>
  <c r="C1503" i="16" s="1"/>
  <c r="I1323" i="16"/>
  <c r="E1323" i="16" s="1"/>
  <c r="C1323" i="16" s="1"/>
  <c r="I1178" i="16"/>
  <c r="E1178" i="16" s="1"/>
  <c r="C1178"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31" i="16"/>
  <c r="E931" i="16" s="1"/>
  <c r="C931" i="16" s="1"/>
  <c r="I787" i="16"/>
  <c r="E787" i="16" s="1"/>
  <c r="C787" i="16" s="1"/>
  <c r="I3330" i="16"/>
  <c r="E3330" i="16" s="1"/>
  <c r="C3330" i="16" s="1"/>
  <c r="I2061" i="16"/>
  <c r="E2061" i="16" s="1"/>
  <c r="C2061" i="16" s="1"/>
  <c r="I2048" i="16"/>
  <c r="E2048" i="16" s="1"/>
  <c r="C2048" i="16" s="1"/>
  <c r="I738" i="16"/>
  <c r="E738" i="16" s="1"/>
  <c r="C738" i="16" s="1"/>
  <c r="I2524" i="16"/>
  <c r="E2524" i="16" s="1"/>
  <c r="C2524" i="16" s="1"/>
  <c r="I1660" i="16"/>
  <c r="E1660" i="16" s="1"/>
  <c r="C1660" i="16" s="1"/>
  <c r="I2800" i="16"/>
  <c r="E2800" i="16" s="1"/>
  <c r="C2800" i="16" s="1"/>
  <c r="I1923" i="16"/>
  <c r="E1923" i="16" s="1"/>
  <c r="C1923" i="16" s="1"/>
  <c r="I1060" i="16"/>
  <c r="E1060" i="16" s="1"/>
  <c r="C1060" i="16" s="1"/>
  <c r="I2188" i="16"/>
  <c r="E2188" i="16" s="1"/>
  <c r="C2188" i="16" s="1"/>
  <c r="I1395" i="16"/>
  <c r="E1395" i="16" s="1"/>
  <c r="C1395" i="16" s="1"/>
  <c r="I2930" i="16"/>
  <c r="E2930" i="16" s="1"/>
  <c r="C2930" i="16" s="1"/>
  <c r="I2474" i="16"/>
  <c r="E2474" i="16" s="1"/>
  <c r="C2474" i="16" s="1"/>
  <c r="I2125" i="16"/>
  <c r="E2125" i="16" s="1"/>
  <c r="C2125" i="16" s="1"/>
  <c r="I1885" i="16"/>
  <c r="E1885" i="16" s="1"/>
  <c r="C1885" i="16" s="1"/>
  <c r="I1694" i="16"/>
  <c r="E1694" i="16" s="1"/>
  <c r="C1694" i="16" s="1"/>
  <c r="I1490" i="16"/>
  <c r="E1490" i="16" s="1"/>
  <c r="C1490" i="16" s="1"/>
  <c r="I1309" i="16"/>
  <c r="E1309" i="16" s="1"/>
  <c r="C1309" i="16" s="1"/>
  <c r="I1165" i="16"/>
  <c r="E1165" i="16" s="1"/>
  <c r="C1165"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305" i="16"/>
  <c r="E305" i="16" s="1"/>
  <c r="C305" i="16" s="1"/>
  <c r="I162" i="16"/>
  <c r="E162" i="16" s="1"/>
  <c r="C162" i="16" s="1"/>
  <c r="I1038" i="16"/>
  <c r="E1038" i="16" s="1"/>
  <c r="C1038" i="16" s="1"/>
  <c r="I893" i="16"/>
  <c r="E893" i="16" s="1"/>
  <c r="C893" i="16" s="1"/>
  <c r="I748" i="16"/>
  <c r="E748" i="16" s="1"/>
  <c r="C748" i="16" s="1"/>
  <c r="I605" i="16"/>
  <c r="E605" i="16" s="1"/>
  <c r="C605" i="16" s="1"/>
  <c r="I461" i="16"/>
  <c r="E461" i="16" s="1"/>
  <c r="C461" i="16" s="1"/>
  <c r="I317" i="16"/>
  <c r="E317" i="16" s="1"/>
  <c r="C317" i="16" s="1"/>
  <c r="I174" i="16"/>
  <c r="E174" i="16" s="1"/>
  <c r="C174"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698" i="16"/>
  <c r="E1698" i="16" s="1"/>
  <c r="C1698" i="16" s="1"/>
  <c r="I1486" i="16"/>
  <c r="E1486" i="16" s="1"/>
  <c r="C1486" i="16" s="1"/>
  <c r="I1879" i="16"/>
  <c r="E1879" i="16" s="1"/>
  <c r="C1879" i="16" s="1"/>
  <c r="I726" i="16"/>
  <c r="E726" i="16" s="1"/>
  <c r="C726" i="16" s="1"/>
  <c r="I2513" i="16"/>
  <c r="E2513" i="16" s="1"/>
  <c r="C2513" i="16" s="1"/>
  <c r="I1648" i="16"/>
  <c r="E1648" i="16" s="1"/>
  <c r="C1648" i="16" s="1"/>
  <c r="I2788" i="16"/>
  <c r="E2788" i="16" s="1"/>
  <c r="C2788" i="16" s="1"/>
  <c r="I1912" i="16"/>
  <c r="E1912" i="16" s="1"/>
  <c r="C1912" i="16" s="1"/>
  <c r="I3040" i="16"/>
  <c r="E3040" i="16" s="1"/>
  <c r="C3040" i="16" s="1"/>
  <c r="I2176" i="16"/>
  <c r="E2176" i="16" s="1"/>
  <c r="C2176" i="16" s="1"/>
  <c r="I1322" i="16"/>
  <c r="E1322" i="16" s="1"/>
  <c r="C1322" i="16" s="1"/>
  <c r="I2906" i="16"/>
  <c r="E2906" i="16" s="1"/>
  <c r="C2906" i="16" s="1"/>
  <c r="I2450" i="16"/>
  <c r="E2450" i="16" s="1"/>
  <c r="C2450" i="16" s="1"/>
  <c r="I2078" i="16"/>
  <c r="E2078" i="16" s="1"/>
  <c r="C2078" i="16" s="1"/>
  <c r="I1874" i="16"/>
  <c r="E1874" i="16" s="1"/>
  <c r="C1874" i="16" s="1"/>
  <c r="I1645" i="16"/>
  <c r="E1645" i="16" s="1"/>
  <c r="C1645" i="16" s="1"/>
  <c r="I1466" i="16"/>
  <c r="E1466" i="16" s="1"/>
  <c r="C1466" i="16" s="1"/>
  <c r="I1298" i="16"/>
  <c r="E1298" i="16" s="1"/>
  <c r="C1298" i="16" s="1"/>
  <c r="I1154" i="16"/>
  <c r="E1154" i="16" s="1"/>
  <c r="C1154"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06" i="16"/>
  <c r="E2006" i="16" s="1"/>
  <c r="C2006" i="16" s="1"/>
  <c r="I3508" i="16"/>
  <c r="E3508" i="16" s="1"/>
  <c r="C3508" i="16" s="1"/>
  <c r="I2900" i="16"/>
  <c r="E2900" i="16" s="1"/>
  <c r="C2900" i="16" s="1"/>
  <c r="I1723" i="16"/>
  <c r="E1723" i="16" s="1"/>
  <c r="C1723" i="16" s="1"/>
  <c r="I594" i="16"/>
  <c r="E594" i="16" s="1"/>
  <c r="C594" i="16" s="1"/>
  <c r="I2382" i="16"/>
  <c r="E2382" i="16" s="1"/>
  <c r="C2382" i="16" s="1"/>
  <c r="I1518" i="16"/>
  <c r="E1518" i="16" s="1"/>
  <c r="C1518" i="16" s="1"/>
  <c r="I2655" i="16"/>
  <c r="E2655" i="16" s="1"/>
  <c r="C2655" i="16" s="1"/>
  <c r="I1779" i="16"/>
  <c r="E1779" i="16" s="1"/>
  <c r="C1779" i="16" s="1"/>
  <c r="I2907" i="16"/>
  <c r="E2907" i="16" s="1"/>
  <c r="C2907" i="16" s="1"/>
  <c r="I2044" i="16"/>
  <c r="E2044" i="16" s="1"/>
  <c r="C2044" i="16" s="1"/>
  <c r="I1311" i="16"/>
  <c r="E1311" i="16" s="1"/>
  <c r="C1311" i="16" s="1"/>
  <c r="I2822" i="16"/>
  <c r="E2822" i="16" s="1"/>
  <c r="C2822" i="16" s="1"/>
  <c r="I2378" i="16"/>
  <c r="E2378" i="16" s="1"/>
  <c r="C2378" i="16" s="1"/>
  <c r="I2066" i="16"/>
  <c r="E2066" i="16" s="1"/>
  <c r="C2066" i="16" s="1"/>
  <c r="I1862" i="16"/>
  <c r="E1862" i="16" s="1"/>
  <c r="C1862" i="16" s="1"/>
  <c r="I1635" i="16"/>
  <c r="E1635" i="16" s="1"/>
  <c r="C1635" i="16" s="1"/>
  <c r="I1454" i="16"/>
  <c r="E1454" i="16" s="1"/>
  <c r="C1454" i="16" s="1"/>
  <c r="I1286" i="16"/>
  <c r="E1286" i="16" s="1"/>
  <c r="C1286" i="16" s="1"/>
  <c r="I1142" i="16"/>
  <c r="E1142" i="16" s="1"/>
  <c r="C1142"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898" i="16"/>
  <c r="E898" i="16" s="1"/>
  <c r="C898" i="16" s="1"/>
  <c r="I742" i="16"/>
  <c r="E742" i="16" s="1"/>
  <c r="C742" i="16" s="1"/>
  <c r="I599" i="16"/>
  <c r="E599" i="16" s="1"/>
  <c r="C599" i="16" s="1"/>
  <c r="I454" i="16"/>
  <c r="E454" i="16" s="1"/>
  <c r="C454" i="16" s="1"/>
  <c r="I310" i="16"/>
  <c r="E310" i="16" s="1"/>
  <c r="C310" i="16" s="1"/>
  <c r="I165" i="16"/>
  <c r="E165" i="16" s="1"/>
  <c r="C165"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426" i="16"/>
  <c r="E426" i="16" s="1"/>
  <c r="C426" i="16" s="1"/>
  <c r="I281" i="16"/>
  <c r="E281" i="16" s="1"/>
  <c r="C281" i="16" s="1"/>
  <c r="I138" i="16"/>
  <c r="E138" i="16" s="1"/>
  <c r="C138" i="16" s="1"/>
  <c r="I1013" i="16"/>
  <c r="E1013" i="16" s="1"/>
  <c r="C1013" i="16" s="1"/>
  <c r="I870" i="16"/>
  <c r="E870" i="16" s="1"/>
  <c r="C870" i="16" s="1"/>
  <c r="I725" i="16"/>
  <c r="E725" i="16" s="1"/>
  <c r="C725" i="16" s="1"/>
  <c r="I580" i="16"/>
  <c r="E580" i="16" s="1"/>
  <c r="C580" i="16" s="1"/>
  <c r="I437" i="16"/>
  <c r="E437" i="16" s="1"/>
  <c r="C437" i="16" s="1"/>
  <c r="I293" i="16"/>
  <c r="E293" i="16" s="1"/>
  <c r="C293" i="16" s="1"/>
  <c r="I150" i="16"/>
  <c r="E150" i="16" s="1"/>
  <c r="C150"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3507" i="16"/>
  <c r="E3507" i="16" s="1"/>
  <c r="C3507" i="16" s="1"/>
  <c r="I2324" i="16"/>
  <c r="E2324" i="16" s="1"/>
  <c r="C2324" i="16" s="1"/>
  <c r="I1567" i="16"/>
  <c r="E1567" i="16" s="1"/>
  <c r="C1567" i="16" s="1"/>
  <c r="I583" i="16"/>
  <c r="E583" i="16" s="1"/>
  <c r="C583" i="16" s="1"/>
  <c r="I2369" i="16"/>
  <c r="E2369" i="16" s="1"/>
  <c r="C2369" i="16" s="1"/>
  <c r="I1505" i="16"/>
  <c r="E1505" i="16" s="1"/>
  <c r="C1505" i="16" s="1"/>
  <c r="I2644" i="16"/>
  <c r="E2644" i="16" s="1"/>
  <c r="C2644" i="16" s="1"/>
  <c r="I1768" i="16"/>
  <c r="E1768" i="16" s="1"/>
  <c r="C1768" i="16" s="1"/>
  <c r="I2896" i="16"/>
  <c r="E2896" i="16" s="1"/>
  <c r="C2896" i="16" s="1"/>
  <c r="I2032" i="16"/>
  <c r="E2032" i="16" s="1"/>
  <c r="C2032" i="16" s="1"/>
  <c r="I1251" i="16"/>
  <c r="E1251" i="16" s="1"/>
  <c r="C1251" i="16" s="1"/>
  <c r="I2811" i="16"/>
  <c r="E2811" i="16" s="1"/>
  <c r="C2811" i="16" s="1"/>
  <c r="I2367" i="16"/>
  <c r="E2367" i="16" s="1"/>
  <c r="C2367" i="16" s="1"/>
  <c r="I2042" i="16"/>
  <c r="E2042" i="16" s="1"/>
  <c r="C2042" i="16" s="1"/>
  <c r="I1851" i="16"/>
  <c r="E1851" i="16" s="1"/>
  <c r="C1851" i="16" s="1"/>
  <c r="I1610" i="16"/>
  <c r="E1610" i="16" s="1"/>
  <c r="C1610" i="16" s="1"/>
  <c r="I1441" i="16"/>
  <c r="E1441" i="16" s="1"/>
  <c r="C1441" i="16" s="1"/>
  <c r="I1274" i="16"/>
  <c r="E1274" i="16" s="1"/>
  <c r="C1274" i="16" s="1"/>
  <c r="I1130" i="16"/>
  <c r="E1130" i="16" s="1"/>
  <c r="C1130"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886" i="16"/>
  <c r="E886" i="16" s="1"/>
  <c r="C886" i="16" s="1"/>
  <c r="I730" i="16"/>
  <c r="E730" i="16" s="1"/>
  <c r="C730" i="16" s="1"/>
  <c r="I587" i="16"/>
  <c r="E587" i="16" s="1"/>
  <c r="C587" i="16" s="1"/>
  <c r="I442" i="16"/>
  <c r="E442" i="16" s="1"/>
  <c r="C442" i="16" s="1"/>
  <c r="I298" i="16"/>
  <c r="E298" i="16" s="1"/>
  <c r="C298" i="16" s="1"/>
  <c r="I153" i="16"/>
  <c r="E153" i="16" s="1"/>
  <c r="C153"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414" i="16"/>
  <c r="E414" i="16" s="1"/>
  <c r="C414" i="16" s="1"/>
  <c r="I270" i="16"/>
  <c r="E270" i="16" s="1"/>
  <c r="C270" i="16" s="1"/>
  <c r="I126" i="16"/>
  <c r="E126" i="16" s="1"/>
  <c r="C126" i="16" s="1"/>
  <c r="I1000" i="16"/>
  <c r="E1000" i="16" s="1"/>
  <c r="C1000" i="16" s="1"/>
  <c r="I856" i="16"/>
  <c r="E856" i="16" s="1"/>
  <c r="C856" i="16" s="1"/>
  <c r="I713" i="16"/>
  <c r="E713" i="16" s="1"/>
  <c r="C713" i="16" s="1"/>
  <c r="I569" i="16"/>
  <c r="E569" i="16" s="1"/>
  <c r="C569" i="16" s="1"/>
  <c r="I425" i="16"/>
  <c r="E425" i="16" s="1"/>
  <c r="C425" i="16" s="1"/>
  <c r="I282" i="16"/>
  <c r="E282" i="16" s="1"/>
  <c r="C282" i="16" s="1"/>
  <c r="I136" i="16"/>
  <c r="E136" i="16" s="1"/>
  <c r="C136"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951" i="16"/>
  <c r="E951" i="16" s="1"/>
  <c r="C951" i="16" s="1"/>
  <c r="I807" i="16"/>
  <c r="E807" i="16" s="1"/>
  <c r="C807" i="16" s="1"/>
  <c r="I663" i="16"/>
  <c r="E663" i="16" s="1"/>
  <c r="C663" i="16" s="1"/>
  <c r="I519" i="16"/>
  <c r="E519" i="16" s="1"/>
  <c r="C519" i="16" s="1"/>
  <c r="I375" i="16"/>
  <c r="E375" i="16" s="1"/>
  <c r="C375" i="16" s="1"/>
  <c r="I219" i="16"/>
  <c r="E219" i="16" s="1"/>
  <c r="C219" i="16" s="1"/>
  <c r="I75" i="16"/>
  <c r="E75" i="16" s="1"/>
  <c r="C75"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61" i="16"/>
  <c r="E961" i="16" s="1"/>
  <c r="C961" i="16" s="1"/>
  <c r="I817" i="16"/>
  <c r="E817" i="16" s="1"/>
  <c r="C817" i="16" s="1"/>
  <c r="I673" i="16"/>
  <c r="E673" i="16" s="1"/>
  <c r="C673" i="16" s="1"/>
  <c r="I529" i="16"/>
  <c r="E529" i="16" s="1"/>
  <c r="C529" i="16" s="1"/>
  <c r="I385" i="16"/>
  <c r="E385" i="16" s="1"/>
  <c r="C385" i="16" s="1"/>
  <c r="I241" i="16"/>
  <c r="E241" i="16" s="1"/>
  <c r="C241" i="16" s="1"/>
  <c r="I96" i="16"/>
  <c r="E96" i="16" s="1"/>
  <c r="C96" i="16" s="1"/>
  <c r="I3686" i="16"/>
  <c r="E3686" i="16" s="1"/>
  <c r="C3686" i="16" s="1"/>
  <c r="I1807" i="16"/>
  <c r="E1807" i="16" s="1"/>
  <c r="C1807" i="16" s="1"/>
  <c r="I1399" i="16"/>
  <c r="E1399" i="16" s="1"/>
  <c r="C1399" i="16" s="1"/>
  <c r="I450" i="16"/>
  <c r="E450" i="16" s="1"/>
  <c r="C450" i="16" s="1"/>
  <c r="I2238" i="16"/>
  <c r="E2238" i="16" s="1"/>
  <c r="C2238" i="16" s="1"/>
  <c r="I1374" i="16"/>
  <c r="E1374" i="16" s="1"/>
  <c r="C1374" i="16" s="1"/>
  <c r="I2512" i="16"/>
  <c r="E2512" i="16" s="1"/>
  <c r="C2512" i="16" s="1"/>
  <c r="I1636" i="16"/>
  <c r="E1636" i="16" s="1"/>
  <c r="C1636" i="16" s="1"/>
  <c r="I2762" i="16"/>
  <c r="E2762" i="16" s="1"/>
  <c r="C2762" i="16" s="1"/>
  <c r="I1899" i="16"/>
  <c r="E1899" i="16" s="1"/>
  <c r="C1899" i="16" s="1"/>
  <c r="I1179" i="16"/>
  <c r="E1179" i="16" s="1"/>
  <c r="C1179" i="16" s="1"/>
  <c r="I2763" i="16"/>
  <c r="E2763" i="16" s="1"/>
  <c r="C2763" i="16" s="1"/>
  <c r="I2330" i="16"/>
  <c r="E2330" i="16" s="1"/>
  <c r="C2330" i="16" s="1"/>
  <c r="I2030" i="16"/>
  <c r="E2030" i="16" s="1"/>
  <c r="C2030" i="16" s="1"/>
  <c r="I1837" i="16"/>
  <c r="E1837" i="16" s="1"/>
  <c r="C1837" i="16" s="1"/>
  <c r="I1597" i="16"/>
  <c r="E1597" i="16" s="1"/>
  <c r="C1597" i="16" s="1"/>
  <c r="I1430" i="16"/>
  <c r="E1430" i="16" s="1"/>
  <c r="C1430" i="16" s="1"/>
  <c r="I1262" i="16"/>
  <c r="E1262" i="16" s="1"/>
  <c r="C1262" i="16" s="1"/>
  <c r="I1117" i="16"/>
  <c r="E1117" i="16" s="1"/>
  <c r="C1117"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874" i="16"/>
  <c r="E874" i="16" s="1"/>
  <c r="C874" i="16" s="1"/>
  <c r="I719" i="16"/>
  <c r="E719" i="16" s="1"/>
  <c r="C719" i="16" s="1"/>
  <c r="I575" i="16"/>
  <c r="E575" i="16" s="1"/>
  <c r="C575" i="16" s="1"/>
  <c r="I430" i="16"/>
  <c r="E430" i="16" s="1"/>
  <c r="C430" i="16" s="1"/>
  <c r="I285" i="16"/>
  <c r="E285" i="16" s="1"/>
  <c r="C285" i="16" s="1"/>
  <c r="I141" i="16"/>
  <c r="E141" i="16" s="1"/>
  <c r="C141"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402" i="16"/>
  <c r="E402" i="16" s="1"/>
  <c r="C402" i="16" s="1"/>
  <c r="I258" i="16"/>
  <c r="E258" i="16" s="1"/>
  <c r="C258" i="16" s="1"/>
  <c r="I114" i="16"/>
  <c r="E114" i="16" s="1"/>
  <c r="C114" i="16" s="1"/>
  <c r="I990" i="16"/>
  <c r="E990" i="16" s="1"/>
  <c r="C990" i="16" s="1"/>
  <c r="I846" i="16"/>
  <c r="E846" i="16" s="1"/>
  <c r="C846" i="16" s="1"/>
  <c r="I700" i="16"/>
  <c r="E700" i="16" s="1"/>
  <c r="C700" i="16" s="1"/>
  <c r="I558" i="16"/>
  <c r="E558" i="16" s="1"/>
  <c r="C558" i="16" s="1"/>
  <c r="I413" i="16"/>
  <c r="E413" i="16" s="1"/>
  <c r="C413" i="16" s="1"/>
  <c r="I269" i="16"/>
  <c r="E269" i="16" s="1"/>
  <c r="C269" i="16" s="1"/>
  <c r="I125" i="16"/>
  <c r="E125" i="16" s="1"/>
  <c r="C125"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3829" i="16"/>
  <c r="E3829" i="16" s="1"/>
  <c r="C3829" i="16" s="1"/>
  <c r="I1472" i="16"/>
  <c r="E1472" i="16" s="1"/>
  <c r="C1472" i="16" s="1"/>
  <c r="I1231" i="16"/>
  <c r="E1231" i="16" s="1"/>
  <c r="C1231" i="16" s="1"/>
  <c r="I439" i="16"/>
  <c r="E439" i="16" s="1"/>
  <c r="C439" i="16" s="1"/>
  <c r="I2226" i="16"/>
  <c r="E2226" i="16" s="1"/>
  <c r="C2226" i="16" s="1"/>
  <c r="I1361" i="16"/>
  <c r="E1361" i="16" s="1"/>
  <c r="C1361" i="16" s="1"/>
  <c r="I2501" i="16"/>
  <c r="E2501" i="16" s="1"/>
  <c r="C2501" i="16" s="1"/>
  <c r="I1624" i="16"/>
  <c r="E1624" i="16" s="1"/>
  <c r="C1624" i="16" s="1"/>
  <c r="I2750" i="16"/>
  <c r="E2750" i="16" s="1"/>
  <c r="C2750" i="16" s="1"/>
  <c r="I1887" i="16"/>
  <c r="E1887" i="16" s="1"/>
  <c r="C1887" i="16" s="1"/>
  <c r="I1167" i="16"/>
  <c r="E1167" i="16" s="1"/>
  <c r="C1167" i="16" s="1"/>
  <c r="I2738" i="16"/>
  <c r="E2738" i="16" s="1"/>
  <c r="C2738" i="16" s="1"/>
  <c r="I2307" i="16"/>
  <c r="E2307" i="16" s="1"/>
  <c r="C2307" i="16" s="1"/>
  <c r="I2018" i="16"/>
  <c r="E2018" i="16" s="1"/>
  <c r="C2018" i="16" s="1"/>
  <c r="I1790" i="16"/>
  <c r="E1790" i="16" s="1"/>
  <c r="C1790" i="16" s="1"/>
  <c r="I1587" i="16"/>
  <c r="E1587" i="16" s="1"/>
  <c r="C1587" i="16" s="1"/>
  <c r="I1418" i="16"/>
  <c r="E1418" i="16" s="1"/>
  <c r="C1418" i="16" s="1"/>
  <c r="I1250" i="16"/>
  <c r="E1250" i="16" s="1"/>
  <c r="C1250" i="16" s="1"/>
  <c r="I1106" i="16"/>
  <c r="E1106" i="16" s="1"/>
  <c r="C1106"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924" i="16"/>
  <c r="E924" i="16" s="1"/>
  <c r="C924" i="16" s="1"/>
  <c r="I781" i="16"/>
  <c r="E781" i="16" s="1"/>
  <c r="C781" i="16" s="1"/>
  <c r="I637" i="16"/>
  <c r="E637" i="16" s="1"/>
  <c r="C637" i="16" s="1"/>
  <c r="I492" i="16"/>
  <c r="E492" i="16" s="1"/>
  <c r="C492" i="16" s="1"/>
  <c r="I348" i="16"/>
  <c r="E348" i="16" s="1"/>
  <c r="C348" i="16" s="1"/>
  <c r="I192" i="16"/>
  <c r="E192" i="16" s="1"/>
  <c r="C192"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390" i="16"/>
  <c r="E390" i="16" s="1"/>
  <c r="C390" i="16" s="1"/>
  <c r="I245" i="16"/>
  <c r="E245" i="16" s="1"/>
  <c r="C245" i="16" s="1"/>
  <c r="I103" i="16"/>
  <c r="E103" i="16" s="1"/>
  <c r="C103" i="16" s="1"/>
  <c r="I977" i="16"/>
  <c r="E977" i="16" s="1"/>
  <c r="C977" i="16" s="1"/>
  <c r="I834" i="16"/>
  <c r="E834" i="16" s="1"/>
  <c r="C834" i="16" s="1"/>
  <c r="I689" i="16"/>
  <c r="E689" i="16" s="1"/>
  <c r="C689" i="16" s="1"/>
  <c r="I546" i="16"/>
  <c r="E546" i="16" s="1"/>
  <c r="C546" i="16" s="1"/>
  <c r="I401" i="16"/>
  <c r="E401" i="16" s="1"/>
  <c r="C401" i="16" s="1"/>
  <c r="I257" i="16"/>
  <c r="E257" i="16" s="1"/>
  <c r="C257" i="16" s="1"/>
  <c r="I112" i="16"/>
  <c r="E112" i="16" s="1"/>
  <c r="C112"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927" i="16"/>
  <c r="E927" i="16" s="1"/>
  <c r="C927" i="16" s="1"/>
  <c r="I783" i="16"/>
  <c r="E783" i="16" s="1"/>
  <c r="C783" i="16" s="1"/>
  <c r="I2975" i="16"/>
  <c r="E2975" i="16" s="1"/>
  <c r="C2975" i="16" s="1"/>
  <c r="I1112" i="16"/>
  <c r="E1112" i="16" s="1"/>
  <c r="C1112" i="16" s="1"/>
  <c r="I1075" i="16"/>
  <c r="E1075" i="16" s="1"/>
  <c r="C1075" i="16" s="1"/>
  <c r="I2957" i="16"/>
  <c r="E2957" i="16" s="1"/>
  <c r="C2957" i="16" s="1"/>
  <c r="I2093" i="16"/>
  <c r="E2093" i="16" s="1"/>
  <c r="C2093" i="16" s="1"/>
  <c r="I1230" i="16"/>
  <c r="E1230" i="16" s="1"/>
  <c r="C1230" i="16" s="1"/>
  <c r="I2368" i="16"/>
  <c r="E2368" i="16" s="1"/>
  <c r="C2368" i="16" s="1"/>
  <c r="I1491" i="16"/>
  <c r="E1491" i="16" s="1"/>
  <c r="C1491" i="16" s="1"/>
  <c r="I2618" i="16"/>
  <c r="E2618" i="16" s="1"/>
  <c r="C2618" i="16" s="1"/>
  <c r="I1755" i="16"/>
  <c r="E1755" i="16" s="1"/>
  <c r="C1755" i="16" s="1"/>
  <c r="I1107" i="16"/>
  <c r="E1107" i="16" s="1"/>
  <c r="C1107" i="16" s="1"/>
  <c r="I2666" i="16"/>
  <c r="E2666" i="16" s="1"/>
  <c r="C2666" i="16" s="1"/>
  <c r="I2234" i="16"/>
  <c r="E2234" i="16" s="1"/>
  <c r="C2234" i="16" s="1"/>
  <c r="I2005" i="16"/>
  <c r="E2005" i="16" s="1"/>
  <c r="C2005" i="16" s="1"/>
  <c r="I1778" i="16"/>
  <c r="E1778" i="16" s="1"/>
  <c r="C1778" i="16" s="1"/>
  <c r="I1575" i="16"/>
  <c r="E1575" i="16" s="1"/>
  <c r="C1575" i="16" s="1"/>
  <c r="I1406" i="16"/>
  <c r="E1406" i="16" s="1"/>
  <c r="C1406" i="16" s="1"/>
  <c r="I1239" i="16"/>
  <c r="E1239" i="16" s="1"/>
  <c r="C1239" i="16" s="1"/>
  <c r="I1095" i="16"/>
  <c r="E1095" i="16" s="1"/>
  <c r="C1095"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377" i="16"/>
  <c r="E377" i="16" s="1"/>
  <c r="C377" i="16" s="1"/>
  <c r="I234" i="16"/>
  <c r="E234" i="16" s="1"/>
  <c r="C234" i="16" s="1"/>
  <c r="I90" i="16"/>
  <c r="E90" i="16" s="1"/>
  <c r="C90" i="16" s="1"/>
  <c r="I965" i="16"/>
  <c r="E965" i="16" s="1"/>
  <c r="C965" i="16" s="1"/>
  <c r="I822" i="16"/>
  <c r="E822" i="16" s="1"/>
  <c r="C822" i="16" s="1"/>
  <c r="I677" i="16"/>
  <c r="E677" i="16" s="1"/>
  <c r="C677" i="16" s="1"/>
  <c r="I533" i="16"/>
  <c r="E533" i="16" s="1"/>
  <c r="C533" i="16" s="1"/>
  <c r="I389" i="16"/>
  <c r="E389" i="16" s="1"/>
  <c r="C389" i="16" s="1"/>
  <c r="I246" i="16"/>
  <c r="E246" i="16" s="1"/>
  <c r="C246" i="16" s="1"/>
  <c r="I101" i="16"/>
  <c r="E101" i="16" s="1"/>
  <c r="C101"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15" i="16"/>
  <c r="E915" i="16" s="1"/>
  <c r="C915" i="16" s="1"/>
  <c r="I771" i="16"/>
  <c r="E771" i="16" s="1"/>
  <c r="C771" i="16" s="1"/>
  <c r="I628" i="16"/>
  <c r="E628" i="16" s="1"/>
  <c r="C628" i="16" s="1"/>
  <c r="I482" i="16"/>
  <c r="E482" i="16" s="1"/>
  <c r="C482" i="16" s="1"/>
  <c r="I339" i="16"/>
  <c r="E339" i="16" s="1"/>
  <c r="C339" i="16" s="1"/>
  <c r="I183" i="16"/>
  <c r="E183" i="16" s="1"/>
  <c r="C183" i="16" s="1"/>
  <c r="I1058" i="16"/>
  <c r="E1058" i="16" s="1"/>
  <c r="C1058" i="16" s="1"/>
  <c r="I914" i="16"/>
  <c r="E914" i="16" s="1"/>
  <c r="C914" i="16" s="1"/>
  <c r="I770" i="16"/>
  <c r="E770" i="16" s="1"/>
  <c r="C770" i="16" s="1"/>
  <c r="I626" i="16"/>
  <c r="E626" i="16" s="1"/>
  <c r="C626" i="16" s="1"/>
  <c r="I483" i="16"/>
  <c r="E483" i="16" s="1"/>
  <c r="C483" i="16" s="1"/>
  <c r="I338" i="16"/>
  <c r="E338" i="16" s="1"/>
  <c r="C338" i="16" s="1"/>
  <c r="I194" i="16"/>
  <c r="E194" i="16" s="1"/>
  <c r="C194" i="16" s="1"/>
  <c r="I2100" i="16"/>
  <c r="E2100" i="16" s="1"/>
  <c r="C2100" i="16" s="1"/>
  <c r="I2888" i="16"/>
  <c r="E2888" i="16" s="1"/>
  <c r="C2888" i="16" s="1"/>
  <c r="I1063" i="16"/>
  <c r="E1063" i="16" s="1"/>
  <c r="C1063" i="16" s="1"/>
  <c r="I2945" i="16"/>
  <c r="E2945" i="16" s="1"/>
  <c r="C2945" i="16" s="1"/>
  <c r="I2082" i="16"/>
  <c r="E2082" i="16" s="1"/>
  <c r="C2082" i="16" s="1"/>
  <c r="I1217" i="16"/>
  <c r="E1217" i="16" s="1"/>
  <c r="C1217" i="16" s="1"/>
  <c r="I2355" i="16"/>
  <c r="E2355" i="16" s="1"/>
  <c r="C2355" i="16" s="1"/>
  <c r="I1480" i="16"/>
  <c r="E1480" i="16" s="1"/>
  <c r="C1480" i="16" s="1"/>
  <c r="I2607" i="16"/>
  <c r="E2607" i="16" s="1"/>
  <c r="C2607" i="16" s="1"/>
  <c r="I1744" i="16"/>
  <c r="E1744" i="16" s="1"/>
  <c r="C1744" i="16" s="1"/>
  <c r="I1035" i="16"/>
  <c r="E1035" i="16" s="1"/>
  <c r="C1035" i="16" s="1"/>
  <c r="I2653" i="16"/>
  <c r="E2653" i="16" s="1"/>
  <c r="C2653" i="16" s="1"/>
  <c r="I2210" i="16"/>
  <c r="E2210" i="16" s="1"/>
  <c r="C2210" i="16" s="1"/>
  <c r="I1995" i="16"/>
  <c r="E1995" i="16" s="1"/>
  <c r="C1995" i="16" s="1"/>
  <c r="I1753" i="16"/>
  <c r="E1753" i="16" s="1"/>
  <c r="C1753" i="16" s="1"/>
  <c r="I1562" i="16"/>
  <c r="E1562" i="16" s="1"/>
  <c r="C1562" i="16" s="1"/>
  <c r="I1393" i="16"/>
  <c r="E1393" i="16" s="1"/>
  <c r="C1393" i="16" s="1"/>
  <c r="I1227" i="16"/>
  <c r="E1227" i="16" s="1"/>
  <c r="C1227" i="16" s="1"/>
  <c r="I1082" i="16"/>
  <c r="E1082" i="16" s="1"/>
  <c r="C1082"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366" i="16"/>
  <c r="E366" i="16" s="1"/>
  <c r="C366" i="16" s="1"/>
  <c r="I221" i="16"/>
  <c r="E221" i="16" s="1"/>
  <c r="C221" i="16" s="1"/>
  <c r="I78" i="16"/>
  <c r="E78" i="16" s="1"/>
  <c r="C78" i="16" s="1"/>
  <c r="I953" i="16"/>
  <c r="E953" i="16" s="1"/>
  <c r="C953" i="16" s="1"/>
  <c r="I809" i="16"/>
  <c r="E809" i="16" s="1"/>
  <c r="C809" i="16" s="1"/>
  <c r="I665" i="16"/>
  <c r="E665" i="16" s="1"/>
  <c r="C665" i="16" s="1"/>
  <c r="I522" i="16"/>
  <c r="E522" i="16" s="1"/>
  <c r="C522" i="16" s="1"/>
  <c r="I378" i="16"/>
  <c r="E378" i="16" s="1"/>
  <c r="C378" i="16" s="1"/>
  <c r="I233" i="16"/>
  <c r="E233" i="16" s="1"/>
  <c r="C233" i="16" s="1"/>
  <c r="I88" i="16"/>
  <c r="E88" i="16" s="1"/>
  <c r="C88"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02" i="16"/>
  <c r="E902" i="16" s="1"/>
  <c r="C902" i="16" s="1"/>
  <c r="I759" i="16"/>
  <c r="E759" i="16" s="1"/>
  <c r="C759" i="16" s="1"/>
  <c r="I615" i="16"/>
  <c r="E615" i="16" s="1"/>
  <c r="C615" i="16" s="1"/>
  <c r="I470" i="16"/>
  <c r="E470" i="16" s="1"/>
  <c r="C470" i="16" s="1"/>
  <c r="I327" i="16"/>
  <c r="E327" i="16" s="1"/>
  <c r="C327" i="16" s="1"/>
  <c r="I172" i="16"/>
  <c r="E172" i="16" s="1"/>
  <c r="C172"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1057" i="16"/>
  <c r="E1057" i="16" s="1"/>
  <c r="C1057"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3390" i="16"/>
  <c r="E3390" i="16" s="1"/>
  <c r="C3390" i="16" s="1"/>
  <c r="I1236" i="16"/>
  <c r="E1236" i="16" s="1"/>
  <c r="C1236" i="16" s="1"/>
  <c r="I2718" i="16"/>
  <c r="E2718" i="16" s="1"/>
  <c r="C2718" i="16" s="1"/>
  <c r="I1050" i="16"/>
  <c r="E1050" i="16" s="1"/>
  <c r="C1050" i="16" s="1"/>
  <c r="I2812" i="16"/>
  <c r="E2812" i="16" s="1"/>
  <c r="C2812" i="16" s="1"/>
  <c r="I1949" i="16"/>
  <c r="E1949" i="16" s="1"/>
  <c r="C1949" i="16" s="1"/>
  <c r="I1085" i="16"/>
  <c r="E1085" i="16" s="1"/>
  <c r="C1085" i="16" s="1"/>
  <c r="I2213" i="16"/>
  <c r="E2213" i="16" s="1"/>
  <c r="C2213" i="16" s="1"/>
  <c r="I1348" i="16"/>
  <c r="E1348" i="16" s="1"/>
  <c r="C1348" i="16" s="1"/>
  <c r="I2476" i="16"/>
  <c r="E2476" i="16" s="1"/>
  <c r="C2476" i="16" s="1"/>
  <c r="I1611" i="16"/>
  <c r="E1611" i="16" s="1"/>
  <c r="C1611" i="16" s="1"/>
  <c r="I1023" i="16"/>
  <c r="E1023" i="16" s="1"/>
  <c r="C1023" i="16" s="1"/>
  <c r="I2619" i="16"/>
  <c r="E2619" i="16" s="1"/>
  <c r="C2619" i="16" s="1"/>
  <c r="I2173" i="16"/>
  <c r="E2173" i="16" s="1"/>
  <c r="C2173" i="16" s="1"/>
  <c r="I1981" i="16"/>
  <c r="E1981" i="16" s="1"/>
  <c r="C1981" i="16" s="1"/>
  <c r="I1741" i="16"/>
  <c r="E1741" i="16" s="1"/>
  <c r="C1741" i="16" s="1"/>
  <c r="I1549" i="16"/>
  <c r="E1549" i="16" s="1"/>
  <c r="C1549" i="16" s="1"/>
  <c r="I1383" i="16"/>
  <c r="E1383" i="16" s="1"/>
  <c r="C1383" i="16" s="1"/>
  <c r="I1213" i="16"/>
  <c r="E1213" i="16" s="1"/>
  <c r="C1213" i="16" s="1"/>
  <c r="I1070" i="16"/>
  <c r="E1070" i="16" s="1"/>
  <c r="C1070"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970" i="16"/>
  <c r="E970" i="16" s="1"/>
  <c r="C970" i="16" s="1"/>
  <c r="I825" i="16"/>
  <c r="E825" i="16" s="1"/>
  <c r="C825" i="16" s="1"/>
  <c r="I670" i="16"/>
  <c r="E670" i="16" s="1"/>
  <c r="C670" i="16" s="1"/>
  <c r="I525" i="16"/>
  <c r="E525" i="16" s="1"/>
  <c r="C525" i="16" s="1"/>
  <c r="I382" i="16"/>
  <c r="E382" i="16" s="1"/>
  <c r="C382" i="16" s="1"/>
  <c r="I2542" i="16"/>
  <c r="E2542" i="16" s="1"/>
  <c r="C2542" i="16" s="1"/>
  <c r="I2551" i="16"/>
  <c r="E2551" i="16" s="1"/>
  <c r="C2551" i="16" s="1"/>
  <c r="I1037" i="16"/>
  <c r="E1037" i="16" s="1"/>
  <c r="C1037" i="16" s="1"/>
  <c r="I2801" i="16"/>
  <c r="E2801" i="16" s="1"/>
  <c r="C2801" i="16" s="1"/>
  <c r="I1937" i="16"/>
  <c r="E1937" i="16" s="1"/>
  <c r="C1937" i="16" s="1"/>
  <c r="I1073" i="16"/>
  <c r="E1073" i="16" s="1"/>
  <c r="C1073" i="16" s="1"/>
  <c r="I2199" i="16"/>
  <c r="E2199" i="16" s="1"/>
  <c r="C2199" i="16" s="1"/>
  <c r="I1336" i="16"/>
  <c r="E1336" i="16" s="1"/>
  <c r="C1336" i="16" s="1"/>
  <c r="I2463" i="16"/>
  <c r="E2463" i="16" s="1"/>
  <c r="C2463" i="16" s="1"/>
  <c r="I1599" i="16"/>
  <c r="E1599" i="16" s="1"/>
  <c r="C1599" i="16" s="1"/>
  <c r="I3049" i="16"/>
  <c r="E3049" i="16" s="1"/>
  <c r="C3049" i="16" s="1"/>
  <c r="I2594" i="16"/>
  <c r="E2594" i="16" s="1"/>
  <c r="C2594" i="16" s="1"/>
  <c r="I2162" i="16"/>
  <c r="E2162" i="16" s="1"/>
  <c r="C2162" i="16" s="1"/>
  <c r="I1934" i="16"/>
  <c r="E1934" i="16" s="1"/>
  <c r="C1934" i="16" s="1"/>
  <c r="I1730" i="16"/>
  <c r="E1730" i="16" s="1"/>
  <c r="C1730" i="16" s="1"/>
  <c r="I1538" i="16"/>
  <c r="E1538" i="16" s="1"/>
  <c r="C1538" i="16" s="1"/>
  <c r="I1357" i="16"/>
  <c r="E1357" i="16" s="1"/>
  <c r="C1357" i="16" s="1"/>
  <c r="I1202" i="16"/>
  <c r="E1202" i="16" s="1"/>
  <c r="C1202"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342" i="16"/>
  <c r="E342" i="16" s="1"/>
  <c r="C342" i="16" s="1"/>
  <c r="I198" i="16"/>
  <c r="E198" i="16" s="1"/>
  <c r="C198" i="16" s="1"/>
  <c r="I55" i="16"/>
  <c r="E55" i="16" s="1"/>
  <c r="C55" i="16" s="1"/>
  <c r="I929" i="16"/>
  <c r="E929" i="16" s="1"/>
  <c r="C929" i="16" s="1"/>
  <c r="I785" i="16"/>
  <c r="E785" i="16" s="1"/>
  <c r="C785" i="16" s="1"/>
  <c r="I641" i="16"/>
  <c r="E641" i="16" s="1"/>
  <c r="C641" i="16" s="1"/>
  <c r="I496" i="16"/>
  <c r="E496" i="16" s="1"/>
  <c r="C496" i="16" s="1"/>
  <c r="I353" i="16"/>
  <c r="E353" i="16" s="1"/>
  <c r="C353" i="16" s="1"/>
  <c r="I209" i="16"/>
  <c r="E209" i="16" s="1"/>
  <c r="C209" i="16" s="1"/>
  <c r="I65" i="16"/>
  <c r="E65" i="16" s="1"/>
  <c r="C65"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879" i="16"/>
  <c r="E879" i="16" s="1"/>
  <c r="C879" i="16" s="1"/>
  <c r="I735" i="16"/>
  <c r="E735" i="16" s="1"/>
  <c r="C735" i="16" s="1"/>
  <c r="I590" i="16"/>
  <c r="E590" i="16" s="1"/>
  <c r="C590" i="16" s="1"/>
  <c r="I447" i="16"/>
  <c r="E447" i="16" s="1"/>
  <c r="C447" i="16" s="1"/>
  <c r="I290" i="16"/>
  <c r="E290" i="16" s="1"/>
  <c r="C290" i="16" s="1"/>
  <c r="I148" i="16"/>
  <c r="E148" i="16" s="1"/>
  <c r="C148"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1032" i="16"/>
  <c r="E1032" i="16" s="1"/>
  <c r="C1032" i="16" s="1"/>
  <c r="I889" i="16"/>
  <c r="E889" i="16" s="1"/>
  <c r="C889" i="16" s="1"/>
  <c r="I745" i="16"/>
  <c r="E745" i="16" s="1"/>
  <c r="C745" i="16" s="1"/>
  <c r="I602" i="16"/>
  <c r="E602" i="16" s="1"/>
  <c r="C602" i="16" s="1"/>
  <c r="I457" i="16"/>
  <c r="E457" i="16" s="1"/>
  <c r="C457" i="16" s="1"/>
  <c r="I313" i="16"/>
  <c r="E313" i="16" s="1"/>
  <c r="C313" i="16" s="1"/>
  <c r="I169" i="16"/>
  <c r="E169" i="16" s="1"/>
  <c r="C169" i="16" s="1"/>
  <c r="I1667" i="16"/>
  <c r="E1667" i="16" s="1"/>
  <c r="C1667" i="16" s="1"/>
  <c r="I2371" i="16"/>
  <c r="E2371" i="16" s="1"/>
  <c r="C2371" i="16" s="1"/>
  <c r="I894" i="16"/>
  <c r="E894" i="16" s="1"/>
  <c r="C894" i="16" s="1"/>
  <c r="I2669" i="16"/>
  <c r="E2669" i="16" s="1"/>
  <c r="C2669" i="16" s="1"/>
  <c r="I1804" i="16"/>
  <c r="E1804" i="16" s="1"/>
  <c r="C1804" i="16" s="1"/>
  <c r="I2944" i="16"/>
  <c r="E2944" i="16" s="1"/>
  <c r="C2944" i="16" s="1"/>
  <c r="I2069" i="16"/>
  <c r="E2069" i="16" s="1"/>
  <c r="C2069" i="16" s="1"/>
  <c r="I1203" i="16"/>
  <c r="E1203" i="16" s="1"/>
  <c r="C1203" i="16" s="1"/>
  <c r="I2332" i="16"/>
  <c r="E2332" i="16" s="1"/>
  <c r="C2332" i="16" s="1"/>
  <c r="I1467" i="16"/>
  <c r="E1467" i="16" s="1"/>
  <c r="C1467" i="16" s="1"/>
  <c r="I2978" i="16"/>
  <c r="E2978" i="16" s="1"/>
  <c r="C2978" i="16" s="1"/>
  <c r="I2523" i="16"/>
  <c r="E2523" i="16" s="1"/>
  <c r="C2523" i="16" s="1"/>
  <c r="I2150" i="16"/>
  <c r="E2150" i="16" s="1"/>
  <c r="C2150" i="16" s="1"/>
  <c r="I1921" i="16"/>
  <c r="E1921" i="16" s="1"/>
  <c r="C1921" i="16" s="1"/>
  <c r="I1718" i="16"/>
  <c r="E1718" i="16" s="1"/>
  <c r="C1718" i="16" s="1"/>
  <c r="I1527" i="16"/>
  <c r="E1527" i="16" s="1"/>
  <c r="C1527" i="16" s="1"/>
  <c r="I1346" i="16"/>
  <c r="E1346" i="16" s="1"/>
  <c r="C1346" i="16" s="1"/>
  <c r="I1190" i="16"/>
  <c r="E1190" i="16" s="1"/>
  <c r="C1190"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330" i="16"/>
  <c r="E330" i="16" s="1"/>
  <c r="C330" i="16" s="1"/>
  <c r="I186" i="16"/>
  <c r="E186" i="16" s="1"/>
  <c r="C186" i="16" s="1"/>
  <c r="I1061" i="16"/>
  <c r="E1061" i="16" s="1"/>
  <c r="C1061" i="16" s="1"/>
  <c r="I916" i="16"/>
  <c r="E916" i="16" s="1"/>
  <c r="C916" i="16" s="1"/>
  <c r="I773" i="16"/>
  <c r="E773" i="16" s="1"/>
  <c r="C773" i="16" s="1"/>
  <c r="I629" i="16"/>
  <c r="E629" i="16" s="1"/>
  <c r="C629" i="16" s="1"/>
  <c r="I486" i="16"/>
  <c r="E486" i="16" s="1"/>
  <c r="C486" i="16" s="1"/>
  <c r="I341" i="16"/>
  <c r="E341" i="16" s="1"/>
  <c r="C341" i="16" s="1"/>
  <c r="I197" i="16"/>
  <c r="E197" i="16" s="1"/>
  <c r="C197" i="16" s="1"/>
  <c r="I51" i="16"/>
  <c r="E51" i="16" s="1"/>
  <c r="C51" i="16" s="1"/>
  <c r="I917" i="16"/>
  <c r="E917" i="16" s="1"/>
  <c r="C917" i="16" s="1"/>
  <c r="I772" i="16"/>
  <c r="E772" i="16" s="1"/>
  <c r="C772" i="16" s="1"/>
  <c r="I627" i="16"/>
  <c r="E627" i="16" s="1"/>
  <c r="C627" i="16" s="1"/>
  <c r="I484" i="16"/>
  <c r="E484" i="16" s="1"/>
  <c r="C484" i="16" s="1"/>
  <c r="I340" i="16"/>
  <c r="E340" i="16" s="1"/>
  <c r="C340" i="16" s="1"/>
  <c r="I196" i="16"/>
  <c r="E196" i="16" s="1"/>
  <c r="C196" i="16" s="1"/>
  <c r="I53" i="16"/>
  <c r="E53" i="16" s="1"/>
  <c r="C53" i="16" s="1"/>
  <c r="I867" i="16"/>
  <c r="E867" i="16" s="1"/>
  <c r="C867" i="16" s="1"/>
  <c r="I723" i="16"/>
  <c r="E723" i="16" s="1"/>
  <c r="C723" i="16" s="1"/>
  <c r="I578" i="16"/>
  <c r="E578" i="16" s="1"/>
  <c r="C578" i="16" s="1"/>
  <c r="I435" i="16"/>
  <c r="E435" i="16" s="1"/>
  <c r="C435" i="16" s="1"/>
  <c r="I279" i="16"/>
  <c r="E279" i="16" s="1"/>
  <c r="C279" i="16" s="1"/>
  <c r="I135" i="16"/>
  <c r="E135" i="16" s="1"/>
  <c r="C135"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1022" i="16"/>
  <c r="E1022" i="16" s="1"/>
  <c r="C1022" i="16" s="1"/>
  <c r="I877" i="16"/>
  <c r="E877" i="16" s="1"/>
  <c r="C877" i="16" s="1"/>
  <c r="I732" i="16"/>
  <c r="E732" i="16" s="1"/>
  <c r="C732" i="16" s="1"/>
  <c r="I589" i="16"/>
  <c r="E589" i="16" s="1"/>
  <c r="C589" i="16" s="1"/>
  <c r="I445" i="16"/>
  <c r="E445" i="16" s="1"/>
  <c r="C445" i="16" s="1"/>
  <c r="I301" i="16"/>
  <c r="E301" i="16" s="1"/>
  <c r="C301" i="16" s="1"/>
  <c r="I157" i="16"/>
  <c r="E157" i="16" s="1"/>
  <c r="C157" i="16" s="1"/>
  <c r="I3294" i="16"/>
  <c r="E3294" i="16" s="1"/>
  <c r="C3294" i="16" s="1"/>
  <c r="I1838" i="16"/>
  <c r="E1838" i="16" s="1"/>
  <c r="C1838" i="16" s="1"/>
  <c r="I97" i="16"/>
  <c r="E97" i="16" s="1"/>
  <c r="C97" i="16" s="1"/>
  <c r="I826" i="16"/>
  <c r="E826" i="16" s="1"/>
  <c r="C826" i="16" s="1"/>
  <c r="I980" i="16"/>
  <c r="E980" i="16" s="1"/>
  <c r="C980" i="16" s="1"/>
  <c r="I104" i="16"/>
  <c r="E104" i="16" s="1"/>
  <c r="C104" i="16" s="1"/>
  <c r="I391" i="16"/>
  <c r="E391" i="16" s="1"/>
  <c r="C391" i="16" s="1"/>
  <c r="I210" i="16"/>
  <c r="E210" i="16" s="1"/>
  <c r="C210" i="16" s="1"/>
  <c r="I653" i="16"/>
  <c r="E653" i="16" s="1"/>
  <c r="C653" i="16" s="1"/>
  <c r="I76" i="16"/>
  <c r="E76" i="16" s="1"/>
  <c r="C76" i="16" s="1"/>
  <c r="I508" i="16"/>
  <c r="E508" i="16" s="1"/>
  <c r="C508" i="16" s="1"/>
  <c r="I890" i="16"/>
  <c r="E890" i="16" s="1"/>
  <c r="C890" i="16" s="1"/>
  <c r="I423" i="16"/>
  <c r="E423" i="16" s="1"/>
  <c r="C423" i="16" s="1"/>
  <c r="I998" i="16"/>
  <c r="E998" i="16" s="1"/>
  <c r="C998" i="16" s="1"/>
  <c r="I650" i="16"/>
  <c r="E650" i="16" s="1"/>
  <c r="C650" i="16" s="1"/>
  <c r="I314" i="16"/>
  <c r="E314" i="16" s="1"/>
  <c r="C314" i="16" s="1"/>
  <c r="I1010" i="16"/>
  <c r="E1010" i="16" s="1"/>
  <c r="C1010" i="16" s="1"/>
  <c r="I721" i="16"/>
  <c r="E721" i="16" s="1"/>
  <c r="C721" i="16" s="1"/>
  <c r="I433" i="16"/>
  <c r="E433" i="16" s="1"/>
  <c r="C433" i="16" s="1"/>
  <c r="I144" i="16"/>
  <c r="E144" i="16" s="1"/>
  <c r="C144" i="16" s="1"/>
  <c r="I2442" i="16"/>
  <c r="E2442" i="16" s="1"/>
  <c r="C2442" i="16" s="1"/>
  <c r="I1692" i="16"/>
  <c r="E1692" i="16" s="1"/>
  <c r="C1692" i="16" s="1"/>
  <c r="I909" i="16"/>
  <c r="E909" i="16" s="1"/>
  <c r="C909" i="16" s="1"/>
  <c r="I765" i="16"/>
  <c r="E765" i="16" s="1"/>
  <c r="C765" i="16" s="1"/>
  <c r="I921" i="16"/>
  <c r="E921" i="16" s="1"/>
  <c r="C921" i="16" s="1"/>
  <c r="I1051" i="16"/>
  <c r="E1051" i="16" s="1"/>
  <c r="C1051" i="16" s="1"/>
  <c r="I355" i="16"/>
  <c r="E355" i="16" s="1"/>
  <c r="C355" i="16" s="1"/>
  <c r="I173" i="16"/>
  <c r="E173" i="16" s="1"/>
  <c r="C173" i="16" s="1"/>
  <c r="I617" i="16"/>
  <c r="E617" i="16" s="1"/>
  <c r="C617" i="16" s="1"/>
  <c r="I1048" i="16"/>
  <c r="E1048" i="16" s="1"/>
  <c r="C1048" i="16" s="1"/>
  <c r="I472" i="16"/>
  <c r="E472" i="16" s="1"/>
  <c r="C472" i="16" s="1"/>
  <c r="I855" i="16"/>
  <c r="E855" i="16" s="1"/>
  <c r="C855" i="16" s="1"/>
  <c r="I399" i="16"/>
  <c r="E399" i="16" s="1"/>
  <c r="C399" i="16" s="1"/>
  <c r="I973" i="16"/>
  <c r="E973" i="16" s="1"/>
  <c r="C973" i="16" s="1"/>
  <c r="I638" i="16"/>
  <c r="E638" i="16" s="1"/>
  <c r="C638" i="16" s="1"/>
  <c r="I277" i="16"/>
  <c r="E277" i="16" s="1"/>
  <c r="C277" i="16" s="1"/>
  <c r="I985" i="16"/>
  <c r="E985" i="16" s="1"/>
  <c r="C985" i="16" s="1"/>
  <c r="I697" i="16"/>
  <c r="E697" i="16" s="1"/>
  <c r="C697" i="16" s="1"/>
  <c r="I409" i="16"/>
  <c r="E409" i="16" s="1"/>
  <c r="C409" i="16" s="1"/>
  <c r="I121" i="16"/>
  <c r="E121" i="16" s="1"/>
  <c r="C121" i="16" s="1"/>
  <c r="I1550" i="16"/>
  <c r="E1550" i="16" s="1"/>
  <c r="C1550" i="16" s="1"/>
  <c r="I754" i="16"/>
  <c r="E754" i="16" s="1"/>
  <c r="C754" i="16" s="1"/>
  <c r="I681" i="16"/>
  <c r="E681" i="16" s="1"/>
  <c r="C681" i="16" s="1"/>
  <c r="I835" i="16"/>
  <c r="E835" i="16" s="1"/>
  <c r="C835" i="16" s="1"/>
  <c r="I966" i="16"/>
  <c r="E966" i="16" s="1"/>
  <c r="C966" i="16" s="1"/>
  <c r="I331" i="16"/>
  <c r="E331" i="16" s="1"/>
  <c r="C331" i="16" s="1"/>
  <c r="I149" i="16"/>
  <c r="E149" i="16" s="1"/>
  <c r="C149" i="16" s="1"/>
  <c r="I593" i="16"/>
  <c r="E593" i="16" s="1"/>
  <c r="C593" i="16" s="1"/>
  <c r="I1024" i="16"/>
  <c r="E1024" i="16" s="1"/>
  <c r="C1024" i="16" s="1"/>
  <c r="I448" i="16"/>
  <c r="E448" i="16" s="1"/>
  <c r="C448" i="16" s="1"/>
  <c r="I831" i="16"/>
  <c r="E831" i="16" s="1"/>
  <c r="C831" i="16" s="1"/>
  <c r="I351" i="16"/>
  <c r="E351" i="16" s="1"/>
  <c r="C351" i="16" s="1"/>
  <c r="I938" i="16"/>
  <c r="E938" i="16" s="1"/>
  <c r="C938" i="16" s="1"/>
  <c r="I601" i="16"/>
  <c r="E601" i="16" s="1"/>
  <c r="C601" i="16" s="1"/>
  <c r="I254" i="16"/>
  <c r="E254" i="16" s="1"/>
  <c r="C254" i="16" s="1"/>
  <c r="I949" i="16"/>
  <c r="E949" i="16" s="1"/>
  <c r="C949" i="16" s="1"/>
  <c r="I661" i="16"/>
  <c r="E661" i="16" s="1"/>
  <c r="C661" i="16" s="1"/>
  <c r="I373" i="16"/>
  <c r="E373" i="16" s="1"/>
  <c r="C373" i="16" s="1"/>
  <c r="I85" i="16"/>
  <c r="E85" i="16" s="1"/>
  <c r="C85" i="16" s="1"/>
  <c r="I1405" i="16"/>
  <c r="E1405" i="16" s="1"/>
  <c r="C1405" i="16" s="1"/>
  <c r="I609" i="16"/>
  <c r="E609" i="16" s="1"/>
  <c r="C609" i="16" s="1"/>
  <c r="I621" i="16"/>
  <c r="E621" i="16" s="1"/>
  <c r="C621" i="16" s="1"/>
  <c r="I775" i="16"/>
  <c r="E775" i="16" s="1"/>
  <c r="C775" i="16" s="1"/>
  <c r="I907" i="16"/>
  <c r="E907" i="16" s="1"/>
  <c r="C907" i="16" s="1"/>
  <c r="I247" i="16"/>
  <c r="E247" i="16" s="1"/>
  <c r="C247" i="16" s="1"/>
  <c r="I66" i="16"/>
  <c r="E66" i="16" s="1"/>
  <c r="C66" i="16" s="1"/>
  <c r="I510" i="16"/>
  <c r="E510" i="16" s="1"/>
  <c r="C510" i="16" s="1"/>
  <c r="I940" i="16"/>
  <c r="E940" i="16" s="1"/>
  <c r="C940" i="16" s="1"/>
  <c r="I364" i="16"/>
  <c r="E364" i="16" s="1"/>
  <c r="C364" i="16" s="1"/>
  <c r="I747" i="16"/>
  <c r="E747" i="16" s="1"/>
  <c r="C747" i="16" s="1"/>
  <c r="I316" i="16"/>
  <c r="E316" i="16" s="1"/>
  <c r="C316" i="16" s="1"/>
  <c r="I926" i="16"/>
  <c r="E926" i="16" s="1"/>
  <c r="C926" i="16" s="1"/>
  <c r="I567" i="16"/>
  <c r="E567" i="16" s="1"/>
  <c r="C567" i="16" s="1"/>
  <c r="I218" i="16"/>
  <c r="E218" i="16" s="1"/>
  <c r="C218" i="16" s="1"/>
  <c r="I937" i="16"/>
  <c r="E937" i="16" s="1"/>
  <c r="C937" i="16" s="1"/>
  <c r="I649" i="16"/>
  <c r="E649" i="16" s="1"/>
  <c r="C649" i="16" s="1"/>
  <c r="I361" i="16"/>
  <c r="E361" i="16" s="1"/>
  <c r="C361" i="16" s="1"/>
  <c r="I73" i="16"/>
  <c r="E73" i="16" s="1"/>
  <c r="C73" i="16" s="1"/>
  <c r="I3524" i="16"/>
  <c r="E3524" i="16" s="1"/>
  <c r="C3524" i="16" s="1"/>
  <c r="I1261" i="16"/>
  <c r="E1261" i="16" s="1"/>
  <c r="C1261" i="16" s="1"/>
  <c r="I467" i="16"/>
  <c r="E467" i="16" s="1"/>
  <c r="C467" i="16" s="1"/>
  <c r="I538" i="16"/>
  <c r="E538" i="16" s="1"/>
  <c r="C538" i="16" s="1"/>
  <c r="I692" i="16"/>
  <c r="E692" i="16" s="1"/>
  <c r="C692" i="16" s="1"/>
  <c r="I823" i="16"/>
  <c r="E823" i="16" s="1"/>
  <c r="C823" i="16" s="1"/>
  <c r="I211" i="16"/>
  <c r="E211" i="16" s="1"/>
  <c r="C211" i="16" s="1"/>
  <c r="I1049" i="16"/>
  <c r="E1049" i="16" s="1"/>
  <c r="C1049" i="16" s="1"/>
  <c r="I474" i="16"/>
  <c r="E474" i="16" s="1"/>
  <c r="C474" i="16" s="1"/>
  <c r="I904" i="16"/>
  <c r="E904" i="16" s="1"/>
  <c r="C904" i="16" s="1"/>
  <c r="I328" i="16"/>
  <c r="E328" i="16" s="1"/>
  <c r="C328" i="16" s="1"/>
  <c r="I711" i="16"/>
  <c r="E711" i="16" s="1"/>
  <c r="C711" i="16" s="1"/>
  <c r="I267" i="16"/>
  <c r="E267" i="16" s="1"/>
  <c r="C267" i="16" s="1"/>
  <c r="I891" i="16"/>
  <c r="E891" i="16" s="1"/>
  <c r="C891" i="16" s="1"/>
  <c r="I541" i="16"/>
  <c r="E541" i="16" s="1"/>
  <c r="C541" i="16" s="1"/>
  <c r="I206" i="16"/>
  <c r="E206" i="16" s="1"/>
  <c r="C206" i="16" s="1"/>
  <c r="I925" i="16"/>
  <c r="E925" i="16" s="1"/>
  <c r="C925" i="16" s="1"/>
  <c r="I636" i="16"/>
  <c r="E636" i="16" s="1"/>
  <c r="C636" i="16" s="1"/>
  <c r="I349" i="16"/>
  <c r="E349" i="16" s="1"/>
  <c r="C349" i="16" s="1"/>
  <c r="I61" i="16"/>
  <c r="E61" i="16" s="1"/>
  <c r="C61" i="16" s="1"/>
  <c r="I1118" i="16"/>
  <c r="E1118" i="16" s="1"/>
  <c r="C1118" i="16" s="1"/>
  <c r="I321" i="16"/>
  <c r="E321" i="16" s="1"/>
  <c r="C321" i="16" s="1"/>
  <c r="I476" i="16"/>
  <c r="E476" i="16" s="1"/>
  <c r="C476" i="16" s="1"/>
  <c r="I631" i="16"/>
  <c r="E631" i="16" s="1"/>
  <c r="C631" i="16" s="1"/>
  <c r="I763" i="16"/>
  <c r="E763" i="16" s="1"/>
  <c r="C763" i="16" s="1"/>
  <c r="I187" i="16"/>
  <c r="E187" i="16" s="1"/>
  <c r="C187" i="16" s="1"/>
  <c r="I1026" i="16"/>
  <c r="E1026" i="16" s="1"/>
  <c r="C1026" i="16" s="1"/>
  <c r="I449" i="16"/>
  <c r="E449" i="16" s="1"/>
  <c r="C449" i="16" s="1"/>
  <c r="I880" i="16"/>
  <c r="E880" i="16" s="1"/>
  <c r="C880" i="16" s="1"/>
  <c r="I304" i="16"/>
  <c r="E304" i="16" s="1"/>
  <c r="C304" i="16" s="1"/>
  <c r="I687" i="16"/>
  <c r="E687" i="16" s="1"/>
  <c r="C687" i="16" s="1"/>
  <c r="I243" i="16"/>
  <c r="E243" i="16" s="1"/>
  <c r="C243" i="16" s="1"/>
  <c r="I853" i="16"/>
  <c r="E853" i="16" s="1"/>
  <c r="C853" i="16" s="1"/>
  <c r="I507" i="16"/>
  <c r="E507" i="16" s="1"/>
  <c r="C507" i="16" s="1"/>
  <c r="I170" i="16"/>
  <c r="E170" i="16" s="1"/>
  <c r="C170" i="16" s="1"/>
  <c r="I901" i="16"/>
  <c r="E901" i="16" s="1"/>
  <c r="C901" i="16" s="1"/>
  <c r="I613" i="16"/>
  <c r="E613" i="16" s="1"/>
  <c r="C613" i="16" s="1"/>
  <c r="I326" i="16"/>
  <c r="E326" i="16" s="1"/>
  <c r="C326" i="16" s="1"/>
  <c r="I972" i="16"/>
  <c r="E972" i="16" s="1"/>
  <c r="C972" i="16" s="1"/>
  <c r="I238" i="16"/>
  <c r="E238" i="16" s="1"/>
  <c r="C238" i="16" s="1"/>
  <c r="I393" i="16"/>
  <c r="E393" i="16" s="1"/>
  <c r="C393" i="16" s="1"/>
  <c r="I547" i="16"/>
  <c r="E547" i="16" s="1"/>
  <c r="C547" i="16" s="1"/>
  <c r="I680" i="16"/>
  <c r="E680" i="16" s="1"/>
  <c r="C680" i="16" s="1"/>
  <c r="I102" i="16"/>
  <c r="E102" i="16" s="1"/>
  <c r="C102" i="16" s="1"/>
  <c r="I941" i="16"/>
  <c r="E941" i="16" s="1"/>
  <c r="C941" i="16" s="1"/>
  <c r="I365" i="16"/>
  <c r="E365" i="16" s="1"/>
  <c r="C365" i="16" s="1"/>
  <c r="I797" i="16"/>
  <c r="E797" i="16" s="1"/>
  <c r="C797" i="16" s="1"/>
  <c r="I220" i="16"/>
  <c r="E220" i="16" s="1"/>
  <c r="C220" i="16" s="1"/>
  <c r="I639" i="16"/>
  <c r="E639" i="16" s="1"/>
  <c r="C639" i="16" s="1"/>
  <c r="I195" i="16"/>
  <c r="E195" i="16" s="1"/>
  <c r="C195" i="16" s="1"/>
  <c r="I830" i="16"/>
  <c r="E830" i="16" s="1"/>
  <c r="C830" i="16" s="1"/>
  <c r="I495" i="16"/>
  <c r="E495" i="16" s="1"/>
  <c r="C495" i="16" s="1"/>
  <c r="I134" i="16"/>
  <c r="E134" i="16" s="1"/>
  <c r="C134" i="16" s="1"/>
  <c r="I864" i="16"/>
  <c r="E864" i="16" s="1"/>
  <c r="C864" i="16" s="1"/>
  <c r="I577" i="16"/>
  <c r="E577" i="16" s="1"/>
  <c r="C577" i="16" s="1"/>
  <c r="I289" i="16"/>
  <c r="E289" i="16" s="1"/>
  <c r="C289" i="16" s="1"/>
  <c r="I3639" i="16"/>
  <c r="E3639" i="16" s="1"/>
  <c r="C3639" i="16" s="1"/>
  <c r="I829" i="16"/>
  <c r="E829" i="16" s="1"/>
  <c r="C829" i="16" s="1"/>
  <c r="I179" i="16"/>
  <c r="E179" i="16" s="1"/>
  <c r="C179" i="16" s="1"/>
  <c r="I333" i="16"/>
  <c r="E333" i="16" s="1"/>
  <c r="C333" i="16" s="1"/>
  <c r="I488" i="16"/>
  <c r="E488" i="16" s="1"/>
  <c r="C488" i="16" s="1"/>
  <c r="I643" i="16"/>
  <c r="E643" i="16" s="1"/>
  <c r="C643" i="16" s="1"/>
  <c r="I67" i="16"/>
  <c r="E67" i="16" s="1"/>
  <c r="C67" i="16" s="1"/>
  <c r="I905" i="16"/>
  <c r="E905" i="16" s="1"/>
  <c r="C905" i="16" s="1"/>
  <c r="I329" i="16"/>
  <c r="E329" i="16" s="1"/>
  <c r="C329" i="16" s="1"/>
  <c r="I760" i="16"/>
  <c r="E760" i="16" s="1"/>
  <c r="C760" i="16" s="1"/>
  <c r="I184" i="16"/>
  <c r="E184" i="16" s="1"/>
  <c r="C184" i="16" s="1"/>
  <c r="I603" i="16"/>
  <c r="E603" i="16" s="1"/>
  <c r="C603" i="16" s="1"/>
  <c r="I160" i="16"/>
  <c r="E160" i="16" s="1"/>
  <c r="C160" i="16" s="1"/>
  <c r="I794" i="16"/>
  <c r="E794" i="16" s="1"/>
  <c r="C794" i="16" s="1"/>
  <c r="I458" i="16"/>
  <c r="E458" i="16" s="1"/>
  <c r="C458" i="16" s="1"/>
  <c r="I110" i="16"/>
  <c r="E110" i="16" s="1"/>
  <c r="C110" i="16" s="1"/>
  <c r="I842" i="16"/>
  <c r="E842" i="16" s="1"/>
  <c r="C842" i="16" s="1"/>
  <c r="I552" i="16"/>
  <c r="E552" i="16" s="1"/>
  <c r="C552" i="16" s="1"/>
  <c r="I264" i="16"/>
  <c r="E264" i="16" s="1"/>
  <c r="C264" i="16" s="1"/>
  <c r="I684" i="16"/>
  <c r="E684" i="16" s="1"/>
  <c r="C684" i="16" s="1"/>
  <c r="I94" i="16"/>
  <c r="E94" i="16" s="1"/>
  <c r="C94" i="16" s="1"/>
  <c r="I249" i="16"/>
  <c r="E249" i="16" s="1"/>
  <c r="C249" i="16" s="1"/>
  <c r="I404" i="16"/>
  <c r="E404" i="16" s="1"/>
  <c r="C404" i="16" s="1"/>
  <c r="I619" i="16"/>
  <c r="E619" i="16" s="1"/>
  <c r="C619" i="16" s="1"/>
  <c r="I49" i="16"/>
  <c r="E49" i="16" s="1"/>
  <c r="C49" i="16" s="1"/>
  <c r="I881" i="16"/>
  <c r="E881" i="16" s="1"/>
  <c r="C881" i="16" s="1"/>
  <c r="I306" i="16"/>
  <c r="E306" i="16" s="1"/>
  <c r="C306" i="16" s="1"/>
  <c r="I736" i="16"/>
  <c r="E736" i="16" s="1"/>
  <c r="C736" i="16" s="1"/>
  <c r="I159" i="16"/>
  <c r="E159" i="16" s="1"/>
  <c r="C159" i="16" s="1"/>
  <c r="I566" i="16"/>
  <c r="E566" i="16" s="1"/>
  <c r="C566" i="16" s="1"/>
  <c r="I124" i="16"/>
  <c r="E124" i="16" s="1"/>
  <c r="C124" i="16" s="1"/>
  <c r="I782" i="16"/>
  <c r="E782" i="16" s="1"/>
  <c r="C782" i="16" s="1"/>
  <c r="I422" i="16"/>
  <c r="E422" i="16" s="1"/>
  <c r="C422" i="16" s="1"/>
  <c r="I74" i="16"/>
  <c r="E74" i="16" s="1"/>
  <c r="C74" i="16" s="1"/>
  <c r="I805" i="16"/>
  <c r="E805" i="16" s="1"/>
  <c r="C805" i="16" s="1"/>
  <c r="I516" i="16"/>
  <c r="E516" i="16" s="1"/>
  <c r="C516" i="16" s="1"/>
  <c r="I228" i="16"/>
  <c r="E228" i="16" s="1"/>
  <c r="C228" i="16" s="1"/>
  <c r="I539" i="16"/>
  <c r="E539" i="16" s="1"/>
  <c r="C539" i="16" s="1"/>
  <c r="I1054" i="16"/>
  <c r="E1054" i="16" s="1"/>
  <c r="C1054" i="16" s="1"/>
  <c r="I189" i="16"/>
  <c r="E189" i="16" s="1"/>
  <c r="C189" i="16" s="1"/>
  <c r="I344" i="16"/>
  <c r="E344" i="16" s="1"/>
  <c r="C344" i="16" s="1"/>
  <c r="I536" i="16"/>
  <c r="E536" i="16" s="1"/>
  <c r="C536" i="16" s="1"/>
  <c r="I354" i="16"/>
  <c r="E354" i="16" s="1"/>
  <c r="C354" i="16" s="1"/>
  <c r="I796" i="16"/>
  <c r="E796" i="16" s="1"/>
  <c r="C796" i="16" s="1"/>
  <c r="I222" i="16"/>
  <c r="E222" i="16" s="1"/>
  <c r="C222" i="16" s="1"/>
  <c r="I651" i="16"/>
  <c r="E651" i="16" s="1"/>
  <c r="C651" i="16" s="1"/>
  <c r="I77" i="16"/>
  <c r="E77" i="16" s="1"/>
  <c r="C77" i="16" s="1"/>
  <c r="I544" i="16"/>
  <c r="E544" i="16" s="1"/>
  <c r="C544" i="16" s="1"/>
  <c r="I99" i="16"/>
  <c r="E99" i="16" s="1"/>
  <c r="C99" i="16" s="1"/>
  <c r="I746" i="16"/>
  <c r="E746" i="16" s="1"/>
  <c r="C746" i="16" s="1"/>
  <c r="I398" i="16"/>
  <c r="E398" i="16" s="1"/>
  <c r="C398" i="16" s="1"/>
  <c r="I62" i="16"/>
  <c r="E62" i="16" s="1"/>
  <c r="C62" i="16" s="1"/>
  <c r="I793" i="16"/>
  <c r="E793" i="16" s="1"/>
  <c r="C793" i="16" s="1"/>
  <c r="I505" i="16"/>
  <c r="E505" i="16" s="1"/>
  <c r="C505" i="16" s="1"/>
  <c r="I216" i="16"/>
  <c r="E216" i="16" s="1"/>
  <c r="C216" i="16" s="1"/>
  <c r="I396" i="16"/>
  <c r="E396" i="16" s="1"/>
  <c r="C396" i="16" s="1"/>
  <c r="I969" i="16"/>
  <c r="E969" i="16" s="1"/>
  <c r="C969" i="16" s="1"/>
  <c r="I105" i="16"/>
  <c r="E105" i="16" s="1"/>
  <c r="C105" i="16" s="1"/>
  <c r="I248" i="16"/>
  <c r="E248" i="16" s="1"/>
  <c r="C248" i="16" s="1"/>
  <c r="I498" i="16"/>
  <c r="E498" i="16" s="1"/>
  <c r="C498" i="16" s="1"/>
  <c r="I318" i="16"/>
  <c r="E318" i="16" s="1"/>
  <c r="C318" i="16" s="1"/>
  <c r="I761" i="16"/>
  <c r="E761" i="16" s="1"/>
  <c r="C761" i="16" s="1"/>
  <c r="I185" i="16"/>
  <c r="E185" i="16" s="1"/>
  <c r="C185" i="16" s="1"/>
  <c r="I616" i="16"/>
  <c r="E616" i="16" s="1"/>
  <c r="C616" i="16" s="1"/>
  <c r="I999" i="16"/>
  <c r="E999" i="16" s="1"/>
  <c r="C999" i="16" s="1"/>
  <c r="I494" i="16"/>
  <c r="E494" i="16" s="1"/>
  <c r="C494" i="16" s="1"/>
  <c r="I48" i="16"/>
  <c r="E48" i="16" s="1"/>
  <c r="C48" i="16" s="1"/>
  <c r="I710" i="16"/>
  <c r="E710" i="16" s="1"/>
  <c r="C710" i="16" s="1"/>
  <c r="I362" i="16"/>
  <c r="E362" i="16" s="1"/>
  <c r="C362" i="16" s="1"/>
  <c r="I44" i="16"/>
  <c r="E44" i="16" s="1"/>
  <c r="C44" i="16" s="1"/>
  <c r="I780" i="16"/>
  <c r="E780" i="16" s="1"/>
  <c r="C780" i="16" s="1"/>
  <c r="I493" i="16"/>
  <c r="E493" i="16" s="1"/>
  <c r="C493" i="16" s="1"/>
  <c r="I205" i="16"/>
  <c r="E205" i="16" s="1"/>
  <c r="C205" i="16" s="1"/>
  <c r="I240" i="16"/>
  <c r="E240" i="16" s="1"/>
  <c r="C240" i="16" s="1"/>
  <c r="I910" i="16"/>
  <c r="E910" i="16" s="1"/>
  <c r="C910" i="16" s="1"/>
  <c r="I57" i="16"/>
  <c r="E57" i="16" s="1"/>
  <c r="C57" i="16" s="1"/>
  <c r="I188" i="16"/>
  <c r="E188" i="16" s="1"/>
  <c r="C188" i="16" s="1"/>
  <c r="I475" i="16"/>
  <c r="E475" i="16" s="1"/>
  <c r="C475" i="16" s="1"/>
  <c r="I294" i="16"/>
  <c r="E294" i="16" s="1"/>
  <c r="C294" i="16" s="1"/>
  <c r="I737" i="16"/>
  <c r="E737" i="16" s="1"/>
  <c r="C737" i="16" s="1"/>
  <c r="I161" i="16"/>
  <c r="E161" i="16" s="1"/>
  <c r="C161" i="16" s="1"/>
  <c r="I592" i="16"/>
  <c r="E592" i="16" s="1"/>
  <c r="C592" i="16" s="1"/>
  <c r="I975" i="16"/>
  <c r="E975" i="16" s="1"/>
  <c r="C975" i="16" s="1"/>
  <c r="I459" i="16"/>
  <c r="E459" i="16" s="1"/>
  <c r="C459" i="16" s="1"/>
  <c r="I1034" i="16"/>
  <c r="E1034" i="16" s="1"/>
  <c r="C1034" i="16" s="1"/>
  <c r="I686" i="16"/>
  <c r="E686" i="16" s="1"/>
  <c r="C686" i="16" s="1"/>
  <c r="I350" i="16"/>
  <c r="E350" i="16" s="1"/>
  <c r="C350" i="16" s="1"/>
  <c r="I1044" i="16"/>
  <c r="E1044" i="16" s="1"/>
  <c r="C1044" i="16" s="1"/>
  <c r="I758" i="16"/>
  <c r="E758" i="16" s="1"/>
  <c r="C758" i="16" s="1"/>
  <c r="I2834" i="16"/>
  <c r="E2834" i="16" s="1"/>
  <c r="C2834" i="16" s="1"/>
  <c r="I469" i="16"/>
  <c r="E469" i="16" s="1"/>
  <c r="C469" i="16" s="1"/>
  <c r="I182" i="16"/>
  <c r="E182" i="16" s="1"/>
  <c r="C182" i="16" s="1"/>
  <c r="I2344" i="16"/>
  <c r="E2344" i="16" s="1"/>
  <c r="C2344" i="16" s="1"/>
  <c r="I303" i="16"/>
  <c r="E303" i="16" s="1"/>
  <c r="C303" i="16" s="1"/>
  <c r="I2798" i="16"/>
  <c r="E2798" i="16" s="1"/>
  <c r="C2798" i="16" s="1"/>
  <c r="I2221" i="16"/>
  <c r="E2221" i="16" s="1"/>
  <c r="C2221" i="16" s="1"/>
  <c r="I2400" i="16"/>
  <c r="E2400" i="16" s="1"/>
  <c r="C2400" i="16" s="1"/>
  <c r="I1956" i="16"/>
  <c r="E1956" i="16" s="1"/>
  <c r="C1956" i="16" s="1"/>
  <c r="I1872" i="16"/>
  <c r="E1872" i="16" s="1"/>
  <c r="C1872" i="16" s="1"/>
  <c r="I2639" i="16"/>
  <c r="E2639" i="16" s="1"/>
  <c r="C2639" i="16" s="1"/>
  <c r="I275" i="16"/>
  <c r="E275" i="16" s="1"/>
  <c r="C275" i="16" s="1"/>
  <c r="I598" i="16"/>
  <c r="E598" i="16" s="1"/>
  <c r="C598" i="16" s="1"/>
  <c r="I227" i="16"/>
  <c r="E227" i="16" s="1"/>
  <c r="C227" i="16" s="1"/>
  <c r="I2697" i="16"/>
  <c r="E2697" i="16" s="1"/>
  <c r="C2697" i="16" s="1"/>
  <c r="I814" i="16"/>
  <c r="E814" i="16" s="1"/>
  <c r="C814" i="16" s="1"/>
  <c r="I1893" i="16"/>
  <c r="E1893" i="16" s="1"/>
  <c r="C1893" i="16" s="1"/>
  <c r="I71" i="16"/>
  <c r="E71" i="16" s="1"/>
  <c r="C71" i="16" s="1"/>
  <c r="I1543" i="16"/>
  <c r="E1543" i="16" s="1"/>
  <c r="C1543" i="16" s="1"/>
  <c r="I320" i="16"/>
  <c r="E320" i="16" s="1"/>
  <c r="C320" i="16" s="1"/>
  <c r="I1159" i="16"/>
  <c r="E1159" i="16" s="1"/>
  <c r="C1159" i="16" s="1"/>
  <c r="I2445" i="16"/>
  <c r="E2445" i="16" s="1"/>
  <c r="C2445" i="16" s="1"/>
  <c r="I1351" i="16"/>
  <c r="E1351" i="16" s="1"/>
  <c r="C1351" i="16" s="1"/>
  <c r="I3845" i="16"/>
  <c r="E3845" i="16" s="1"/>
  <c r="C3845" i="16" s="1"/>
  <c r="D68" i="3"/>
  <c r="D117" i="3"/>
  <c r="D123" i="3" s="1"/>
  <c r="D33" i="3"/>
  <c r="F33" i="10" s="1"/>
  <c r="F29" i="3"/>
  <c r="F28" i="3"/>
  <c r="L34" i="5"/>
  <c r="I34" i="5" s="1"/>
  <c r="L18" i="5"/>
  <c r="H18" i="5" s="1"/>
  <c r="Q191" i="16" l="1"/>
  <c r="R191" i="16" s="1"/>
  <c r="N191" i="16" s="1"/>
  <c r="P191" i="16"/>
  <c r="P2595" i="16"/>
  <c r="Q2595" i="16"/>
  <c r="R2595" i="16" s="1"/>
  <c r="N2595" i="16" s="1"/>
  <c r="Q2094" i="16"/>
  <c r="R2094" i="16" s="1"/>
  <c r="N2094" i="16" s="1"/>
  <c r="P2094" i="16"/>
  <c r="Q1634" i="16"/>
  <c r="R1634" i="16" s="1"/>
  <c r="N1634" i="16" s="1"/>
  <c r="P1634" i="16"/>
  <c r="Q2656" i="16"/>
  <c r="R2656" i="16" s="1"/>
  <c r="N2656" i="16" s="1"/>
  <c r="P2656" i="16"/>
  <c r="Q2726" i="16"/>
  <c r="R2726" i="16" s="1"/>
  <c r="N2726" i="16" s="1"/>
  <c r="P2726" i="16"/>
  <c r="P318" i="16"/>
  <c r="Q318" i="16"/>
  <c r="R318" i="16" s="1"/>
  <c r="N318" i="16" s="1"/>
  <c r="Q3639" i="16"/>
  <c r="R3639" i="16" s="1"/>
  <c r="N3639" i="16" s="1"/>
  <c r="P3639" i="16"/>
  <c r="Q937" i="16"/>
  <c r="R937" i="16" s="1"/>
  <c r="N937" i="16" s="1"/>
  <c r="P937" i="16"/>
  <c r="P650" i="16"/>
  <c r="Q650" i="16"/>
  <c r="R650" i="16" s="1"/>
  <c r="N650" i="16" s="1"/>
  <c r="P224" i="16"/>
  <c r="Q224" i="16"/>
  <c r="R224" i="16" s="1"/>
  <c r="N224" i="16" s="1"/>
  <c r="P313" i="16"/>
  <c r="Q313" i="16"/>
  <c r="R313" i="16" s="1"/>
  <c r="N313" i="16" s="1"/>
  <c r="P1310" i="16"/>
  <c r="Q1310" i="16"/>
  <c r="R1310" i="16" s="1"/>
  <c r="N1310" i="16" s="1"/>
  <c r="Q1741" i="16"/>
  <c r="R1741" i="16" s="1"/>
  <c r="N1741" i="16" s="1"/>
  <c r="P1741" i="16"/>
  <c r="Q665" i="16"/>
  <c r="R665" i="16" s="1"/>
  <c r="N665" i="16" s="1"/>
  <c r="P665" i="16"/>
  <c r="Q2100" i="16"/>
  <c r="R2100" i="16" s="1"/>
  <c r="N2100" i="16" s="1"/>
  <c r="P2100" i="16"/>
  <c r="P336" i="16"/>
  <c r="Q336" i="16"/>
  <c r="R336" i="16" s="1"/>
  <c r="N336" i="16" s="1"/>
  <c r="P570" i="16"/>
  <c r="Q570" i="16"/>
  <c r="R570" i="16" s="1"/>
  <c r="N570" i="16" s="1"/>
  <c r="P268" i="16"/>
  <c r="Q268" i="16"/>
  <c r="R268" i="16" s="1"/>
  <c r="N268" i="16" s="1"/>
  <c r="P2557" i="16"/>
  <c r="Q2557" i="16"/>
  <c r="R2557" i="16" s="1"/>
  <c r="N2557" i="16" s="1"/>
  <c r="P414" i="16"/>
  <c r="Q414" i="16"/>
  <c r="R414" i="16" s="1"/>
  <c r="N414" i="16" s="1"/>
  <c r="P1768" i="16"/>
  <c r="Q1768" i="16"/>
  <c r="R1768" i="16" s="1"/>
  <c r="N1768" i="16" s="1"/>
  <c r="Q463" i="16"/>
  <c r="R463" i="16" s="1"/>
  <c r="N463" i="16" s="1"/>
  <c r="P463" i="16"/>
  <c r="P2382" i="16"/>
  <c r="Q2382" i="16"/>
  <c r="R2382" i="16" s="1"/>
  <c r="N2382" i="16" s="1"/>
  <c r="Q411" i="16"/>
  <c r="R411" i="16" s="1"/>
  <c r="N411" i="16" s="1"/>
  <c r="P411" i="16"/>
  <c r="P1490" i="16"/>
  <c r="Q1490" i="16"/>
  <c r="R1490" i="16" s="1"/>
  <c r="N1490" i="16" s="1"/>
  <c r="Q3050" i="16"/>
  <c r="R3050" i="16" s="1"/>
  <c r="N3050" i="16" s="1"/>
  <c r="P3050" i="16"/>
  <c r="P3064" i="16"/>
  <c r="Q3064" i="16"/>
  <c r="R3064" i="16" s="1"/>
  <c r="N3064" i="16" s="1"/>
  <c r="Q1674" i="16"/>
  <c r="R1674" i="16" s="1"/>
  <c r="N1674" i="16" s="1"/>
  <c r="P1674" i="16"/>
  <c r="Q1071" i="16"/>
  <c r="R1071" i="16" s="1"/>
  <c r="N1071" i="16" s="1"/>
  <c r="P1071" i="16"/>
  <c r="P3662" i="16"/>
  <c r="Q3662" i="16"/>
  <c r="R3662" i="16" s="1"/>
  <c r="N3662" i="16" s="1"/>
  <c r="Q2767" i="16"/>
  <c r="R2767" i="16" s="1"/>
  <c r="N2767" i="16" s="1"/>
  <c r="P2767" i="16"/>
  <c r="P2849" i="16"/>
  <c r="Q2849" i="16"/>
  <c r="R2849" i="16" s="1"/>
  <c r="N2849" i="16" s="1"/>
  <c r="P2717" i="16"/>
  <c r="Q2717" i="16"/>
  <c r="R2717" i="16" s="1"/>
  <c r="N2717" i="16" s="1"/>
  <c r="Q2860" i="16"/>
  <c r="R2860" i="16" s="1"/>
  <c r="N2860" i="16" s="1"/>
  <c r="P2860" i="16"/>
  <c r="P2285" i="16"/>
  <c r="Q2285" i="16"/>
  <c r="R2285" i="16" s="1"/>
  <c r="N2285" i="16" s="1"/>
  <c r="Q2415" i="16"/>
  <c r="R2415" i="16" s="1"/>
  <c r="N2415" i="16" s="1"/>
  <c r="P2415" i="16"/>
  <c r="Q3002" i="16"/>
  <c r="R3002" i="16" s="1"/>
  <c r="N3002" i="16" s="1"/>
  <c r="P3002" i="16"/>
  <c r="Q3086" i="16"/>
  <c r="R3086" i="16" s="1"/>
  <c r="N3086" i="16" s="1"/>
  <c r="P3086" i="16"/>
  <c r="Q1400" i="16"/>
  <c r="R1400" i="16" s="1"/>
  <c r="N1400" i="16" s="1"/>
  <c r="P1400" i="16"/>
  <c r="P1716" i="16"/>
  <c r="Q1716" i="16"/>
  <c r="R1716" i="16" s="1"/>
  <c r="N1716" i="16" s="1"/>
  <c r="Q3078" i="16"/>
  <c r="R3078" i="16" s="1"/>
  <c r="N3078" i="16" s="1"/>
  <c r="P3078" i="16"/>
  <c r="Q3135" i="16"/>
  <c r="R3135" i="16" s="1"/>
  <c r="N3135" i="16" s="1"/>
  <c r="P3135" i="16"/>
  <c r="Q2711" i="16"/>
  <c r="R2711" i="16" s="1"/>
  <c r="N2711" i="16" s="1"/>
  <c r="P2711" i="16"/>
  <c r="Q3201" i="16"/>
  <c r="R3201" i="16" s="1"/>
  <c r="N3201" i="16" s="1"/>
  <c r="P3201" i="16"/>
  <c r="Q592" i="16"/>
  <c r="R592" i="16" s="1"/>
  <c r="N592" i="16" s="1"/>
  <c r="P592" i="16"/>
  <c r="Q74" i="16"/>
  <c r="R74" i="16" s="1"/>
  <c r="N74" i="16" s="1"/>
  <c r="P74" i="16"/>
  <c r="Q2344" i="16"/>
  <c r="R2344" i="16" s="1"/>
  <c r="N2344" i="16" s="1"/>
  <c r="P2344" i="16"/>
  <c r="P182" i="16"/>
  <c r="Q182" i="16"/>
  <c r="R182" i="16" s="1"/>
  <c r="N182" i="16" s="1"/>
  <c r="P227" i="16"/>
  <c r="Q227" i="16"/>
  <c r="R227" i="16" s="1"/>
  <c r="N227" i="16" s="1"/>
  <c r="Q469" i="16"/>
  <c r="R469" i="16" s="1"/>
  <c r="N469" i="16" s="1"/>
  <c r="P469" i="16"/>
  <c r="P294" i="16"/>
  <c r="Q294" i="16"/>
  <c r="R294" i="16" s="1"/>
  <c r="N294" i="16" s="1"/>
  <c r="Q48" i="16"/>
  <c r="R48" i="16" s="1"/>
  <c r="N48" i="16" s="1"/>
  <c r="P48" i="16"/>
  <c r="Q216" i="16"/>
  <c r="R216" i="16" s="1"/>
  <c r="N216" i="16" s="1"/>
  <c r="P216" i="16"/>
  <c r="Q354" i="16"/>
  <c r="R354" i="16" s="1"/>
  <c r="N354" i="16" s="1"/>
  <c r="P354" i="16"/>
  <c r="Q124" i="16"/>
  <c r="R124" i="16" s="1"/>
  <c r="N124" i="16" s="1"/>
  <c r="P124" i="16"/>
  <c r="Q264" i="16"/>
  <c r="R264" i="16" s="1"/>
  <c r="N264" i="16" s="1"/>
  <c r="P264" i="16"/>
  <c r="P67" i="16"/>
  <c r="Q67" i="16"/>
  <c r="R67" i="16" s="1"/>
  <c r="N67" i="16" s="1"/>
  <c r="P830" i="16"/>
  <c r="Q830" i="16"/>
  <c r="R830" i="16" s="1"/>
  <c r="N830" i="16" s="1"/>
  <c r="P972" i="16"/>
  <c r="Q972" i="16"/>
  <c r="R972" i="16" s="1"/>
  <c r="N972" i="16" s="1"/>
  <c r="P1026" i="16"/>
  <c r="Q1026" i="16"/>
  <c r="R1026" i="16" s="1"/>
  <c r="N1026" i="16" s="1"/>
  <c r="Q541" i="16"/>
  <c r="R541" i="16" s="1"/>
  <c r="N541" i="16" s="1"/>
  <c r="P541" i="16"/>
  <c r="Q467" i="16"/>
  <c r="R467" i="16" s="1"/>
  <c r="N467" i="16" s="1"/>
  <c r="P467" i="16"/>
  <c r="Q364" i="16"/>
  <c r="R364" i="16" s="1"/>
  <c r="N364" i="16" s="1"/>
  <c r="P364" i="16"/>
  <c r="P661" i="16"/>
  <c r="Q661" i="16"/>
  <c r="R661" i="16" s="1"/>
  <c r="N661" i="16" s="1"/>
  <c r="P966" i="16"/>
  <c r="Q966" i="16"/>
  <c r="R966" i="16" s="1"/>
  <c r="N966" i="16" s="1"/>
  <c r="Q399" i="16"/>
  <c r="R399" i="16" s="1"/>
  <c r="N399" i="16" s="1"/>
  <c r="P399" i="16"/>
  <c r="Q2442" i="16"/>
  <c r="R2442" i="16" s="1"/>
  <c r="N2442" i="16" s="1"/>
  <c r="P2442" i="16"/>
  <c r="Q653" i="16"/>
  <c r="R653" i="16" s="1"/>
  <c r="N653" i="16" s="1"/>
  <c r="P653" i="16"/>
  <c r="P589" i="16"/>
  <c r="Q589" i="16"/>
  <c r="R589" i="16" s="1"/>
  <c r="N589" i="16" s="1"/>
  <c r="Q279" i="16"/>
  <c r="R279" i="16" s="1"/>
  <c r="N279" i="16" s="1"/>
  <c r="P279" i="16"/>
  <c r="Q51" i="16"/>
  <c r="R51" i="16" s="1"/>
  <c r="N51" i="16" s="1"/>
  <c r="P51" i="16"/>
  <c r="Q367" i="16"/>
  <c r="R367" i="16" s="1"/>
  <c r="N367" i="16" s="1"/>
  <c r="P367" i="16"/>
  <c r="P81" i="16"/>
  <c r="Q81" i="16"/>
  <c r="R81" i="16" s="1"/>
  <c r="N81" i="16" s="1"/>
  <c r="Q791" i="16"/>
  <c r="R791" i="16" s="1"/>
  <c r="N791" i="16" s="1"/>
  <c r="P791" i="16"/>
  <c r="Q1585" i="16"/>
  <c r="R1585" i="16" s="1"/>
  <c r="N1585" i="16" s="1"/>
  <c r="P1585" i="16"/>
  <c r="P1346" i="16"/>
  <c r="Q1346" i="16"/>
  <c r="R1346" i="16" s="1"/>
  <c r="N1346" i="16" s="1"/>
  <c r="Q1804" i="16"/>
  <c r="R1804" i="16" s="1"/>
  <c r="N1804" i="16" s="1"/>
  <c r="P1804" i="16"/>
  <c r="P158" i="16"/>
  <c r="Q158" i="16"/>
  <c r="R158" i="16" s="1"/>
  <c r="N158" i="16" s="1"/>
  <c r="P879" i="16"/>
  <c r="Q879" i="16"/>
  <c r="R879" i="16" s="1"/>
  <c r="N879" i="16" s="1"/>
  <c r="Q641" i="16"/>
  <c r="R641" i="16" s="1"/>
  <c r="N641" i="16" s="1"/>
  <c r="P641" i="16"/>
  <c r="Q955" i="16"/>
  <c r="R955" i="16" s="1"/>
  <c r="N955" i="16" s="1"/>
  <c r="P955" i="16"/>
  <c r="Q669" i="16"/>
  <c r="R669" i="16" s="1"/>
  <c r="N669" i="16" s="1"/>
  <c r="P669" i="16"/>
  <c r="Q444" i="16"/>
  <c r="R444" i="16" s="1"/>
  <c r="N444" i="16" s="1"/>
  <c r="P444" i="16"/>
  <c r="Q2197" i="16"/>
  <c r="R2197" i="16" s="1"/>
  <c r="N2197" i="16" s="1"/>
  <c r="P2197" i="16"/>
  <c r="Q2162" i="16"/>
  <c r="R2162" i="16" s="1"/>
  <c r="N2162" i="16" s="1"/>
  <c r="P2162" i="16"/>
  <c r="P2542" i="16"/>
  <c r="Q2542" i="16"/>
  <c r="R2542" i="16" s="1"/>
  <c r="N2542" i="16" s="1"/>
  <c r="P1033" i="16"/>
  <c r="Q1033" i="16"/>
  <c r="R1033" i="16" s="1"/>
  <c r="N1033" i="16" s="1"/>
  <c r="P2797" i="16"/>
  <c r="Q2797" i="16"/>
  <c r="R2797" i="16" s="1"/>
  <c r="N2797" i="16" s="1"/>
  <c r="Q2476" i="16"/>
  <c r="R2476" i="16" s="1"/>
  <c r="N2476" i="16" s="1"/>
  <c r="P2476" i="16"/>
  <c r="Q337" i="16"/>
  <c r="R337" i="16" s="1"/>
  <c r="N337" i="16" s="1"/>
  <c r="P337" i="16"/>
  <c r="P1046" i="16"/>
  <c r="Q1046" i="16"/>
  <c r="R1046" i="16" s="1"/>
  <c r="N1046" i="16" s="1"/>
  <c r="Q808" i="16"/>
  <c r="R808" i="16" s="1"/>
  <c r="N808" i="16" s="1"/>
  <c r="P808" i="16"/>
  <c r="P116" i="16"/>
  <c r="Q116" i="16"/>
  <c r="R116" i="16" s="1"/>
  <c r="N116" i="16" s="1"/>
  <c r="Q848" i="16"/>
  <c r="R848" i="16" s="1"/>
  <c r="N848" i="16" s="1"/>
  <c r="P848" i="16"/>
  <c r="Q537" i="16"/>
  <c r="R537" i="16" s="1"/>
  <c r="N537" i="16" s="1"/>
  <c r="P537" i="16"/>
  <c r="Q1333" i="16"/>
  <c r="R1333" i="16" s="1"/>
  <c r="N1333" i="16" s="1"/>
  <c r="P1333" i="16"/>
  <c r="P1082" i="16"/>
  <c r="Q1082" i="16"/>
  <c r="R1082" i="16" s="1"/>
  <c r="N1082" i="16" s="1"/>
  <c r="Q2355" i="16"/>
  <c r="R2355" i="16" s="1"/>
  <c r="N2355" i="16" s="1"/>
  <c r="P2355" i="16"/>
  <c r="P914" i="16"/>
  <c r="Q914" i="16"/>
  <c r="R914" i="16" s="1"/>
  <c r="N914" i="16" s="1"/>
  <c r="Q676" i="16"/>
  <c r="R676" i="16" s="1"/>
  <c r="N676" i="16" s="1"/>
  <c r="P676" i="16"/>
  <c r="Q377" i="16"/>
  <c r="R377" i="16" s="1"/>
  <c r="N377" i="16" s="1"/>
  <c r="P377" i="16"/>
  <c r="Q716" i="16"/>
  <c r="R716" i="16" s="1"/>
  <c r="N716" i="16" s="1"/>
  <c r="P716" i="16"/>
  <c r="P406" i="16"/>
  <c r="Q406" i="16"/>
  <c r="R406" i="16" s="1"/>
  <c r="N406" i="16" s="1"/>
  <c r="Q1201" i="16"/>
  <c r="R1201" i="16" s="1"/>
  <c r="N1201" i="16" s="1"/>
  <c r="P1201" i="16"/>
  <c r="Q2965" i="16"/>
  <c r="R2965" i="16" s="1"/>
  <c r="N2965" i="16" s="1"/>
  <c r="P2965" i="16"/>
  <c r="P1491" i="16"/>
  <c r="Q1491" i="16"/>
  <c r="R1491" i="16" s="1"/>
  <c r="N1491" i="16" s="1"/>
  <c r="Q400" i="16"/>
  <c r="R400" i="16" s="1"/>
  <c r="N400" i="16" s="1"/>
  <c r="P400" i="16"/>
  <c r="P103" i="16"/>
  <c r="Q103" i="16"/>
  <c r="R103" i="16" s="1"/>
  <c r="N103" i="16" s="1"/>
  <c r="Q440" i="16"/>
  <c r="R440" i="16" s="1"/>
  <c r="N440" i="16" s="1"/>
  <c r="P440" i="16"/>
  <c r="P130" i="16"/>
  <c r="Q130" i="16"/>
  <c r="R130" i="16" s="1"/>
  <c r="N130" i="16" s="1"/>
  <c r="Q924" i="16"/>
  <c r="R924" i="16" s="1"/>
  <c r="N924" i="16" s="1"/>
  <c r="P924" i="16"/>
  <c r="P2689" i="16"/>
  <c r="Q2689" i="16"/>
  <c r="R2689" i="16" s="1"/>
  <c r="N2689" i="16" s="1"/>
  <c r="Q1887" i="16"/>
  <c r="R1887" i="16" s="1"/>
  <c r="N1887" i="16" s="1"/>
  <c r="P1887" i="16"/>
  <c r="Q363" i="16"/>
  <c r="R363" i="16" s="1"/>
  <c r="N363" i="16" s="1"/>
  <c r="P363" i="16"/>
  <c r="P125" i="16"/>
  <c r="Q125" i="16"/>
  <c r="R125" i="16" s="1"/>
  <c r="N125" i="16" s="1"/>
  <c r="P438" i="16"/>
  <c r="Q438" i="16"/>
  <c r="R438" i="16" s="1"/>
  <c r="N438" i="16" s="1"/>
  <c r="Q154" i="16"/>
  <c r="R154" i="16" s="1"/>
  <c r="N154" i="16" s="1"/>
  <c r="P154" i="16"/>
  <c r="Q874" i="16"/>
  <c r="R874" i="16" s="1"/>
  <c r="N874" i="16" s="1"/>
  <c r="P874" i="16"/>
  <c r="Q1657" i="16"/>
  <c r="R1657" i="16" s="1"/>
  <c r="N1657" i="16" s="1"/>
  <c r="P1657" i="16"/>
  <c r="P1430" i="16"/>
  <c r="Q1430" i="16"/>
  <c r="R1430" i="16" s="1"/>
  <c r="N1430" i="16" s="1"/>
  <c r="Q2238" i="16"/>
  <c r="R2238" i="16" s="1"/>
  <c r="N2238" i="16" s="1"/>
  <c r="P2238" i="16"/>
  <c r="Q86" i="16"/>
  <c r="R86" i="16" s="1"/>
  <c r="N86" i="16" s="1"/>
  <c r="P86" i="16"/>
  <c r="P807" i="16"/>
  <c r="Q807" i="16"/>
  <c r="R807" i="16" s="1"/>
  <c r="N807" i="16" s="1"/>
  <c r="Q569" i="16"/>
  <c r="R569" i="16" s="1"/>
  <c r="N569" i="16" s="1"/>
  <c r="P569" i="16"/>
  <c r="Q882" i="16"/>
  <c r="R882" i="16" s="1"/>
  <c r="N882" i="16" s="1"/>
  <c r="P882" i="16"/>
  <c r="Q597" i="16"/>
  <c r="R597" i="16" s="1"/>
  <c r="N597" i="16" s="1"/>
  <c r="P597" i="16"/>
  <c r="Q372" i="16"/>
  <c r="R372" i="16" s="1"/>
  <c r="N372" i="16" s="1"/>
  <c r="P372" i="16"/>
  <c r="Q2126" i="16"/>
  <c r="R2126" i="16" s="1"/>
  <c r="N2126" i="16" s="1"/>
  <c r="P2126" i="16"/>
  <c r="P2042" i="16"/>
  <c r="Q2042" i="16"/>
  <c r="R2042" i="16" s="1"/>
  <c r="N2042" i="16" s="1"/>
  <c r="Q2324" i="16"/>
  <c r="R2324" i="16" s="1"/>
  <c r="N2324" i="16" s="1"/>
  <c r="P2324" i="16"/>
  <c r="Q530" i="16"/>
  <c r="R530" i="16" s="1"/>
  <c r="N530" i="16" s="1"/>
  <c r="P530" i="16"/>
  <c r="Q292" i="16"/>
  <c r="R292" i="16" s="1"/>
  <c r="N292" i="16" s="1"/>
  <c r="P292" i="16"/>
  <c r="Q1013" i="16"/>
  <c r="R1013" i="16" s="1"/>
  <c r="N1013" i="16" s="1"/>
  <c r="P1013" i="16"/>
  <c r="Q332" i="16"/>
  <c r="R332" i="16" s="1"/>
  <c r="N332" i="16" s="1"/>
  <c r="P332" i="16"/>
  <c r="P1042" i="16"/>
  <c r="Q1042" i="16"/>
  <c r="R1042" i="16" s="1"/>
  <c r="N1042" i="16" s="1"/>
  <c r="Q816" i="16"/>
  <c r="R816" i="16" s="1"/>
  <c r="N816" i="16" s="1"/>
  <c r="P816" i="16"/>
  <c r="P2581" i="16"/>
  <c r="Q2581" i="16"/>
  <c r="R2581" i="16" s="1"/>
  <c r="N2581" i="16" s="1"/>
  <c r="P1311" i="16"/>
  <c r="Q1311" i="16"/>
  <c r="R1311" i="16" s="1"/>
  <c r="N1311" i="16" s="1"/>
  <c r="Q2148" i="16"/>
  <c r="R2148" i="16" s="1"/>
  <c r="N2148" i="16" s="1"/>
  <c r="P2148" i="16"/>
  <c r="Q2078" i="16"/>
  <c r="R2078" i="16" s="1"/>
  <c r="N2078" i="16" s="1"/>
  <c r="P2078" i="16"/>
  <c r="Q1486" i="16"/>
  <c r="R1486" i="16" s="1"/>
  <c r="N1486" i="16" s="1"/>
  <c r="P1486" i="16"/>
  <c r="Q555" i="16"/>
  <c r="R555" i="16" s="1"/>
  <c r="N555" i="16" s="1"/>
  <c r="P555" i="16"/>
  <c r="Q315" i="16"/>
  <c r="R315" i="16" s="1"/>
  <c r="N315" i="16" s="1"/>
  <c r="P315" i="16"/>
  <c r="Q1038" i="16"/>
  <c r="R1038" i="16" s="1"/>
  <c r="N1038" i="16" s="1"/>
  <c r="P1038" i="16"/>
  <c r="P356" i="16"/>
  <c r="Q356" i="16"/>
  <c r="R356" i="16" s="1"/>
  <c r="N356" i="16" s="1"/>
  <c r="Q52" i="16"/>
  <c r="R52" i="16" s="1"/>
  <c r="N52" i="16" s="1"/>
  <c r="P52" i="16"/>
  <c r="P840" i="16"/>
  <c r="Q840" i="16"/>
  <c r="R840" i="16" s="1"/>
  <c r="N840" i="16" s="1"/>
  <c r="P2605" i="16"/>
  <c r="Q2605" i="16"/>
  <c r="R2605" i="16" s="1"/>
  <c r="N2605" i="16" s="1"/>
  <c r="P1395" i="16"/>
  <c r="Q1395" i="16"/>
  <c r="R1395" i="16" s="1"/>
  <c r="N1395" i="16" s="1"/>
  <c r="Q931" i="16"/>
  <c r="R931" i="16" s="1"/>
  <c r="N931" i="16" s="1"/>
  <c r="P931" i="16"/>
  <c r="Q645" i="16"/>
  <c r="R645" i="16" s="1"/>
  <c r="N645" i="16" s="1"/>
  <c r="P645" i="16"/>
  <c r="Q420" i="16"/>
  <c r="R420" i="16" s="1"/>
  <c r="N420" i="16" s="1"/>
  <c r="P420" i="16"/>
  <c r="Q2174" i="16"/>
  <c r="R2174" i="16" s="1"/>
  <c r="N2174" i="16" s="1"/>
  <c r="P2174" i="16"/>
  <c r="Q2138" i="16"/>
  <c r="R2138" i="16" s="1"/>
  <c r="N2138" i="16" s="1"/>
  <c r="P2138" i="16"/>
  <c r="Q2877" i="16"/>
  <c r="R2877" i="16" s="1"/>
  <c r="N2877" i="16" s="1"/>
  <c r="P2877" i="16"/>
  <c r="Q2786" i="16"/>
  <c r="R2786" i="16" s="1"/>
  <c r="N2786" i="16" s="1"/>
  <c r="P2786" i="16"/>
  <c r="P2451" i="16"/>
  <c r="Q2451" i="16"/>
  <c r="R2451" i="16" s="1"/>
  <c r="N2451" i="16" s="1"/>
  <c r="P2187" i="16"/>
  <c r="Q2187" i="16"/>
  <c r="R2187" i="16" s="1"/>
  <c r="N2187" i="16" s="1"/>
  <c r="Q1925" i="16"/>
  <c r="R1925" i="16" s="1"/>
  <c r="N1925" i="16" s="1"/>
  <c r="P1925" i="16"/>
  <c r="Q1025" i="16"/>
  <c r="R1025" i="16" s="1"/>
  <c r="N1025" i="16" s="1"/>
  <c r="P1025" i="16"/>
  <c r="Q2874" i="16"/>
  <c r="R2874" i="16" s="1"/>
  <c r="N2874" i="16" s="1"/>
  <c r="P2874" i="16"/>
  <c r="P2075" i="16"/>
  <c r="Q2075" i="16"/>
  <c r="R2075" i="16" s="1"/>
  <c r="N2075" i="16" s="1"/>
  <c r="P1735" i="16"/>
  <c r="Q1735" i="16"/>
  <c r="R1735" i="16" s="1"/>
  <c r="N1735" i="16" s="1"/>
  <c r="Q2960" i="16"/>
  <c r="R2960" i="16" s="1"/>
  <c r="N2960" i="16" s="1"/>
  <c r="P2960" i="16"/>
  <c r="P3186" i="16"/>
  <c r="Q3186" i="16"/>
  <c r="R3186" i="16" s="1"/>
  <c r="N3186" i="16" s="1"/>
  <c r="Q2534" i="16"/>
  <c r="R2534" i="16" s="1"/>
  <c r="N2534" i="16" s="1"/>
  <c r="P2534" i="16"/>
  <c r="Q2200" i="16"/>
  <c r="R2200" i="16" s="1"/>
  <c r="N2200" i="16" s="1"/>
  <c r="P2200" i="16"/>
  <c r="Q1935" i="16"/>
  <c r="R1935" i="16" s="1"/>
  <c r="N1935" i="16" s="1"/>
  <c r="P1935" i="16"/>
  <c r="Q1673" i="16"/>
  <c r="R1673" i="16" s="1"/>
  <c r="N1673" i="16" s="1"/>
  <c r="P1673" i="16"/>
  <c r="P750" i="16"/>
  <c r="Q750" i="16"/>
  <c r="R750" i="16" s="1"/>
  <c r="N750" i="16" s="1"/>
  <c r="P2575" i="16"/>
  <c r="Q2575" i="16"/>
  <c r="R2575" i="16" s="1"/>
  <c r="N2575" i="16" s="1"/>
  <c r="P2686" i="16"/>
  <c r="Q2686" i="16"/>
  <c r="R2686" i="16" s="1"/>
  <c r="N2686" i="16" s="1"/>
  <c r="Q1814" i="16"/>
  <c r="R1814" i="16" s="1"/>
  <c r="N1814" i="16" s="1"/>
  <c r="P1814" i="16"/>
  <c r="Q1492" i="16"/>
  <c r="R1492" i="16" s="1"/>
  <c r="N1492" i="16" s="1"/>
  <c r="P1492" i="16"/>
  <c r="Q1228" i="16"/>
  <c r="R1228" i="16" s="1"/>
  <c r="N1228" i="16" s="1"/>
  <c r="P1228" i="16"/>
  <c r="Q2969" i="16"/>
  <c r="R2969" i="16" s="1"/>
  <c r="N2969" i="16" s="1"/>
  <c r="P2969" i="16"/>
  <c r="Q2693" i="16"/>
  <c r="R2693" i="16" s="1"/>
  <c r="N2693" i="16" s="1"/>
  <c r="P2693" i="16"/>
  <c r="Q1771" i="16"/>
  <c r="R1771" i="16" s="1"/>
  <c r="N1771" i="16" s="1"/>
  <c r="P1771" i="16"/>
  <c r="P3044" i="16"/>
  <c r="Q3044" i="16"/>
  <c r="R3044" i="16" s="1"/>
  <c r="N3044" i="16" s="1"/>
  <c r="P3329" i="16"/>
  <c r="Q3329" i="16"/>
  <c r="R3329" i="16" s="1"/>
  <c r="N3329" i="16" s="1"/>
  <c r="Q2870" i="16"/>
  <c r="R2870" i="16" s="1"/>
  <c r="N2870" i="16" s="1"/>
  <c r="P2870" i="16"/>
  <c r="P2511" i="16"/>
  <c r="Q2511" i="16"/>
  <c r="R2511" i="16" s="1"/>
  <c r="N2511" i="16" s="1"/>
  <c r="Q2248" i="16"/>
  <c r="R2248" i="16" s="1"/>
  <c r="N2248" i="16" s="1"/>
  <c r="P2248" i="16"/>
  <c r="Q1985" i="16"/>
  <c r="R1985" i="16" s="1"/>
  <c r="N1985" i="16" s="1"/>
  <c r="P1985" i="16"/>
  <c r="P1086" i="16"/>
  <c r="Q1086" i="16"/>
  <c r="R1086" i="16" s="1"/>
  <c r="N1086" i="16" s="1"/>
  <c r="P2948" i="16"/>
  <c r="Q2948" i="16"/>
  <c r="R2948" i="16" s="1"/>
  <c r="N2948" i="16" s="1"/>
  <c r="Q2388" i="16"/>
  <c r="R2388" i="16" s="1"/>
  <c r="N2388" i="16" s="1"/>
  <c r="P2388" i="16"/>
  <c r="P2713" i="16"/>
  <c r="Q2713" i="16"/>
  <c r="R2713" i="16" s="1"/>
  <c r="N2713" i="16" s="1"/>
  <c r="Q2379" i="16"/>
  <c r="R2379" i="16" s="1"/>
  <c r="N2379" i="16" s="1"/>
  <c r="P2379" i="16"/>
  <c r="Q2116" i="16"/>
  <c r="R2116" i="16" s="1"/>
  <c r="N2116" i="16" s="1"/>
  <c r="P2116" i="16"/>
  <c r="P1852" i="16"/>
  <c r="Q1852" i="16"/>
  <c r="R1852" i="16" s="1"/>
  <c r="N1852" i="16" s="1"/>
  <c r="P942" i="16"/>
  <c r="Q942" i="16"/>
  <c r="R942" i="16" s="1"/>
  <c r="N942" i="16" s="1"/>
  <c r="Q2791" i="16"/>
  <c r="R2791" i="16" s="1"/>
  <c r="N2791" i="16" s="1"/>
  <c r="P2791" i="16"/>
  <c r="P1644" i="16"/>
  <c r="Q1644" i="16"/>
  <c r="R1644" i="16" s="1"/>
  <c r="N1644" i="16" s="1"/>
  <c r="Q2582" i="16"/>
  <c r="R2582" i="16" s="1"/>
  <c r="N2582" i="16" s="1"/>
  <c r="P2582" i="16"/>
  <c r="P2247" i="16"/>
  <c r="Q2247" i="16"/>
  <c r="R2247" i="16" s="1"/>
  <c r="N2247" i="16" s="1"/>
  <c r="P1983" i="16"/>
  <c r="Q1983" i="16"/>
  <c r="R1983" i="16" s="1"/>
  <c r="N1983" i="16" s="1"/>
  <c r="Q1722" i="16"/>
  <c r="R1722" i="16" s="1"/>
  <c r="N1722" i="16" s="1"/>
  <c r="P1722" i="16"/>
  <c r="P798" i="16"/>
  <c r="Q798" i="16"/>
  <c r="R798" i="16" s="1"/>
  <c r="N798" i="16" s="1"/>
  <c r="Q2635" i="16"/>
  <c r="R2635" i="16" s="1"/>
  <c r="N2635" i="16" s="1"/>
  <c r="P2635" i="16"/>
  <c r="Q2987" i="16"/>
  <c r="R2987" i="16" s="1"/>
  <c r="N2987" i="16" s="1"/>
  <c r="P2987" i="16"/>
  <c r="P1682" i="16"/>
  <c r="Q1682" i="16"/>
  <c r="R1682" i="16" s="1"/>
  <c r="N1682" i="16" s="1"/>
  <c r="P1420" i="16"/>
  <c r="Q1420" i="16"/>
  <c r="R1420" i="16" s="1"/>
  <c r="N1420" i="16" s="1"/>
  <c r="Q1157" i="16"/>
  <c r="R1157" i="16" s="1"/>
  <c r="N1157" i="16" s="1"/>
  <c r="P1157" i="16"/>
  <c r="Q2885" i="16"/>
  <c r="R2885" i="16" s="1"/>
  <c r="N2885" i="16" s="1"/>
  <c r="P2885" i="16"/>
  <c r="P1975" i="16"/>
  <c r="Q1975" i="16"/>
  <c r="R1975" i="16" s="1"/>
  <c r="N1975" i="16" s="1"/>
  <c r="P1834" i="16"/>
  <c r="Q1834" i="16"/>
  <c r="R1834" i="16" s="1"/>
  <c r="N1834" i="16" s="1"/>
  <c r="P1577" i="16"/>
  <c r="Q1577" i="16"/>
  <c r="R1577" i="16" s="1"/>
  <c r="N1577" i="16" s="1"/>
  <c r="Q1552" i="16"/>
  <c r="R1552" i="16" s="1"/>
  <c r="N1552" i="16" s="1"/>
  <c r="P1552" i="16"/>
  <c r="Q1289" i="16"/>
  <c r="R1289" i="16" s="1"/>
  <c r="N1289" i="16" s="1"/>
  <c r="P1289" i="16"/>
  <c r="P3027" i="16"/>
  <c r="Q3027" i="16"/>
  <c r="R3027" i="16" s="1"/>
  <c r="N3027" i="16" s="1"/>
  <c r="P2753" i="16"/>
  <c r="Q2753" i="16"/>
  <c r="R2753" i="16" s="1"/>
  <c r="N2753" i="16" s="1"/>
  <c r="Q1831" i="16"/>
  <c r="R1831" i="16" s="1"/>
  <c r="N1831" i="16" s="1"/>
  <c r="P1831" i="16"/>
  <c r="P1282" i="16"/>
  <c r="Q1282" i="16"/>
  <c r="R1282" i="16" s="1"/>
  <c r="N1282" i="16" s="1"/>
  <c r="Q3641" i="16"/>
  <c r="R3641" i="16" s="1"/>
  <c r="N3641" i="16" s="1"/>
  <c r="P3641" i="16"/>
  <c r="Q2140" i="16"/>
  <c r="R2140" i="16" s="1"/>
  <c r="N2140" i="16" s="1"/>
  <c r="P2140" i="16"/>
  <c r="Q1875" i="16"/>
  <c r="R1875" i="16" s="1"/>
  <c r="N1875" i="16" s="1"/>
  <c r="P1875" i="16"/>
  <c r="Q1612" i="16"/>
  <c r="R1612" i="16" s="1"/>
  <c r="N1612" i="16" s="1"/>
  <c r="P1612" i="16"/>
  <c r="P690" i="16"/>
  <c r="Q690" i="16"/>
  <c r="R690" i="16" s="1"/>
  <c r="N690" i="16" s="1"/>
  <c r="P2503" i="16"/>
  <c r="Q2503" i="16"/>
  <c r="R2503" i="16" s="1"/>
  <c r="N2503" i="16" s="1"/>
  <c r="P2374" i="16"/>
  <c r="Q2374" i="16"/>
  <c r="R2374" i="16" s="1"/>
  <c r="N2374" i="16" s="1"/>
  <c r="P2186" i="16"/>
  <c r="Q2186" i="16"/>
  <c r="R2186" i="16" s="1"/>
  <c r="N2186" i="16" s="1"/>
  <c r="Q1863" i="16"/>
  <c r="R1863" i="16" s="1"/>
  <c r="N1863" i="16" s="1"/>
  <c r="P1863" i="16"/>
  <c r="Q1601" i="16"/>
  <c r="R1601" i="16" s="1"/>
  <c r="N1601" i="16" s="1"/>
  <c r="P1601" i="16"/>
  <c r="Q1337" i="16"/>
  <c r="R1337" i="16" s="1"/>
  <c r="N1337" i="16" s="1"/>
  <c r="P1337" i="16"/>
  <c r="Q3065" i="16"/>
  <c r="R3065" i="16" s="1"/>
  <c r="N3065" i="16" s="1"/>
  <c r="P3065" i="16"/>
  <c r="P2167" i="16"/>
  <c r="Q2167" i="16"/>
  <c r="R2167" i="16" s="1"/>
  <c r="N2167" i="16" s="1"/>
  <c r="P2733" i="16"/>
  <c r="Q2733" i="16"/>
  <c r="R2733" i="16" s="1"/>
  <c r="N2733" i="16" s="1"/>
  <c r="Q3212" i="16"/>
  <c r="R3212" i="16" s="1"/>
  <c r="N3212" i="16" s="1"/>
  <c r="P3212" i="16"/>
  <c r="P2179" i="16"/>
  <c r="Q2179" i="16"/>
  <c r="R2179" i="16" s="1"/>
  <c r="N2179" i="16" s="1"/>
  <c r="Q1881" i="16"/>
  <c r="R1881" i="16" s="1"/>
  <c r="N1881" i="16" s="1"/>
  <c r="P1881" i="16"/>
  <c r="Q1617" i="16"/>
  <c r="R1617" i="16" s="1"/>
  <c r="N1617" i="16" s="1"/>
  <c r="P1617" i="16"/>
  <c r="P1281" i="16"/>
  <c r="Q1281" i="16"/>
  <c r="R1281" i="16" s="1"/>
  <c r="N1281" i="16" s="1"/>
  <c r="Q3034" i="16"/>
  <c r="R3034" i="16" s="1"/>
  <c r="N3034" i="16" s="1"/>
  <c r="P3034" i="16"/>
  <c r="Q2580" i="16"/>
  <c r="R2580" i="16" s="1"/>
  <c r="N2580" i="16" s="1"/>
  <c r="P2580" i="16"/>
  <c r="P3302" i="16"/>
  <c r="Q3302" i="16"/>
  <c r="R3302" i="16" s="1"/>
  <c r="N3302" i="16" s="1"/>
  <c r="P1926" i="16"/>
  <c r="Q1926" i="16"/>
  <c r="R1926" i="16" s="1"/>
  <c r="N1926" i="16" s="1"/>
  <c r="Q1495" i="16"/>
  <c r="R1495" i="16" s="1"/>
  <c r="N1495" i="16" s="1"/>
  <c r="P1495" i="16"/>
  <c r="Q3704" i="16"/>
  <c r="R3704" i="16" s="1"/>
  <c r="N3704" i="16" s="1"/>
  <c r="P3704" i="16"/>
  <c r="Q3478" i="16"/>
  <c r="R3478" i="16" s="1"/>
  <c r="N3478" i="16" s="1"/>
  <c r="P3478" i="16"/>
  <c r="Q3228" i="16"/>
  <c r="R3228" i="16" s="1"/>
  <c r="N3228" i="16" s="1"/>
  <c r="P3228" i="16"/>
  <c r="Q2921" i="16"/>
  <c r="R2921" i="16" s="1"/>
  <c r="N2921" i="16" s="1"/>
  <c r="P2921" i="16"/>
  <c r="P2483" i="16"/>
  <c r="Q2483" i="16"/>
  <c r="R2483" i="16" s="1"/>
  <c r="N2483" i="16" s="1"/>
  <c r="P1293" i="16"/>
  <c r="Q1293" i="16"/>
  <c r="R1293" i="16" s="1"/>
  <c r="N1293" i="16" s="1"/>
  <c r="P46" i="16"/>
  <c r="Q46" i="16"/>
  <c r="R46" i="16" s="1"/>
  <c r="N46" i="16" s="1"/>
  <c r="Q2592" i="16"/>
  <c r="R2592" i="16" s="1"/>
  <c r="N2592" i="16" s="1"/>
  <c r="P2592" i="16"/>
  <c r="P3314" i="16"/>
  <c r="Q3314" i="16"/>
  <c r="R3314" i="16" s="1"/>
  <c r="N3314" i="16" s="1"/>
  <c r="Q1986" i="16"/>
  <c r="R1986" i="16" s="1"/>
  <c r="N1986" i="16" s="1"/>
  <c r="P1986" i="16"/>
  <c r="Q1506" i="16"/>
  <c r="R1506" i="16" s="1"/>
  <c r="N1506" i="16" s="1"/>
  <c r="P1506" i="16"/>
  <c r="Q3717" i="16"/>
  <c r="R3717" i="16" s="1"/>
  <c r="N3717" i="16" s="1"/>
  <c r="P3717" i="16"/>
  <c r="P3490" i="16"/>
  <c r="Q3490" i="16"/>
  <c r="R3490" i="16" s="1"/>
  <c r="N3490" i="16" s="1"/>
  <c r="Q3241" i="16"/>
  <c r="R3241" i="16" s="1"/>
  <c r="N3241" i="16" s="1"/>
  <c r="P3241" i="16"/>
  <c r="Q2982" i="16"/>
  <c r="R2982" i="16" s="1"/>
  <c r="N2982" i="16" s="1"/>
  <c r="P2982" i="16"/>
  <c r="P2543" i="16"/>
  <c r="Q2543" i="16"/>
  <c r="R2543" i="16" s="1"/>
  <c r="N2543" i="16" s="1"/>
  <c r="Q1208" i="16"/>
  <c r="R1208" i="16" s="1"/>
  <c r="N1208" i="16" s="1"/>
  <c r="P1208" i="16"/>
  <c r="Q2949" i="16"/>
  <c r="R2949" i="16" s="1"/>
  <c r="N2949" i="16" s="1"/>
  <c r="P2949" i="16"/>
  <c r="P2614" i="16"/>
  <c r="Q2614" i="16"/>
  <c r="R2614" i="16" s="1"/>
  <c r="N2614" i="16" s="1"/>
  <c r="P2171" i="16"/>
  <c r="Q2171" i="16"/>
  <c r="R2171" i="16" s="1"/>
  <c r="N2171" i="16" s="1"/>
  <c r="P3532" i="16"/>
  <c r="Q3532" i="16"/>
  <c r="R3532" i="16" s="1"/>
  <c r="N3532" i="16" s="1"/>
  <c r="Q3579" i="16"/>
  <c r="R3579" i="16" s="1"/>
  <c r="N3579" i="16" s="1"/>
  <c r="P3579" i="16"/>
  <c r="Q1842" i="16"/>
  <c r="R1842" i="16" s="1"/>
  <c r="N1842" i="16" s="1"/>
  <c r="P1842" i="16"/>
  <c r="Q3284" i="16"/>
  <c r="R3284" i="16" s="1"/>
  <c r="N3284" i="16" s="1"/>
  <c r="P3284" i="16"/>
  <c r="Q3070" i="16"/>
  <c r="R3070" i="16" s="1"/>
  <c r="N3070" i="16" s="1"/>
  <c r="P3070" i="16"/>
  <c r="P1019" i="16"/>
  <c r="Q1019" i="16"/>
  <c r="R1019" i="16" s="1"/>
  <c r="N1019" i="16" s="1"/>
  <c r="Q2646" i="16"/>
  <c r="R2646" i="16" s="1"/>
  <c r="N2646" i="16" s="1"/>
  <c r="P2646" i="16"/>
  <c r="Q3516" i="16"/>
  <c r="R3516" i="16" s="1"/>
  <c r="N3516" i="16" s="1"/>
  <c r="P3516" i="16"/>
  <c r="P2636" i="16"/>
  <c r="Q2636" i="16"/>
  <c r="R2636" i="16" s="1"/>
  <c r="N2636" i="16" s="1"/>
  <c r="Q2372" i="16"/>
  <c r="R2372" i="16" s="1"/>
  <c r="N2372" i="16" s="1"/>
  <c r="P2372" i="16"/>
  <c r="Q2050" i="16"/>
  <c r="R2050" i="16" s="1"/>
  <c r="N2050" i="16" s="1"/>
  <c r="P2050" i="16"/>
  <c r="P1608" i="16"/>
  <c r="Q1608" i="16"/>
  <c r="R1608" i="16" s="1"/>
  <c r="N1608" i="16" s="1"/>
  <c r="P3337" i="16"/>
  <c r="Q3337" i="16"/>
  <c r="R3337" i="16" s="1"/>
  <c r="N3337" i="16" s="1"/>
  <c r="Q2250" i="16"/>
  <c r="R2250" i="16" s="1"/>
  <c r="N2250" i="16" s="1"/>
  <c r="P2250" i="16"/>
  <c r="P3436" i="16"/>
  <c r="Q3436" i="16"/>
  <c r="R3436" i="16" s="1"/>
  <c r="N3436" i="16" s="1"/>
  <c r="Q3703" i="16"/>
  <c r="R3703" i="16" s="1"/>
  <c r="N3703" i="16" s="1"/>
  <c r="P3703" i="16"/>
  <c r="P3500" i="16"/>
  <c r="Q3500" i="16"/>
  <c r="R3500" i="16" s="1"/>
  <c r="N3500" i="16" s="1"/>
  <c r="Q443" i="16"/>
  <c r="R443" i="16" s="1"/>
  <c r="N443" i="16" s="1"/>
  <c r="P443" i="16"/>
  <c r="Q1890" i="16"/>
  <c r="R1890" i="16" s="1"/>
  <c r="N1890" i="16" s="1"/>
  <c r="P1890" i="16"/>
  <c r="P3563" i="16"/>
  <c r="Q3563" i="16"/>
  <c r="R3563" i="16" s="1"/>
  <c r="N3563" i="16" s="1"/>
  <c r="Q1209" i="16"/>
  <c r="R1209" i="16" s="1"/>
  <c r="N1209" i="16" s="1"/>
  <c r="P1209" i="16"/>
  <c r="P2936" i="16"/>
  <c r="Q2936" i="16"/>
  <c r="R2936" i="16" s="1"/>
  <c r="N2936" i="16" s="1"/>
  <c r="Q2685" i="16"/>
  <c r="R2685" i="16" s="1"/>
  <c r="N2685" i="16" s="1"/>
  <c r="P2685" i="16"/>
  <c r="Q2349" i="16"/>
  <c r="R2349" i="16" s="1"/>
  <c r="N2349" i="16" s="1"/>
  <c r="P2349" i="16"/>
  <c r="P1908" i="16"/>
  <c r="Q1908" i="16"/>
  <c r="R1908" i="16" s="1"/>
  <c r="N1908" i="16" s="1"/>
  <c r="Q3638" i="16"/>
  <c r="R3638" i="16" s="1"/>
  <c r="N3638" i="16" s="1"/>
  <c r="P3638" i="16"/>
  <c r="Q3316" i="16"/>
  <c r="R3316" i="16" s="1"/>
  <c r="N3316" i="16" s="1"/>
  <c r="P3316" i="16"/>
  <c r="Q3736" i="16"/>
  <c r="R3736" i="16" s="1"/>
  <c r="N3736" i="16" s="1"/>
  <c r="P3736" i="16"/>
  <c r="P1931" i="16"/>
  <c r="Q1931" i="16"/>
  <c r="R1931" i="16" s="1"/>
  <c r="N1931" i="16" s="1"/>
  <c r="P3800" i="16"/>
  <c r="Q3800" i="16"/>
  <c r="R3800" i="16" s="1"/>
  <c r="N3800" i="16" s="1"/>
  <c r="P756" i="16"/>
  <c r="Q756" i="16"/>
  <c r="R756" i="16" s="1"/>
  <c r="N756" i="16" s="1"/>
  <c r="P2742" i="16"/>
  <c r="Q2742" i="16"/>
  <c r="R2742" i="16" s="1"/>
  <c r="N2742" i="16" s="1"/>
  <c r="Q2099" i="16"/>
  <c r="R2099" i="16" s="1"/>
  <c r="N2099" i="16" s="1"/>
  <c r="P2099" i="16"/>
  <c r="Q2671" i="16"/>
  <c r="R2671" i="16" s="1"/>
  <c r="N2671" i="16" s="1"/>
  <c r="P2671" i="16"/>
  <c r="Q2373" i="16"/>
  <c r="R2373" i="16" s="1"/>
  <c r="N2373" i="16" s="1"/>
  <c r="P2373" i="16"/>
  <c r="Q2109" i="16"/>
  <c r="R2109" i="16" s="1"/>
  <c r="N2109" i="16" s="1"/>
  <c r="P2109" i="16"/>
  <c r="P1773" i="16"/>
  <c r="Q1773" i="16"/>
  <c r="R1773" i="16" s="1"/>
  <c r="N1773" i="16" s="1"/>
  <c r="P1344" i="16"/>
  <c r="Q1344" i="16"/>
  <c r="R1344" i="16" s="1"/>
  <c r="N1344" i="16" s="1"/>
  <c r="P3084" i="16"/>
  <c r="Q3084" i="16"/>
  <c r="R3084" i="16" s="1"/>
  <c r="N3084" i="16" s="1"/>
  <c r="P3794" i="16"/>
  <c r="Q3794" i="16"/>
  <c r="R3794" i="16" s="1"/>
  <c r="N3794" i="16" s="1"/>
  <c r="P3173" i="16"/>
  <c r="Q3173" i="16"/>
  <c r="R3173" i="16" s="1"/>
  <c r="N3173" i="16" s="1"/>
  <c r="Q3439" i="16"/>
  <c r="R3439" i="16" s="1"/>
  <c r="N3439" i="16" s="1"/>
  <c r="P3439" i="16"/>
  <c r="P3238" i="16"/>
  <c r="Q3238" i="16"/>
  <c r="R3238" i="16" s="1"/>
  <c r="N3238" i="16" s="1"/>
  <c r="P1666" i="16"/>
  <c r="Q1666" i="16"/>
  <c r="R1666" i="16" s="1"/>
  <c r="N1666" i="16" s="1"/>
  <c r="Q3721" i="16"/>
  <c r="R3721" i="16" s="1"/>
  <c r="N3721" i="16" s="1"/>
  <c r="P3721" i="16"/>
  <c r="Q2268" i="16"/>
  <c r="R2268" i="16" s="1"/>
  <c r="N2268" i="16" s="1"/>
  <c r="P2268" i="16"/>
  <c r="Q3679" i="16"/>
  <c r="R3679" i="16" s="1"/>
  <c r="N3679" i="16" s="1"/>
  <c r="P3679" i="16"/>
  <c r="Q3681" i="16"/>
  <c r="R3681" i="16" s="1"/>
  <c r="N3681" i="16" s="1"/>
  <c r="P3681" i="16"/>
  <c r="Q635" i="16"/>
  <c r="R635" i="16" s="1"/>
  <c r="N635" i="16" s="1"/>
  <c r="P635" i="16"/>
  <c r="Q3571" i="16"/>
  <c r="R3571" i="16" s="1"/>
  <c r="N3571" i="16" s="1"/>
  <c r="P3571" i="16"/>
  <c r="Q3012" i="16"/>
  <c r="R3012" i="16" s="1"/>
  <c r="N3012" i="16" s="1"/>
  <c r="P3012" i="16"/>
  <c r="Q1244" i="16"/>
  <c r="R1244" i="16" s="1"/>
  <c r="N1244" i="16" s="1"/>
  <c r="P1244" i="16"/>
  <c r="P2972" i="16"/>
  <c r="Q2972" i="16"/>
  <c r="R2972" i="16" s="1"/>
  <c r="N2972" i="16" s="1"/>
  <c r="P2721" i="16"/>
  <c r="Q2721" i="16"/>
  <c r="R2721" i="16" s="1"/>
  <c r="N2721" i="16" s="1"/>
  <c r="Q2385" i="16"/>
  <c r="R2385" i="16" s="1"/>
  <c r="N2385" i="16" s="1"/>
  <c r="P2385" i="16"/>
  <c r="Q1944" i="16"/>
  <c r="R1944" i="16" s="1"/>
  <c r="N1944" i="16" s="1"/>
  <c r="P1944" i="16"/>
  <c r="P3674" i="16"/>
  <c r="Q3674" i="16"/>
  <c r="R3674" i="16" s="1"/>
  <c r="N3674" i="16" s="1"/>
  <c r="Q3350" i="16"/>
  <c r="R3350" i="16" s="1"/>
  <c r="N3350" i="16" s="1"/>
  <c r="P3350" i="16"/>
  <c r="Q3773" i="16"/>
  <c r="R3773" i="16" s="1"/>
  <c r="N3773" i="16" s="1"/>
  <c r="P3773" i="16"/>
  <c r="Q3055" i="16"/>
  <c r="R3055" i="16" s="1"/>
  <c r="N3055" i="16" s="1"/>
  <c r="P3055" i="16"/>
  <c r="Q3838" i="16"/>
  <c r="R3838" i="16" s="1"/>
  <c r="N3838" i="16" s="1"/>
  <c r="P3838" i="16"/>
  <c r="Q790" i="16"/>
  <c r="R790" i="16" s="1"/>
  <c r="N790" i="16" s="1"/>
  <c r="P790" i="16"/>
  <c r="Q2886" i="16"/>
  <c r="R2886" i="16" s="1"/>
  <c r="N2886" i="16" s="1"/>
  <c r="P2886" i="16"/>
  <c r="Q2351" i="16"/>
  <c r="R2351" i="16" s="1"/>
  <c r="N2351" i="16" s="1"/>
  <c r="P2351" i="16"/>
  <c r="Q3574" i="16"/>
  <c r="R3574" i="16" s="1"/>
  <c r="N3574" i="16" s="1"/>
  <c r="P3574" i="16"/>
  <c r="Q3325" i="16"/>
  <c r="R3325" i="16" s="1"/>
  <c r="N3325" i="16" s="1"/>
  <c r="P3325" i="16"/>
  <c r="Q3522" i="16"/>
  <c r="R3522" i="16" s="1"/>
  <c r="N3522" i="16" s="1"/>
  <c r="P3522" i="16"/>
  <c r="P2976" i="16"/>
  <c r="Q2976" i="16"/>
  <c r="R2976" i="16" s="1"/>
  <c r="N2976" i="16" s="1"/>
  <c r="P2276" i="16"/>
  <c r="Q2276" i="16"/>
  <c r="R2276" i="16" s="1"/>
  <c r="N2276" i="16" s="1"/>
  <c r="Q2013" i="16"/>
  <c r="R2013" i="16" s="1"/>
  <c r="N2013" i="16" s="1"/>
  <c r="P2013" i="16"/>
  <c r="Q1677" i="16"/>
  <c r="R1677" i="16" s="1"/>
  <c r="N1677" i="16" s="1"/>
  <c r="P1677" i="16"/>
  <c r="Q1248" i="16"/>
  <c r="R1248" i="16" s="1"/>
  <c r="N1248" i="16" s="1"/>
  <c r="P1248" i="16"/>
  <c r="Q2989" i="16"/>
  <c r="R2989" i="16" s="1"/>
  <c r="N2989" i="16" s="1"/>
  <c r="P2989" i="16"/>
  <c r="Q3698" i="16"/>
  <c r="R3698" i="16" s="1"/>
  <c r="N3698" i="16" s="1"/>
  <c r="P3698" i="16"/>
  <c r="P2070" i="16"/>
  <c r="Q2070" i="16"/>
  <c r="R2070" i="16" s="1"/>
  <c r="N2070" i="16" s="1"/>
  <c r="Q3343" i="16"/>
  <c r="R3343" i="16" s="1"/>
  <c r="N3343" i="16" s="1"/>
  <c r="P3343" i="16"/>
  <c r="P3141" i="16"/>
  <c r="Q3141" i="16"/>
  <c r="R3141" i="16" s="1"/>
  <c r="N3141" i="16" s="1"/>
  <c r="Q1211" i="16"/>
  <c r="R1211" i="16" s="1"/>
  <c r="N1211" i="16" s="1"/>
  <c r="P1211" i="16"/>
  <c r="Q3623" i="16"/>
  <c r="R3623" i="16" s="1"/>
  <c r="N3623" i="16" s="1"/>
  <c r="P3623" i="16"/>
  <c r="Q3419" i="16"/>
  <c r="R3419" i="16" s="1"/>
  <c r="N3419" i="16" s="1"/>
  <c r="P3419" i="16"/>
  <c r="P3043" i="16"/>
  <c r="Q3043" i="16"/>
  <c r="R3043" i="16" s="1"/>
  <c r="N3043" i="16" s="1"/>
  <c r="Q2432" i="16"/>
  <c r="R2432" i="16" s="1"/>
  <c r="N2432" i="16" s="1"/>
  <c r="P2432" i="16"/>
  <c r="P2168" i="16"/>
  <c r="Q2168" i="16"/>
  <c r="R2168" i="16" s="1"/>
  <c r="N2168" i="16" s="1"/>
  <c r="Q1833" i="16"/>
  <c r="R1833" i="16" s="1"/>
  <c r="N1833" i="16" s="1"/>
  <c r="P1833" i="16"/>
  <c r="P1404" i="16"/>
  <c r="Q1404" i="16"/>
  <c r="R1404" i="16" s="1"/>
  <c r="N1404" i="16" s="1"/>
  <c r="P3133" i="16"/>
  <c r="Q3133" i="16"/>
  <c r="R3133" i="16" s="1"/>
  <c r="N3133" i="16" s="1"/>
  <c r="Q3339" i="16"/>
  <c r="R3339" i="16" s="1"/>
  <c r="N3339" i="16" s="1"/>
  <c r="P3339" i="16"/>
  <c r="Q3233" i="16"/>
  <c r="R3233" i="16" s="1"/>
  <c r="N3233" i="16" s="1"/>
  <c r="P3233" i="16"/>
  <c r="Q3498" i="16"/>
  <c r="R3498" i="16" s="1"/>
  <c r="N3498" i="16" s="1"/>
  <c r="P3498" i="16"/>
  <c r="P3297" i="16"/>
  <c r="Q3297" i="16"/>
  <c r="R3297" i="16" s="1"/>
  <c r="N3297" i="16" s="1"/>
  <c r="P2016" i="16"/>
  <c r="Q2016" i="16"/>
  <c r="R2016" i="16" s="1"/>
  <c r="N2016" i="16" s="1"/>
  <c r="P3780" i="16"/>
  <c r="Q3780" i="16"/>
  <c r="R3780" i="16" s="1"/>
  <c r="N3780" i="16" s="1"/>
  <c r="P2495" i="16"/>
  <c r="Q2495" i="16"/>
  <c r="R2495" i="16" s="1"/>
  <c r="N2495" i="16" s="1"/>
  <c r="Q3683" i="16"/>
  <c r="R3683" i="16" s="1"/>
  <c r="N3683" i="16" s="1"/>
  <c r="P3683" i="16"/>
  <c r="Q2588" i="16"/>
  <c r="R2588" i="16" s="1"/>
  <c r="N2588" i="16" s="1"/>
  <c r="P2588" i="16"/>
  <c r="Q2325" i="16"/>
  <c r="R2325" i="16" s="1"/>
  <c r="N2325" i="16" s="1"/>
  <c r="P2325" i="16"/>
  <c r="P2003" i="16"/>
  <c r="Q2003" i="16"/>
  <c r="R2003" i="16" s="1"/>
  <c r="N2003" i="16" s="1"/>
  <c r="P1561" i="16"/>
  <c r="Q1561" i="16"/>
  <c r="R1561" i="16" s="1"/>
  <c r="N1561" i="16" s="1"/>
  <c r="Q3289" i="16"/>
  <c r="R3289" i="16" s="1"/>
  <c r="N3289" i="16" s="1"/>
  <c r="P3289" i="16"/>
  <c r="Q1973" i="16"/>
  <c r="R1973" i="16" s="1"/>
  <c r="N1973" i="16" s="1"/>
  <c r="P1973" i="16"/>
  <c r="Q3388" i="16"/>
  <c r="R3388" i="16" s="1"/>
  <c r="N3388" i="16" s="1"/>
  <c r="P3388" i="16"/>
  <c r="Q3656" i="16"/>
  <c r="R3656" i="16" s="1"/>
  <c r="N3656" i="16" s="1"/>
  <c r="P3656" i="16"/>
  <c r="P3452" i="16"/>
  <c r="Q3452" i="16"/>
  <c r="R3452" i="16" s="1"/>
  <c r="N3452" i="16" s="1"/>
  <c r="P395" i="16"/>
  <c r="Q395" i="16"/>
  <c r="R395" i="16" s="1"/>
  <c r="N395" i="16" s="1"/>
  <c r="P3747" i="16"/>
  <c r="Q3747" i="16"/>
  <c r="R3747" i="16" s="1"/>
  <c r="N3747" i="16" s="1"/>
  <c r="P3263" i="16"/>
  <c r="Q3263" i="16"/>
  <c r="R3263" i="16" s="1"/>
  <c r="N3263" i="16" s="1"/>
  <c r="P475" i="16"/>
  <c r="Q475" i="16"/>
  <c r="R475" i="16" s="1"/>
  <c r="N475" i="16" s="1"/>
  <c r="P2368" i="16"/>
  <c r="Q2368" i="16"/>
  <c r="R2368" i="16" s="1"/>
  <c r="N2368" i="16" s="1"/>
  <c r="Q1802" i="16"/>
  <c r="R1802" i="16" s="1"/>
  <c r="N1802" i="16" s="1"/>
  <c r="P1802" i="16"/>
  <c r="Q674" i="16"/>
  <c r="R674" i="16" s="1"/>
  <c r="N674" i="16" s="1"/>
  <c r="P674" i="16"/>
  <c r="Q2293" i="16"/>
  <c r="R2293" i="16" s="1"/>
  <c r="N2293" i="16" s="1"/>
  <c r="P2293" i="16"/>
  <c r="Q788" i="16"/>
  <c r="R788" i="16" s="1"/>
  <c r="N788" i="16" s="1"/>
  <c r="P788" i="16"/>
  <c r="Q1958" i="16"/>
  <c r="R1958" i="16" s="1"/>
  <c r="N1958" i="16" s="1"/>
  <c r="P1958" i="16"/>
  <c r="Q3253" i="16"/>
  <c r="R3253" i="16" s="1"/>
  <c r="N3253" i="16" s="1"/>
  <c r="P3253" i="16"/>
  <c r="Q1857" i="16"/>
  <c r="R1857" i="16" s="1"/>
  <c r="N1857" i="16" s="1"/>
  <c r="P1857" i="16"/>
  <c r="Q1743" i="16"/>
  <c r="R1743" i="16" s="1"/>
  <c r="N1743" i="16" s="1"/>
  <c r="P1743" i="16"/>
  <c r="Q2736" i="16"/>
  <c r="R2736" i="16" s="1"/>
  <c r="N2736" i="16" s="1"/>
  <c r="P2736" i="16"/>
  <c r="Q3239" i="16"/>
  <c r="R3239" i="16" s="1"/>
  <c r="N3239" i="16" s="1"/>
  <c r="P3239" i="16"/>
  <c r="Q3323" i="16"/>
  <c r="R3323" i="16" s="1"/>
  <c r="N3323" i="16" s="1"/>
  <c r="P3323" i="16"/>
  <c r="P586" i="16"/>
  <c r="Q586" i="16"/>
  <c r="R586" i="16" s="1"/>
  <c r="N586" i="16" s="1"/>
  <c r="P2493" i="16"/>
  <c r="Q2493" i="16"/>
  <c r="R2493" i="16" s="1"/>
  <c r="N2493" i="16" s="1"/>
  <c r="P2867" i="16"/>
  <c r="Q2867" i="16"/>
  <c r="R2867" i="16" s="1"/>
  <c r="N2867" i="16" s="1"/>
  <c r="Q3318" i="16"/>
  <c r="R3318" i="16" s="1"/>
  <c r="N3318" i="16" s="1"/>
  <c r="P3318" i="16"/>
  <c r="Q1388" i="16"/>
  <c r="R1388" i="16" s="1"/>
  <c r="N1388" i="16" s="1"/>
  <c r="P1388" i="16"/>
  <c r="P1125" i="16"/>
  <c r="Q1125" i="16"/>
  <c r="R1125" i="16" s="1"/>
  <c r="N1125" i="16" s="1"/>
  <c r="Q2865" i="16"/>
  <c r="R2865" i="16" s="1"/>
  <c r="N2865" i="16" s="1"/>
  <c r="P2865" i="16"/>
  <c r="Q2530" i="16"/>
  <c r="R2530" i="16" s="1"/>
  <c r="N2530" i="16" s="1"/>
  <c r="P2530" i="16"/>
  <c r="P2087" i="16"/>
  <c r="Q2087" i="16"/>
  <c r="R2087" i="16" s="1"/>
  <c r="N2087" i="16" s="1"/>
  <c r="P3817" i="16"/>
  <c r="Q3817" i="16"/>
  <c r="R3817" i="16" s="1"/>
  <c r="N3817" i="16" s="1"/>
  <c r="P3494" i="16"/>
  <c r="Q3494" i="16"/>
  <c r="R3494" i="16" s="1"/>
  <c r="N3494" i="16" s="1"/>
  <c r="Q1686" i="16"/>
  <c r="R1686" i="16" s="1"/>
  <c r="N1686" i="16" s="1"/>
  <c r="P1686" i="16"/>
  <c r="P3200" i="16"/>
  <c r="Q3200" i="16"/>
  <c r="R3200" i="16" s="1"/>
  <c r="N3200" i="16" s="1"/>
  <c r="Q1823" i="16"/>
  <c r="R1823" i="16" s="1"/>
  <c r="N1823" i="16" s="1"/>
  <c r="P1823" i="16"/>
  <c r="P935" i="16"/>
  <c r="Q935" i="16"/>
  <c r="R935" i="16" s="1"/>
  <c r="N935" i="16" s="1"/>
  <c r="P3643" i="16"/>
  <c r="Q3643" i="16"/>
  <c r="R3643" i="16" s="1"/>
  <c r="N3643" i="16" s="1"/>
  <c r="P3035" i="16"/>
  <c r="Q3035" i="16"/>
  <c r="R3035" i="16" s="1"/>
  <c r="N3035" i="16" s="1"/>
  <c r="Q3718" i="16"/>
  <c r="R3718" i="16" s="1"/>
  <c r="N3718" i="16" s="1"/>
  <c r="P3718" i="16"/>
  <c r="Q3469" i="16"/>
  <c r="R3469" i="16" s="1"/>
  <c r="N3469" i="16" s="1"/>
  <c r="P3469" i="16"/>
  <c r="P3619" i="16"/>
  <c r="Q3619" i="16"/>
  <c r="R3619" i="16" s="1"/>
  <c r="N3619" i="16" s="1"/>
  <c r="P2538" i="16"/>
  <c r="Q2538" i="16"/>
  <c r="R2538" i="16" s="1"/>
  <c r="N2538" i="16" s="1"/>
  <c r="P2420" i="16"/>
  <c r="Q2420" i="16"/>
  <c r="R2420" i="16" s="1"/>
  <c r="N2420" i="16" s="1"/>
  <c r="Q2157" i="16"/>
  <c r="R2157" i="16" s="1"/>
  <c r="N2157" i="16" s="1"/>
  <c r="P2157" i="16"/>
  <c r="Q1822" i="16"/>
  <c r="R1822" i="16" s="1"/>
  <c r="N1822" i="16" s="1"/>
  <c r="P1822" i="16"/>
  <c r="Q1392" i="16"/>
  <c r="R1392" i="16" s="1"/>
  <c r="N1392" i="16" s="1"/>
  <c r="P1392" i="16"/>
  <c r="P3121" i="16"/>
  <c r="Q3121" i="16"/>
  <c r="R3121" i="16" s="1"/>
  <c r="N3121" i="16" s="1"/>
  <c r="Q3843" i="16"/>
  <c r="R3843" i="16" s="1"/>
  <c r="N3843" i="16" s="1"/>
  <c r="P3843" i="16"/>
  <c r="P3222" i="16"/>
  <c r="Q3222" i="16"/>
  <c r="R3222" i="16" s="1"/>
  <c r="N3222" i="16" s="1"/>
  <c r="P3487" i="16"/>
  <c r="Q3487" i="16"/>
  <c r="R3487" i="16" s="1"/>
  <c r="N3487" i="16" s="1"/>
  <c r="P3285" i="16"/>
  <c r="Q3285" i="16"/>
  <c r="R3285" i="16" s="1"/>
  <c r="N3285" i="16" s="1"/>
  <c r="Q1955" i="16"/>
  <c r="R1955" i="16" s="1"/>
  <c r="N1955" i="16" s="1"/>
  <c r="P1955" i="16"/>
  <c r="Q3768" i="16"/>
  <c r="R3768" i="16" s="1"/>
  <c r="N3768" i="16" s="1"/>
  <c r="P3768" i="16"/>
  <c r="Q2447" i="16"/>
  <c r="R2447" i="16" s="1"/>
  <c r="N2447" i="16" s="1"/>
  <c r="P2447" i="16"/>
  <c r="P3575" i="16"/>
  <c r="Q3575" i="16"/>
  <c r="R3575" i="16" s="1"/>
  <c r="N3575" i="16" s="1"/>
  <c r="Q2576" i="16"/>
  <c r="R2576" i="16" s="1"/>
  <c r="N2576" i="16" s="1"/>
  <c r="P2576" i="16"/>
  <c r="P2313" i="16"/>
  <c r="Q2313" i="16"/>
  <c r="R2313" i="16" s="1"/>
  <c r="N2313" i="16" s="1"/>
  <c r="Q1989" i="16"/>
  <c r="R1989" i="16" s="1"/>
  <c r="N1989" i="16" s="1"/>
  <c r="P1989" i="16"/>
  <c r="Q1548" i="16"/>
  <c r="R1548" i="16" s="1"/>
  <c r="N1548" i="16" s="1"/>
  <c r="P1548" i="16"/>
  <c r="P3277" i="16"/>
  <c r="Q3277" i="16"/>
  <c r="R3277" i="16" s="1"/>
  <c r="N3277" i="16" s="1"/>
  <c r="Q1914" i="16"/>
  <c r="R1914" i="16" s="1"/>
  <c r="N1914" i="16" s="1"/>
  <c r="P1914" i="16"/>
  <c r="Q3377" i="16"/>
  <c r="R3377" i="16" s="1"/>
  <c r="N3377" i="16" s="1"/>
  <c r="P3377" i="16"/>
  <c r="P3642" i="16"/>
  <c r="Q3642" i="16"/>
  <c r="R3642" i="16" s="1"/>
  <c r="N3642" i="16" s="1"/>
  <c r="P3441" i="16"/>
  <c r="Q3441" i="16"/>
  <c r="R3441" i="16" s="1"/>
  <c r="N3441" i="16" s="1"/>
  <c r="Q383" i="16"/>
  <c r="R383" i="16" s="1"/>
  <c r="N383" i="16" s="1"/>
  <c r="P383" i="16"/>
  <c r="Q3700" i="16"/>
  <c r="R3700" i="16" s="1"/>
  <c r="N3700" i="16" s="1"/>
  <c r="P3700" i="16"/>
  <c r="Q3204" i="16"/>
  <c r="R3204" i="16" s="1"/>
  <c r="N3204" i="16" s="1"/>
  <c r="P3204" i="16"/>
  <c r="P3031" i="16"/>
  <c r="Q3031" i="16"/>
  <c r="R3031" i="16" s="1"/>
  <c r="N3031" i="16" s="1"/>
  <c r="Q2732" i="16"/>
  <c r="R2732" i="16" s="1"/>
  <c r="N2732" i="16" s="1"/>
  <c r="P2732" i="16"/>
  <c r="P2481" i="16"/>
  <c r="Q2481" i="16"/>
  <c r="R2481" i="16" s="1"/>
  <c r="N2481" i="16" s="1"/>
  <c r="Q2146" i="16"/>
  <c r="R2146" i="16" s="1"/>
  <c r="N2146" i="16" s="1"/>
  <c r="P2146" i="16"/>
  <c r="Q1704" i="16"/>
  <c r="R1704" i="16" s="1"/>
  <c r="N1704" i="16" s="1"/>
  <c r="P1704" i="16"/>
  <c r="Q3433" i="16"/>
  <c r="R3433" i="16" s="1"/>
  <c r="N3433" i="16" s="1"/>
  <c r="P3433" i="16"/>
  <c r="Q3111" i="16"/>
  <c r="R3111" i="16" s="1"/>
  <c r="N3111" i="16" s="1"/>
  <c r="P3111" i="16"/>
  <c r="P3533" i="16"/>
  <c r="Q3533" i="16"/>
  <c r="R3533" i="16" s="1"/>
  <c r="N3533" i="16" s="1"/>
  <c r="P3799" i="16"/>
  <c r="Q3799" i="16"/>
  <c r="R3799" i="16" s="1"/>
  <c r="N3799" i="16" s="1"/>
  <c r="Q3597" i="16"/>
  <c r="R3597" i="16" s="1"/>
  <c r="N3597" i="16" s="1"/>
  <c r="P3597" i="16"/>
  <c r="P540" i="16"/>
  <c r="Q540" i="16"/>
  <c r="R540" i="16" s="1"/>
  <c r="N540" i="16" s="1"/>
  <c r="P2430" i="16"/>
  <c r="Q2430" i="16"/>
  <c r="R2430" i="16" s="1"/>
  <c r="N2430" i="16" s="1"/>
  <c r="P2591" i="16"/>
  <c r="Q2591" i="16"/>
  <c r="R2591" i="16" s="1"/>
  <c r="N2591" i="16" s="1"/>
  <c r="Q505" i="16"/>
  <c r="R505" i="16" s="1"/>
  <c r="N505" i="16" s="1"/>
  <c r="P505" i="16"/>
  <c r="P891" i="16"/>
  <c r="Q891" i="16"/>
  <c r="R891" i="16" s="1"/>
  <c r="N891" i="16" s="1"/>
  <c r="Q435" i="16"/>
  <c r="R435" i="16" s="1"/>
  <c r="N435" i="16" s="1"/>
  <c r="P435" i="16"/>
  <c r="P63" i="16"/>
  <c r="Q63" i="16"/>
  <c r="R63" i="16" s="1"/>
  <c r="N63" i="16" s="1"/>
  <c r="Q2941" i="16"/>
  <c r="R2941" i="16" s="1"/>
  <c r="N2941" i="16" s="1"/>
  <c r="P2941" i="16"/>
  <c r="Q1227" i="16"/>
  <c r="R1227" i="16" s="1"/>
  <c r="N1227" i="16" s="1"/>
  <c r="P1227" i="16"/>
  <c r="Q245" i="16"/>
  <c r="R245" i="16" s="1"/>
  <c r="N245" i="16" s="1"/>
  <c r="P245" i="16"/>
  <c r="P450" i="16"/>
  <c r="Q450" i="16"/>
  <c r="R450" i="16" s="1"/>
  <c r="N450" i="16" s="1"/>
  <c r="Q2450" i="16"/>
  <c r="R2450" i="16" s="1"/>
  <c r="N2450" i="16" s="1"/>
  <c r="P2450" i="16"/>
  <c r="P2188" i="16"/>
  <c r="Q2188" i="16"/>
  <c r="R2188" i="16" s="1"/>
  <c r="N2188" i="16" s="1"/>
  <c r="Q1181" i="16"/>
  <c r="R1181" i="16" s="1"/>
  <c r="N1181" i="16" s="1"/>
  <c r="P1181" i="16"/>
  <c r="P2079" i="16"/>
  <c r="Q2079" i="16"/>
  <c r="R2079" i="16" s="1"/>
  <c r="N2079" i="16" s="1"/>
  <c r="Q1927" i="16"/>
  <c r="R1927" i="16" s="1"/>
  <c r="N1927" i="16" s="1"/>
  <c r="P1927" i="16"/>
  <c r="Q1232" i="16"/>
  <c r="R1232" i="16" s="1"/>
  <c r="N1232" i="16" s="1"/>
  <c r="P1232" i="16"/>
  <c r="P2507" i="16"/>
  <c r="Q2507" i="16"/>
  <c r="R2507" i="16" s="1"/>
  <c r="N2507" i="16" s="1"/>
  <c r="Q1866" i="16"/>
  <c r="R1866" i="16" s="1"/>
  <c r="N1866" i="16" s="1"/>
  <c r="P1866" i="16"/>
  <c r="P1668" i="16"/>
  <c r="Q1668" i="16"/>
  <c r="R1668" i="16" s="1"/>
  <c r="N1668" i="16" s="1"/>
  <c r="Q1301" i="16"/>
  <c r="R1301" i="16" s="1"/>
  <c r="N1301" i="16" s="1"/>
  <c r="P1301" i="16"/>
  <c r="P2565" i="16"/>
  <c r="Q2565" i="16"/>
  <c r="R2565" i="16" s="1"/>
  <c r="N2565" i="16" s="1"/>
  <c r="Q1432" i="16"/>
  <c r="R1432" i="16" s="1"/>
  <c r="N1432" i="16" s="1"/>
  <c r="P1432" i="16"/>
  <c r="Q1987" i="16"/>
  <c r="R1987" i="16" s="1"/>
  <c r="N1987" i="16" s="1"/>
  <c r="P1987" i="16"/>
  <c r="Q2021" i="16"/>
  <c r="R2021" i="16" s="1"/>
  <c r="N2021" i="16" s="1"/>
  <c r="P2021" i="16"/>
  <c r="Q2682" i="16"/>
  <c r="R2682" i="16" s="1"/>
  <c r="N2682" i="16" s="1"/>
  <c r="P2682" i="16"/>
  <c r="Q2008" i="16"/>
  <c r="R2008" i="16" s="1"/>
  <c r="N2008" i="16" s="1"/>
  <c r="P2008" i="16"/>
  <c r="Q2347" i="16"/>
  <c r="R2347" i="16" s="1"/>
  <c r="N2347" i="16" s="1"/>
  <c r="P2347" i="16"/>
  <c r="Q2323" i="16"/>
  <c r="R2323" i="16" s="1"/>
  <c r="N2323" i="16" s="1"/>
  <c r="P2323" i="16"/>
  <c r="Q1426" i="16"/>
  <c r="R1426" i="16" s="1"/>
  <c r="N1426" i="16" s="1"/>
  <c r="P1426" i="16"/>
  <c r="P3091" i="16"/>
  <c r="Q3091" i="16"/>
  <c r="R3091" i="16" s="1"/>
  <c r="N3091" i="16" s="1"/>
  <c r="Q3373" i="16"/>
  <c r="R3373" i="16" s="1"/>
  <c r="N3373" i="16" s="1"/>
  <c r="P3373" i="16"/>
  <c r="P190" i="16"/>
  <c r="Q190" i="16"/>
  <c r="R190" i="16" s="1"/>
  <c r="N190" i="16" s="1"/>
  <c r="P3136" i="16"/>
  <c r="Q3136" i="16"/>
  <c r="R3136" i="16" s="1"/>
  <c r="N3136" i="16" s="1"/>
  <c r="Q3635" i="16"/>
  <c r="R3635" i="16" s="1"/>
  <c r="N3635" i="16" s="1"/>
  <c r="P3635" i="16"/>
  <c r="Q1353" i="16"/>
  <c r="R1353" i="16" s="1"/>
  <c r="N1353" i="16" s="1"/>
  <c r="P1353" i="16"/>
  <c r="Q2316" i="16"/>
  <c r="R2316" i="16" s="1"/>
  <c r="N2316" i="16" s="1"/>
  <c r="P2316" i="16"/>
  <c r="Q1229" i="16"/>
  <c r="R1229" i="16" s="1"/>
  <c r="N1229" i="16" s="1"/>
  <c r="P1229" i="16"/>
  <c r="P1475" i="16"/>
  <c r="Q1475" i="16"/>
  <c r="R1475" i="16" s="1"/>
  <c r="N1475" i="16" s="1"/>
  <c r="P2780" i="16"/>
  <c r="Q2780" i="16"/>
  <c r="R2780" i="16" s="1"/>
  <c r="N2780" i="16" s="1"/>
  <c r="Q1752" i="16"/>
  <c r="R1752" i="16" s="1"/>
  <c r="N1752" i="16" s="1"/>
  <c r="P1752" i="16"/>
  <c r="Q3581" i="16"/>
  <c r="R3581" i="16" s="1"/>
  <c r="N3581" i="16" s="1"/>
  <c r="P3581" i="16"/>
  <c r="Q2831" i="16"/>
  <c r="R2831" i="16" s="1"/>
  <c r="N2831" i="16" s="1"/>
  <c r="P2831" i="16"/>
  <c r="Q2052" i="16"/>
  <c r="R2052" i="16" s="1"/>
  <c r="N2052" i="16" s="1"/>
  <c r="P2052" i="16"/>
  <c r="P3164" i="16"/>
  <c r="Q3164" i="16"/>
  <c r="R3164" i="16" s="1"/>
  <c r="N3164" i="16" s="1"/>
  <c r="Q2815" i="16"/>
  <c r="R2815" i="16" s="1"/>
  <c r="N2815" i="16" s="1"/>
  <c r="P2815" i="16"/>
  <c r="P1488" i="16"/>
  <c r="Q1488" i="16"/>
  <c r="R1488" i="16" s="1"/>
  <c r="N1488" i="16" s="1"/>
  <c r="Q3381" i="16"/>
  <c r="R3381" i="16" s="1"/>
  <c r="N3381" i="16" s="1"/>
  <c r="P3381" i="16"/>
  <c r="P3424" i="16"/>
  <c r="Q3424" i="16"/>
  <c r="R3424" i="16" s="1"/>
  <c r="N3424" i="16" s="1"/>
  <c r="Q3825" i="16"/>
  <c r="R3825" i="16" s="1"/>
  <c r="N3825" i="16" s="1"/>
  <c r="P3825" i="16"/>
  <c r="P2291" i="16"/>
  <c r="Q2291" i="16"/>
  <c r="R2291" i="16" s="1"/>
  <c r="N2291" i="16" s="1"/>
  <c r="Q275" i="16"/>
  <c r="R275" i="16" s="1"/>
  <c r="N275" i="16" s="1"/>
  <c r="P275" i="16"/>
  <c r="Q188" i="16"/>
  <c r="R188" i="16" s="1"/>
  <c r="N188" i="16" s="1"/>
  <c r="P188" i="16"/>
  <c r="Q793" i="16"/>
  <c r="R793" i="16" s="1"/>
  <c r="N793" i="16" s="1"/>
  <c r="P793" i="16"/>
  <c r="Q344" i="16"/>
  <c r="R344" i="16" s="1"/>
  <c r="N344" i="16" s="1"/>
  <c r="P344" i="16"/>
  <c r="Q159" i="16"/>
  <c r="R159" i="16" s="1"/>
  <c r="N159" i="16" s="1"/>
  <c r="P159" i="16"/>
  <c r="P842" i="16"/>
  <c r="Q842" i="16"/>
  <c r="R842" i="16" s="1"/>
  <c r="N842" i="16" s="1"/>
  <c r="Q488" i="16"/>
  <c r="R488" i="16" s="1"/>
  <c r="N488" i="16" s="1"/>
  <c r="P488" i="16"/>
  <c r="P639" i="16"/>
  <c r="Q639" i="16"/>
  <c r="R639" i="16" s="1"/>
  <c r="N639" i="16" s="1"/>
  <c r="Q613" i="16"/>
  <c r="R613" i="16" s="1"/>
  <c r="N613" i="16" s="1"/>
  <c r="P613" i="16"/>
  <c r="P763" i="16"/>
  <c r="Q763" i="16"/>
  <c r="R763" i="16" s="1"/>
  <c r="N763" i="16" s="1"/>
  <c r="Q267" i="16"/>
  <c r="R267" i="16" s="1"/>
  <c r="N267" i="16" s="1"/>
  <c r="P267" i="16"/>
  <c r="P3524" i="16"/>
  <c r="Q3524" i="16"/>
  <c r="R3524" i="16" s="1"/>
  <c r="N3524" i="16" s="1"/>
  <c r="P510" i="16"/>
  <c r="Q510" i="16"/>
  <c r="R510" i="16" s="1"/>
  <c r="N510" i="16" s="1"/>
  <c r="P254" i="16"/>
  <c r="Q254" i="16"/>
  <c r="R254" i="16" s="1"/>
  <c r="N254" i="16" s="1"/>
  <c r="Q681" i="16"/>
  <c r="R681" i="16" s="1"/>
  <c r="N681" i="16" s="1"/>
  <c r="P681" i="16"/>
  <c r="Q472" i="16"/>
  <c r="R472" i="16" s="1"/>
  <c r="N472" i="16" s="1"/>
  <c r="P472" i="16"/>
  <c r="Q433" i="16"/>
  <c r="R433" i="16" s="1"/>
  <c r="N433" i="16" s="1"/>
  <c r="P433" i="16"/>
  <c r="Q391" i="16"/>
  <c r="R391" i="16" s="1"/>
  <c r="N391" i="16" s="1"/>
  <c r="P391" i="16"/>
  <c r="Q877" i="16"/>
  <c r="R877" i="16" s="1"/>
  <c r="N877" i="16" s="1"/>
  <c r="P877" i="16"/>
  <c r="P578" i="16"/>
  <c r="Q578" i="16"/>
  <c r="R578" i="16" s="1"/>
  <c r="N578" i="16" s="1"/>
  <c r="Q341" i="16"/>
  <c r="R341" i="16" s="1"/>
  <c r="N341" i="16" s="1"/>
  <c r="P341" i="16"/>
  <c r="Q655" i="16"/>
  <c r="R655" i="16" s="1"/>
  <c r="N655" i="16" s="1"/>
  <c r="P655" i="16"/>
  <c r="P369" i="16"/>
  <c r="Q369" i="16"/>
  <c r="R369" i="16" s="1"/>
  <c r="N369" i="16" s="1"/>
  <c r="Q131" i="16"/>
  <c r="R131" i="16" s="1"/>
  <c r="N131" i="16" s="1"/>
  <c r="P131" i="16"/>
  <c r="Q1886" i="16"/>
  <c r="R1886" i="16" s="1"/>
  <c r="N1886" i="16" s="1"/>
  <c r="P1886" i="16"/>
  <c r="Q1718" i="16"/>
  <c r="R1718" i="16" s="1"/>
  <c r="N1718" i="16" s="1"/>
  <c r="P1718" i="16"/>
  <c r="P894" i="16"/>
  <c r="Q894" i="16"/>
  <c r="R894" i="16" s="1"/>
  <c r="N894" i="16" s="1"/>
  <c r="P446" i="16"/>
  <c r="Q446" i="16"/>
  <c r="R446" i="16" s="1"/>
  <c r="N446" i="16" s="1"/>
  <c r="Q208" i="16"/>
  <c r="R208" i="16" s="1"/>
  <c r="N208" i="16" s="1"/>
  <c r="P208" i="16"/>
  <c r="Q929" i="16"/>
  <c r="R929" i="16" s="1"/>
  <c r="N929" i="16" s="1"/>
  <c r="P929" i="16"/>
  <c r="P236" i="16"/>
  <c r="Q236" i="16"/>
  <c r="R236" i="16" s="1"/>
  <c r="N236" i="16" s="1"/>
  <c r="Q956" i="16"/>
  <c r="R956" i="16" s="1"/>
  <c r="N956" i="16" s="1"/>
  <c r="P956" i="16"/>
  <c r="Q733" i="16"/>
  <c r="R733" i="16" s="1"/>
  <c r="N733" i="16" s="1"/>
  <c r="P733" i="16"/>
  <c r="Q2496" i="16"/>
  <c r="R2496" i="16" s="1"/>
  <c r="N2496" i="16" s="1"/>
  <c r="P2496" i="16"/>
  <c r="Q3049" i="16"/>
  <c r="R3049" i="16" s="1"/>
  <c r="N3049" i="16" s="1"/>
  <c r="P3049" i="16"/>
  <c r="Q525" i="16"/>
  <c r="R525" i="16" s="1"/>
  <c r="N525" i="16" s="1"/>
  <c r="P525" i="16"/>
  <c r="Q1320" i="16"/>
  <c r="R1320" i="16" s="1"/>
  <c r="N1320" i="16" s="1"/>
  <c r="P1320" i="16"/>
  <c r="P1070" i="16"/>
  <c r="Q1070" i="16"/>
  <c r="R1070" i="16" s="1"/>
  <c r="N1070" i="16" s="1"/>
  <c r="P2213" i="16"/>
  <c r="Q2213" i="16"/>
  <c r="R2213" i="16" s="1"/>
  <c r="N2213" i="16" s="1"/>
  <c r="Q625" i="16"/>
  <c r="R625" i="16" s="1"/>
  <c r="N625" i="16" s="1"/>
  <c r="P625" i="16"/>
  <c r="P327" i="16"/>
  <c r="Q327" i="16"/>
  <c r="R327" i="16" s="1"/>
  <c r="N327" i="16" s="1"/>
  <c r="Q88" i="16"/>
  <c r="R88" i="16" s="1"/>
  <c r="N88" i="16" s="1"/>
  <c r="P88" i="16"/>
  <c r="P403" i="16"/>
  <c r="Q403" i="16"/>
  <c r="R403" i="16" s="1"/>
  <c r="N403" i="16" s="1"/>
  <c r="Q117" i="16"/>
  <c r="R117" i="16" s="1"/>
  <c r="N117" i="16" s="1"/>
  <c r="P117" i="16"/>
  <c r="P837" i="16"/>
  <c r="Q837" i="16"/>
  <c r="R837" i="16" s="1"/>
  <c r="N837" i="16" s="1"/>
  <c r="Q1621" i="16"/>
  <c r="R1621" i="16" s="1"/>
  <c r="N1621" i="16" s="1"/>
  <c r="P1621" i="16"/>
  <c r="P1393" i="16"/>
  <c r="Q1393" i="16"/>
  <c r="R1393" i="16" s="1"/>
  <c r="N1393" i="16" s="1"/>
  <c r="Q2082" i="16"/>
  <c r="R2082" i="16" s="1"/>
  <c r="N2082" i="16" s="1"/>
  <c r="P2082" i="16"/>
  <c r="Q183" i="16"/>
  <c r="R183" i="16" s="1"/>
  <c r="N183" i="16" s="1"/>
  <c r="P183" i="16"/>
  <c r="Q964" i="16"/>
  <c r="R964" i="16" s="1"/>
  <c r="N964" i="16" s="1"/>
  <c r="P964" i="16"/>
  <c r="Q271" i="16"/>
  <c r="R271" i="16" s="1"/>
  <c r="N271" i="16" s="1"/>
  <c r="P271" i="16"/>
  <c r="P1004" i="16"/>
  <c r="Q1004" i="16"/>
  <c r="R1004" i="16" s="1"/>
  <c r="N1004" i="16" s="1"/>
  <c r="P694" i="16"/>
  <c r="Q694" i="16"/>
  <c r="R694" i="16" s="1"/>
  <c r="N694" i="16" s="1"/>
  <c r="Q1489" i="16"/>
  <c r="R1489" i="16" s="1"/>
  <c r="N1489" i="16" s="1"/>
  <c r="P1489" i="16"/>
  <c r="Q1239" i="16"/>
  <c r="R1239" i="16" s="1"/>
  <c r="N1239" i="16" s="1"/>
  <c r="P1239" i="16"/>
  <c r="P1230" i="16"/>
  <c r="Q1230" i="16"/>
  <c r="R1230" i="16" s="1"/>
  <c r="N1230" i="16" s="1"/>
  <c r="Q688" i="16"/>
  <c r="R688" i="16" s="1"/>
  <c r="N688" i="16" s="1"/>
  <c r="P688" i="16"/>
  <c r="P390" i="16"/>
  <c r="Q390" i="16"/>
  <c r="R390" i="16" s="1"/>
  <c r="N390" i="16" s="1"/>
  <c r="Q728" i="16"/>
  <c r="R728" i="16" s="1"/>
  <c r="N728" i="16" s="1"/>
  <c r="P728" i="16"/>
  <c r="P418" i="16"/>
  <c r="Q418" i="16"/>
  <c r="R418" i="16" s="1"/>
  <c r="N418" i="16" s="1"/>
  <c r="P1214" i="16"/>
  <c r="Q1214" i="16"/>
  <c r="R1214" i="16" s="1"/>
  <c r="N1214" i="16" s="1"/>
  <c r="Q2977" i="16"/>
  <c r="R2977" i="16" s="1"/>
  <c r="N2977" i="16" s="1"/>
  <c r="P2977" i="16"/>
  <c r="P1624" i="16"/>
  <c r="Q1624" i="16"/>
  <c r="R1624" i="16" s="1"/>
  <c r="N1624" i="16" s="1"/>
  <c r="Q652" i="16"/>
  <c r="R652" i="16" s="1"/>
  <c r="N652" i="16" s="1"/>
  <c r="P652" i="16"/>
  <c r="Q413" i="16"/>
  <c r="R413" i="16" s="1"/>
  <c r="N413" i="16" s="1"/>
  <c r="P413" i="16"/>
  <c r="Q727" i="16"/>
  <c r="R727" i="16" s="1"/>
  <c r="N727" i="16" s="1"/>
  <c r="P727" i="16"/>
  <c r="P441" i="16"/>
  <c r="Q441" i="16"/>
  <c r="R441" i="16" s="1"/>
  <c r="N441" i="16" s="1"/>
  <c r="Q204" i="16"/>
  <c r="R204" i="16" s="1"/>
  <c r="N204" i="16" s="1"/>
  <c r="P204" i="16"/>
  <c r="Q1970" i="16"/>
  <c r="R1970" i="16" s="1"/>
  <c r="N1970" i="16" s="1"/>
  <c r="P1970" i="16"/>
  <c r="Q1837" i="16"/>
  <c r="R1837" i="16" s="1"/>
  <c r="N1837" i="16" s="1"/>
  <c r="P1837" i="16"/>
  <c r="P1399" i="16"/>
  <c r="Q1399" i="16"/>
  <c r="R1399" i="16" s="1"/>
  <c r="N1399" i="16" s="1"/>
  <c r="P374" i="16"/>
  <c r="Q374" i="16"/>
  <c r="R374" i="16" s="1"/>
  <c r="N374" i="16" s="1"/>
  <c r="P137" i="16"/>
  <c r="Q137" i="16"/>
  <c r="R137" i="16" s="1"/>
  <c r="N137" i="16" s="1"/>
  <c r="Q856" i="16"/>
  <c r="R856" i="16" s="1"/>
  <c r="N856" i="16" s="1"/>
  <c r="P856" i="16"/>
  <c r="Q164" i="16"/>
  <c r="R164" i="16" s="1"/>
  <c r="N164" i="16" s="1"/>
  <c r="P164" i="16"/>
  <c r="Q885" i="16"/>
  <c r="R885" i="16" s="1"/>
  <c r="N885" i="16" s="1"/>
  <c r="P885" i="16"/>
  <c r="Q660" i="16"/>
  <c r="R660" i="16" s="1"/>
  <c r="N660" i="16" s="1"/>
  <c r="P660" i="16"/>
  <c r="P2425" i="16"/>
  <c r="Q2425" i="16"/>
  <c r="R2425" i="16" s="1"/>
  <c r="N2425" i="16" s="1"/>
  <c r="Q2811" i="16"/>
  <c r="R2811" i="16" s="1"/>
  <c r="N2811" i="16" s="1"/>
  <c r="P2811" i="16"/>
  <c r="Q109" i="16"/>
  <c r="R109" i="16" s="1"/>
  <c r="N109" i="16" s="1"/>
  <c r="P109" i="16"/>
  <c r="Q818" i="16"/>
  <c r="R818" i="16" s="1"/>
  <c r="N818" i="16" s="1"/>
  <c r="P818" i="16"/>
  <c r="Q581" i="16"/>
  <c r="R581" i="16" s="1"/>
  <c r="N581" i="16" s="1"/>
  <c r="P581" i="16"/>
  <c r="P281" i="16"/>
  <c r="Q281" i="16"/>
  <c r="R281" i="16" s="1"/>
  <c r="N281" i="16" s="1"/>
  <c r="Q620" i="16"/>
  <c r="R620" i="16" s="1"/>
  <c r="N620" i="16" s="1"/>
  <c r="P620" i="16"/>
  <c r="P310" i="16"/>
  <c r="Q310" i="16"/>
  <c r="R310" i="16" s="1"/>
  <c r="N310" i="16" s="1"/>
  <c r="P1105" i="16"/>
  <c r="Q1105" i="16"/>
  <c r="R1105" i="16" s="1"/>
  <c r="N1105" i="16" s="1"/>
  <c r="Q2869" i="16"/>
  <c r="R2869" i="16" s="1"/>
  <c r="N2869" i="16" s="1"/>
  <c r="P2869" i="16"/>
  <c r="P2907" i="16"/>
  <c r="Q2907" i="16"/>
  <c r="R2907" i="16" s="1"/>
  <c r="N2907" i="16" s="1"/>
  <c r="Q2449" i="16"/>
  <c r="R2449" i="16" s="1"/>
  <c r="N2449" i="16" s="1"/>
  <c r="P2449" i="16"/>
  <c r="Q2906" i="16"/>
  <c r="R2906" i="16" s="1"/>
  <c r="N2906" i="16" s="1"/>
  <c r="P2906" i="16"/>
  <c r="P133" i="16"/>
  <c r="Q133" i="16"/>
  <c r="R133" i="16" s="1"/>
  <c r="N133" i="16" s="1"/>
  <c r="Q841" i="16"/>
  <c r="R841" i="16" s="1"/>
  <c r="N841" i="16" s="1"/>
  <c r="P841" i="16"/>
  <c r="Q604" i="16"/>
  <c r="R604" i="16" s="1"/>
  <c r="N604" i="16" s="1"/>
  <c r="P604" i="16"/>
  <c r="Q305" i="16"/>
  <c r="R305" i="16" s="1"/>
  <c r="N305" i="16" s="1"/>
  <c r="P305" i="16"/>
  <c r="P644" i="16"/>
  <c r="Q644" i="16"/>
  <c r="R644" i="16" s="1"/>
  <c r="N644" i="16" s="1"/>
  <c r="Q335" i="16"/>
  <c r="R335" i="16" s="1"/>
  <c r="N335" i="16" s="1"/>
  <c r="P335" i="16"/>
  <c r="Q1129" i="16"/>
  <c r="R1129" i="16" s="1"/>
  <c r="N1129" i="16" s="1"/>
  <c r="P1129" i="16"/>
  <c r="Q2893" i="16"/>
  <c r="R2893" i="16" s="1"/>
  <c r="N2893" i="16" s="1"/>
  <c r="P2893" i="16"/>
  <c r="P1060" i="16"/>
  <c r="Q1060" i="16"/>
  <c r="R1060" i="16" s="1"/>
  <c r="N1060" i="16" s="1"/>
  <c r="Q212" i="16"/>
  <c r="R212" i="16" s="1"/>
  <c r="N212" i="16" s="1"/>
  <c r="P212" i="16"/>
  <c r="Q932" i="16"/>
  <c r="R932" i="16" s="1"/>
  <c r="N932" i="16" s="1"/>
  <c r="P932" i="16"/>
  <c r="Q708" i="16"/>
  <c r="R708" i="16" s="1"/>
  <c r="N708" i="16" s="1"/>
  <c r="P708" i="16"/>
  <c r="P2473" i="16"/>
  <c r="Q2473" i="16"/>
  <c r="R2473" i="16" s="1"/>
  <c r="N2473" i="16" s="1"/>
  <c r="Q2966" i="16"/>
  <c r="R2966" i="16" s="1"/>
  <c r="N2966" i="16" s="1"/>
  <c r="P2966" i="16"/>
  <c r="P1334" i="16"/>
  <c r="Q1334" i="16"/>
  <c r="R1334" i="16" s="1"/>
  <c r="N1334" i="16" s="1"/>
  <c r="Q1011" i="16"/>
  <c r="R1011" i="16" s="1"/>
  <c r="N1011" i="16" s="1"/>
  <c r="P1011" i="16"/>
  <c r="Q2739" i="16"/>
  <c r="R2739" i="16" s="1"/>
  <c r="N2739" i="16" s="1"/>
  <c r="P2739" i="16"/>
  <c r="Q2488" i="16"/>
  <c r="R2488" i="16" s="1"/>
  <c r="N2488" i="16" s="1"/>
  <c r="P2488" i="16"/>
  <c r="Q2212" i="16"/>
  <c r="R2212" i="16" s="1"/>
  <c r="N2212" i="16" s="1"/>
  <c r="P2212" i="16"/>
  <c r="Q1219" i="16"/>
  <c r="R1219" i="16" s="1"/>
  <c r="N1219" i="16" s="1"/>
  <c r="P1219" i="16"/>
  <c r="Q1460" i="16"/>
  <c r="R1460" i="16" s="1"/>
  <c r="N1460" i="16" s="1"/>
  <c r="P1460" i="16"/>
  <c r="Q3805" i="16"/>
  <c r="R3805" i="16" s="1"/>
  <c r="N3805" i="16" s="1"/>
  <c r="P3805" i="16"/>
  <c r="P2059" i="16"/>
  <c r="Q2059" i="16"/>
  <c r="R2059" i="16" s="1"/>
  <c r="N2059" i="16" s="1"/>
  <c r="Q2121" i="16"/>
  <c r="R2121" i="16" s="1"/>
  <c r="N2121" i="16" s="1"/>
  <c r="P2121" i="16"/>
  <c r="P3451" i="16"/>
  <c r="Q3451" i="16"/>
  <c r="R3451" i="16" s="1"/>
  <c r="N3451" i="16" s="1"/>
  <c r="P2846" i="16"/>
  <c r="Q2846" i="16"/>
  <c r="R2846" i="16" s="1"/>
  <c r="N2846" i="16" s="1"/>
  <c r="P2487" i="16"/>
  <c r="Q2487" i="16"/>
  <c r="R2487" i="16" s="1"/>
  <c r="N2487" i="16" s="1"/>
  <c r="Q2224" i="16"/>
  <c r="R2224" i="16" s="1"/>
  <c r="N2224" i="16" s="1"/>
  <c r="P2224" i="16"/>
  <c r="Q1961" i="16"/>
  <c r="R1961" i="16" s="1"/>
  <c r="N1961" i="16" s="1"/>
  <c r="P1961" i="16"/>
  <c r="P1062" i="16"/>
  <c r="Q1062" i="16"/>
  <c r="R1062" i="16" s="1"/>
  <c r="N1062" i="16" s="1"/>
  <c r="Q2923" i="16"/>
  <c r="R2923" i="16" s="1"/>
  <c r="N2923" i="16" s="1"/>
  <c r="P2923" i="16"/>
  <c r="Q2244" i="16"/>
  <c r="R2244" i="16" s="1"/>
  <c r="N2244" i="16" s="1"/>
  <c r="P2244" i="16"/>
  <c r="Q2102" i="16"/>
  <c r="R2102" i="16" s="1"/>
  <c r="N2102" i="16" s="1"/>
  <c r="P2102" i="16"/>
  <c r="P1780" i="16"/>
  <c r="Q1780" i="16"/>
  <c r="R1780" i="16" s="1"/>
  <c r="N1780" i="16" s="1"/>
  <c r="Q1516" i="16"/>
  <c r="R1516" i="16" s="1"/>
  <c r="N1516" i="16" s="1"/>
  <c r="P1516" i="16"/>
  <c r="P1253" i="16"/>
  <c r="Q1253" i="16"/>
  <c r="R1253" i="16" s="1"/>
  <c r="N1253" i="16" s="1"/>
  <c r="P2981" i="16"/>
  <c r="Q2981" i="16"/>
  <c r="R2981" i="16" s="1"/>
  <c r="N2981" i="16" s="1"/>
  <c r="P2083" i="16"/>
  <c r="Q2083" i="16"/>
  <c r="R2083" i="16" s="1"/>
  <c r="N2083" i="16" s="1"/>
  <c r="Q2265" i="16"/>
  <c r="R2265" i="16" s="1"/>
  <c r="N2265" i="16" s="1"/>
  <c r="P2265" i="16"/>
  <c r="P3596" i="16"/>
  <c r="Q3596" i="16"/>
  <c r="R3596" i="16" s="1"/>
  <c r="N3596" i="16" s="1"/>
  <c r="Q1072" i="16"/>
  <c r="R1072" i="16" s="1"/>
  <c r="N1072" i="16" s="1"/>
  <c r="P1072" i="16"/>
  <c r="P2799" i="16"/>
  <c r="Q2799" i="16"/>
  <c r="R2799" i="16" s="1"/>
  <c r="N2799" i="16" s="1"/>
  <c r="Q2548" i="16"/>
  <c r="R2548" i="16" s="1"/>
  <c r="N2548" i="16" s="1"/>
  <c r="P2548" i="16"/>
  <c r="P2273" i="16"/>
  <c r="Q2273" i="16"/>
  <c r="R2273" i="16" s="1"/>
  <c r="N2273" i="16" s="1"/>
  <c r="Q1279" i="16"/>
  <c r="R1279" i="16" s="1"/>
  <c r="N1279" i="16" s="1"/>
  <c r="P1279" i="16"/>
  <c r="P1604" i="16"/>
  <c r="Q1604" i="16"/>
  <c r="R1604" i="16" s="1"/>
  <c r="N1604" i="16" s="1"/>
  <c r="Q3110" i="16"/>
  <c r="R3110" i="16" s="1"/>
  <c r="N3110" i="16" s="1"/>
  <c r="P3110" i="16"/>
  <c r="Q3026" i="16"/>
  <c r="R3026" i="16" s="1"/>
  <c r="N3026" i="16" s="1"/>
  <c r="P3026" i="16"/>
  <c r="Q2667" i="16"/>
  <c r="R2667" i="16" s="1"/>
  <c r="N2667" i="16" s="1"/>
  <c r="P2667" i="16"/>
  <c r="Q2416" i="16"/>
  <c r="R2416" i="16" s="1"/>
  <c r="N2416" i="16" s="1"/>
  <c r="P2416" i="16"/>
  <c r="Q2141" i="16"/>
  <c r="R2141" i="16" s="1"/>
  <c r="N2141" i="16" s="1"/>
  <c r="P2141" i="16"/>
  <c r="P1123" i="16"/>
  <c r="Q1123" i="16"/>
  <c r="R1123" i="16" s="1"/>
  <c r="N1123" i="16" s="1"/>
  <c r="Q1256" i="16"/>
  <c r="R1256" i="16" s="1"/>
  <c r="N1256" i="16" s="1"/>
  <c r="P1256" i="16"/>
  <c r="P3372" i="16"/>
  <c r="Q3372" i="16"/>
  <c r="R3372" i="16" s="1"/>
  <c r="N3372" i="16" s="1"/>
  <c r="Q2894" i="16"/>
  <c r="R2894" i="16" s="1"/>
  <c r="N2894" i="16" s="1"/>
  <c r="P2894" i="16"/>
  <c r="P2535" i="16"/>
  <c r="Q2535" i="16"/>
  <c r="R2535" i="16" s="1"/>
  <c r="N2535" i="16" s="1"/>
  <c r="Q2272" i="16"/>
  <c r="R2272" i="16" s="1"/>
  <c r="N2272" i="16" s="1"/>
  <c r="P2272" i="16"/>
  <c r="Q2009" i="16"/>
  <c r="R2009" i="16" s="1"/>
  <c r="N2009" i="16" s="1"/>
  <c r="P2009" i="16"/>
  <c r="Q1111" i="16"/>
  <c r="R1111" i="16" s="1"/>
  <c r="N1111" i="16" s="1"/>
  <c r="P1111" i="16"/>
  <c r="P2996" i="16"/>
  <c r="Q2996" i="16"/>
  <c r="R2996" i="16" s="1"/>
  <c r="N2996" i="16" s="1"/>
  <c r="P2533" i="16"/>
  <c r="Q2533" i="16"/>
  <c r="R2533" i="16" s="1"/>
  <c r="N2533" i="16" s="1"/>
  <c r="Q1971" i="16"/>
  <c r="R1971" i="16" s="1"/>
  <c r="N1971" i="16" s="1"/>
  <c r="P1971" i="16"/>
  <c r="Q1708" i="16"/>
  <c r="R1708" i="16" s="1"/>
  <c r="N1708" i="16" s="1"/>
  <c r="P1708" i="16"/>
  <c r="Q1444" i="16"/>
  <c r="R1444" i="16" s="1"/>
  <c r="N1444" i="16" s="1"/>
  <c r="P1444" i="16"/>
  <c r="Q521" i="16"/>
  <c r="R521" i="16" s="1"/>
  <c r="N521" i="16" s="1"/>
  <c r="P521" i="16"/>
  <c r="Q2299" i="16"/>
  <c r="R2299" i="16" s="1"/>
  <c r="N2299" i="16" s="1"/>
  <c r="P2299" i="16"/>
  <c r="Q1354" i="16"/>
  <c r="R1354" i="16" s="1"/>
  <c r="N1354" i="16" s="1"/>
  <c r="P1354" i="16"/>
  <c r="Q3561" i="16"/>
  <c r="R3561" i="16" s="1"/>
  <c r="N3561" i="16" s="1"/>
  <c r="P3561" i="16"/>
  <c r="P1840" i="16"/>
  <c r="Q1840" i="16"/>
  <c r="R1840" i="16" s="1"/>
  <c r="N1840" i="16" s="1"/>
  <c r="P1576" i="16"/>
  <c r="Q1576" i="16"/>
  <c r="R1576" i="16" s="1"/>
  <c r="N1576" i="16" s="1"/>
  <c r="Q1312" i="16"/>
  <c r="R1312" i="16" s="1"/>
  <c r="N1312" i="16" s="1"/>
  <c r="P1312" i="16"/>
  <c r="P3041" i="16"/>
  <c r="Q3041" i="16"/>
  <c r="R3041" i="16" s="1"/>
  <c r="N3041" i="16" s="1"/>
  <c r="P2143" i="16"/>
  <c r="Q2143" i="16"/>
  <c r="R2143" i="16" s="1"/>
  <c r="N2143" i="16" s="1"/>
  <c r="P2589" i="16"/>
  <c r="Q2589" i="16"/>
  <c r="R2589" i="16" s="1"/>
  <c r="N2589" i="16" s="1"/>
  <c r="P1440" i="16"/>
  <c r="Q1440" i="16"/>
  <c r="R1440" i="16" s="1"/>
  <c r="N1440" i="16" s="1"/>
  <c r="P2427" i="16"/>
  <c r="Q2427" i="16"/>
  <c r="R2427" i="16" s="1"/>
  <c r="N2427" i="16" s="1"/>
  <c r="Q2165" i="16"/>
  <c r="R2165" i="16" s="1"/>
  <c r="N2165" i="16" s="1"/>
  <c r="P2165" i="16"/>
  <c r="Q1900" i="16"/>
  <c r="R1900" i="16" s="1"/>
  <c r="N1900" i="16" s="1"/>
  <c r="P1900" i="16"/>
  <c r="Q1002" i="16"/>
  <c r="R1002" i="16" s="1"/>
  <c r="N1002" i="16" s="1"/>
  <c r="P1002" i="16"/>
  <c r="P2851" i="16"/>
  <c r="Q2851" i="16"/>
  <c r="R2851" i="16" s="1"/>
  <c r="N2851" i="16" s="1"/>
  <c r="P1933" i="16"/>
  <c r="Q1933" i="16"/>
  <c r="R1933" i="16" s="1"/>
  <c r="N1933" i="16" s="1"/>
  <c r="Q2486" i="16"/>
  <c r="R2486" i="16" s="1"/>
  <c r="N2486" i="16" s="1"/>
  <c r="P2486" i="16"/>
  <c r="Q2152" i="16"/>
  <c r="R2152" i="16" s="1"/>
  <c r="N2152" i="16" s="1"/>
  <c r="P2152" i="16"/>
  <c r="P1888" i="16"/>
  <c r="Q1888" i="16"/>
  <c r="R1888" i="16" s="1"/>
  <c r="N1888" i="16" s="1"/>
  <c r="Q1626" i="16"/>
  <c r="R1626" i="16" s="1"/>
  <c r="N1626" i="16" s="1"/>
  <c r="P1626" i="16"/>
  <c r="P702" i="16"/>
  <c r="Q702" i="16"/>
  <c r="R702" i="16" s="1"/>
  <c r="N702" i="16" s="1"/>
  <c r="P2515" i="16"/>
  <c r="Q2515" i="16"/>
  <c r="R2515" i="16" s="1"/>
  <c r="N2515" i="16" s="1"/>
  <c r="Q2398" i="16"/>
  <c r="R2398" i="16" s="1"/>
  <c r="N2398" i="16" s="1"/>
  <c r="P2398" i="16"/>
  <c r="Q833" i="16"/>
  <c r="R833" i="16" s="1"/>
  <c r="N833" i="16" s="1"/>
  <c r="P833" i="16"/>
  <c r="P2467" i="16"/>
  <c r="Q2467" i="16"/>
  <c r="R2467" i="16" s="1"/>
  <c r="N2467" i="16" s="1"/>
  <c r="P2169" i="16"/>
  <c r="Q2169" i="16"/>
  <c r="R2169" i="16" s="1"/>
  <c r="N2169" i="16" s="1"/>
  <c r="P1904" i="16"/>
  <c r="Q1904" i="16"/>
  <c r="R1904" i="16" s="1"/>
  <c r="N1904" i="16" s="1"/>
  <c r="Q1570" i="16"/>
  <c r="R1570" i="16" s="1"/>
  <c r="N1570" i="16" s="1"/>
  <c r="P1570" i="16"/>
  <c r="Q1140" i="16"/>
  <c r="R1140" i="16" s="1"/>
  <c r="N1140" i="16" s="1"/>
  <c r="P1140" i="16"/>
  <c r="Q2880" i="16"/>
  <c r="R2880" i="16" s="1"/>
  <c r="N2880" i="16" s="1"/>
  <c r="P2880" i="16"/>
  <c r="P3591" i="16"/>
  <c r="Q3591" i="16"/>
  <c r="R3591" i="16" s="1"/>
  <c r="N3591" i="16" s="1"/>
  <c r="Q3268" i="16"/>
  <c r="R3268" i="16" s="1"/>
  <c r="N3268" i="16" s="1"/>
  <c r="P3268" i="16"/>
  <c r="Q3234" i="16"/>
  <c r="R3234" i="16" s="1"/>
  <c r="N3234" i="16" s="1"/>
  <c r="P3234" i="16"/>
  <c r="Q1787" i="16"/>
  <c r="R1787" i="16" s="1"/>
  <c r="N1787" i="16" s="1"/>
  <c r="P1787" i="16"/>
  <c r="Q3766" i="16"/>
  <c r="R3766" i="16" s="1"/>
  <c r="N3766" i="16" s="1"/>
  <c r="P3766" i="16"/>
  <c r="P3515" i="16"/>
  <c r="Q3515" i="16"/>
  <c r="R3515" i="16" s="1"/>
  <c r="N3515" i="16" s="1"/>
  <c r="P2334" i="16"/>
  <c r="Q2334" i="16"/>
  <c r="R2334" i="16" s="1"/>
  <c r="N2334" i="16" s="1"/>
  <c r="P2633" i="16"/>
  <c r="Q2633" i="16"/>
  <c r="R2633" i="16" s="1"/>
  <c r="N2633" i="16" s="1"/>
  <c r="P1582" i="16"/>
  <c r="Q1582" i="16"/>
  <c r="R1582" i="16" s="1"/>
  <c r="N1582" i="16" s="1"/>
  <c r="P1152" i="16"/>
  <c r="Q1152" i="16"/>
  <c r="R1152" i="16" s="1"/>
  <c r="N1152" i="16" s="1"/>
  <c r="P2892" i="16"/>
  <c r="Q2892" i="16"/>
  <c r="R2892" i="16" s="1"/>
  <c r="N2892" i="16" s="1"/>
  <c r="P3603" i="16"/>
  <c r="Q3603" i="16"/>
  <c r="R3603" i="16" s="1"/>
  <c r="N3603" i="16" s="1"/>
  <c r="Q3280" i="16"/>
  <c r="R3280" i="16" s="1"/>
  <c r="N3280" i="16" s="1"/>
  <c r="P3280" i="16"/>
  <c r="Q3247" i="16"/>
  <c r="R3247" i="16" s="1"/>
  <c r="N3247" i="16" s="1"/>
  <c r="P3247" i="16"/>
  <c r="Q1847" i="16"/>
  <c r="R1847" i="16" s="1"/>
  <c r="N1847" i="16" s="1"/>
  <c r="P1847" i="16"/>
  <c r="Q3779" i="16"/>
  <c r="R3779" i="16" s="1"/>
  <c r="N3779" i="16" s="1"/>
  <c r="P3779" i="16"/>
  <c r="Q3528" i="16"/>
  <c r="R3528" i="16" s="1"/>
  <c r="N3528" i="16" s="1"/>
  <c r="P3528" i="16"/>
  <c r="Q2502" i="16"/>
  <c r="R2502" i="16" s="1"/>
  <c r="N2502" i="16" s="1"/>
  <c r="P2502" i="16"/>
  <c r="P2683" i="16"/>
  <c r="Q2683" i="16"/>
  <c r="R2683" i="16" s="1"/>
  <c r="N2683" i="16" s="1"/>
  <c r="Q1497" i="16"/>
  <c r="R1497" i="16" s="1"/>
  <c r="N1497" i="16" s="1"/>
  <c r="P1497" i="16"/>
  <c r="P1163" i="16"/>
  <c r="Q1163" i="16"/>
  <c r="R1163" i="16" s="1"/>
  <c r="N1163" i="16" s="1"/>
  <c r="Q2914" i="16"/>
  <c r="R2914" i="16" s="1"/>
  <c r="N2914" i="16" s="1"/>
  <c r="P2914" i="16"/>
  <c r="P2461" i="16"/>
  <c r="Q2461" i="16"/>
  <c r="R2461" i="16" s="1"/>
  <c r="N2461" i="16" s="1"/>
  <c r="Q3182" i="16"/>
  <c r="R3182" i="16" s="1"/>
  <c r="N3182" i="16" s="1"/>
  <c r="P3182" i="16"/>
  <c r="Q3519" i="16"/>
  <c r="R3519" i="16" s="1"/>
  <c r="N3519" i="16" s="1"/>
  <c r="P3519" i="16"/>
  <c r="Q1373" i="16"/>
  <c r="R1373" i="16" s="1"/>
  <c r="N1373" i="16" s="1"/>
  <c r="P1373" i="16"/>
  <c r="Q3584" i="16"/>
  <c r="R3584" i="16" s="1"/>
  <c r="N3584" i="16" s="1"/>
  <c r="P3584" i="16"/>
  <c r="Q3358" i="16"/>
  <c r="R3358" i="16" s="1"/>
  <c r="N3358" i="16" s="1"/>
  <c r="P3358" i="16"/>
  <c r="Q3107" i="16"/>
  <c r="R3107" i="16" s="1"/>
  <c r="N3107" i="16" s="1"/>
  <c r="P3107" i="16"/>
  <c r="Q2478" i="16"/>
  <c r="R2478" i="16" s="1"/>
  <c r="N2478" i="16" s="1"/>
  <c r="P2478" i="16"/>
  <c r="Q3659" i="16"/>
  <c r="R3659" i="16" s="1"/>
  <c r="N3659" i="16" s="1"/>
  <c r="P3659" i="16"/>
  <c r="P2925" i="16"/>
  <c r="Q2925" i="16"/>
  <c r="R2925" i="16" s="1"/>
  <c r="N2925" i="16" s="1"/>
  <c r="P2673" i="16"/>
  <c r="Q2673" i="16"/>
  <c r="R2673" i="16" s="1"/>
  <c r="N2673" i="16" s="1"/>
  <c r="P2338" i="16"/>
  <c r="Q2338" i="16"/>
  <c r="R2338" i="16" s="1"/>
  <c r="N2338" i="16" s="1"/>
  <c r="Q1897" i="16"/>
  <c r="R1897" i="16" s="1"/>
  <c r="N1897" i="16" s="1"/>
  <c r="P1897" i="16"/>
  <c r="P3626" i="16"/>
  <c r="Q3626" i="16"/>
  <c r="R3626" i="16" s="1"/>
  <c r="N3626" i="16" s="1"/>
  <c r="P3304" i="16"/>
  <c r="Q3304" i="16"/>
  <c r="R3304" i="16" s="1"/>
  <c r="N3304" i="16" s="1"/>
  <c r="Q3725" i="16"/>
  <c r="R3725" i="16" s="1"/>
  <c r="N3725" i="16" s="1"/>
  <c r="P3725" i="16"/>
  <c r="Q1860" i="16"/>
  <c r="R1860" i="16" s="1"/>
  <c r="N1860" i="16" s="1"/>
  <c r="P1860" i="16"/>
  <c r="Q3789" i="16"/>
  <c r="R3789" i="16" s="1"/>
  <c r="N3789" i="16" s="1"/>
  <c r="P3789" i="16"/>
  <c r="Q743" i="16"/>
  <c r="R743" i="16" s="1"/>
  <c r="N743" i="16" s="1"/>
  <c r="P743" i="16"/>
  <c r="Q2694" i="16"/>
  <c r="R2694" i="16" s="1"/>
  <c r="N2694" i="16" s="1"/>
  <c r="P2694" i="16"/>
  <c r="P3731" i="16"/>
  <c r="Q3731" i="16"/>
  <c r="R3731" i="16" s="1"/>
  <c r="N3731" i="16" s="1"/>
  <c r="Q1496" i="16"/>
  <c r="R1496" i="16" s="1"/>
  <c r="N1496" i="16" s="1"/>
  <c r="P1496" i="16"/>
  <c r="P1233" i="16"/>
  <c r="Q1233" i="16"/>
  <c r="R1233" i="16" s="1"/>
  <c r="N1233" i="16" s="1"/>
  <c r="P2973" i="16"/>
  <c r="Q2973" i="16"/>
  <c r="R2973" i="16" s="1"/>
  <c r="N2973" i="16" s="1"/>
  <c r="Q2638" i="16"/>
  <c r="R2638" i="16" s="1"/>
  <c r="N2638" i="16" s="1"/>
  <c r="P2638" i="16"/>
  <c r="Q2196" i="16"/>
  <c r="R2196" i="16" s="1"/>
  <c r="N2196" i="16" s="1"/>
  <c r="P2196" i="16"/>
  <c r="Q3628" i="16"/>
  <c r="R3628" i="16" s="1"/>
  <c r="N3628" i="16" s="1"/>
  <c r="P3628" i="16"/>
  <c r="Q3602" i="16"/>
  <c r="R3602" i="16" s="1"/>
  <c r="N3602" i="16" s="1"/>
  <c r="P3602" i="16"/>
  <c r="Q1962" i="16"/>
  <c r="R1962" i="16" s="1"/>
  <c r="N1962" i="16" s="1"/>
  <c r="P1962" i="16"/>
  <c r="Q3308" i="16"/>
  <c r="R3308" i="16" s="1"/>
  <c r="N3308" i="16" s="1"/>
  <c r="P3308" i="16"/>
  <c r="Q3093" i="16"/>
  <c r="R3093" i="16" s="1"/>
  <c r="N3093" i="16" s="1"/>
  <c r="P3093" i="16"/>
  <c r="Q1067" i="16"/>
  <c r="R1067" i="16" s="1"/>
  <c r="N1067" i="16" s="1"/>
  <c r="P1067" i="16"/>
  <c r="P2765" i="16"/>
  <c r="Q2765" i="16"/>
  <c r="R2765" i="16" s="1"/>
  <c r="N2765" i="16" s="1"/>
  <c r="Q3778" i="16"/>
  <c r="R3778" i="16" s="1"/>
  <c r="N3778" i="16" s="1"/>
  <c r="P3778" i="16"/>
  <c r="Q2959" i="16"/>
  <c r="R2959" i="16" s="1"/>
  <c r="N2959" i="16" s="1"/>
  <c r="P2959" i="16"/>
  <c r="Q2660" i="16"/>
  <c r="R2660" i="16" s="1"/>
  <c r="N2660" i="16" s="1"/>
  <c r="P2660" i="16"/>
  <c r="Q2397" i="16"/>
  <c r="R2397" i="16" s="1"/>
  <c r="N2397" i="16" s="1"/>
  <c r="P2397" i="16"/>
  <c r="Q2074" i="16"/>
  <c r="R2074" i="16" s="1"/>
  <c r="N2074" i="16" s="1"/>
  <c r="P2074" i="16"/>
  <c r="P1631" i="16"/>
  <c r="Q1631" i="16"/>
  <c r="R1631" i="16" s="1"/>
  <c r="N1631" i="16" s="1"/>
  <c r="Q3361" i="16"/>
  <c r="R3361" i="16" s="1"/>
  <c r="N3361" i="16" s="1"/>
  <c r="P3361" i="16"/>
  <c r="Q2381" i="16"/>
  <c r="R2381" i="16" s="1"/>
  <c r="N2381" i="16" s="1"/>
  <c r="P2381" i="16"/>
  <c r="P3461" i="16"/>
  <c r="Q3461" i="16"/>
  <c r="R3461" i="16" s="1"/>
  <c r="N3461" i="16" s="1"/>
  <c r="Q3726" i="16"/>
  <c r="R3726" i="16" s="1"/>
  <c r="N3726" i="16" s="1"/>
  <c r="P3726" i="16"/>
  <c r="Q3525" i="16"/>
  <c r="R3525" i="16" s="1"/>
  <c r="N3525" i="16" s="1"/>
  <c r="P3525" i="16"/>
  <c r="Q466" i="16"/>
  <c r="R466" i="16" s="1"/>
  <c r="N466" i="16" s="1"/>
  <c r="P466" i="16"/>
  <c r="P2010" i="16"/>
  <c r="Q2010" i="16"/>
  <c r="R2010" i="16" s="1"/>
  <c r="N2010" i="16" s="1"/>
  <c r="Q2088" i="16"/>
  <c r="R2088" i="16" s="1"/>
  <c r="N2088" i="16" s="1"/>
  <c r="P2088" i="16"/>
  <c r="Q3188" i="16"/>
  <c r="R3188" i="16" s="1"/>
  <c r="N3188" i="16" s="1"/>
  <c r="P3188" i="16"/>
  <c r="Q1762" i="16"/>
  <c r="R1762" i="16" s="1"/>
  <c r="N1762" i="16" s="1"/>
  <c r="P1762" i="16"/>
  <c r="Q923" i="16"/>
  <c r="R923" i="16" s="1"/>
  <c r="N923" i="16" s="1"/>
  <c r="P923" i="16"/>
  <c r="Q3558" i="16"/>
  <c r="R3558" i="16" s="1"/>
  <c r="N3558" i="16" s="1"/>
  <c r="P3558" i="16"/>
  <c r="Q2986" i="16"/>
  <c r="R2986" i="16" s="1"/>
  <c r="N2986" i="16" s="1"/>
  <c r="P2986" i="16"/>
  <c r="Q1532" i="16"/>
  <c r="R1532" i="16" s="1"/>
  <c r="N1532" i="16" s="1"/>
  <c r="P1532" i="16"/>
  <c r="P1268" i="16"/>
  <c r="Q1268" i="16"/>
  <c r="R1268" i="16" s="1"/>
  <c r="N1268" i="16" s="1"/>
  <c r="Q3009" i="16"/>
  <c r="R3009" i="16" s="1"/>
  <c r="N3009" i="16" s="1"/>
  <c r="P3009" i="16"/>
  <c r="Q2674" i="16"/>
  <c r="R2674" i="16" s="1"/>
  <c r="N2674" i="16" s="1"/>
  <c r="P2674" i="16"/>
  <c r="Q2233" i="16"/>
  <c r="R2233" i="16" s="1"/>
  <c r="N2233" i="16" s="1"/>
  <c r="P2233" i="16"/>
  <c r="P3772" i="16"/>
  <c r="Q3772" i="16"/>
  <c r="R3772" i="16" s="1"/>
  <c r="N3772" i="16" s="1"/>
  <c r="Q3651" i="16"/>
  <c r="R3651" i="16" s="1"/>
  <c r="N3651" i="16" s="1"/>
  <c r="P3651" i="16"/>
  <c r="P2142" i="16"/>
  <c r="Q2142" i="16"/>
  <c r="R2142" i="16" s="1"/>
  <c r="N2142" i="16" s="1"/>
  <c r="Q3344" i="16"/>
  <c r="R3344" i="16" s="1"/>
  <c r="N3344" i="16" s="1"/>
  <c r="P3344" i="16"/>
  <c r="P3131" i="16"/>
  <c r="Q3131" i="16"/>
  <c r="R3131" i="16" s="1"/>
  <c r="N3131" i="16" s="1"/>
  <c r="Q1127" i="16"/>
  <c r="R1127" i="16" s="1"/>
  <c r="N1127" i="16" s="1"/>
  <c r="P1127" i="16"/>
  <c r="P2897" i="16"/>
  <c r="Q2897" i="16"/>
  <c r="R2897" i="16" s="1"/>
  <c r="N2897" i="16" s="1"/>
  <c r="P2412" i="16"/>
  <c r="Q2412" i="16"/>
  <c r="R2412" i="16" s="1"/>
  <c r="N2412" i="16" s="1"/>
  <c r="P1151" i="16"/>
  <c r="Q1151" i="16"/>
  <c r="R1151" i="16" s="1"/>
  <c r="N1151" i="16" s="1"/>
  <c r="P3611" i="16"/>
  <c r="Q3611" i="16"/>
  <c r="R3611" i="16" s="1"/>
  <c r="N3611" i="16" s="1"/>
  <c r="Q3762" i="16"/>
  <c r="R3762" i="16" s="1"/>
  <c r="N3762" i="16" s="1"/>
  <c r="P3762" i="16"/>
  <c r="Q3006" i="16"/>
  <c r="R3006" i="16" s="1"/>
  <c r="N3006" i="16" s="1"/>
  <c r="P3006" i="16"/>
  <c r="P2564" i="16"/>
  <c r="Q2564" i="16"/>
  <c r="R2564" i="16" s="1"/>
  <c r="N2564" i="16" s="1"/>
  <c r="P2302" i="16"/>
  <c r="Q2302" i="16"/>
  <c r="R2302" i="16" s="1"/>
  <c r="N2302" i="16" s="1"/>
  <c r="Q1978" i="16"/>
  <c r="R1978" i="16" s="1"/>
  <c r="N1978" i="16" s="1"/>
  <c r="P1978" i="16"/>
  <c r="Q1536" i="16"/>
  <c r="R1536" i="16" s="1"/>
  <c r="N1536" i="16" s="1"/>
  <c r="P1536" i="16"/>
  <c r="P3264" i="16"/>
  <c r="Q3264" i="16"/>
  <c r="R3264" i="16" s="1"/>
  <c r="N3264" i="16" s="1"/>
  <c r="P1854" i="16"/>
  <c r="Q1854" i="16"/>
  <c r="R1854" i="16" s="1"/>
  <c r="N1854" i="16" s="1"/>
  <c r="Q3365" i="16"/>
  <c r="R3365" i="16" s="1"/>
  <c r="N3365" i="16" s="1"/>
  <c r="P3365" i="16"/>
  <c r="P3631" i="16"/>
  <c r="Q3631" i="16"/>
  <c r="R3631" i="16" s="1"/>
  <c r="N3631" i="16" s="1"/>
  <c r="P3429" i="16"/>
  <c r="Q3429" i="16"/>
  <c r="R3429" i="16" s="1"/>
  <c r="N3429" i="16" s="1"/>
  <c r="Q371" i="16"/>
  <c r="R371" i="16" s="1"/>
  <c r="N371" i="16" s="1"/>
  <c r="P371" i="16"/>
  <c r="Q3652" i="16"/>
  <c r="R3652" i="16" s="1"/>
  <c r="N3652" i="16" s="1"/>
  <c r="P3652" i="16"/>
  <c r="P3144" i="16"/>
  <c r="Q3144" i="16"/>
  <c r="R3144" i="16" s="1"/>
  <c r="N3144" i="16" s="1"/>
  <c r="Q3019" i="16"/>
  <c r="R3019" i="16" s="1"/>
  <c r="N3019" i="16" s="1"/>
  <c r="P3019" i="16"/>
  <c r="Q2720" i="16"/>
  <c r="R2720" i="16" s="1"/>
  <c r="N2720" i="16" s="1"/>
  <c r="P2720" i="16"/>
  <c r="P2468" i="16"/>
  <c r="Q2468" i="16"/>
  <c r="R2468" i="16" s="1"/>
  <c r="N2468" i="16" s="1"/>
  <c r="Q2133" i="16"/>
  <c r="R2133" i="16" s="1"/>
  <c r="N2133" i="16" s="1"/>
  <c r="P2133" i="16"/>
  <c r="Q1693" i="16"/>
  <c r="R1693" i="16" s="1"/>
  <c r="N1693" i="16" s="1"/>
  <c r="P1693" i="16"/>
  <c r="P3421" i="16"/>
  <c r="Q3421" i="16"/>
  <c r="R3421" i="16" s="1"/>
  <c r="N3421" i="16" s="1"/>
  <c r="Q3099" i="16"/>
  <c r="R3099" i="16" s="1"/>
  <c r="N3099" i="16" s="1"/>
  <c r="P3099" i="16"/>
  <c r="Q3521" i="16"/>
  <c r="R3521" i="16" s="1"/>
  <c r="N3521" i="16" s="1"/>
  <c r="P3521" i="16"/>
  <c r="Q3787" i="16"/>
  <c r="R3787" i="16" s="1"/>
  <c r="N3787" i="16" s="1"/>
  <c r="P3787" i="16"/>
  <c r="P3585" i="16"/>
  <c r="Q3585" i="16"/>
  <c r="R3585" i="16" s="1"/>
  <c r="N3585" i="16" s="1"/>
  <c r="Q528" i="16"/>
  <c r="R528" i="16" s="1"/>
  <c r="N528" i="16" s="1"/>
  <c r="P528" i="16"/>
  <c r="P2394" i="16"/>
  <c r="Q2394" i="16"/>
  <c r="R2394" i="16" s="1"/>
  <c r="N2394" i="16" s="1"/>
  <c r="Q2531" i="16"/>
  <c r="R2531" i="16" s="1"/>
  <c r="N2531" i="16" s="1"/>
  <c r="P2531" i="16"/>
  <c r="P1148" i="16"/>
  <c r="Q1148" i="16"/>
  <c r="R1148" i="16" s="1"/>
  <c r="N1148" i="16" s="1"/>
  <c r="P2876" i="16"/>
  <c r="Q2876" i="16"/>
  <c r="R2876" i="16" s="1"/>
  <c r="N2876" i="16" s="1"/>
  <c r="P2625" i="16"/>
  <c r="Q2625" i="16"/>
  <c r="R2625" i="16" s="1"/>
  <c r="N2625" i="16" s="1"/>
  <c r="P2290" i="16"/>
  <c r="Q2290" i="16"/>
  <c r="R2290" i="16" s="1"/>
  <c r="N2290" i="16" s="1"/>
  <c r="Q1848" i="16"/>
  <c r="R1848" i="16" s="1"/>
  <c r="N1848" i="16" s="1"/>
  <c r="P1848" i="16"/>
  <c r="Q3577" i="16"/>
  <c r="R3577" i="16" s="1"/>
  <c r="N3577" i="16" s="1"/>
  <c r="P3577" i="16"/>
  <c r="Q3255" i="16"/>
  <c r="R3255" i="16" s="1"/>
  <c r="N3255" i="16" s="1"/>
  <c r="P3255" i="16"/>
  <c r="P3677" i="16"/>
  <c r="Q3677" i="16"/>
  <c r="R3677" i="16" s="1"/>
  <c r="N3677" i="16" s="1"/>
  <c r="Q1618" i="16"/>
  <c r="R1618" i="16" s="1"/>
  <c r="N1618" i="16" s="1"/>
  <c r="P1618" i="16"/>
  <c r="Q3741" i="16"/>
  <c r="R3741" i="16" s="1"/>
  <c r="N3741" i="16" s="1"/>
  <c r="P3741" i="16"/>
  <c r="Q695" i="16"/>
  <c r="R695" i="16" s="1"/>
  <c r="N695" i="16" s="1"/>
  <c r="P695" i="16"/>
  <c r="Q3612" i="16"/>
  <c r="R3612" i="16" s="1"/>
  <c r="N3612" i="16" s="1"/>
  <c r="P3612" i="16"/>
  <c r="P3298" i="16"/>
  <c r="Q3298" i="16"/>
  <c r="R3298" i="16" s="1"/>
  <c r="N3298" i="16" s="1"/>
  <c r="Q552" i="16"/>
  <c r="R552" i="16" s="1"/>
  <c r="N552" i="16" s="1"/>
  <c r="P552" i="16"/>
  <c r="Q835" i="16"/>
  <c r="R835" i="16" s="1"/>
  <c r="N835" i="16" s="1"/>
  <c r="P835" i="16"/>
  <c r="Q1729" i="16"/>
  <c r="R1729" i="16" s="1"/>
  <c r="N1729" i="16" s="1"/>
  <c r="P1729" i="16"/>
  <c r="Q2341" i="16"/>
  <c r="R2341" i="16" s="1"/>
  <c r="N2341" i="16" s="1"/>
  <c r="P2341" i="16"/>
  <c r="Q260" i="16"/>
  <c r="R260" i="16" s="1"/>
  <c r="N260" i="16" s="1"/>
  <c r="P260" i="16"/>
  <c r="Q549" i="16"/>
  <c r="R549" i="16" s="1"/>
  <c r="N549" i="16" s="1"/>
  <c r="P549" i="16"/>
  <c r="Q2750" i="16"/>
  <c r="R2750" i="16" s="1"/>
  <c r="N2750" i="16" s="1"/>
  <c r="P2750" i="16"/>
  <c r="P297" i="16"/>
  <c r="Q297" i="16"/>
  <c r="R297" i="16" s="1"/>
  <c r="N297" i="16" s="1"/>
  <c r="Q517" i="16"/>
  <c r="R517" i="16" s="1"/>
  <c r="N517" i="16" s="1"/>
  <c r="P517" i="16"/>
  <c r="Q138" i="16"/>
  <c r="R138" i="16" s="1"/>
  <c r="N138" i="16" s="1"/>
  <c r="P138" i="16"/>
  <c r="P2044" i="16"/>
  <c r="Q2044" i="16"/>
  <c r="R2044" i="16" s="1"/>
  <c r="N2044" i="16" s="1"/>
  <c r="P2749" i="16"/>
  <c r="Q2749" i="16"/>
  <c r="R2749" i="16" s="1"/>
  <c r="N2749" i="16" s="1"/>
  <c r="Q2068" i="16"/>
  <c r="R2068" i="16" s="1"/>
  <c r="N2068" i="16" s="1"/>
  <c r="P2068" i="16"/>
  <c r="Q2343" i="16"/>
  <c r="R2343" i="16" s="1"/>
  <c r="N2343" i="16" s="1"/>
  <c r="P2343" i="16"/>
  <c r="P1108" i="16"/>
  <c r="Q1108" i="16"/>
  <c r="R1108" i="16" s="1"/>
  <c r="N1108" i="16" s="1"/>
  <c r="P2405" i="16"/>
  <c r="Q2405" i="16"/>
  <c r="R2405" i="16" s="1"/>
  <c r="N2405" i="16" s="1"/>
  <c r="Q1997" i="16"/>
  <c r="R1997" i="16" s="1"/>
  <c r="N1997" i="16" s="1"/>
  <c r="P1997" i="16"/>
  <c r="P2390" i="16"/>
  <c r="Q2390" i="16"/>
  <c r="R2390" i="16" s="1"/>
  <c r="N2390" i="16" s="1"/>
  <c r="P954" i="16"/>
  <c r="Q954" i="16"/>
  <c r="R954" i="16" s="1"/>
  <c r="N954" i="16" s="1"/>
  <c r="P1564" i="16"/>
  <c r="Q1564" i="16"/>
  <c r="R1564" i="16" s="1"/>
  <c r="N1564" i="16" s="1"/>
  <c r="Q2131" i="16"/>
  <c r="R2131" i="16" s="1"/>
  <c r="N2131" i="16" s="1"/>
  <c r="P2131" i="16"/>
  <c r="Q1695" i="16"/>
  <c r="R1695" i="16" s="1"/>
  <c r="N1695" i="16" s="1"/>
  <c r="P1695" i="16"/>
  <c r="Q2898" i="16"/>
  <c r="R2898" i="16" s="1"/>
  <c r="N2898" i="16" s="1"/>
  <c r="P2898" i="16"/>
  <c r="Q2283" i="16"/>
  <c r="R2283" i="16" s="1"/>
  <c r="N2283" i="16" s="1"/>
  <c r="P2283" i="16"/>
  <c r="Q845" i="16"/>
  <c r="R845" i="16" s="1"/>
  <c r="N845" i="16" s="1"/>
  <c r="P845" i="16"/>
  <c r="P2342" i="16"/>
  <c r="Q2342" i="16"/>
  <c r="R2342" i="16" s="1"/>
  <c r="N2342" i="16" s="1"/>
  <c r="Q557" i="16"/>
  <c r="R557" i="16" s="1"/>
  <c r="N557" i="16" s="1"/>
  <c r="P557" i="16"/>
  <c r="Q1871" i="16"/>
  <c r="R1871" i="16" s="1"/>
  <c r="N1871" i="16" s="1"/>
  <c r="P1871" i="16"/>
  <c r="P1760" i="16"/>
  <c r="Q1760" i="16"/>
  <c r="R1760" i="16" s="1"/>
  <c r="N1760" i="16" s="1"/>
  <c r="Q3446" i="16"/>
  <c r="R3446" i="16" s="1"/>
  <c r="N3446" i="16" s="1"/>
  <c r="P3446" i="16"/>
  <c r="Q1031" i="16"/>
  <c r="R1031" i="16" s="1"/>
  <c r="N1031" i="16" s="1"/>
  <c r="P1031" i="16"/>
  <c r="Q3834" i="16"/>
  <c r="R3834" i="16" s="1"/>
  <c r="N3834" i="16" s="1"/>
  <c r="P3834" i="16"/>
  <c r="P2748" i="16"/>
  <c r="Q2748" i="16"/>
  <c r="R2748" i="16" s="1"/>
  <c r="N2748" i="16" s="1"/>
  <c r="Q3102" i="16"/>
  <c r="R3102" i="16" s="1"/>
  <c r="N3102" i="16" s="1"/>
  <c r="P3102" i="16"/>
  <c r="Q3383" i="16"/>
  <c r="R3383" i="16" s="1"/>
  <c r="N3383" i="16" s="1"/>
  <c r="P3383" i="16"/>
  <c r="Q1018" i="16"/>
  <c r="R1018" i="16" s="1"/>
  <c r="N1018" i="16" s="1"/>
  <c r="P1018" i="16"/>
  <c r="P3735" i="16"/>
  <c r="Q3735" i="16"/>
  <c r="R3735" i="16" s="1"/>
  <c r="N3735" i="16" s="1"/>
  <c r="P3214" i="16"/>
  <c r="Q3214" i="16"/>
  <c r="R3214" i="16" s="1"/>
  <c r="N3214" i="16" s="1"/>
  <c r="P2819" i="16"/>
  <c r="Q2819" i="16"/>
  <c r="R2819" i="16" s="1"/>
  <c r="N2819" i="16" s="1"/>
  <c r="Q2194" i="16"/>
  <c r="R2194" i="16" s="1"/>
  <c r="N2194" i="16" s="1"/>
  <c r="P2194" i="16"/>
  <c r="Q3160" i="16"/>
  <c r="R3160" i="16" s="1"/>
  <c r="N3160" i="16" s="1"/>
  <c r="P3160" i="16"/>
  <c r="Q3331" i="16"/>
  <c r="R3331" i="16" s="1"/>
  <c r="N3331" i="16" s="1"/>
  <c r="P3331" i="16"/>
  <c r="P2828" i="16"/>
  <c r="Q2828" i="16"/>
  <c r="R2828" i="16" s="1"/>
  <c r="N2828" i="16" s="1"/>
  <c r="P1650" i="16"/>
  <c r="Q1650" i="16"/>
  <c r="R1650" i="16" s="1"/>
  <c r="N1650" i="16" s="1"/>
  <c r="P3425" i="16"/>
  <c r="Q3425" i="16"/>
  <c r="R3425" i="16" s="1"/>
  <c r="N3425" i="16" s="1"/>
  <c r="Q1930" i="16"/>
  <c r="R1930" i="16" s="1"/>
  <c r="N1930" i="16" s="1"/>
  <c r="P1930" i="16"/>
  <c r="Q3583" i="16"/>
  <c r="R3583" i="16" s="1"/>
  <c r="N3583" i="16" s="1"/>
  <c r="P3583" i="16"/>
  <c r="P323" i="16"/>
  <c r="Q323" i="16"/>
  <c r="R323" i="16" s="1"/>
  <c r="N323" i="16" s="1"/>
  <c r="P2904" i="16"/>
  <c r="Q2904" i="16"/>
  <c r="R2904" i="16" s="1"/>
  <c r="N2904" i="16" s="1"/>
  <c r="Q2838" i="16"/>
  <c r="R2838" i="16" s="1"/>
  <c r="N2838" i="16" s="1"/>
  <c r="P2838" i="16"/>
  <c r="P3845" i="16"/>
  <c r="Q3845" i="16"/>
  <c r="R3845" i="16" s="1"/>
  <c r="N3845" i="16" s="1"/>
  <c r="P758" i="16"/>
  <c r="Q758" i="16"/>
  <c r="R758" i="16" s="1"/>
  <c r="N758" i="16" s="1"/>
  <c r="Q999" i="16"/>
  <c r="R999" i="16" s="1"/>
  <c r="N999" i="16" s="1"/>
  <c r="P999" i="16"/>
  <c r="Q1351" i="16"/>
  <c r="R1351" i="16" s="1"/>
  <c r="N1351" i="16" s="1"/>
  <c r="P1351" i="16"/>
  <c r="Q2639" i="16"/>
  <c r="R2639" i="16" s="1"/>
  <c r="N2639" i="16" s="1"/>
  <c r="P2639" i="16"/>
  <c r="Q1044" i="16"/>
  <c r="R1044" i="16" s="1"/>
  <c r="N1044" i="16" s="1"/>
  <c r="P1044" i="16"/>
  <c r="P57" i="16"/>
  <c r="Q57" i="16"/>
  <c r="R57" i="16" s="1"/>
  <c r="N57" i="16" s="1"/>
  <c r="Q616" i="16"/>
  <c r="R616" i="16" s="1"/>
  <c r="N616" i="16" s="1"/>
  <c r="P616" i="16"/>
  <c r="Q62" i="16"/>
  <c r="R62" i="16" s="1"/>
  <c r="N62" i="16" s="1"/>
  <c r="P62" i="16"/>
  <c r="P189" i="16"/>
  <c r="Q189" i="16"/>
  <c r="R189" i="16" s="1"/>
  <c r="N189" i="16" s="1"/>
  <c r="Q736" i="16"/>
  <c r="R736" i="16" s="1"/>
  <c r="N736" i="16" s="1"/>
  <c r="P736" i="16"/>
  <c r="Q110" i="16"/>
  <c r="R110" i="16" s="1"/>
  <c r="N110" i="16" s="1"/>
  <c r="P110" i="16"/>
  <c r="P333" i="16"/>
  <c r="Q333" i="16"/>
  <c r="R333" i="16" s="1"/>
  <c r="N333" i="16" s="1"/>
  <c r="Q220" i="16"/>
  <c r="R220" i="16" s="1"/>
  <c r="N220" i="16" s="1"/>
  <c r="P220" i="16"/>
  <c r="Q901" i="16"/>
  <c r="R901" i="16" s="1"/>
  <c r="N901" i="16" s="1"/>
  <c r="P901" i="16"/>
  <c r="Q631" i="16"/>
  <c r="R631" i="16" s="1"/>
  <c r="N631" i="16" s="1"/>
  <c r="P631" i="16"/>
  <c r="Q711" i="16"/>
  <c r="R711" i="16" s="1"/>
  <c r="N711" i="16" s="1"/>
  <c r="P711" i="16"/>
  <c r="Q73" i="16"/>
  <c r="R73" i="16" s="1"/>
  <c r="N73" i="16" s="1"/>
  <c r="P73" i="16"/>
  <c r="P66" i="16"/>
  <c r="Q66" i="16"/>
  <c r="R66" i="16" s="1"/>
  <c r="N66" i="16" s="1"/>
  <c r="P601" i="16"/>
  <c r="Q601" i="16"/>
  <c r="R601" i="16" s="1"/>
  <c r="N601" i="16" s="1"/>
  <c r="P754" i="16"/>
  <c r="Q754" i="16"/>
  <c r="R754" i="16" s="1"/>
  <c r="N754" i="16" s="1"/>
  <c r="Q1048" i="16"/>
  <c r="R1048" i="16" s="1"/>
  <c r="N1048" i="16" s="1"/>
  <c r="P1048" i="16"/>
  <c r="Q721" i="16"/>
  <c r="R721" i="16" s="1"/>
  <c r="N721" i="16" s="1"/>
  <c r="P721" i="16"/>
  <c r="Q104" i="16"/>
  <c r="R104" i="16" s="1"/>
  <c r="N104" i="16" s="1"/>
  <c r="P104" i="16"/>
  <c r="P1022" i="16"/>
  <c r="Q1022" i="16"/>
  <c r="R1022" i="16" s="1"/>
  <c r="N1022" i="16" s="1"/>
  <c r="Q723" i="16"/>
  <c r="R723" i="16" s="1"/>
  <c r="N723" i="16" s="1"/>
  <c r="P723" i="16"/>
  <c r="P486" i="16"/>
  <c r="Q486" i="16"/>
  <c r="R486" i="16" s="1"/>
  <c r="N486" i="16" s="1"/>
  <c r="Q799" i="16"/>
  <c r="R799" i="16" s="1"/>
  <c r="N799" i="16" s="1"/>
  <c r="P799" i="16"/>
  <c r="P514" i="16"/>
  <c r="Q514" i="16"/>
  <c r="R514" i="16" s="1"/>
  <c r="N514" i="16" s="1"/>
  <c r="P288" i="16"/>
  <c r="Q288" i="16"/>
  <c r="R288" i="16" s="1"/>
  <c r="N288" i="16" s="1"/>
  <c r="Q2041" i="16"/>
  <c r="R2041" i="16" s="1"/>
  <c r="N2041" i="16" s="1"/>
  <c r="P2041" i="16"/>
  <c r="Q1921" i="16"/>
  <c r="R1921" i="16" s="1"/>
  <c r="N1921" i="16" s="1"/>
  <c r="P1921" i="16"/>
  <c r="Q2371" i="16"/>
  <c r="R2371" i="16" s="1"/>
  <c r="N2371" i="16" s="1"/>
  <c r="P2371" i="16"/>
  <c r="Q591" i="16"/>
  <c r="R591" i="16" s="1"/>
  <c r="N591" i="16" s="1"/>
  <c r="P591" i="16"/>
  <c r="Q352" i="16"/>
  <c r="R352" i="16" s="1"/>
  <c r="N352" i="16" s="1"/>
  <c r="P352" i="16"/>
  <c r="P55" i="16"/>
  <c r="Q55" i="16"/>
  <c r="R55" i="16" s="1"/>
  <c r="N55" i="16" s="1"/>
  <c r="Q392" i="16"/>
  <c r="R392" i="16" s="1"/>
  <c r="N392" i="16" s="1"/>
  <c r="P392" i="16"/>
  <c r="P82" i="16"/>
  <c r="Q82" i="16"/>
  <c r="R82" i="16" s="1"/>
  <c r="N82" i="16" s="1"/>
  <c r="Q875" i="16"/>
  <c r="R875" i="16" s="1"/>
  <c r="N875" i="16" s="1"/>
  <c r="P875" i="16"/>
  <c r="P2641" i="16"/>
  <c r="Q2641" i="16"/>
  <c r="R2641" i="16" s="1"/>
  <c r="N2641" i="16" s="1"/>
  <c r="P1599" i="16"/>
  <c r="Q1599" i="16"/>
  <c r="R1599" i="16" s="1"/>
  <c r="N1599" i="16" s="1"/>
  <c r="P670" i="16"/>
  <c r="Q670" i="16"/>
  <c r="R670" i="16" s="1"/>
  <c r="N670" i="16" s="1"/>
  <c r="Q1464" i="16"/>
  <c r="R1464" i="16" s="1"/>
  <c r="N1464" i="16" s="1"/>
  <c r="P1464" i="16"/>
  <c r="Q1213" i="16"/>
  <c r="R1213" i="16" s="1"/>
  <c r="N1213" i="16" s="1"/>
  <c r="P1213" i="16"/>
  <c r="Q1085" i="16"/>
  <c r="R1085" i="16" s="1"/>
  <c r="N1085" i="16" s="1"/>
  <c r="P1085" i="16"/>
  <c r="Q769" i="16"/>
  <c r="R769" i="16" s="1"/>
  <c r="N769" i="16" s="1"/>
  <c r="P769" i="16"/>
  <c r="P470" i="16"/>
  <c r="Q470" i="16"/>
  <c r="R470" i="16" s="1"/>
  <c r="N470" i="16" s="1"/>
  <c r="Q233" i="16"/>
  <c r="R233" i="16" s="1"/>
  <c r="N233" i="16" s="1"/>
  <c r="P233" i="16"/>
  <c r="P548" i="16"/>
  <c r="Q548" i="16"/>
  <c r="R548" i="16" s="1"/>
  <c r="N548" i="16" s="1"/>
  <c r="P261" i="16"/>
  <c r="Q261" i="16"/>
  <c r="R261" i="16" s="1"/>
  <c r="N261" i="16" s="1"/>
  <c r="Q982" i="16"/>
  <c r="R982" i="16" s="1"/>
  <c r="N982" i="16" s="1"/>
  <c r="P982" i="16"/>
  <c r="Q1766" i="16"/>
  <c r="R1766" i="16" s="1"/>
  <c r="N1766" i="16" s="1"/>
  <c r="P1766" i="16"/>
  <c r="P1562" i="16"/>
  <c r="Q1562" i="16"/>
  <c r="R1562" i="16" s="1"/>
  <c r="N1562" i="16" s="1"/>
  <c r="P2945" i="16"/>
  <c r="Q2945" i="16"/>
  <c r="R2945" i="16" s="1"/>
  <c r="N2945" i="16" s="1"/>
  <c r="Q339" i="16"/>
  <c r="R339" i="16" s="1"/>
  <c r="N339" i="16" s="1"/>
  <c r="P339" i="16"/>
  <c r="P101" i="16"/>
  <c r="Q101" i="16"/>
  <c r="R101" i="16" s="1"/>
  <c r="N101" i="16" s="1"/>
  <c r="Q415" i="16"/>
  <c r="R415" i="16" s="1"/>
  <c r="N415" i="16" s="1"/>
  <c r="P415" i="16"/>
  <c r="P129" i="16"/>
  <c r="Q129" i="16"/>
  <c r="R129" i="16" s="1"/>
  <c r="N129" i="16" s="1"/>
  <c r="Q849" i="16"/>
  <c r="R849" i="16" s="1"/>
  <c r="N849" i="16" s="1"/>
  <c r="P849" i="16"/>
  <c r="Q1633" i="16"/>
  <c r="R1633" i="16" s="1"/>
  <c r="N1633" i="16" s="1"/>
  <c r="P1633" i="16"/>
  <c r="P1406" i="16"/>
  <c r="Q1406" i="16"/>
  <c r="R1406" i="16" s="1"/>
  <c r="N1406" i="16" s="1"/>
  <c r="Q2093" i="16"/>
  <c r="R2093" i="16" s="1"/>
  <c r="N2093" i="16" s="1"/>
  <c r="P2093" i="16"/>
  <c r="Q832" i="16"/>
  <c r="R832" i="16" s="1"/>
  <c r="N832" i="16" s="1"/>
  <c r="P832" i="16"/>
  <c r="Q140" i="16"/>
  <c r="R140" i="16" s="1"/>
  <c r="N140" i="16" s="1"/>
  <c r="P140" i="16"/>
  <c r="Q871" i="16"/>
  <c r="R871" i="16" s="1"/>
  <c r="N871" i="16" s="1"/>
  <c r="P871" i="16"/>
  <c r="Q561" i="16"/>
  <c r="R561" i="16" s="1"/>
  <c r="N561" i="16" s="1"/>
  <c r="P561" i="16"/>
  <c r="P1358" i="16"/>
  <c r="Q1358" i="16"/>
  <c r="R1358" i="16" s="1"/>
  <c r="N1358" i="16" s="1"/>
  <c r="Q1106" i="16"/>
  <c r="R1106" i="16" s="1"/>
  <c r="N1106" i="16" s="1"/>
  <c r="P1106" i="16"/>
  <c r="P2501" i="16"/>
  <c r="Q2501" i="16"/>
  <c r="R2501" i="16" s="1"/>
  <c r="N2501" i="16" s="1"/>
  <c r="Q795" i="16"/>
  <c r="R795" i="16" s="1"/>
  <c r="N795" i="16" s="1"/>
  <c r="P795" i="16"/>
  <c r="Q558" i="16"/>
  <c r="R558" i="16" s="1"/>
  <c r="N558" i="16" s="1"/>
  <c r="P558" i="16"/>
  <c r="Q872" i="16"/>
  <c r="R872" i="16" s="1"/>
  <c r="N872" i="16" s="1"/>
  <c r="P872" i="16"/>
  <c r="P584" i="16"/>
  <c r="Q584" i="16"/>
  <c r="R584" i="16" s="1"/>
  <c r="N584" i="16" s="1"/>
  <c r="Q360" i="16"/>
  <c r="R360" i="16" s="1"/>
  <c r="N360" i="16" s="1"/>
  <c r="P360" i="16"/>
  <c r="Q2112" i="16"/>
  <c r="R2112" i="16" s="1"/>
  <c r="N2112" i="16" s="1"/>
  <c r="P2112" i="16"/>
  <c r="Q2030" i="16"/>
  <c r="R2030" i="16" s="1"/>
  <c r="N2030" i="16" s="1"/>
  <c r="P2030" i="16"/>
  <c r="Q1807" i="16"/>
  <c r="R1807" i="16" s="1"/>
  <c r="N1807" i="16" s="1"/>
  <c r="P1807" i="16"/>
  <c r="P518" i="16"/>
  <c r="Q518" i="16"/>
  <c r="R518" i="16" s="1"/>
  <c r="N518" i="16" s="1"/>
  <c r="P280" i="16"/>
  <c r="Q280" i="16"/>
  <c r="R280" i="16" s="1"/>
  <c r="N280" i="16" s="1"/>
  <c r="Q1000" i="16"/>
  <c r="R1000" i="16" s="1"/>
  <c r="N1000" i="16" s="1"/>
  <c r="P1000" i="16"/>
  <c r="Q308" i="16"/>
  <c r="R308" i="16" s="1"/>
  <c r="N308" i="16" s="1"/>
  <c r="P308" i="16"/>
  <c r="Q1028" i="16"/>
  <c r="R1028" i="16" s="1"/>
  <c r="N1028" i="16" s="1"/>
  <c r="P1028" i="16"/>
  <c r="Q804" i="16"/>
  <c r="R804" i="16" s="1"/>
  <c r="N804" i="16" s="1"/>
  <c r="P804" i="16"/>
  <c r="P2569" i="16"/>
  <c r="Q2569" i="16"/>
  <c r="R2569" i="16" s="1"/>
  <c r="N2569" i="16" s="1"/>
  <c r="P1251" i="16"/>
  <c r="Q1251" i="16"/>
  <c r="R1251" i="16" s="1"/>
  <c r="N1251" i="16" s="1"/>
  <c r="Q253" i="16"/>
  <c r="R253" i="16" s="1"/>
  <c r="N253" i="16" s="1"/>
  <c r="P253" i="16"/>
  <c r="Q962" i="16"/>
  <c r="R962" i="16" s="1"/>
  <c r="N962" i="16" s="1"/>
  <c r="P962" i="16"/>
  <c r="Q724" i="16"/>
  <c r="R724" i="16" s="1"/>
  <c r="N724" i="16" s="1"/>
  <c r="P724" i="16"/>
  <c r="Q426" i="16"/>
  <c r="R426" i="16" s="1"/>
  <c r="N426" i="16" s="1"/>
  <c r="P426" i="16"/>
  <c r="Q764" i="16"/>
  <c r="R764" i="16" s="1"/>
  <c r="N764" i="16" s="1"/>
  <c r="P764" i="16"/>
  <c r="P454" i="16"/>
  <c r="Q454" i="16"/>
  <c r="R454" i="16" s="1"/>
  <c r="N454" i="16" s="1"/>
  <c r="Q1249" i="16"/>
  <c r="R1249" i="16" s="1"/>
  <c r="N1249" i="16" s="1"/>
  <c r="P1249" i="16"/>
  <c r="Q3013" i="16"/>
  <c r="R3013" i="16" s="1"/>
  <c r="N3013" i="16" s="1"/>
  <c r="P3013" i="16"/>
  <c r="P1779" i="16"/>
  <c r="Q1779" i="16"/>
  <c r="R1779" i="16" s="1"/>
  <c r="N1779" i="16" s="1"/>
  <c r="Q2593" i="16"/>
  <c r="R2593" i="16" s="1"/>
  <c r="N2593" i="16" s="1"/>
  <c r="P2593" i="16"/>
  <c r="Q1322" i="16"/>
  <c r="R1322" i="16" s="1"/>
  <c r="N1322" i="16" s="1"/>
  <c r="P1322" i="16"/>
  <c r="P278" i="16"/>
  <c r="Q278" i="16"/>
  <c r="R278" i="16" s="1"/>
  <c r="N278" i="16" s="1"/>
  <c r="Q987" i="16"/>
  <c r="R987" i="16" s="1"/>
  <c r="N987" i="16" s="1"/>
  <c r="P987" i="16"/>
  <c r="Q749" i="16"/>
  <c r="R749" i="16" s="1"/>
  <c r="N749" i="16" s="1"/>
  <c r="P749" i="16"/>
  <c r="Q50" i="16"/>
  <c r="R50" i="16" s="1"/>
  <c r="N50" i="16" s="1"/>
  <c r="P50" i="16"/>
  <c r="P789" i="16"/>
  <c r="Q789" i="16"/>
  <c r="R789" i="16" s="1"/>
  <c r="N789" i="16" s="1"/>
  <c r="P478" i="16"/>
  <c r="Q478" i="16"/>
  <c r="R478" i="16" s="1"/>
  <c r="N478" i="16" s="1"/>
  <c r="Q1272" i="16"/>
  <c r="R1272" i="16" s="1"/>
  <c r="N1272" i="16" s="1"/>
  <c r="P1272" i="16"/>
  <c r="Q3037" i="16"/>
  <c r="R3037" i="16" s="1"/>
  <c r="N3037" i="16" s="1"/>
  <c r="P3037" i="16"/>
  <c r="P1923" i="16"/>
  <c r="Q1923" i="16"/>
  <c r="R1923" i="16" s="1"/>
  <c r="N1923" i="16" s="1"/>
  <c r="Q368" i="16"/>
  <c r="R368" i="16" s="1"/>
  <c r="N368" i="16" s="1"/>
  <c r="P368" i="16"/>
  <c r="P59" i="16"/>
  <c r="Q59" i="16"/>
  <c r="R59" i="16" s="1"/>
  <c r="N59" i="16" s="1"/>
  <c r="Q851" i="16"/>
  <c r="R851" i="16" s="1"/>
  <c r="N851" i="16" s="1"/>
  <c r="P851" i="16"/>
  <c r="P2617" i="16"/>
  <c r="Q2617" i="16"/>
  <c r="R2617" i="16" s="1"/>
  <c r="N2617" i="16" s="1"/>
  <c r="P1455" i="16"/>
  <c r="Q1455" i="16"/>
  <c r="R1455" i="16" s="1"/>
  <c r="N1455" i="16" s="1"/>
  <c r="Q1479" i="16"/>
  <c r="R1479" i="16" s="1"/>
  <c r="N1479" i="16" s="1"/>
  <c r="P1479" i="16"/>
  <c r="Q1156" i="16"/>
  <c r="R1156" i="16" s="1"/>
  <c r="N1156" i="16" s="1"/>
  <c r="P1156" i="16"/>
  <c r="Q2883" i="16"/>
  <c r="R2883" i="16" s="1"/>
  <c r="N2883" i="16" s="1"/>
  <c r="P2883" i="16"/>
  <c r="Q2632" i="16"/>
  <c r="R2632" i="16" s="1"/>
  <c r="N2632" i="16" s="1"/>
  <c r="P2632" i="16"/>
  <c r="P2357" i="16"/>
  <c r="Q2357" i="16"/>
  <c r="R2357" i="16" s="1"/>
  <c r="N2357" i="16" s="1"/>
  <c r="Q1387" i="16"/>
  <c r="R1387" i="16" s="1"/>
  <c r="N1387" i="16" s="1"/>
  <c r="P1387" i="16"/>
  <c r="P1772" i="16"/>
  <c r="Q1772" i="16"/>
  <c r="R1772" i="16" s="1"/>
  <c r="N1772" i="16" s="1"/>
  <c r="Q3663" i="16"/>
  <c r="R3663" i="16" s="1"/>
  <c r="N3663" i="16" s="1"/>
  <c r="P3663" i="16"/>
  <c r="Q2216" i="16"/>
  <c r="R2216" i="16" s="1"/>
  <c r="N2216" i="16" s="1"/>
  <c r="P2216" i="16"/>
  <c r="Q2997" i="16"/>
  <c r="R2997" i="16" s="1"/>
  <c r="N2997" i="16" s="1"/>
  <c r="P2997" i="16"/>
  <c r="Q3655" i="16"/>
  <c r="R3655" i="16" s="1"/>
  <c r="N3655" i="16" s="1"/>
  <c r="P3655" i="16"/>
  <c r="P2990" i="16"/>
  <c r="Q2990" i="16"/>
  <c r="R2990" i="16" s="1"/>
  <c r="N2990" i="16" s="1"/>
  <c r="Q2631" i="16"/>
  <c r="R2631" i="16" s="1"/>
  <c r="N2631" i="16" s="1"/>
  <c r="P2631" i="16"/>
  <c r="Q2380" i="16"/>
  <c r="R2380" i="16" s="1"/>
  <c r="N2380" i="16" s="1"/>
  <c r="P2380" i="16"/>
  <c r="Q2105" i="16"/>
  <c r="R2105" i="16" s="1"/>
  <c r="N2105" i="16" s="1"/>
  <c r="P2105" i="16"/>
  <c r="Q1087" i="16"/>
  <c r="R1087" i="16" s="1"/>
  <c r="N1087" i="16" s="1"/>
  <c r="P1087" i="16"/>
  <c r="Q1184" i="16"/>
  <c r="R1184" i="16" s="1"/>
  <c r="N1184" i="16" s="1"/>
  <c r="P1184" i="16"/>
  <c r="Q3109" i="16"/>
  <c r="R3109" i="16" s="1"/>
  <c r="N3109" i="16" s="1"/>
  <c r="P3109" i="16"/>
  <c r="Q2258" i="16"/>
  <c r="R2258" i="16" s="1"/>
  <c r="N2258" i="16" s="1"/>
  <c r="P2258" i="16"/>
  <c r="P1924" i="16"/>
  <c r="Q1924" i="16"/>
  <c r="R1924" i="16" s="1"/>
  <c r="N1924" i="16" s="1"/>
  <c r="Q1661" i="16"/>
  <c r="R1661" i="16" s="1"/>
  <c r="N1661" i="16" s="1"/>
  <c r="P1661" i="16"/>
  <c r="P1397" i="16"/>
  <c r="Q1397" i="16"/>
  <c r="R1397" i="16" s="1"/>
  <c r="N1397" i="16" s="1"/>
  <c r="Q473" i="16"/>
  <c r="R473" i="16" s="1"/>
  <c r="N473" i="16" s="1"/>
  <c r="P473" i="16"/>
  <c r="Q2252" i="16"/>
  <c r="R2252" i="16" s="1"/>
  <c r="N2252" i="16" s="1"/>
  <c r="P2252" i="16"/>
  <c r="Q1066" i="16"/>
  <c r="R1066" i="16" s="1"/>
  <c r="N1066" i="16" s="1"/>
  <c r="P1066" i="16"/>
  <c r="Q1571" i="16"/>
  <c r="R1571" i="16" s="1"/>
  <c r="N1571" i="16" s="1"/>
  <c r="P1571" i="16"/>
  <c r="P1215" i="16"/>
  <c r="Q1215" i="16"/>
  <c r="R1215" i="16" s="1"/>
  <c r="N1215" i="16" s="1"/>
  <c r="Q2943" i="16"/>
  <c r="R2943" i="16" s="1"/>
  <c r="N2943" i="16" s="1"/>
  <c r="P2943" i="16"/>
  <c r="Q2692" i="16"/>
  <c r="R2692" i="16" s="1"/>
  <c r="N2692" i="16" s="1"/>
  <c r="P2692" i="16"/>
  <c r="P2417" i="16"/>
  <c r="Q2417" i="16"/>
  <c r="R2417" i="16" s="1"/>
  <c r="N2417" i="16" s="1"/>
  <c r="Q1459" i="16"/>
  <c r="R1459" i="16" s="1"/>
  <c r="N1459" i="16" s="1"/>
  <c r="P1459" i="16"/>
  <c r="P1951" i="16"/>
  <c r="Q1951" i="16"/>
  <c r="R1951" i="16" s="1"/>
  <c r="N1951" i="16" s="1"/>
  <c r="Q1758" i="16"/>
  <c r="R1758" i="16" s="1"/>
  <c r="N1758" i="16" s="1"/>
  <c r="P1758" i="16"/>
  <c r="Q1083" i="16"/>
  <c r="R1083" i="16" s="1"/>
  <c r="N1083" i="16" s="1"/>
  <c r="P1083" i="16"/>
  <c r="Q2810" i="16"/>
  <c r="R2810" i="16" s="1"/>
  <c r="N2810" i="16" s="1"/>
  <c r="P2810" i="16"/>
  <c r="P2561" i="16"/>
  <c r="Q2561" i="16"/>
  <c r="R2561" i="16" s="1"/>
  <c r="N2561" i="16" s="1"/>
  <c r="Q2284" i="16"/>
  <c r="R2284" i="16" s="1"/>
  <c r="N2284" i="16" s="1"/>
  <c r="P2284" i="16"/>
  <c r="P1302" i="16"/>
  <c r="Q1302" i="16"/>
  <c r="R1302" i="16" s="1"/>
  <c r="N1302" i="16" s="1"/>
  <c r="Q1615" i="16"/>
  <c r="R1615" i="16" s="1"/>
  <c r="N1615" i="16" s="1"/>
  <c r="P1615" i="16"/>
  <c r="P3230" i="16"/>
  <c r="Q3230" i="16"/>
  <c r="R3230" i="16" s="1"/>
  <c r="N3230" i="16" s="1"/>
  <c r="Q3038" i="16"/>
  <c r="R3038" i="16" s="1"/>
  <c r="N3038" i="16" s="1"/>
  <c r="P3038" i="16"/>
  <c r="Q2679" i="16"/>
  <c r="R2679" i="16" s="1"/>
  <c r="N2679" i="16" s="1"/>
  <c r="P2679" i="16"/>
  <c r="Q2428" i="16"/>
  <c r="R2428" i="16" s="1"/>
  <c r="N2428" i="16" s="1"/>
  <c r="P2428" i="16"/>
  <c r="Q2153" i="16"/>
  <c r="R2153" i="16" s="1"/>
  <c r="N2153" i="16" s="1"/>
  <c r="P2153" i="16"/>
  <c r="Q1147" i="16"/>
  <c r="R1147" i="16" s="1"/>
  <c r="N1147" i="16" s="1"/>
  <c r="P1147" i="16"/>
  <c r="Q1317" i="16"/>
  <c r="R1317" i="16" s="1"/>
  <c r="N1317" i="16" s="1"/>
  <c r="P1317" i="16"/>
  <c r="Q3397" i="16"/>
  <c r="R3397" i="16" s="1"/>
  <c r="N3397" i="16" s="1"/>
  <c r="P3397" i="16"/>
  <c r="Q2115" i="16"/>
  <c r="R2115" i="16" s="1"/>
  <c r="N2115" i="16" s="1"/>
  <c r="P2115" i="16"/>
  <c r="P1853" i="16"/>
  <c r="Q1853" i="16"/>
  <c r="R1853" i="16" s="1"/>
  <c r="N1853" i="16" s="1"/>
  <c r="Q1589" i="16"/>
  <c r="R1589" i="16" s="1"/>
  <c r="N1589" i="16" s="1"/>
  <c r="P1589" i="16"/>
  <c r="P666" i="16"/>
  <c r="Q666" i="16"/>
  <c r="R666" i="16" s="1"/>
  <c r="N666" i="16" s="1"/>
  <c r="P2479" i="16"/>
  <c r="Q2479" i="16"/>
  <c r="R2479" i="16" s="1"/>
  <c r="N2479" i="16" s="1"/>
  <c r="Q2230" i="16"/>
  <c r="R2230" i="16" s="1"/>
  <c r="N2230" i="16" s="1"/>
  <c r="P2230" i="16"/>
  <c r="Q2317" i="16"/>
  <c r="R2317" i="16" s="1"/>
  <c r="N2317" i="16" s="1"/>
  <c r="P2317" i="16"/>
  <c r="P1984" i="16"/>
  <c r="Q1984" i="16"/>
  <c r="R1984" i="16" s="1"/>
  <c r="N1984" i="16" s="1"/>
  <c r="P1720" i="16"/>
  <c r="Q1720" i="16"/>
  <c r="R1720" i="16" s="1"/>
  <c r="N1720" i="16" s="1"/>
  <c r="P1458" i="16"/>
  <c r="Q1458" i="16"/>
  <c r="R1458" i="16" s="1"/>
  <c r="N1458" i="16" s="1"/>
  <c r="P534" i="16"/>
  <c r="Q534" i="16"/>
  <c r="R534" i="16" s="1"/>
  <c r="N534" i="16" s="1"/>
  <c r="P2311" i="16"/>
  <c r="Q2311" i="16"/>
  <c r="R2311" i="16" s="1"/>
  <c r="N2311" i="16" s="1"/>
  <c r="Q1378" i="16"/>
  <c r="R1378" i="16" s="1"/>
  <c r="N1378" i="16" s="1"/>
  <c r="P1378" i="16"/>
  <c r="P3706" i="16"/>
  <c r="Q3706" i="16"/>
  <c r="R3706" i="16" s="1"/>
  <c r="N3706" i="16" s="1"/>
  <c r="P2571" i="16"/>
  <c r="Q2571" i="16"/>
  <c r="R2571" i="16" s="1"/>
  <c r="N2571" i="16" s="1"/>
  <c r="Q2308" i="16"/>
  <c r="R2308" i="16" s="1"/>
  <c r="N2308" i="16" s="1"/>
  <c r="P2308" i="16"/>
  <c r="P2046" i="16"/>
  <c r="Q2046" i="16"/>
  <c r="R2046" i="16" s="1"/>
  <c r="N2046" i="16" s="1"/>
  <c r="P1158" i="16"/>
  <c r="Q1158" i="16"/>
  <c r="R1158" i="16" s="1"/>
  <c r="N1158" i="16" s="1"/>
  <c r="Q3066" i="16"/>
  <c r="R3066" i="16" s="1"/>
  <c r="N3066" i="16" s="1"/>
  <c r="P3066" i="16"/>
  <c r="Q2808" i="16"/>
  <c r="R2808" i="16" s="1"/>
  <c r="N2808" i="16" s="1"/>
  <c r="P2808" i="16"/>
  <c r="Q2630" i="16"/>
  <c r="R2630" i="16" s="1"/>
  <c r="N2630" i="16" s="1"/>
  <c r="P2630" i="16"/>
  <c r="P2294" i="16"/>
  <c r="Q2294" i="16"/>
  <c r="R2294" i="16" s="1"/>
  <c r="N2294" i="16" s="1"/>
  <c r="P2031" i="16"/>
  <c r="Q2031" i="16"/>
  <c r="R2031" i="16" s="1"/>
  <c r="N2031" i="16" s="1"/>
  <c r="Q1770" i="16"/>
  <c r="R1770" i="16" s="1"/>
  <c r="N1770" i="16" s="1"/>
  <c r="P1770" i="16"/>
  <c r="P859" i="16"/>
  <c r="Q859" i="16"/>
  <c r="R859" i="16" s="1"/>
  <c r="N859" i="16" s="1"/>
  <c r="Q2695" i="16"/>
  <c r="R2695" i="16" s="1"/>
  <c r="N2695" i="16" s="1"/>
  <c r="P2695" i="16"/>
  <c r="Q1092" i="16"/>
  <c r="R1092" i="16" s="1"/>
  <c r="N1092" i="16" s="1"/>
  <c r="P1092" i="16"/>
  <c r="P978" i="16"/>
  <c r="Q978" i="16"/>
  <c r="R978" i="16" s="1"/>
  <c r="N978" i="16" s="1"/>
  <c r="P2611" i="16"/>
  <c r="Q2611" i="16"/>
  <c r="R2611" i="16" s="1"/>
  <c r="N2611" i="16" s="1"/>
  <c r="P2312" i="16"/>
  <c r="Q2312" i="16"/>
  <c r="R2312" i="16" s="1"/>
  <c r="N2312" i="16" s="1"/>
  <c r="Q2049" i="16"/>
  <c r="R2049" i="16" s="1"/>
  <c r="N2049" i="16" s="1"/>
  <c r="P2049" i="16"/>
  <c r="P1714" i="16"/>
  <c r="Q1714" i="16"/>
  <c r="R1714" i="16" s="1"/>
  <c r="N1714" i="16" s="1"/>
  <c r="Q1284" i="16"/>
  <c r="R1284" i="16" s="1"/>
  <c r="N1284" i="16" s="1"/>
  <c r="P1284" i="16"/>
  <c r="P3023" i="16"/>
  <c r="Q3023" i="16"/>
  <c r="R3023" i="16" s="1"/>
  <c r="N3023" i="16" s="1"/>
  <c r="Q3734" i="16"/>
  <c r="R3734" i="16" s="1"/>
  <c r="N3734" i="16" s="1"/>
  <c r="P3734" i="16"/>
  <c r="P3114" i="16"/>
  <c r="Q3114" i="16"/>
  <c r="R3114" i="16" s="1"/>
  <c r="N3114" i="16" s="1"/>
  <c r="P3379" i="16"/>
  <c r="Q3379" i="16"/>
  <c r="R3379" i="16" s="1"/>
  <c r="N3379" i="16" s="1"/>
  <c r="Q3177" i="16"/>
  <c r="R3177" i="16" s="1"/>
  <c r="N3177" i="16" s="1"/>
  <c r="P3177" i="16"/>
  <c r="Q1391" i="16"/>
  <c r="R1391" i="16" s="1"/>
  <c r="N1391" i="16" s="1"/>
  <c r="P1391" i="16"/>
  <c r="Q3660" i="16"/>
  <c r="R3660" i="16" s="1"/>
  <c r="N3660" i="16" s="1"/>
  <c r="P3660" i="16"/>
  <c r="Q2124" i="16"/>
  <c r="R2124" i="16" s="1"/>
  <c r="N2124" i="16" s="1"/>
  <c r="P2124" i="16"/>
  <c r="Q3235" i="16"/>
  <c r="R3235" i="16" s="1"/>
  <c r="N3235" i="16" s="1"/>
  <c r="P3235" i="16"/>
  <c r="P1725" i="16"/>
  <c r="Q1725" i="16"/>
  <c r="R1725" i="16" s="1"/>
  <c r="N1725" i="16" s="1"/>
  <c r="Q1296" i="16"/>
  <c r="R1296" i="16" s="1"/>
  <c r="N1296" i="16" s="1"/>
  <c r="P1296" i="16"/>
  <c r="P3036" i="16"/>
  <c r="Q3036" i="16"/>
  <c r="R3036" i="16" s="1"/>
  <c r="N3036" i="16" s="1"/>
  <c r="Q3746" i="16"/>
  <c r="R3746" i="16" s="1"/>
  <c r="N3746" i="16" s="1"/>
  <c r="P3746" i="16"/>
  <c r="Q3125" i="16"/>
  <c r="R3125" i="16" s="1"/>
  <c r="N3125" i="16" s="1"/>
  <c r="P3125" i="16"/>
  <c r="P3392" i="16"/>
  <c r="Q3392" i="16"/>
  <c r="R3392" i="16" s="1"/>
  <c r="N3392" i="16" s="1"/>
  <c r="Q3190" i="16"/>
  <c r="R3190" i="16" s="1"/>
  <c r="N3190" i="16" s="1"/>
  <c r="P3190" i="16"/>
  <c r="P1451" i="16"/>
  <c r="Q1451" i="16"/>
  <c r="R1451" i="16" s="1"/>
  <c r="N1451" i="16" s="1"/>
  <c r="Q3672" i="16"/>
  <c r="R3672" i="16" s="1"/>
  <c r="N3672" i="16" s="1"/>
  <c r="P3672" i="16"/>
  <c r="Q2147" i="16"/>
  <c r="R2147" i="16" s="1"/>
  <c r="N2147" i="16" s="1"/>
  <c r="P2147" i="16"/>
  <c r="Q3306" i="16"/>
  <c r="R3306" i="16" s="1"/>
  <c r="N3306" i="16" s="1"/>
  <c r="P3306" i="16"/>
  <c r="P1640" i="16"/>
  <c r="Q1640" i="16"/>
  <c r="R1640" i="16" s="1"/>
  <c r="N1640" i="16" s="1"/>
  <c r="Q1306" i="16"/>
  <c r="R1306" i="16" s="1"/>
  <c r="N1306" i="16" s="1"/>
  <c r="P1306" i="16"/>
  <c r="P58" i="16"/>
  <c r="Q58" i="16"/>
  <c r="R58" i="16" s="1"/>
  <c r="N58" i="16" s="1"/>
  <c r="P2603" i="16"/>
  <c r="Q2603" i="16"/>
  <c r="R2603" i="16" s="1"/>
  <c r="N2603" i="16" s="1"/>
  <c r="P3326" i="16"/>
  <c r="Q3326" i="16"/>
  <c r="R3326" i="16" s="1"/>
  <c r="N3326" i="16" s="1"/>
  <c r="Q2045" i="16"/>
  <c r="R2045" i="16" s="1"/>
  <c r="N2045" i="16" s="1"/>
  <c r="P2045" i="16"/>
  <c r="Q1517" i="16"/>
  <c r="R1517" i="16" s="1"/>
  <c r="N1517" i="16" s="1"/>
  <c r="P1517" i="16"/>
  <c r="Q3728" i="16"/>
  <c r="R3728" i="16" s="1"/>
  <c r="N3728" i="16" s="1"/>
  <c r="P3728" i="16"/>
  <c r="Q3502" i="16"/>
  <c r="R3502" i="16" s="1"/>
  <c r="N3502" i="16" s="1"/>
  <c r="P3502" i="16"/>
  <c r="Q3252" i="16"/>
  <c r="R3252" i="16" s="1"/>
  <c r="N3252" i="16" s="1"/>
  <c r="P3252" i="16"/>
  <c r="Q3030" i="16"/>
  <c r="R3030" i="16" s="1"/>
  <c r="N3030" i="16" s="1"/>
  <c r="P3030" i="16"/>
  <c r="P2604" i="16"/>
  <c r="Q2604" i="16"/>
  <c r="R2604" i="16" s="1"/>
  <c r="N2604" i="16" s="1"/>
  <c r="Q1077" i="16"/>
  <c r="R1077" i="16" s="1"/>
  <c r="N1077" i="16" s="1"/>
  <c r="P1077" i="16"/>
  <c r="P2817" i="16"/>
  <c r="Q2817" i="16"/>
  <c r="R2817" i="16" s="1"/>
  <c r="N2817" i="16" s="1"/>
  <c r="Q2482" i="16"/>
  <c r="R2482" i="16" s="1"/>
  <c r="N2482" i="16" s="1"/>
  <c r="P2482" i="16"/>
  <c r="P2039" i="16"/>
  <c r="Q2039" i="16"/>
  <c r="R2039" i="16" s="1"/>
  <c r="N2039" i="16" s="1"/>
  <c r="P3769" i="16"/>
  <c r="Q3769" i="16"/>
  <c r="R3769" i="16" s="1"/>
  <c r="N3769" i="16" s="1"/>
  <c r="P3447" i="16"/>
  <c r="Q3447" i="16"/>
  <c r="R3447" i="16" s="1"/>
  <c r="N3447" i="16" s="1"/>
  <c r="Q1625" i="16"/>
  <c r="R1625" i="16" s="1"/>
  <c r="N1625" i="16" s="1"/>
  <c r="P1625" i="16"/>
  <c r="Q3151" i="16"/>
  <c r="R3151" i="16" s="1"/>
  <c r="N3151" i="16" s="1"/>
  <c r="P3151" i="16"/>
  <c r="Q1584" i="16"/>
  <c r="R1584" i="16" s="1"/>
  <c r="N1584" i="16" s="1"/>
  <c r="P1584" i="16"/>
  <c r="Q888" i="16"/>
  <c r="R888" i="16" s="1"/>
  <c r="N888" i="16" s="1"/>
  <c r="P888" i="16"/>
  <c r="Q3342" i="16"/>
  <c r="R3342" i="16" s="1"/>
  <c r="N3342" i="16" s="1"/>
  <c r="P3342" i="16"/>
  <c r="P2807" i="16"/>
  <c r="Q2807" i="16"/>
  <c r="R2807" i="16" s="1"/>
  <c r="N2807" i="16" s="1"/>
  <c r="Q1641" i="16"/>
  <c r="R1641" i="16" s="1"/>
  <c r="N1641" i="16" s="1"/>
  <c r="P1641" i="16"/>
  <c r="P1377" i="16"/>
  <c r="Q1377" i="16"/>
  <c r="R1377" i="16" s="1"/>
  <c r="N1377" i="16" s="1"/>
  <c r="Q1041" i="16"/>
  <c r="R1041" i="16" s="1"/>
  <c r="N1041" i="16" s="1"/>
  <c r="P1041" i="16"/>
  <c r="P2794" i="16"/>
  <c r="Q2794" i="16"/>
  <c r="R2794" i="16" s="1"/>
  <c r="N2794" i="16" s="1"/>
  <c r="Q2340" i="16"/>
  <c r="R2340" i="16" s="1"/>
  <c r="N2340" i="16" s="1"/>
  <c r="P2340" i="16"/>
  <c r="P2214" i="16"/>
  <c r="Q2214" i="16"/>
  <c r="R2214" i="16" s="1"/>
  <c r="N2214" i="16" s="1"/>
  <c r="Q3759" i="16"/>
  <c r="R3759" i="16" s="1"/>
  <c r="N3759" i="16" s="1"/>
  <c r="P3759" i="16"/>
  <c r="Q1255" i="16"/>
  <c r="R1255" i="16" s="1"/>
  <c r="N1255" i="16" s="1"/>
  <c r="P1255" i="16"/>
  <c r="Q3453" i="16"/>
  <c r="R3453" i="16" s="1"/>
  <c r="N3453" i="16" s="1"/>
  <c r="P3453" i="16"/>
  <c r="Q3237" i="16"/>
  <c r="R3237" i="16" s="1"/>
  <c r="N3237" i="16" s="1"/>
  <c r="P3237" i="16"/>
  <c r="P1595" i="16"/>
  <c r="Q1595" i="16"/>
  <c r="R1595" i="16" s="1"/>
  <c r="N1595" i="16" s="1"/>
  <c r="Q3499" i="16"/>
  <c r="R3499" i="16" s="1"/>
  <c r="N3499" i="16" s="1"/>
  <c r="P3499" i="16"/>
  <c r="Q2938" i="16"/>
  <c r="R2938" i="16" s="1"/>
  <c r="N2938" i="16" s="1"/>
  <c r="P2938" i="16"/>
  <c r="P1076" i="16"/>
  <c r="Q1076" i="16"/>
  <c r="R1076" i="16" s="1"/>
  <c r="N1076" i="16" s="1"/>
  <c r="Q2804" i="16"/>
  <c r="R2804" i="16" s="1"/>
  <c r="N2804" i="16" s="1"/>
  <c r="P2804" i="16"/>
  <c r="P2553" i="16"/>
  <c r="Q2553" i="16"/>
  <c r="R2553" i="16" s="1"/>
  <c r="N2553" i="16" s="1"/>
  <c r="Q2218" i="16"/>
  <c r="R2218" i="16" s="1"/>
  <c r="N2218" i="16" s="1"/>
  <c r="P2218" i="16"/>
  <c r="Q1776" i="16"/>
  <c r="R1776" i="16" s="1"/>
  <c r="N1776" i="16" s="1"/>
  <c r="P1776" i="16"/>
  <c r="Q3505" i="16"/>
  <c r="R3505" i="16" s="1"/>
  <c r="N3505" i="16" s="1"/>
  <c r="P3505" i="16"/>
  <c r="P3184" i="16"/>
  <c r="Q3184" i="16"/>
  <c r="R3184" i="16" s="1"/>
  <c r="N3184" i="16" s="1"/>
  <c r="P3605" i="16"/>
  <c r="Q3605" i="16"/>
  <c r="R3605" i="16" s="1"/>
  <c r="N3605" i="16" s="1"/>
  <c r="P1259" i="16"/>
  <c r="Q1259" i="16"/>
  <c r="R1259" i="16" s="1"/>
  <c r="N1259" i="16" s="1"/>
  <c r="Q3669" i="16"/>
  <c r="R3669" i="16" s="1"/>
  <c r="N3669" i="16" s="1"/>
  <c r="P3669" i="16"/>
  <c r="Q623" i="16"/>
  <c r="R623" i="16" s="1"/>
  <c r="N623" i="16" s="1"/>
  <c r="P623" i="16"/>
  <c r="P3486" i="16"/>
  <c r="Q3486" i="16"/>
  <c r="R3486" i="16" s="1"/>
  <c r="N3486" i="16" s="1"/>
  <c r="P2952" i="16"/>
  <c r="Q2952" i="16"/>
  <c r="R2952" i="16" s="1"/>
  <c r="N2952" i="16" s="1"/>
  <c r="P3332" i="16"/>
  <c r="Q3332" i="16"/>
  <c r="R3332" i="16" s="1"/>
  <c r="N3332" i="16" s="1"/>
  <c r="Q3119" i="16"/>
  <c r="R3119" i="16" s="1"/>
  <c r="N3119" i="16" s="1"/>
  <c r="P3119" i="16"/>
  <c r="P1115" i="16"/>
  <c r="Q1115" i="16"/>
  <c r="R1115" i="16" s="1"/>
  <c r="N1115" i="16" s="1"/>
  <c r="P2850" i="16"/>
  <c r="Q2850" i="16"/>
  <c r="R2850" i="16" s="1"/>
  <c r="N2850" i="16" s="1"/>
  <c r="P2327" i="16"/>
  <c r="Q2327" i="16"/>
  <c r="R2327" i="16" s="1"/>
  <c r="N2327" i="16" s="1"/>
  <c r="P1676" i="16"/>
  <c r="Q1676" i="16"/>
  <c r="R1676" i="16" s="1"/>
  <c r="N1676" i="16" s="1"/>
  <c r="P1413" i="16"/>
  <c r="Q1413" i="16"/>
  <c r="R1413" i="16" s="1"/>
  <c r="N1413" i="16" s="1"/>
  <c r="Q1078" i="16"/>
  <c r="R1078" i="16" s="1"/>
  <c r="N1078" i="16" s="1"/>
  <c r="P1078" i="16"/>
  <c r="P2830" i="16"/>
  <c r="Q2830" i="16"/>
  <c r="R2830" i="16" s="1"/>
  <c r="N2830" i="16" s="1"/>
  <c r="Q2376" i="16"/>
  <c r="R2376" i="16" s="1"/>
  <c r="N2376" i="16" s="1"/>
  <c r="P2376" i="16"/>
  <c r="Q3098" i="16"/>
  <c r="R3098" i="16" s="1"/>
  <c r="N3098" i="16" s="1"/>
  <c r="P3098" i="16"/>
  <c r="P3795" i="16"/>
  <c r="Q3795" i="16"/>
  <c r="R3795" i="16" s="1"/>
  <c r="N3795" i="16" s="1"/>
  <c r="Q1290" i="16"/>
  <c r="R1290" i="16" s="1"/>
  <c r="N1290" i="16" s="1"/>
  <c r="P1290" i="16"/>
  <c r="P3489" i="16"/>
  <c r="Q3489" i="16"/>
  <c r="R3489" i="16" s="1"/>
  <c r="N3489" i="16" s="1"/>
  <c r="P3275" i="16"/>
  <c r="Q3275" i="16"/>
  <c r="R3275" i="16" s="1"/>
  <c r="N3275" i="16" s="1"/>
  <c r="Q1775" i="16"/>
  <c r="R1775" i="16" s="1"/>
  <c r="N1775" i="16" s="1"/>
  <c r="P1775" i="16"/>
  <c r="Q3715" i="16"/>
  <c r="R3715" i="16" s="1"/>
  <c r="N3715" i="16" s="1"/>
  <c r="P3715" i="16"/>
  <c r="Q3095" i="16"/>
  <c r="R3095" i="16" s="1"/>
  <c r="N3095" i="16" s="1"/>
  <c r="P3095" i="16"/>
  <c r="P1895" i="16"/>
  <c r="Q1895" i="16"/>
  <c r="R1895" i="16" s="1"/>
  <c r="N1895" i="16" s="1"/>
  <c r="P3756" i="16"/>
  <c r="Q3756" i="16"/>
  <c r="R3756" i="16" s="1"/>
  <c r="N3756" i="16" s="1"/>
  <c r="P2387" i="16"/>
  <c r="Q2387" i="16"/>
  <c r="R2387" i="16" s="1"/>
  <c r="N2387" i="16" s="1"/>
  <c r="P3432" i="16"/>
  <c r="Q3432" i="16"/>
  <c r="R3432" i="16" s="1"/>
  <c r="N3432" i="16" s="1"/>
  <c r="P2708" i="16"/>
  <c r="Q2708" i="16"/>
  <c r="R2708" i="16" s="1"/>
  <c r="N2708" i="16" s="1"/>
  <c r="P2457" i="16"/>
  <c r="Q2457" i="16"/>
  <c r="R2457" i="16" s="1"/>
  <c r="N2457" i="16" s="1"/>
  <c r="Q2122" i="16"/>
  <c r="R2122" i="16" s="1"/>
  <c r="N2122" i="16" s="1"/>
  <c r="P2122" i="16"/>
  <c r="Q1679" i="16"/>
  <c r="R1679" i="16" s="1"/>
  <c r="N1679" i="16" s="1"/>
  <c r="P1679" i="16"/>
  <c r="Q3408" i="16"/>
  <c r="R3408" i="16" s="1"/>
  <c r="N3408" i="16" s="1"/>
  <c r="P3408" i="16"/>
  <c r="Q3088" i="16"/>
  <c r="R3088" i="16" s="1"/>
  <c r="N3088" i="16" s="1"/>
  <c r="P3088" i="16"/>
  <c r="Q3509" i="16"/>
  <c r="R3509" i="16" s="1"/>
  <c r="N3509" i="16" s="1"/>
  <c r="P3509" i="16"/>
  <c r="P3776" i="16"/>
  <c r="Q3776" i="16"/>
  <c r="R3776" i="16" s="1"/>
  <c r="N3776" i="16" s="1"/>
  <c r="P3573" i="16"/>
  <c r="Q3573" i="16"/>
  <c r="R3573" i="16" s="1"/>
  <c r="N3573" i="16" s="1"/>
  <c r="Q515" i="16"/>
  <c r="R515" i="16" s="1"/>
  <c r="N515" i="16" s="1"/>
  <c r="P515" i="16"/>
  <c r="P2310" i="16"/>
  <c r="Q2310" i="16"/>
  <c r="R2310" i="16" s="1"/>
  <c r="N2310" i="16" s="1"/>
  <c r="P2435" i="16"/>
  <c r="Q2435" i="16"/>
  <c r="R2435" i="16" s="1"/>
  <c r="N2435" i="16" s="1"/>
  <c r="Q1135" i="16"/>
  <c r="R1135" i="16" s="1"/>
  <c r="N1135" i="16" s="1"/>
  <c r="P1135" i="16"/>
  <c r="P2863" i="16"/>
  <c r="Q2863" i="16"/>
  <c r="R2863" i="16" s="1"/>
  <c r="N2863" i="16" s="1"/>
  <c r="Q2613" i="16"/>
  <c r="R2613" i="16" s="1"/>
  <c r="N2613" i="16" s="1"/>
  <c r="P2613" i="16"/>
  <c r="Q2277" i="16"/>
  <c r="R2277" i="16" s="1"/>
  <c r="N2277" i="16" s="1"/>
  <c r="P2277" i="16"/>
  <c r="P1835" i="16"/>
  <c r="Q1835" i="16"/>
  <c r="R1835" i="16" s="1"/>
  <c r="N1835" i="16" s="1"/>
  <c r="P3565" i="16"/>
  <c r="Q3565" i="16"/>
  <c r="R3565" i="16" s="1"/>
  <c r="N3565" i="16" s="1"/>
  <c r="Q3243" i="16"/>
  <c r="R3243" i="16" s="1"/>
  <c r="N3243" i="16" s="1"/>
  <c r="P3243" i="16"/>
  <c r="Q3665" i="16"/>
  <c r="R3665" i="16" s="1"/>
  <c r="N3665" i="16" s="1"/>
  <c r="P3665" i="16"/>
  <c r="P1558" i="16"/>
  <c r="Q1558" i="16"/>
  <c r="R1558" i="16" s="1"/>
  <c r="N1558" i="16" s="1"/>
  <c r="P3730" i="16"/>
  <c r="Q3730" i="16"/>
  <c r="R3730" i="16" s="1"/>
  <c r="N3730" i="16" s="1"/>
  <c r="P683" i="16"/>
  <c r="Q683" i="16"/>
  <c r="R683" i="16" s="1"/>
  <c r="N683" i="16" s="1"/>
  <c r="Q3492" i="16"/>
  <c r="R3492" i="16" s="1"/>
  <c r="N3492" i="16" s="1"/>
  <c r="P3492" i="16"/>
  <c r="P3250" i="16"/>
  <c r="Q3250" i="16"/>
  <c r="R3250" i="16" s="1"/>
  <c r="N3250" i="16" s="1"/>
  <c r="P1292" i="16"/>
  <c r="Q1292" i="16"/>
  <c r="R1292" i="16" s="1"/>
  <c r="N1292" i="16" s="1"/>
  <c r="P3020" i="16"/>
  <c r="Q3020" i="16"/>
  <c r="R3020" i="16" s="1"/>
  <c r="N3020" i="16" s="1"/>
  <c r="P2769" i="16"/>
  <c r="Q2769" i="16"/>
  <c r="R2769" i="16" s="1"/>
  <c r="N2769" i="16" s="1"/>
  <c r="Q2434" i="16"/>
  <c r="R2434" i="16" s="1"/>
  <c r="N2434" i="16" s="1"/>
  <c r="P2434" i="16"/>
  <c r="P1993" i="16"/>
  <c r="Q1993" i="16"/>
  <c r="R1993" i="16" s="1"/>
  <c r="N1993" i="16" s="1"/>
  <c r="Q3720" i="16"/>
  <c r="R3720" i="16" s="1"/>
  <c r="N3720" i="16" s="1"/>
  <c r="P3720" i="16"/>
  <c r="Q3399" i="16"/>
  <c r="R3399" i="16" s="1"/>
  <c r="N3399" i="16" s="1"/>
  <c r="P3399" i="16"/>
  <c r="P3821" i="16"/>
  <c r="Q3821" i="16"/>
  <c r="R3821" i="16" s="1"/>
  <c r="N3821" i="16" s="1"/>
  <c r="P3104" i="16"/>
  <c r="Q3104" i="16"/>
  <c r="R3104" i="16" s="1"/>
  <c r="N3104" i="16" s="1"/>
  <c r="P1307" i="16"/>
  <c r="Q1307" i="16"/>
  <c r="R1307" i="16" s="1"/>
  <c r="N1307" i="16" s="1"/>
  <c r="Q839" i="16"/>
  <c r="R839" i="16" s="1"/>
  <c r="N839" i="16" s="1"/>
  <c r="P839" i="16"/>
  <c r="Q3067" i="16"/>
  <c r="R3067" i="16" s="1"/>
  <c r="N3067" i="16" s="1"/>
  <c r="P3067" i="16"/>
  <c r="Q2579" i="16"/>
  <c r="R2579" i="16" s="1"/>
  <c r="N2579" i="16" s="1"/>
  <c r="P2579" i="16"/>
  <c r="Q566" i="16"/>
  <c r="R566" i="16" s="1"/>
  <c r="N566" i="16" s="1"/>
  <c r="P566" i="16"/>
  <c r="Q1261" i="16"/>
  <c r="R1261" i="16" s="1"/>
  <c r="N1261" i="16" s="1"/>
  <c r="P1261" i="16"/>
  <c r="Q512" i="16"/>
  <c r="R512" i="16" s="1"/>
  <c r="N512" i="16" s="1"/>
  <c r="P512" i="16"/>
  <c r="Q93" i="16"/>
  <c r="R93" i="16" s="1"/>
  <c r="N93" i="16" s="1"/>
  <c r="P93" i="16"/>
  <c r="P172" i="16"/>
  <c r="Q172" i="16"/>
  <c r="R172" i="16" s="1"/>
  <c r="N172" i="16" s="1"/>
  <c r="P128" i="16"/>
  <c r="Q128" i="16"/>
  <c r="R128" i="16" s="1"/>
  <c r="N128" i="16" s="1"/>
  <c r="Q1069" i="16"/>
  <c r="R1069" i="16" s="1"/>
  <c r="N1069" i="16" s="1"/>
  <c r="P1069" i="16"/>
  <c r="P951" i="16"/>
  <c r="Q951" i="16"/>
  <c r="R951" i="16" s="1"/>
  <c r="N951" i="16" s="1"/>
  <c r="Q460" i="16"/>
  <c r="R460" i="16" s="1"/>
  <c r="N460" i="16" s="1"/>
  <c r="P460" i="16"/>
  <c r="Q564" i="16"/>
  <c r="R564" i="16" s="1"/>
  <c r="N564" i="16" s="1"/>
  <c r="P564" i="16"/>
  <c r="Q2951" i="16"/>
  <c r="R2951" i="16" s="1"/>
  <c r="N2951" i="16" s="1"/>
  <c r="P2951" i="16"/>
  <c r="Q1817" i="16"/>
  <c r="R1817" i="16" s="1"/>
  <c r="N1817" i="16" s="1"/>
  <c r="P1817" i="16"/>
  <c r="P2836" i="16"/>
  <c r="Q2836" i="16"/>
  <c r="R2836" i="16" s="1"/>
  <c r="N2836" i="16" s="1"/>
  <c r="P1110" i="16"/>
  <c r="Q1110" i="16"/>
  <c r="R1110" i="16" s="1"/>
  <c r="N1110" i="16" s="1"/>
  <c r="P1098" i="16"/>
  <c r="Q1098" i="16"/>
  <c r="R1098" i="16" s="1"/>
  <c r="N1098" i="16" s="1"/>
  <c r="P2127" i="16"/>
  <c r="Q2127" i="16"/>
  <c r="R2127" i="16" s="1"/>
  <c r="N2127" i="16" s="1"/>
  <c r="Q2803" i="16"/>
  <c r="R2803" i="16" s="1"/>
  <c r="N2803" i="16" s="1"/>
  <c r="P2803" i="16"/>
  <c r="P1826" i="16"/>
  <c r="Q1826" i="16"/>
  <c r="R1826" i="16" s="1"/>
  <c r="N1826" i="16" s="1"/>
  <c r="Q3029" i="16"/>
  <c r="R3029" i="16" s="1"/>
  <c r="N3029" i="16" s="1"/>
  <c r="P3029" i="16"/>
  <c r="Q1319" i="16"/>
  <c r="R1319" i="16" s="1"/>
  <c r="N1319" i="16" s="1"/>
  <c r="P1319" i="16"/>
  <c r="Q1169" i="16"/>
  <c r="R1169" i="16" s="1"/>
  <c r="N1169" i="16" s="1"/>
  <c r="P1169" i="16"/>
  <c r="Q1614" i="16"/>
  <c r="R1614" i="16" s="1"/>
  <c r="N1614" i="16" s="1"/>
  <c r="P1614" i="16"/>
  <c r="Q1756" i="16"/>
  <c r="R1756" i="16" s="1"/>
  <c r="N1756" i="16" s="1"/>
  <c r="P1756" i="16"/>
  <c r="P1068" i="16"/>
  <c r="Q1068" i="16"/>
  <c r="R1068" i="16" s="1"/>
  <c r="N1068" i="16" s="1"/>
  <c r="Q1481" i="16"/>
  <c r="R1481" i="16" s="1"/>
  <c r="N1481" i="16" s="1"/>
  <c r="P1481" i="16"/>
  <c r="Q1522" i="16"/>
  <c r="R1522" i="16" s="1"/>
  <c r="N1522" i="16" s="1"/>
  <c r="P1522" i="16"/>
  <c r="P2023" i="16"/>
  <c r="Q2023" i="16"/>
  <c r="R2023" i="16" s="1"/>
  <c r="N2023" i="16" s="1"/>
  <c r="P178" i="16"/>
  <c r="Q178" i="16"/>
  <c r="R178" i="16" s="1"/>
  <c r="N178" i="16" s="1"/>
  <c r="P3124" i="16"/>
  <c r="Q3124" i="16"/>
  <c r="R3124" i="16" s="1"/>
  <c r="N3124" i="16" s="1"/>
  <c r="Q3621" i="16"/>
  <c r="R3621" i="16" s="1"/>
  <c r="N3621" i="16" s="1"/>
  <c r="P3621" i="16"/>
  <c r="P1437" i="16"/>
  <c r="Q1437" i="16"/>
  <c r="R1437" i="16" s="1"/>
  <c r="N1437" i="16" s="1"/>
  <c r="Q3458" i="16"/>
  <c r="R3458" i="16" s="1"/>
  <c r="N3458" i="16" s="1"/>
  <c r="P3458" i="16"/>
  <c r="Q1162" i="16"/>
  <c r="R1162" i="16" s="1"/>
  <c r="N1162" i="16" s="1"/>
  <c r="P1162" i="16"/>
  <c r="P3539" i="16"/>
  <c r="Q3539" i="16"/>
  <c r="R3539" i="16" s="1"/>
  <c r="N3539" i="16" s="1"/>
  <c r="P2770" i="16"/>
  <c r="Q2770" i="16"/>
  <c r="R2770" i="16" s="1"/>
  <c r="N2770" i="16" s="1"/>
  <c r="P2081" i="16"/>
  <c r="Q2081" i="16"/>
  <c r="R2081" i="16" s="1"/>
  <c r="N2081" i="16" s="1"/>
  <c r="P3428" i="16"/>
  <c r="Q3428" i="16"/>
  <c r="R3428" i="16" s="1"/>
  <c r="N3428" i="16" s="1"/>
  <c r="Q3354" i="16"/>
  <c r="R3354" i="16" s="1"/>
  <c r="N3354" i="16" s="1"/>
  <c r="P3354" i="16"/>
  <c r="Q2528" i="16"/>
  <c r="R2528" i="16" s="1"/>
  <c r="N2528" i="16" s="1"/>
  <c r="P2528" i="16"/>
  <c r="P3481" i="16"/>
  <c r="Q3481" i="16"/>
  <c r="R3481" i="16" s="1"/>
  <c r="N3481" i="16" s="1"/>
  <c r="Q3645" i="16"/>
  <c r="R3645" i="16" s="1"/>
  <c r="N3645" i="16" s="1"/>
  <c r="P3645" i="16"/>
  <c r="Q1090" i="16"/>
  <c r="R1090" i="16" s="1"/>
  <c r="N1090" i="16" s="1"/>
  <c r="P1090" i="16"/>
  <c r="Q3459" i="16"/>
  <c r="R3459" i="16" s="1"/>
  <c r="N3459" i="16" s="1"/>
  <c r="P3459" i="16"/>
  <c r="P900" i="16"/>
  <c r="Q900" i="16"/>
  <c r="R900" i="16" s="1"/>
  <c r="N900" i="16" s="1"/>
  <c r="Q2253" i="16"/>
  <c r="R2253" i="16" s="1"/>
  <c r="N2253" i="16" s="1"/>
  <c r="P2253" i="16"/>
  <c r="Q3737" i="16"/>
  <c r="R3737" i="16" s="1"/>
  <c r="N3737" i="16" s="1"/>
  <c r="P3737" i="16"/>
  <c r="Q779" i="16"/>
  <c r="R779" i="16" s="1"/>
  <c r="N779" i="16" s="1"/>
  <c r="P779" i="16"/>
  <c r="P1872" i="16"/>
  <c r="Q1872" i="16"/>
  <c r="R1872" i="16" s="1"/>
  <c r="N1872" i="16" s="1"/>
  <c r="Q910" i="16"/>
  <c r="R910" i="16" s="1"/>
  <c r="N910" i="16" s="1"/>
  <c r="P910" i="16"/>
  <c r="P398" i="16"/>
  <c r="Q398" i="16"/>
  <c r="R398" i="16" s="1"/>
  <c r="N398" i="16" s="1"/>
  <c r="P306" i="16"/>
  <c r="Q306" i="16"/>
  <c r="R306" i="16" s="1"/>
  <c r="N306" i="16" s="1"/>
  <c r="Q179" i="16"/>
  <c r="R179" i="16" s="1"/>
  <c r="N179" i="16" s="1"/>
  <c r="P179" i="16"/>
  <c r="Q797" i="16"/>
  <c r="R797" i="16" s="1"/>
  <c r="N797" i="16" s="1"/>
  <c r="P797" i="16"/>
  <c r="P476" i="16"/>
  <c r="Q476" i="16"/>
  <c r="R476" i="16" s="1"/>
  <c r="N476" i="16" s="1"/>
  <c r="Q328" i="16"/>
  <c r="R328" i="16" s="1"/>
  <c r="N328" i="16" s="1"/>
  <c r="P328" i="16"/>
  <c r="Q361" i="16"/>
  <c r="R361" i="16" s="1"/>
  <c r="N361" i="16" s="1"/>
  <c r="P361" i="16"/>
  <c r="P247" i="16"/>
  <c r="Q247" i="16"/>
  <c r="R247" i="16" s="1"/>
  <c r="N247" i="16" s="1"/>
  <c r="P938" i="16"/>
  <c r="Q938" i="16"/>
  <c r="R938" i="16" s="1"/>
  <c r="N938" i="16" s="1"/>
  <c r="P1550" i="16"/>
  <c r="Q1550" i="16"/>
  <c r="R1550" i="16" s="1"/>
  <c r="N1550" i="16" s="1"/>
  <c r="Q617" i="16"/>
  <c r="R617" i="16" s="1"/>
  <c r="N617" i="16" s="1"/>
  <c r="P617" i="16"/>
  <c r="P1010" i="16"/>
  <c r="Q1010" i="16"/>
  <c r="R1010" i="16" s="1"/>
  <c r="N1010" i="16" s="1"/>
  <c r="Q980" i="16"/>
  <c r="R980" i="16" s="1"/>
  <c r="N980" i="16" s="1"/>
  <c r="P980" i="16"/>
  <c r="P146" i="16"/>
  <c r="Q146" i="16"/>
  <c r="R146" i="16" s="1"/>
  <c r="N146" i="16" s="1"/>
  <c r="Q867" i="16"/>
  <c r="R867" i="16" s="1"/>
  <c r="N867" i="16" s="1"/>
  <c r="P867" i="16"/>
  <c r="Q629" i="16"/>
  <c r="R629" i="16" s="1"/>
  <c r="N629" i="16" s="1"/>
  <c r="P629" i="16"/>
  <c r="Q944" i="16"/>
  <c r="R944" i="16" s="1"/>
  <c r="N944" i="16" s="1"/>
  <c r="P944" i="16"/>
  <c r="P657" i="16"/>
  <c r="Q657" i="16"/>
  <c r="R657" i="16" s="1"/>
  <c r="N657" i="16" s="1"/>
  <c r="Q432" i="16"/>
  <c r="R432" i="16" s="1"/>
  <c r="N432" i="16" s="1"/>
  <c r="P432" i="16"/>
  <c r="Q2185" i="16"/>
  <c r="R2185" i="16" s="1"/>
  <c r="N2185" i="16" s="1"/>
  <c r="P2185" i="16"/>
  <c r="Q2150" i="16"/>
  <c r="R2150" i="16" s="1"/>
  <c r="N2150" i="16" s="1"/>
  <c r="P2150" i="16"/>
  <c r="P1667" i="16"/>
  <c r="Q1667" i="16"/>
  <c r="R1667" i="16" s="1"/>
  <c r="N1667" i="16" s="1"/>
  <c r="P734" i="16"/>
  <c r="Q734" i="16"/>
  <c r="R734" i="16" s="1"/>
  <c r="N734" i="16" s="1"/>
  <c r="Q497" i="16"/>
  <c r="R497" i="16" s="1"/>
  <c r="N497" i="16" s="1"/>
  <c r="P497" i="16"/>
  <c r="P198" i="16"/>
  <c r="Q198" i="16"/>
  <c r="R198" i="16" s="1"/>
  <c r="N198" i="16" s="1"/>
  <c r="Q535" i="16"/>
  <c r="R535" i="16" s="1"/>
  <c r="N535" i="16" s="1"/>
  <c r="P535" i="16"/>
  <c r="Q226" i="16"/>
  <c r="R226" i="16" s="1"/>
  <c r="N226" i="16" s="1"/>
  <c r="P226" i="16"/>
  <c r="Q1020" i="16"/>
  <c r="R1020" i="16" s="1"/>
  <c r="N1020" i="16" s="1"/>
  <c r="P1020" i="16"/>
  <c r="P2785" i="16"/>
  <c r="Q2785" i="16"/>
  <c r="R2785" i="16" s="1"/>
  <c r="N2785" i="16" s="1"/>
  <c r="P2463" i="16"/>
  <c r="Q2463" i="16"/>
  <c r="R2463" i="16" s="1"/>
  <c r="N2463" i="16" s="1"/>
  <c r="Q825" i="16"/>
  <c r="R825" i="16" s="1"/>
  <c r="N825" i="16" s="1"/>
  <c r="P825" i="16"/>
  <c r="Q1609" i="16"/>
  <c r="R1609" i="16" s="1"/>
  <c r="N1609" i="16" s="1"/>
  <c r="P1609" i="16"/>
  <c r="Q1383" i="16"/>
  <c r="R1383" i="16" s="1"/>
  <c r="N1383" i="16" s="1"/>
  <c r="P1383" i="16"/>
  <c r="Q1949" i="16"/>
  <c r="R1949" i="16" s="1"/>
  <c r="N1949" i="16" s="1"/>
  <c r="P1949" i="16"/>
  <c r="Q913" i="16"/>
  <c r="R913" i="16" s="1"/>
  <c r="N913" i="16" s="1"/>
  <c r="P913" i="16"/>
  <c r="Q615" i="16"/>
  <c r="R615" i="16" s="1"/>
  <c r="N615" i="16" s="1"/>
  <c r="P615" i="16"/>
  <c r="P378" i="16"/>
  <c r="Q378" i="16"/>
  <c r="R378" i="16" s="1"/>
  <c r="N378" i="16" s="1"/>
  <c r="P691" i="16"/>
  <c r="Q691" i="16"/>
  <c r="R691" i="16" s="1"/>
  <c r="N691" i="16" s="1"/>
  <c r="P405" i="16"/>
  <c r="Q405" i="16"/>
  <c r="R405" i="16" s="1"/>
  <c r="N405" i="16" s="1"/>
  <c r="P168" i="16"/>
  <c r="Q168" i="16"/>
  <c r="R168" i="16" s="1"/>
  <c r="N168" i="16" s="1"/>
  <c r="Q1922" i="16"/>
  <c r="R1922" i="16" s="1"/>
  <c r="N1922" i="16" s="1"/>
  <c r="P1922" i="16"/>
  <c r="P1753" i="16"/>
  <c r="Q1753" i="16"/>
  <c r="R1753" i="16" s="1"/>
  <c r="N1753" i="16" s="1"/>
  <c r="Q1063" i="16"/>
  <c r="R1063" i="16" s="1"/>
  <c r="N1063" i="16" s="1"/>
  <c r="P1063" i="16"/>
  <c r="P482" i="16"/>
  <c r="Q482" i="16"/>
  <c r="R482" i="16" s="1"/>
  <c r="N482" i="16" s="1"/>
  <c r="Q246" i="16"/>
  <c r="R246" i="16" s="1"/>
  <c r="N246" i="16" s="1"/>
  <c r="P246" i="16"/>
  <c r="Q560" i="16"/>
  <c r="R560" i="16" s="1"/>
  <c r="N560" i="16" s="1"/>
  <c r="P560" i="16"/>
  <c r="P274" i="16"/>
  <c r="Q274" i="16"/>
  <c r="R274" i="16" s="1"/>
  <c r="N274" i="16" s="1"/>
  <c r="P993" i="16"/>
  <c r="Q993" i="16"/>
  <c r="R993" i="16" s="1"/>
  <c r="N993" i="16" s="1"/>
  <c r="Q1777" i="16"/>
  <c r="R1777" i="16" s="1"/>
  <c r="N1777" i="16" s="1"/>
  <c r="P1777" i="16"/>
  <c r="Q1575" i="16"/>
  <c r="R1575" i="16" s="1"/>
  <c r="N1575" i="16" s="1"/>
  <c r="P1575" i="16"/>
  <c r="Q2957" i="16"/>
  <c r="R2957" i="16" s="1"/>
  <c r="N2957" i="16" s="1"/>
  <c r="P2957" i="16"/>
  <c r="Q976" i="16"/>
  <c r="R976" i="16" s="1"/>
  <c r="N976" i="16" s="1"/>
  <c r="P976" i="16"/>
  <c r="Q283" i="16"/>
  <c r="R283" i="16" s="1"/>
  <c r="N283" i="16" s="1"/>
  <c r="P283" i="16"/>
  <c r="Q1017" i="16"/>
  <c r="R1017" i="16" s="1"/>
  <c r="N1017" i="16" s="1"/>
  <c r="P1017" i="16"/>
  <c r="P706" i="16"/>
  <c r="Q706" i="16"/>
  <c r="R706" i="16" s="1"/>
  <c r="N706" i="16" s="1"/>
  <c r="Q1501" i="16"/>
  <c r="R1501" i="16" s="1"/>
  <c r="N1501" i="16" s="1"/>
  <c r="P1501" i="16"/>
  <c r="Q1250" i="16"/>
  <c r="R1250" i="16" s="1"/>
  <c r="N1250" i="16" s="1"/>
  <c r="P1250" i="16"/>
  <c r="Q1361" i="16"/>
  <c r="R1361" i="16" s="1"/>
  <c r="N1361" i="16" s="1"/>
  <c r="P1361" i="16"/>
  <c r="Q939" i="16"/>
  <c r="R939" i="16" s="1"/>
  <c r="N939" i="16" s="1"/>
  <c r="P939" i="16"/>
  <c r="Q700" i="16"/>
  <c r="R700" i="16" s="1"/>
  <c r="N700" i="16" s="1"/>
  <c r="P700" i="16"/>
  <c r="Q1015" i="16"/>
  <c r="R1015" i="16" s="1"/>
  <c r="N1015" i="16" s="1"/>
  <c r="P1015" i="16"/>
  <c r="P729" i="16"/>
  <c r="Q729" i="16"/>
  <c r="R729" i="16" s="1"/>
  <c r="N729" i="16" s="1"/>
  <c r="Q504" i="16"/>
  <c r="R504" i="16" s="1"/>
  <c r="N504" i="16" s="1"/>
  <c r="P504" i="16"/>
  <c r="Q2257" i="16"/>
  <c r="R2257" i="16" s="1"/>
  <c r="N2257" i="16" s="1"/>
  <c r="P2257" i="16"/>
  <c r="P2330" i="16"/>
  <c r="Q2330" i="16"/>
  <c r="R2330" i="16" s="1"/>
  <c r="N2330" i="16" s="1"/>
  <c r="P3686" i="16"/>
  <c r="Q3686" i="16"/>
  <c r="R3686" i="16" s="1"/>
  <c r="N3686" i="16" s="1"/>
  <c r="P662" i="16"/>
  <c r="Q662" i="16"/>
  <c r="R662" i="16" s="1"/>
  <c r="N662" i="16" s="1"/>
  <c r="Q424" i="16"/>
  <c r="R424" i="16" s="1"/>
  <c r="N424" i="16" s="1"/>
  <c r="P424" i="16"/>
  <c r="P126" i="16"/>
  <c r="Q126" i="16"/>
  <c r="R126" i="16" s="1"/>
  <c r="N126" i="16" s="1"/>
  <c r="Q464" i="16"/>
  <c r="R464" i="16" s="1"/>
  <c r="N464" i="16" s="1"/>
  <c r="P464" i="16"/>
  <c r="P153" i="16"/>
  <c r="Q153" i="16"/>
  <c r="R153" i="16" s="1"/>
  <c r="N153" i="16" s="1"/>
  <c r="Q948" i="16"/>
  <c r="R948" i="16" s="1"/>
  <c r="N948" i="16" s="1"/>
  <c r="P948" i="16"/>
  <c r="Q2714" i="16"/>
  <c r="R2714" i="16" s="1"/>
  <c r="N2714" i="16" s="1"/>
  <c r="P2714" i="16"/>
  <c r="Q2032" i="16"/>
  <c r="R2032" i="16" s="1"/>
  <c r="N2032" i="16" s="1"/>
  <c r="P2032" i="16"/>
  <c r="Q397" i="16"/>
  <c r="R397" i="16" s="1"/>
  <c r="N397" i="16" s="1"/>
  <c r="P397" i="16"/>
  <c r="P87" i="16"/>
  <c r="Q87" i="16"/>
  <c r="R87" i="16" s="1"/>
  <c r="N87" i="16" s="1"/>
  <c r="Q868" i="16"/>
  <c r="R868" i="16" s="1"/>
  <c r="N868" i="16" s="1"/>
  <c r="P868" i="16"/>
  <c r="Q175" i="16"/>
  <c r="R175" i="16" s="1"/>
  <c r="N175" i="16" s="1"/>
  <c r="P175" i="16"/>
  <c r="Q908" i="16"/>
  <c r="R908" i="16" s="1"/>
  <c r="N908" i="16" s="1"/>
  <c r="P908" i="16"/>
  <c r="Q599" i="16"/>
  <c r="R599" i="16" s="1"/>
  <c r="N599" i="16" s="1"/>
  <c r="P599" i="16"/>
  <c r="P1394" i="16"/>
  <c r="Q1394" i="16"/>
  <c r="R1394" i="16" s="1"/>
  <c r="N1394" i="16" s="1"/>
  <c r="P1142" i="16"/>
  <c r="Q1142" i="16"/>
  <c r="R1142" i="16" s="1"/>
  <c r="N1142" i="16" s="1"/>
  <c r="P2655" i="16"/>
  <c r="Q2655" i="16"/>
  <c r="R2655" i="16" s="1"/>
  <c r="N2655" i="16" s="1"/>
  <c r="Q2737" i="16"/>
  <c r="R2737" i="16" s="1"/>
  <c r="N2737" i="16" s="1"/>
  <c r="P2737" i="16"/>
  <c r="Q2176" i="16"/>
  <c r="R2176" i="16" s="1"/>
  <c r="N2176" i="16" s="1"/>
  <c r="P2176" i="16"/>
  <c r="Q421" i="16"/>
  <c r="R421" i="16" s="1"/>
  <c r="N421" i="16" s="1"/>
  <c r="P421" i="16"/>
  <c r="P111" i="16"/>
  <c r="Q111" i="16"/>
  <c r="R111" i="16" s="1"/>
  <c r="N111" i="16" s="1"/>
  <c r="Q892" i="16"/>
  <c r="R892" i="16" s="1"/>
  <c r="N892" i="16" s="1"/>
  <c r="P892" i="16"/>
  <c r="P199" i="16"/>
  <c r="Q199" i="16"/>
  <c r="R199" i="16" s="1"/>
  <c r="N199" i="16" s="1"/>
  <c r="P933" i="16"/>
  <c r="Q933" i="16"/>
  <c r="R933" i="16" s="1"/>
  <c r="N933" i="16" s="1"/>
  <c r="P622" i="16"/>
  <c r="Q622" i="16"/>
  <c r="R622" i="16" s="1"/>
  <c r="N622" i="16" s="1"/>
  <c r="Q1417" i="16"/>
  <c r="R1417" i="16" s="1"/>
  <c r="N1417" i="16" s="1"/>
  <c r="P1417" i="16"/>
  <c r="Q1165" i="16"/>
  <c r="R1165" i="16" s="1"/>
  <c r="N1165" i="16" s="1"/>
  <c r="P1165" i="16"/>
  <c r="P2800" i="16"/>
  <c r="Q2800" i="16"/>
  <c r="R2800" i="16" s="1"/>
  <c r="N2800" i="16" s="1"/>
  <c r="Q511" i="16"/>
  <c r="R511" i="16" s="1"/>
  <c r="N511" i="16" s="1"/>
  <c r="P511" i="16"/>
  <c r="P202" i="16"/>
  <c r="Q202" i="16"/>
  <c r="R202" i="16" s="1"/>
  <c r="N202" i="16" s="1"/>
  <c r="Q997" i="16"/>
  <c r="R997" i="16" s="1"/>
  <c r="N997" i="16" s="1"/>
  <c r="P997" i="16"/>
  <c r="P2761" i="16"/>
  <c r="Q2761" i="16"/>
  <c r="R2761" i="16" s="1"/>
  <c r="N2761" i="16" s="1"/>
  <c r="Q2319" i="16"/>
  <c r="R2319" i="16" s="1"/>
  <c r="N2319" i="16" s="1"/>
  <c r="P2319" i="16"/>
  <c r="Q1622" i="16"/>
  <c r="R1622" i="16" s="1"/>
  <c r="N1622" i="16" s="1"/>
  <c r="P1622" i="16"/>
  <c r="Q1299" i="16"/>
  <c r="R1299" i="16" s="1"/>
  <c r="N1299" i="16" s="1"/>
  <c r="P1299" i="16"/>
  <c r="P3028" i="16"/>
  <c r="Q3028" i="16"/>
  <c r="R3028" i="16" s="1"/>
  <c r="N3028" i="16" s="1"/>
  <c r="Q2776" i="16"/>
  <c r="R2776" i="16" s="1"/>
  <c r="N2776" i="16" s="1"/>
  <c r="P2776" i="16"/>
  <c r="Q2500" i="16"/>
  <c r="R2500" i="16" s="1"/>
  <c r="N2500" i="16" s="1"/>
  <c r="P2500" i="16"/>
  <c r="P1556" i="16"/>
  <c r="Q1556" i="16"/>
  <c r="R1556" i="16" s="1"/>
  <c r="N1556" i="16" s="1"/>
  <c r="P2263" i="16"/>
  <c r="Q2263" i="16"/>
  <c r="R2263" i="16" s="1"/>
  <c r="N2263" i="16" s="1"/>
  <c r="P3483" i="16"/>
  <c r="Q3483" i="16"/>
  <c r="R3483" i="16" s="1"/>
  <c r="N3483" i="16" s="1"/>
  <c r="Q2395" i="16"/>
  <c r="R2395" i="16" s="1"/>
  <c r="N2395" i="16" s="1"/>
  <c r="P2395" i="16"/>
  <c r="P1786" i="16"/>
  <c r="Q1786" i="16"/>
  <c r="R1786" i="16" s="1"/>
  <c r="N1786" i="16" s="1"/>
  <c r="P1370" i="16"/>
  <c r="Q1370" i="16"/>
  <c r="R1370" i="16" s="1"/>
  <c r="N1370" i="16" s="1"/>
  <c r="Q1047" i="16"/>
  <c r="R1047" i="16" s="1"/>
  <c r="N1047" i="16" s="1"/>
  <c r="P1047" i="16"/>
  <c r="Q2774" i="16"/>
  <c r="R2774" i="16" s="1"/>
  <c r="N2774" i="16" s="1"/>
  <c r="P2774" i="16"/>
  <c r="P2525" i="16"/>
  <c r="Q2525" i="16"/>
  <c r="R2525" i="16" s="1"/>
  <c r="N2525" i="16" s="1"/>
  <c r="Q2249" i="16"/>
  <c r="R2249" i="16" s="1"/>
  <c r="N2249" i="16" s="1"/>
  <c r="P2249" i="16"/>
  <c r="P1254" i="16"/>
  <c r="Q1254" i="16"/>
  <c r="R1254" i="16" s="1"/>
  <c r="N1254" i="16" s="1"/>
  <c r="Q1520" i="16"/>
  <c r="R1520" i="16" s="1"/>
  <c r="N1520" i="16" s="1"/>
  <c r="P1520" i="16"/>
  <c r="P3819" i="16"/>
  <c r="Q3819" i="16"/>
  <c r="R3819" i="16" s="1"/>
  <c r="N3819" i="16" s="1"/>
  <c r="P2403" i="16"/>
  <c r="Q2403" i="16"/>
  <c r="R2403" i="16" s="1"/>
  <c r="N2403" i="16" s="1"/>
  <c r="P2067" i="16"/>
  <c r="Q2067" i="16"/>
  <c r="R2067" i="16" s="1"/>
  <c r="N2067" i="16" s="1"/>
  <c r="Q1805" i="16"/>
  <c r="R1805" i="16" s="1"/>
  <c r="N1805" i="16" s="1"/>
  <c r="P1805" i="16"/>
  <c r="P1541" i="16"/>
  <c r="Q1541" i="16"/>
  <c r="R1541" i="16" s="1"/>
  <c r="N1541" i="16" s="1"/>
  <c r="P618" i="16"/>
  <c r="Q618" i="16"/>
  <c r="R618" i="16" s="1"/>
  <c r="N618" i="16" s="1"/>
  <c r="P2419" i="16"/>
  <c r="Q2419" i="16"/>
  <c r="R2419" i="16" s="1"/>
  <c r="N2419" i="16" s="1"/>
  <c r="Q1942" i="16"/>
  <c r="R1942" i="16" s="1"/>
  <c r="N1942" i="16" s="1"/>
  <c r="P1942" i="16"/>
  <c r="P1683" i="16"/>
  <c r="Q1683" i="16"/>
  <c r="R1683" i="16" s="1"/>
  <c r="N1683" i="16" s="1"/>
  <c r="Q1359" i="16"/>
  <c r="R1359" i="16" s="1"/>
  <c r="N1359" i="16" s="1"/>
  <c r="P1359" i="16"/>
  <c r="Q1097" i="16"/>
  <c r="R1097" i="16" s="1"/>
  <c r="N1097" i="16" s="1"/>
  <c r="P1097" i="16"/>
  <c r="P2837" i="16"/>
  <c r="Q2837" i="16"/>
  <c r="R2837" i="16" s="1"/>
  <c r="N2837" i="16" s="1"/>
  <c r="Q2560" i="16"/>
  <c r="R2560" i="16" s="1"/>
  <c r="N2560" i="16" s="1"/>
  <c r="P2560" i="16"/>
  <c r="P1627" i="16"/>
  <c r="Q1627" i="16"/>
  <c r="R1627" i="16" s="1"/>
  <c r="N1627" i="16" s="1"/>
  <c r="Q2529" i="16"/>
  <c r="R2529" i="16" s="1"/>
  <c r="N2529" i="16" s="1"/>
  <c r="P2529" i="16"/>
  <c r="P3806" i="16"/>
  <c r="Q3806" i="16"/>
  <c r="R3806" i="16" s="1"/>
  <c r="N3806" i="16" s="1"/>
  <c r="P1226" i="16"/>
  <c r="Q1226" i="16"/>
  <c r="R1226" i="16" s="1"/>
  <c r="N1226" i="16" s="1"/>
  <c r="Q2955" i="16"/>
  <c r="R2955" i="16" s="1"/>
  <c r="N2955" i="16" s="1"/>
  <c r="P2955" i="16"/>
  <c r="Q2704" i="16"/>
  <c r="R2704" i="16" s="1"/>
  <c r="N2704" i="16" s="1"/>
  <c r="P2704" i="16"/>
  <c r="P2429" i="16"/>
  <c r="Q2429" i="16"/>
  <c r="R2429" i="16" s="1"/>
  <c r="N2429" i="16" s="1"/>
  <c r="Q1471" i="16"/>
  <c r="R1471" i="16" s="1"/>
  <c r="N1471" i="16" s="1"/>
  <c r="P1471" i="16"/>
  <c r="Q1976" i="16"/>
  <c r="R1976" i="16" s="1"/>
  <c r="N1976" i="16" s="1"/>
  <c r="P1976" i="16"/>
  <c r="Q3051" i="16"/>
  <c r="R3051" i="16" s="1"/>
  <c r="N3051" i="16" s="1"/>
  <c r="P3051" i="16"/>
  <c r="Q1094" i="16"/>
  <c r="R1094" i="16" s="1"/>
  <c r="N1094" i="16" s="1"/>
  <c r="P1094" i="16"/>
  <c r="Q2823" i="16"/>
  <c r="R2823" i="16" s="1"/>
  <c r="N2823" i="16" s="1"/>
  <c r="P2823" i="16"/>
  <c r="Q2572" i="16"/>
  <c r="R2572" i="16" s="1"/>
  <c r="N2572" i="16" s="1"/>
  <c r="P2572" i="16"/>
  <c r="P2297" i="16"/>
  <c r="Q2297" i="16"/>
  <c r="R2297" i="16" s="1"/>
  <c r="N2297" i="16" s="1"/>
  <c r="P1315" i="16"/>
  <c r="Q1315" i="16"/>
  <c r="R1315" i="16" s="1"/>
  <c r="N1315" i="16" s="1"/>
  <c r="Q1629" i="16"/>
  <c r="R1629" i="16" s="1"/>
  <c r="N1629" i="16" s="1"/>
  <c r="P1629" i="16"/>
  <c r="P3254" i="16"/>
  <c r="Q3254" i="16"/>
  <c r="R3254" i="16" s="1"/>
  <c r="N3254" i="16" s="1"/>
  <c r="Q2259" i="16"/>
  <c r="R2259" i="16" s="1"/>
  <c r="N2259" i="16" s="1"/>
  <c r="P2259" i="16"/>
  <c r="P1996" i="16"/>
  <c r="Q1996" i="16"/>
  <c r="R1996" i="16" s="1"/>
  <c r="N1996" i="16" s="1"/>
  <c r="P1732" i="16"/>
  <c r="Q1732" i="16"/>
  <c r="R1732" i="16" s="1"/>
  <c r="N1732" i="16" s="1"/>
  <c r="P810" i="16"/>
  <c r="Q810" i="16"/>
  <c r="R810" i="16" s="1"/>
  <c r="N810" i="16" s="1"/>
  <c r="Q2647" i="16"/>
  <c r="R2647" i="16" s="1"/>
  <c r="N2647" i="16" s="1"/>
  <c r="P2647" i="16"/>
  <c r="Q108" i="16"/>
  <c r="R108" i="16" s="1"/>
  <c r="N108" i="16" s="1"/>
  <c r="P108" i="16"/>
  <c r="Q2462" i="16"/>
  <c r="R2462" i="16" s="1"/>
  <c r="N2462" i="16" s="1"/>
  <c r="P2462" i="16"/>
  <c r="Q2128" i="16"/>
  <c r="R2128" i="16" s="1"/>
  <c r="N2128" i="16" s="1"/>
  <c r="P2128" i="16"/>
  <c r="P1864" i="16"/>
  <c r="Q1864" i="16"/>
  <c r="R1864" i="16" s="1"/>
  <c r="N1864" i="16" s="1"/>
  <c r="P1600" i="16"/>
  <c r="Q1600" i="16"/>
  <c r="R1600" i="16" s="1"/>
  <c r="N1600" i="16" s="1"/>
  <c r="P678" i="16"/>
  <c r="Q678" i="16"/>
  <c r="R678" i="16" s="1"/>
  <c r="N678" i="16" s="1"/>
  <c r="P2491" i="16"/>
  <c r="Q2491" i="16"/>
  <c r="R2491" i="16" s="1"/>
  <c r="N2491" i="16" s="1"/>
  <c r="P2254" i="16"/>
  <c r="Q2254" i="16"/>
  <c r="R2254" i="16" s="1"/>
  <c r="N2254" i="16" s="1"/>
  <c r="Q3074" i="16"/>
  <c r="R3074" i="16" s="1"/>
  <c r="N3074" i="16" s="1"/>
  <c r="P3074" i="16"/>
  <c r="Q2715" i="16"/>
  <c r="R2715" i="16" s="1"/>
  <c r="N2715" i="16" s="1"/>
  <c r="P2715" i="16"/>
  <c r="P2465" i="16"/>
  <c r="Q2465" i="16"/>
  <c r="R2465" i="16" s="1"/>
  <c r="N2465" i="16" s="1"/>
  <c r="P2190" i="16"/>
  <c r="Q2190" i="16"/>
  <c r="R2190" i="16" s="1"/>
  <c r="N2190" i="16" s="1"/>
  <c r="Q1195" i="16"/>
  <c r="R1195" i="16" s="1"/>
  <c r="N1195" i="16" s="1"/>
  <c r="P1195" i="16"/>
  <c r="Q1376" i="16"/>
  <c r="R1376" i="16" s="1"/>
  <c r="N1376" i="16" s="1"/>
  <c r="P1376" i="16"/>
  <c r="Q3661" i="16"/>
  <c r="R3661" i="16" s="1"/>
  <c r="N3661" i="16" s="1"/>
  <c r="P3661" i="16"/>
  <c r="Q2775" i="16"/>
  <c r="R2775" i="16" s="1"/>
  <c r="N2775" i="16" s="1"/>
  <c r="P2775" i="16"/>
  <c r="P2439" i="16"/>
  <c r="Q2439" i="16"/>
  <c r="R2439" i="16" s="1"/>
  <c r="N2439" i="16" s="1"/>
  <c r="P2175" i="16"/>
  <c r="Q2175" i="16"/>
  <c r="R2175" i="16" s="1"/>
  <c r="N2175" i="16" s="1"/>
  <c r="Q1913" i="16"/>
  <c r="R1913" i="16" s="1"/>
  <c r="N1913" i="16" s="1"/>
  <c r="P1913" i="16"/>
  <c r="P1014" i="16"/>
  <c r="Q1014" i="16"/>
  <c r="R1014" i="16" s="1"/>
  <c r="N1014" i="16" s="1"/>
  <c r="Q2864" i="16"/>
  <c r="R2864" i="16" s="1"/>
  <c r="N2864" i="16" s="1"/>
  <c r="P2864" i="16"/>
  <c r="P1957" i="16"/>
  <c r="Q1957" i="16"/>
  <c r="R1957" i="16" s="1"/>
  <c r="N1957" i="16" s="1"/>
  <c r="P1122" i="16"/>
  <c r="Q1122" i="16"/>
  <c r="R1122" i="16" s="1"/>
  <c r="N1122" i="16" s="1"/>
  <c r="Q2755" i="16"/>
  <c r="R2755" i="16" s="1"/>
  <c r="N2755" i="16" s="1"/>
  <c r="P2755" i="16"/>
  <c r="P2456" i="16"/>
  <c r="Q2456" i="16"/>
  <c r="R2456" i="16" s="1"/>
  <c r="N2456" i="16" s="1"/>
  <c r="Q2193" i="16"/>
  <c r="R2193" i="16" s="1"/>
  <c r="N2193" i="16" s="1"/>
  <c r="P2193" i="16"/>
  <c r="P1858" i="16"/>
  <c r="Q1858" i="16"/>
  <c r="R1858" i="16" s="1"/>
  <c r="N1858" i="16" s="1"/>
  <c r="Q1428" i="16"/>
  <c r="R1428" i="16" s="1"/>
  <c r="N1428" i="16" s="1"/>
  <c r="P1428" i="16"/>
  <c r="Q3157" i="16"/>
  <c r="R3157" i="16" s="1"/>
  <c r="N3157" i="16" s="1"/>
  <c r="P3157" i="16"/>
  <c r="Q3473" i="16"/>
  <c r="R3473" i="16" s="1"/>
  <c r="N3473" i="16" s="1"/>
  <c r="P3473" i="16"/>
  <c r="P3257" i="16"/>
  <c r="Q3257" i="16"/>
  <c r="R3257" i="16" s="1"/>
  <c r="N3257" i="16" s="1"/>
  <c r="Q3523" i="16"/>
  <c r="R3523" i="16" s="1"/>
  <c r="N3523" i="16" s="1"/>
  <c r="P3523" i="16"/>
  <c r="Q3321" i="16"/>
  <c r="R3321" i="16" s="1"/>
  <c r="N3321" i="16" s="1"/>
  <c r="P3321" i="16"/>
  <c r="Q263" i="16"/>
  <c r="R263" i="16" s="1"/>
  <c r="N263" i="16" s="1"/>
  <c r="P263" i="16"/>
  <c r="Q3804" i="16"/>
  <c r="R3804" i="16" s="1"/>
  <c r="N3804" i="16" s="1"/>
  <c r="P3804" i="16"/>
  <c r="P2615" i="16"/>
  <c r="Q2615" i="16"/>
  <c r="R2615" i="16" s="1"/>
  <c r="N2615" i="16" s="1"/>
  <c r="P2205" i="16"/>
  <c r="Q2205" i="16"/>
  <c r="R2205" i="16" s="1"/>
  <c r="N2205" i="16" s="1"/>
  <c r="P1870" i="16"/>
  <c r="Q1870" i="16"/>
  <c r="R1870" i="16" s="1"/>
  <c r="N1870" i="16" s="1"/>
  <c r="Q1439" i="16"/>
  <c r="R1439" i="16" s="1"/>
  <c r="N1439" i="16" s="1"/>
  <c r="P1439" i="16"/>
  <c r="Q3169" i="16"/>
  <c r="R3169" i="16" s="1"/>
  <c r="N3169" i="16" s="1"/>
  <c r="P3169" i="16"/>
  <c r="P3543" i="16"/>
  <c r="Q3543" i="16"/>
  <c r="R3543" i="16" s="1"/>
  <c r="N3543" i="16" s="1"/>
  <c r="Q3269" i="16"/>
  <c r="R3269" i="16" s="1"/>
  <c r="N3269" i="16" s="1"/>
  <c r="P3269" i="16"/>
  <c r="Q3535" i="16"/>
  <c r="R3535" i="16" s="1"/>
  <c r="N3535" i="16" s="1"/>
  <c r="P3535" i="16"/>
  <c r="Q3333" i="16"/>
  <c r="R3333" i="16" s="1"/>
  <c r="N3333" i="16" s="1"/>
  <c r="P3333" i="16"/>
  <c r="P276" i="16"/>
  <c r="Q276" i="16"/>
  <c r="R276" i="16" s="1"/>
  <c r="N276" i="16" s="1"/>
  <c r="Q3816" i="16"/>
  <c r="R3816" i="16" s="1"/>
  <c r="N3816" i="16" s="1"/>
  <c r="P3816" i="16"/>
  <c r="P2676" i="16"/>
  <c r="Q2676" i="16"/>
  <c r="R2676" i="16" s="1"/>
  <c r="N2676" i="16" s="1"/>
  <c r="P2047" i="16"/>
  <c r="Q2047" i="16"/>
  <c r="R2047" i="16" s="1"/>
  <c r="N2047" i="16" s="1"/>
  <c r="Q1785" i="16"/>
  <c r="R1785" i="16" s="1"/>
  <c r="N1785" i="16" s="1"/>
  <c r="P1785" i="16"/>
  <c r="Q1450" i="16"/>
  <c r="R1450" i="16" s="1"/>
  <c r="N1450" i="16" s="1"/>
  <c r="P1450" i="16"/>
  <c r="P203" i="16"/>
  <c r="Q203" i="16"/>
  <c r="R203" i="16" s="1"/>
  <c r="N203" i="16" s="1"/>
  <c r="Q2760" i="16"/>
  <c r="R2760" i="16" s="1"/>
  <c r="N2760" i="16" s="1"/>
  <c r="P2760" i="16"/>
  <c r="Q3470" i="16"/>
  <c r="R3470" i="16" s="1"/>
  <c r="N3470" i="16" s="1"/>
  <c r="P3470" i="16"/>
  <c r="Q3149" i="16"/>
  <c r="R3149" i="16" s="1"/>
  <c r="N3149" i="16" s="1"/>
  <c r="P3149" i="16"/>
  <c r="P3116" i="16"/>
  <c r="Q3116" i="16"/>
  <c r="R3116" i="16" s="1"/>
  <c r="N3116" i="16" s="1"/>
  <c r="P1224" i="16"/>
  <c r="Q1224" i="16"/>
  <c r="R1224" i="16" s="1"/>
  <c r="N1224" i="16" s="1"/>
  <c r="Q3647" i="16"/>
  <c r="R3647" i="16" s="1"/>
  <c r="N3647" i="16" s="1"/>
  <c r="P3647" i="16"/>
  <c r="P3396" i="16"/>
  <c r="Q3396" i="16"/>
  <c r="R3396" i="16" s="1"/>
  <c r="N3396" i="16" s="1"/>
  <c r="P3695" i="16"/>
  <c r="Q3695" i="16"/>
  <c r="R3695" i="16" s="1"/>
  <c r="N3695" i="16" s="1"/>
  <c r="P3384" i="16"/>
  <c r="Q3384" i="16"/>
  <c r="R3384" i="16" s="1"/>
  <c r="N3384" i="16" s="1"/>
  <c r="Q1221" i="16"/>
  <c r="R1221" i="16" s="1"/>
  <c r="N1221" i="16" s="1"/>
  <c r="P1221" i="16"/>
  <c r="P2962" i="16"/>
  <c r="Q2962" i="16"/>
  <c r="R2962" i="16" s="1"/>
  <c r="N2962" i="16" s="1"/>
  <c r="Q2626" i="16"/>
  <c r="R2626" i="16" s="1"/>
  <c r="N2626" i="16" s="1"/>
  <c r="P2626" i="16"/>
  <c r="P2184" i="16"/>
  <c r="Q2184" i="16"/>
  <c r="R2184" i="16" s="1"/>
  <c r="N2184" i="16" s="1"/>
  <c r="Q3580" i="16"/>
  <c r="R3580" i="16" s="1"/>
  <c r="N3580" i="16" s="1"/>
  <c r="P3580" i="16"/>
  <c r="P3590" i="16"/>
  <c r="Q3590" i="16"/>
  <c r="R3590" i="16" s="1"/>
  <c r="N3590" i="16" s="1"/>
  <c r="Q1902" i="16"/>
  <c r="R1902" i="16" s="1"/>
  <c r="N1902" i="16" s="1"/>
  <c r="P1902" i="16"/>
  <c r="P3295" i="16"/>
  <c r="Q3295" i="16"/>
  <c r="R3295" i="16" s="1"/>
  <c r="N3295" i="16" s="1"/>
  <c r="Q3083" i="16"/>
  <c r="R3083" i="16" s="1"/>
  <c r="N3083" i="16" s="1"/>
  <c r="P3083" i="16"/>
  <c r="P1043" i="16"/>
  <c r="Q1043" i="16"/>
  <c r="R1043" i="16" s="1"/>
  <c r="N1043" i="16" s="1"/>
  <c r="Q2719" i="16"/>
  <c r="R2719" i="16" s="1"/>
  <c r="N2719" i="16" s="1"/>
  <c r="P2719" i="16"/>
  <c r="Q3634" i="16"/>
  <c r="R3634" i="16" s="1"/>
  <c r="N3634" i="16" s="1"/>
  <c r="P3634" i="16"/>
  <c r="Q1783" i="16"/>
  <c r="R1783" i="16" s="1"/>
  <c r="N1783" i="16" s="1"/>
  <c r="P1783" i="16"/>
  <c r="P1521" i="16"/>
  <c r="Q1521" i="16"/>
  <c r="R1521" i="16" s="1"/>
  <c r="N1521" i="16" s="1"/>
  <c r="P1186" i="16"/>
  <c r="Q1186" i="16"/>
  <c r="R1186" i="16" s="1"/>
  <c r="N1186" i="16" s="1"/>
  <c r="P2939" i="16"/>
  <c r="Q2939" i="16"/>
  <c r="R2939" i="16" s="1"/>
  <c r="N2939" i="16" s="1"/>
  <c r="Q2484" i="16"/>
  <c r="R2484" i="16" s="1"/>
  <c r="N2484" i="16" s="1"/>
  <c r="P2484" i="16"/>
  <c r="Q3206" i="16"/>
  <c r="R3206" i="16" s="1"/>
  <c r="N3206" i="16" s="1"/>
  <c r="P3206" i="16"/>
  <c r="Q3616" i="16"/>
  <c r="R3616" i="16" s="1"/>
  <c r="N3616" i="16" s="1"/>
  <c r="P3616" i="16"/>
  <c r="P1398" i="16"/>
  <c r="Q1398" i="16"/>
  <c r="R1398" i="16" s="1"/>
  <c r="N1398" i="16" s="1"/>
  <c r="P3608" i="16"/>
  <c r="Q3608" i="16"/>
  <c r="R3608" i="16" s="1"/>
  <c r="N3608" i="16" s="1"/>
  <c r="Q3382" i="16"/>
  <c r="R3382" i="16" s="1"/>
  <c r="N3382" i="16" s="1"/>
  <c r="P3382" i="16"/>
  <c r="P3132" i="16"/>
  <c r="Q3132" i="16"/>
  <c r="R3132" i="16" s="1"/>
  <c r="N3132" i="16" s="1"/>
  <c r="Q2550" i="16"/>
  <c r="R2550" i="16" s="1"/>
  <c r="N2550" i="16" s="1"/>
  <c r="P2550" i="16"/>
  <c r="P2111" i="16"/>
  <c r="Q2111" i="16"/>
  <c r="R2111" i="16" s="1"/>
  <c r="N2111" i="16" s="1"/>
  <c r="P1220" i="16"/>
  <c r="Q1220" i="16"/>
  <c r="R1220" i="16" s="1"/>
  <c r="N1220" i="16" s="1"/>
  <c r="Q2947" i="16"/>
  <c r="R2947" i="16" s="1"/>
  <c r="N2947" i="16" s="1"/>
  <c r="P2947" i="16"/>
  <c r="P2698" i="16"/>
  <c r="Q2698" i="16"/>
  <c r="R2698" i="16" s="1"/>
  <c r="N2698" i="16" s="1"/>
  <c r="P2362" i="16"/>
  <c r="Q2362" i="16"/>
  <c r="R2362" i="16" s="1"/>
  <c r="N2362" i="16" s="1"/>
  <c r="Q1920" i="16"/>
  <c r="R1920" i="16" s="1"/>
  <c r="N1920" i="16" s="1"/>
  <c r="P1920" i="16"/>
  <c r="Q3649" i="16"/>
  <c r="R3649" i="16" s="1"/>
  <c r="N3649" i="16" s="1"/>
  <c r="P3649" i="16"/>
  <c r="Q3327" i="16"/>
  <c r="R3327" i="16" s="1"/>
  <c r="N3327" i="16" s="1"/>
  <c r="P3327" i="16"/>
  <c r="P3750" i="16"/>
  <c r="Q3750" i="16"/>
  <c r="R3750" i="16" s="1"/>
  <c r="N3750" i="16" s="1"/>
  <c r="Q2002" i="16"/>
  <c r="R2002" i="16" s="1"/>
  <c r="N2002" i="16" s="1"/>
  <c r="P2002" i="16"/>
  <c r="Q3812" i="16"/>
  <c r="R3812" i="16" s="1"/>
  <c r="N3812" i="16" s="1"/>
  <c r="P3812" i="16"/>
  <c r="P766" i="16"/>
  <c r="Q766" i="16"/>
  <c r="R766" i="16" s="1"/>
  <c r="N766" i="16" s="1"/>
  <c r="P2789" i="16"/>
  <c r="Q2789" i="16"/>
  <c r="R2789" i="16" s="1"/>
  <c r="N2789" i="16" s="1"/>
  <c r="Q2243" i="16"/>
  <c r="R2243" i="16" s="1"/>
  <c r="N2243" i="16" s="1"/>
  <c r="P2243" i="16"/>
  <c r="Q3476" i="16"/>
  <c r="R3476" i="16" s="1"/>
  <c r="N3476" i="16" s="1"/>
  <c r="P3476" i="16"/>
  <c r="P3262" i="16"/>
  <c r="Q3262" i="16"/>
  <c r="R3262" i="16" s="1"/>
  <c r="N3262" i="16" s="1"/>
  <c r="P1715" i="16"/>
  <c r="Q1715" i="16"/>
  <c r="R1715" i="16" s="1"/>
  <c r="N1715" i="16" s="1"/>
  <c r="P3653" i="16"/>
  <c r="Q3653" i="16"/>
  <c r="R3653" i="16" s="1"/>
  <c r="N3653" i="16" s="1"/>
  <c r="Q3048" i="16"/>
  <c r="R3048" i="16" s="1"/>
  <c r="N3048" i="16" s="1"/>
  <c r="P3048" i="16"/>
  <c r="Q1819" i="16"/>
  <c r="R1819" i="16" s="1"/>
  <c r="N1819" i="16" s="1"/>
  <c r="P1819" i="16"/>
  <c r="P1557" i="16"/>
  <c r="Q1557" i="16"/>
  <c r="R1557" i="16" s="1"/>
  <c r="N1557" i="16" s="1"/>
  <c r="Q1222" i="16"/>
  <c r="R1222" i="16" s="1"/>
  <c r="N1222" i="16" s="1"/>
  <c r="P1222" i="16"/>
  <c r="P2974" i="16"/>
  <c r="Q2974" i="16"/>
  <c r="R2974" i="16" s="1"/>
  <c r="N2974" i="16" s="1"/>
  <c r="Q2520" i="16"/>
  <c r="R2520" i="16" s="1"/>
  <c r="N2520" i="16" s="1"/>
  <c r="P2520" i="16"/>
  <c r="P3242" i="16"/>
  <c r="Q3242" i="16"/>
  <c r="R3242" i="16" s="1"/>
  <c r="N3242" i="16" s="1"/>
  <c r="Q3760" i="16"/>
  <c r="R3760" i="16" s="1"/>
  <c r="N3760" i="16" s="1"/>
  <c r="P3760" i="16"/>
  <c r="Q1434" i="16"/>
  <c r="R1434" i="16" s="1"/>
  <c r="N1434" i="16" s="1"/>
  <c r="P1434" i="16"/>
  <c r="Q3644" i="16"/>
  <c r="R3644" i="16" s="1"/>
  <c r="N3644" i="16" s="1"/>
  <c r="P3644" i="16"/>
  <c r="P3418" i="16"/>
  <c r="Q3418" i="16"/>
  <c r="R3418" i="16" s="1"/>
  <c r="N3418" i="16" s="1"/>
  <c r="Q3167" i="16"/>
  <c r="R3167" i="16" s="1"/>
  <c r="N3167" i="16" s="1"/>
  <c r="P3167" i="16"/>
  <c r="Q2658" i="16"/>
  <c r="R2658" i="16" s="1"/>
  <c r="N2658" i="16" s="1"/>
  <c r="P2658" i="16"/>
  <c r="Q2208" i="16"/>
  <c r="R2208" i="16" s="1"/>
  <c r="N2208" i="16" s="1"/>
  <c r="P2208" i="16"/>
  <c r="Q359" i="16"/>
  <c r="R359" i="16" s="1"/>
  <c r="N359" i="16" s="1"/>
  <c r="P359" i="16"/>
  <c r="P3604" i="16"/>
  <c r="Q3604" i="16"/>
  <c r="R3604" i="16" s="1"/>
  <c r="N3604" i="16" s="1"/>
  <c r="Q3082" i="16"/>
  <c r="R3082" i="16" s="1"/>
  <c r="N3082" i="16" s="1"/>
  <c r="P3082" i="16"/>
  <c r="Q1124" i="16"/>
  <c r="R1124" i="16" s="1"/>
  <c r="N1124" i="16" s="1"/>
  <c r="P1124" i="16"/>
  <c r="P2852" i="16"/>
  <c r="Q2852" i="16"/>
  <c r="R2852" i="16" s="1"/>
  <c r="N2852" i="16" s="1"/>
  <c r="P2601" i="16"/>
  <c r="Q2601" i="16"/>
  <c r="R2601" i="16" s="1"/>
  <c r="N2601" i="16" s="1"/>
  <c r="Q2266" i="16"/>
  <c r="R2266" i="16" s="1"/>
  <c r="N2266" i="16" s="1"/>
  <c r="P2266" i="16"/>
  <c r="P1824" i="16"/>
  <c r="Q1824" i="16"/>
  <c r="R1824" i="16" s="1"/>
  <c r="N1824" i="16" s="1"/>
  <c r="P3553" i="16"/>
  <c r="Q3553" i="16"/>
  <c r="R3553" i="16" s="1"/>
  <c r="N3553" i="16" s="1"/>
  <c r="P3231" i="16"/>
  <c r="Q3231" i="16"/>
  <c r="R3231" i="16" s="1"/>
  <c r="N3231" i="16" s="1"/>
  <c r="P3654" i="16"/>
  <c r="Q3654" i="16"/>
  <c r="R3654" i="16" s="1"/>
  <c r="N3654" i="16" s="1"/>
  <c r="Q1499" i="16"/>
  <c r="R1499" i="16" s="1"/>
  <c r="N1499" i="16" s="1"/>
  <c r="P1499" i="16"/>
  <c r="Q3716" i="16"/>
  <c r="R3716" i="16" s="1"/>
  <c r="N3716" i="16" s="1"/>
  <c r="P3716" i="16"/>
  <c r="Q671" i="16"/>
  <c r="R671" i="16" s="1"/>
  <c r="N671" i="16" s="1"/>
  <c r="P671" i="16"/>
  <c r="P3810" i="16"/>
  <c r="Q3810" i="16"/>
  <c r="R3810" i="16" s="1"/>
  <c r="N3810" i="16" s="1"/>
  <c r="P3192" i="16"/>
  <c r="Q3192" i="16"/>
  <c r="R3192" i="16" s="1"/>
  <c r="N3192" i="16" s="1"/>
  <c r="Q1280" i="16"/>
  <c r="R1280" i="16" s="1"/>
  <c r="N1280" i="16" s="1"/>
  <c r="P1280" i="16"/>
  <c r="Q3007" i="16"/>
  <c r="R3007" i="16" s="1"/>
  <c r="N3007" i="16" s="1"/>
  <c r="P3007" i="16"/>
  <c r="P2757" i="16"/>
  <c r="Q2757" i="16"/>
  <c r="R2757" i="16" s="1"/>
  <c r="N2757" i="16" s="1"/>
  <c r="Q2422" i="16"/>
  <c r="R2422" i="16" s="1"/>
  <c r="N2422" i="16" s="1"/>
  <c r="P2422" i="16"/>
  <c r="P1979" i="16"/>
  <c r="Q1979" i="16"/>
  <c r="R1979" i="16" s="1"/>
  <c r="N1979" i="16" s="1"/>
  <c r="P3708" i="16"/>
  <c r="Q3708" i="16"/>
  <c r="R3708" i="16" s="1"/>
  <c r="N3708" i="16" s="1"/>
  <c r="Q3387" i="16"/>
  <c r="R3387" i="16" s="1"/>
  <c r="N3387" i="16" s="1"/>
  <c r="P3387" i="16"/>
  <c r="Q3809" i="16"/>
  <c r="R3809" i="16" s="1"/>
  <c r="N3809" i="16" s="1"/>
  <c r="P3809" i="16"/>
  <c r="P3092" i="16"/>
  <c r="Q3092" i="16"/>
  <c r="R3092" i="16" s="1"/>
  <c r="N3092" i="16" s="1"/>
  <c r="Q1247" i="16"/>
  <c r="R1247" i="16" s="1"/>
  <c r="N1247" i="16" s="1"/>
  <c r="P1247" i="16"/>
  <c r="P827" i="16"/>
  <c r="Q827" i="16"/>
  <c r="R827" i="16" s="1"/>
  <c r="N827" i="16" s="1"/>
  <c r="Q3018" i="16"/>
  <c r="R3018" i="16" s="1"/>
  <c r="N3018" i="16" s="1"/>
  <c r="P3018" i="16"/>
  <c r="P2519" i="16"/>
  <c r="Q2519" i="16"/>
  <c r="R2519" i="16" s="1"/>
  <c r="N2519" i="16" s="1"/>
  <c r="P1436" i="16"/>
  <c r="Q1436" i="16"/>
  <c r="R1436" i="16" s="1"/>
  <c r="N1436" i="16" s="1"/>
  <c r="Q1173" i="16"/>
  <c r="R1173" i="16" s="1"/>
  <c r="N1173" i="16" s="1"/>
  <c r="P1173" i="16"/>
  <c r="Q2913" i="16"/>
  <c r="R2913" i="16" s="1"/>
  <c r="N2913" i="16" s="1"/>
  <c r="P2913" i="16"/>
  <c r="Q2578" i="16"/>
  <c r="R2578" i="16" s="1"/>
  <c r="N2578" i="16" s="1"/>
  <c r="P2578" i="16"/>
  <c r="Q2135" i="16"/>
  <c r="R2135" i="16" s="1"/>
  <c r="N2135" i="16" s="1"/>
  <c r="P2135" i="16"/>
  <c r="Q3376" i="16"/>
  <c r="R3376" i="16" s="1"/>
  <c r="N3376" i="16" s="1"/>
  <c r="P3376" i="16"/>
  <c r="Q3544" i="16"/>
  <c r="R3544" i="16" s="1"/>
  <c r="N3544" i="16" s="1"/>
  <c r="P3544" i="16"/>
  <c r="P1782" i="16"/>
  <c r="Q1782" i="16"/>
  <c r="R1782" i="16" s="1"/>
  <c r="N1782" i="16" s="1"/>
  <c r="Q3248" i="16"/>
  <c r="R3248" i="16" s="1"/>
  <c r="N3248" i="16" s="1"/>
  <c r="P3248" i="16"/>
  <c r="Q2040" i="16"/>
  <c r="R2040" i="16" s="1"/>
  <c r="N2040" i="16" s="1"/>
  <c r="P2040" i="16"/>
  <c r="Q983" i="16"/>
  <c r="R983" i="16" s="1"/>
  <c r="N983" i="16" s="1"/>
  <c r="P983" i="16"/>
  <c r="Q3600" i="16"/>
  <c r="R3600" i="16" s="1"/>
  <c r="N3600" i="16" s="1"/>
  <c r="P3600" i="16"/>
  <c r="P3274" i="16"/>
  <c r="Q3274" i="16"/>
  <c r="R3274" i="16" s="1"/>
  <c r="N3274" i="16" s="1"/>
  <c r="Q195" i="16"/>
  <c r="R195" i="16" s="1"/>
  <c r="N195" i="16" s="1"/>
  <c r="P195" i="16"/>
  <c r="Q144" i="16"/>
  <c r="R144" i="16" s="1"/>
  <c r="N144" i="16" s="1"/>
  <c r="P144" i="16"/>
  <c r="P2669" i="16"/>
  <c r="Q2669" i="16"/>
  <c r="R2669" i="16" s="1"/>
  <c r="N2669" i="16" s="1"/>
  <c r="Q2594" i="16"/>
  <c r="R2594" i="16" s="1"/>
  <c r="N2594" i="16" s="1"/>
  <c r="P2594" i="16"/>
  <c r="Q991" i="16"/>
  <c r="R991" i="16" s="1"/>
  <c r="N991" i="16" s="1"/>
  <c r="P991" i="16"/>
  <c r="Q1345" i="16"/>
  <c r="R1345" i="16" s="1"/>
  <c r="N1345" i="16" s="1"/>
  <c r="P1345" i="16"/>
  <c r="P506" i="16"/>
  <c r="Q506" i="16"/>
  <c r="R506" i="16" s="1"/>
  <c r="N506" i="16" s="1"/>
  <c r="Q2367" i="16"/>
  <c r="R2367" i="16" s="1"/>
  <c r="N2367" i="16" s="1"/>
  <c r="P2367" i="16"/>
  <c r="P1091" i="16"/>
  <c r="Q1091" i="16"/>
  <c r="R1091" i="16" s="1"/>
  <c r="N1091" i="16" s="1"/>
  <c r="Q1352" i="16"/>
  <c r="R1352" i="16" s="1"/>
  <c r="N1352" i="16" s="1"/>
  <c r="P1352" i="16"/>
  <c r="P3781" i="16"/>
  <c r="Q3781" i="16"/>
  <c r="R3781" i="16" s="1"/>
  <c r="N3781" i="16" s="1"/>
  <c r="Q1643" i="16"/>
  <c r="R1643" i="16" s="1"/>
  <c r="N1643" i="16" s="1"/>
  <c r="P1643" i="16"/>
  <c r="Q2516" i="16"/>
  <c r="R2516" i="16" s="1"/>
  <c r="N2516" i="16" s="1"/>
  <c r="P2516" i="16"/>
  <c r="Q3217" i="16"/>
  <c r="R3217" i="16" s="1"/>
  <c r="N3217" i="16" s="1"/>
  <c r="P3217" i="16"/>
  <c r="Q2064" i="16"/>
  <c r="R2064" i="16" s="1"/>
  <c r="N2064" i="16" s="1"/>
  <c r="P2064" i="16"/>
  <c r="Q2445" i="16"/>
  <c r="R2445" i="16" s="1"/>
  <c r="N2445" i="16" s="1"/>
  <c r="P2445" i="16"/>
  <c r="P350" i="16"/>
  <c r="Q350" i="16"/>
  <c r="R350" i="16" s="1"/>
  <c r="N350" i="16" s="1"/>
  <c r="Q185" i="16"/>
  <c r="R185" i="16" s="1"/>
  <c r="N185" i="16" s="1"/>
  <c r="P185" i="16"/>
  <c r="Q1054" i="16"/>
  <c r="R1054" i="16" s="1"/>
  <c r="N1054" i="16" s="1"/>
  <c r="P1054" i="16"/>
  <c r="Q458" i="16"/>
  <c r="R458" i="16" s="1"/>
  <c r="N458" i="16" s="1"/>
  <c r="P458" i="16"/>
  <c r="Q170" i="16"/>
  <c r="R170" i="16" s="1"/>
  <c r="N170" i="16" s="1"/>
  <c r="P170" i="16"/>
  <c r="Q1159" i="16"/>
  <c r="R1159" i="16" s="1"/>
  <c r="N1159" i="16" s="1"/>
  <c r="P1159" i="16"/>
  <c r="Q1956" i="16"/>
  <c r="R1956" i="16" s="1"/>
  <c r="N1956" i="16" s="1"/>
  <c r="P1956" i="16"/>
  <c r="P686" i="16"/>
  <c r="Q686" i="16"/>
  <c r="R686" i="16" s="1"/>
  <c r="N686" i="16" s="1"/>
  <c r="Q240" i="16"/>
  <c r="R240" i="16" s="1"/>
  <c r="N240" i="16" s="1"/>
  <c r="P240" i="16"/>
  <c r="P761" i="16"/>
  <c r="Q761" i="16"/>
  <c r="R761" i="16" s="1"/>
  <c r="N761" i="16" s="1"/>
  <c r="Q746" i="16"/>
  <c r="R746" i="16" s="1"/>
  <c r="N746" i="16" s="1"/>
  <c r="P746" i="16"/>
  <c r="P539" i="16"/>
  <c r="Q539" i="16"/>
  <c r="R539" i="16" s="1"/>
  <c r="N539" i="16" s="1"/>
  <c r="Q881" i="16"/>
  <c r="R881" i="16" s="1"/>
  <c r="N881" i="16" s="1"/>
  <c r="P881" i="16"/>
  <c r="P794" i="16"/>
  <c r="Q794" i="16"/>
  <c r="R794" i="16" s="1"/>
  <c r="N794" i="16" s="1"/>
  <c r="Q829" i="16"/>
  <c r="R829" i="16" s="1"/>
  <c r="N829" i="16" s="1"/>
  <c r="P829" i="16"/>
  <c r="Q365" i="16"/>
  <c r="R365" i="16" s="1"/>
  <c r="N365" i="16" s="1"/>
  <c r="P365" i="16"/>
  <c r="Q507" i="16"/>
  <c r="R507" i="16" s="1"/>
  <c r="N507" i="16" s="1"/>
  <c r="P507" i="16"/>
  <c r="P321" i="16"/>
  <c r="Q321" i="16"/>
  <c r="R321" i="16" s="1"/>
  <c r="N321" i="16" s="1"/>
  <c r="Q904" i="16"/>
  <c r="R904" i="16" s="1"/>
  <c r="N904" i="16" s="1"/>
  <c r="P904" i="16"/>
  <c r="Q649" i="16"/>
  <c r="R649" i="16" s="1"/>
  <c r="N649" i="16" s="1"/>
  <c r="P649" i="16"/>
  <c r="P907" i="16"/>
  <c r="Q907" i="16"/>
  <c r="R907" i="16" s="1"/>
  <c r="N907" i="16" s="1"/>
  <c r="P351" i="16"/>
  <c r="Q351" i="16"/>
  <c r="R351" i="16" s="1"/>
  <c r="N351" i="16" s="1"/>
  <c r="P121" i="16"/>
  <c r="Q121" i="16"/>
  <c r="R121" i="16" s="1"/>
  <c r="N121" i="16" s="1"/>
  <c r="Q173" i="16"/>
  <c r="R173" i="16" s="1"/>
  <c r="N173" i="16" s="1"/>
  <c r="P173" i="16"/>
  <c r="Q314" i="16"/>
  <c r="R314" i="16" s="1"/>
  <c r="N314" i="16" s="1"/>
  <c r="P314" i="16"/>
  <c r="P826" i="16"/>
  <c r="Q826" i="16"/>
  <c r="R826" i="16" s="1"/>
  <c r="N826" i="16" s="1"/>
  <c r="Q291" i="16"/>
  <c r="R291" i="16" s="1"/>
  <c r="N291" i="16" s="1"/>
  <c r="P291" i="16"/>
  <c r="Q53" i="16"/>
  <c r="R53" i="16" s="1"/>
  <c r="N53" i="16" s="1"/>
  <c r="P53" i="16"/>
  <c r="Q773" i="16"/>
  <c r="R773" i="16" s="1"/>
  <c r="N773" i="16" s="1"/>
  <c r="P773" i="16"/>
  <c r="Q80" i="16"/>
  <c r="R80" i="16" s="1"/>
  <c r="N80" i="16" s="1"/>
  <c r="P80" i="16"/>
  <c r="P801" i="16"/>
  <c r="Q801" i="16"/>
  <c r="R801" i="16" s="1"/>
  <c r="N801" i="16" s="1"/>
  <c r="Q576" i="16"/>
  <c r="R576" i="16" s="1"/>
  <c r="N576" i="16" s="1"/>
  <c r="P576" i="16"/>
  <c r="Q2329" i="16"/>
  <c r="R2329" i="16" s="1"/>
  <c r="N2329" i="16" s="1"/>
  <c r="P2329" i="16"/>
  <c r="P2523" i="16"/>
  <c r="Q2523" i="16"/>
  <c r="R2523" i="16" s="1"/>
  <c r="N2523" i="16" s="1"/>
  <c r="P169" i="16"/>
  <c r="Q169" i="16"/>
  <c r="R169" i="16" s="1"/>
  <c r="N169" i="16" s="1"/>
  <c r="P878" i="16"/>
  <c r="Q878" i="16"/>
  <c r="R878" i="16" s="1"/>
  <c r="N878" i="16" s="1"/>
  <c r="Q640" i="16"/>
  <c r="R640" i="16" s="1"/>
  <c r="N640" i="16" s="1"/>
  <c r="P640" i="16"/>
  <c r="P342" i="16"/>
  <c r="Q342" i="16"/>
  <c r="R342" i="16" s="1"/>
  <c r="N342" i="16" s="1"/>
  <c r="Q679" i="16"/>
  <c r="R679" i="16" s="1"/>
  <c r="N679" i="16" s="1"/>
  <c r="P679" i="16"/>
  <c r="Q370" i="16"/>
  <c r="R370" i="16" s="1"/>
  <c r="N370" i="16" s="1"/>
  <c r="P370" i="16"/>
  <c r="P1166" i="16"/>
  <c r="Q1166" i="16"/>
  <c r="R1166" i="16" s="1"/>
  <c r="N1166" i="16" s="1"/>
  <c r="Q2929" i="16"/>
  <c r="R2929" i="16" s="1"/>
  <c r="N2929" i="16" s="1"/>
  <c r="P2929" i="16"/>
  <c r="Q1336" i="16"/>
  <c r="R1336" i="16" s="1"/>
  <c r="N1336" i="16" s="1"/>
  <c r="P1336" i="16"/>
  <c r="P970" i="16"/>
  <c r="Q970" i="16"/>
  <c r="R970" i="16" s="1"/>
  <c r="N970" i="16" s="1"/>
  <c r="Q1754" i="16"/>
  <c r="R1754" i="16" s="1"/>
  <c r="N1754" i="16" s="1"/>
  <c r="P1754" i="16"/>
  <c r="Q1549" i="16"/>
  <c r="R1549" i="16" s="1"/>
  <c r="N1549" i="16" s="1"/>
  <c r="P1549" i="16"/>
  <c r="Q2812" i="16"/>
  <c r="R2812" i="16" s="1"/>
  <c r="N2812" i="16" s="1"/>
  <c r="P2812" i="16"/>
  <c r="Q1057" i="16"/>
  <c r="R1057" i="16" s="1"/>
  <c r="N1057" i="16" s="1"/>
  <c r="P1057" i="16"/>
  <c r="Q759" i="16"/>
  <c r="R759" i="16" s="1"/>
  <c r="N759" i="16" s="1"/>
  <c r="P759" i="16"/>
  <c r="P522" i="16"/>
  <c r="Q522" i="16"/>
  <c r="R522" i="16" s="1"/>
  <c r="N522" i="16" s="1"/>
  <c r="P836" i="16"/>
  <c r="Q836" i="16"/>
  <c r="R836" i="16" s="1"/>
  <c r="N836" i="16" s="1"/>
  <c r="Q550" i="16"/>
  <c r="R550" i="16" s="1"/>
  <c r="N550" i="16" s="1"/>
  <c r="P550" i="16"/>
  <c r="Q324" i="16"/>
  <c r="R324" i="16" s="1"/>
  <c r="N324" i="16" s="1"/>
  <c r="P324" i="16"/>
  <c r="Q2077" i="16"/>
  <c r="R2077" i="16" s="1"/>
  <c r="N2077" i="16" s="1"/>
  <c r="P2077" i="16"/>
  <c r="P1995" i="16"/>
  <c r="Q1995" i="16"/>
  <c r="R1995" i="16" s="1"/>
  <c r="N1995" i="16" s="1"/>
  <c r="Q2888" i="16"/>
  <c r="R2888" i="16" s="1"/>
  <c r="N2888" i="16" s="1"/>
  <c r="P2888" i="16"/>
  <c r="Q628" i="16"/>
  <c r="R628" i="16" s="1"/>
  <c r="N628" i="16" s="1"/>
  <c r="P628" i="16"/>
  <c r="P389" i="16"/>
  <c r="Q389" i="16"/>
  <c r="R389" i="16" s="1"/>
  <c r="N389" i="16" s="1"/>
  <c r="Q703" i="16"/>
  <c r="R703" i="16" s="1"/>
  <c r="N703" i="16" s="1"/>
  <c r="P703" i="16"/>
  <c r="Q417" i="16"/>
  <c r="R417" i="16" s="1"/>
  <c r="N417" i="16" s="1"/>
  <c r="P417" i="16"/>
  <c r="Q180" i="16"/>
  <c r="R180" i="16" s="1"/>
  <c r="N180" i="16" s="1"/>
  <c r="P180" i="16"/>
  <c r="Q1932" i="16"/>
  <c r="R1932" i="16" s="1"/>
  <c r="N1932" i="16" s="1"/>
  <c r="P1932" i="16"/>
  <c r="Q1778" i="16"/>
  <c r="R1778" i="16" s="1"/>
  <c r="N1778" i="16" s="1"/>
  <c r="P1778" i="16"/>
  <c r="Q1075" i="16"/>
  <c r="R1075" i="16" s="1"/>
  <c r="N1075" i="16" s="1"/>
  <c r="P1075" i="16"/>
  <c r="Q112" i="16"/>
  <c r="R112" i="16" s="1"/>
  <c r="N112" i="16" s="1"/>
  <c r="P112" i="16"/>
  <c r="Q427" i="16"/>
  <c r="R427" i="16" s="1"/>
  <c r="N427" i="16" s="1"/>
  <c r="P427" i="16"/>
  <c r="P142" i="16"/>
  <c r="Q142" i="16"/>
  <c r="R142" i="16" s="1"/>
  <c r="N142" i="16" s="1"/>
  <c r="Q862" i="16"/>
  <c r="R862" i="16" s="1"/>
  <c r="N862" i="16" s="1"/>
  <c r="P862" i="16"/>
  <c r="Q1646" i="16"/>
  <c r="R1646" i="16" s="1"/>
  <c r="N1646" i="16" s="1"/>
  <c r="P1646" i="16"/>
  <c r="P1418" i="16"/>
  <c r="Q1418" i="16"/>
  <c r="R1418" i="16" s="1"/>
  <c r="N1418" i="16" s="1"/>
  <c r="Q2226" i="16"/>
  <c r="R2226" i="16" s="1"/>
  <c r="N2226" i="16" s="1"/>
  <c r="P2226" i="16"/>
  <c r="P123" i="16"/>
  <c r="Q123" i="16"/>
  <c r="R123" i="16" s="1"/>
  <c r="N123" i="16" s="1"/>
  <c r="P846" i="16"/>
  <c r="Q846" i="16"/>
  <c r="R846" i="16" s="1"/>
  <c r="N846" i="16" s="1"/>
  <c r="Q152" i="16"/>
  <c r="R152" i="16" s="1"/>
  <c r="N152" i="16" s="1"/>
  <c r="P152" i="16"/>
  <c r="P873" i="16"/>
  <c r="Q873" i="16"/>
  <c r="R873" i="16" s="1"/>
  <c r="N873" i="16" s="1"/>
  <c r="Q648" i="16"/>
  <c r="R648" i="16" s="1"/>
  <c r="N648" i="16" s="1"/>
  <c r="P648" i="16"/>
  <c r="P2413" i="16"/>
  <c r="Q2413" i="16"/>
  <c r="R2413" i="16" s="1"/>
  <c r="N2413" i="16" s="1"/>
  <c r="P2763" i="16"/>
  <c r="Q2763" i="16"/>
  <c r="R2763" i="16" s="1"/>
  <c r="N2763" i="16" s="1"/>
  <c r="Q96" i="16"/>
  <c r="R96" i="16" s="1"/>
  <c r="N96" i="16" s="1"/>
  <c r="P96" i="16"/>
  <c r="P806" i="16"/>
  <c r="Q806" i="16"/>
  <c r="R806" i="16" s="1"/>
  <c r="N806" i="16" s="1"/>
  <c r="Q568" i="16"/>
  <c r="R568" i="16" s="1"/>
  <c r="N568" i="16" s="1"/>
  <c r="P568" i="16"/>
  <c r="P270" i="16"/>
  <c r="Q270" i="16"/>
  <c r="R270" i="16" s="1"/>
  <c r="N270" i="16" s="1"/>
  <c r="Q608" i="16"/>
  <c r="R608" i="16" s="1"/>
  <c r="N608" i="16" s="1"/>
  <c r="P608" i="16"/>
  <c r="Q298" i="16"/>
  <c r="R298" i="16" s="1"/>
  <c r="N298" i="16" s="1"/>
  <c r="P298" i="16"/>
  <c r="Q1093" i="16"/>
  <c r="R1093" i="16" s="1"/>
  <c r="N1093" i="16" s="1"/>
  <c r="P1093" i="16"/>
  <c r="Q2857" i="16"/>
  <c r="R2857" i="16" s="1"/>
  <c r="N2857" i="16" s="1"/>
  <c r="P2857" i="16"/>
  <c r="P2896" i="16"/>
  <c r="Q2896" i="16"/>
  <c r="R2896" i="16" s="1"/>
  <c r="N2896" i="16" s="1"/>
  <c r="P542" i="16"/>
  <c r="Q542" i="16"/>
  <c r="R542" i="16" s="1"/>
  <c r="N542" i="16" s="1"/>
  <c r="Q232" i="16"/>
  <c r="R232" i="16" s="1"/>
  <c r="N232" i="16" s="1"/>
  <c r="P232" i="16"/>
  <c r="Q1012" i="16"/>
  <c r="R1012" i="16" s="1"/>
  <c r="N1012" i="16" s="1"/>
  <c r="P1012" i="16"/>
  <c r="Q319" i="16"/>
  <c r="R319" i="16" s="1"/>
  <c r="N319" i="16" s="1"/>
  <c r="P319" i="16"/>
  <c r="Q1052" i="16"/>
  <c r="R1052" i="16" s="1"/>
  <c r="N1052" i="16" s="1"/>
  <c r="P1052" i="16"/>
  <c r="P742" i="16"/>
  <c r="Q742" i="16"/>
  <c r="R742" i="16" s="1"/>
  <c r="N742" i="16" s="1"/>
  <c r="Q1537" i="16"/>
  <c r="R1537" i="16" s="1"/>
  <c r="N1537" i="16" s="1"/>
  <c r="P1537" i="16"/>
  <c r="P1286" i="16"/>
  <c r="Q1286" i="16"/>
  <c r="R1286" i="16" s="1"/>
  <c r="N1286" i="16" s="1"/>
  <c r="P1518" i="16"/>
  <c r="Q1518" i="16"/>
  <c r="R1518" i="16" s="1"/>
  <c r="N1518" i="16" s="1"/>
  <c r="P2881" i="16"/>
  <c r="Q2881" i="16"/>
  <c r="R2881" i="16" s="1"/>
  <c r="N2881" i="16" s="1"/>
  <c r="P3040" i="16"/>
  <c r="Q3040" i="16"/>
  <c r="R3040" i="16" s="1"/>
  <c r="N3040" i="16" s="1"/>
  <c r="Q565" i="16"/>
  <c r="R565" i="16" s="1"/>
  <c r="N565" i="16" s="1"/>
  <c r="P565" i="16"/>
  <c r="Q256" i="16"/>
  <c r="R256" i="16" s="1"/>
  <c r="N256" i="16" s="1"/>
  <c r="P256" i="16"/>
  <c r="Q1036" i="16"/>
  <c r="R1036" i="16" s="1"/>
  <c r="N1036" i="16" s="1"/>
  <c r="P1036" i="16"/>
  <c r="Q343" i="16"/>
  <c r="R343" i="16" s="1"/>
  <c r="N343" i="16" s="1"/>
  <c r="P343" i="16"/>
  <c r="Q45" i="16"/>
  <c r="R45" i="16" s="1"/>
  <c r="N45" i="16" s="1"/>
  <c r="P45" i="16"/>
  <c r="Q767" i="16"/>
  <c r="R767" i="16" s="1"/>
  <c r="N767" i="16" s="1"/>
  <c r="P767" i="16"/>
  <c r="Q1560" i="16"/>
  <c r="R1560" i="16" s="1"/>
  <c r="N1560" i="16" s="1"/>
  <c r="P1560" i="16"/>
  <c r="Q1309" i="16"/>
  <c r="R1309" i="16" s="1"/>
  <c r="N1309" i="16" s="1"/>
  <c r="P1309" i="16"/>
  <c r="P1660" i="16"/>
  <c r="Q1660" i="16"/>
  <c r="R1660" i="16" s="1"/>
  <c r="N1660" i="16" s="1"/>
  <c r="Q656" i="16"/>
  <c r="R656" i="16" s="1"/>
  <c r="N656" i="16" s="1"/>
  <c r="P656" i="16"/>
  <c r="P346" i="16"/>
  <c r="Q346" i="16"/>
  <c r="R346" i="16" s="1"/>
  <c r="N346" i="16" s="1"/>
  <c r="Q1141" i="16"/>
  <c r="R1141" i="16" s="1"/>
  <c r="N1141" i="16" s="1"/>
  <c r="P1141" i="16"/>
  <c r="Q2905" i="16"/>
  <c r="R2905" i="16" s="1"/>
  <c r="N2905" i="16" s="1"/>
  <c r="P2905" i="16"/>
  <c r="Q1192" i="16"/>
  <c r="R1192" i="16" s="1"/>
  <c r="N1192" i="16" s="1"/>
  <c r="P1192" i="16"/>
  <c r="Q1765" i="16"/>
  <c r="R1765" i="16" s="1"/>
  <c r="N1765" i="16" s="1"/>
  <c r="P1765" i="16"/>
  <c r="Q1443" i="16"/>
  <c r="R1443" i="16" s="1"/>
  <c r="N1443" i="16" s="1"/>
  <c r="P1443" i="16"/>
  <c r="Q1180" i="16"/>
  <c r="R1180" i="16" s="1"/>
  <c r="N1180" i="16" s="1"/>
  <c r="P1180" i="16"/>
  <c r="Q2919" i="16"/>
  <c r="R2919" i="16" s="1"/>
  <c r="N2919" i="16" s="1"/>
  <c r="P2919" i="16"/>
  <c r="P2645" i="16"/>
  <c r="Q2645" i="16"/>
  <c r="R2645" i="16" s="1"/>
  <c r="N2645" i="16" s="1"/>
  <c r="Q1711" i="16"/>
  <c r="R1711" i="16" s="1"/>
  <c r="N1711" i="16" s="1"/>
  <c r="P1711" i="16"/>
  <c r="Q2840" i="16"/>
  <c r="R2840" i="16" s="1"/>
  <c r="N2840" i="16" s="1"/>
  <c r="P2840" i="16"/>
  <c r="P3364" i="16"/>
  <c r="Q3364" i="16"/>
  <c r="R3364" i="16" s="1"/>
  <c r="N3364" i="16" s="1"/>
  <c r="P2563" i="16"/>
  <c r="Q2563" i="16"/>
  <c r="R2563" i="16" s="1"/>
  <c r="N2563" i="16" s="1"/>
  <c r="Q2662" i="16"/>
  <c r="R2662" i="16" s="1"/>
  <c r="N2662" i="16" s="1"/>
  <c r="P2662" i="16"/>
  <c r="P1514" i="16"/>
  <c r="Q1514" i="16"/>
  <c r="R1514" i="16" s="1"/>
  <c r="N1514" i="16" s="1"/>
  <c r="Q1191" i="16"/>
  <c r="R1191" i="16" s="1"/>
  <c r="N1191" i="16" s="1"/>
  <c r="P1191" i="16"/>
  <c r="P2920" i="16"/>
  <c r="Q2920" i="16"/>
  <c r="R2920" i="16" s="1"/>
  <c r="N2920" i="16" s="1"/>
  <c r="Q2668" i="16"/>
  <c r="R2668" i="16" s="1"/>
  <c r="N2668" i="16" s="1"/>
  <c r="P2668" i="16"/>
  <c r="Q2393" i="16"/>
  <c r="R2393" i="16" s="1"/>
  <c r="N2393" i="16" s="1"/>
  <c r="P2393" i="16"/>
  <c r="P1423" i="16"/>
  <c r="Q1423" i="16"/>
  <c r="R1423" i="16" s="1"/>
  <c r="N1423" i="16" s="1"/>
  <c r="P1892" i="16"/>
  <c r="Q1892" i="16"/>
  <c r="R1892" i="16" s="1"/>
  <c r="N1892" i="16" s="1"/>
  <c r="P3831" i="16"/>
  <c r="Q3831" i="16"/>
  <c r="R3831" i="16" s="1"/>
  <c r="N3831" i="16" s="1"/>
  <c r="Q2546" i="16"/>
  <c r="R2546" i="16" s="1"/>
  <c r="N2546" i="16" s="1"/>
  <c r="P2546" i="16"/>
  <c r="P2211" i="16"/>
  <c r="Q2211" i="16"/>
  <c r="R2211" i="16" s="1"/>
  <c r="N2211" i="16" s="1"/>
  <c r="P1947" i="16"/>
  <c r="Q1947" i="16"/>
  <c r="R1947" i="16" s="1"/>
  <c r="N1947" i="16" s="1"/>
  <c r="P1685" i="16"/>
  <c r="Q1685" i="16"/>
  <c r="R1685" i="16" s="1"/>
  <c r="N1685" i="16" s="1"/>
  <c r="P762" i="16"/>
  <c r="Q762" i="16"/>
  <c r="R762" i="16" s="1"/>
  <c r="N762" i="16" s="1"/>
  <c r="Q2586" i="16"/>
  <c r="R2586" i="16" s="1"/>
  <c r="N2586" i="16" s="1"/>
  <c r="P2586" i="16"/>
  <c r="Q2818" i="16"/>
  <c r="R2818" i="16" s="1"/>
  <c r="N2818" i="16" s="1"/>
  <c r="P2818" i="16"/>
  <c r="P1827" i="16"/>
  <c r="Q1827" i="16"/>
  <c r="R1827" i="16" s="1"/>
  <c r="N1827" i="16" s="1"/>
  <c r="P1502" i="16"/>
  <c r="Q1502" i="16"/>
  <c r="R1502" i="16" s="1"/>
  <c r="N1502" i="16" s="1"/>
  <c r="Q1240" i="16"/>
  <c r="R1240" i="16" s="1"/>
  <c r="N1240" i="16" s="1"/>
  <c r="P1240" i="16"/>
  <c r="Q2979" i="16"/>
  <c r="R2979" i="16" s="1"/>
  <c r="N2979" i="16" s="1"/>
  <c r="P2979" i="16"/>
  <c r="Q2706" i="16"/>
  <c r="R2706" i="16" s="1"/>
  <c r="N2706" i="16" s="1"/>
  <c r="P2706" i="16"/>
  <c r="P1784" i="16"/>
  <c r="Q1784" i="16"/>
  <c r="R1784" i="16" s="1"/>
  <c r="N1784" i="16" s="1"/>
  <c r="Q1113" i="16"/>
  <c r="R1113" i="16" s="1"/>
  <c r="N1113" i="16" s="1"/>
  <c r="P1113" i="16"/>
  <c r="Q3353" i="16"/>
  <c r="R3353" i="16" s="1"/>
  <c r="N3353" i="16" s="1"/>
  <c r="P3353" i="16"/>
  <c r="Q1371" i="16"/>
  <c r="R1371" i="16" s="1"/>
  <c r="N1371" i="16" s="1"/>
  <c r="P1371" i="16"/>
  <c r="Q1109" i="16"/>
  <c r="R1109" i="16" s="1"/>
  <c r="N1109" i="16" s="1"/>
  <c r="P1109" i="16"/>
  <c r="Q2848" i="16"/>
  <c r="R2848" i="16" s="1"/>
  <c r="N2848" i="16" s="1"/>
  <c r="P2848" i="16"/>
  <c r="P2573" i="16"/>
  <c r="Q2573" i="16"/>
  <c r="R2573" i="16" s="1"/>
  <c r="N2573" i="16" s="1"/>
  <c r="Q1638" i="16"/>
  <c r="R1638" i="16" s="1"/>
  <c r="N1638" i="16" s="1"/>
  <c r="P1638" i="16"/>
  <c r="P2552" i="16"/>
  <c r="Q2552" i="16"/>
  <c r="R2552" i="16" s="1"/>
  <c r="N2552" i="16" s="1"/>
  <c r="Q3712" i="16"/>
  <c r="R3712" i="16" s="1"/>
  <c r="N3712" i="16" s="1"/>
  <c r="P3712" i="16"/>
  <c r="Q1238" i="16"/>
  <c r="R1238" i="16" s="1"/>
  <c r="N1238" i="16" s="1"/>
  <c r="P1238" i="16"/>
  <c r="Q2967" i="16"/>
  <c r="R2967" i="16" s="1"/>
  <c r="N2967" i="16" s="1"/>
  <c r="P2967" i="16"/>
  <c r="Q2716" i="16"/>
  <c r="R2716" i="16" s="1"/>
  <c r="N2716" i="16" s="1"/>
  <c r="P2716" i="16"/>
  <c r="Q2441" i="16"/>
  <c r="R2441" i="16" s="1"/>
  <c r="N2441" i="16" s="1"/>
  <c r="P2441" i="16"/>
  <c r="Q1483" i="16"/>
  <c r="R1483" i="16" s="1"/>
  <c r="N1483" i="16" s="1"/>
  <c r="P1483" i="16"/>
  <c r="Q2036" i="16"/>
  <c r="R2036" i="16" s="1"/>
  <c r="N2036" i="16" s="1"/>
  <c r="P2036" i="16"/>
  <c r="Q3076" i="16"/>
  <c r="R3076" i="16" s="1"/>
  <c r="N3076" i="16" s="1"/>
  <c r="P3076" i="16"/>
  <c r="P2402" i="16"/>
  <c r="Q2402" i="16"/>
  <c r="R2402" i="16" s="1"/>
  <c r="N2402" i="16" s="1"/>
  <c r="Q2139" i="16"/>
  <c r="R2139" i="16" s="1"/>
  <c r="N2139" i="16" s="1"/>
  <c r="P2139" i="16"/>
  <c r="Q1878" i="16"/>
  <c r="R1878" i="16" s="1"/>
  <c r="N1878" i="16" s="1"/>
  <c r="P1878" i="16"/>
  <c r="Q967" i="16"/>
  <c r="R967" i="16" s="1"/>
  <c r="N967" i="16" s="1"/>
  <c r="P967" i="16"/>
  <c r="Q2827" i="16"/>
  <c r="R2827" i="16" s="1"/>
  <c r="N2827" i="16" s="1"/>
  <c r="P2827" i="16"/>
  <c r="P1788" i="16"/>
  <c r="Q1788" i="16"/>
  <c r="R1788" i="16" s="1"/>
  <c r="N1788" i="16" s="1"/>
  <c r="Q2606" i="16"/>
  <c r="R2606" i="16" s="1"/>
  <c r="N2606" i="16" s="1"/>
  <c r="P2606" i="16"/>
  <c r="P2271" i="16"/>
  <c r="Q2271" i="16"/>
  <c r="R2271" i="16" s="1"/>
  <c r="N2271" i="16" s="1"/>
  <c r="Q2007" i="16"/>
  <c r="R2007" i="16" s="1"/>
  <c r="N2007" i="16" s="1"/>
  <c r="P2007" i="16"/>
  <c r="Q1745" i="16"/>
  <c r="R1745" i="16" s="1"/>
  <c r="N1745" i="16" s="1"/>
  <c r="P1745" i="16"/>
  <c r="Q821" i="16"/>
  <c r="R821" i="16" s="1"/>
  <c r="N821" i="16" s="1"/>
  <c r="P821" i="16"/>
  <c r="Q2659" i="16"/>
  <c r="R2659" i="16" s="1"/>
  <c r="N2659" i="16" s="1"/>
  <c r="P2659" i="16"/>
  <c r="P132" i="16"/>
  <c r="Q132" i="16"/>
  <c r="R132" i="16" s="1"/>
  <c r="N132" i="16" s="1"/>
  <c r="Q1131" i="16"/>
  <c r="R1131" i="16" s="1"/>
  <c r="N1131" i="16" s="1"/>
  <c r="P1131" i="16"/>
  <c r="Q2858" i="16"/>
  <c r="R2858" i="16" s="1"/>
  <c r="N2858" i="16" s="1"/>
  <c r="P2858" i="16"/>
  <c r="Q2608" i="16"/>
  <c r="R2608" i="16" s="1"/>
  <c r="N2608" i="16" s="1"/>
  <c r="P2608" i="16"/>
  <c r="P2333" i="16"/>
  <c r="Q2333" i="16"/>
  <c r="R2333" i="16" s="1"/>
  <c r="N2333" i="16" s="1"/>
  <c r="P1364" i="16"/>
  <c r="Q1364" i="16"/>
  <c r="R1364" i="16" s="1"/>
  <c r="N1364" i="16" s="1"/>
  <c r="Q1747" i="16"/>
  <c r="R1747" i="16" s="1"/>
  <c r="N1747" i="16" s="1"/>
  <c r="P1747" i="16"/>
  <c r="Q3518" i="16"/>
  <c r="R3518" i="16" s="1"/>
  <c r="N3518" i="16" s="1"/>
  <c r="P3518" i="16"/>
  <c r="Q2942" i="16"/>
  <c r="R2942" i="16" s="1"/>
  <c r="N2942" i="16" s="1"/>
  <c r="P2942" i="16"/>
  <c r="P2583" i="16"/>
  <c r="Q2583" i="16"/>
  <c r="R2583" i="16" s="1"/>
  <c r="N2583" i="16" s="1"/>
  <c r="Q2320" i="16"/>
  <c r="R2320" i="16" s="1"/>
  <c r="N2320" i="16" s="1"/>
  <c r="P2320" i="16"/>
  <c r="Q2057" i="16"/>
  <c r="R2057" i="16" s="1"/>
  <c r="N2057" i="16" s="1"/>
  <c r="P2057" i="16"/>
  <c r="P1170" i="16"/>
  <c r="Q1170" i="16"/>
  <c r="R1170" i="16" s="1"/>
  <c r="N1170" i="16" s="1"/>
  <c r="P3080" i="16"/>
  <c r="Q3080" i="16"/>
  <c r="R3080" i="16" s="1"/>
  <c r="N3080" i="16" s="1"/>
  <c r="P2833" i="16"/>
  <c r="Q2833" i="16"/>
  <c r="R2833" i="16" s="1"/>
  <c r="N2833" i="16" s="1"/>
  <c r="Q1136" i="16"/>
  <c r="R1136" i="16" s="1"/>
  <c r="N1136" i="16" s="1"/>
  <c r="P1136" i="16"/>
  <c r="Q2899" i="16"/>
  <c r="R2899" i="16" s="1"/>
  <c r="N2899" i="16" s="1"/>
  <c r="P2899" i="16"/>
  <c r="P2600" i="16"/>
  <c r="Q2600" i="16"/>
  <c r="R2600" i="16" s="1"/>
  <c r="N2600" i="16" s="1"/>
  <c r="Q2337" i="16"/>
  <c r="R2337" i="16" s="1"/>
  <c r="N2337" i="16" s="1"/>
  <c r="P2337" i="16"/>
  <c r="Q2014" i="16"/>
  <c r="R2014" i="16" s="1"/>
  <c r="N2014" i="16" s="1"/>
  <c r="P2014" i="16"/>
  <c r="Q1573" i="16"/>
  <c r="R1573" i="16" s="1"/>
  <c r="N1573" i="16" s="1"/>
  <c r="P1573" i="16"/>
  <c r="Q3301" i="16"/>
  <c r="R3301" i="16" s="1"/>
  <c r="N3301" i="16" s="1"/>
  <c r="P3301" i="16"/>
  <c r="Q2034" i="16"/>
  <c r="R2034" i="16" s="1"/>
  <c r="N2034" i="16" s="1"/>
  <c r="P2034" i="16"/>
  <c r="P3401" i="16"/>
  <c r="Q3401" i="16"/>
  <c r="R3401" i="16" s="1"/>
  <c r="N3401" i="16" s="1"/>
  <c r="P3667" i="16"/>
  <c r="Q3667" i="16"/>
  <c r="R3667" i="16" s="1"/>
  <c r="N3667" i="16" s="1"/>
  <c r="Q3465" i="16"/>
  <c r="R3465" i="16" s="1"/>
  <c r="N3465" i="16" s="1"/>
  <c r="P3465" i="16"/>
  <c r="Q407" i="16"/>
  <c r="R407" i="16" s="1"/>
  <c r="N407" i="16" s="1"/>
  <c r="P407" i="16"/>
  <c r="Q3808" i="16"/>
  <c r="R3808" i="16" s="1"/>
  <c r="N3808" i="16" s="1"/>
  <c r="P3808" i="16"/>
  <c r="Q3311" i="16"/>
  <c r="R3311" i="16" s="1"/>
  <c r="N3311" i="16" s="1"/>
  <c r="P3311" i="16"/>
  <c r="Q2350" i="16"/>
  <c r="R2350" i="16" s="1"/>
  <c r="N2350" i="16" s="1"/>
  <c r="P2350" i="16"/>
  <c r="Q2026" i="16"/>
  <c r="R2026" i="16" s="1"/>
  <c r="N2026" i="16" s="1"/>
  <c r="P2026" i="16"/>
  <c r="P1583" i="16"/>
  <c r="Q1583" i="16"/>
  <c r="R1583" i="16" s="1"/>
  <c r="N1583" i="16" s="1"/>
  <c r="Q3313" i="16"/>
  <c r="R3313" i="16" s="1"/>
  <c r="N3313" i="16" s="1"/>
  <c r="P3313" i="16"/>
  <c r="Q2130" i="16"/>
  <c r="R2130" i="16" s="1"/>
  <c r="N2130" i="16" s="1"/>
  <c r="P2130" i="16"/>
  <c r="Q3413" i="16"/>
  <c r="R3413" i="16" s="1"/>
  <c r="N3413" i="16" s="1"/>
  <c r="P3413" i="16"/>
  <c r="P3678" i="16"/>
  <c r="Q3678" i="16"/>
  <c r="R3678" i="16" s="1"/>
  <c r="N3678" i="16" s="1"/>
  <c r="Q3477" i="16"/>
  <c r="R3477" i="16" s="1"/>
  <c r="N3477" i="16" s="1"/>
  <c r="P3477" i="16"/>
  <c r="Q419" i="16"/>
  <c r="R419" i="16" s="1"/>
  <c r="N419" i="16" s="1"/>
  <c r="P419" i="16"/>
  <c r="Q1734" i="16"/>
  <c r="R1734" i="16" s="1"/>
  <c r="N1734" i="16" s="1"/>
  <c r="P1734" i="16"/>
  <c r="Q3371" i="16"/>
  <c r="R3371" i="16" s="1"/>
  <c r="N3371" i="16" s="1"/>
  <c r="P3371" i="16"/>
  <c r="P2191" i="16"/>
  <c r="Q2191" i="16"/>
  <c r="R2191" i="16" s="1"/>
  <c r="N2191" i="16" s="1"/>
  <c r="Q1929" i="16"/>
  <c r="R1929" i="16" s="1"/>
  <c r="N1929" i="16" s="1"/>
  <c r="P1929" i="16"/>
  <c r="P1593" i="16"/>
  <c r="Q1593" i="16"/>
  <c r="R1593" i="16" s="1"/>
  <c r="N1593" i="16" s="1"/>
  <c r="Q1164" i="16"/>
  <c r="R1164" i="16" s="1"/>
  <c r="N1164" i="16" s="1"/>
  <c r="P1164" i="16"/>
  <c r="Q2903" i="16"/>
  <c r="R2903" i="16" s="1"/>
  <c r="N2903" i="16" s="1"/>
  <c r="P2903" i="16"/>
  <c r="Q3614" i="16"/>
  <c r="R3614" i="16" s="1"/>
  <c r="N3614" i="16" s="1"/>
  <c r="P3614" i="16"/>
  <c r="Q3291" i="16"/>
  <c r="R3291" i="16" s="1"/>
  <c r="N3291" i="16" s="1"/>
  <c r="P3291" i="16"/>
  <c r="Q3259" i="16"/>
  <c r="R3259" i="16" s="1"/>
  <c r="N3259" i="16" s="1"/>
  <c r="P3259" i="16"/>
  <c r="Q1906" i="16"/>
  <c r="R1906" i="16" s="1"/>
  <c r="N1906" i="16" s="1"/>
  <c r="P1906" i="16"/>
  <c r="P3791" i="16"/>
  <c r="Q3791" i="16"/>
  <c r="R3791" i="16" s="1"/>
  <c r="N3791" i="16" s="1"/>
  <c r="Q3540" i="16"/>
  <c r="R3540" i="16" s="1"/>
  <c r="N3540" i="16" s="1"/>
  <c r="P3540" i="16"/>
  <c r="Q3090" i="16"/>
  <c r="R3090" i="16" s="1"/>
  <c r="N3090" i="16" s="1"/>
  <c r="P3090" i="16"/>
  <c r="Q2730" i="16"/>
  <c r="R2730" i="16" s="1"/>
  <c r="N2730" i="16" s="1"/>
  <c r="P2730" i="16"/>
  <c r="Q1365" i="16"/>
  <c r="R1365" i="16" s="1"/>
  <c r="N1365" i="16" s="1"/>
  <c r="P1365" i="16"/>
  <c r="P1030" i="16"/>
  <c r="Q1030" i="16"/>
  <c r="R1030" i="16" s="1"/>
  <c r="N1030" i="16" s="1"/>
  <c r="Q2782" i="16"/>
  <c r="R2782" i="16" s="1"/>
  <c r="N2782" i="16" s="1"/>
  <c r="P2782" i="16"/>
  <c r="Q2328" i="16"/>
  <c r="R2328" i="16" s="1"/>
  <c r="N2328" i="16" s="1"/>
  <c r="P2328" i="16"/>
  <c r="P2154" i="16"/>
  <c r="Q2154" i="16"/>
  <c r="R2154" i="16" s="1"/>
  <c r="N2154" i="16" s="1"/>
  <c r="Q3748" i="16"/>
  <c r="R3748" i="16" s="1"/>
  <c r="N3748" i="16" s="1"/>
  <c r="P3748" i="16"/>
  <c r="P1242" i="16"/>
  <c r="Q1242" i="16"/>
  <c r="R1242" i="16" s="1"/>
  <c r="N1242" i="16" s="1"/>
  <c r="P3440" i="16"/>
  <c r="Q3440" i="16"/>
  <c r="R3440" i="16" s="1"/>
  <c r="N3440" i="16" s="1"/>
  <c r="P3226" i="16"/>
  <c r="Q3226" i="16"/>
  <c r="R3226" i="16" s="1"/>
  <c r="N3226" i="16" s="1"/>
  <c r="Q1535" i="16"/>
  <c r="R1535" i="16" s="1"/>
  <c r="N1535" i="16" s="1"/>
  <c r="P1535" i="16"/>
  <c r="P3438" i="16"/>
  <c r="Q3438" i="16"/>
  <c r="R3438" i="16" s="1"/>
  <c r="N3438" i="16" s="1"/>
  <c r="Q2879" i="16"/>
  <c r="R2879" i="16" s="1"/>
  <c r="N2879" i="16" s="1"/>
  <c r="P2879" i="16"/>
  <c r="P1928" i="16"/>
  <c r="Q1928" i="16"/>
  <c r="R1928" i="16" s="1"/>
  <c r="N1928" i="16" s="1"/>
  <c r="P1665" i="16"/>
  <c r="Q1665" i="16"/>
  <c r="R1665" i="16" s="1"/>
  <c r="N1665" i="16" s="1"/>
  <c r="P1330" i="16"/>
  <c r="Q1330" i="16"/>
  <c r="R1330" i="16" s="1"/>
  <c r="N1330" i="16" s="1"/>
  <c r="Q84" i="16"/>
  <c r="R84" i="16" s="1"/>
  <c r="N84" i="16" s="1"/>
  <c r="P84" i="16"/>
  <c r="P2628" i="16"/>
  <c r="Q2628" i="16"/>
  <c r="R2628" i="16" s="1"/>
  <c r="N2628" i="16" s="1"/>
  <c r="P3351" i="16"/>
  <c r="Q3351" i="16"/>
  <c r="R3351" i="16" s="1"/>
  <c r="N3351" i="16" s="1"/>
  <c r="Q2178" i="16"/>
  <c r="R2178" i="16" s="1"/>
  <c r="N2178" i="16" s="1"/>
  <c r="P2178" i="16"/>
  <c r="P1542" i="16"/>
  <c r="Q1542" i="16"/>
  <c r="R1542" i="16" s="1"/>
  <c r="N1542" i="16" s="1"/>
  <c r="Q3752" i="16"/>
  <c r="R3752" i="16" s="1"/>
  <c r="N3752" i="16" s="1"/>
  <c r="P3752" i="16"/>
  <c r="Q3526" i="16"/>
  <c r="R3526" i="16" s="1"/>
  <c r="N3526" i="16" s="1"/>
  <c r="P3526" i="16"/>
  <c r="Q3276" i="16"/>
  <c r="R3276" i="16" s="1"/>
  <c r="N3276" i="16" s="1"/>
  <c r="P3276" i="16"/>
  <c r="Q3161" i="16"/>
  <c r="R3161" i="16" s="1"/>
  <c r="N3161" i="16" s="1"/>
  <c r="P3161" i="16"/>
  <c r="P2723" i="16"/>
  <c r="Q2723" i="16"/>
  <c r="R2723" i="16" s="1"/>
  <c r="N2723" i="16" s="1"/>
  <c r="P1363" i="16"/>
  <c r="Q1363" i="16"/>
  <c r="R1363" i="16" s="1"/>
  <c r="N1363" i="16" s="1"/>
  <c r="Q1101" i="16"/>
  <c r="R1101" i="16" s="1"/>
  <c r="N1101" i="16" s="1"/>
  <c r="P1101" i="16"/>
  <c r="P2841" i="16"/>
  <c r="Q2841" i="16"/>
  <c r="R2841" i="16" s="1"/>
  <c r="N2841" i="16" s="1"/>
  <c r="Q2506" i="16"/>
  <c r="R2506" i="16" s="1"/>
  <c r="N2506" i="16" s="1"/>
  <c r="P2506" i="16"/>
  <c r="Q2063" i="16"/>
  <c r="R2063" i="16" s="1"/>
  <c r="N2063" i="16" s="1"/>
  <c r="P2063" i="16"/>
  <c r="Q3793" i="16"/>
  <c r="R3793" i="16" s="1"/>
  <c r="N3793" i="16" s="1"/>
  <c r="P3793" i="16"/>
  <c r="Q3471" i="16"/>
  <c r="R3471" i="16" s="1"/>
  <c r="N3471" i="16" s="1"/>
  <c r="P3471" i="16"/>
  <c r="Q1662" i="16"/>
  <c r="R1662" i="16" s="1"/>
  <c r="N1662" i="16" s="1"/>
  <c r="P1662" i="16"/>
  <c r="P3176" i="16"/>
  <c r="Q3176" i="16"/>
  <c r="R3176" i="16" s="1"/>
  <c r="N3176" i="16" s="1"/>
  <c r="Q1703" i="16"/>
  <c r="R1703" i="16" s="1"/>
  <c r="N1703" i="16" s="1"/>
  <c r="P1703" i="16"/>
  <c r="Q911" i="16"/>
  <c r="R911" i="16" s="1"/>
  <c r="N911" i="16" s="1"/>
  <c r="P911" i="16"/>
  <c r="Q3474" i="16"/>
  <c r="R3474" i="16" s="1"/>
  <c r="N3474" i="16" s="1"/>
  <c r="P3474" i="16"/>
  <c r="P2928" i="16"/>
  <c r="Q2928" i="16"/>
  <c r="R2928" i="16" s="1"/>
  <c r="N2928" i="16" s="1"/>
  <c r="Q3633" i="16"/>
  <c r="R3633" i="16" s="1"/>
  <c r="N3633" i="16" s="1"/>
  <c r="P3633" i="16"/>
  <c r="Q3406" i="16"/>
  <c r="R3406" i="16" s="1"/>
  <c r="N3406" i="16" s="1"/>
  <c r="P3406" i="16"/>
  <c r="Q3155" i="16"/>
  <c r="R3155" i="16" s="1"/>
  <c r="N3155" i="16" s="1"/>
  <c r="P3155" i="16"/>
  <c r="Q2622" i="16"/>
  <c r="R2622" i="16" s="1"/>
  <c r="N2622" i="16" s="1"/>
  <c r="P2622" i="16"/>
  <c r="P2183" i="16"/>
  <c r="Q2183" i="16"/>
  <c r="R2183" i="16" s="1"/>
  <c r="N2183" i="16" s="1"/>
  <c r="P1963" i="16"/>
  <c r="Q1963" i="16"/>
  <c r="R1963" i="16" s="1"/>
  <c r="N1963" i="16" s="1"/>
  <c r="P1702" i="16"/>
  <c r="Q1702" i="16"/>
  <c r="R1702" i="16" s="1"/>
  <c r="N1702" i="16" s="1"/>
  <c r="Q1366" i="16"/>
  <c r="R1366" i="16" s="1"/>
  <c r="N1366" i="16" s="1"/>
  <c r="P1366" i="16"/>
  <c r="Q120" i="16"/>
  <c r="R120" i="16" s="1"/>
  <c r="N120" i="16" s="1"/>
  <c r="P120" i="16"/>
  <c r="Q2675" i="16"/>
  <c r="R2675" i="16" s="1"/>
  <c r="N2675" i="16" s="1"/>
  <c r="P2675" i="16"/>
  <c r="Q3386" i="16"/>
  <c r="R3386" i="16" s="1"/>
  <c r="N3386" i="16" s="1"/>
  <c r="P3386" i="16"/>
  <c r="Q2370" i="16"/>
  <c r="R2370" i="16" s="1"/>
  <c r="N2370" i="16" s="1"/>
  <c r="P2370" i="16"/>
  <c r="Q1590" i="16"/>
  <c r="R1590" i="16" s="1"/>
  <c r="N1590" i="16" s="1"/>
  <c r="P1590" i="16"/>
  <c r="Q3788" i="16"/>
  <c r="R3788" i="16" s="1"/>
  <c r="N3788" i="16" s="1"/>
  <c r="P3788" i="16"/>
  <c r="P3562" i="16"/>
  <c r="Q3562" i="16"/>
  <c r="R3562" i="16" s="1"/>
  <c r="N3562" i="16" s="1"/>
  <c r="Q3312" i="16"/>
  <c r="R3312" i="16" s="1"/>
  <c r="N3312" i="16" s="1"/>
  <c r="P3312" i="16"/>
  <c r="Q3450" i="16"/>
  <c r="R3450" i="16" s="1"/>
  <c r="N3450" i="16" s="1"/>
  <c r="P3450" i="16"/>
  <c r="Q2915" i="16"/>
  <c r="R2915" i="16" s="1"/>
  <c r="N2915" i="16" s="1"/>
  <c r="P2915" i="16"/>
  <c r="Q503" i="16"/>
  <c r="R503" i="16" s="1"/>
  <c r="N503" i="16" s="1"/>
  <c r="P503" i="16"/>
  <c r="Q2237" i="16"/>
  <c r="R2237" i="16" s="1"/>
  <c r="N2237" i="16" s="1"/>
  <c r="P2237" i="16"/>
  <c r="P2375" i="16"/>
  <c r="Q2375" i="16"/>
  <c r="R2375" i="16" s="1"/>
  <c r="N2375" i="16" s="1"/>
  <c r="Q1269" i="16"/>
  <c r="R1269" i="16" s="1"/>
  <c r="N1269" i="16" s="1"/>
  <c r="P1269" i="16"/>
  <c r="P2995" i="16"/>
  <c r="Q2995" i="16"/>
  <c r="R2995" i="16" s="1"/>
  <c r="N2995" i="16" s="1"/>
  <c r="Q2746" i="16"/>
  <c r="R2746" i="16" s="1"/>
  <c r="N2746" i="16" s="1"/>
  <c r="P2746" i="16"/>
  <c r="Q2410" i="16"/>
  <c r="R2410" i="16" s="1"/>
  <c r="N2410" i="16" s="1"/>
  <c r="P2410" i="16"/>
  <c r="Q1968" i="16"/>
  <c r="R1968" i="16" s="1"/>
  <c r="N1968" i="16" s="1"/>
  <c r="P1968" i="16"/>
  <c r="P3697" i="16"/>
  <c r="Q3697" i="16"/>
  <c r="R3697" i="16" s="1"/>
  <c r="N3697" i="16" s="1"/>
  <c r="P3375" i="16"/>
  <c r="Q3375" i="16"/>
  <c r="R3375" i="16" s="1"/>
  <c r="N3375" i="16" s="1"/>
  <c r="P3798" i="16"/>
  <c r="Q3798" i="16"/>
  <c r="R3798" i="16" s="1"/>
  <c r="N3798" i="16" s="1"/>
  <c r="Q3079" i="16"/>
  <c r="R3079" i="16" s="1"/>
  <c r="N3079" i="16" s="1"/>
  <c r="P3079" i="16"/>
  <c r="P1187" i="16"/>
  <c r="Q1187" i="16"/>
  <c r="R1187" i="16" s="1"/>
  <c r="N1187" i="16" s="1"/>
  <c r="P815" i="16"/>
  <c r="Q815" i="16"/>
  <c r="R815" i="16" s="1"/>
  <c r="N815" i="16" s="1"/>
  <c r="P2971" i="16"/>
  <c r="Q2971" i="16"/>
  <c r="R2971" i="16" s="1"/>
  <c r="N2971" i="16" s="1"/>
  <c r="P2458" i="16"/>
  <c r="Q2458" i="16"/>
  <c r="R2458" i="16" s="1"/>
  <c r="N2458" i="16" s="1"/>
  <c r="Q1424" i="16"/>
  <c r="R1424" i="16" s="1"/>
  <c r="N1424" i="16" s="1"/>
  <c r="P1424" i="16"/>
  <c r="P1161" i="16"/>
  <c r="Q1161" i="16"/>
  <c r="R1161" i="16" s="1"/>
  <c r="N1161" i="16" s="1"/>
  <c r="P2901" i="16"/>
  <c r="Q2901" i="16"/>
  <c r="R2901" i="16" s="1"/>
  <c r="N2901" i="16" s="1"/>
  <c r="Q2566" i="16"/>
  <c r="R2566" i="16" s="1"/>
  <c r="N2566" i="16" s="1"/>
  <c r="P2566" i="16"/>
  <c r="P2123" i="16"/>
  <c r="Q2123" i="16"/>
  <c r="R2123" i="16" s="1"/>
  <c r="N2123" i="16" s="1"/>
  <c r="P3842" i="16"/>
  <c r="Q3842" i="16"/>
  <c r="R3842" i="16" s="1"/>
  <c r="N3842" i="16" s="1"/>
  <c r="P3531" i="16"/>
  <c r="Q3531" i="16"/>
  <c r="R3531" i="16" s="1"/>
  <c r="N3531" i="16" s="1"/>
  <c r="P1721" i="16"/>
  <c r="Q1721" i="16"/>
  <c r="R1721" i="16" s="1"/>
  <c r="N1721" i="16" s="1"/>
  <c r="Q3236" i="16"/>
  <c r="R3236" i="16" s="1"/>
  <c r="N3236" i="16" s="1"/>
  <c r="P3236" i="16"/>
  <c r="P1980" i="16"/>
  <c r="Q1980" i="16"/>
  <c r="R1980" i="16" s="1"/>
  <c r="N1980" i="16" s="1"/>
  <c r="P971" i="16"/>
  <c r="Q971" i="16"/>
  <c r="R971" i="16" s="1"/>
  <c r="N971" i="16" s="1"/>
  <c r="Q3480" i="16"/>
  <c r="R3480" i="16" s="1"/>
  <c r="N3480" i="16" s="1"/>
  <c r="P3480" i="16"/>
  <c r="Q3216" i="16"/>
  <c r="R3216" i="16" s="1"/>
  <c r="N3216" i="16" s="1"/>
  <c r="P3216" i="16"/>
  <c r="P1581" i="16"/>
  <c r="Q1581" i="16"/>
  <c r="R1581" i="16" s="1"/>
  <c r="N1581" i="16" s="1"/>
  <c r="Q1316" i="16"/>
  <c r="R1316" i="16" s="1"/>
  <c r="N1316" i="16" s="1"/>
  <c r="P1316" i="16"/>
  <c r="Q3057" i="16"/>
  <c r="R3057" i="16" s="1"/>
  <c r="N3057" i="16" s="1"/>
  <c r="P3057" i="16"/>
  <c r="P2734" i="16"/>
  <c r="Q2734" i="16"/>
  <c r="R2734" i="16" s="1"/>
  <c r="N2734" i="16" s="1"/>
  <c r="P2280" i="16"/>
  <c r="Q2280" i="16"/>
  <c r="R2280" i="16" s="1"/>
  <c r="N2280" i="16" s="1"/>
  <c r="Q1877" i="16"/>
  <c r="R1877" i="16" s="1"/>
  <c r="N1877" i="16" s="1"/>
  <c r="P1877" i="16"/>
  <c r="P3699" i="16"/>
  <c r="Q3699" i="16"/>
  <c r="R3699" i="16" s="1"/>
  <c r="N3699" i="16" s="1"/>
  <c r="P1194" i="16"/>
  <c r="Q1194" i="16"/>
  <c r="R1194" i="16" s="1"/>
  <c r="N1194" i="16" s="1"/>
  <c r="P3391" i="16"/>
  <c r="Q3391" i="16"/>
  <c r="R3391" i="16" s="1"/>
  <c r="N3391" i="16" s="1"/>
  <c r="Q3179" i="16"/>
  <c r="R3179" i="16" s="1"/>
  <c r="N3179" i="16" s="1"/>
  <c r="P3179" i="16"/>
  <c r="P1295" i="16"/>
  <c r="Q1295" i="16"/>
  <c r="R1295" i="16" s="1"/>
  <c r="N1295" i="16" s="1"/>
  <c r="Q3150" i="16"/>
  <c r="R3150" i="16" s="1"/>
  <c r="N3150" i="16" s="1"/>
  <c r="P3150" i="16"/>
  <c r="P2640" i="16"/>
  <c r="Q2640" i="16"/>
  <c r="R2640" i="16" s="1"/>
  <c r="N2640" i="16" s="1"/>
  <c r="P1058" i="16"/>
  <c r="Q1058" i="16"/>
  <c r="R1058" i="16" s="1"/>
  <c r="N1058" i="16" s="1"/>
  <c r="Q1597" i="16"/>
  <c r="R1597" i="16" s="1"/>
  <c r="N1597" i="16" s="1"/>
  <c r="P1597" i="16"/>
  <c r="Q165" i="16"/>
  <c r="R165" i="16" s="1"/>
  <c r="N165" i="16" s="1"/>
  <c r="P165" i="16"/>
  <c r="Q2510" i="16"/>
  <c r="R2510" i="16" s="1"/>
  <c r="N2510" i="16" s="1"/>
  <c r="P2510" i="16"/>
  <c r="Q1021" i="16"/>
  <c r="R1021" i="16" s="1"/>
  <c r="N1021" i="16" s="1"/>
  <c r="P1021" i="16"/>
  <c r="Q1587" i="16"/>
  <c r="R1587" i="16" s="1"/>
  <c r="N1587" i="16" s="1"/>
  <c r="P1587" i="16"/>
  <c r="Q201" i="16"/>
  <c r="R201" i="16" s="1"/>
  <c r="N201" i="16" s="1"/>
  <c r="P201" i="16"/>
  <c r="Q2991" i="16"/>
  <c r="R2991" i="16" s="1"/>
  <c r="N2991" i="16" s="1"/>
  <c r="P2991" i="16"/>
  <c r="Q1889" i="16"/>
  <c r="R1889" i="16" s="1"/>
  <c r="N1889" i="16" s="1"/>
  <c r="P1889" i="16"/>
  <c r="Q2336" i="16"/>
  <c r="R2336" i="16" s="1"/>
  <c r="N2336" i="16" s="1"/>
  <c r="P2336" i="16"/>
  <c r="Q3758" i="16"/>
  <c r="R3758" i="16" s="1"/>
  <c r="N3758" i="16" s="1"/>
  <c r="P3758" i="16"/>
  <c r="P2172" i="16"/>
  <c r="Q2172" i="16"/>
  <c r="R2172" i="16" s="1"/>
  <c r="N2172" i="16" s="1"/>
  <c r="Q3194" i="16"/>
  <c r="R3194" i="16" s="1"/>
  <c r="N3194" i="16" s="1"/>
  <c r="P3194" i="16"/>
  <c r="P1386" i="16"/>
  <c r="Q1386" i="16"/>
  <c r="R1386" i="16" s="1"/>
  <c r="N1386" i="16" s="1"/>
  <c r="P3595" i="16"/>
  <c r="Q3595" i="16"/>
  <c r="R3595" i="16" s="1"/>
  <c r="N3595" i="16" s="1"/>
  <c r="Q3370" i="16"/>
  <c r="R3370" i="16" s="1"/>
  <c r="N3370" i="16" s="1"/>
  <c r="P3370" i="16"/>
  <c r="Q3120" i="16"/>
  <c r="R3120" i="16" s="1"/>
  <c r="N3120" i="16" s="1"/>
  <c r="P3120" i="16"/>
  <c r="Q2514" i="16"/>
  <c r="R2514" i="16" s="1"/>
  <c r="N2514" i="16" s="1"/>
  <c r="P2514" i="16"/>
  <c r="P3802" i="16"/>
  <c r="Q3802" i="16"/>
  <c r="R3802" i="16" s="1"/>
  <c r="N3802" i="16" s="1"/>
  <c r="P2071" i="16"/>
  <c r="Q2071" i="16"/>
  <c r="R2071" i="16" s="1"/>
  <c r="N2071" i="16" s="1"/>
  <c r="P1809" i="16"/>
  <c r="Q1809" i="16"/>
  <c r="R1809" i="16" s="1"/>
  <c r="N1809" i="16" s="1"/>
  <c r="Q1473" i="16"/>
  <c r="R1473" i="16" s="1"/>
  <c r="N1473" i="16" s="1"/>
  <c r="P1473" i="16"/>
  <c r="Q239" i="16"/>
  <c r="R239" i="16" s="1"/>
  <c r="N239" i="16" s="1"/>
  <c r="P239" i="16"/>
  <c r="Q2784" i="16"/>
  <c r="R2784" i="16" s="1"/>
  <c r="N2784" i="16" s="1"/>
  <c r="P2784" i="16"/>
  <c r="Q3495" i="16"/>
  <c r="R3495" i="16" s="1"/>
  <c r="N3495" i="16" s="1"/>
  <c r="P3495" i="16"/>
  <c r="Q3172" i="16"/>
  <c r="R3172" i="16" s="1"/>
  <c r="N3172" i="16" s="1"/>
  <c r="P3172" i="16"/>
  <c r="P3140" i="16"/>
  <c r="Q3140" i="16"/>
  <c r="R3140" i="16" s="1"/>
  <c r="N3140" i="16" s="1"/>
  <c r="Q1343" i="16"/>
  <c r="R1343" i="16" s="1"/>
  <c r="N1343" i="16" s="1"/>
  <c r="P1343" i="16"/>
  <c r="P3670" i="16"/>
  <c r="Q3670" i="16"/>
  <c r="R3670" i="16" s="1"/>
  <c r="N3670" i="16" s="1"/>
  <c r="P3420" i="16"/>
  <c r="Q3420" i="16"/>
  <c r="R3420" i="16" s="1"/>
  <c r="N3420" i="16" s="1"/>
  <c r="P2526" i="16"/>
  <c r="Q2526" i="16"/>
  <c r="R2526" i="16" s="1"/>
  <c r="N2526" i="16" s="1"/>
  <c r="P3624" i="16"/>
  <c r="Q3624" i="16"/>
  <c r="R3624" i="16" s="1"/>
  <c r="N3624" i="16" s="1"/>
  <c r="P1508" i="16"/>
  <c r="Q1508" i="16"/>
  <c r="R1508" i="16" s="1"/>
  <c r="N1508" i="16" s="1"/>
  <c r="P1246" i="16"/>
  <c r="Q1246" i="16"/>
  <c r="R1246" i="16" s="1"/>
  <c r="N1246" i="16" s="1"/>
  <c r="P2984" i="16"/>
  <c r="Q2984" i="16"/>
  <c r="R2984" i="16" s="1"/>
  <c r="N2984" i="16" s="1"/>
  <c r="Q2650" i="16"/>
  <c r="R2650" i="16" s="1"/>
  <c r="N2650" i="16" s="1"/>
  <c r="P2650" i="16"/>
  <c r="Q2207" i="16"/>
  <c r="R2207" i="16" s="1"/>
  <c r="N2207" i="16" s="1"/>
  <c r="P2207" i="16"/>
  <c r="P3676" i="16"/>
  <c r="Q3676" i="16"/>
  <c r="R3676" i="16" s="1"/>
  <c r="N3676" i="16" s="1"/>
  <c r="P3615" i="16"/>
  <c r="Q3615" i="16"/>
  <c r="R3615" i="16" s="1"/>
  <c r="N3615" i="16" s="1"/>
  <c r="Q2022" i="16"/>
  <c r="R2022" i="16" s="1"/>
  <c r="N2022" i="16" s="1"/>
  <c r="P2022" i="16"/>
  <c r="Q3320" i="16"/>
  <c r="R3320" i="16" s="1"/>
  <c r="N3320" i="16" s="1"/>
  <c r="P3320" i="16"/>
  <c r="Q3106" i="16"/>
  <c r="R3106" i="16" s="1"/>
  <c r="N3106" i="16" s="1"/>
  <c r="P3106" i="16"/>
  <c r="P1079" i="16"/>
  <c r="Q1079" i="16"/>
  <c r="R1079" i="16" s="1"/>
  <c r="N1079" i="16" s="1"/>
  <c r="Q2802" i="16"/>
  <c r="R2802" i="16" s="1"/>
  <c r="N2802" i="16" s="1"/>
  <c r="P2802" i="16"/>
  <c r="Q2136" i="16"/>
  <c r="R2136" i="16" s="1"/>
  <c r="N2136" i="16" s="1"/>
  <c r="P2136" i="16"/>
  <c r="Q3775" i="16"/>
  <c r="R3775" i="16" s="1"/>
  <c r="N3775" i="16" s="1"/>
  <c r="P3775" i="16"/>
  <c r="P3551" i="16"/>
  <c r="Q3551" i="16"/>
  <c r="R3551" i="16" s="1"/>
  <c r="N3551" i="16" s="1"/>
  <c r="Q3300" i="16"/>
  <c r="R3300" i="16" s="1"/>
  <c r="N3300" i="16" s="1"/>
  <c r="P3300" i="16"/>
  <c r="Q3367" i="16"/>
  <c r="R3367" i="16" s="1"/>
  <c r="N3367" i="16" s="1"/>
  <c r="P3367" i="16"/>
  <c r="Q2854" i="16"/>
  <c r="R2854" i="16" s="1"/>
  <c r="N2854" i="16" s="1"/>
  <c r="P2854" i="16"/>
  <c r="P2107" i="16"/>
  <c r="Q2107" i="16"/>
  <c r="R2107" i="16" s="1"/>
  <c r="N2107" i="16" s="1"/>
  <c r="P1845" i="16"/>
  <c r="Q1845" i="16"/>
  <c r="R1845" i="16" s="1"/>
  <c r="N1845" i="16" s="1"/>
  <c r="Q1510" i="16"/>
  <c r="R1510" i="16" s="1"/>
  <c r="N1510" i="16" s="1"/>
  <c r="P1510" i="16"/>
  <c r="Q1080" i="16"/>
  <c r="R1080" i="16" s="1"/>
  <c r="N1080" i="16" s="1"/>
  <c r="P1080" i="16"/>
  <c r="Q2820" i="16"/>
  <c r="R2820" i="16" s="1"/>
  <c r="N2820" i="16" s="1"/>
  <c r="P2820" i="16"/>
  <c r="Q3530" i="16"/>
  <c r="R3530" i="16" s="1"/>
  <c r="N3530" i="16" s="1"/>
  <c r="P3530" i="16"/>
  <c r="Q3208" i="16"/>
  <c r="R3208" i="16" s="1"/>
  <c r="N3208" i="16" s="1"/>
  <c r="P3208" i="16"/>
  <c r="Q3174" i="16"/>
  <c r="R3174" i="16" s="1"/>
  <c r="N3174" i="16" s="1"/>
  <c r="P3174" i="16"/>
  <c r="P1523" i="16"/>
  <c r="Q1523" i="16"/>
  <c r="R1523" i="16" s="1"/>
  <c r="N1523" i="16" s="1"/>
  <c r="P3705" i="16"/>
  <c r="Q3705" i="16"/>
  <c r="R3705" i="16" s="1"/>
  <c r="N3705" i="16" s="1"/>
  <c r="P3456" i="16"/>
  <c r="Q3456" i="16"/>
  <c r="R3456" i="16" s="1"/>
  <c r="N3456" i="16" s="1"/>
  <c r="Q3546" i="16"/>
  <c r="R3546" i="16" s="1"/>
  <c r="N3546" i="16" s="1"/>
  <c r="P3546" i="16"/>
  <c r="Q2490" i="16"/>
  <c r="R2490" i="16" s="1"/>
  <c r="N2490" i="16" s="1"/>
  <c r="P2490" i="16"/>
  <c r="P659" i="16"/>
  <c r="Q659" i="16"/>
  <c r="R659" i="16" s="1"/>
  <c r="N659" i="16" s="1"/>
  <c r="Q3727" i="16"/>
  <c r="R3727" i="16" s="1"/>
  <c r="N3727" i="16" s="1"/>
  <c r="P3727" i="16"/>
  <c r="Q3130" i="16"/>
  <c r="R3130" i="16" s="1"/>
  <c r="N3130" i="16" s="1"/>
  <c r="P3130" i="16"/>
  <c r="Q1412" i="16"/>
  <c r="R1412" i="16" s="1"/>
  <c r="N1412" i="16" s="1"/>
  <c r="P1412" i="16"/>
  <c r="Q1149" i="16"/>
  <c r="R1149" i="16" s="1"/>
  <c r="N1149" i="16" s="1"/>
  <c r="P1149" i="16"/>
  <c r="Q2890" i="16"/>
  <c r="R2890" i="16" s="1"/>
  <c r="N2890" i="16" s="1"/>
  <c r="P2890" i="16"/>
  <c r="Q2554" i="16"/>
  <c r="R2554" i="16" s="1"/>
  <c r="N2554" i="16" s="1"/>
  <c r="P2554" i="16"/>
  <c r="Q2113" i="16"/>
  <c r="R2113" i="16" s="1"/>
  <c r="N2113" i="16" s="1"/>
  <c r="P2113" i="16"/>
  <c r="Q3841" i="16"/>
  <c r="R3841" i="16" s="1"/>
  <c r="N3841" i="16" s="1"/>
  <c r="P3841" i="16"/>
  <c r="P3520" i="16"/>
  <c r="Q3520" i="16"/>
  <c r="R3520" i="16" s="1"/>
  <c r="N3520" i="16" s="1"/>
  <c r="Q1709" i="16"/>
  <c r="R1709" i="16" s="1"/>
  <c r="N1709" i="16" s="1"/>
  <c r="P1709" i="16"/>
  <c r="Q3224" i="16"/>
  <c r="R3224" i="16" s="1"/>
  <c r="N3224" i="16" s="1"/>
  <c r="P3224" i="16"/>
  <c r="Q1919" i="16"/>
  <c r="R1919" i="16" s="1"/>
  <c r="N1919" i="16" s="1"/>
  <c r="P1919" i="16"/>
  <c r="Q960" i="16"/>
  <c r="R960" i="16" s="1"/>
  <c r="N960" i="16" s="1"/>
  <c r="P960" i="16"/>
  <c r="Q3774" i="16"/>
  <c r="R3774" i="16" s="1"/>
  <c r="N3774" i="16" s="1"/>
  <c r="P3774" i="16"/>
  <c r="P3156" i="16"/>
  <c r="Q3156" i="16"/>
  <c r="R3156" i="16" s="1"/>
  <c r="N3156" i="16" s="1"/>
  <c r="Q1568" i="16"/>
  <c r="R1568" i="16" s="1"/>
  <c r="N1568" i="16" s="1"/>
  <c r="P1568" i="16"/>
  <c r="P1304" i="16"/>
  <c r="Q1304" i="16"/>
  <c r="R1304" i="16" s="1"/>
  <c r="N1304" i="16" s="1"/>
  <c r="Q3045" i="16"/>
  <c r="R3045" i="16" s="1"/>
  <c r="N3045" i="16" s="1"/>
  <c r="P3045" i="16"/>
  <c r="P2722" i="16"/>
  <c r="Q2722" i="16"/>
  <c r="R2722" i="16" s="1"/>
  <c r="N2722" i="16" s="1"/>
  <c r="Q2267" i="16"/>
  <c r="R2267" i="16" s="1"/>
  <c r="N2267" i="16" s="1"/>
  <c r="P2267" i="16"/>
  <c r="Q1818" i="16"/>
  <c r="R1818" i="16" s="1"/>
  <c r="N1818" i="16" s="1"/>
  <c r="P1818" i="16"/>
  <c r="Q3687" i="16"/>
  <c r="R3687" i="16" s="1"/>
  <c r="N3687" i="16" s="1"/>
  <c r="P3687" i="16"/>
  <c r="P2346" i="16"/>
  <c r="Q2346" i="16"/>
  <c r="R2346" i="16" s="1"/>
  <c r="N2346" i="16" s="1"/>
  <c r="P3380" i="16"/>
  <c r="Q3380" i="16"/>
  <c r="R3380" i="16" s="1"/>
  <c r="N3380" i="16" s="1"/>
  <c r="Q3166" i="16"/>
  <c r="R3166" i="16" s="1"/>
  <c r="N3166" i="16" s="1"/>
  <c r="P3166" i="16"/>
  <c r="P1235" i="16"/>
  <c r="Q1235" i="16"/>
  <c r="R1235" i="16" s="1"/>
  <c r="N1235" i="16" s="1"/>
  <c r="Q3054" i="16"/>
  <c r="R3054" i="16" s="1"/>
  <c r="N3054" i="16" s="1"/>
  <c r="P3054" i="16"/>
  <c r="P2567" i="16"/>
  <c r="Q2567" i="16"/>
  <c r="R2567" i="16" s="1"/>
  <c r="N2567" i="16" s="1"/>
  <c r="Q1724" i="16"/>
  <c r="R1724" i="16" s="1"/>
  <c r="N1724" i="16" s="1"/>
  <c r="P1724" i="16"/>
  <c r="Q1461" i="16"/>
  <c r="R1461" i="16" s="1"/>
  <c r="N1461" i="16" s="1"/>
  <c r="P1461" i="16"/>
  <c r="Q1126" i="16"/>
  <c r="R1126" i="16" s="1"/>
  <c r="N1126" i="16" s="1"/>
  <c r="P1126" i="16"/>
  <c r="P2878" i="16"/>
  <c r="Q2878" i="16"/>
  <c r="R2878" i="16" s="1"/>
  <c r="N2878" i="16" s="1"/>
  <c r="P2424" i="16"/>
  <c r="Q2424" i="16"/>
  <c r="R2424" i="16" s="1"/>
  <c r="N2424" i="16" s="1"/>
  <c r="Q3146" i="16"/>
  <c r="R3146" i="16" s="1"/>
  <c r="N3146" i="16" s="1"/>
  <c r="P3146" i="16"/>
  <c r="P3389" i="16"/>
  <c r="Q3389" i="16"/>
  <c r="R3389" i="16" s="1"/>
  <c r="N3389" i="16" s="1"/>
  <c r="P1338" i="16"/>
  <c r="Q1338" i="16"/>
  <c r="R1338" i="16" s="1"/>
  <c r="N1338" i="16" s="1"/>
  <c r="P3548" i="16"/>
  <c r="Q3548" i="16"/>
  <c r="R3548" i="16" s="1"/>
  <c r="N3548" i="16" s="1"/>
  <c r="P3322" i="16"/>
  <c r="Q3322" i="16"/>
  <c r="R3322" i="16" s="1"/>
  <c r="N3322" i="16" s="1"/>
  <c r="P1991" i="16"/>
  <c r="Q1991" i="16"/>
  <c r="R1991" i="16" s="1"/>
  <c r="N1991" i="16" s="1"/>
  <c r="Q3707" i="16"/>
  <c r="R3707" i="16" s="1"/>
  <c r="N3707" i="16" s="1"/>
  <c r="P3707" i="16"/>
  <c r="Q3347" i="16"/>
  <c r="R3347" i="16" s="1"/>
  <c r="N3347" i="16" s="1"/>
  <c r="P3347" i="16"/>
  <c r="Q494" i="16"/>
  <c r="R494" i="16" s="1"/>
  <c r="N494" i="16" s="1"/>
  <c r="P494" i="16"/>
  <c r="Q940" i="16"/>
  <c r="R940" i="16" s="1"/>
  <c r="N940" i="16" s="1"/>
  <c r="P940" i="16"/>
  <c r="Q197" i="16"/>
  <c r="R197" i="16" s="1"/>
  <c r="N197" i="16" s="1"/>
  <c r="P197" i="16"/>
  <c r="Q785" i="16"/>
  <c r="R785" i="16" s="1"/>
  <c r="N785" i="16" s="1"/>
  <c r="P785" i="16"/>
  <c r="P1348" i="16"/>
  <c r="Q1348" i="16"/>
  <c r="R1348" i="16" s="1"/>
  <c r="N1348" i="16" s="1"/>
  <c r="Q1217" i="16"/>
  <c r="R1217" i="16" s="1"/>
  <c r="N1217" i="16" s="1"/>
  <c r="P1217" i="16"/>
  <c r="Q585" i="16"/>
  <c r="R585" i="16" s="1"/>
  <c r="N585" i="16" s="1"/>
  <c r="P585" i="16"/>
  <c r="P230" i="16"/>
  <c r="Q230" i="16"/>
  <c r="R230" i="16" s="1"/>
  <c r="N230" i="16" s="1"/>
  <c r="P500" i="16"/>
  <c r="Q500" i="16"/>
  <c r="R500" i="16" s="1"/>
  <c r="N500" i="16" s="1"/>
  <c r="Q3501" i="16"/>
  <c r="R3501" i="16" s="1"/>
  <c r="N3501" i="16" s="1"/>
  <c r="P3501" i="16"/>
  <c r="Q1545" i="16"/>
  <c r="R1545" i="16" s="1"/>
  <c r="N1545" i="16" s="1"/>
  <c r="P1545" i="16"/>
  <c r="Q1381" i="16"/>
  <c r="R1381" i="16" s="1"/>
  <c r="N1381" i="16" s="1"/>
  <c r="P1381" i="16"/>
  <c r="Q3015" i="16"/>
  <c r="R3015" i="16" s="1"/>
  <c r="N3015" i="16" s="1"/>
  <c r="P3015" i="16"/>
  <c r="Q2970" i="16"/>
  <c r="R2970" i="16" s="1"/>
  <c r="N2970" i="16" s="1"/>
  <c r="P2970" i="16"/>
  <c r="Q205" i="16"/>
  <c r="R205" i="16" s="1"/>
  <c r="N205" i="16" s="1"/>
  <c r="P205" i="16"/>
  <c r="Q160" i="16"/>
  <c r="R160" i="16" s="1"/>
  <c r="N160" i="16" s="1"/>
  <c r="P160" i="16"/>
  <c r="P474" i="16"/>
  <c r="Q474" i="16"/>
  <c r="R474" i="16" s="1"/>
  <c r="N474" i="16" s="1"/>
  <c r="Q355" i="16"/>
  <c r="R355" i="16" s="1"/>
  <c r="N355" i="16" s="1"/>
  <c r="P355" i="16"/>
  <c r="Q916" i="16"/>
  <c r="R916" i="16" s="1"/>
  <c r="N916" i="16" s="1"/>
  <c r="P916" i="16"/>
  <c r="Q2978" i="16"/>
  <c r="R2978" i="16" s="1"/>
  <c r="N2978" i="16" s="1"/>
  <c r="P2978" i="16"/>
  <c r="P513" i="16"/>
  <c r="Q513" i="16"/>
  <c r="R513" i="16" s="1"/>
  <c r="N513" i="16" s="1"/>
  <c r="P155" i="16"/>
  <c r="Q155" i="16"/>
  <c r="R155" i="16" s="1"/>
  <c r="N155" i="16" s="1"/>
  <c r="P902" i="16"/>
  <c r="Q902" i="16"/>
  <c r="R902" i="16" s="1"/>
  <c r="N902" i="16" s="1"/>
  <c r="Q2210" i="16"/>
  <c r="R2210" i="16" s="1"/>
  <c r="N2210" i="16" s="1"/>
  <c r="P2210" i="16"/>
  <c r="P562" i="16"/>
  <c r="Q562" i="16"/>
  <c r="R562" i="16" s="1"/>
  <c r="N562" i="16" s="1"/>
  <c r="Q257" i="16"/>
  <c r="R257" i="16" s="1"/>
  <c r="N257" i="16" s="1"/>
  <c r="P257" i="16"/>
  <c r="Q439" i="16"/>
  <c r="R439" i="16" s="1"/>
  <c r="N439" i="16" s="1"/>
  <c r="P439" i="16"/>
  <c r="Q792" i="16"/>
  <c r="R792" i="16" s="1"/>
  <c r="N792" i="16" s="1"/>
  <c r="P792" i="16"/>
  <c r="P712" i="16"/>
  <c r="Q712" i="16"/>
  <c r="R712" i="16" s="1"/>
  <c r="N712" i="16" s="1"/>
  <c r="Q3001" i="16"/>
  <c r="R3001" i="16" s="1"/>
  <c r="N3001" i="16" s="1"/>
  <c r="P3001" i="16"/>
  <c r="Q177" i="16"/>
  <c r="R177" i="16" s="1"/>
  <c r="N177" i="16" s="1"/>
  <c r="P177" i="16"/>
  <c r="P3025" i="16"/>
  <c r="Q3025" i="16"/>
  <c r="R3025" i="16" s="1"/>
  <c r="N3025" i="16" s="1"/>
  <c r="P487" i="16"/>
  <c r="Q487" i="16"/>
  <c r="R487" i="16" s="1"/>
  <c r="N487" i="16" s="1"/>
  <c r="Q800" i="16"/>
  <c r="R800" i="16" s="1"/>
  <c r="N800" i="16" s="1"/>
  <c r="P800" i="16"/>
  <c r="Q2056" i="16"/>
  <c r="R2056" i="16" s="1"/>
  <c r="N2056" i="16" s="1"/>
  <c r="P2056" i="16"/>
  <c r="Q1867" i="16"/>
  <c r="R1867" i="16" s="1"/>
  <c r="N1867" i="16" s="1"/>
  <c r="P1867" i="16"/>
  <c r="Q1356" i="16"/>
  <c r="R1356" i="16" s="1"/>
  <c r="N1356" i="16" s="1"/>
  <c r="P1356" i="16"/>
  <c r="P2813" i="16"/>
  <c r="Q2813" i="16"/>
  <c r="R2813" i="16" s="1"/>
  <c r="N2813" i="16" s="1"/>
  <c r="Q2690" i="16"/>
  <c r="R2690" i="16" s="1"/>
  <c r="N2690" i="16" s="1"/>
  <c r="P2690" i="16"/>
  <c r="P1500" i="16"/>
  <c r="Q1500" i="16"/>
  <c r="R1500" i="16" s="1"/>
  <c r="N1500" i="16" s="1"/>
  <c r="Q1938" i="16"/>
  <c r="R1938" i="16" s="1"/>
  <c r="N1938" i="16" s="1"/>
  <c r="P1938" i="16"/>
  <c r="Q1795" i="16"/>
  <c r="R1795" i="16" s="1"/>
  <c r="N1795" i="16" s="1"/>
  <c r="P1795" i="16"/>
  <c r="P2585" i="16"/>
  <c r="Q2585" i="16"/>
  <c r="R2585" i="16" s="1"/>
  <c r="N2585" i="16" s="1"/>
  <c r="Q2020" i="16"/>
  <c r="R2020" i="16" s="1"/>
  <c r="N2020" i="16" s="1"/>
  <c r="P2020" i="16"/>
  <c r="P2151" i="16"/>
  <c r="Q2151" i="16"/>
  <c r="R2151" i="16" s="1"/>
  <c r="N2151" i="16" s="1"/>
  <c r="Q2752" i="16"/>
  <c r="R2752" i="16" s="1"/>
  <c r="N2752" i="16" s="1"/>
  <c r="P2752" i="16"/>
  <c r="Q2727" i="16"/>
  <c r="R2727" i="16" s="1"/>
  <c r="N2727" i="16" s="1"/>
  <c r="P2727" i="16"/>
  <c r="P1291" i="16"/>
  <c r="Q1291" i="16"/>
  <c r="R1291" i="16" s="1"/>
  <c r="N1291" i="16" s="1"/>
  <c r="Q3445" i="16"/>
  <c r="R3445" i="16" s="1"/>
  <c r="N3445" i="16" s="1"/>
  <c r="P3445" i="16"/>
  <c r="Q551" i="16"/>
  <c r="R551" i="16" s="1"/>
  <c r="N551" i="16" s="1"/>
  <c r="P551" i="16"/>
  <c r="Q3457" i="16"/>
  <c r="R3457" i="16" s="1"/>
  <c r="N3457" i="16" s="1"/>
  <c r="P3457" i="16"/>
  <c r="Q3622" i="16"/>
  <c r="R3622" i="16" s="1"/>
  <c r="N3622" i="16" s="1"/>
  <c r="P3622" i="16"/>
  <c r="Q2073" i="16"/>
  <c r="R2073" i="16" s="1"/>
  <c r="N2073" i="16" s="1"/>
  <c r="P2073" i="16"/>
  <c r="P1737" i="16"/>
  <c r="Q1737" i="16"/>
  <c r="R1737" i="16" s="1"/>
  <c r="N1737" i="16" s="1"/>
  <c r="Q1487" i="16"/>
  <c r="R1487" i="16" s="1"/>
  <c r="N1487" i="16" s="1"/>
  <c r="P1487" i="16"/>
  <c r="Q3684" i="16"/>
  <c r="R3684" i="16" s="1"/>
  <c r="N3684" i="16" s="1"/>
  <c r="P3684" i="16"/>
  <c r="Q3463" i="16"/>
  <c r="R3463" i="16" s="1"/>
  <c r="N3463" i="16" s="1"/>
  <c r="P3463" i="16"/>
  <c r="Q1509" i="16"/>
  <c r="R1509" i="16" s="1"/>
  <c r="N1509" i="16" s="1"/>
  <c r="P1509" i="16"/>
  <c r="P1174" i="16"/>
  <c r="Q1174" i="16"/>
  <c r="R1174" i="16" s="1"/>
  <c r="N1174" i="16" s="1"/>
  <c r="Q2926" i="16"/>
  <c r="R2926" i="16" s="1"/>
  <c r="N2926" i="16" s="1"/>
  <c r="P2926" i="16"/>
  <c r="Q2472" i="16"/>
  <c r="R2472" i="16" s="1"/>
  <c r="N2472" i="16" s="1"/>
  <c r="P2472" i="16"/>
  <c r="Q3568" i="16"/>
  <c r="R3568" i="16" s="1"/>
  <c r="N3568" i="16" s="1"/>
  <c r="P3568" i="16"/>
  <c r="Q1543" i="16"/>
  <c r="R1543" i="16" s="1"/>
  <c r="N1543" i="16" s="1"/>
  <c r="P1543" i="16"/>
  <c r="Q2221" i="16"/>
  <c r="R2221" i="16" s="1"/>
  <c r="N2221" i="16" s="1"/>
  <c r="P2221" i="16"/>
  <c r="P459" i="16"/>
  <c r="Q459" i="16"/>
  <c r="R459" i="16" s="1"/>
  <c r="N459" i="16" s="1"/>
  <c r="Q493" i="16"/>
  <c r="R493" i="16" s="1"/>
  <c r="N493" i="16" s="1"/>
  <c r="P493" i="16"/>
  <c r="P498" i="16"/>
  <c r="Q498" i="16"/>
  <c r="R498" i="16" s="1"/>
  <c r="N498" i="16" s="1"/>
  <c r="P544" i="16"/>
  <c r="Q544" i="16"/>
  <c r="R544" i="16" s="1"/>
  <c r="N544" i="16" s="1"/>
  <c r="P516" i="16"/>
  <c r="Q516" i="16"/>
  <c r="R516" i="16" s="1"/>
  <c r="N516" i="16" s="1"/>
  <c r="P619" i="16"/>
  <c r="Q619" i="16"/>
  <c r="R619" i="16" s="1"/>
  <c r="N619" i="16" s="1"/>
  <c r="P603" i="16"/>
  <c r="Q603" i="16"/>
  <c r="R603" i="16" s="1"/>
  <c r="N603" i="16" s="1"/>
  <c r="Q289" i="16"/>
  <c r="R289" i="16" s="1"/>
  <c r="N289" i="16" s="1"/>
  <c r="P289" i="16"/>
  <c r="Q102" i="16"/>
  <c r="R102" i="16" s="1"/>
  <c r="N102" i="16" s="1"/>
  <c r="P102" i="16"/>
  <c r="P243" i="16"/>
  <c r="Q243" i="16"/>
  <c r="R243" i="16" s="1"/>
  <c r="N243" i="16" s="1"/>
  <c r="Q61" i="16"/>
  <c r="R61" i="16" s="1"/>
  <c r="N61" i="16" s="1"/>
  <c r="P61" i="16"/>
  <c r="Q1049" i="16"/>
  <c r="R1049" i="16" s="1"/>
  <c r="N1049" i="16" s="1"/>
  <c r="P1049" i="16"/>
  <c r="P218" i="16"/>
  <c r="Q218" i="16"/>
  <c r="R218" i="16" s="1"/>
  <c r="N218" i="16" s="1"/>
  <c r="P621" i="16"/>
  <c r="Q621" i="16"/>
  <c r="R621" i="16" s="1"/>
  <c r="N621" i="16" s="1"/>
  <c r="Q448" i="16"/>
  <c r="R448" i="16" s="1"/>
  <c r="N448" i="16" s="1"/>
  <c r="P448" i="16"/>
  <c r="Q697" i="16"/>
  <c r="R697" i="16" s="1"/>
  <c r="N697" i="16" s="1"/>
  <c r="P697" i="16"/>
  <c r="P1051" i="16"/>
  <c r="Q1051" i="16"/>
  <c r="R1051" i="16" s="1"/>
  <c r="N1051" i="16" s="1"/>
  <c r="P998" i="16"/>
  <c r="Q998" i="16"/>
  <c r="R998" i="16" s="1"/>
  <c r="N998" i="16" s="1"/>
  <c r="Q1838" i="16"/>
  <c r="R1838" i="16" s="1"/>
  <c r="N1838" i="16" s="1"/>
  <c r="P1838" i="16"/>
  <c r="Q579" i="16"/>
  <c r="R579" i="16" s="1"/>
  <c r="N579" i="16" s="1"/>
  <c r="P579" i="16"/>
  <c r="P340" i="16"/>
  <c r="Q340" i="16"/>
  <c r="R340" i="16" s="1"/>
  <c r="N340" i="16" s="1"/>
  <c r="Q1061" i="16"/>
  <c r="R1061" i="16" s="1"/>
  <c r="N1061" i="16" s="1"/>
  <c r="P1061" i="16"/>
  <c r="Q379" i="16"/>
  <c r="R379" i="16" s="1"/>
  <c r="N379" i="16" s="1"/>
  <c r="P379" i="16"/>
  <c r="Q70" i="16"/>
  <c r="R70" i="16" s="1"/>
  <c r="N70" i="16" s="1"/>
  <c r="P70" i="16"/>
  <c r="Q865" i="16"/>
  <c r="R865" i="16" s="1"/>
  <c r="N865" i="16" s="1"/>
  <c r="P865" i="16"/>
  <c r="P2629" i="16"/>
  <c r="Q2629" i="16"/>
  <c r="R2629" i="16" s="1"/>
  <c r="N2629" i="16" s="1"/>
  <c r="P1467" i="16"/>
  <c r="Q1467" i="16"/>
  <c r="R1467" i="16" s="1"/>
  <c r="N1467" i="16" s="1"/>
  <c r="P457" i="16"/>
  <c r="Q457" i="16"/>
  <c r="R457" i="16" s="1"/>
  <c r="N457" i="16" s="1"/>
  <c r="Q148" i="16"/>
  <c r="R148" i="16" s="1"/>
  <c r="N148" i="16" s="1"/>
  <c r="P148" i="16"/>
  <c r="Q928" i="16"/>
  <c r="R928" i="16" s="1"/>
  <c r="N928" i="16" s="1"/>
  <c r="P928" i="16"/>
  <c r="Q235" i="16"/>
  <c r="R235" i="16" s="1"/>
  <c r="N235" i="16" s="1"/>
  <c r="P235" i="16"/>
  <c r="Q968" i="16"/>
  <c r="R968" i="16" s="1"/>
  <c r="N968" i="16" s="1"/>
  <c r="P968" i="16"/>
  <c r="Q658" i="16"/>
  <c r="R658" i="16" s="1"/>
  <c r="N658" i="16" s="1"/>
  <c r="P658" i="16"/>
  <c r="Q1453" i="16"/>
  <c r="R1453" i="16" s="1"/>
  <c r="N1453" i="16" s="1"/>
  <c r="P1453" i="16"/>
  <c r="P1202" i="16"/>
  <c r="Q1202" i="16"/>
  <c r="R1202" i="16" s="1"/>
  <c r="N1202" i="16" s="1"/>
  <c r="Q1073" i="16"/>
  <c r="R1073" i="16" s="1"/>
  <c r="N1073" i="16" s="1"/>
  <c r="P1073" i="16"/>
  <c r="Q311" i="16"/>
  <c r="R311" i="16" s="1"/>
  <c r="N311" i="16" s="1"/>
  <c r="P311" i="16"/>
  <c r="Q2065" i="16"/>
  <c r="R2065" i="16" s="1"/>
  <c r="N2065" i="16" s="1"/>
  <c r="P2065" i="16"/>
  <c r="Q1981" i="16"/>
  <c r="R1981" i="16" s="1"/>
  <c r="N1981" i="16" s="1"/>
  <c r="P1981" i="16"/>
  <c r="Q2718" i="16"/>
  <c r="R2718" i="16" s="1"/>
  <c r="N2718" i="16" s="1"/>
  <c r="P2718" i="16"/>
  <c r="Q325" i="16"/>
  <c r="R325" i="16" s="1"/>
  <c r="N325" i="16" s="1"/>
  <c r="P325" i="16"/>
  <c r="Q89" i="16"/>
  <c r="R89" i="16" s="1"/>
  <c r="N89" i="16" s="1"/>
  <c r="P89" i="16"/>
  <c r="Q809" i="16"/>
  <c r="R809" i="16" s="1"/>
  <c r="N809" i="16" s="1"/>
  <c r="P809" i="16"/>
  <c r="P115" i="16"/>
  <c r="Q115" i="16"/>
  <c r="R115" i="16" s="1"/>
  <c r="N115" i="16" s="1"/>
  <c r="Q838" i="16"/>
  <c r="R838" i="16" s="1"/>
  <c r="N838" i="16" s="1"/>
  <c r="P838" i="16"/>
  <c r="Q612" i="16"/>
  <c r="R612" i="16" s="1"/>
  <c r="N612" i="16" s="1"/>
  <c r="P612" i="16"/>
  <c r="Q2364" i="16"/>
  <c r="R2364" i="16" s="1"/>
  <c r="N2364" i="16" s="1"/>
  <c r="P2364" i="16"/>
  <c r="P2653" i="16"/>
  <c r="Q2653" i="16"/>
  <c r="R2653" i="16" s="1"/>
  <c r="N2653" i="16" s="1"/>
  <c r="P194" i="16"/>
  <c r="Q194" i="16"/>
  <c r="R194" i="16" s="1"/>
  <c r="N194" i="16" s="1"/>
  <c r="Q915" i="16"/>
  <c r="R915" i="16" s="1"/>
  <c r="N915" i="16" s="1"/>
  <c r="P915" i="16"/>
  <c r="P677" i="16"/>
  <c r="Q677" i="16"/>
  <c r="R677" i="16" s="1"/>
  <c r="N677" i="16" s="1"/>
  <c r="P992" i="16"/>
  <c r="Q992" i="16"/>
  <c r="R992" i="16" s="1"/>
  <c r="N992" i="16" s="1"/>
  <c r="Q704" i="16"/>
  <c r="R704" i="16" s="1"/>
  <c r="N704" i="16" s="1"/>
  <c r="P704" i="16"/>
  <c r="P479" i="16"/>
  <c r="Q479" i="16"/>
  <c r="R479" i="16" s="1"/>
  <c r="N479" i="16" s="1"/>
  <c r="Q2232" i="16"/>
  <c r="R2232" i="16" s="1"/>
  <c r="N2232" i="16" s="1"/>
  <c r="P2232" i="16"/>
  <c r="Q2234" i="16"/>
  <c r="R2234" i="16" s="1"/>
  <c r="N2234" i="16" s="1"/>
  <c r="P2234" i="16"/>
  <c r="Q2975" i="16"/>
  <c r="R2975" i="16" s="1"/>
  <c r="N2975" i="16" s="1"/>
  <c r="P2975" i="16"/>
  <c r="Q401" i="16"/>
  <c r="R401" i="16" s="1"/>
  <c r="N401" i="16" s="1"/>
  <c r="P401" i="16"/>
  <c r="Q715" i="16"/>
  <c r="R715" i="16" s="1"/>
  <c r="N715" i="16" s="1"/>
  <c r="P715" i="16"/>
  <c r="Q429" i="16"/>
  <c r="R429" i="16" s="1"/>
  <c r="N429" i="16" s="1"/>
  <c r="P429" i="16"/>
  <c r="P192" i="16"/>
  <c r="Q192" i="16"/>
  <c r="R192" i="16" s="1"/>
  <c r="N192" i="16" s="1"/>
  <c r="Q1945" i="16"/>
  <c r="R1945" i="16" s="1"/>
  <c r="N1945" i="16" s="1"/>
  <c r="P1945" i="16"/>
  <c r="Q1790" i="16"/>
  <c r="R1790" i="16" s="1"/>
  <c r="N1790" i="16" s="1"/>
  <c r="P1790" i="16"/>
  <c r="Q1231" i="16"/>
  <c r="R1231" i="16" s="1"/>
  <c r="N1231" i="16" s="1"/>
  <c r="P1231" i="16"/>
  <c r="P412" i="16"/>
  <c r="Q412" i="16"/>
  <c r="R412" i="16" s="1"/>
  <c r="N412" i="16" s="1"/>
  <c r="Q114" i="16"/>
  <c r="R114" i="16" s="1"/>
  <c r="N114" i="16" s="1"/>
  <c r="P114" i="16"/>
  <c r="Q452" i="16"/>
  <c r="R452" i="16" s="1"/>
  <c r="N452" i="16" s="1"/>
  <c r="P452" i="16"/>
  <c r="Q141" i="16"/>
  <c r="R141" i="16" s="1"/>
  <c r="N141" i="16" s="1"/>
  <c r="P141" i="16"/>
  <c r="Q936" i="16"/>
  <c r="R936" i="16" s="1"/>
  <c r="N936" i="16" s="1"/>
  <c r="P936" i="16"/>
  <c r="P2701" i="16"/>
  <c r="Q2701" i="16"/>
  <c r="R2701" i="16" s="1"/>
  <c r="N2701" i="16" s="1"/>
  <c r="P1899" i="16"/>
  <c r="Q1899" i="16"/>
  <c r="R1899" i="16" s="1"/>
  <c r="N1899" i="16" s="1"/>
  <c r="P385" i="16"/>
  <c r="Q385" i="16"/>
  <c r="R385" i="16" s="1"/>
  <c r="N385" i="16" s="1"/>
  <c r="P75" i="16"/>
  <c r="Q75" i="16"/>
  <c r="R75" i="16" s="1"/>
  <c r="N75" i="16" s="1"/>
  <c r="Q857" i="16"/>
  <c r="R857" i="16" s="1"/>
  <c r="N857" i="16" s="1"/>
  <c r="P857" i="16"/>
  <c r="P163" i="16"/>
  <c r="Q163" i="16"/>
  <c r="R163" i="16" s="1"/>
  <c r="N163" i="16" s="1"/>
  <c r="Q896" i="16"/>
  <c r="R896" i="16" s="1"/>
  <c r="N896" i="16" s="1"/>
  <c r="P896" i="16"/>
  <c r="P587" i="16"/>
  <c r="Q587" i="16"/>
  <c r="R587" i="16" s="1"/>
  <c r="N587" i="16" s="1"/>
  <c r="Q1380" i="16"/>
  <c r="R1380" i="16" s="1"/>
  <c r="N1380" i="16" s="1"/>
  <c r="P1380" i="16"/>
  <c r="P1130" i="16"/>
  <c r="Q1130" i="16"/>
  <c r="R1130" i="16" s="1"/>
  <c r="N1130" i="16" s="1"/>
  <c r="Q2644" i="16"/>
  <c r="R2644" i="16" s="1"/>
  <c r="N2644" i="16" s="1"/>
  <c r="P2644" i="16"/>
  <c r="Q828" i="16"/>
  <c r="R828" i="16" s="1"/>
  <c r="N828" i="16" s="1"/>
  <c r="P828" i="16"/>
  <c r="P532" i="16"/>
  <c r="Q532" i="16"/>
  <c r="R532" i="16" s="1"/>
  <c r="N532" i="16" s="1"/>
  <c r="Q293" i="16"/>
  <c r="R293" i="16" s="1"/>
  <c r="N293" i="16" s="1"/>
  <c r="P293" i="16"/>
  <c r="P606" i="16"/>
  <c r="Q606" i="16"/>
  <c r="R606" i="16" s="1"/>
  <c r="N606" i="16" s="1"/>
  <c r="P322" i="16"/>
  <c r="Q322" i="16"/>
  <c r="R322" i="16" s="1"/>
  <c r="N322" i="16" s="1"/>
  <c r="Q83" i="16"/>
  <c r="R83" i="16" s="1"/>
  <c r="N83" i="16" s="1"/>
  <c r="P83" i="16"/>
  <c r="Q1825" i="16"/>
  <c r="R1825" i="16" s="1"/>
  <c r="N1825" i="16" s="1"/>
  <c r="P1825" i="16"/>
  <c r="Q1635" i="16"/>
  <c r="R1635" i="16" s="1"/>
  <c r="N1635" i="16" s="1"/>
  <c r="P1635" i="16"/>
  <c r="P594" i="16"/>
  <c r="Q594" i="16"/>
  <c r="R594" i="16" s="1"/>
  <c r="N594" i="16" s="1"/>
  <c r="P1154" i="16"/>
  <c r="Q1154" i="16"/>
  <c r="R1154" i="16" s="1"/>
  <c r="N1154" i="16" s="1"/>
  <c r="Q2788" i="16"/>
  <c r="R2788" i="16" s="1"/>
  <c r="N2788" i="16" s="1"/>
  <c r="P2788" i="16"/>
  <c r="P854" i="16"/>
  <c r="Q854" i="16"/>
  <c r="R854" i="16" s="1"/>
  <c r="N854" i="16" s="1"/>
  <c r="P554" i="16"/>
  <c r="Q554" i="16"/>
  <c r="R554" i="16" s="1"/>
  <c r="N554" i="16" s="1"/>
  <c r="P317" i="16"/>
  <c r="Q317" i="16"/>
  <c r="R317" i="16" s="1"/>
  <c r="N317" i="16" s="1"/>
  <c r="Q632" i="16"/>
  <c r="R632" i="16" s="1"/>
  <c r="N632" i="16" s="1"/>
  <c r="P632" i="16"/>
  <c r="Q345" i="16"/>
  <c r="R345" i="16" s="1"/>
  <c r="N345" i="16" s="1"/>
  <c r="P345" i="16"/>
  <c r="P107" i="16"/>
  <c r="Q107" i="16"/>
  <c r="R107" i="16" s="1"/>
  <c r="N107" i="16" s="1"/>
  <c r="Q1849" i="16"/>
  <c r="R1849" i="16" s="1"/>
  <c r="N1849" i="16" s="1"/>
  <c r="P1849" i="16"/>
  <c r="Q1694" i="16"/>
  <c r="R1694" i="16" s="1"/>
  <c r="N1694" i="16" s="1"/>
  <c r="P1694" i="16"/>
  <c r="P738" i="16"/>
  <c r="Q738" i="16"/>
  <c r="R738" i="16" s="1"/>
  <c r="N738" i="16" s="1"/>
  <c r="Q943" i="16"/>
  <c r="R943" i="16" s="1"/>
  <c r="N943" i="16" s="1"/>
  <c r="P943" i="16"/>
  <c r="P634" i="16"/>
  <c r="Q634" i="16"/>
  <c r="R634" i="16" s="1"/>
  <c r="N634" i="16" s="1"/>
  <c r="Q1429" i="16"/>
  <c r="R1429" i="16" s="1"/>
  <c r="N1429" i="16" s="1"/>
  <c r="P1429" i="16"/>
  <c r="Q1178" i="16"/>
  <c r="R1178" i="16" s="1"/>
  <c r="N1178" i="16" s="1"/>
  <c r="P1178" i="16"/>
  <c r="P2932" i="16"/>
  <c r="Q2932" i="16"/>
  <c r="R2932" i="16" s="1"/>
  <c r="N2932" i="16" s="1"/>
  <c r="Q2053" i="16"/>
  <c r="R2053" i="16" s="1"/>
  <c r="N2053" i="16" s="1"/>
  <c r="P2053" i="16"/>
  <c r="Q1731" i="16"/>
  <c r="R1731" i="16" s="1"/>
  <c r="N1731" i="16" s="1"/>
  <c r="P1731" i="16"/>
  <c r="Q1468" i="16"/>
  <c r="R1468" i="16" s="1"/>
  <c r="N1468" i="16" s="1"/>
  <c r="P1468" i="16"/>
  <c r="Q1205" i="16"/>
  <c r="R1205" i="16" s="1"/>
  <c r="N1205" i="16" s="1"/>
  <c r="P1205" i="16"/>
  <c r="Q2933" i="16"/>
  <c r="R2933" i="16" s="1"/>
  <c r="N2933" i="16" s="1"/>
  <c r="P2933" i="16"/>
  <c r="Q2024" i="16"/>
  <c r="R2024" i="16" s="1"/>
  <c r="N2024" i="16" s="1"/>
  <c r="P2024" i="16"/>
  <c r="Q2001" i="16"/>
  <c r="R2001" i="16" s="1"/>
  <c r="N2001" i="16" s="1"/>
  <c r="P2001" i="16"/>
  <c r="P3307" i="16"/>
  <c r="Q3307" i="16"/>
  <c r="R3307" i="16" s="1"/>
  <c r="N3307" i="16" s="1"/>
  <c r="P2912" i="16"/>
  <c r="Q2912" i="16"/>
  <c r="R2912" i="16" s="1"/>
  <c r="N2912" i="16" s="1"/>
  <c r="P2219" i="16"/>
  <c r="Q2219" i="16"/>
  <c r="R2219" i="16" s="1"/>
  <c r="N2219" i="16" s="1"/>
  <c r="Q1801" i="16"/>
  <c r="R1801" i="16" s="1"/>
  <c r="N1801" i="16" s="1"/>
  <c r="P1801" i="16"/>
  <c r="P1478" i="16"/>
  <c r="Q1478" i="16"/>
  <c r="R1478" i="16" s="1"/>
  <c r="N1478" i="16" s="1"/>
  <c r="Q1216" i="16"/>
  <c r="R1216" i="16" s="1"/>
  <c r="N1216" i="16" s="1"/>
  <c r="P1216" i="16"/>
  <c r="P2956" i="16"/>
  <c r="Q2956" i="16"/>
  <c r="R2956" i="16" s="1"/>
  <c r="N2956" i="16" s="1"/>
  <c r="P2681" i="16"/>
  <c r="Q2681" i="16"/>
  <c r="R2681" i="16" s="1"/>
  <c r="N2681" i="16" s="1"/>
  <c r="Q1759" i="16"/>
  <c r="R1759" i="16" s="1"/>
  <c r="N1759" i="16" s="1"/>
  <c r="P1759" i="16"/>
  <c r="Q2985" i="16"/>
  <c r="R2985" i="16" s="1"/>
  <c r="N2985" i="16" s="1"/>
  <c r="P2985" i="16"/>
  <c r="Q3209" i="16"/>
  <c r="R3209" i="16" s="1"/>
  <c r="N3209" i="16" s="1"/>
  <c r="P3209" i="16"/>
  <c r="P2859" i="16"/>
  <c r="Q2859" i="16"/>
  <c r="R2859" i="16" s="1"/>
  <c r="N2859" i="16" s="1"/>
  <c r="P2499" i="16"/>
  <c r="Q2499" i="16"/>
  <c r="R2499" i="16" s="1"/>
  <c r="N2499" i="16" s="1"/>
  <c r="Q2236" i="16"/>
  <c r="R2236" i="16" s="1"/>
  <c r="N2236" i="16" s="1"/>
  <c r="P2236" i="16"/>
  <c r="P1974" i="16"/>
  <c r="Q1974" i="16"/>
  <c r="R1974" i="16" s="1"/>
  <c r="N1974" i="16" s="1"/>
  <c r="Q1074" i="16"/>
  <c r="R1074" i="16" s="1"/>
  <c r="N1074" i="16" s="1"/>
  <c r="P1074" i="16"/>
  <c r="Q2934" i="16"/>
  <c r="R2934" i="16" s="1"/>
  <c r="N2934" i="16" s="1"/>
  <c r="P2934" i="16"/>
  <c r="P2365" i="16"/>
  <c r="Q2365" i="16"/>
  <c r="R2365" i="16" s="1"/>
  <c r="N2365" i="16" s="1"/>
  <c r="P2114" i="16"/>
  <c r="Q2114" i="16"/>
  <c r="R2114" i="16" s="1"/>
  <c r="N2114" i="16" s="1"/>
  <c r="P1792" i="16"/>
  <c r="Q1792" i="16"/>
  <c r="R1792" i="16" s="1"/>
  <c r="N1792" i="16" s="1"/>
  <c r="Q1528" i="16"/>
  <c r="R1528" i="16" s="1"/>
  <c r="N1528" i="16" s="1"/>
  <c r="P1528" i="16"/>
  <c r="P1266" i="16"/>
  <c r="Q1266" i="16"/>
  <c r="R1266" i="16" s="1"/>
  <c r="N1266" i="16" s="1"/>
  <c r="Q2993" i="16"/>
  <c r="R2993" i="16" s="1"/>
  <c r="N2993" i="16" s="1"/>
  <c r="P2993" i="16"/>
  <c r="P2096" i="16"/>
  <c r="Q2096" i="16"/>
  <c r="R2096" i="16" s="1"/>
  <c r="N2096" i="16" s="1"/>
  <c r="Q2288" i="16"/>
  <c r="R2288" i="16" s="1"/>
  <c r="N2288" i="16" s="1"/>
  <c r="P2288" i="16"/>
  <c r="Q3618" i="16"/>
  <c r="R3618" i="16" s="1"/>
  <c r="N3618" i="16" s="1"/>
  <c r="P3618" i="16"/>
  <c r="Q1659" i="16"/>
  <c r="R1659" i="16" s="1"/>
  <c r="N1659" i="16" s="1"/>
  <c r="P1659" i="16"/>
  <c r="Q1396" i="16"/>
  <c r="R1396" i="16" s="1"/>
  <c r="N1396" i="16" s="1"/>
  <c r="P1396" i="16"/>
  <c r="P1134" i="16"/>
  <c r="Q1134" i="16"/>
  <c r="R1134" i="16" s="1"/>
  <c r="N1134" i="16" s="1"/>
  <c r="P2861" i="16"/>
  <c r="Q2861" i="16"/>
  <c r="R2861" i="16" s="1"/>
  <c r="N2861" i="16" s="1"/>
  <c r="P1952" i="16"/>
  <c r="Q1952" i="16"/>
  <c r="R1952" i="16" s="1"/>
  <c r="N1952" i="16" s="1"/>
  <c r="Q1713" i="16"/>
  <c r="R1713" i="16" s="1"/>
  <c r="N1713" i="16" s="1"/>
  <c r="P1713" i="16"/>
  <c r="Q1421" i="16"/>
  <c r="R1421" i="16" s="1"/>
  <c r="N1421" i="16" s="1"/>
  <c r="P1421" i="16"/>
  <c r="Q1526" i="16"/>
  <c r="R1526" i="16" s="1"/>
  <c r="N1526" i="16" s="1"/>
  <c r="P1526" i="16"/>
  <c r="Q1263" i="16"/>
  <c r="R1263" i="16" s="1"/>
  <c r="N1263" i="16" s="1"/>
  <c r="P1263" i="16"/>
  <c r="Q3005" i="16"/>
  <c r="R3005" i="16" s="1"/>
  <c r="N3005" i="16" s="1"/>
  <c r="P3005" i="16"/>
  <c r="P2729" i="16"/>
  <c r="Q2729" i="16"/>
  <c r="R2729" i="16" s="1"/>
  <c r="N2729" i="16" s="1"/>
  <c r="P1808" i="16"/>
  <c r="Q1808" i="16"/>
  <c r="R1808" i="16" s="1"/>
  <c r="N1808" i="16" s="1"/>
  <c r="P1197" i="16"/>
  <c r="Q1197" i="16"/>
  <c r="R1197" i="16" s="1"/>
  <c r="N1197" i="16" s="1"/>
  <c r="Q3497" i="16"/>
  <c r="R3497" i="16" s="1"/>
  <c r="N3497" i="16" s="1"/>
  <c r="P3497" i="16"/>
  <c r="P2691" i="16"/>
  <c r="Q2691" i="16"/>
  <c r="R2691" i="16" s="1"/>
  <c r="N2691" i="16" s="1"/>
  <c r="P2440" i="16"/>
  <c r="Q2440" i="16"/>
  <c r="R2440" i="16" s="1"/>
  <c r="N2440" i="16" s="1"/>
  <c r="Q2164" i="16"/>
  <c r="R2164" i="16" s="1"/>
  <c r="N2164" i="16" s="1"/>
  <c r="P2164" i="16"/>
  <c r="Q1171" i="16"/>
  <c r="R1171" i="16" s="1"/>
  <c r="N1171" i="16" s="1"/>
  <c r="P1171" i="16"/>
  <c r="Q1328" i="16"/>
  <c r="R1328" i="16" s="1"/>
  <c r="N1328" i="16" s="1"/>
  <c r="P1328" i="16"/>
  <c r="Q3517" i="16"/>
  <c r="R3517" i="16" s="1"/>
  <c r="N3517" i="16" s="1"/>
  <c r="P3517" i="16"/>
  <c r="P2918" i="16"/>
  <c r="Q2918" i="16"/>
  <c r="R2918" i="16" s="1"/>
  <c r="N2918" i="16" s="1"/>
  <c r="P2559" i="16"/>
  <c r="Q2559" i="16"/>
  <c r="R2559" i="16" s="1"/>
  <c r="N2559" i="16" s="1"/>
  <c r="P2296" i="16"/>
  <c r="Q2296" i="16"/>
  <c r="R2296" i="16" s="1"/>
  <c r="N2296" i="16" s="1"/>
  <c r="Q2033" i="16"/>
  <c r="R2033" i="16" s="1"/>
  <c r="N2033" i="16" s="1"/>
  <c r="P2033" i="16"/>
  <c r="Q1146" i="16"/>
  <c r="R1146" i="16" s="1"/>
  <c r="N1146" i="16" s="1"/>
  <c r="P1146" i="16"/>
  <c r="P3056" i="16"/>
  <c r="Q3056" i="16"/>
  <c r="R3056" i="16" s="1"/>
  <c r="N3056" i="16" s="1"/>
  <c r="P2688" i="16"/>
  <c r="Q2688" i="16"/>
  <c r="R2688" i="16" s="1"/>
  <c r="N2688" i="16" s="1"/>
  <c r="Q1419" i="16"/>
  <c r="R1419" i="16" s="1"/>
  <c r="N1419" i="16" s="1"/>
  <c r="P1419" i="16"/>
  <c r="Q1155" i="16"/>
  <c r="R1155" i="16" s="1"/>
  <c r="N1155" i="16" s="1"/>
  <c r="P1155" i="16"/>
  <c r="Q2895" i="16"/>
  <c r="R2895" i="16" s="1"/>
  <c r="N2895" i="16" s="1"/>
  <c r="P2895" i="16"/>
  <c r="Q2621" i="16"/>
  <c r="R2621" i="16" s="1"/>
  <c r="N2621" i="16" s="1"/>
  <c r="P2621" i="16"/>
  <c r="Q1687" i="16"/>
  <c r="R1687" i="16" s="1"/>
  <c r="N1687" i="16" s="1"/>
  <c r="P1687" i="16"/>
  <c r="Q2756" i="16"/>
  <c r="R2756" i="16" s="1"/>
  <c r="N2756" i="16" s="1"/>
  <c r="P2756" i="16"/>
  <c r="Q3196" i="16"/>
  <c r="R3196" i="16" s="1"/>
  <c r="N3196" i="16" s="1"/>
  <c r="P3196" i="16"/>
  <c r="Q1143" i="16"/>
  <c r="R1143" i="16" s="1"/>
  <c r="N1143" i="16" s="1"/>
  <c r="P1143" i="16"/>
  <c r="P2871" i="16"/>
  <c r="Q2871" i="16"/>
  <c r="R2871" i="16" s="1"/>
  <c r="N2871" i="16" s="1"/>
  <c r="Q2620" i="16"/>
  <c r="R2620" i="16" s="1"/>
  <c r="N2620" i="16" s="1"/>
  <c r="P2620" i="16"/>
  <c r="Q2345" i="16"/>
  <c r="R2345" i="16" s="1"/>
  <c r="N2345" i="16" s="1"/>
  <c r="P2345" i="16"/>
  <c r="Q1375" i="16"/>
  <c r="R1375" i="16" s="1"/>
  <c r="N1375" i="16" s="1"/>
  <c r="P1375" i="16"/>
  <c r="Q1761" i="16"/>
  <c r="R1761" i="16" s="1"/>
  <c r="N1761" i="16" s="1"/>
  <c r="P1761" i="16"/>
  <c r="Q3542" i="16"/>
  <c r="R3542" i="16" s="1"/>
  <c r="N3542" i="16" s="1"/>
  <c r="P3542" i="16"/>
  <c r="P1446" i="16"/>
  <c r="Q1446" i="16"/>
  <c r="R1446" i="16" s="1"/>
  <c r="N1446" i="16" s="1"/>
  <c r="Q1160" i="16"/>
  <c r="R1160" i="16" s="1"/>
  <c r="N1160" i="16" s="1"/>
  <c r="P1160" i="16"/>
  <c r="P2887" i="16"/>
  <c r="Q2887" i="16"/>
  <c r="R2887" i="16" s="1"/>
  <c r="N2887" i="16" s="1"/>
  <c r="P2637" i="16"/>
  <c r="Q2637" i="16"/>
  <c r="R2637" i="16" s="1"/>
  <c r="N2637" i="16" s="1"/>
  <c r="Q2301" i="16"/>
  <c r="R2301" i="16" s="1"/>
  <c r="N2301" i="16" s="1"/>
  <c r="P2301" i="16"/>
  <c r="Q1859" i="16"/>
  <c r="R1859" i="16" s="1"/>
  <c r="N1859" i="16" s="1"/>
  <c r="P1859" i="16"/>
  <c r="Q3589" i="16"/>
  <c r="R3589" i="16" s="1"/>
  <c r="N3589" i="16" s="1"/>
  <c r="P3589" i="16"/>
  <c r="P3266" i="16"/>
  <c r="Q3266" i="16"/>
  <c r="R3266" i="16" s="1"/>
  <c r="N3266" i="16" s="1"/>
  <c r="P3688" i="16"/>
  <c r="Q3688" i="16"/>
  <c r="R3688" i="16" s="1"/>
  <c r="N3688" i="16" s="1"/>
  <c r="Q1691" i="16"/>
  <c r="R1691" i="16" s="1"/>
  <c r="N1691" i="16" s="1"/>
  <c r="P1691" i="16"/>
  <c r="Q3753" i="16"/>
  <c r="R3753" i="16" s="1"/>
  <c r="N3753" i="16" s="1"/>
  <c r="P3753" i="16"/>
  <c r="Q707" i="16"/>
  <c r="R707" i="16" s="1"/>
  <c r="N707" i="16" s="1"/>
  <c r="P707" i="16"/>
  <c r="Q3755" i="16"/>
  <c r="R3755" i="16" s="1"/>
  <c r="N3755" i="16" s="1"/>
  <c r="P3755" i="16"/>
  <c r="Q3359" i="16"/>
  <c r="R3359" i="16" s="1"/>
  <c r="N3359" i="16" s="1"/>
  <c r="P3359" i="16"/>
  <c r="P2649" i="16"/>
  <c r="Q2649" i="16"/>
  <c r="R2649" i="16" s="1"/>
  <c r="N2649" i="16" s="1"/>
  <c r="Q2315" i="16"/>
  <c r="R2315" i="16" s="1"/>
  <c r="N2315" i="16" s="1"/>
  <c r="P2315" i="16"/>
  <c r="P1873" i="16"/>
  <c r="Q1873" i="16"/>
  <c r="R1873" i="16" s="1"/>
  <c r="N1873" i="16" s="1"/>
  <c r="Q3601" i="16"/>
  <c r="R3601" i="16" s="1"/>
  <c r="N3601" i="16" s="1"/>
  <c r="P3601" i="16"/>
  <c r="Q3279" i="16"/>
  <c r="R3279" i="16" s="1"/>
  <c r="N3279" i="16" s="1"/>
  <c r="P3279" i="16"/>
  <c r="Q3701" i="16"/>
  <c r="R3701" i="16" s="1"/>
  <c r="N3701" i="16" s="1"/>
  <c r="P3701" i="16"/>
  <c r="Q1751" i="16"/>
  <c r="R1751" i="16" s="1"/>
  <c r="N1751" i="16" s="1"/>
  <c r="P1751" i="16"/>
  <c r="P3764" i="16"/>
  <c r="Q3764" i="16"/>
  <c r="R3764" i="16" s="1"/>
  <c r="N3764" i="16" s="1"/>
  <c r="Q718" i="16"/>
  <c r="R718" i="16" s="1"/>
  <c r="N718" i="16" s="1"/>
  <c r="P718" i="16"/>
  <c r="P2599" i="16"/>
  <c r="Q2599" i="16"/>
  <c r="R2599" i="16" s="1"/>
  <c r="N2599" i="16" s="1"/>
  <c r="Q3443" i="16"/>
  <c r="R3443" i="16" s="1"/>
  <c r="N3443" i="16" s="1"/>
  <c r="P3443" i="16"/>
  <c r="Q2480" i="16"/>
  <c r="R2480" i="16" s="1"/>
  <c r="N2480" i="16" s="1"/>
  <c r="P2480" i="16"/>
  <c r="Q2217" i="16"/>
  <c r="R2217" i="16" s="1"/>
  <c r="N2217" i="16" s="1"/>
  <c r="P2217" i="16"/>
  <c r="P1882" i="16"/>
  <c r="Q1882" i="16"/>
  <c r="R1882" i="16" s="1"/>
  <c r="N1882" i="16" s="1"/>
  <c r="Q1452" i="16"/>
  <c r="R1452" i="16" s="1"/>
  <c r="N1452" i="16" s="1"/>
  <c r="P1452" i="16"/>
  <c r="Q3181" i="16"/>
  <c r="R3181" i="16" s="1"/>
  <c r="N3181" i="16" s="1"/>
  <c r="P3181" i="16"/>
  <c r="P3592" i="16"/>
  <c r="Q3592" i="16"/>
  <c r="R3592" i="16" s="1"/>
  <c r="N3592" i="16" s="1"/>
  <c r="Q3281" i="16"/>
  <c r="R3281" i="16" s="1"/>
  <c r="N3281" i="16" s="1"/>
  <c r="P3281" i="16"/>
  <c r="P3547" i="16"/>
  <c r="Q3547" i="16"/>
  <c r="R3547" i="16" s="1"/>
  <c r="N3547" i="16" s="1"/>
  <c r="Q3345" i="16"/>
  <c r="R3345" i="16" s="1"/>
  <c r="N3345" i="16" s="1"/>
  <c r="P3345" i="16"/>
  <c r="Q287" i="16"/>
  <c r="R287" i="16" s="1"/>
  <c r="N287" i="16" s="1"/>
  <c r="P287" i="16"/>
  <c r="Q3828" i="16"/>
  <c r="R3828" i="16" s="1"/>
  <c r="N3828" i="16" s="1"/>
  <c r="P3828" i="16"/>
  <c r="Q2735" i="16"/>
  <c r="R2735" i="16" s="1"/>
  <c r="N2735" i="16" s="1"/>
  <c r="P2735" i="16"/>
  <c r="Q1917" i="16"/>
  <c r="R1917" i="16" s="1"/>
  <c r="N1917" i="16" s="1"/>
  <c r="P1917" i="16"/>
  <c r="Q1653" i="16"/>
  <c r="R1653" i="16" s="1"/>
  <c r="N1653" i="16" s="1"/>
  <c r="P1653" i="16"/>
  <c r="P1318" i="16"/>
  <c r="Q1318" i="16"/>
  <c r="R1318" i="16" s="1"/>
  <c r="N1318" i="16" s="1"/>
  <c r="Q72" i="16"/>
  <c r="R72" i="16" s="1"/>
  <c r="N72" i="16" s="1"/>
  <c r="P72" i="16"/>
  <c r="Q2616" i="16"/>
  <c r="R2616" i="16" s="1"/>
  <c r="N2616" i="16" s="1"/>
  <c r="P2616" i="16"/>
  <c r="P3338" i="16"/>
  <c r="Q3338" i="16"/>
  <c r="R3338" i="16" s="1"/>
  <c r="N3338" i="16" s="1"/>
  <c r="Q2118" i="16"/>
  <c r="R2118" i="16" s="1"/>
  <c r="N2118" i="16" s="1"/>
  <c r="P2118" i="16"/>
  <c r="P1530" i="16"/>
  <c r="Q1530" i="16"/>
  <c r="R1530" i="16" s="1"/>
  <c r="N1530" i="16" s="1"/>
  <c r="Q3740" i="16"/>
  <c r="R3740" i="16" s="1"/>
  <c r="N3740" i="16" s="1"/>
  <c r="P3740" i="16"/>
  <c r="Q3513" i="16"/>
  <c r="R3513" i="16" s="1"/>
  <c r="N3513" i="16" s="1"/>
  <c r="P3513" i="16"/>
  <c r="P3265" i="16"/>
  <c r="Q3265" i="16"/>
  <c r="R3265" i="16" s="1"/>
  <c r="N3265" i="16" s="1"/>
  <c r="Q3103" i="16"/>
  <c r="R3103" i="16" s="1"/>
  <c r="N3103" i="16" s="1"/>
  <c r="P3103" i="16"/>
  <c r="P2663" i="16"/>
  <c r="Q2663" i="16"/>
  <c r="R2663" i="16" s="1"/>
  <c r="N2663" i="16" s="1"/>
  <c r="P2215" i="16"/>
  <c r="Q2215" i="16"/>
  <c r="R2215" i="16" s="1"/>
  <c r="N2215" i="16" s="1"/>
  <c r="P1953" i="16"/>
  <c r="Q1953" i="16"/>
  <c r="R1953" i="16" s="1"/>
  <c r="N1953" i="16" s="1"/>
  <c r="Q1619" i="16"/>
  <c r="R1619" i="16" s="1"/>
  <c r="N1619" i="16" s="1"/>
  <c r="P1619" i="16"/>
  <c r="Q1188" i="16"/>
  <c r="R1188" i="16" s="1"/>
  <c r="N1188" i="16" s="1"/>
  <c r="P1188" i="16"/>
  <c r="Q2927" i="16"/>
  <c r="R2927" i="16" s="1"/>
  <c r="N2927" i="16" s="1"/>
  <c r="P2927" i="16"/>
  <c r="P3637" i="16"/>
  <c r="Q3637" i="16"/>
  <c r="R3637" i="16" s="1"/>
  <c r="N3637" i="16" s="1"/>
  <c r="P3315" i="16"/>
  <c r="Q3315" i="16"/>
  <c r="R3315" i="16" s="1"/>
  <c r="N3315" i="16" s="1"/>
  <c r="Q3283" i="16"/>
  <c r="R3283" i="16" s="1"/>
  <c r="N3283" i="16" s="1"/>
  <c r="P3283" i="16"/>
  <c r="Q2027" i="16"/>
  <c r="R2027" i="16" s="1"/>
  <c r="N2027" i="16" s="1"/>
  <c r="P2027" i="16"/>
  <c r="P3814" i="16"/>
  <c r="Q3814" i="16"/>
  <c r="R3814" i="16" s="1"/>
  <c r="N3814" i="16" s="1"/>
  <c r="Q3564" i="16"/>
  <c r="R3564" i="16" s="1"/>
  <c r="N3564" i="16" s="1"/>
  <c r="P3564" i="16"/>
  <c r="P3317" i="16"/>
  <c r="Q3317" i="16"/>
  <c r="R3317" i="16" s="1"/>
  <c r="N3317" i="16" s="1"/>
  <c r="P2826" i="16"/>
  <c r="Q2826" i="16"/>
  <c r="R2826" i="16" s="1"/>
  <c r="N2826" i="16" s="1"/>
  <c r="P1651" i="16"/>
  <c r="Q1651" i="16"/>
  <c r="R1651" i="16" s="1"/>
  <c r="N1651" i="16" s="1"/>
  <c r="Q1389" i="16"/>
  <c r="R1389" i="16" s="1"/>
  <c r="N1389" i="16" s="1"/>
  <c r="P1389" i="16"/>
  <c r="P1053" i="16"/>
  <c r="Q1053" i="16"/>
  <c r="R1053" i="16" s="1"/>
  <c r="N1053" i="16" s="1"/>
  <c r="Q2805" i="16"/>
  <c r="R2805" i="16" s="1"/>
  <c r="N2805" i="16" s="1"/>
  <c r="P2805" i="16"/>
  <c r="P2352" i="16"/>
  <c r="Q2352" i="16"/>
  <c r="R2352" i="16" s="1"/>
  <c r="N2352" i="16" s="1"/>
  <c r="Q2286" i="16"/>
  <c r="R2286" i="16" s="1"/>
  <c r="N2286" i="16" s="1"/>
  <c r="P2286" i="16"/>
  <c r="P3771" i="16"/>
  <c r="Q3771" i="16"/>
  <c r="R3771" i="16" s="1"/>
  <c r="N3771" i="16" s="1"/>
  <c r="Q1265" i="16"/>
  <c r="R1265" i="16" s="1"/>
  <c r="N1265" i="16" s="1"/>
  <c r="P1265" i="16"/>
  <c r="P3464" i="16"/>
  <c r="Q3464" i="16"/>
  <c r="R3464" i="16" s="1"/>
  <c r="N3464" i="16" s="1"/>
  <c r="Q3251" i="16"/>
  <c r="R3251" i="16" s="1"/>
  <c r="N3251" i="16" s="1"/>
  <c r="P3251" i="16"/>
  <c r="Q1655" i="16"/>
  <c r="R1655" i="16" s="1"/>
  <c r="N1655" i="16" s="1"/>
  <c r="P1655" i="16"/>
  <c r="P3582" i="16"/>
  <c r="Q3582" i="16"/>
  <c r="R3582" i="16" s="1"/>
  <c r="N3582" i="16" s="1"/>
  <c r="P3000" i="16"/>
  <c r="Q3000" i="16"/>
  <c r="R3000" i="16" s="1"/>
  <c r="N3000" i="16" s="1"/>
  <c r="Q1463" i="16"/>
  <c r="R1463" i="16" s="1"/>
  <c r="N1463" i="16" s="1"/>
  <c r="P1463" i="16"/>
  <c r="P3694" i="16"/>
  <c r="Q3694" i="16"/>
  <c r="R3694" i="16" s="1"/>
  <c r="N3694" i="16" s="1"/>
  <c r="P3444" i="16"/>
  <c r="Q3444" i="16"/>
  <c r="R3444" i="16" s="1"/>
  <c r="N3444" i="16" s="1"/>
  <c r="P3378" i="16"/>
  <c r="Q3378" i="16"/>
  <c r="R3378" i="16" s="1"/>
  <c r="N3378" i="16" s="1"/>
  <c r="P2466" i="16"/>
  <c r="Q2466" i="16"/>
  <c r="R2466" i="16" s="1"/>
  <c r="N2466" i="16" s="1"/>
  <c r="P2251" i="16"/>
  <c r="Q2251" i="16"/>
  <c r="R2251" i="16" s="1"/>
  <c r="N2251" i="16" s="1"/>
  <c r="P1990" i="16"/>
  <c r="Q1990" i="16"/>
  <c r="R1990" i="16" s="1"/>
  <c r="N1990" i="16" s="1"/>
  <c r="P1654" i="16"/>
  <c r="Q1654" i="16"/>
  <c r="R1654" i="16" s="1"/>
  <c r="N1654" i="16" s="1"/>
  <c r="Q1223" i="16"/>
  <c r="R1223" i="16" s="1"/>
  <c r="N1223" i="16" s="1"/>
  <c r="P1223" i="16"/>
  <c r="Q2963" i="16"/>
  <c r="R2963" i="16" s="1"/>
  <c r="N2963" i="16" s="1"/>
  <c r="P2963" i="16"/>
  <c r="Q3673" i="16"/>
  <c r="R3673" i="16" s="1"/>
  <c r="N3673" i="16" s="1"/>
  <c r="P3673" i="16"/>
  <c r="P3400" i="16"/>
  <c r="Q3400" i="16"/>
  <c r="R3400" i="16" s="1"/>
  <c r="N3400" i="16" s="1"/>
  <c r="Q3319" i="16"/>
  <c r="R3319" i="16" s="1"/>
  <c r="N3319" i="16" s="1"/>
  <c r="P3319" i="16"/>
  <c r="Q3117" i="16"/>
  <c r="R3117" i="16" s="1"/>
  <c r="N3117" i="16" s="1"/>
  <c r="P3117" i="16"/>
  <c r="Q1056" i="16"/>
  <c r="R1056" i="16" s="1"/>
  <c r="N1056" i="16" s="1"/>
  <c r="P1056" i="16"/>
  <c r="P3599" i="16"/>
  <c r="Q3599" i="16"/>
  <c r="R3599" i="16" s="1"/>
  <c r="N3599" i="16" s="1"/>
  <c r="Q3629" i="16"/>
  <c r="R3629" i="16" s="1"/>
  <c r="N3629" i="16" s="1"/>
  <c r="P3629" i="16"/>
  <c r="P2958" i="16"/>
  <c r="Q2958" i="16"/>
  <c r="R2958" i="16" s="1"/>
  <c r="N2958" i="16" s="1"/>
  <c r="P803" i="16"/>
  <c r="Q803" i="16"/>
  <c r="R803" i="16" s="1"/>
  <c r="N803" i="16" s="1"/>
  <c r="Q2935" i="16"/>
  <c r="R2935" i="16" s="1"/>
  <c r="N2935" i="16" s="1"/>
  <c r="P2935" i="16"/>
  <c r="Q2399" i="16"/>
  <c r="R2399" i="16" s="1"/>
  <c r="N2399" i="16" s="1"/>
  <c r="P2399" i="16"/>
  <c r="Q1555" i="16"/>
  <c r="R1555" i="16" s="1"/>
  <c r="N1555" i="16" s="1"/>
  <c r="P1555" i="16"/>
  <c r="P1294" i="16"/>
  <c r="Q1294" i="16"/>
  <c r="R1294" i="16" s="1"/>
  <c r="N1294" i="16" s="1"/>
  <c r="P3032" i="16"/>
  <c r="Q3032" i="16"/>
  <c r="R3032" i="16" s="1"/>
  <c r="N3032" i="16" s="1"/>
  <c r="Q2710" i="16"/>
  <c r="R2710" i="16" s="1"/>
  <c r="N2710" i="16" s="1"/>
  <c r="P2710" i="16"/>
  <c r="P2255" i="16"/>
  <c r="Q2255" i="16"/>
  <c r="R2255" i="16" s="1"/>
  <c r="N2255" i="16" s="1"/>
  <c r="Q1746" i="16"/>
  <c r="R1746" i="16" s="1"/>
  <c r="N1746" i="16" s="1"/>
  <c r="P1746" i="16"/>
  <c r="Q3675" i="16"/>
  <c r="R3675" i="16" s="1"/>
  <c r="N3675" i="16" s="1"/>
  <c r="P3675" i="16"/>
  <c r="P2274" i="16"/>
  <c r="Q2274" i="16"/>
  <c r="R2274" i="16" s="1"/>
  <c r="N2274" i="16" s="1"/>
  <c r="P3368" i="16"/>
  <c r="Q3368" i="16"/>
  <c r="R3368" i="16" s="1"/>
  <c r="N3368" i="16" s="1"/>
  <c r="Q3154" i="16"/>
  <c r="R3154" i="16" s="1"/>
  <c r="N3154" i="16" s="1"/>
  <c r="P3154" i="16"/>
  <c r="Q1175" i="16"/>
  <c r="R1175" i="16" s="1"/>
  <c r="N1175" i="16" s="1"/>
  <c r="P1175" i="16"/>
  <c r="Q2994" i="16"/>
  <c r="R2994" i="16" s="1"/>
  <c r="N2994" i="16" s="1"/>
  <c r="P2994" i="16"/>
  <c r="Q2508" i="16"/>
  <c r="R2508" i="16" s="1"/>
  <c r="N2508" i="16" s="1"/>
  <c r="P2508" i="16"/>
  <c r="P1712" i="16"/>
  <c r="Q1712" i="16"/>
  <c r="R1712" i="16" s="1"/>
  <c r="N1712" i="16" s="1"/>
  <c r="P1448" i="16"/>
  <c r="Q1448" i="16"/>
  <c r="R1448" i="16" s="1"/>
  <c r="N1448" i="16" s="1"/>
  <c r="P1114" i="16"/>
  <c r="Q1114" i="16"/>
  <c r="R1114" i="16" s="1"/>
  <c r="N1114" i="16" s="1"/>
  <c r="P2866" i="16"/>
  <c r="Q2866" i="16"/>
  <c r="R2866" i="16" s="1"/>
  <c r="N2866" i="16" s="1"/>
  <c r="P2411" i="16"/>
  <c r="Q2411" i="16"/>
  <c r="R2411" i="16" s="1"/>
  <c r="N2411" i="16" s="1"/>
  <c r="P3134" i="16"/>
  <c r="Q3134" i="16"/>
  <c r="R3134" i="16" s="1"/>
  <c r="N3134" i="16" s="1"/>
  <c r="Q3830" i="16"/>
  <c r="R3830" i="16" s="1"/>
  <c r="N3830" i="16" s="1"/>
  <c r="P3830" i="16"/>
  <c r="P1326" i="16"/>
  <c r="Q1326" i="16"/>
  <c r="R1326" i="16" s="1"/>
  <c r="N1326" i="16" s="1"/>
  <c r="P3536" i="16"/>
  <c r="Q3536" i="16"/>
  <c r="R3536" i="16" s="1"/>
  <c r="N3536" i="16" s="1"/>
  <c r="P3310" i="16"/>
  <c r="Q3310" i="16"/>
  <c r="R3310" i="16" s="1"/>
  <c r="N3310" i="16" s="1"/>
  <c r="Q1943" i="16"/>
  <c r="R1943" i="16" s="1"/>
  <c r="N1943" i="16" s="1"/>
  <c r="P1943" i="16"/>
  <c r="P3587" i="16"/>
  <c r="Q3587" i="16"/>
  <c r="R3587" i="16" s="1"/>
  <c r="N3587" i="16" s="1"/>
  <c r="Q3287" i="16"/>
  <c r="R3287" i="16" s="1"/>
  <c r="N3287" i="16" s="1"/>
  <c r="P3287" i="16"/>
  <c r="P1869" i="16"/>
  <c r="Q1869" i="16"/>
  <c r="R1869" i="16" s="1"/>
  <c r="N1869" i="16" s="1"/>
  <c r="Q1605" i="16"/>
  <c r="R1605" i="16" s="1"/>
  <c r="N1605" i="16" s="1"/>
  <c r="P1605" i="16"/>
  <c r="P1271" i="16"/>
  <c r="Q1271" i="16"/>
  <c r="R1271" i="16" s="1"/>
  <c r="N1271" i="16" s="1"/>
  <c r="Q3022" i="16"/>
  <c r="R3022" i="16" s="1"/>
  <c r="N3022" i="16" s="1"/>
  <c r="P3022" i="16"/>
  <c r="P2568" i="16"/>
  <c r="Q2568" i="16"/>
  <c r="R2568" i="16" s="1"/>
  <c r="N2568" i="16" s="1"/>
  <c r="P3290" i="16"/>
  <c r="Q3290" i="16"/>
  <c r="R3290" i="16" s="1"/>
  <c r="N3290" i="16" s="1"/>
  <c r="P1865" i="16"/>
  <c r="Q1865" i="16"/>
  <c r="R1865" i="16" s="1"/>
  <c r="N1865" i="16" s="1"/>
  <c r="P1482" i="16"/>
  <c r="Q1482" i="16"/>
  <c r="R1482" i="16" s="1"/>
  <c r="N1482" i="16" s="1"/>
  <c r="P3693" i="16"/>
  <c r="Q3693" i="16"/>
  <c r="R3693" i="16" s="1"/>
  <c r="N3693" i="16" s="1"/>
  <c r="Q3466" i="16"/>
  <c r="R3466" i="16" s="1"/>
  <c r="N3466" i="16" s="1"/>
  <c r="P3466" i="16"/>
  <c r="Q3215" i="16"/>
  <c r="R3215" i="16" s="1"/>
  <c r="N3215" i="16" s="1"/>
  <c r="P3215" i="16"/>
  <c r="Q2875" i="16"/>
  <c r="R2875" i="16" s="1"/>
  <c r="N2875" i="16" s="1"/>
  <c r="P2875" i="16"/>
  <c r="P2423" i="16"/>
  <c r="Q2423" i="16"/>
  <c r="R2423" i="16" s="1"/>
  <c r="N2423" i="16" s="1"/>
  <c r="P598" i="16"/>
  <c r="Q598" i="16"/>
  <c r="R598" i="16" s="1"/>
  <c r="N598" i="16" s="1"/>
  <c r="Q643" i="16"/>
  <c r="R643" i="16" s="1"/>
  <c r="N643" i="16" s="1"/>
  <c r="P643" i="16"/>
  <c r="Q855" i="16"/>
  <c r="R855" i="16" s="1"/>
  <c r="N855" i="16" s="1"/>
  <c r="P855" i="16"/>
  <c r="Q946" i="16"/>
  <c r="R946" i="16" s="1"/>
  <c r="N946" i="16" s="1"/>
  <c r="P946" i="16"/>
  <c r="Q588" i="16"/>
  <c r="R588" i="16" s="1"/>
  <c r="N588" i="16" s="1"/>
  <c r="P588" i="16"/>
  <c r="Q952" i="16"/>
  <c r="R952" i="16" s="1"/>
  <c r="N952" i="16" s="1"/>
  <c r="P952" i="16"/>
  <c r="P861" i="16"/>
  <c r="Q861" i="16"/>
  <c r="R861" i="16" s="1"/>
  <c r="N861" i="16" s="1"/>
  <c r="Q2832" i="16"/>
  <c r="R2832" i="16" s="1"/>
  <c r="N2832" i="16" s="1"/>
  <c r="P2832" i="16"/>
  <c r="Q56" i="16"/>
  <c r="R56" i="16" s="1"/>
  <c r="N56" i="16" s="1"/>
  <c r="P56" i="16"/>
  <c r="Q2269" i="16"/>
  <c r="R2269" i="16" s="1"/>
  <c r="N2269" i="16" s="1"/>
  <c r="P2269" i="16"/>
  <c r="Q477" i="16"/>
  <c r="R477" i="16" s="1"/>
  <c r="N477" i="16" s="1"/>
  <c r="P477" i="16"/>
  <c r="P2725" i="16"/>
  <c r="Q2725" i="16"/>
  <c r="R2725" i="16" s="1"/>
  <c r="N2725" i="16" s="1"/>
  <c r="P984" i="16"/>
  <c r="Q984" i="16"/>
  <c r="R984" i="16" s="1"/>
  <c r="N984" i="16" s="1"/>
  <c r="Q2331" i="16"/>
  <c r="R2331" i="16" s="1"/>
  <c r="N2331" i="16" s="1"/>
  <c r="P2331" i="16"/>
  <c r="Q2678" i="16"/>
  <c r="R2678" i="16" s="1"/>
  <c r="N2678" i="16" s="1"/>
  <c r="P2678" i="16"/>
  <c r="Q1372" i="16"/>
  <c r="R1372" i="16" s="1"/>
  <c r="N1372" i="16" s="1"/>
  <c r="P1372" i="16"/>
  <c r="P2882" i="16"/>
  <c r="Q2882" i="16"/>
  <c r="R2882" i="16" s="1"/>
  <c r="N2882" i="16" s="1"/>
  <c r="P320" i="16"/>
  <c r="Q320" i="16"/>
  <c r="R320" i="16" s="1"/>
  <c r="N320" i="16" s="1"/>
  <c r="Q99" i="16"/>
  <c r="R99" i="16" s="1"/>
  <c r="N99" i="16" s="1"/>
  <c r="P99" i="16"/>
  <c r="Q941" i="16"/>
  <c r="R941" i="16" s="1"/>
  <c r="N941" i="16" s="1"/>
  <c r="P941" i="16"/>
  <c r="Q775" i="16"/>
  <c r="R775" i="16" s="1"/>
  <c r="N775" i="16" s="1"/>
  <c r="P775" i="16"/>
  <c r="Q97" i="16"/>
  <c r="R97" i="16" s="1"/>
  <c r="N97" i="16" s="1"/>
  <c r="P97" i="16"/>
  <c r="P945" i="16"/>
  <c r="Q945" i="16"/>
  <c r="R945" i="16" s="1"/>
  <c r="N945" i="16" s="1"/>
  <c r="Q784" i="16"/>
  <c r="R784" i="16" s="1"/>
  <c r="N784" i="16" s="1"/>
  <c r="P784" i="16"/>
  <c r="Q3073" i="16"/>
  <c r="R3073" i="16" s="1"/>
  <c r="N3073" i="16" s="1"/>
  <c r="P3073" i="16"/>
  <c r="P1050" i="16"/>
  <c r="Q1050" i="16"/>
  <c r="R1050" i="16" s="1"/>
  <c r="N1050" i="16" s="1"/>
  <c r="P693" i="16"/>
  <c r="Q693" i="16"/>
  <c r="R693" i="16" s="1"/>
  <c r="N693" i="16" s="1"/>
  <c r="Q847" i="16"/>
  <c r="R847" i="16" s="1"/>
  <c r="N847" i="16" s="1"/>
  <c r="P847" i="16"/>
  <c r="Q1112" i="16"/>
  <c r="R1112" i="16" s="1"/>
  <c r="N1112" i="16" s="1"/>
  <c r="P1112" i="16"/>
  <c r="Q1789" i="16"/>
  <c r="R1789" i="16" s="1"/>
  <c r="N1789" i="16" s="1"/>
  <c r="P1789" i="16"/>
  <c r="P1016" i="16"/>
  <c r="Q1016" i="16"/>
  <c r="R1016" i="16" s="1"/>
  <c r="N1016" i="16" s="1"/>
  <c r="P950" i="16"/>
  <c r="Q950" i="16"/>
  <c r="R950" i="16" s="1"/>
  <c r="N950" i="16" s="1"/>
  <c r="Q1237" i="16"/>
  <c r="R1237" i="16" s="1"/>
  <c r="N1237" i="16" s="1"/>
  <c r="P1237" i="16"/>
  <c r="P150" i="16"/>
  <c r="Q150" i="16"/>
  <c r="R150" i="16" s="1"/>
  <c r="N150" i="16" s="1"/>
  <c r="P1454" i="16"/>
  <c r="Q1454" i="16"/>
  <c r="R1454" i="16" s="1"/>
  <c r="N1454" i="16" s="1"/>
  <c r="P174" i="16"/>
  <c r="Q174" i="16"/>
  <c r="R174" i="16" s="1"/>
  <c r="N174" i="16" s="1"/>
  <c r="Q2524" i="16"/>
  <c r="R2524" i="16" s="1"/>
  <c r="N2524" i="16" s="1"/>
  <c r="P2524" i="16"/>
  <c r="Q1910" i="16"/>
  <c r="R1910" i="16" s="1"/>
  <c r="N1910" i="16" s="1"/>
  <c r="P1910" i="16"/>
  <c r="Q2790" i="16"/>
  <c r="R2790" i="16" s="1"/>
  <c r="N2790" i="16" s="1"/>
  <c r="P2790" i="16"/>
  <c r="Q1658" i="16"/>
  <c r="R1658" i="16" s="1"/>
  <c r="N1658" i="16" s="1"/>
  <c r="P1658" i="16"/>
  <c r="P1591" i="16"/>
  <c r="Q1591" i="16"/>
  <c r="R1591" i="16" s="1"/>
  <c r="N1591" i="16" s="1"/>
  <c r="P2091" i="16"/>
  <c r="Q2091" i="16"/>
  <c r="R2091" i="16" s="1"/>
  <c r="N2091" i="16" s="1"/>
  <c r="Q1647" i="16"/>
  <c r="R1647" i="16" s="1"/>
  <c r="N1647" i="16" s="1"/>
  <c r="P1647" i="16"/>
  <c r="Q1303" i="16"/>
  <c r="R1303" i="16" s="1"/>
  <c r="N1303" i="16" s="1"/>
  <c r="P1303" i="16"/>
  <c r="Q3472" i="16"/>
  <c r="R3472" i="16" s="1"/>
  <c r="N3472" i="16" s="1"/>
  <c r="P3472" i="16"/>
  <c r="Q2612" i="16"/>
  <c r="R2612" i="16" s="1"/>
  <c r="N2612" i="16" s="1"/>
  <c r="P2612" i="16"/>
  <c r="P3008" i="16"/>
  <c r="Q3008" i="16"/>
  <c r="R3008" i="16" s="1"/>
  <c r="N3008" i="16" s="1"/>
  <c r="Q2839" i="16"/>
  <c r="R2839" i="16" s="1"/>
  <c r="N2839" i="16" s="1"/>
  <c r="P2839" i="16"/>
  <c r="Q1519" i="16"/>
  <c r="R1519" i="16" s="1"/>
  <c r="N1519" i="16" s="1"/>
  <c r="P1519" i="16"/>
  <c r="P2201" i="16"/>
  <c r="Q2201" i="16"/>
  <c r="R2201" i="16" s="1"/>
  <c r="N2201" i="16" s="1"/>
  <c r="P2743" i="16"/>
  <c r="Q2743" i="16"/>
  <c r="R2743" i="16" s="1"/>
  <c r="N2743" i="16" s="1"/>
  <c r="Q3122" i="16"/>
  <c r="R3122" i="16" s="1"/>
  <c r="N3122" i="16" s="1"/>
  <c r="P3122" i="16"/>
  <c r="Q2652" i="16"/>
  <c r="R2652" i="16" s="1"/>
  <c r="N2652" i="16" s="1"/>
  <c r="P2652" i="16"/>
  <c r="Q3557" i="16"/>
  <c r="R3557" i="16" s="1"/>
  <c r="N3557" i="16" s="1"/>
  <c r="P3557" i="16"/>
  <c r="Q1308" i="16"/>
  <c r="R1308" i="16" s="1"/>
  <c r="N1308" i="16" s="1"/>
  <c r="P1308" i="16"/>
  <c r="P71" i="16"/>
  <c r="Q71" i="16"/>
  <c r="R71" i="16" s="1"/>
  <c r="N71" i="16" s="1"/>
  <c r="Q975" i="16"/>
  <c r="R975" i="16" s="1"/>
  <c r="N975" i="16" s="1"/>
  <c r="P975" i="16"/>
  <c r="Q780" i="16"/>
  <c r="R780" i="16" s="1"/>
  <c r="N780" i="16" s="1"/>
  <c r="P780" i="16"/>
  <c r="Q248" i="16"/>
  <c r="R248" i="16" s="1"/>
  <c r="N248" i="16" s="1"/>
  <c r="P248" i="16"/>
  <c r="Q77" i="16"/>
  <c r="R77" i="16" s="1"/>
  <c r="N77" i="16" s="1"/>
  <c r="P77" i="16"/>
  <c r="P805" i="16"/>
  <c r="Q805" i="16"/>
  <c r="R805" i="16" s="1"/>
  <c r="N805" i="16" s="1"/>
  <c r="Q404" i="16"/>
  <c r="R404" i="16" s="1"/>
  <c r="N404" i="16" s="1"/>
  <c r="P404" i="16"/>
  <c r="Q184" i="16"/>
  <c r="R184" i="16" s="1"/>
  <c r="N184" i="16" s="1"/>
  <c r="P184" i="16"/>
  <c r="Q577" i="16"/>
  <c r="R577" i="16" s="1"/>
  <c r="N577" i="16" s="1"/>
  <c r="P577" i="16"/>
  <c r="Q680" i="16"/>
  <c r="R680" i="16" s="1"/>
  <c r="N680" i="16" s="1"/>
  <c r="P680" i="16"/>
  <c r="Q687" i="16"/>
  <c r="R687" i="16" s="1"/>
  <c r="N687" i="16" s="1"/>
  <c r="P687" i="16"/>
  <c r="Q349" i="16"/>
  <c r="R349" i="16" s="1"/>
  <c r="N349" i="16" s="1"/>
  <c r="P349" i="16"/>
  <c r="Q211" i="16"/>
  <c r="R211" i="16" s="1"/>
  <c r="N211" i="16" s="1"/>
  <c r="P211" i="16"/>
  <c r="Q567" i="16"/>
  <c r="R567" i="16" s="1"/>
  <c r="N567" i="16" s="1"/>
  <c r="P567" i="16"/>
  <c r="Q609" i="16"/>
  <c r="R609" i="16" s="1"/>
  <c r="N609" i="16" s="1"/>
  <c r="P609" i="16"/>
  <c r="Q1024" i="16"/>
  <c r="R1024" i="16" s="1"/>
  <c r="N1024" i="16" s="1"/>
  <c r="P1024" i="16"/>
  <c r="Q985" i="16"/>
  <c r="R985" i="16" s="1"/>
  <c r="N985" i="16" s="1"/>
  <c r="P985" i="16"/>
  <c r="Q921" i="16"/>
  <c r="R921" i="16" s="1"/>
  <c r="N921" i="16" s="1"/>
  <c r="P921" i="16"/>
  <c r="P423" i="16"/>
  <c r="Q423" i="16"/>
  <c r="R423" i="16" s="1"/>
  <c r="N423" i="16" s="1"/>
  <c r="P3294" i="16"/>
  <c r="Q3294" i="16"/>
  <c r="R3294" i="16" s="1"/>
  <c r="N3294" i="16" s="1"/>
  <c r="P722" i="16"/>
  <c r="Q722" i="16"/>
  <c r="R722" i="16" s="1"/>
  <c r="N722" i="16" s="1"/>
  <c r="P484" i="16"/>
  <c r="Q484" i="16"/>
  <c r="R484" i="16" s="1"/>
  <c r="N484" i="16" s="1"/>
  <c r="P186" i="16"/>
  <c r="Q186" i="16"/>
  <c r="R186" i="16" s="1"/>
  <c r="N186" i="16" s="1"/>
  <c r="Q523" i="16"/>
  <c r="R523" i="16" s="1"/>
  <c r="N523" i="16" s="1"/>
  <c r="P523" i="16"/>
  <c r="P214" i="16"/>
  <c r="Q214" i="16"/>
  <c r="R214" i="16" s="1"/>
  <c r="N214" i="16" s="1"/>
  <c r="Q1007" i="16"/>
  <c r="R1007" i="16" s="1"/>
  <c r="N1007" i="16" s="1"/>
  <c r="P1007" i="16"/>
  <c r="P2773" i="16"/>
  <c r="Q2773" i="16"/>
  <c r="R2773" i="16" s="1"/>
  <c r="N2773" i="16" s="1"/>
  <c r="P2332" i="16"/>
  <c r="Q2332" i="16"/>
  <c r="R2332" i="16" s="1"/>
  <c r="N2332" i="16" s="1"/>
  <c r="Q602" i="16"/>
  <c r="R602" i="16" s="1"/>
  <c r="N602" i="16" s="1"/>
  <c r="P602" i="16"/>
  <c r="P290" i="16"/>
  <c r="Q290" i="16"/>
  <c r="R290" i="16" s="1"/>
  <c r="N290" i="16" s="1"/>
  <c r="Q65" i="16"/>
  <c r="R65" i="16" s="1"/>
  <c r="N65" i="16" s="1"/>
  <c r="P65" i="16"/>
  <c r="Q380" i="16"/>
  <c r="R380" i="16" s="1"/>
  <c r="N380" i="16" s="1"/>
  <c r="P380" i="16"/>
  <c r="Q92" i="16"/>
  <c r="R92" i="16" s="1"/>
  <c r="N92" i="16" s="1"/>
  <c r="P92" i="16"/>
  <c r="Q802" i="16"/>
  <c r="R802" i="16" s="1"/>
  <c r="N802" i="16" s="1"/>
  <c r="P802" i="16"/>
  <c r="Q1598" i="16"/>
  <c r="R1598" i="16" s="1"/>
  <c r="N1598" i="16" s="1"/>
  <c r="P1598" i="16"/>
  <c r="Q1357" i="16"/>
  <c r="R1357" i="16" s="1"/>
  <c r="N1357" i="16" s="1"/>
  <c r="P1357" i="16"/>
  <c r="Q1937" i="16"/>
  <c r="R1937" i="16" s="1"/>
  <c r="N1937" i="16" s="1"/>
  <c r="P1937" i="16"/>
  <c r="P456" i="16"/>
  <c r="Q456" i="16"/>
  <c r="R456" i="16" s="1"/>
  <c r="N456" i="16" s="1"/>
  <c r="Q2209" i="16"/>
  <c r="R2209" i="16" s="1"/>
  <c r="N2209" i="16" s="1"/>
  <c r="P2209" i="16"/>
  <c r="Q2173" i="16"/>
  <c r="R2173" i="16" s="1"/>
  <c r="N2173" i="16" s="1"/>
  <c r="P2173" i="16"/>
  <c r="Q1236" i="16"/>
  <c r="R1236" i="16" s="1"/>
  <c r="N1236" i="16" s="1"/>
  <c r="P1236" i="16"/>
  <c r="Q471" i="16"/>
  <c r="R471" i="16" s="1"/>
  <c r="N471" i="16" s="1"/>
  <c r="P471" i="16"/>
  <c r="Q231" i="16"/>
  <c r="R231" i="16" s="1"/>
  <c r="N231" i="16" s="1"/>
  <c r="P231" i="16"/>
  <c r="Q953" i="16"/>
  <c r="R953" i="16" s="1"/>
  <c r="N953" i="16" s="1"/>
  <c r="P953" i="16"/>
  <c r="Q259" i="16"/>
  <c r="R259" i="16" s="1"/>
  <c r="N259" i="16" s="1"/>
  <c r="P259" i="16"/>
  <c r="P981" i="16"/>
  <c r="Q981" i="16"/>
  <c r="R981" i="16" s="1"/>
  <c r="N981" i="16" s="1"/>
  <c r="Q755" i="16"/>
  <c r="R755" i="16" s="1"/>
  <c r="N755" i="16" s="1"/>
  <c r="P755" i="16"/>
  <c r="Q2521" i="16"/>
  <c r="R2521" i="16" s="1"/>
  <c r="N2521" i="16" s="1"/>
  <c r="P2521" i="16"/>
  <c r="P1035" i="16"/>
  <c r="Q1035" i="16"/>
  <c r="R1035" i="16" s="1"/>
  <c r="N1035" i="16" s="1"/>
  <c r="P338" i="16"/>
  <c r="Q338" i="16"/>
  <c r="R338" i="16" s="1"/>
  <c r="N338" i="16" s="1"/>
  <c r="Q100" i="16"/>
  <c r="R100" i="16" s="1"/>
  <c r="N100" i="16" s="1"/>
  <c r="P100" i="16"/>
  <c r="Q822" i="16"/>
  <c r="R822" i="16" s="1"/>
  <c r="N822" i="16" s="1"/>
  <c r="P822" i="16"/>
  <c r="Q127" i="16"/>
  <c r="R127" i="16" s="1"/>
  <c r="N127" i="16" s="1"/>
  <c r="P127" i="16"/>
  <c r="P850" i="16"/>
  <c r="Q850" i="16"/>
  <c r="R850" i="16" s="1"/>
  <c r="N850" i="16" s="1"/>
  <c r="P624" i="16"/>
  <c r="Q624" i="16"/>
  <c r="R624" i="16" s="1"/>
  <c r="N624" i="16" s="1"/>
  <c r="Q2377" i="16"/>
  <c r="R2377" i="16" s="1"/>
  <c r="N2377" i="16" s="1"/>
  <c r="P2377" i="16"/>
  <c r="Q2666" i="16"/>
  <c r="R2666" i="16" s="1"/>
  <c r="N2666" i="16" s="1"/>
  <c r="P2666" i="16"/>
  <c r="Q783" i="16"/>
  <c r="R783" i="16" s="1"/>
  <c r="N783" i="16" s="1"/>
  <c r="P783" i="16"/>
  <c r="P546" i="16"/>
  <c r="Q546" i="16"/>
  <c r="R546" i="16" s="1"/>
  <c r="N546" i="16" s="1"/>
  <c r="P858" i="16"/>
  <c r="Q858" i="16"/>
  <c r="R858" i="16" s="1"/>
  <c r="N858" i="16" s="1"/>
  <c r="Q573" i="16"/>
  <c r="R573" i="16" s="1"/>
  <c r="N573" i="16" s="1"/>
  <c r="P573" i="16"/>
  <c r="Q348" i="16"/>
  <c r="R348" i="16" s="1"/>
  <c r="N348" i="16" s="1"/>
  <c r="P348" i="16"/>
  <c r="Q2101" i="16"/>
  <c r="R2101" i="16" s="1"/>
  <c r="N2101" i="16" s="1"/>
  <c r="P2101" i="16"/>
  <c r="Q2018" i="16"/>
  <c r="R2018" i="16" s="1"/>
  <c r="N2018" i="16" s="1"/>
  <c r="P2018" i="16"/>
  <c r="Q1472" i="16"/>
  <c r="R1472" i="16" s="1"/>
  <c r="N1472" i="16" s="1"/>
  <c r="P1472" i="16"/>
  <c r="P556" i="16"/>
  <c r="Q556" i="16"/>
  <c r="R556" i="16" s="1"/>
  <c r="N556" i="16" s="1"/>
  <c r="P258" i="16"/>
  <c r="Q258" i="16"/>
  <c r="R258" i="16" s="1"/>
  <c r="N258" i="16" s="1"/>
  <c r="Q595" i="16"/>
  <c r="R595" i="16" s="1"/>
  <c r="N595" i="16" s="1"/>
  <c r="P595" i="16"/>
  <c r="Q285" i="16"/>
  <c r="R285" i="16" s="1"/>
  <c r="N285" i="16" s="1"/>
  <c r="P285" i="16"/>
  <c r="Q1081" i="16"/>
  <c r="R1081" i="16" s="1"/>
  <c r="N1081" i="16" s="1"/>
  <c r="P1081" i="16"/>
  <c r="Q2844" i="16"/>
  <c r="R2844" i="16" s="1"/>
  <c r="N2844" i="16" s="1"/>
  <c r="P2844" i="16"/>
  <c r="P2762" i="16"/>
  <c r="Q2762" i="16"/>
  <c r="R2762" i="16" s="1"/>
  <c r="N2762" i="16" s="1"/>
  <c r="P529" i="16"/>
  <c r="Q529" i="16"/>
  <c r="R529" i="16" s="1"/>
  <c r="N529" i="16" s="1"/>
  <c r="Q219" i="16"/>
  <c r="R219" i="16" s="1"/>
  <c r="N219" i="16" s="1"/>
  <c r="P219" i="16"/>
  <c r="Q1001" i="16"/>
  <c r="R1001" i="16" s="1"/>
  <c r="N1001" i="16" s="1"/>
  <c r="P1001" i="16"/>
  <c r="P307" i="16"/>
  <c r="Q307" i="16"/>
  <c r="R307" i="16" s="1"/>
  <c r="N307" i="16" s="1"/>
  <c r="Q1039" i="16"/>
  <c r="R1039" i="16" s="1"/>
  <c r="N1039" i="16" s="1"/>
  <c r="P1039" i="16"/>
  <c r="Q730" i="16"/>
  <c r="R730" i="16" s="1"/>
  <c r="N730" i="16" s="1"/>
  <c r="P730" i="16"/>
  <c r="Q1525" i="16"/>
  <c r="R1525" i="16" s="1"/>
  <c r="N1525" i="16" s="1"/>
  <c r="P1525" i="16"/>
  <c r="P1274" i="16"/>
  <c r="Q1274" i="16"/>
  <c r="R1274" i="16" s="1"/>
  <c r="N1274" i="16" s="1"/>
  <c r="Q1505" i="16"/>
  <c r="R1505" i="16" s="1"/>
  <c r="N1505" i="16" s="1"/>
  <c r="P1505" i="16"/>
  <c r="P974" i="16"/>
  <c r="Q974" i="16"/>
  <c r="R974" i="16" s="1"/>
  <c r="N974" i="16" s="1"/>
  <c r="P675" i="16"/>
  <c r="Q675" i="16"/>
  <c r="R675" i="16" s="1"/>
  <c r="N675" i="16" s="1"/>
  <c r="Q437" i="16"/>
  <c r="R437" i="16" s="1"/>
  <c r="N437" i="16" s="1"/>
  <c r="P437" i="16"/>
  <c r="Q751" i="16"/>
  <c r="R751" i="16" s="1"/>
  <c r="N751" i="16" s="1"/>
  <c r="P751" i="16"/>
  <c r="Q465" i="16"/>
  <c r="R465" i="16" s="1"/>
  <c r="N465" i="16" s="1"/>
  <c r="P465" i="16"/>
  <c r="P229" i="16"/>
  <c r="Q229" i="16"/>
  <c r="R229" i="16" s="1"/>
  <c r="N229" i="16" s="1"/>
  <c r="Q1992" i="16"/>
  <c r="R1992" i="16" s="1"/>
  <c r="N1992" i="16" s="1"/>
  <c r="P1992" i="16"/>
  <c r="Q1862" i="16"/>
  <c r="R1862" i="16" s="1"/>
  <c r="N1862" i="16" s="1"/>
  <c r="P1862" i="16"/>
  <c r="Q1723" i="16"/>
  <c r="R1723" i="16" s="1"/>
  <c r="N1723" i="16" s="1"/>
  <c r="P1723" i="16"/>
  <c r="P1298" i="16"/>
  <c r="Q1298" i="16"/>
  <c r="R1298" i="16" s="1"/>
  <c r="N1298" i="16" s="1"/>
  <c r="P1648" i="16"/>
  <c r="Q1648" i="16"/>
  <c r="R1648" i="16" s="1"/>
  <c r="N1648" i="16" s="1"/>
  <c r="Q996" i="16"/>
  <c r="R996" i="16" s="1"/>
  <c r="N996" i="16" s="1"/>
  <c r="P996" i="16"/>
  <c r="Q699" i="16"/>
  <c r="R699" i="16" s="1"/>
  <c r="N699" i="16" s="1"/>
  <c r="P699" i="16"/>
  <c r="P461" i="16"/>
  <c r="Q461" i="16"/>
  <c r="R461" i="16" s="1"/>
  <c r="N461" i="16" s="1"/>
  <c r="P776" i="16"/>
  <c r="Q776" i="16"/>
  <c r="R776" i="16" s="1"/>
  <c r="N776" i="16" s="1"/>
  <c r="Q489" i="16"/>
  <c r="R489" i="16" s="1"/>
  <c r="N489" i="16" s="1"/>
  <c r="P489" i="16"/>
  <c r="Q252" i="16"/>
  <c r="R252" i="16" s="1"/>
  <c r="N252" i="16" s="1"/>
  <c r="P252" i="16"/>
  <c r="Q2017" i="16"/>
  <c r="R2017" i="16" s="1"/>
  <c r="N2017" i="16" s="1"/>
  <c r="P2017" i="16"/>
  <c r="Q1885" i="16"/>
  <c r="R1885" i="16" s="1"/>
  <c r="N1885" i="16" s="1"/>
  <c r="P1885" i="16"/>
  <c r="Q2048" i="16"/>
  <c r="R2048" i="16" s="1"/>
  <c r="N2048" i="16" s="1"/>
  <c r="P2048" i="16"/>
  <c r="Q69" i="16"/>
  <c r="R69" i="16" s="1"/>
  <c r="N69" i="16" s="1"/>
  <c r="P69" i="16"/>
  <c r="P778" i="16"/>
  <c r="Q778" i="16"/>
  <c r="R778" i="16" s="1"/>
  <c r="N778" i="16" s="1"/>
  <c r="Q1572" i="16"/>
  <c r="R1572" i="16" s="1"/>
  <c r="N1572" i="16" s="1"/>
  <c r="P1572" i="16"/>
  <c r="P1323" i="16"/>
  <c r="Q1323" i="16"/>
  <c r="R1323" i="16" s="1"/>
  <c r="N1323" i="16" s="1"/>
  <c r="Q1793" i="16"/>
  <c r="R1793" i="16" s="1"/>
  <c r="N1793" i="16" s="1"/>
  <c r="P1793" i="16"/>
  <c r="Q2198" i="16"/>
  <c r="R2198" i="16" s="1"/>
  <c r="N2198" i="16" s="1"/>
  <c r="P2198" i="16"/>
  <c r="P1876" i="16"/>
  <c r="Q1876" i="16"/>
  <c r="R1876" i="16" s="1"/>
  <c r="N1876" i="16" s="1"/>
  <c r="Q1613" i="16"/>
  <c r="R1613" i="16" s="1"/>
  <c r="N1613" i="16" s="1"/>
  <c r="P1613" i="16"/>
  <c r="Q1349" i="16"/>
  <c r="R1349" i="16" s="1"/>
  <c r="N1349" i="16" s="1"/>
  <c r="P1349" i="16"/>
  <c r="Q3077" i="16"/>
  <c r="R3077" i="16" s="1"/>
  <c r="N3077" i="16" s="1"/>
  <c r="P3077" i="16"/>
  <c r="Q2192" i="16"/>
  <c r="R2192" i="16" s="1"/>
  <c r="N2192" i="16" s="1"/>
  <c r="P2192" i="16"/>
  <c r="Q2853" i="16"/>
  <c r="R2853" i="16" s="1"/>
  <c r="N2853" i="16" s="1"/>
  <c r="P2853" i="16"/>
  <c r="P3356" i="16"/>
  <c r="Q3356" i="16"/>
  <c r="R3356" i="16" s="1"/>
  <c r="N3356" i="16" s="1"/>
  <c r="Q1172" i="16"/>
  <c r="R1172" i="16" s="1"/>
  <c r="N1172" i="16" s="1"/>
  <c r="P1172" i="16"/>
  <c r="Q3085" i="16"/>
  <c r="R3085" i="16" s="1"/>
  <c r="N3085" i="16" s="1"/>
  <c r="P3085" i="16"/>
  <c r="Q1946" i="16"/>
  <c r="R1946" i="16" s="1"/>
  <c r="N1946" i="16" s="1"/>
  <c r="P1946" i="16"/>
  <c r="Q1623" i="16"/>
  <c r="R1623" i="16" s="1"/>
  <c r="N1623" i="16" s="1"/>
  <c r="P1623" i="16"/>
  <c r="Q1360" i="16"/>
  <c r="R1360" i="16" s="1"/>
  <c r="N1360" i="16" s="1"/>
  <c r="P1360" i="16"/>
  <c r="Q1096" i="16"/>
  <c r="R1096" i="16" s="1"/>
  <c r="N1096" i="16" s="1"/>
  <c r="P1096" i="16"/>
  <c r="Q2825" i="16"/>
  <c r="R2825" i="16" s="1"/>
  <c r="N2825" i="16" s="1"/>
  <c r="P2825" i="16"/>
  <c r="Q1915" i="16"/>
  <c r="R1915" i="16" s="1"/>
  <c r="N1915" i="16" s="1"/>
  <c r="P1915" i="16"/>
  <c r="Q1569" i="16"/>
  <c r="R1569" i="16" s="1"/>
  <c r="N1569" i="16" s="1"/>
  <c r="P1569" i="16"/>
  <c r="Q2202" i="16"/>
  <c r="R2202" i="16" s="1"/>
  <c r="N2202" i="16" s="1"/>
  <c r="P2202" i="16"/>
  <c r="Q3003" i="16"/>
  <c r="R3003" i="16" s="1"/>
  <c r="N3003" i="16" s="1"/>
  <c r="P3003" i="16"/>
  <c r="Q2643" i="16"/>
  <c r="R2643" i="16" s="1"/>
  <c r="N2643" i="16" s="1"/>
  <c r="P2643" i="16"/>
  <c r="Q2392" i="16"/>
  <c r="R2392" i="16" s="1"/>
  <c r="N2392" i="16" s="1"/>
  <c r="P2392" i="16"/>
  <c r="P2117" i="16"/>
  <c r="Q2117" i="16"/>
  <c r="R2117" i="16" s="1"/>
  <c r="N2117" i="16" s="1"/>
  <c r="P1099" i="16"/>
  <c r="Q1099" i="16"/>
  <c r="R1099" i="16" s="1"/>
  <c r="N1099" i="16" s="1"/>
  <c r="Q1196" i="16"/>
  <c r="R1196" i="16" s="1"/>
  <c r="N1196" i="16" s="1"/>
  <c r="P1196" i="16"/>
  <c r="Q3229" i="16"/>
  <c r="R3229" i="16" s="1"/>
  <c r="N3229" i="16" s="1"/>
  <c r="P3229" i="16"/>
  <c r="Q2270" i="16"/>
  <c r="R2270" i="16" s="1"/>
  <c r="N2270" i="16" s="1"/>
  <c r="P2270" i="16"/>
  <c r="P1936" i="16"/>
  <c r="Q1936" i="16"/>
  <c r="R1936" i="16" s="1"/>
  <c r="N1936" i="16" s="1"/>
  <c r="P1672" i="16"/>
  <c r="Q1672" i="16"/>
  <c r="R1672" i="16" s="1"/>
  <c r="N1672" i="16" s="1"/>
  <c r="P1410" i="16"/>
  <c r="Q1410" i="16"/>
  <c r="R1410" i="16" s="1"/>
  <c r="N1410" i="16" s="1"/>
  <c r="Q485" i="16"/>
  <c r="R485" i="16" s="1"/>
  <c r="N485" i="16" s="1"/>
  <c r="P485" i="16"/>
  <c r="Q2264" i="16"/>
  <c r="R2264" i="16" s="1"/>
  <c r="N2264" i="16" s="1"/>
  <c r="P2264" i="16"/>
  <c r="P1089" i="16"/>
  <c r="Q1089" i="16"/>
  <c r="R1089" i="16" s="1"/>
  <c r="N1089" i="16" s="1"/>
  <c r="P3128" i="16"/>
  <c r="Q3128" i="16"/>
  <c r="R3128" i="16" s="1"/>
  <c r="N3128" i="16" s="1"/>
  <c r="Q1803" i="16"/>
  <c r="R1803" i="16" s="1"/>
  <c r="N1803" i="16" s="1"/>
  <c r="P1803" i="16"/>
  <c r="Q1539" i="16"/>
  <c r="R1539" i="16" s="1"/>
  <c r="N1539" i="16" s="1"/>
  <c r="P1539" i="16"/>
  <c r="Q1277" i="16"/>
  <c r="R1277" i="16" s="1"/>
  <c r="N1277" i="16" s="1"/>
  <c r="P1277" i="16"/>
  <c r="P3004" i="16"/>
  <c r="Q3004" i="16"/>
  <c r="R3004" i="16" s="1"/>
  <c r="N3004" i="16" s="1"/>
  <c r="Q2108" i="16"/>
  <c r="R2108" i="16" s="1"/>
  <c r="N2108" i="16" s="1"/>
  <c r="P2108" i="16"/>
  <c r="P2409" i="16"/>
  <c r="Q2409" i="16"/>
  <c r="R2409" i="16" s="1"/>
  <c r="N2409" i="16" s="1"/>
  <c r="Q3739" i="16"/>
  <c r="R3739" i="16" s="1"/>
  <c r="N3739" i="16" s="1"/>
  <c r="P3739" i="16"/>
  <c r="Q1671" i="16"/>
  <c r="R1671" i="16" s="1"/>
  <c r="N1671" i="16" s="1"/>
  <c r="P1671" i="16"/>
  <c r="Q1408" i="16"/>
  <c r="R1408" i="16" s="1"/>
  <c r="N1408" i="16" s="1"/>
  <c r="P1408" i="16"/>
  <c r="Q1145" i="16"/>
  <c r="R1145" i="16" s="1"/>
  <c r="N1145" i="16" s="1"/>
  <c r="P1145" i="16"/>
  <c r="Q2873" i="16"/>
  <c r="R2873" i="16" s="1"/>
  <c r="N2873" i="16" s="1"/>
  <c r="P2873" i="16"/>
  <c r="Q1964" i="16"/>
  <c r="R1964" i="16" s="1"/>
  <c r="N1964" i="16" s="1"/>
  <c r="P1964" i="16"/>
  <c r="P1774" i="16"/>
  <c r="Q1774" i="16"/>
  <c r="R1774" i="16" s="1"/>
  <c r="N1774" i="16" s="1"/>
  <c r="Q1447" i="16"/>
  <c r="R1447" i="16" s="1"/>
  <c r="N1447" i="16" s="1"/>
  <c r="P1447" i="16"/>
  <c r="Q2835" i="16"/>
  <c r="R2835" i="16" s="1"/>
  <c r="N2835" i="16" s="1"/>
  <c r="P2835" i="16"/>
  <c r="P2584" i="16"/>
  <c r="Q2584" i="16"/>
  <c r="R2584" i="16" s="1"/>
  <c r="N2584" i="16" s="1"/>
  <c r="Q2309" i="16"/>
  <c r="R2309" i="16" s="1"/>
  <c r="N2309" i="16" s="1"/>
  <c r="P2309" i="16"/>
  <c r="P1327" i="16"/>
  <c r="Q1327" i="16"/>
  <c r="R1327" i="16" s="1"/>
  <c r="N1327" i="16" s="1"/>
  <c r="P1664" i="16"/>
  <c r="Q1664" i="16"/>
  <c r="R1664" i="16" s="1"/>
  <c r="N1664" i="16" s="1"/>
  <c r="Q3374" i="16"/>
  <c r="R3374" i="16" s="1"/>
  <c r="N3374" i="16" s="1"/>
  <c r="P3374" i="16"/>
  <c r="P3063" i="16"/>
  <c r="Q3063" i="16"/>
  <c r="R3063" i="16" s="1"/>
  <c r="N3063" i="16" s="1"/>
  <c r="Q2703" i="16"/>
  <c r="R2703" i="16" s="1"/>
  <c r="N2703" i="16" s="1"/>
  <c r="P2703" i="16"/>
  <c r="Q2452" i="16"/>
  <c r="R2452" i="16" s="1"/>
  <c r="N2452" i="16" s="1"/>
  <c r="P2452" i="16"/>
  <c r="Q2177" i="16"/>
  <c r="R2177" i="16" s="1"/>
  <c r="N2177" i="16" s="1"/>
  <c r="P2177" i="16"/>
  <c r="Q1183" i="16"/>
  <c r="R1183" i="16" s="1"/>
  <c r="N1183" i="16" s="1"/>
  <c r="P1183" i="16"/>
  <c r="Q1340" i="16"/>
  <c r="R1340" i="16" s="1"/>
  <c r="N1340" i="16" s="1"/>
  <c r="P1340" i="16"/>
  <c r="Q3541" i="16"/>
  <c r="R3541" i="16" s="1"/>
  <c r="N3541" i="16" s="1"/>
  <c r="P3541" i="16"/>
  <c r="Q1563" i="16"/>
  <c r="R1563" i="16" s="1"/>
  <c r="N1563" i="16" s="1"/>
  <c r="P1563" i="16"/>
  <c r="Q1300" i="16"/>
  <c r="R1300" i="16" s="1"/>
  <c r="N1300" i="16" s="1"/>
  <c r="P1300" i="16"/>
  <c r="Q3039" i="16"/>
  <c r="R3039" i="16" s="1"/>
  <c r="N3039" i="16" s="1"/>
  <c r="P3039" i="16"/>
  <c r="P2766" i="16"/>
  <c r="Q2766" i="16"/>
  <c r="R2766" i="16" s="1"/>
  <c r="N2766" i="16" s="1"/>
  <c r="P1844" i="16"/>
  <c r="Q1844" i="16"/>
  <c r="R1844" i="16" s="1"/>
  <c r="N1844" i="16" s="1"/>
  <c r="Q1342" i="16"/>
  <c r="R1342" i="16" s="1"/>
  <c r="N1342" i="16" s="1"/>
  <c r="P1342" i="16"/>
  <c r="P3761" i="16"/>
  <c r="Q3761" i="16"/>
  <c r="R3761" i="16" s="1"/>
  <c r="N3761" i="16" s="1"/>
  <c r="Q1287" i="16"/>
  <c r="R1287" i="16" s="1"/>
  <c r="N1287" i="16" s="1"/>
  <c r="P1287" i="16"/>
  <c r="Q3014" i="16"/>
  <c r="R3014" i="16" s="1"/>
  <c r="N3014" i="16" s="1"/>
  <c r="P3014" i="16"/>
  <c r="Q2764" i="16"/>
  <c r="R2764" i="16" s="1"/>
  <c r="N2764" i="16" s="1"/>
  <c r="P2764" i="16"/>
  <c r="P2489" i="16"/>
  <c r="Q2489" i="16"/>
  <c r="R2489" i="16" s="1"/>
  <c r="N2489" i="16" s="1"/>
  <c r="Q1531" i="16"/>
  <c r="R1531" i="16" s="1"/>
  <c r="N1531" i="16" s="1"/>
  <c r="P1531" i="16"/>
  <c r="Q2239" i="16"/>
  <c r="R2239" i="16" s="1"/>
  <c r="N2239" i="16" s="1"/>
  <c r="P2239" i="16"/>
  <c r="P3363" i="16"/>
  <c r="Q3363" i="16"/>
  <c r="R3363" i="16" s="1"/>
  <c r="N3363" i="16" s="1"/>
  <c r="Q1603" i="16"/>
  <c r="R1603" i="16" s="1"/>
  <c r="N1603" i="16" s="1"/>
  <c r="P1603" i="16"/>
  <c r="Q1305" i="16"/>
  <c r="R1305" i="16" s="1"/>
  <c r="N1305" i="16" s="1"/>
  <c r="P1305" i="16"/>
  <c r="P3033" i="16"/>
  <c r="Q3033" i="16"/>
  <c r="R3033" i="16" s="1"/>
  <c r="N3033" i="16" s="1"/>
  <c r="P2781" i="16"/>
  <c r="Q2781" i="16"/>
  <c r="R2781" i="16" s="1"/>
  <c r="N2781" i="16" s="1"/>
  <c r="P2446" i="16"/>
  <c r="Q2446" i="16"/>
  <c r="R2446" i="16" s="1"/>
  <c r="N2446" i="16" s="1"/>
  <c r="Q2004" i="16"/>
  <c r="R2004" i="16" s="1"/>
  <c r="N2004" i="16" s="1"/>
  <c r="P2004" i="16"/>
  <c r="Q3733" i="16"/>
  <c r="R3733" i="16" s="1"/>
  <c r="N3733" i="16" s="1"/>
  <c r="P3733" i="16"/>
  <c r="Q3411" i="16"/>
  <c r="R3411" i="16" s="1"/>
  <c r="N3411" i="16" s="1"/>
  <c r="P3411" i="16"/>
  <c r="P3833" i="16"/>
  <c r="Q3833" i="16"/>
  <c r="R3833" i="16" s="1"/>
  <c r="N3833" i="16" s="1"/>
  <c r="Q3115" i="16"/>
  <c r="R3115" i="16" s="1"/>
  <c r="N3115" i="16" s="1"/>
  <c r="P3115" i="16"/>
  <c r="P1367" i="16"/>
  <c r="Q1367" i="16"/>
  <c r="R1367" i="16" s="1"/>
  <c r="N1367" i="16" s="1"/>
  <c r="Q852" i="16"/>
  <c r="R852" i="16" s="1"/>
  <c r="N852" i="16" s="1"/>
  <c r="P852" i="16"/>
  <c r="P3138" i="16"/>
  <c r="Q3138" i="16"/>
  <c r="R3138" i="16" s="1"/>
  <c r="N3138" i="16" s="1"/>
  <c r="Q2627" i="16"/>
  <c r="R2627" i="16" s="1"/>
  <c r="N2627" i="16" s="1"/>
  <c r="P2627" i="16"/>
  <c r="P2793" i="16"/>
  <c r="Q2793" i="16"/>
  <c r="R2793" i="16" s="1"/>
  <c r="N2793" i="16" s="1"/>
  <c r="P2459" i="16"/>
  <c r="Q2459" i="16"/>
  <c r="R2459" i="16" s="1"/>
  <c r="N2459" i="16" s="1"/>
  <c r="Q2015" i="16"/>
  <c r="R2015" i="16" s="1"/>
  <c r="N2015" i="16" s="1"/>
  <c r="P2015" i="16"/>
  <c r="Q3745" i="16"/>
  <c r="R3745" i="16" s="1"/>
  <c r="N3745" i="16" s="1"/>
  <c r="P3745" i="16"/>
  <c r="Q3423" i="16"/>
  <c r="R3423" i="16" s="1"/>
  <c r="N3423" i="16" s="1"/>
  <c r="P3423" i="16"/>
  <c r="P1554" i="16"/>
  <c r="Q1554" i="16"/>
  <c r="R1554" i="16" s="1"/>
  <c r="N1554" i="16" s="1"/>
  <c r="P3129" i="16"/>
  <c r="Q3129" i="16"/>
  <c r="R3129" i="16" s="1"/>
  <c r="N3129" i="16" s="1"/>
  <c r="Q1427" i="16"/>
  <c r="R1427" i="16" s="1"/>
  <c r="N1427" i="16" s="1"/>
  <c r="P1427" i="16"/>
  <c r="P863" i="16"/>
  <c r="Q863" i="16"/>
  <c r="R863" i="16" s="1"/>
  <c r="N863" i="16" s="1"/>
  <c r="Q3210" i="16"/>
  <c r="R3210" i="16" s="1"/>
  <c r="N3210" i="16" s="1"/>
  <c r="P3210" i="16"/>
  <c r="Q2687" i="16"/>
  <c r="R2687" i="16" s="1"/>
  <c r="N2687" i="16" s="1"/>
  <c r="P2687" i="16"/>
  <c r="Q2624" i="16"/>
  <c r="R2624" i="16" s="1"/>
  <c r="N2624" i="16" s="1"/>
  <c r="P2624" i="16"/>
  <c r="Q2361" i="16"/>
  <c r="R2361" i="16" s="1"/>
  <c r="N2361" i="16" s="1"/>
  <c r="P2361" i="16"/>
  <c r="P2037" i="16"/>
  <c r="Q2037" i="16"/>
  <c r="R2037" i="16" s="1"/>
  <c r="N2037" i="16" s="1"/>
  <c r="P1596" i="16"/>
  <c r="Q1596" i="16"/>
  <c r="R1596" i="16" s="1"/>
  <c r="N1596" i="16" s="1"/>
  <c r="Q3324" i="16"/>
  <c r="R3324" i="16" s="1"/>
  <c r="N3324" i="16" s="1"/>
  <c r="P3324" i="16"/>
  <c r="Q2189" i="16"/>
  <c r="R2189" i="16" s="1"/>
  <c r="N2189" i="16" s="1"/>
  <c r="P2189" i="16"/>
  <c r="Q3426" i="16"/>
  <c r="R3426" i="16" s="1"/>
  <c r="N3426" i="16" s="1"/>
  <c r="P3426" i="16"/>
  <c r="Q3691" i="16"/>
  <c r="R3691" i="16" s="1"/>
  <c r="N3691" i="16" s="1"/>
  <c r="P3691" i="16"/>
  <c r="Q3488" i="16"/>
  <c r="R3488" i="16" s="1"/>
  <c r="N3488" i="16" s="1"/>
  <c r="P3488" i="16"/>
  <c r="Q431" i="16"/>
  <c r="R431" i="16" s="1"/>
  <c r="N431" i="16" s="1"/>
  <c r="P431" i="16"/>
  <c r="Q1830" i="16"/>
  <c r="R1830" i="16" s="1"/>
  <c r="N1830" i="16" s="1"/>
  <c r="P1830" i="16"/>
  <c r="Q3455" i="16"/>
  <c r="R3455" i="16" s="1"/>
  <c r="N3455" i="16" s="1"/>
  <c r="P3455" i="16"/>
  <c r="Q2060" i="16"/>
  <c r="R2060" i="16" s="1"/>
  <c r="N2060" i="16" s="1"/>
  <c r="P2060" i="16"/>
  <c r="Q1797" i="16"/>
  <c r="R1797" i="16" s="1"/>
  <c r="N1797" i="16" s="1"/>
  <c r="P1797" i="16"/>
  <c r="P1462" i="16"/>
  <c r="Q1462" i="16"/>
  <c r="R1462" i="16" s="1"/>
  <c r="N1462" i="16" s="1"/>
  <c r="P215" i="16"/>
  <c r="Q215" i="16"/>
  <c r="R215" i="16" s="1"/>
  <c r="N215" i="16" s="1"/>
  <c r="Q2772" i="16"/>
  <c r="R2772" i="16" s="1"/>
  <c r="N2772" i="16" s="1"/>
  <c r="P2772" i="16"/>
  <c r="P3482" i="16"/>
  <c r="Q3482" i="16"/>
  <c r="R3482" i="16" s="1"/>
  <c r="N3482" i="16" s="1"/>
  <c r="P3159" i="16"/>
  <c r="Q3159" i="16"/>
  <c r="R3159" i="16" s="1"/>
  <c r="N3159" i="16" s="1"/>
  <c r="Q3127" i="16"/>
  <c r="R3127" i="16" s="1"/>
  <c r="N3127" i="16" s="1"/>
  <c r="P3127" i="16"/>
  <c r="Q1283" i="16"/>
  <c r="R1283" i="16" s="1"/>
  <c r="N1283" i="16" s="1"/>
  <c r="P1283" i="16"/>
  <c r="Q3657" i="16"/>
  <c r="R3657" i="16" s="1"/>
  <c r="N3657" i="16" s="1"/>
  <c r="P3657" i="16"/>
  <c r="P3409" i="16"/>
  <c r="Q3409" i="16"/>
  <c r="R3409" i="16" s="1"/>
  <c r="N3409" i="16" s="1"/>
  <c r="Q2406" i="16"/>
  <c r="R2406" i="16" s="1"/>
  <c r="N2406" i="16" s="1"/>
  <c r="P2406" i="16"/>
  <c r="P3503" i="16"/>
  <c r="Q3503" i="16"/>
  <c r="R3503" i="16" s="1"/>
  <c r="N3503" i="16" s="1"/>
  <c r="Q2360" i="16"/>
  <c r="R2360" i="16" s="1"/>
  <c r="N2360" i="16" s="1"/>
  <c r="P2360" i="16"/>
  <c r="P2098" i="16"/>
  <c r="Q2098" i="16"/>
  <c r="R2098" i="16" s="1"/>
  <c r="N2098" i="16" s="1"/>
  <c r="Q1763" i="16"/>
  <c r="R1763" i="16" s="1"/>
  <c r="N1763" i="16" s="1"/>
  <c r="P1763" i="16"/>
  <c r="Q1332" i="16"/>
  <c r="R1332" i="16" s="1"/>
  <c r="N1332" i="16" s="1"/>
  <c r="P1332" i="16"/>
  <c r="P3072" i="16"/>
  <c r="Q3072" i="16"/>
  <c r="R3072" i="16" s="1"/>
  <c r="N3072" i="16" s="1"/>
  <c r="P3782" i="16"/>
  <c r="Q3782" i="16"/>
  <c r="R3782" i="16" s="1"/>
  <c r="N3782" i="16" s="1"/>
  <c r="Q3162" i="16"/>
  <c r="R3162" i="16" s="1"/>
  <c r="N3162" i="16" s="1"/>
  <c r="P3162" i="16"/>
  <c r="Q3427" i="16"/>
  <c r="R3427" i="16" s="1"/>
  <c r="N3427" i="16" s="1"/>
  <c r="P3427" i="16"/>
  <c r="P3225" i="16"/>
  <c r="Q3225" i="16"/>
  <c r="R3225" i="16" s="1"/>
  <c r="N3225" i="16" s="1"/>
  <c r="Q1607" i="16"/>
  <c r="R1607" i="16" s="1"/>
  <c r="N1607" i="16" s="1"/>
  <c r="P1607" i="16"/>
  <c r="Q3709" i="16"/>
  <c r="R3709" i="16" s="1"/>
  <c r="N3709" i="16" s="1"/>
  <c r="P3709" i="16"/>
  <c r="Q2220" i="16"/>
  <c r="R2220" i="16" s="1"/>
  <c r="N2220" i="16" s="1"/>
  <c r="P2220" i="16"/>
  <c r="Q3594" i="16"/>
  <c r="R3594" i="16" s="1"/>
  <c r="N3594" i="16" s="1"/>
  <c r="P3594" i="16"/>
  <c r="Q1796" i="16"/>
  <c r="R1796" i="16" s="1"/>
  <c r="N1796" i="16" s="1"/>
  <c r="P1796" i="16"/>
  <c r="P1534" i="16"/>
  <c r="Q1534" i="16"/>
  <c r="R1534" i="16" s="1"/>
  <c r="N1534" i="16" s="1"/>
  <c r="Q1198" i="16"/>
  <c r="R1198" i="16" s="1"/>
  <c r="N1198" i="16" s="1"/>
  <c r="P1198" i="16"/>
  <c r="P2950" i="16"/>
  <c r="Q2950" i="16"/>
  <c r="R2950" i="16" s="1"/>
  <c r="N2950" i="16" s="1"/>
  <c r="Q2497" i="16"/>
  <c r="R2497" i="16" s="1"/>
  <c r="N2497" i="16" s="1"/>
  <c r="P2497" i="16"/>
  <c r="P3218" i="16"/>
  <c r="Q3218" i="16"/>
  <c r="R3218" i="16" s="1"/>
  <c r="N3218" i="16" s="1"/>
  <c r="P3664" i="16"/>
  <c r="Q3664" i="16"/>
  <c r="R3664" i="16" s="1"/>
  <c r="N3664" i="16" s="1"/>
  <c r="Q1409" i="16"/>
  <c r="R1409" i="16" s="1"/>
  <c r="N1409" i="16" s="1"/>
  <c r="P1409" i="16"/>
  <c r="P3620" i="16"/>
  <c r="Q3620" i="16"/>
  <c r="R3620" i="16" s="1"/>
  <c r="N3620" i="16" s="1"/>
  <c r="Q3393" i="16"/>
  <c r="R3393" i="16" s="1"/>
  <c r="N3393" i="16" s="1"/>
  <c r="P3393" i="16"/>
  <c r="Q3143" i="16"/>
  <c r="R3143" i="16" s="1"/>
  <c r="N3143" i="16" s="1"/>
  <c r="P3143" i="16"/>
  <c r="Q2574" i="16"/>
  <c r="R2574" i="16" s="1"/>
  <c r="N2574" i="16" s="1"/>
  <c r="P2574" i="16"/>
  <c r="P2159" i="16"/>
  <c r="Q2159" i="16"/>
  <c r="R2159" i="16" s="1"/>
  <c r="N2159" i="16" s="1"/>
  <c r="Q3105" i="16"/>
  <c r="R3105" i="16" s="1"/>
  <c r="N3105" i="16" s="1"/>
  <c r="P3105" i="16"/>
  <c r="P3837" i="16"/>
  <c r="Q3837" i="16"/>
  <c r="R3837" i="16" s="1"/>
  <c r="N3837" i="16" s="1"/>
  <c r="Q3588" i="16"/>
  <c r="R3588" i="16" s="1"/>
  <c r="N3588" i="16" s="1"/>
  <c r="P3588" i="16"/>
  <c r="Q3534" i="16"/>
  <c r="R3534" i="16" s="1"/>
  <c r="N3534" i="16" s="1"/>
  <c r="P3534" i="16"/>
  <c r="Q2909" i="16"/>
  <c r="R2909" i="16" s="1"/>
  <c r="N2909" i="16" s="1"/>
  <c r="P2909" i="16"/>
  <c r="Q2396" i="16"/>
  <c r="R2396" i="16" s="1"/>
  <c r="N2396" i="16" s="1"/>
  <c r="P2396" i="16"/>
  <c r="P2134" i="16"/>
  <c r="Q2134" i="16"/>
  <c r="R2134" i="16" s="1"/>
  <c r="N2134" i="16" s="1"/>
  <c r="P1799" i="16"/>
  <c r="Q1799" i="16"/>
  <c r="R1799" i="16" s="1"/>
  <c r="N1799" i="16" s="1"/>
  <c r="Q1368" i="16"/>
  <c r="R1368" i="16" s="1"/>
  <c r="N1368" i="16" s="1"/>
  <c r="P1368" i="16"/>
  <c r="P3096" i="16"/>
  <c r="Q3096" i="16"/>
  <c r="R3096" i="16" s="1"/>
  <c r="N3096" i="16" s="1"/>
  <c r="P3818" i="16"/>
  <c r="Q3818" i="16"/>
  <c r="R3818" i="16" s="1"/>
  <c r="N3818" i="16" s="1"/>
  <c r="Q3197" i="16"/>
  <c r="R3197" i="16" s="1"/>
  <c r="N3197" i="16" s="1"/>
  <c r="P3197" i="16"/>
  <c r="Q3462" i="16"/>
  <c r="R3462" i="16" s="1"/>
  <c r="N3462" i="16" s="1"/>
  <c r="P3462" i="16"/>
  <c r="Q3260" i="16"/>
  <c r="R3260" i="16" s="1"/>
  <c r="N3260" i="16" s="1"/>
  <c r="P3260" i="16"/>
  <c r="P1798" i="16"/>
  <c r="Q1798" i="16"/>
  <c r="R1798" i="16" s="1"/>
  <c r="N1798" i="16" s="1"/>
  <c r="Q3744" i="16"/>
  <c r="R3744" i="16" s="1"/>
  <c r="N3744" i="16" s="1"/>
  <c r="P3744" i="16"/>
  <c r="Q2339" i="16"/>
  <c r="R2339" i="16" s="1"/>
  <c r="N2339" i="16" s="1"/>
  <c r="P2339" i="16"/>
  <c r="P3797" i="16"/>
  <c r="Q3797" i="16"/>
  <c r="R3797" i="16" s="1"/>
  <c r="N3797" i="16" s="1"/>
  <c r="P947" i="16"/>
  <c r="Q947" i="16"/>
  <c r="R947" i="16" s="1"/>
  <c r="N947" i="16" s="1"/>
  <c r="P3702" i="16"/>
  <c r="Q3702" i="16"/>
  <c r="R3702" i="16" s="1"/>
  <c r="N3702" i="16" s="1"/>
  <c r="P3108" i="16"/>
  <c r="Q3108" i="16"/>
  <c r="R3108" i="16" s="1"/>
  <c r="N3108" i="16" s="1"/>
  <c r="P1700" i="16"/>
  <c r="Q1700" i="16"/>
  <c r="R1700" i="16" s="1"/>
  <c r="N1700" i="16" s="1"/>
  <c r="P1438" i="16"/>
  <c r="Q1438" i="16"/>
  <c r="R1438" i="16" s="1"/>
  <c r="N1438" i="16" s="1"/>
  <c r="P1102" i="16"/>
  <c r="Q1102" i="16"/>
  <c r="R1102" i="16" s="1"/>
  <c r="N1102" i="16" s="1"/>
  <c r="P2855" i="16"/>
  <c r="Q2855" i="16"/>
  <c r="R2855" i="16" s="1"/>
  <c r="N2855" i="16" s="1"/>
  <c r="Q2401" i="16"/>
  <c r="R2401" i="16" s="1"/>
  <c r="N2401" i="16" s="1"/>
  <c r="P2401" i="16"/>
  <c r="P3123" i="16"/>
  <c r="Q3123" i="16"/>
  <c r="R3123" i="16" s="1"/>
  <c r="N3123" i="16" s="1"/>
  <c r="Q3820" i="16"/>
  <c r="R3820" i="16" s="1"/>
  <c r="N3820" i="16" s="1"/>
  <c r="P3820" i="16"/>
  <c r="P1314" i="16"/>
  <c r="Q1314" i="16"/>
  <c r="R1314" i="16" s="1"/>
  <c r="N1314" i="16" s="1"/>
  <c r="P3511" i="16"/>
  <c r="Q3511" i="16"/>
  <c r="R3511" i="16" s="1"/>
  <c r="N3511" i="16" s="1"/>
  <c r="Q3299" i="16"/>
  <c r="R3299" i="16" s="1"/>
  <c r="N3299" i="16" s="1"/>
  <c r="P3299" i="16"/>
  <c r="P1883" i="16"/>
  <c r="Q1883" i="16"/>
  <c r="R1883" i="16" s="1"/>
  <c r="N1883" i="16" s="1"/>
  <c r="Q3467" i="16"/>
  <c r="R3467" i="16" s="1"/>
  <c r="N3467" i="16" s="1"/>
  <c r="P3467" i="16"/>
  <c r="Q3227" i="16"/>
  <c r="R3227" i="16" s="1"/>
  <c r="N3227" i="16" s="1"/>
  <c r="P3227" i="16"/>
  <c r="Q1855" i="16"/>
  <c r="R1855" i="16" s="1"/>
  <c r="N1855" i="16" s="1"/>
  <c r="P1855" i="16"/>
  <c r="P1594" i="16"/>
  <c r="Q1594" i="16"/>
  <c r="R1594" i="16" s="1"/>
  <c r="N1594" i="16" s="1"/>
  <c r="P1258" i="16"/>
  <c r="Q1258" i="16"/>
  <c r="R1258" i="16" s="1"/>
  <c r="N1258" i="16" s="1"/>
  <c r="Q3010" i="16"/>
  <c r="R3010" i="16" s="1"/>
  <c r="N3010" i="16" s="1"/>
  <c r="P3010" i="16"/>
  <c r="Q2556" i="16"/>
  <c r="R2556" i="16" s="1"/>
  <c r="N2556" i="16" s="1"/>
  <c r="P2556" i="16"/>
  <c r="Q3278" i="16"/>
  <c r="R3278" i="16" s="1"/>
  <c r="N3278" i="16" s="1"/>
  <c r="P3278" i="16"/>
  <c r="Q1769" i="16"/>
  <c r="R1769" i="16" s="1"/>
  <c r="N1769" i="16" s="1"/>
  <c r="P1769" i="16"/>
  <c r="Q1469" i="16"/>
  <c r="R1469" i="16" s="1"/>
  <c r="N1469" i="16" s="1"/>
  <c r="P1469" i="16"/>
  <c r="P3680" i="16"/>
  <c r="Q3680" i="16"/>
  <c r="R3680" i="16" s="1"/>
  <c r="N3680" i="16" s="1"/>
  <c r="Q3454" i="16"/>
  <c r="R3454" i="16" s="1"/>
  <c r="N3454" i="16" s="1"/>
  <c r="P3454" i="16"/>
  <c r="Q3203" i="16"/>
  <c r="R3203" i="16" s="1"/>
  <c r="N3203" i="16" s="1"/>
  <c r="P3203" i="16"/>
  <c r="Q2814" i="16"/>
  <c r="R2814" i="16" s="1"/>
  <c r="N2814" i="16" s="1"/>
  <c r="P2814" i="16"/>
  <c r="P2363" i="16"/>
  <c r="Q2363" i="16"/>
  <c r="R2363" i="16" s="1"/>
  <c r="N2363" i="16" s="1"/>
  <c r="Q2011" i="16"/>
  <c r="R2011" i="16" s="1"/>
  <c r="N2011" i="16" s="1"/>
  <c r="P2011" i="16"/>
  <c r="Q1749" i="16"/>
  <c r="R1749" i="16" s="1"/>
  <c r="N1749" i="16" s="1"/>
  <c r="P1749" i="16"/>
  <c r="Q1414" i="16"/>
  <c r="R1414" i="16" s="1"/>
  <c r="N1414" i="16" s="1"/>
  <c r="P1414" i="16"/>
  <c r="P167" i="16"/>
  <c r="Q167" i="16"/>
  <c r="R167" i="16" s="1"/>
  <c r="N167" i="16" s="1"/>
  <c r="Q2724" i="16"/>
  <c r="R2724" i="16" s="1"/>
  <c r="N2724" i="16" s="1"/>
  <c r="P2724" i="16"/>
  <c r="Q3434" i="16"/>
  <c r="R3434" i="16" s="1"/>
  <c r="N3434" i="16" s="1"/>
  <c r="P3434" i="16"/>
  <c r="P3112" i="16"/>
  <c r="Q3112" i="16"/>
  <c r="R3112" i="16" s="1"/>
  <c r="N3112" i="16" s="1"/>
  <c r="Q2262" i="16"/>
  <c r="R2262" i="16" s="1"/>
  <c r="N2262" i="16" s="1"/>
  <c r="P2262" i="16"/>
  <c r="P3836" i="16"/>
  <c r="Q3836" i="16"/>
  <c r="R3836" i="16" s="1"/>
  <c r="N3836" i="16" s="1"/>
  <c r="Q3609" i="16"/>
  <c r="R3609" i="16" s="1"/>
  <c r="N3609" i="16" s="1"/>
  <c r="P3609" i="16"/>
  <c r="P3360" i="16"/>
  <c r="Q3360" i="16"/>
  <c r="R3360" i="16" s="1"/>
  <c r="N3360" i="16" s="1"/>
  <c r="Q3749" i="16"/>
  <c r="R3749" i="16" s="1"/>
  <c r="N3749" i="16" s="1"/>
  <c r="P3749" i="16"/>
  <c r="Q3178" i="16"/>
  <c r="R3178" i="16" s="1"/>
  <c r="N3178" i="16" s="1"/>
  <c r="P3178" i="16"/>
  <c r="Q536" i="16"/>
  <c r="R536" i="16" s="1"/>
  <c r="N536" i="16" s="1"/>
  <c r="P536" i="16"/>
  <c r="Q949" i="16"/>
  <c r="R949" i="16" s="1"/>
  <c r="N949" i="16" s="1"/>
  <c r="P949" i="16"/>
  <c r="P225" i="16"/>
  <c r="Q225" i="16"/>
  <c r="R225" i="16" s="1"/>
  <c r="N225" i="16" s="1"/>
  <c r="Q813" i="16"/>
  <c r="R813" i="16" s="1"/>
  <c r="N813" i="16" s="1"/>
  <c r="P813" i="16"/>
  <c r="Q481" i="16"/>
  <c r="R481" i="16" s="1"/>
  <c r="N481" i="16" s="1"/>
  <c r="P481" i="16"/>
  <c r="Q820" i="16"/>
  <c r="R820" i="16" s="1"/>
  <c r="N820" i="16" s="1"/>
  <c r="P820" i="16"/>
  <c r="Q273" i="16"/>
  <c r="R273" i="16" s="1"/>
  <c r="N273" i="16" s="1"/>
  <c r="P273" i="16"/>
  <c r="Q713" i="16"/>
  <c r="R713" i="16" s="1"/>
  <c r="N713" i="16" s="1"/>
  <c r="P713" i="16"/>
  <c r="Q1698" i="16"/>
  <c r="R1698" i="16" s="1"/>
  <c r="N1698" i="16" s="1"/>
  <c r="P1698" i="16"/>
  <c r="Q68" i="16"/>
  <c r="R68" i="16" s="1"/>
  <c r="N68" i="16" s="1"/>
  <c r="P68" i="16"/>
  <c r="Q1088" i="16"/>
  <c r="R1088" i="16" s="1"/>
  <c r="N1088" i="16" s="1"/>
  <c r="P1088" i="16"/>
  <c r="P906" i="16"/>
  <c r="Q906" i="16"/>
  <c r="R906" i="16" s="1"/>
  <c r="N906" i="16" s="1"/>
  <c r="Q1628" i="16"/>
  <c r="R1628" i="16" s="1"/>
  <c r="N1628" i="16" s="1"/>
  <c r="P1628" i="16"/>
  <c r="Q2522" i="16"/>
  <c r="R2522" i="16" s="1"/>
  <c r="N2522" i="16" s="1"/>
  <c r="P2522" i="16"/>
  <c r="Q2400" i="16"/>
  <c r="R2400" i="16" s="1"/>
  <c r="N2400" i="16" s="1"/>
  <c r="P2400" i="16"/>
  <c r="Q228" i="16"/>
  <c r="R228" i="16" s="1"/>
  <c r="N228" i="16" s="1"/>
  <c r="P228" i="16"/>
  <c r="Q853" i="16"/>
  <c r="R853" i="16" s="1"/>
  <c r="N853" i="16" s="1"/>
  <c r="P853" i="16"/>
  <c r="Q409" i="16"/>
  <c r="R409" i="16" s="1"/>
  <c r="N409" i="16" s="1"/>
  <c r="P409" i="16"/>
  <c r="P196" i="16"/>
  <c r="Q196" i="16"/>
  <c r="R196" i="16" s="1"/>
  <c r="N196" i="16" s="1"/>
  <c r="P2485" i="16"/>
  <c r="Q2485" i="16"/>
  <c r="R2485" i="16" s="1"/>
  <c r="N2485" i="16" s="1"/>
  <c r="Q824" i="16"/>
  <c r="R824" i="16" s="1"/>
  <c r="N824" i="16" s="1"/>
  <c r="P824" i="16"/>
  <c r="Q1909" i="16"/>
  <c r="R1909" i="16" s="1"/>
  <c r="N1909" i="16" s="1"/>
  <c r="P1909" i="16"/>
  <c r="P979" i="16"/>
  <c r="Q979" i="16"/>
  <c r="R979" i="16" s="1"/>
  <c r="N979" i="16" s="1"/>
  <c r="Q771" i="16"/>
  <c r="R771" i="16" s="1"/>
  <c r="N771" i="16" s="1"/>
  <c r="P771" i="16"/>
  <c r="Q2089" i="16"/>
  <c r="R2089" i="16" s="1"/>
  <c r="N2089" i="16" s="1"/>
  <c r="P2089" i="16"/>
  <c r="P286" i="16"/>
  <c r="Q286" i="16"/>
  <c r="R286" i="16" s="1"/>
  <c r="N286" i="16" s="1"/>
  <c r="P990" i="16"/>
  <c r="Q990" i="16"/>
  <c r="R990" i="16" s="1"/>
  <c r="N990" i="16" s="1"/>
  <c r="P1179" i="16"/>
  <c r="Q1179" i="16"/>
  <c r="R1179" i="16" s="1"/>
  <c r="N1179" i="16" s="1"/>
  <c r="Q752" i="16"/>
  <c r="R752" i="16" s="1"/>
  <c r="N752" i="16" s="1"/>
  <c r="P752" i="16"/>
  <c r="Q685" i="16"/>
  <c r="R685" i="16" s="1"/>
  <c r="N685" i="16" s="1"/>
  <c r="P685" i="16"/>
  <c r="Q1681" i="16"/>
  <c r="R1681" i="16" s="1"/>
  <c r="N1681" i="16" s="1"/>
  <c r="P1681" i="16"/>
  <c r="Q709" i="16"/>
  <c r="R709" i="16" s="1"/>
  <c r="N709" i="16" s="1"/>
  <c r="P709" i="16"/>
  <c r="Q1706" i="16"/>
  <c r="R1706" i="16" s="1"/>
  <c r="N1706" i="16" s="1"/>
  <c r="P1706" i="16"/>
  <c r="Q1285" i="16"/>
  <c r="R1285" i="16" s="1"/>
  <c r="N1285" i="16" s="1"/>
  <c r="P1285" i="16"/>
  <c r="Q1324" i="16"/>
  <c r="R1324" i="16" s="1"/>
  <c r="N1324" i="16" s="1"/>
  <c r="P1324" i="16"/>
  <c r="Q2731" i="16"/>
  <c r="R2731" i="16" s="1"/>
  <c r="N2731" i="16" s="1"/>
  <c r="P2731" i="16"/>
  <c r="P2537" i="16"/>
  <c r="Q2537" i="16"/>
  <c r="R2537" i="16" s="1"/>
  <c r="N2537" i="16" s="1"/>
  <c r="Q2356" i="16"/>
  <c r="R2356" i="16" s="1"/>
  <c r="N2356" i="16" s="1"/>
  <c r="P2356" i="16"/>
  <c r="P1969" i="16"/>
  <c r="Q1969" i="16"/>
  <c r="R1969" i="16" s="1"/>
  <c r="N1969" i="16" s="1"/>
  <c r="Q1689" i="16"/>
  <c r="R1689" i="16" s="1"/>
  <c r="N1689" i="16" s="1"/>
  <c r="P1689" i="16"/>
  <c r="P1138" i="16"/>
  <c r="Q1138" i="16"/>
  <c r="R1138" i="16" s="1"/>
  <c r="N1138" i="16" s="1"/>
  <c r="P1652" i="16"/>
  <c r="Q1652" i="16"/>
  <c r="R1652" i="16" s="1"/>
  <c r="N1652" i="16" s="1"/>
  <c r="Q1133" i="16"/>
  <c r="R1133" i="16" s="1"/>
  <c r="N1133" i="16" s="1"/>
  <c r="P1133" i="16"/>
  <c r="Q989" i="16"/>
  <c r="R989" i="16" s="1"/>
  <c r="N989" i="16" s="1"/>
  <c r="P989" i="16"/>
  <c r="Q2477" i="16"/>
  <c r="R2477" i="16" s="1"/>
  <c r="N2477" i="16" s="1"/>
  <c r="P2477" i="16"/>
  <c r="P2475" i="16"/>
  <c r="Q2475" i="16"/>
  <c r="R2475" i="16" s="1"/>
  <c r="N2475" i="16" s="1"/>
  <c r="Q3042" i="16"/>
  <c r="R3042" i="16" s="1"/>
  <c r="N3042" i="16" s="1"/>
  <c r="P3042" i="16"/>
  <c r="P3545" i="16"/>
  <c r="Q3545" i="16"/>
  <c r="R3545" i="16" s="1"/>
  <c r="N3545" i="16" s="1"/>
  <c r="Q2170" i="16"/>
  <c r="R2170" i="16" s="1"/>
  <c r="N2170" i="16" s="1"/>
  <c r="P2170" i="16"/>
  <c r="Q3185" i="16"/>
  <c r="R3185" i="16" s="1"/>
  <c r="N3185" i="16" s="1"/>
  <c r="P3185" i="16"/>
  <c r="Q3137" i="16"/>
  <c r="R3137" i="16" s="1"/>
  <c r="N3137" i="16" s="1"/>
  <c r="P3137" i="16"/>
  <c r="Q1893" i="16"/>
  <c r="R1893" i="16" s="1"/>
  <c r="N1893" i="16" s="1"/>
  <c r="P1893" i="16"/>
  <c r="Q651" i="16"/>
  <c r="R651" i="16" s="1"/>
  <c r="N651" i="16" s="1"/>
  <c r="P651" i="16"/>
  <c r="Q760" i="16"/>
  <c r="R760" i="16" s="1"/>
  <c r="N760" i="16" s="1"/>
  <c r="P760" i="16"/>
  <c r="Q864" i="16"/>
  <c r="R864" i="16" s="1"/>
  <c r="N864" i="16" s="1"/>
  <c r="P864" i="16"/>
  <c r="Q547" i="16"/>
  <c r="R547" i="16" s="1"/>
  <c r="N547" i="16" s="1"/>
  <c r="P547" i="16"/>
  <c r="P304" i="16"/>
  <c r="Q304" i="16"/>
  <c r="R304" i="16" s="1"/>
  <c r="N304" i="16" s="1"/>
  <c r="Q636" i="16"/>
  <c r="R636" i="16" s="1"/>
  <c r="N636" i="16" s="1"/>
  <c r="P636" i="16"/>
  <c r="P823" i="16"/>
  <c r="Q823" i="16"/>
  <c r="R823" i="16" s="1"/>
  <c r="N823" i="16" s="1"/>
  <c r="P926" i="16"/>
  <c r="Q926" i="16"/>
  <c r="R926" i="16" s="1"/>
  <c r="N926" i="16" s="1"/>
  <c r="Q1405" i="16"/>
  <c r="R1405" i="16" s="1"/>
  <c r="N1405" i="16" s="1"/>
  <c r="P1405" i="16"/>
  <c r="Q593" i="16"/>
  <c r="R593" i="16" s="1"/>
  <c r="N593" i="16" s="1"/>
  <c r="P593" i="16"/>
  <c r="Q277" i="16"/>
  <c r="R277" i="16" s="1"/>
  <c r="N277" i="16" s="1"/>
  <c r="P277" i="16"/>
  <c r="P765" i="16"/>
  <c r="Q765" i="16"/>
  <c r="R765" i="16" s="1"/>
  <c r="N765" i="16" s="1"/>
  <c r="Q890" i="16"/>
  <c r="R890" i="16" s="1"/>
  <c r="N890" i="16" s="1"/>
  <c r="P890" i="16"/>
  <c r="P157" i="16"/>
  <c r="Q157" i="16"/>
  <c r="R157" i="16" s="1"/>
  <c r="N157" i="16" s="1"/>
  <c r="P866" i="16"/>
  <c r="Q866" i="16"/>
  <c r="R866" i="16" s="1"/>
  <c r="N866" i="16" s="1"/>
  <c r="P627" i="16"/>
  <c r="Q627" i="16"/>
  <c r="R627" i="16" s="1"/>
  <c r="N627" i="16" s="1"/>
  <c r="P330" i="16"/>
  <c r="Q330" i="16"/>
  <c r="R330" i="16" s="1"/>
  <c r="N330" i="16" s="1"/>
  <c r="Q668" i="16"/>
  <c r="R668" i="16" s="1"/>
  <c r="N668" i="16" s="1"/>
  <c r="P668" i="16"/>
  <c r="P358" i="16"/>
  <c r="Q358" i="16"/>
  <c r="R358" i="16" s="1"/>
  <c r="N358" i="16" s="1"/>
  <c r="Q1153" i="16"/>
  <c r="R1153" i="16" s="1"/>
  <c r="N1153" i="16" s="1"/>
  <c r="P1153" i="16"/>
  <c r="Q2917" i="16"/>
  <c r="R2917" i="16" s="1"/>
  <c r="N2917" i="16" s="1"/>
  <c r="P2917" i="16"/>
  <c r="P1203" i="16"/>
  <c r="Q1203" i="16"/>
  <c r="R1203" i="16" s="1"/>
  <c r="N1203" i="16" s="1"/>
  <c r="P745" i="16"/>
  <c r="Q745" i="16"/>
  <c r="R745" i="16" s="1"/>
  <c r="N745" i="16" s="1"/>
  <c r="P447" i="16"/>
  <c r="Q447" i="16"/>
  <c r="R447" i="16" s="1"/>
  <c r="N447" i="16" s="1"/>
  <c r="Q209" i="16"/>
  <c r="R209" i="16" s="1"/>
  <c r="N209" i="16" s="1"/>
  <c r="P209" i="16"/>
  <c r="Q524" i="16"/>
  <c r="R524" i="16" s="1"/>
  <c r="N524" i="16" s="1"/>
  <c r="P524" i="16"/>
  <c r="Q237" i="16"/>
  <c r="R237" i="16" s="1"/>
  <c r="N237" i="16" s="1"/>
  <c r="P237" i="16"/>
  <c r="P958" i="16"/>
  <c r="Q958" i="16"/>
  <c r="R958" i="16" s="1"/>
  <c r="N958" i="16" s="1"/>
  <c r="Q1742" i="16"/>
  <c r="R1742" i="16" s="1"/>
  <c r="N1742" i="16" s="1"/>
  <c r="P1742" i="16"/>
  <c r="Q1538" i="16"/>
  <c r="R1538" i="16" s="1"/>
  <c r="N1538" i="16" s="1"/>
  <c r="P1538" i="16"/>
  <c r="P2801" i="16"/>
  <c r="Q2801" i="16"/>
  <c r="R2801" i="16" s="1"/>
  <c r="N2801" i="16" s="1"/>
  <c r="P600" i="16"/>
  <c r="Q600" i="16"/>
  <c r="R600" i="16" s="1"/>
  <c r="N600" i="16" s="1"/>
  <c r="Q2353" i="16"/>
  <c r="R2353" i="16" s="1"/>
  <c r="N2353" i="16" s="1"/>
  <c r="P2353" i="16"/>
  <c r="P2619" i="16"/>
  <c r="Q2619" i="16"/>
  <c r="R2619" i="16" s="1"/>
  <c r="N2619" i="16" s="1"/>
  <c r="P3390" i="16"/>
  <c r="Q3390" i="16"/>
  <c r="R3390" i="16" s="1"/>
  <c r="N3390" i="16" s="1"/>
  <c r="P614" i="16"/>
  <c r="Q614" i="16"/>
  <c r="R614" i="16" s="1"/>
  <c r="N614" i="16" s="1"/>
  <c r="Q376" i="16"/>
  <c r="R376" i="16" s="1"/>
  <c r="N376" i="16" s="1"/>
  <c r="P376" i="16"/>
  <c r="Q78" i="16"/>
  <c r="R78" i="16" s="1"/>
  <c r="N78" i="16" s="1"/>
  <c r="P78" i="16"/>
  <c r="Q416" i="16"/>
  <c r="R416" i="16" s="1"/>
  <c r="N416" i="16" s="1"/>
  <c r="P416" i="16"/>
  <c r="Q106" i="16"/>
  <c r="R106" i="16" s="1"/>
  <c r="N106" i="16" s="1"/>
  <c r="P106" i="16"/>
  <c r="Q899" i="16"/>
  <c r="R899" i="16" s="1"/>
  <c r="N899" i="16" s="1"/>
  <c r="P899" i="16"/>
  <c r="Q2665" i="16"/>
  <c r="R2665" i="16" s="1"/>
  <c r="N2665" i="16" s="1"/>
  <c r="P2665" i="16"/>
  <c r="P1744" i="16"/>
  <c r="Q1744" i="16"/>
  <c r="R1744" i="16" s="1"/>
  <c r="N1744" i="16" s="1"/>
  <c r="Q483" i="16"/>
  <c r="R483" i="16" s="1"/>
  <c r="N483" i="16" s="1"/>
  <c r="P483" i="16"/>
  <c r="Q244" i="16"/>
  <c r="R244" i="16" s="1"/>
  <c r="N244" i="16" s="1"/>
  <c r="P244" i="16"/>
  <c r="P965" i="16"/>
  <c r="Q965" i="16"/>
  <c r="R965" i="16" s="1"/>
  <c r="N965" i="16" s="1"/>
  <c r="Q272" i="16"/>
  <c r="R272" i="16" s="1"/>
  <c r="N272" i="16" s="1"/>
  <c r="P272" i="16"/>
  <c r="P994" i="16"/>
  <c r="Q994" i="16"/>
  <c r="R994" i="16" s="1"/>
  <c r="N994" i="16" s="1"/>
  <c r="P768" i="16"/>
  <c r="Q768" i="16"/>
  <c r="R768" i="16" s="1"/>
  <c r="N768" i="16" s="1"/>
  <c r="Q2532" i="16"/>
  <c r="R2532" i="16" s="1"/>
  <c r="N2532" i="16" s="1"/>
  <c r="P2532" i="16"/>
  <c r="P1107" i="16"/>
  <c r="Q1107" i="16"/>
  <c r="R1107" i="16" s="1"/>
  <c r="N1107" i="16" s="1"/>
  <c r="Q927" i="16"/>
  <c r="R927" i="16" s="1"/>
  <c r="N927" i="16" s="1"/>
  <c r="P927" i="16"/>
  <c r="Q689" i="16"/>
  <c r="R689" i="16" s="1"/>
  <c r="N689" i="16" s="1"/>
  <c r="P689" i="16"/>
  <c r="Q1003" i="16"/>
  <c r="R1003" i="16" s="1"/>
  <c r="N1003" i="16" s="1"/>
  <c r="P1003" i="16"/>
  <c r="Q717" i="16"/>
  <c r="R717" i="16" s="1"/>
  <c r="N717" i="16" s="1"/>
  <c r="P717" i="16"/>
  <c r="Q492" i="16"/>
  <c r="R492" i="16" s="1"/>
  <c r="N492" i="16" s="1"/>
  <c r="P492" i="16"/>
  <c r="Q2246" i="16"/>
  <c r="R2246" i="16" s="1"/>
  <c r="N2246" i="16" s="1"/>
  <c r="P2246" i="16"/>
  <c r="Q2307" i="16"/>
  <c r="R2307" i="16" s="1"/>
  <c r="N2307" i="16" s="1"/>
  <c r="P2307" i="16"/>
  <c r="P3829" i="16"/>
  <c r="Q3829" i="16"/>
  <c r="R3829" i="16" s="1"/>
  <c r="N3829" i="16" s="1"/>
  <c r="P701" i="16"/>
  <c r="Q701" i="16"/>
  <c r="R701" i="16" s="1"/>
  <c r="N701" i="16" s="1"/>
  <c r="P402" i="16"/>
  <c r="Q402" i="16"/>
  <c r="R402" i="16" s="1"/>
  <c r="N402" i="16" s="1"/>
  <c r="Q740" i="16"/>
  <c r="R740" i="16" s="1"/>
  <c r="N740" i="16" s="1"/>
  <c r="P740" i="16"/>
  <c r="P430" i="16"/>
  <c r="Q430" i="16"/>
  <c r="R430" i="16" s="1"/>
  <c r="N430" i="16" s="1"/>
  <c r="Q1225" i="16"/>
  <c r="R1225" i="16" s="1"/>
  <c r="N1225" i="16" s="1"/>
  <c r="P1225" i="16"/>
  <c r="P2988" i="16"/>
  <c r="Q2988" i="16"/>
  <c r="R2988" i="16" s="1"/>
  <c r="N2988" i="16" s="1"/>
  <c r="Q1636" i="16"/>
  <c r="R1636" i="16" s="1"/>
  <c r="N1636" i="16" s="1"/>
  <c r="P1636" i="16"/>
  <c r="P673" i="16"/>
  <c r="Q673" i="16"/>
  <c r="R673" i="16" s="1"/>
  <c r="N673" i="16" s="1"/>
  <c r="P375" i="16"/>
  <c r="Q375" i="16"/>
  <c r="R375" i="16" s="1"/>
  <c r="N375" i="16" s="1"/>
  <c r="Q136" i="16"/>
  <c r="R136" i="16" s="1"/>
  <c r="N136" i="16" s="1"/>
  <c r="P136" i="16"/>
  <c r="P451" i="16"/>
  <c r="Q451" i="16"/>
  <c r="R451" i="16" s="1"/>
  <c r="N451" i="16" s="1"/>
  <c r="P166" i="16"/>
  <c r="Q166" i="16"/>
  <c r="R166" i="16" s="1"/>
  <c r="N166" i="16" s="1"/>
  <c r="P886" i="16"/>
  <c r="Q886" i="16"/>
  <c r="R886" i="16" s="1"/>
  <c r="N886" i="16" s="1"/>
  <c r="Q1669" i="16"/>
  <c r="R1669" i="16" s="1"/>
  <c r="N1669" i="16" s="1"/>
  <c r="P1669" i="16"/>
  <c r="Q1441" i="16"/>
  <c r="R1441" i="16" s="1"/>
  <c r="N1441" i="16" s="1"/>
  <c r="P1441" i="16"/>
  <c r="Q2369" i="16"/>
  <c r="R2369" i="16" s="1"/>
  <c r="N2369" i="16" s="1"/>
  <c r="P2369" i="16"/>
  <c r="P98" i="16"/>
  <c r="Q98" i="16"/>
  <c r="R98" i="16" s="1"/>
  <c r="N98" i="16" s="1"/>
  <c r="P819" i="16"/>
  <c r="Q819" i="16"/>
  <c r="R819" i="16" s="1"/>
  <c r="N819" i="16" s="1"/>
  <c r="Q580" i="16"/>
  <c r="R580" i="16" s="1"/>
  <c r="N580" i="16" s="1"/>
  <c r="P580" i="16"/>
  <c r="Q895" i="16"/>
  <c r="R895" i="16" s="1"/>
  <c r="N895" i="16" s="1"/>
  <c r="P895" i="16"/>
  <c r="P610" i="16"/>
  <c r="Q610" i="16"/>
  <c r="R610" i="16" s="1"/>
  <c r="N610" i="16" s="1"/>
  <c r="Q384" i="16"/>
  <c r="R384" i="16" s="1"/>
  <c r="N384" i="16" s="1"/>
  <c r="P384" i="16"/>
  <c r="Q2137" i="16"/>
  <c r="R2137" i="16" s="1"/>
  <c r="N2137" i="16" s="1"/>
  <c r="P2137" i="16"/>
  <c r="Q2066" i="16"/>
  <c r="R2066" i="16" s="1"/>
  <c r="N2066" i="16" s="1"/>
  <c r="P2066" i="16"/>
  <c r="P2900" i="16"/>
  <c r="Q2900" i="16"/>
  <c r="R2900" i="16" s="1"/>
  <c r="N2900" i="16" s="1"/>
  <c r="Q1466" i="16"/>
  <c r="R1466" i="16" s="1"/>
  <c r="N1466" i="16" s="1"/>
  <c r="P1466" i="16"/>
  <c r="P2513" i="16"/>
  <c r="Q2513" i="16"/>
  <c r="R2513" i="16" s="1"/>
  <c r="N2513" i="16" s="1"/>
  <c r="P122" i="16"/>
  <c r="Q122" i="16"/>
  <c r="R122" i="16" s="1"/>
  <c r="N122" i="16" s="1"/>
  <c r="Q843" i="16"/>
  <c r="R843" i="16" s="1"/>
  <c r="N843" i="16" s="1"/>
  <c r="P843" i="16"/>
  <c r="P605" i="16"/>
  <c r="Q605" i="16"/>
  <c r="R605" i="16" s="1"/>
  <c r="N605" i="16" s="1"/>
  <c r="Q919" i="16"/>
  <c r="R919" i="16" s="1"/>
  <c r="N919" i="16" s="1"/>
  <c r="P919" i="16"/>
  <c r="Q633" i="16"/>
  <c r="R633" i="16" s="1"/>
  <c r="N633" i="16" s="1"/>
  <c r="P633" i="16"/>
  <c r="P408" i="16"/>
  <c r="Q408" i="16"/>
  <c r="R408" i="16" s="1"/>
  <c r="N408" i="16" s="1"/>
  <c r="Q2160" i="16"/>
  <c r="R2160" i="16" s="1"/>
  <c r="N2160" i="16" s="1"/>
  <c r="P2160" i="16"/>
  <c r="Q2125" i="16"/>
  <c r="R2125" i="16" s="1"/>
  <c r="N2125" i="16" s="1"/>
  <c r="P2125" i="16"/>
  <c r="P2061" i="16"/>
  <c r="Q2061" i="16"/>
  <c r="R2061" i="16" s="1"/>
  <c r="N2061" i="16" s="1"/>
  <c r="Q213" i="16"/>
  <c r="R213" i="16" s="1"/>
  <c r="N213" i="16" s="1"/>
  <c r="P213" i="16"/>
  <c r="Q934" i="16"/>
  <c r="R934" i="16" s="1"/>
  <c r="N934" i="16" s="1"/>
  <c r="P934" i="16"/>
  <c r="Q1717" i="16"/>
  <c r="R1717" i="16" s="1"/>
  <c r="N1717" i="16" s="1"/>
  <c r="P1717" i="16"/>
  <c r="Q1503" i="16"/>
  <c r="R1503" i="16" s="1"/>
  <c r="N1503" i="16" s="1"/>
  <c r="P1503" i="16"/>
  <c r="P2657" i="16"/>
  <c r="Q2657" i="16"/>
  <c r="R2657" i="16" s="1"/>
  <c r="N2657" i="16" s="1"/>
  <c r="P2354" i="16"/>
  <c r="Q2354" i="16"/>
  <c r="R2354" i="16" s="1"/>
  <c r="N2354" i="16" s="1"/>
  <c r="P2019" i="16"/>
  <c r="Q2019" i="16"/>
  <c r="R2019" i="16" s="1"/>
  <c r="N2019" i="16" s="1"/>
  <c r="Q1757" i="16"/>
  <c r="R1757" i="16" s="1"/>
  <c r="N1757" i="16" s="1"/>
  <c r="P1757" i="16"/>
  <c r="Q1493" i="16"/>
  <c r="R1493" i="16" s="1"/>
  <c r="N1493" i="16" s="1"/>
  <c r="P1493" i="16"/>
  <c r="P571" i="16"/>
  <c r="Q571" i="16"/>
  <c r="R571" i="16" s="1"/>
  <c r="N571" i="16" s="1"/>
  <c r="P2358" i="16"/>
  <c r="Q2358" i="16"/>
  <c r="R2358" i="16" s="1"/>
  <c r="N2358" i="16" s="1"/>
  <c r="P1642" i="16"/>
  <c r="Q1642" i="16"/>
  <c r="R1642" i="16" s="1"/>
  <c r="N1642" i="16" s="1"/>
  <c r="P1243" i="16"/>
  <c r="Q1243" i="16"/>
  <c r="R1243" i="16" s="1"/>
  <c r="N1243" i="16" s="1"/>
  <c r="Q1484" i="16"/>
  <c r="R1484" i="16" s="1"/>
  <c r="N1484" i="16" s="1"/>
  <c r="P1484" i="16"/>
  <c r="P3724" i="16"/>
  <c r="Q3724" i="16"/>
  <c r="R3724" i="16" s="1"/>
  <c r="N3724" i="16" s="1"/>
  <c r="Q2090" i="16"/>
  <c r="R2090" i="16" s="1"/>
  <c r="N2090" i="16" s="1"/>
  <c r="P2090" i="16"/>
  <c r="Q1767" i="16"/>
  <c r="R1767" i="16" s="1"/>
  <c r="N1767" i="16" s="1"/>
  <c r="P1767" i="16"/>
  <c r="Q1504" i="16"/>
  <c r="R1504" i="16" s="1"/>
  <c r="N1504" i="16" s="1"/>
  <c r="P1504" i="16"/>
  <c r="Q1241" i="16"/>
  <c r="R1241" i="16" s="1"/>
  <c r="N1241" i="16" s="1"/>
  <c r="P1241" i="16"/>
  <c r="P2968" i="16"/>
  <c r="Q2968" i="16"/>
  <c r="R2968" i="16" s="1"/>
  <c r="N2968" i="16" s="1"/>
  <c r="Q2072" i="16"/>
  <c r="R2072" i="16" s="1"/>
  <c r="N2072" i="16" s="1"/>
  <c r="P2072" i="16"/>
  <c r="Q2144" i="16"/>
  <c r="R2144" i="16" s="1"/>
  <c r="N2144" i="16" s="1"/>
  <c r="P2144" i="16"/>
  <c r="Q3475" i="16"/>
  <c r="R3475" i="16" s="1"/>
  <c r="N3475" i="16" s="1"/>
  <c r="P3475" i="16"/>
  <c r="Q1059" i="16"/>
  <c r="R1059" i="16" s="1"/>
  <c r="N1059" i="16" s="1"/>
  <c r="P1059" i="16"/>
  <c r="Q2787" i="16"/>
  <c r="R2787" i="16" s="1"/>
  <c r="N2787" i="16" s="1"/>
  <c r="P2787" i="16"/>
  <c r="Q2536" i="16"/>
  <c r="R2536" i="16" s="1"/>
  <c r="N2536" i="16" s="1"/>
  <c r="P2536" i="16"/>
  <c r="P2260" i="16"/>
  <c r="Q2260" i="16"/>
  <c r="R2260" i="16" s="1"/>
  <c r="N2260" i="16" s="1"/>
  <c r="Q1267" i="16"/>
  <c r="R1267" i="16" s="1"/>
  <c r="N1267" i="16" s="1"/>
  <c r="P1267" i="16"/>
  <c r="Q1544" i="16"/>
  <c r="R1544" i="16" s="1"/>
  <c r="N1544" i="16" s="1"/>
  <c r="P1544" i="16"/>
  <c r="P2359" i="16"/>
  <c r="Q2359" i="16"/>
  <c r="R2359" i="16" s="1"/>
  <c r="N2359" i="16" s="1"/>
  <c r="Q2414" i="16"/>
  <c r="R2414" i="16" s="1"/>
  <c r="N2414" i="16" s="1"/>
  <c r="P2414" i="16"/>
  <c r="Q2080" i="16"/>
  <c r="R2080" i="16" s="1"/>
  <c r="N2080" i="16" s="1"/>
  <c r="P2080" i="16"/>
  <c r="P1816" i="16"/>
  <c r="Q1816" i="16"/>
  <c r="R1816" i="16" s="1"/>
  <c r="N1816" i="16" s="1"/>
  <c r="Q1553" i="16"/>
  <c r="R1553" i="16" s="1"/>
  <c r="N1553" i="16" s="1"/>
  <c r="P1553" i="16"/>
  <c r="P630" i="16"/>
  <c r="Q630" i="16"/>
  <c r="R630" i="16" s="1"/>
  <c r="N630" i="16" s="1"/>
  <c r="P2431" i="16"/>
  <c r="Q2431" i="16"/>
  <c r="R2431" i="16" s="1"/>
  <c r="N2431" i="16" s="1"/>
  <c r="P1966" i="16"/>
  <c r="Q1966" i="16"/>
  <c r="R1966" i="16" s="1"/>
  <c r="N1966" i="16" s="1"/>
  <c r="P2282" i="16"/>
  <c r="Q2282" i="16"/>
  <c r="R2282" i="16" s="1"/>
  <c r="N2282" i="16" s="1"/>
  <c r="Q1948" i="16"/>
  <c r="R1948" i="16" s="1"/>
  <c r="N1948" i="16" s="1"/>
  <c r="P1948" i="16"/>
  <c r="P1684" i="16"/>
  <c r="Q1684" i="16"/>
  <c r="R1684" i="16" s="1"/>
  <c r="N1684" i="16" s="1"/>
  <c r="P1422" i="16"/>
  <c r="Q1422" i="16"/>
  <c r="R1422" i="16" s="1"/>
  <c r="N1422" i="16" s="1"/>
  <c r="P499" i="16"/>
  <c r="Q499" i="16"/>
  <c r="R499" i="16" s="1"/>
  <c r="N499" i="16" s="1"/>
  <c r="Q2275" i="16"/>
  <c r="R2275" i="16" s="1"/>
  <c r="N2275" i="16" s="1"/>
  <c r="P2275" i="16"/>
  <c r="Q1210" i="16"/>
  <c r="R1210" i="16" s="1"/>
  <c r="N1210" i="16" s="1"/>
  <c r="P1210" i="16"/>
  <c r="Q3273" i="16"/>
  <c r="R3273" i="16" s="1"/>
  <c r="N3273" i="16" s="1"/>
  <c r="P3273" i="16"/>
  <c r="Q1815" i="16"/>
  <c r="R1815" i="16" s="1"/>
  <c r="N1815" i="16" s="1"/>
  <c r="P1815" i="16"/>
  <c r="Q1551" i="16"/>
  <c r="R1551" i="16" s="1"/>
  <c r="N1551" i="16" s="1"/>
  <c r="P1551" i="16"/>
  <c r="Q1288" i="16"/>
  <c r="R1288" i="16" s="1"/>
  <c r="N1288" i="16" s="1"/>
  <c r="P1288" i="16"/>
  <c r="Q3017" i="16"/>
  <c r="R3017" i="16" s="1"/>
  <c r="N3017" i="16" s="1"/>
  <c r="P3017" i="16"/>
  <c r="Q2120" i="16"/>
  <c r="R2120" i="16" s="1"/>
  <c r="N2120" i="16" s="1"/>
  <c r="P2120" i="16"/>
  <c r="P2433" i="16"/>
  <c r="Q2433" i="16"/>
  <c r="R2433" i="16" s="1"/>
  <c r="N2433" i="16" s="1"/>
  <c r="Q3763" i="16"/>
  <c r="R3763" i="16" s="1"/>
  <c r="N3763" i="16" s="1"/>
  <c r="P3763" i="16"/>
  <c r="Q2980" i="16"/>
  <c r="R2980" i="16" s="1"/>
  <c r="N2980" i="16" s="1"/>
  <c r="P2980" i="16"/>
  <c r="P2728" i="16"/>
  <c r="Q2728" i="16"/>
  <c r="R2728" i="16" s="1"/>
  <c r="N2728" i="16" s="1"/>
  <c r="P2453" i="16"/>
  <c r="Q2453" i="16"/>
  <c r="R2453" i="16" s="1"/>
  <c r="N2453" i="16" s="1"/>
  <c r="Q1494" i="16"/>
  <c r="R1494" i="16" s="1"/>
  <c r="N1494" i="16" s="1"/>
  <c r="P1494" i="16"/>
  <c r="P2095" i="16"/>
  <c r="Q2095" i="16"/>
  <c r="R2095" i="16" s="1"/>
  <c r="N2095" i="16" s="1"/>
  <c r="Q3195" i="16"/>
  <c r="R3195" i="16" s="1"/>
  <c r="N3195" i="16" s="1"/>
  <c r="P3195" i="16"/>
  <c r="Q1119" i="16"/>
  <c r="R1119" i="16" s="1"/>
  <c r="N1119" i="16" s="1"/>
  <c r="P1119" i="16"/>
  <c r="P2847" i="16"/>
  <c r="Q2847" i="16"/>
  <c r="R2847" i="16" s="1"/>
  <c r="N2847" i="16" s="1"/>
  <c r="P2597" i="16"/>
  <c r="Q2597" i="16"/>
  <c r="R2597" i="16" s="1"/>
  <c r="N2597" i="16" s="1"/>
  <c r="Q2321" i="16"/>
  <c r="R2321" i="16" s="1"/>
  <c r="N2321" i="16" s="1"/>
  <c r="P2321" i="16"/>
  <c r="Q1339" i="16"/>
  <c r="R1339" i="16" s="1"/>
  <c r="N1339" i="16" s="1"/>
  <c r="P1339" i="16"/>
  <c r="P1688" i="16"/>
  <c r="Q1688" i="16"/>
  <c r="R1688" i="16" s="1"/>
  <c r="N1688" i="16" s="1"/>
  <c r="Q3398" i="16"/>
  <c r="R3398" i="16" s="1"/>
  <c r="N3398" i="16" s="1"/>
  <c r="P3398" i="16"/>
  <c r="Q1707" i="16"/>
  <c r="R1707" i="16" s="1"/>
  <c r="N1707" i="16" s="1"/>
  <c r="P1707" i="16"/>
  <c r="Q1445" i="16"/>
  <c r="R1445" i="16" s="1"/>
  <c r="N1445" i="16" s="1"/>
  <c r="P1445" i="16"/>
  <c r="Q1182" i="16"/>
  <c r="R1182" i="16" s="1"/>
  <c r="N1182" i="16" s="1"/>
  <c r="P1182" i="16"/>
  <c r="P2910" i="16"/>
  <c r="Q2910" i="16"/>
  <c r="R2910" i="16" s="1"/>
  <c r="N2910" i="16" s="1"/>
  <c r="Q1998" i="16"/>
  <c r="R1998" i="16" s="1"/>
  <c r="N1998" i="16" s="1"/>
  <c r="P1998" i="16"/>
  <c r="Q1916" i="16"/>
  <c r="R1916" i="16" s="1"/>
  <c r="N1916" i="16" s="1"/>
  <c r="P1916" i="16"/>
  <c r="P3163" i="16"/>
  <c r="Q3163" i="16"/>
  <c r="R3163" i="16" s="1"/>
  <c r="N3163" i="16" s="1"/>
  <c r="Q1431" i="16"/>
  <c r="R1431" i="16" s="1"/>
  <c r="N1431" i="16" s="1"/>
  <c r="P1431" i="16"/>
  <c r="Q1168" i="16"/>
  <c r="R1168" i="16" s="1"/>
  <c r="N1168" i="16" s="1"/>
  <c r="P1168" i="16"/>
  <c r="P2908" i="16"/>
  <c r="Q2908" i="16"/>
  <c r="R2908" i="16" s="1"/>
  <c r="N2908" i="16" s="1"/>
  <c r="Q2634" i="16"/>
  <c r="R2634" i="16" s="1"/>
  <c r="N2634" i="16" s="1"/>
  <c r="P2634" i="16"/>
  <c r="Q1699" i="16"/>
  <c r="R1699" i="16" s="1"/>
  <c r="N1699" i="16" s="1"/>
  <c r="P1699" i="16"/>
  <c r="P2816" i="16"/>
  <c r="Q2816" i="16"/>
  <c r="R2816" i="16" s="1"/>
  <c r="N2816" i="16" s="1"/>
  <c r="Q3220" i="16"/>
  <c r="R3220" i="16" s="1"/>
  <c r="N3220" i="16" s="1"/>
  <c r="P3220" i="16"/>
  <c r="P1748" i="16"/>
  <c r="Q1748" i="16"/>
  <c r="R1748" i="16" s="1"/>
  <c r="N1748" i="16" s="1"/>
  <c r="Q1449" i="16"/>
  <c r="R1449" i="16" s="1"/>
  <c r="N1449" i="16" s="1"/>
  <c r="P1449" i="16"/>
  <c r="Q1185" i="16"/>
  <c r="R1185" i="16" s="1"/>
  <c r="N1185" i="16" s="1"/>
  <c r="P1185" i="16"/>
  <c r="P2924" i="16"/>
  <c r="Q2924" i="16"/>
  <c r="R2924" i="16" s="1"/>
  <c r="N2924" i="16" s="1"/>
  <c r="Q2590" i="16"/>
  <c r="R2590" i="16" s="1"/>
  <c r="N2590" i="16" s="1"/>
  <c r="P2590" i="16"/>
  <c r="Q2149" i="16"/>
  <c r="R2149" i="16" s="1"/>
  <c r="N2149" i="16" s="1"/>
  <c r="P2149" i="16"/>
  <c r="Q3448" i="16"/>
  <c r="R3448" i="16" s="1"/>
  <c r="N3448" i="16" s="1"/>
  <c r="P3448" i="16"/>
  <c r="P3555" i="16"/>
  <c r="Q3555" i="16"/>
  <c r="R3555" i="16" s="1"/>
  <c r="N3555" i="16" s="1"/>
  <c r="P1794" i="16"/>
  <c r="Q1794" i="16"/>
  <c r="R1794" i="16" s="1"/>
  <c r="N1794" i="16" s="1"/>
  <c r="P3261" i="16"/>
  <c r="Q3261" i="16"/>
  <c r="R3261" i="16" s="1"/>
  <c r="N3261" i="16" s="1"/>
  <c r="Q3046" i="16"/>
  <c r="R3046" i="16" s="1"/>
  <c r="N3046" i="16" s="1"/>
  <c r="P3046" i="16"/>
  <c r="Q995" i="16"/>
  <c r="R995" i="16" s="1"/>
  <c r="N995" i="16" s="1"/>
  <c r="P995" i="16"/>
  <c r="Q3742" i="16"/>
  <c r="R3742" i="16" s="1"/>
  <c r="N3742" i="16" s="1"/>
  <c r="P3742" i="16"/>
  <c r="P3335" i="16"/>
  <c r="Q3335" i="16"/>
  <c r="R3335" i="16" s="1"/>
  <c r="N3335" i="16" s="1"/>
  <c r="Q2937" i="16"/>
  <c r="R2937" i="16" s="1"/>
  <c r="N2937" i="16" s="1"/>
  <c r="P2937" i="16"/>
  <c r="Q2602" i="16"/>
  <c r="R2602" i="16" s="1"/>
  <c r="N2602" i="16" s="1"/>
  <c r="P2602" i="16"/>
  <c r="Q2161" i="16"/>
  <c r="R2161" i="16" s="1"/>
  <c r="N2161" i="16" s="1"/>
  <c r="P2161" i="16"/>
  <c r="Q3484" i="16"/>
  <c r="R3484" i="16" s="1"/>
  <c r="N3484" i="16" s="1"/>
  <c r="P3484" i="16"/>
  <c r="P3567" i="16"/>
  <c r="Q3567" i="16"/>
  <c r="R3567" i="16" s="1"/>
  <c r="N3567" i="16" s="1"/>
  <c r="Q1806" i="16"/>
  <c r="R1806" i="16" s="1"/>
  <c r="N1806" i="16" s="1"/>
  <c r="P1806" i="16"/>
  <c r="P3272" i="16"/>
  <c r="Q3272" i="16"/>
  <c r="R3272" i="16" s="1"/>
  <c r="N3272" i="16" s="1"/>
  <c r="P3058" i="16"/>
  <c r="Q3058" i="16"/>
  <c r="R3058" i="16" s="1"/>
  <c r="N3058" i="16" s="1"/>
  <c r="P1008" i="16"/>
  <c r="Q1008" i="16"/>
  <c r="R1008" i="16" s="1"/>
  <c r="N1008" i="16" s="1"/>
  <c r="Q2418" i="16"/>
  <c r="R2418" i="16" s="1"/>
  <c r="N2418" i="16" s="1"/>
  <c r="P2418" i="16"/>
  <c r="Q3395" i="16"/>
  <c r="R3395" i="16" s="1"/>
  <c r="N3395" i="16" s="1"/>
  <c r="P3395" i="16"/>
  <c r="Q2768" i="16"/>
  <c r="R2768" i="16" s="1"/>
  <c r="N2768" i="16" s="1"/>
  <c r="P2768" i="16"/>
  <c r="P2517" i="16"/>
  <c r="Q2517" i="16"/>
  <c r="R2517" i="16" s="1"/>
  <c r="N2517" i="16" s="1"/>
  <c r="P2181" i="16"/>
  <c r="Q2181" i="16"/>
  <c r="R2181" i="16" s="1"/>
  <c r="N2181" i="16" s="1"/>
  <c r="P1740" i="16"/>
  <c r="Q1740" i="16"/>
  <c r="R1740" i="16" s="1"/>
  <c r="N1740" i="16" s="1"/>
  <c r="P3468" i="16"/>
  <c r="Q3468" i="16"/>
  <c r="R3468" i="16" s="1"/>
  <c r="N3468" i="16" s="1"/>
  <c r="P3147" i="16"/>
  <c r="Q3147" i="16"/>
  <c r="R3147" i="16" s="1"/>
  <c r="N3147" i="16" s="1"/>
  <c r="Q3569" i="16"/>
  <c r="R3569" i="16" s="1"/>
  <c r="N3569" i="16" s="1"/>
  <c r="P3569" i="16"/>
  <c r="P3835" i="16"/>
  <c r="Q3835" i="16"/>
  <c r="R3835" i="16" s="1"/>
  <c r="N3835" i="16" s="1"/>
  <c r="Q3632" i="16"/>
  <c r="R3632" i="16" s="1"/>
  <c r="N3632" i="16" s="1"/>
  <c r="P3632" i="16"/>
  <c r="P574" i="16"/>
  <c r="Q574" i="16"/>
  <c r="R574" i="16" s="1"/>
  <c r="N574" i="16" s="1"/>
  <c r="P3246" i="16"/>
  <c r="Q3246" i="16"/>
  <c r="R3246" i="16" s="1"/>
  <c r="N3246" i="16" s="1"/>
  <c r="Q2771" i="16"/>
  <c r="R2771" i="16" s="1"/>
  <c r="N2771" i="16" s="1"/>
  <c r="P2771" i="16"/>
  <c r="Q2203" i="16"/>
  <c r="R2203" i="16" s="1"/>
  <c r="N2203" i="16" s="1"/>
  <c r="P2203" i="16"/>
  <c r="Q1941" i="16"/>
  <c r="R1941" i="16" s="1"/>
  <c r="N1941" i="16" s="1"/>
  <c r="P1941" i="16"/>
  <c r="Q1606" i="16"/>
  <c r="R1606" i="16" s="1"/>
  <c r="N1606" i="16" s="1"/>
  <c r="P1606" i="16"/>
  <c r="Q1176" i="16"/>
  <c r="R1176" i="16" s="1"/>
  <c r="N1176" i="16" s="1"/>
  <c r="P1176" i="16"/>
  <c r="P2916" i="16"/>
  <c r="Q2916" i="16"/>
  <c r="R2916" i="16" s="1"/>
  <c r="N2916" i="16" s="1"/>
  <c r="P3625" i="16"/>
  <c r="Q3625" i="16"/>
  <c r="R3625" i="16" s="1"/>
  <c r="N3625" i="16" s="1"/>
  <c r="P3303" i="16"/>
  <c r="Q3303" i="16"/>
  <c r="R3303" i="16" s="1"/>
  <c r="N3303" i="16" s="1"/>
  <c r="Q3271" i="16"/>
  <c r="R3271" i="16" s="1"/>
  <c r="N3271" i="16" s="1"/>
  <c r="P3271" i="16"/>
  <c r="P1967" i="16"/>
  <c r="Q1967" i="16"/>
  <c r="R1967" i="16" s="1"/>
  <c r="N1967" i="16" s="1"/>
  <c r="Q3803" i="16"/>
  <c r="R3803" i="16" s="1"/>
  <c r="N3803" i="16" s="1"/>
  <c r="P3803" i="16"/>
  <c r="P3552" i="16"/>
  <c r="Q3552" i="16"/>
  <c r="R3552" i="16" s="1"/>
  <c r="N3552" i="16" s="1"/>
  <c r="Q3198" i="16"/>
  <c r="R3198" i="16" s="1"/>
  <c r="N3198" i="16" s="1"/>
  <c r="P3198" i="16"/>
  <c r="P2779" i="16"/>
  <c r="Q2779" i="16"/>
  <c r="R2779" i="16" s="1"/>
  <c r="N2779" i="16" s="1"/>
  <c r="Q2504" i="16"/>
  <c r="R2504" i="16" s="1"/>
  <c r="N2504" i="16" s="1"/>
  <c r="P2504" i="16"/>
  <c r="P2241" i="16"/>
  <c r="Q2241" i="16"/>
  <c r="R2241" i="16" s="1"/>
  <c r="N2241" i="16" s="1"/>
  <c r="Q1918" i="16"/>
  <c r="R1918" i="16" s="1"/>
  <c r="N1918" i="16" s="1"/>
  <c r="P1918" i="16"/>
  <c r="Q1477" i="16"/>
  <c r="R1477" i="16" s="1"/>
  <c r="N1477" i="16" s="1"/>
  <c r="P1477" i="16"/>
  <c r="P3205" i="16"/>
  <c r="Q3205" i="16"/>
  <c r="R3205" i="16" s="1"/>
  <c r="N3205" i="16" s="1"/>
  <c r="Q3689" i="16"/>
  <c r="R3689" i="16" s="1"/>
  <c r="N3689" i="16" s="1"/>
  <c r="P3689" i="16"/>
  <c r="Q3305" i="16"/>
  <c r="R3305" i="16" s="1"/>
  <c r="N3305" i="16" s="1"/>
  <c r="P3305" i="16"/>
  <c r="Q3570" i="16"/>
  <c r="R3570" i="16" s="1"/>
  <c r="N3570" i="16" s="1"/>
  <c r="P3570" i="16"/>
  <c r="P3369" i="16"/>
  <c r="Q3369" i="16"/>
  <c r="R3369" i="16" s="1"/>
  <c r="N3369" i="16" s="1"/>
  <c r="Q312" i="16"/>
  <c r="R312" i="16" s="1"/>
  <c r="N312" i="16" s="1"/>
  <c r="P312" i="16"/>
  <c r="P3352" i="16"/>
  <c r="Q3352" i="16"/>
  <c r="R3352" i="16" s="1"/>
  <c r="N3352" i="16" s="1"/>
  <c r="P2843" i="16"/>
  <c r="Q2843" i="16"/>
  <c r="R2843" i="16" s="1"/>
  <c r="N2843" i="16" s="1"/>
  <c r="Q2240" i="16"/>
  <c r="R2240" i="16" s="1"/>
  <c r="N2240" i="16" s="1"/>
  <c r="P2240" i="16"/>
  <c r="Q1940" i="16"/>
  <c r="R1940" i="16" s="1"/>
  <c r="N1940" i="16" s="1"/>
  <c r="P1940" i="16"/>
  <c r="Q1678" i="16"/>
  <c r="R1678" i="16" s="1"/>
  <c r="N1678" i="16" s="1"/>
  <c r="P1678" i="16"/>
  <c r="P1341" i="16"/>
  <c r="Q1341" i="16"/>
  <c r="R1341" i="16" s="1"/>
  <c r="N1341" i="16" s="1"/>
  <c r="Q95" i="16"/>
  <c r="R95" i="16" s="1"/>
  <c r="N95" i="16" s="1"/>
  <c r="P95" i="16"/>
  <c r="P2651" i="16"/>
  <c r="Q2651" i="16"/>
  <c r="R2651" i="16" s="1"/>
  <c r="N2651" i="16" s="1"/>
  <c r="Q3362" i="16"/>
  <c r="R3362" i="16" s="1"/>
  <c r="N3362" i="16" s="1"/>
  <c r="P3362" i="16"/>
  <c r="P2225" i="16"/>
  <c r="Q2225" i="16"/>
  <c r="R2225" i="16" s="1"/>
  <c r="N2225" i="16" s="1"/>
  <c r="Q1565" i="16"/>
  <c r="R1565" i="16" s="1"/>
  <c r="N1565" i="16" s="1"/>
  <c r="P1565" i="16"/>
  <c r="P3765" i="16"/>
  <c r="Q3765" i="16"/>
  <c r="R3765" i="16" s="1"/>
  <c r="N3765" i="16" s="1"/>
  <c r="Q3538" i="16"/>
  <c r="R3538" i="16" s="1"/>
  <c r="N3538" i="16" s="1"/>
  <c r="P3538" i="16"/>
  <c r="Q3288" i="16"/>
  <c r="R3288" i="16" s="1"/>
  <c r="N3288" i="16" s="1"/>
  <c r="P3288" i="16"/>
  <c r="Q3270" i="16"/>
  <c r="R3270" i="16" s="1"/>
  <c r="N3270" i="16" s="1"/>
  <c r="P3270" i="16"/>
  <c r="Q2795" i="16"/>
  <c r="R2795" i="16" s="1"/>
  <c r="N2795" i="16" s="1"/>
  <c r="P2795" i="16"/>
  <c r="Q3249" i="16"/>
  <c r="R3249" i="16" s="1"/>
  <c r="N3249" i="16" s="1"/>
  <c r="P3249" i="16"/>
  <c r="P1728" i="16"/>
  <c r="Q1728" i="16"/>
  <c r="R1728" i="16" s="1"/>
  <c r="N1728" i="16" s="1"/>
  <c r="Q3732" i="16"/>
  <c r="R3732" i="16" s="1"/>
  <c r="N3732" i="16" s="1"/>
  <c r="P3732" i="16"/>
  <c r="Q2303" i="16"/>
  <c r="R2303" i="16" s="1"/>
  <c r="N2303" i="16" s="1"/>
  <c r="P2303" i="16"/>
  <c r="Q3738" i="16"/>
  <c r="R3738" i="16" s="1"/>
  <c r="N3738" i="16" s="1"/>
  <c r="P3738" i="16"/>
  <c r="P2539" i="16"/>
  <c r="Q2539" i="16"/>
  <c r="R2539" i="16" s="1"/>
  <c r="N2539" i="16" s="1"/>
  <c r="Q2278" i="16"/>
  <c r="R2278" i="16" s="1"/>
  <c r="N2278" i="16" s="1"/>
  <c r="P2278" i="16"/>
  <c r="Q1954" i="16"/>
  <c r="R1954" i="16" s="1"/>
  <c r="N1954" i="16" s="1"/>
  <c r="P1954" i="16"/>
  <c r="Q1512" i="16"/>
  <c r="R1512" i="16" s="1"/>
  <c r="N1512" i="16" s="1"/>
  <c r="P1512" i="16"/>
  <c r="Q3240" i="16"/>
  <c r="R3240" i="16" s="1"/>
  <c r="N3240" i="16" s="1"/>
  <c r="P3240" i="16"/>
  <c r="Q3832" i="16"/>
  <c r="R3832" i="16" s="1"/>
  <c r="N3832" i="16" s="1"/>
  <c r="P3832" i="16"/>
  <c r="Q3341" i="16"/>
  <c r="R3341" i="16" s="1"/>
  <c r="N3341" i="16" s="1"/>
  <c r="P3341" i="16"/>
  <c r="Q3606" i="16"/>
  <c r="R3606" i="16" s="1"/>
  <c r="N3606" i="16" s="1"/>
  <c r="P3606" i="16"/>
  <c r="P3404" i="16"/>
  <c r="Q3404" i="16"/>
  <c r="R3404" i="16" s="1"/>
  <c r="N3404" i="16" s="1"/>
  <c r="Q347" i="16"/>
  <c r="R347" i="16" s="1"/>
  <c r="N347" i="16" s="1"/>
  <c r="P347" i="16"/>
  <c r="Q3556" i="16"/>
  <c r="R3556" i="16" s="1"/>
  <c r="N3556" i="16" s="1"/>
  <c r="P3556" i="16"/>
  <c r="P3024" i="16"/>
  <c r="Q3024" i="16"/>
  <c r="R3024" i="16" s="1"/>
  <c r="N3024" i="16" s="1"/>
  <c r="Q3142" i="16"/>
  <c r="R3142" i="16" s="1"/>
  <c r="N3142" i="16" s="1"/>
  <c r="P3142" i="16"/>
  <c r="Q1139" i="16"/>
  <c r="R1139" i="16" s="1"/>
  <c r="N1139" i="16" s="1"/>
  <c r="P1139" i="16"/>
  <c r="Q2946" i="16"/>
  <c r="R2946" i="16" s="1"/>
  <c r="N2946" i="16" s="1"/>
  <c r="P2946" i="16"/>
  <c r="P2471" i="16"/>
  <c r="Q2471" i="16"/>
  <c r="R2471" i="16" s="1"/>
  <c r="N2471" i="16" s="1"/>
  <c r="Q1843" i="16"/>
  <c r="R1843" i="16" s="1"/>
  <c r="N1843" i="16" s="1"/>
  <c r="P1843" i="16"/>
  <c r="P1580" i="16"/>
  <c r="Q1580" i="16"/>
  <c r="R1580" i="16" s="1"/>
  <c r="N1580" i="16" s="1"/>
  <c r="Q1245" i="16"/>
  <c r="R1245" i="16" s="1"/>
  <c r="N1245" i="16" s="1"/>
  <c r="P1245" i="16"/>
  <c r="Q2998" i="16"/>
  <c r="R2998" i="16" s="1"/>
  <c r="N2998" i="16" s="1"/>
  <c r="P2998" i="16"/>
  <c r="Q2544" i="16"/>
  <c r="R2544" i="16" s="1"/>
  <c r="N2544" i="16" s="1"/>
  <c r="P2544" i="16"/>
  <c r="P3267" i="16"/>
  <c r="Q3267" i="16"/>
  <c r="R3267" i="16" s="1"/>
  <c r="N3267" i="16" s="1"/>
  <c r="Q3844" i="16"/>
  <c r="R3844" i="16" s="1"/>
  <c r="N3844" i="16" s="1"/>
  <c r="P3844" i="16"/>
  <c r="Q1457" i="16"/>
  <c r="R1457" i="16" s="1"/>
  <c r="N1457" i="16" s="1"/>
  <c r="P1457" i="16"/>
  <c r="Q3668" i="16"/>
  <c r="R3668" i="16" s="1"/>
  <c r="N3668" i="16" s="1"/>
  <c r="P3668" i="16"/>
  <c r="Q3442" i="16"/>
  <c r="R3442" i="16" s="1"/>
  <c r="N3442" i="16" s="1"/>
  <c r="P3442" i="16"/>
  <c r="Q3191" i="16"/>
  <c r="R3191" i="16" s="1"/>
  <c r="N3191" i="16" s="1"/>
  <c r="P3191" i="16"/>
  <c r="P2754" i="16"/>
  <c r="Q2754" i="16"/>
  <c r="R2754" i="16" s="1"/>
  <c r="N2754" i="16" s="1"/>
  <c r="Q2314" i="16"/>
  <c r="R2314" i="16" s="1"/>
  <c r="N2314" i="16" s="1"/>
  <c r="P2314" i="16"/>
  <c r="Q2000" i="16"/>
  <c r="R2000" i="16" s="1"/>
  <c r="N2000" i="16" s="1"/>
  <c r="P2000" i="16"/>
  <c r="P1738" i="16"/>
  <c r="Q1738" i="16"/>
  <c r="R1738" i="16" s="1"/>
  <c r="N1738" i="16" s="1"/>
  <c r="P1402" i="16"/>
  <c r="Q1402" i="16"/>
  <c r="R1402" i="16" s="1"/>
  <c r="N1402" i="16" s="1"/>
  <c r="Q156" i="16"/>
  <c r="R156" i="16" s="1"/>
  <c r="N156" i="16" s="1"/>
  <c r="P156" i="16"/>
  <c r="Q2712" i="16"/>
  <c r="R2712" i="16" s="1"/>
  <c r="N2712" i="16" s="1"/>
  <c r="P2712" i="16"/>
  <c r="P3422" i="16"/>
  <c r="Q3422" i="16"/>
  <c r="R3422" i="16" s="1"/>
  <c r="N3422" i="16" s="1"/>
  <c r="Q3100" i="16"/>
  <c r="R3100" i="16" s="1"/>
  <c r="N3100" i="16" s="1"/>
  <c r="P3100" i="16"/>
  <c r="Q2058" i="16"/>
  <c r="R2058" i="16" s="1"/>
  <c r="N2058" i="16" s="1"/>
  <c r="P2058" i="16"/>
  <c r="P3824" i="16"/>
  <c r="Q3824" i="16"/>
  <c r="R3824" i="16" s="1"/>
  <c r="N3824" i="16" s="1"/>
  <c r="Q3598" i="16"/>
  <c r="R3598" i="16" s="1"/>
  <c r="N3598" i="16" s="1"/>
  <c r="P3598" i="16"/>
  <c r="Q3349" i="16"/>
  <c r="R3349" i="16" s="1"/>
  <c r="N3349" i="16" s="1"/>
  <c r="P3349" i="16"/>
  <c r="P3690" i="16"/>
  <c r="Q3690" i="16"/>
  <c r="R3690" i="16" s="1"/>
  <c r="N3690" i="16" s="1"/>
  <c r="P3118" i="16"/>
  <c r="Q3118" i="16"/>
  <c r="R3118" i="16" s="1"/>
  <c r="N3118" i="16" s="1"/>
  <c r="Q2155" i="16"/>
  <c r="R2155" i="16" s="1"/>
  <c r="N2155" i="16" s="1"/>
  <c r="P2155" i="16"/>
  <c r="Q1894" i="16"/>
  <c r="R1894" i="16" s="1"/>
  <c r="N1894" i="16" s="1"/>
  <c r="P1894" i="16"/>
  <c r="P1559" i="16"/>
  <c r="Q1559" i="16"/>
  <c r="R1559" i="16" s="1"/>
  <c r="N1559" i="16" s="1"/>
  <c r="P1128" i="16"/>
  <c r="Q1128" i="16"/>
  <c r="R1128" i="16" s="1"/>
  <c r="N1128" i="16" s="1"/>
  <c r="Q2868" i="16"/>
  <c r="R2868" i="16" s="1"/>
  <c r="N2868" i="16" s="1"/>
  <c r="P2868" i="16"/>
  <c r="Q3578" i="16"/>
  <c r="R3578" i="16" s="1"/>
  <c r="N3578" i="16" s="1"/>
  <c r="P3578" i="16"/>
  <c r="Q3256" i="16"/>
  <c r="R3256" i="16" s="1"/>
  <c r="N3256" i="16" s="1"/>
  <c r="P3256" i="16"/>
  <c r="Q3223" i="16"/>
  <c r="R3223" i="16" s="1"/>
  <c r="N3223" i="16" s="1"/>
  <c r="P3223" i="16"/>
  <c r="P1739" i="16"/>
  <c r="Q1739" i="16"/>
  <c r="R1739" i="16" s="1"/>
  <c r="N1739" i="16" s="1"/>
  <c r="Q3754" i="16"/>
  <c r="R3754" i="16" s="1"/>
  <c r="N3754" i="16" s="1"/>
  <c r="P3754" i="16"/>
  <c r="Q3504" i="16"/>
  <c r="R3504" i="16" s="1"/>
  <c r="N3504" i="16" s="1"/>
  <c r="P3504" i="16"/>
  <c r="P3790" i="16"/>
  <c r="Q3790" i="16"/>
  <c r="R3790" i="16" s="1"/>
  <c r="N3790" i="16" s="1"/>
  <c r="P2610" i="16"/>
  <c r="Q2610" i="16"/>
  <c r="R2610" i="16" s="1"/>
  <c r="N2610" i="16" s="1"/>
  <c r="P326" i="16"/>
  <c r="Q326" i="16"/>
  <c r="R326" i="16" s="1"/>
  <c r="N326" i="16" s="1"/>
  <c r="Q210" i="16"/>
  <c r="R210" i="16" s="1"/>
  <c r="N210" i="16" s="1"/>
  <c r="P210" i="16"/>
  <c r="Q1527" i="16"/>
  <c r="R1527" i="16" s="1"/>
  <c r="N1527" i="16" s="1"/>
  <c r="P1527" i="16"/>
  <c r="P382" i="16"/>
  <c r="Q382" i="16"/>
  <c r="R382" i="16" s="1"/>
  <c r="N382" i="16" s="1"/>
  <c r="P682" i="16"/>
  <c r="Q682" i="16"/>
  <c r="R682" i="16" s="1"/>
  <c r="N682" i="16" s="1"/>
  <c r="Q1095" i="16"/>
  <c r="R1095" i="16" s="1"/>
  <c r="N1095" i="16" s="1"/>
  <c r="P1095" i="16"/>
  <c r="P269" i="16"/>
  <c r="Q269" i="16"/>
  <c r="R269" i="16" s="1"/>
  <c r="N269" i="16" s="1"/>
  <c r="Q1027" i="16"/>
  <c r="R1027" i="16" s="1"/>
  <c r="N1027" i="16" s="1"/>
  <c r="P1027" i="16"/>
  <c r="Q3507" i="16"/>
  <c r="R3507" i="16" s="1"/>
  <c r="N3507" i="16" s="1"/>
  <c r="P3507" i="16"/>
  <c r="P162" i="16"/>
  <c r="Q162" i="16"/>
  <c r="R162" i="16" s="1"/>
  <c r="N162" i="16" s="1"/>
  <c r="P2318" i="16"/>
  <c r="Q2318" i="16"/>
  <c r="R2318" i="16" s="1"/>
  <c r="N2318" i="16" s="1"/>
  <c r="Q1903" i="16"/>
  <c r="R1903" i="16" s="1"/>
  <c r="N1903" i="16" s="1"/>
  <c r="P1903" i="16"/>
  <c r="P2744" i="16"/>
  <c r="Q2744" i="16"/>
  <c r="R2744" i="16" s="1"/>
  <c r="N2744" i="16" s="1"/>
  <c r="P1278" i="16"/>
  <c r="Q1278" i="16"/>
  <c r="R1278" i="16" s="1"/>
  <c r="N1278" i="16" s="1"/>
  <c r="Q2261" i="16"/>
  <c r="R2261" i="16" s="1"/>
  <c r="N2261" i="16" s="1"/>
  <c r="P2261" i="16"/>
  <c r="Q1034" i="16"/>
  <c r="R1034" i="16" s="1"/>
  <c r="N1034" i="16" s="1"/>
  <c r="P1034" i="16"/>
  <c r="Q49" i="16"/>
  <c r="R49" i="16" s="1"/>
  <c r="N49" i="16" s="1"/>
  <c r="P49" i="16"/>
  <c r="P1118" i="16"/>
  <c r="Q1118" i="16"/>
  <c r="R1118" i="16" s="1"/>
  <c r="N1118" i="16" s="1"/>
  <c r="Q831" i="16"/>
  <c r="R831" i="16" s="1"/>
  <c r="N831" i="16" s="1"/>
  <c r="P831" i="16"/>
  <c r="P434" i="16"/>
  <c r="Q434" i="16"/>
  <c r="R434" i="16" s="1"/>
  <c r="N434" i="16" s="1"/>
  <c r="P720" i="16"/>
  <c r="Q720" i="16"/>
  <c r="R720" i="16" s="1"/>
  <c r="N720" i="16" s="1"/>
  <c r="P91" i="16"/>
  <c r="Q91" i="16"/>
  <c r="R91" i="16" s="1"/>
  <c r="N91" i="16" s="1"/>
  <c r="P2199" i="16"/>
  <c r="Q2199" i="16"/>
  <c r="R2199" i="16" s="1"/>
  <c r="N2199" i="16" s="1"/>
  <c r="Q181" i="16"/>
  <c r="R181" i="16" s="1"/>
  <c r="N181" i="16" s="1"/>
  <c r="P181" i="16"/>
  <c r="Q468" i="16"/>
  <c r="R468" i="16" s="1"/>
  <c r="N468" i="16" s="1"/>
  <c r="P468" i="16"/>
  <c r="P533" i="16"/>
  <c r="Q533" i="16"/>
  <c r="R533" i="16" s="1"/>
  <c r="N533" i="16" s="1"/>
  <c r="Q2005" i="16"/>
  <c r="R2005" i="16" s="1"/>
  <c r="N2005" i="16" s="1"/>
  <c r="P2005" i="16"/>
  <c r="P1005" i="16"/>
  <c r="Q1005" i="16"/>
  <c r="R1005" i="16" s="1"/>
  <c r="N1005" i="16" s="1"/>
  <c r="Q295" i="16"/>
  <c r="R295" i="16" s="1"/>
  <c r="N295" i="16" s="1"/>
  <c r="P295" i="16"/>
  <c r="P241" i="16"/>
  <c r="Q241" i="16"/>
  <c r="R241" i="16" s="1"/>
  <c r="N241" i="16" s="1"/>
  <c r="Q442" i="16"/>
  <c r="R442" i="16" s="1"/>
  <c r="N442" i="16" s="1"/>
  <c r="P442" i="16"/>
  <c r="P387" i="16"/>
  <c r="Q387" i="16"/>
  <c r="R387" i="16" s="1"/>
  <c r="N387" i="16" s="1"/>
  <c r="P898" i="16"/>
  <c r="Q898" i="16"/>
  <c r="R898" i="16" s="1"/>
  <c r="N898" i="16" s="1"/>
  <c r="Q1912" i="16"/>
  <c r="R1912" i="16" s="1"/>
  <c r="N1912" i="16" s="1"/>
  <c r="P1912" i="16"/>
  <c r="Q922" i="16"/>
  <c r="R922" i="16" s="1"/>
  <c r="N922" i="16" s="1"/>
  <c r="P922" i="16"/>
  <c r="Q490" i="16"/>
  <c r="R490" i="16" s="1"/>
  <c r="N490" i="16" s="1"/>
  <c r="P490" i="16"/>
  <c r="Q1586" i="16"/>
  <c r="R1586" i="16" s="1"/>
  <c r="N1586" i="16" s="1"/>
  <c r="P1586" i="16"/>
  <c r="Q1425" i="16"/>
  <c r="R1425" i="16" s="1"/>
  <c r="N1425" i="16" s="1"/>
  <c r="P1425" i="16"/>
  <c r="Q1335" i="16"/>
  <c r="R1335" i="16" s="1"/>
  <c r="N1335" i="16" s="1"/>
  <c r="P1335" i="16"/>
  <c r="Q2408" i="16"/>
  <c r="R2408" i="16" s="1"/>
  <c r="N2408" i="16" s="1"/>
  <c r="P2408" i="16"/>
  <c r="P918" i="16"/>
  <c r="Q918" i="16"/>
  <c r="R918" i="16" s="1"/>
  <c r="N918" i="16" s="1"/>
  <c r="Q1121" i="16"/>
  <c r="R1121" i="16" s="1"/>
  <c r="N1121" i="16" s="1"/>
  <c r="P1121" i="16"/>
  <c r="Q1252" i="16"/>
  <c r="R1252" i="16" s="1"/>
  <c r="N1252" i="16" s="1"/>
  <c r="P1252" i="16"/>
  <c r="Q1120" i="16"/>
  <c r="R1120" i="16" s="1"/>
  <c r="N1120" i="16" s="1"/>
  <c r="P1120" i="16"/>
  <c r="Q2547" i="16"/>
  <c r="R2547" i="16" s="1"/>
  <c r="N2547" i="16" s="1"/>
  <c r="P2547" i="16"/>
  <c r="Q2751" i="16"/>
  <c r="R2751" i="16" s="1"/>
  <c r="N2751" i="16" s="1"/>
  <c r="P2751" i="16"/>
  <c r="Q1275" i="16"/>
  <c r="R1275" i="16" s="1"/>
  <c r="N1275" i="16" s="1"/>
  <c r="P1275" i="16"/>
  <c r="P3340" i="16"/>
  <c r="Q3340" i="16"/>
  <c r="R3340" i="16" s="1"/>
  <c r="N3340" i="16" s="1"/>
  <c r="Q3685" i="16"/>
  <c r="R3685" i="16" s="1"/>
  <c r="N3685" i="16" s="1"/>
  <c r="P3685" i="16"/>
  <c r="Q2158" i="16"/>
  <c r="R2158" i="16" s="1"/>
  <c r="N2158" i="16" s="1"/>
  <c r="P2158" i="16"/>
  <c r="Q3610" i="16"/>
  <c r="R3610" i="16" s="1"/>
  <c r="N3610" i="16" s="1"/>
  <c r="P3610" i="16"/>
  <c r="Q1727" i="16"/>
  <c r="R1727" i="16" s="1"/>
  <c r="N1727" i="16" s="1"/>
  <c r="P1727" i="16"/>
  <c r="Q563" i="16"/>
  <c r="R563" i="16" s="1"/>
  <c r="N563" i="16" s="1"/>
  <c r="P563" i="16"/>
  <c r="Q3403" i="16"/>
  <c r="R3403" i="16" s="1"/>
  <c r="N3403" i="16" s="1"/>
  <c r="P3403" i="16"/>
  <c r="Q303" i="16"/>
  <c r="R303" i="16" s="1"/>
  <c r="N303" i="16" s="1"/>
  <c r="P303" i="16"/>
  <c r="Q105" i="16"/>
  <c r="R105" i="16" s="1"/>
  <c r="N105" i="16" s="1"/>
  <c r="P105" i="16"/>
  <c r="P814" i="16"/>
  <c r="Q814" i="16"/>
  <c r="R814" i="16" s="1"/>
  <c r="N814" i="16" s="1"/>
  <c r="Q161" i="16"/>
  <c r="R161" i="16" s="1"/>
  <c r="N161" i="16" s="1"/>
  <c r="P161" i="16"/>
  <c r="P362" i="16"/>
  <c r="Q362" i="16"/>
  <c r="R362" i="16" s="1"/>
  <c r="N362" i="16" s="1"/>
  <c r="Q969" i="16"/>
  <c r="R969" i="16" s="1"/>
  <c r="N969" i="16" s="1"/>
  <c r="P969" i="16"/>
  <c r="P222" i="16"/>
  <c r="Q222" i="16"/>
  <c r="R222" i="16" s="1"/>
  <c r="N222" i="16" s="1"/>
  <c r="P422" i="16"/>
  <c r="Q422" i="16"/>
  <c r="R422" i="16" s="1"/>
  <c r="N422" i="16" s="1"/>
  <c r="P94" i="16"/>
  <c r="Q94" i="16"/>
  <c r="R94" i="16" s="1"/>
  <c r="N94" i="16" s="1"/>
  <c r="Q329" i="16"/>
  <c r="R329" i="16" s="1"/>
  <c r="N329" i="16" s="1"/>
  <c r="P329" i="16"/>
  <c r="P134" i="16"/>
  <c r="Q134" i="16"/>
  <c r="R134" i="16" s="1"/>
  <c r="N134" i="16" s="1"/>
  <c r="Q393" i="16"/>
  <c r="R393" i="16" s="1"/>
  <c r="N393" i="16" s="1"/>
  <c r="P393" i="16"/>
  <c r="Q880" i="16"/>
  <c r="R880" i="16" s="1"/>
  <c r="N880" i="16" s="1"/>
  <c r="P880" i="16"/>
  <c r="Q925" i="16"/>
  <c r="R925" i="16" s="1"/>
  <c r="N925" i="16" s="1"/>
  <c r="P925" i="16"/>
  <c r="Q692" i="16"/>
  <c r="R692" i="16" s="1"/>
  <c r="N692" i="16" s="1"/>
  <c r="P692" i="16"/>
  <c r="P316" i="16"/>
  <c r="Q316" i="16"/>
  <c r="R316" i="16" s="1"/>
  <c r="N316" i="16" s="1"/>
  <c r="P85" i="16"/>
  <c r="Q85" i="16"/>
  <c r="R85" i="16" s="1"/>
  <c r="N85" i="16" s="1"/>
  <c r="Q149" i="16"/>
  <c r="R149" i="16" s="1"/>
  <c r="N149" i="16" s="1"/>
  <c r="P149" i="16"/>
  <c r="P638" i="16"/>
  <c r="Q638" i="16"/>
  <c r="R638" i="16" s="1"/>
  <c r="N638" i="16" s="1"/>
  <c r="P909" i="16"/>
  <c r="Q909" i="16"/>
  <c r="R909" i="16" s="1"/>
  <c r="N909" i="16" s="1"/>
  <c r="Q508" i="16"/>
  <c r="R508" i="16" s="1"/>
  <c r="N508" i="16" s="1"/>
  <c r="P508" i="16"/>
  <c r="P301" i="16"/>
  <c r="Q301" i="16"/>
  <c r="R301" i="16" s="1"/>
  <c r="N301" i="16" s="1"/>
  <c r="Q1009" i="16"/>
  <c r="R1009" i="16" s="1"/>
  <c r="N1009" i="16" s="1"/>
  <c r="P1009" i="16"/>
  <c r="P772" i="16"/>
  <c r="Q772" i="16"/>
  <c r="R772" i="16" s="1"/>
  <c r="N772" i="16" s="1"/>
  <c r="P79" i="16"/>
  <c r="Q79" i="16"/>
  <c r="R79" i="16" s="1"/>
  <c r="N79" i="16" s="1"/>
  <c r="Q812" i="16"/>
  <c r="R812" i="16" s="1"/>
  <c r="N812" i="16" s="1"/>
  <c r="P812" i="16"/>
  <c r="P502" i="16"/>
  <c r="Q502" i="16"/>
  <c r="R502" i="16" s="1"/>
  <c r="N502" i="16" s="1"/>
  <c r="Q1297" i="16"/>
  <c r="R1297" i="16" s="1"/>
  <c r="N1297" i="16" s="1"/>
  <c r="P1297" i="16"/>
  <c r="Q3061" i="16"/>
  <c r="R3061" i="16" s="1"/>
  <c r="N3061" i="16" s="1"/>
  <c r="P3061" i="16"/>
  <c r="P2069" i="16"/>
  <c r="Q2069" i="16"/>
  <c r="R2069" i="16" s="1"/>
  <c r="N2069" i="16" s="1"/>
  <c r="P889" i="16"/>
  <c r="Q889" i="16"/>
  <c r="R889" i="16" s="1"/>
  <c r="N889" i="16" s="1"/>
  <c r="Q590" i="16"/>
  <c r="R590" i="16" s="1"/>
  <c r="N590" i="16" s="1"/>
  <c r="P590" i="16"/>
  <c r="Q353" i="16"/>
  <c r="R353" i="16" s="1"/>
  <c r="N353" i="16" s="1"/>
  <c r="P353" i="16"/>
  <c r="P667" i="16"/>
  <c r="Q667" i="16"/>
  <c r="R667" i="16" s="1"/>
  <c r="N667" i="16" s="1"/>
  <c r="Q381" i="16"/>
  <c r="R381" i="16" s="1"/>
  <c r="N381" i="16" s="1"/>
  <c r="P381" i="16"/>
  <c r="Q145" i="16"/>
  <c r="R145" i="16" s="1"/>
  <c r="N145" i="16" s="1"/>
  <c r="P145" i="16"/>
  <c r="P1896" i="16"/>
  <c r="Q1896" i="16"/>
  <c r="R1896" i="16" s="1"/>
  <c r="N1896" i="16" s="1"/>
  <c r="Q1730" i="16"/>
  <c r="R1730" i="16" s="1"/>
  <c r="N1730" i="16" s="1"/>
  <c r="P1730" i="16"/>
  <c r="Q1037" i="16"/>
  <c r="R1037" i="16" s="1"/>
  <c r="N1037" i="16" s="1"/>
  <c r="P1037" i="16"/>
  <c r="Q744" i="16"/>
  <c r="R744" i="16" s="1"/>
  <c r="N744" i="16" s="1"/>
  <c r="P744" i="16"/>
  <c r="P2509" i="16"/>
  <c r="Q2509" i="16"/>
  <c r="R2509" i="16" s="1"/>
  <c r="N2509" i="16" s="1"/>
  <c r="P1023" i="16"/>
  <c r="Q1023" i="16"/>
  <c r="R1023" i="16" s="1"/>
  <c r="N1023" i="16" s="1"/>
  <c r="P54" i="16"/>
  <c r="Q54" i="16"/>
  <c r="R54" i="16" s="1"/>
  <c r="N54" i="16" s="1"/>
  <c r="Q757" i="16"/>
  <c r="R757" i="16" s="1"/>
  <c r="N757" i="16" s="1"/>
  <c r="P757" i="16"/>
  <c r="Q520" i="16"/>
  <c r="R520" i="16" s="1"/>
  <c r="N520" i="16" s="1"/>
  <c r="P520" i="16"/>
  <c r="Q221" i="16"/>
  <c r="R221" i="16" s="1"/>
  <c r="N221" i="16" s="1"/>
  <c r="P221" i="16"/>
  <c r="Q559" i="16"/>
  <c r="R559" i="16" s="1"/>
  <c r="N559" i="16" s="1"/>
  <c r="P559" i="16"/>
  <c r="P250" i="16"/>
  <c r="Q250" i="16"/>
  <c r="R250" i="16" s="1"/>
  <c r="N250" i="16" s="1"/>
  <c r="Q1045" i="16"/>
  <c r="R1045" i="16" s="1"/>
  <c r="N1045" i="16" s="1"/>
  <c r="P1045" i="16"/>
  <c r="Q2809" i="16"/>
  <c r="R2809" i="16" s="1"/>
  <c r="N2809" i="16" s="1"/>
  <c r="P2809" i="16"/>
  <c r="P2607" i="16"/>
  <c r="Q2607" i="16"/>
  <c r="R2607" i="16" s="1"/>
  <c r="N2607" i="16" s="1"/>
  <c r="P626" i="16"/>
  <c r="Q626" i="16"/>
  <c r="R626" i="16" s="1"/>
  <c r="N626" i="16" s="1"/>
  <c r="Q388" i="16"/>
  <c r="R388" i="16" s="1"/>
  <c r="N388" i="16" s="1"/>
  <c r="P388" i="16"/>
  <c r="Q90" i="16"/>
  <c r="R90" i="16" s="1"/>
  <c r="N90" i="16" s="1"/>
  <c r="P90" i="16"/>
  <c r="P428" i="16"/>
  <c r="Q428" i="16"/>
  <c r="R428" i="16" s="1"/>
  <c r="N428" i="16" s="1"/>
  <c r="Q118" i="16"/>
  <c r="R118" i="16" s="1"/>
  <c r="N118" i="16" s="1"/>
  <c r="P118" i="16"/>
  <c r="P912" i="16"/>
  <c r="Q912" i="16"/>
  <c r="R912" i="16" s="1"/>
  <c r="N912" i="16" s="1"/>
  <c r="P2677" i="16"/>
  <c r="Q2677" i="16"/>
  <c r="R2677" i="16" s="1"/>
  <c r="N2677" i="16" s="1"/>
  <c r="P1755" i="16"/>
  <c r="Q1755" i="16"/>
  <c r="R1755" i="16" s="1"/>
  <c r="N1755" i="16" s="1"/>
  <c r="Q113" i="16"/>
  <c r="R113" i="16" s="1"/>
  <c r="N113" i="16" s="1"/>
  <c r="P113" i="16"/>
  <c r="P834" i="16"/>
  <c r="Q834" i="16"/>
  <c r="R834" i="16" s="1"/>
  <c r="N834" i="16" s="1"/>
  <c r="Q139" i="16"/>
  <c r="R139" i="16" s="1"/>
  <c r="N139" i="16" s="1"/>
  <c r="P139" i="16"/>
  <c r="Q860" i="16"/>
  <c r="R860" i="16" s="1"/>
  <c r="N860" i="16" s="1"/>
  <c r="P860" i="16"/>
  <c r="P637" i="16"/>
  <c r="Q637" i="16"/>
  <c r="R637" i="16" s="1"/>
  <c r="N637" i="16" s="1"/>
  <c r="Q2389" i="16"/>
  <c r="R2389" i="16" s="1"/>
  <c r="N2389" i="16" s="1"/>
  <c r="P2389" i="16"/>
  <c r="Q2738" i="16"/>
  <c r="R2738" i="16" s="1"/>
  <c r="N2738" i="16" s="1"/>
  <c r="P2738" i="16"/>
  <c r="Q64" i="16"/>
  <c r="R64" i="16" s="1"/>
  <c r="N64" i="16" s="1"/>
  <c r="P64" i="16"/>
  <c r="P844" i="16"/>
  <c r="Q844" i="16"/>
  <c r="R844" i="16" s="1"/>
  <c r="N844" i="16" s="1"/>
  <c r="Q151" i="16"/>
  <c r="R151" i="16" s="1"/>
  <c r="N151" i="16" s="1"/>
  <c r="P151" i="16"/>
  <c r="Q884" i="16"/>
  <c r="R884" i="16" s="1"/>
  <c r="N884" i="16" s="1"/>
  <c r="P884" i="16"/>
  <c r="Q575" i="16"/>
  <c r="R575" i="16" s="1"/>
  <c r="N575" i="16" s="1"/>
  <c r="P575" i="16"/>
  <c r="Q1369" i="16"/>
  <c r="R1369" i="16" s="1"/>
  <c r="N1369" i="16" s="1"/>
  <c r="P1369" i="16"/>
  <c r="Q1117" i="16"/>
  <c r="R1117" i="16" s="1"/>
  <c r="N1117" i="16" s="1"/>
  <c r="P1117" i="16"/>
  <c r="P2512" i="16"/>
  <c r="Q2512" i="16"/>
  <c r="R2512" i="16" s="1"/>
  <c r="N2512" i="16" s="1"/>
  <c r="P817" i="16"/>
  <c r="Q817" i="16"/>
  <c r="R817" i="16" s="1"/>
  <c r="N817" i="16" s="1"/>
  <c r="P519" i="16"/>
  <c r="Q519" i="16"/>
  <c r="R519" i="16" s="1"/>
  <c r="N519" i="16" s="1"/>
  <c r="P282" i="16"/>
  <c r="Q282" i="16"/>
  <c r="R282" i="16" s="1"/>
  <c r="N282" i="16" s="1"/>
  <c r="Q596" i="16"/>
  <c r="R596" i="16" s="1"/>
  <c r="N596" i="16" s="1"/>
  <c r="P596" i="16"/>
  <c r="Q309" i="16"/>
  <c r="R309" i="16" s="1"/>
  <c r="N309" i="16" s="1"/>
  <c r="P309" i="16"/>
  <c r="P60" i="16"/>
  <c r="Q60" i="16"/>
  <c r="R60" i="16" s="1"/>
  <c r="N60" i="16" s="1"/>
  <c r="Q1813" i="16"/>
  <c r="R1813" i="16" s="1"/>
  <c r="N1813" i="16" s="1"/>
  <c r="P1813" i="16"/>
  <c r="P1610" i="16"/>
  <c r="Q1610" i="16"/>
  <c r="R1610" i="16" s="1"/>
  <c r="N1610" i="16" s="1"/>
  <c r="Q583" i="16"/>
  <c r="R583" i="16" s="1"/>
  <c r="N583" i="16" s="1"/>
  <c r="P583" i="16"/>
  <c r="Q242" i="16"/>
  <c r="R242" i="16" s="1"/>
  <c r="N242" i="16" s="1"/>
  <c r="P242" i="16"/>
  <c r="P963" i="16"/>
  <c r="Q963" i="16"/>
  <c r="R963" i="16" s="1"/>
  <c r="N963" i="16" s="1"/>
  <c r="Q725" i="16"/>
  <c r="R725" i="16" s="1"/>
  <c r="N725" i="16" s="1"/>
  <c r="P725" i="16"/>
  <c r="Q1040" i="16"/>
  <c r="R1040" i="16" s="1"/>
  <c r="N1040" i="16" s="1"/>
  <c r="P1040" i="16"/>
  <c r="Q753" i="16"/>
  <c r="R753" i="16" s="1"/>
  <c r="N753" i="16" s="1"/>
  <c r="P753" i="16"/>
  <c r="Q527" i="16"/>
  <c r="R527" i="16" s="1"/>
  <c r="N527" i="16" s="1"/>
  <c r="P527" i="16"/>
  <c r="P2281" i="16"/>
  <c r="Q2281" i="16"/>
  <c r="R2281" i="16" s="1"/>
  <c r="N2281" i="16" s="1"/>
  <c r="P2378" i="16"/>
  <c r="Q2378" i="16"/>
  <c r="R2378" i="16" s="1"/>
  <c r="N2378" i="16" s="1"/>
  <c r="Q3508" i="16"/>
  <c r="R3508" i="16" s="1"/>
  <c r="N3508" i="16" s="1"/>
  <c r="P3508" i="16"/>
  <c r="Q1645" i="16"/>
  <c r="R1645" i="16" s="1"/>
  <c r="N1645" i="16" s="1"/>
  <c r="P1645" i="16"/>
  <c r="P726" i="16"/>
  <c r="Q726" i="16"/>
  <c r="R726" i="16" s="1"/>
  <c r="N726" i="16" s="1"/>
  <c r="P266" i="16"/>
  <c r="Q266" i="16"/>
  <c r="R266" i="16" s="1"/>
  <c r="N266" i="16" s="1"/>
  <c r="P986" i="16"/>
  <c r="Q986" i="16"/>
  <c r="R986" i="16" s="1"/>
  <c r="N986" i="16" s="1"/>
  <c r="P748" i="16"/>
  <c r="Q748" i="16"/>
  <c r="R748" i="16" s="1"/>
  <c r="N748" i="16" s="1"/>
  <c r="P47" i="16"/>
  <c r="Q47" i="16"/>
  <c r="R47" i="16" s="1"/>
  <c r="N47" i="16" s="1"/>
  <c r="Q777" i="16"/>
  <c r="R777" i="16" s="1"/>
  <c r="N777" i="16" s="1"/>
  <c r="P777" i="16"/>
  <c r="P553" i="16"/>
  <c r="Q553" i="16"/>
  <c r="R553" i="16" s="1"/>
  <c r="N553" i="16" s="1"/>
  <c r="P2305" i="16"/>
  <c r="Q2305" i="16"/>
  <c r="R2305" i="16" s="1"/>
  <c r="N2305" i="16" s="1"/>
  <c r="Q2474" i="16"/>
  <c r="R2474" i="16" s="1"/>
  <c r="N2474" i="16" s="1"/>
  <c r="P2474" i="16"/>
  <c r="P3330" i="16"/>
  <c r="Q3330" i="16"/>
  <c r="R3330" i="16" s="1"/>
  <c r="N3330" i="16" s="1"/>
  <c r="Q357" i="16"/>
  <c r="R357" i="16" s="1"/>
  <c r="N357" i="16" s="1"/>
  <c r="P357" i="16"/>
  <c r="P119" i="16"/>
  <c r="Q119" i="16"/>
  <c r="R119" i="16" s="1"/>
  <c r="N119" i="16" s="1"/>
  <c r="Q1861" i="16"/>
  <c r="R1861" i="16" s="1"/>
  <c r="N1861" i="16" s="1"/>
  <c r="P1861" i="16"/>
  <c r="Q1705" i="16"/>
  <c r="R1705" i="16" s="1"/>
  <c r="N1705" i="16" s="1"/>
  <c r="P1705" i="16"/>
  <c r="Q883" i="16"/>
  <c r="R883" i="16" s="1"/>
  <c r="N883" i="16" s="1"/>
  <c r="P883" i="16"/>
  <c r="Q2498" i="16"/>
  <c r="R2498" i="16" s="1"/>
  <c r="N2498" i="16" s="1"/>
  <c r="P2498" i="16"/>
  <c r="P2163" i="16"/>
  <c r="Q2163" i="16"/>
  <c r="R2163" i="16" s="1"/>
  <c r="N2163" i="16" s="1"/>
  <c r="Q1901" i="16"/>
  <c r="R1901" i="16" s="1"/>
  <c r="N1901" i="16" s="1"/>
  <c r="P1901" i="16"/>
  <c r="Q1637" i="16"/>
  <c r="R1637" i="16" s="1"/>
  <c r="N1637" i="16" s="1"/>
  <c r="P1637" i="16"/>
  <c r="Q714" i="16"/>
  <c r="R714" i="16" s="1"/>
  <c r="N714" i="16" s="1"/>
  <c r="P714" i="16"/>
  <c r="Q2540" i="16"/>
  <c r="R2540" i="16" s="1"/>
  <c r="N2540" i="16" s="1"/>
  <c r="P2540" i="16"/>
  <c r="Q2518" i="16"/>
  <c r="R2518" i="16" s="1"/>
  <c r="N2518" i="16" s="1"/>
  <c r="P2518" i="16"/>
  <c r="Q1411" i="16"/>
  <c r="R1411" i="16" s="1"/>
  <c r="N1411" i="16" s="1"/>
  <c r="P1411" i="16"/>
  <c r="P1832" i="16"/>
  <c r="Q1832" i="16"/>
  <c r="R1832" i="16" s="1"/>
  <c r="N1832" i="16" s="1"/>
  <c r="Q3807" i="16"/>
  <c r="R3807" i="16" s="1"/>
  <c r="N3807" i="16" s="1"/>
  <c r="P3807" i="16"/>
  <c r="Q2245" i="16"/>
  <c r="R2245" i="16" s="1"/>
  <c r="N2245" i="16" s="1"/>
  <c r="P2245" i="16"/>
  <c r="Q1911" i="16"/>
  <c r="R1911" i="16" s="1"/>
  <c r="N1911" i="16" s="1"/>
  <c r="P1911" i="16"/>
  <c r="Q1649" i="16"/>
  <c r="R1649" i="16" s="1"/>
  <c r="N1649" i="16" s="1"/>
  <c r="P1649" i="16"/>
  <c r="Q1385" i="16"/>
  <c r="R1385" i="16" s="1"/>
  <c r="N1385" i="16" s="1"/>
  <c r="P1385" i="16"/>
  <c r="P462" i="16"/>
  <c r="Q462" i="16"/>
  <c r="R462" i="16" s="1"/>
  <c r="N462" i="16" s="1"/>
  <c r="P2227" i="16"/>
  <c r="Q2227" i="16"/>
  <c r="R2227" i="16" s="1"/>
  <c r="N2227" i="16" s="1"/>
  <c r="Q3021" i="16"/>
  <c r="R3021" i="16" s="1"/>
  <c r="N3021" i="16" s="1"/>
  <c r="P3021" i="16"/>
  <c r="Q3801" i="16"/>
  <c r="R3801" i="16" s="1"/>
  <c r="N3801" i="16" s="1"/>
  <c r="P3801" i="16"/>
  <c r="Q1204" i="16"/>
  <c r="R1204" i="16" s="1"/>
  <c r="N1204" i="16" s="1"/>
  <c r="P1204" i="16"/>
  <c r="Q2931" i="16"/>
  <c r="R2931" i="16" s="1"/>
  <c r="N2931" i="16" s="1"/>
  <c r="P2931" i="16"/>
  <c r="Q2680" i="16"/>
  <c r="R2680" i="16" s="1"/>
  <c r="N2680" i="16" s="1"/>
  <c r="P2680" i="16"/>
  <c r="Q2404" i="16"/>
  <c r="R2404" i="16" s="1"/>
  <c r="N2404" i="16" s="1"/>
  <c r="P2404" i="16"/>
  <c r="Q1435" i="16"/>
  <c r="R1435" i="16" s="1"/>
  <c r="N1435" i="16" s="1"/>
  <c r="P1435" i="16"/>
  <c r="Q1905" i="16"/>
  <c r="R1905" i="16" s="1"/>
  <c r="N1905" i="16" s="1"/>
  <c r="P1905" i="16"/>
  <c r="P3785" i="16"/>
  <c r="Q3785" i="16"/>
  <c r="R3785" i="16" s="1"/>
  <c r="N3785" i="16" s="1"/>
  <c r="Q2558" i="16"/>
  <c r="R2558" i="16" s="1"/>
  <c r="N2558" i="16" s="1"/>
  <c r="P2558" i="16"/>
  <c r="P2223" i="16"/>
  <c r="Q2223" i="16"/>
  <c r="R2223" i="16" s="1"/>
  <c r="N2223" i="16" s="1"/>
  <c r="P1959" i="16"/>
  <c r="Q1959" i="16"/>
  <c r="R1959" i="16" s="1"/>
  <c r="N1959" i="16" s="1"/>
  <c r="P1696" i="16"/>
  <c r="Q1696" i="16"/>
  <c r="R1696" i="16" s="1"/>
  <c r="N1696" i="16" s="1"/>
  <c r="P774" i="16"/>
  <c r="Q774" i="16"/>
  <c r="R774" i="16" s="1"/>
  <c r="N774" i="16" s="1"/>
  <c r="Q2598" i="16"/>
  <c r="R2598" i="16" s="1"/>
  <c r="N2598" i="16" s="1"/>
  <c r="P2598" i="16"/>
  <c r="Q2842" i="16"/>
  <c r="R2842" i="16" s="1"/>
  <c r="N2842" i="16" s="1"/>
  <c r="P2842" i="16"/>
  <c r="Q2426" i="16"/>
  <c r="R2426" i="16" s="1"/>
  <c r="N2426" i="16" s="1"/>
  <c r="P2426" i="16"/>
  <c r="Q2092" i="16"/>
  <c r="R2092" i="16" s="1"/>
  <c r="N2092" i="16" s="1"/>
  <c r="P2092" i="16"/>
  <c r="P1828" i="16"/>
  <c r="Q1828" i="16"/>
  <c r="R1828" i="16" s="1"/>
  <c r="N1828" i="16" s="1"/>
  <c r="P1566" i="16"/>
  <c r="Q1566" i="16"/>
  <c r="R1566" i="16" s="1"/>
  <c r="N1566" i="16" s="1"/>
  <c r="Q642" i="16"/>
  <c r="R642" i="16" s="1"/>
  <c r="N642" i="16" s="1"/>
  <c r="P642" i="16"/>
  <c r="Q2443" i="16"/>
  <c r="R2443" i="16" s="1"/>
  <c r="N2443" i="16" s="1"/>
  <c r="P2443" i="16"/>
  <c r="Q2086" i="16"/>
  <c r="R2086" i="16" s="1"/>
  <c r="N2086" i="16" s="1"/>
  <c r="P2086" i="16"/>
  <c r="P2295" i="16"/>
  <c r="Q2295" i="16"/>
  <c r="R2295" i="16" s="1"/>
  <c r="N2295" i="16" s="1"/>
  <c r="Q1960" i="16"/>
  <c r="R1960" i="16" s="1"/>
  <c r="N1960" i="16" s="1"/>
  <c r="P1960" i="16"/>
  <c r="Q1697" i="16"/>
  <c r="R1697" i="16" s="1"/>
  <c r="N1697" i="16" s="1"/>
  <c r="P1697" i="16"/>
  <c r="Q1433" i="16"/>
  <c r="R1433" i="16" s="1"/>
  <c r="N1433" i="16" s="1"/>
  <c r="P1433" i="16"/>
  <c r="Q509" i="16"/>
  <c r="R509" i="16" s="1"/>
  <c r="N509" i="16" s="1"/>
  <c r="P509" i="16"/>
  <c r="Q2287" i="16"/>
  <c r="R2287" i="16" s="1"/>
  <c r="N2287" i="16" s="1"/>
  <c r="P2287" i="16"/>
  <c r="Q1234" i="16"/>
  <c r="R1234" i="16" s="1"/>
  <c r="N1234" i="16" s="1"/>
  <c r="P1234" i="16"/>
  <c r="Q3417" i="16"/>
  <c r="R3417" i="16" s="1"/>
  <c r="N3417" i="16" s="1"/>
  <c r="P3417" i="16"/>
  <c r="P1132" i="16"/>
  <c r="Q1132" i="16"/>
  <c r="R1132" i="16" s="1"/>
  <c r="N1132" i="16" s="1"/>
  <c r="P2872" i="16"/>
  <c r="Q2872" i="16"/>
  <c r="R2872" i="16" s="1"/>
  <c r="N2872" i="16" s="1"/>
  <c r="Q2596" i="16"/>
  <c r="R2596" i="16" s="1"/>
  <c r="N2596" i="16" s="1"/>
  <c r="P2596" i="16"/>
  <c r="Q1663" i="16"/>
  <c r="R1663" i="16" s="1"/>
  <c r="N1663" i="16" s="1"/>
  <c r="P1663" i="16"/>
  <c r="P2672" i="16"/>
  <c r="Q2672" i="16"/>
  <c r="R2672" i="16" s="1"/>
  <c r="N2672" i="16" s="1"/>
  <c r="Q2298" i="16"/>
  <c r="R2298" i="16" s="1"/>
  <c r="N2298" i="16" s="1"/>
  <c r="P2298" i="16"/>
  <c r="Q1264" i="16"/>
  <c r="R1264" i="16" s="1"/>
  <c r="N1264" i="16" s="1"/>
  <c r="P1264" i="16"/>
  <c r="P2992" i="16"/>
  <c r="Q2992" i="16"/>
  <c r="R2992" i="16" s="1"/>
  <c r="N2992" i="16" s="1"/>
  <c r="Q2740" i="16"/>
  <c r="R2740" i="16" s="1"/>
  <c r="N2740" i="16" s="1"/>
  <c r="P2740" i="16"/>
  <c r="Q2464" i="16"/>
  <c r="R2464" i="16" s="1"/>
  <c r="N2464" i="16" s="1"/>
  <c r="P2464" i="16"/>
  <c r="Q1507" i="16"/>
  <c r="R1507" i="16" s="1"/>
  <c r="N1507" i="16" s="1"/>
  <c r="P1507" i="16"/>
  <c r="P2119" i="16"/>
  <c r="Q2119" i="16"/>
  <c r="R2119" i="16" s="1"/>
  <c r="N2119" i="16" s="1"/>
  <c r="P3219" i="16"/>
  <c r="Q3219" i="16"/>
  <c r="R3219" i="16" s="1"/>
  <c r="N3219" i="16" s="1"/>
  <c r="Q1850" i="16"/>
  <c r="R1850" i="16" s="1"/>
  <c r="N1850" i="16" s="1"/>
  <c r="P1850" i="16"/>
  <c r="P1588" i="16"/>
  <c r="Q1588" i="16"/>
  <c r="R1588" i="16" s="1"/>
  <c r="N1588" i="16" s="1"/>
  <c r="P1325" i="16"/>
  <c r="Q1325" i="16"/>
  <c r="R1325" i="16" s="1"/>
  <c r="N1325" i="16" s="1"/>
  <c r="P3052" i="16"/>
  <c r="Q3052" i="16"/>
  <c r="R3052" i="16" s="1"/>
  <c r="N3052" i="16" s="1"/>
  <c r="Q2156" i="16"/>
  <c r="R2156" i="16" s="1"/>
  <c r="N2156" i="16" s="1"/>
  <c r="P2156" i="16"/>
  <c r="P2709" i="16"/>
  <c r="Q2709" i="16"/>
  <c r="R2709" i="16" s="1"/>
  <c r="N2709" i="16" s="1"/>
  <c r="Q3068" i="16"/>
  <c r="R3068" i="16" s="1"/>
  <c r="N3068" i="16" s="1"/>
  <c r="P3068" i="16"/>
  <c r="P1574" i="16"/>
  <c r="Q1574" i="16"/>
  <c r="R1574" i="16" s="1"/>
  <c r="N1574" i="16" s="1"/>
  <c r="Q1313" i="16"/>
  <c r="R1313" i="16" s="1"/>
  <c r="N1313" i="16" s="1"/>
  <c r="P1313" i="16"/>
  <c r="Q3053" i="16"/>
  <c r="R3053" i="16" s="1"/>
  <c r="N3053" i="16" s="1"/>
  <c r="P3053" i="16"/>
  <c r="P2777" i="16"/>
  <c r="Q2777" i="16"/>
  <c r="R2777" i="16" s="1"/>
  <c r="N2777" i="16" s="1"/>
  <c r="P1856" i="16"/>
  <c r="Q1856" i="16"/>
  <c r="R1856" i="16" s="1"/>
  <c r="N1856" i="16" s="1"/>
  <c r="Q1401" i="16"/>
  <c r="R1401" i="16" s="1"/>
  <c r="N1401" i="16" s="1"/>
  <c r="P1401" i="16"/>
  <c r="Q3784" i="16"/>
  <c r="R3784" i="16" s="1"/>
  <c r="N3784" i="16" s="1"/>
  <c r="P3784" i="16"/>
  <c r="Q1891" i="16"/>
  <c r="R1891" i="16" s="1"/>
  <c r="N1891" i="16" s="1"/>
  <c r="P1891" i="16"/>
  <c r="P1592" i="16"/>
  <c r="Q1592" i="16"/>
  <c r="R1592" i="16" s="1"/>
  <c r="N1592" i="16" s="1"/>
  <c r="Q1329" i="16"/>
  <c r="R1329" i="16" s="1"/>
  <c r="N1329" i="16" s="1"/>
  <c r="P1329" i="16"/>
  <c r="Q3069" i="16"/>
  <c r="R3069" i="16" s="1"/>
  <c r="N3069" i="16" s="1"/>
  <c r="P3069" i="16"/>
  <c r="P2745" i="16"/>
  <c r="Q2745" i="16"/>
  <c r="R2745" i="16" s="1"/>
  <c r="N2745" i="16" s="1"/>
  <c r="Q2292" i="16"/>
  <c r="R2292" i="16" s="1"/>
  <c r="N2292" i="16" s="1"/>
  <c r="P2292" i="16"/>
  <c r="P1939" i="16"/>
  <c r="Q1939" i="16"/>
  <c r="R1939" i="16" s="1"/>
  <c r="N1939" i="16" s="1"/>
  <c r="P3711" i="16"/>
  <c r="Q3711" i="16"/>
  <c r="R3711" i="16" s="1"/>
  <c r="N3711" i="16" s="1"/>
  <c r="Q1207" i="16"/>
  <c r="R1207" i="16" s="1"/>
  <c r="N1207" i="16" s="1"/>
  <c r="P1207" i="16"/>
  <c r="Q3405" i="16"/>
  <c r="R3405" i="16" s="1"/>
  <c r="N3405" i="16" s="1"/>
  <c r="P3405" i="16"/>
  <c r="Q3189" i="16"/>
  <c r="R3189" i="16" s="1"/>
  <c r="N3189" i="16" s="1"/>
  <c r="P3189" i="16"/>
  <c r="Q1355" i="16"/>
  <c r="R1355" i="16" s="1"/>
  <c r="N1355" i="16" s="1"/>
  <c r="P1355" i="16"/>
  <c r="Q3221" i="16"/>
  <c r="R3221" i="16" s="1"/>
  <c r="N3221" i="16" s="1"/>
  <c r="P3221" i="16"/>
  <c r="Q2699" i="16"/>
  <c r="R2699" i="16" s="1"/>
  <c r="N2699" i="16" s="1"/>
  <c r="P2699" i="16"/>
  <c r="P3081" i="16"/>
  <c r="Q3081" i="16"/>
  <c r="R3081" i="16" s="1"/>
  <c r="N3081" i="16" s="1"/>
  <c r="Q2758" i="16"/>
  <c r="R2758" i="16" s="1"/>
  <c r="N2758" i="16" s="1"/>
  <c r="P2758" i="16"/>
  <c r="Q2304" i="16"/>
  <c r="R2304" i="16" s="1"/>
  <c r="N2304" i="16" s="1"/>
  <c r="P2304" i="16"/>
  <c r="Q1999" i="16"/>
  <c r="R1999" i="16" s="1"/>
  <c r="N1999" i="16" s="1"/>
  <c r="P1999" i="16"/>
  <c r="P3723" i="16"/>
  <c r="Q3723" i="16"/>
  <c r="R3723" i="16" s="1"/>
  <c r="N3723" i="16" s="1"/>
  <c r="Q1218" i="16"/>
  <c r="R1218" i="16" s="1"/>
  <c r="N1218" i="16" s="1"/>
  <c r="P1218" i="16"/>
  <c r="Q3416" i="16"/>
  <c r="R3416" i="16" s="1"/>
  <c r="N3416" i="16" s="1"/>
  <c r="P3416" i="16"/>
  <c r="Q3202" i="16"/>
  <c r="R3202" i="16" s="1"/>
  <c r="N3202" i="16" s="1"/>
  <c r="P3202" i="16"/>
  <c r="Q1415" i="16"/>
  <c r="R1415" i="16" s="1"/>
  <c r="N1415" i="16" s="1"/>
  <c r="P1415" i="16"/>
  <c r="Q3282" i="16"/>
  <c r="R3282" i="16" s="1"/>
  <c r="N3282" i="16" s="1"/>
  <c r="P3282" i="16"/>
  <c r="P2759" i="16"/>
  <c r="Q2759" i="16"/>
  <c r="R2759" i="16" s="1"/>
  <c r="N2759" i="16" s="1"/>
  <c r="P2911" i="16"/>
  <c r="Q2911" i="16"/>
  <c r="R2911" i="16" s="1"/>
  <c r="N2911" i="16" s="1"/>
  <c r="P2661" i="16"/>
  <c r="Q2661" i="16"/>
  <c r="R2661" i="16" s="1"/>
  <c r="N2661" i="16" s="1"/>
  <c r="Q2326" i="16"/>
  <c r="R2326" i="16" s="1"/>
  <c r="N2326" i="16" s="1"/>
  <c r="P2326" i="16"/>
  <c r="P1884" i="16"/>
  <c r="Q1884" i="16"/>
  <c r="R1884" i="16" s="1"/>
  <c r="N1884" i="16" s="1"/>
  <c r="Q3613" i="16"/>
  <c r="R3613" i="16" s="1"/>
  <c r="N3613" i="16" s="1"/>
  <c r="P3613" i="16"/>
  <c r="P3292" i="16"/>
  <c r="Q3292" i="16"/>
  <c r="R3292" i="16" s="1"/>
  <c r="N3292" i="16" s="1"/>
  <c r="Q3713" i="16"/>
  <c r="R3713" i="16" s="1"/>
  <c r="N3713" i="16" s="1"/>
  <c r="P3713" i="16"/>
  <c r="P1810" i="16"/>
  <c r="Q1810" i="16"/>
  <c r="R1810" i="16" s="1"/>
  <c r="N1810" i="16" s="1"/>
  <c r="Q3777" i="16"/>
  <c r="R3777" i="16" s="1"/>
  <c r="N3777" i="16" s="1"/>
  <c r="P3777" i="16"/>
  <c r="P731" i="16"/>
  <c r="Q731" i="16"/>
  <c r="R731" i="16" s="1"/>
  <c r="N731" i="16" s="1"/>
  <c r="Q2670" i="16"/>
  <c r="R2670" i="16" s="1"/>
  <c r="N2670" i="16" s="1"/>
  <c r="P2670" i="16"/>
  <c r="P3550" i="16"/>
  <c r="Q3550" i="16"/>
  <c r="R3550" i="16" s="1"/>
  <c r="N3550" i="16" s="1"/>
  <c r="P2348" i="16"/>
  <c r="Q2348" i="16"/>
  <c r="R2348" i="16" s="1"/>
  <c r="N2348" i="16" s="1"/>
  <c r="Q2085" i="16"/>
  <c r="R2085" i="16" s="1"/>
  <c r="N2085" i="16" s="1"/>
  <c r="P2085" i="16"/>
  <c r="Q1750" i="16"/>
  <c r="R1750" i="16" s="1"/>
  <c r="N1750" i="16" s="1"/>
  <c r="P1750" i="16"/>
  <c r="P1321" i="16"/>
  <c r="Q1321" i="16"/>
  <c r="R1321" i="16" s="1"/>
  <c r="N1321" i="16" s="1"/>
  <c r="Q3059" i="16"/>
  <c r="R3059" i="16" s="1"/>
  <c r="N3059" i="16" s="1"/>
  <c r="P3059" i="16"/>
  <c r="P3770" i="16"/>
  <c r="Q3770" i="16"/>
  <c r="R3770" i="16" s="1"/>
  <c r="N3770" i="16" s="1"/>
  <c r="P3148" i="16"/>
  <c r="Q3148" i="16"/>
  <c r="R3148" i="16" s="1"/>
  <c r="N3148" i="16" s="1"/>
  <c r="Q3414" i="16"/>
  <c r="R3414" i="16" s="1"/>
  <c r="N3414" i="16" s="1"/>
  <c r="P3414" i="16"/>
  <c r="P3213" i="16"/>
  <c r="Q3213" i="16"/>
  <c r="R3213" i="16" s="1"/>
  <c r="N3213" i="16" s="1"/>
  <c r="P1547" i="16"/>
  <c r="Q1547" i="16"/>
  <c r="R1547" i="16" s="1"/>
  <c r="N1547" i="16" s="1"/>
  <c r="P3696" i="16"/>
  <c r="Q3696" i="16"/>
  <c r="R3696" i="16" s="1"/>
  <c r="N3696" i="16" s="1"/>
  <c r="P2195" i="16"/>
  <c r="Q2195" i="16"/>
  <c r="R2195" i="16" s="1"/>
  <c r="N2195" i="16" s="1"/>
  <c r="Q3510" i="16"/>
  <c r="R3510" i="16" s="1"/>
  <c r="N3510" i="16" s="1"/>
  <c r="P3510" i="16"/>
  <c r="Q2648" i="16"/>
  <c r="R2648" i="16" s="1"/>
  <c r="N2648" i="16" s="1"/>
  <c r="P2648" i="16"/>
  <c r="Q2386" i="16"/>
  <c r="R2386" i="16" s="1"/>
  <c r="N2386" i="16" s="1"/>
  <c r="P2386" i="16"/>
  <c r="Q2062" i="16"/>
  <c r="R2062" i="16" s="1"/>
  <c r="N2062" i="16" s="1"/>
  <c r="P2062" i="16"/>
  <c r="P1620" i="16"/>
  <c r="Q1620" i="16"/>
  <c r="R1620" i="16" s="1"/>
  <c r="N1620" i="16" s="1"/>
  <c r="Q3348" i="16"/>
  <c r="R3348" i="16" s="1"/>
  <c r="N3348" i="16" s="1"/>
  <c r="P3348" i="16"/>
  <c r="P2322" i="16"/>
  <c r="Q2322" i="16"/>
  <c r="R2322" i="16" s="1"/>
  <c r="N2322" i="16" s="1"/>
  <c r="Q3449" i="16"/>
  <c r="R3449" i="16" s="1"/>
  <c r="N3449" i="16" s="1"/>
  <c r="P3449" i="16"/>
  <c r="P3714" i="16"/>
  <c r="Q3714" i="16"/>
  <c r="R3714" i="16" s="1"/>
  <c r="N3714" i="16" s="1"/>
  <c r="P3514" i="16"/>
  <c r="Q3514" i="16"/>
  <c r="R3514" i="16" s="1"/>
  <c r="N3514" i="16" s="1"/>
  <c r="Q455" i="16"/>
  <c r="R455" i="16" s="1"/>
  <c r="N455" i="16" s="1"/>
  <c r="P455" i="16"/>
  <c r="Q1950" i="16"/>
  <c r="R1950" i="16" s="1"/>
  <c r="N1950" i="16" s="1"/>
  <c r="P1950" i="16"/>
  <c r="P3719" i="16"/>
  <c r="Q3719" i="16"/>
  <c r="R3719" i="16" s="1"/>
  <c r="N3719" i="16" s="1"/>
  <c r="Q2383" i="16"/>
  <c r="R2383" i="16" s="1"/>
  <c r="N2383" i="16" s="1"/>
  <c r="P2383" i="16"/>
  <c r="P2084" i="16"/>
  <c r="Q2084" i="16"/>
  <c r="R2084" i="16" s="1"/>
  <c r="N2084" i="16" s="1"/>
  <c r="Q1821" i="16"/>
  <c r="R1821" i="16" s="1"/>
  <c r="N1821" i="16" s="1"/>
  <c r="P1821" i="16"/>
  <c r="P1485" i="16"/>
  <c r="Q1485" i="16"/>
  <c r="R1485" i="16" s="1"/>
  <c r="N1485" i="16" s="1"/>
  <c r="P251" i="16"/>
  <c r="Q251" i="16"/>
  <c r="R251" i="16" s="1"/>
  <c r="N251" i="16" s="1"/>
  <c r="Q2796" i="16"/>
  <c r="R2796" i="16" s="1"/>
  <c r="N2796" i="16" s="1"/>
  <c r="P2796" i="16"/>
  <c r="Q3506" i="16"/>
  <c r="R3506" i="16" s="1"/>
  <c r="N3506" i="16" s="1"/>
  <c r="P3506" i="16"/>
  <c r="Q3183" i="16"/>
  <c r="R3183" i="16" s="1"/>
  <c r="N3183" i="16" s="1"/>
  <c r="P3183" i="16"/>
  <c r="Q3152" i="16"/>
  <c r="R3152" i="16" s="1"/>
  <c r="N3152" i="16" s="1"/>
  <c r="P3152" i="16"/>
  <c r="P1403" i="16"/>
  <c r="Q1403" i="16"/>
  <c r="R1403" i="16" s="1"/>
  <c r="N1403" i="16" s="1"/>
  <c r="P3682" i="16"/>
  <c r="Q3682" i="16"/>
  <c r="R3682" i="16" s="1"/>
  <c r="N3682" i="16" s="1"/>
  <c r="Q3431" i="16"/>
  <c r="R3431" i="16" s="1"/>
  <c r="N3431" i="16" s="1"/>
  <c r="P3431" i="16"/>
  <c r="Q3113" i="16"/>
  <c r="R3113" i="16" s="1"/>
  <c r="N3113" i="16" s="1"/>
  <c r="P3113" i="16"/>
  <c r="P3767" i="16"/>
  <c r="Q3767" i="16"/>
  <c r="R3767" i="16" s="1"/>
  <c r="N3767" i="16" s="1"/>
  <c r="Q3394" i="16"/>
  <c r="R3394" i="16" s="1"/>
  <c r="N3394" i="16" s="1"/>
  <c r="P3394" i="16"/>
  <c r="P334" i="16"/>
  <c r="Q334" i="16"/>
  <c r="R334" i="16" s="1"/>
  <c r="N334" i="16" s="1"/>
  <c r="Q3496" i="16"/>
  <c r="R3496" i="16" s="1"/>
  <c r="N3496" i="16" s="1"/>
  <c r="P3496" i="16"/>
  <c r="Q2964" i="16"/>
  <c r="R2964" i="16" s="1"/>
  <c r="N2964" i="16" s="1"/>
  <c r="P2964" i="16"/>
  <c r="Q2983" i="16"/>
  <c r="R2983" i="16" s="1"/>
  <c r="N2983" i="16" s="1"/>
  <c r="P2983" i="16"/>
  <c r="Q2684" i="16"/>
  <c r="R2684" i="16" s="1"/>
  <c r="N2684" i="16" s="1"/>
  <c r="P2684" i="16"/>
  <c r="Q2421" i="16"/>
  <c r="R2421" i="16" s="1"/>
  <c r="N2421" i="16" s="1"/>
  <c r="P2421" i="16"/>
  <c r="Q2097" i="16"/>
  <c r="R2097" i="16" s="1"/>
  <c r="N2097" i="16" s="1"/>
  <c r="P2097" i="16"/>
  <c r="P1656" i="16"/>
  <c r="Q1656" i="16"/>
  <c r="R1656" i="16" s="1"/>
  <c r="N1656" i="16" s="1"/>
  <c r="Q3385" i="16"/>
  <c r="R3385" i="16" s="1"/>
  <c r="N3385" i="16" s="1"/>
  <c r="P3385" i="16"/>
  <c r="Q3062" i="16"/>
  <c r="R3062" i="16" s="1"/>
  <c r="N3062" i="16" s="1"/>
  <c r="P3062" i="16"/>
  <c r="Q3485" i="16"/>
  <c r="R3485" i="16" s="1"/>
  <c r="N3485" i="16" s="1"/>
  <c r="P3485" i="16"/>
  <c r="Q3751" i="16"/>
  <c r="R3751" i="16" s="1"/>
  <c r="N3751" i="16" s="1"/>
  <c r="P3751" i="16"/>
  <c r="Q3549" i="16"/>
  <c r="R3549" i="16" s="1"/>
  <c r="N3549" i="16" s="1"/>
  <c r="P3549" i="16"/>
  <c r="Q491" i="16"/>
  <c r="R491" i="16" s="1"/>
  <c r="N491" i="16" s="1"/>
  <c r="P491" i="16"/>
  <c r="Q2166" i="16"/>
  <c r="R2166" i="16" s="1"/>
  <c r="N2166" i="16" s="1"/>
  <c r="P2166" i="16"/>
  <c r="Q2279" i="16"/>
  <c r="R2279" i="16" s="1"/>
  <c r="N2279" i="16" s="1"/>
  <c r="P2279" i="16"/>
  <c r="P3286" i="16"/>
  <c r="Q3286" i="16"/>
  <c r="R3286" i="16" s="1"/>
  <c r="N3286" i="16" s="1"/>
  <c r="P1836" i="16"/>
  <c r="Q1836" i="16"/>
  <c r="R1836" i="16" s="1"/>
  <c r="N1836" i="16" s="1"/>
  <c r="Q3786" i="16"/>
  <c r="R3786" i="16" s="1"/>
  <c r="N3786" i="16" s="1"/>
  <c r="P3786" i="16"/>
  <c r="P3168" i="16"/>
  <c r="Q3168" i="16"/>
  <c r="R3168" i="16" s="1"/>
  <c r="N3168" i="16" s="1"/>
  <c r="Q1988" i="16"/>
  <c r="R1988" i="16" s="1"/>
  <c r="N1988" i="16" s="1"/>
  <c r="P1988" i="16"/>
  <c r="Q1726" i="16"/>
  <c r="R1726" i="16" s="1"/>
  <c r="N1726" i="16" s="1"/>
  <c r="P1726" i="16"/>
  <c r="P1390" i="16"/>
  <c r="Q1390" i="16"/>
  <c r="R1390" i="16" s="1"/>
  <c r="N1390" i="16" s="1"/>
  <c r="P143" i="16"/>
  <c r="Q143" i="16"/>
  <c r="R143" i="16" s="1"/>
  <c r="N143" i="16" s="1"/>
  <c r="Q2700" i="16"/>
  <c r="R2700" i="16" s="1"/>
  <c r="N2700" i="16" s="1"/>
  <c r="P2700" i="16"/>
  <c r="P3410" i="16"/>
  <c r="Q3410" i="16"/>
  <c r="R3410" i="16" s="1"/>
  <c r="N3410" i="16" s="1"/>
  <c r="P3087" i="16"/>
  <c r="Q3087" i="16"/>
  <c r="R3087" i="16" s="1"/>
  <c r="N3087" i="16" s="1"/>
  <c r="Q1639" i="16"/>
  <c r="R1639" i="16" s="1"/>
  <c r="N1639" i="16" s="1"/>
  <c r="P1639" i="16"/>
  <c r="Q3813" i="16"/>
  <c r="R3813" i="16" s="1"/>
  <c r="N3813" i="16" s="1"/>
  <c r="P3813" i="16"/>
  <c r="Q3586" i="16"/>
  <c r="R3586" i="16" s="1"/>
  <c r="N3586" i="16" s="1"/>
  <c r="P3586" i="16"/>
  <c r="Q3336" i="16"/>
  <c r="R3336" i="16" s="1"/>
  <c r="N3336" i="16" s="1"/>
  <c r="P3336" i="16"/>
  <c r="P3607" i="16"/>
  <c r="Q3607" i="16"/>
  <c r="R3607" i="16" s="1"/>
  <c r="N3607" i="16" s="1"/>
  <c r="P3060" i="16"/>
  <c r="Q3060" i="16"/>
  <c r="R3060" i="16" s="1"/>
  <c r="N3060" i="16" s="1"/>
  <c r="Q2145" i="16"/>
  <c r="R2145" i="16" s="1"/>
  <c r="N2145" i="16" s="1"/>
  <c r="P2145" i="16"/>
  <c r="Q1880" i="16"/>
  <c r="R1880" i="16" s="1"/>
  <c r="N1880" i="16" s="1"/>
  <c r="P1880" i="16"/>
  <c r="P1546" i="16"/>
  <c r="Q1546" i="16"/>
  <c r="R1546" i="16" s="1"/>
  <c r="N1546" i="16" s="1"/>
  <c r="P1116" i="16"/>
  <c r="Q1116" i="16"/>
  <c r="R1116" i="16" s="1"/>
  <c r="N1116" i="16" s="1"/>
  <c r="Q2856" i="16"/>
  <c r="R2856" i="16" s="1"/>
  <c r="N2856" i="16" s="1"/>
  <c r="P2856" i="16"/>
  <c r="P3566" i="16"/>
  <c r="Q3566" i="16"/>
  <c r="R3566" i="16" s="1"/>
  <c r="N3566" i="16" s="1"/>
  <c r="P3244" i="16"/>
  <c r="Q3244" i="16"/>
  <c r="R3244" i="16" s="1"/>
  <c r="N3244" i="16" s="1"/>
  <c r="Q3211" i="16"/>
  <c r="R3211" i="16" s="1"/>
  <c r="N3211" i="16" s="1"/>
  <c r="P3211" i="16"/>
  <c r="P1680" i="16"/>
  <c r="Q1680" i="16"/>
  <c r="R1680" i="16" s="1"/>
  <c r="N1680" i="16" s="1"/>
  <c r="P3743" i="16"/>
  <c r="Q3743" i="16"/>
  <c r="R3743" i="16" s="1"/>
  <c r="N3743" i="16" s="1"/>
  <c r="P3491" i="16"/>
  <c r="Q3491" i="16"/>
  <c r="R3491" i="16" s="1"/>
  <c r="N3491" i="16" s="1"/>
  <c r="P3646" i="16"/>
  <c r="Q3646" i="16"/>
  <c r="R3646" i="16" s="1"/>
  <c r="N3646" i="16" s="1"/>
  <c r="P2587" i="16"/>
  <c r="Q2587" i="16"/>
  <c r="R2587" i="16" s="1"/>
  <c r="N2587" i="16" s="1"/>
  <c r="Q2300" i="16"/>
  <c r="R2300" i="16" s="1"/>
  <c r="N2300" i="16" s="1"/>
  <c r="P2300" i="16"/>
  <c r="Q2038" i="16"/>
  <c r="R2038" i="16" s="1"/>
  <c r="N2038" i="16" s="1"/>
  <c r="P2038" i="16"/>
  <c r="P1701" i="16"/>
  <c r="Q1701" i="16"/>
  <c r="R1701" i="16" s="1"/>
  <c r="N1701" i="16" s="1"/>
  <c r="P1273" i="16"/>
  <c r="Q1273" i="16"/>
  <c r="R1273" i="16" s="1"/>
  <c r="N1273" i="16" s="1"/>
  <c r="P3011" i="16"/>
  <c r="Q3011" i="16"/>
  <c r="R3011" i="16" s="1"/>
  <c r="N3011" i="16" s="1"/>
  <c r="Q3722" i="16"/>
  <c r="R3722" i="16" s="1"/>
  <c r="N3722" i="16" s="1"/>
  <c r="P3722" i="16"/>
  <c r="P3101" i="16"/>
  <c r="Q3101" i="16"/>
  <c r="R3101" i="16" s="1"/>
  <c r="N3101" i="16" s="1"/>
  <c r="P3366" i="16"/>
  <c r="Q3366" i="16"/>
  <c r="R3366" i="16" s="1"/>
  <c r="N3366" i="16" s="1"/>
  <c r="Q3165" i="16"/>
  <c r="R3165" i="16" s="1"/>
  <c r="N3165" i="16" s="1"/>
  <c r="P3165" i="16"/>
  <c r="P1331" i="16"/>
  <c r="Q1331" i="16"/>
  <c r="R1331" i="16" s="1"/>
  <c r="N1331" i="16" s="1"/>
  <c r="Q3648" i="16"/>
  <c r="R3648" i="16" s="1"/>
  <c r="N3648" i="16" s="1"/>
  <c r="P3648" i="16"/>
  <c r="P3827" i="16"/>
  <c r="Q3827" i="16"/>
  <c r="R3827" i="16" s="1"/>
  <c r="N3827" i="16" s="1"/>
  <c r="Q3175" i="16"/>
  <c r="R3175" i="16" s="1"/>
  <c r="N3175" i="16" s="1"/>
  <c r="P3175" i="16"/>
  <c r="Q2834" i="16"/>
  <c r="R2834" i="16" s="1"/>
  <c r="N2834" i="16" s="1"/>
  <c r="P2834" i="16"/>
  <c r="P187" i="16"/>
  <c r="Q187" i="16"/>
  <c r="R187" i="16" s="1"/>
  <c r="N187" i="16" s="1"/>
  <c r="P732" i="16"/>
  <c r="Q732" i="16"/>
  <c r="R732" i="16" s="1"/>
  <c r="N732" i="16" s="1"/>
  <c r="P302" i="16"/>
  <c r="Q302" i="16"/>
  <c r="R302" i="16" s="1"/>
  <c r="N302" i="16" s="1"/>
  <c r="P1177" i="16"/>
  <c r="Q1177" i="16"/>
  <c r="R1177" i="16" s="1"/>
  <c r="N1177" i="16" s="1"/>
  <c r="Q1476" i="16"/>
  <c r="R1476" i="16" s="1"/>
  <c r="N1476" i="16" s="1"/>
  <c r="P1476" i="16"/>
  <c r="Q543" i="16"/>
  <c r="R543" i="16" s="1"/>
  <c r="N543" i="16" s="1"/>
  <c r="P543" i="16"/>
  <c r="P582" i="16"/>
  <c r="Q582" i="16"/>
  <c r="R582" i="16" s="1"/>
  <c r="N582" i="16" s="1"/>
  <c r="Q741" i="16"/>
  <c r="R741" i="16" s="1"/>
  <c r="N741" i="16" s="1"/>
  <c r="P741" i="16"/>
  <c r="Q436" i="16"/>
  <c r="R436" i="16" s="1"/>
  <c r="N436" i="16" s="1"/>
  <c r="P436" i="16"/>
  <c r="Q959" i="16"/>
  <c r="R959" i="16" s="1"/>
  <c r="N959" i="16" s="1"/>
  <c r="P959" i="16"/>
  <c r="P698" i="16"/>
  <c r="Q698" i="16"/>
  <c r="R698" i="16" s="1"/>
  <c r="N698" i="16" s="1"/>
  <c r="Q2954" i="16"/>
  <c r="R2954" i="16" s="1"/>
  <c r="N2954" i="16" s="1"/>
  <c r="P2954" i="16"/>
  <c r="Q2129" i="16"/>
  <c r="R2129" i="16" s="1"/>
  <c r="N2129" i="16" s="1"/>
  <c r="P2129" i="16"/>
  <c r="P2222" i="16"/>
  <c r="Q2222" i="16"/>
  <c r="R2222" i="16" s="1"/>
  <c r="N2222" i="16" s="1"/>
  <c r="Q1829" i="16"/>
  <c r="R1829" i="16" s="1"/>
  <c r="N1829" i="16" s="1"/>
  <c r="P1829" i="16"/>
  <c r="Q1384" i="16"/>
  <c r="R1384" i="16" s="1"/>
  <c r="N1384" i="16" s="1"/>
  <c r="P1384" i="16"/>
  <c r="Q1515" i="16"/>
  <c r="R1515" i="16" s="1"/>
  <c r="N1515" i="16" s="1"/>
  <c r="P1515" i="16"/>
  <c r="Q1382" i="16"/>
  <c r="R1382" i="16" s="1"/>
  <c r="N1382" i="16" s="1"/>
  <c r="P1382" i="16"/>
  <c r="P3796" i="16"/>
  <c r="Q3796" i="16"/>
  <c r="R3796" i="16" s="1"/>
  <c r="N3796" i="16" s="1"/>
  <c r="Q2664" i="16"/>
  <c r="R2664" i="16" s="1"/>
  <c r="N2664" i="16" s="1"/>
  <c r="P2664" i="16"/>
  <c r="P1812" i="16"/>
  <c r="Q1812" i="16"/>
  <c r="R1812" i="16" s="1"/>
  <c r="N1812" i="16" s="1"/>
  <c r="Q2180" i="16"/>
  <c r="R2180" i="16" s="1"/>
  <c r="N2180" i="16" s="1"/>
  <c r="P2180" i="16"/>
  <c r="P1206" i="16"/>
  <c r="Q1206" i="16"/>
  <c r="R1206" i="16" s="1"/>
  <c r="N1206" i="16" s="1"/>
  <c r="Q2494" i="16"/>
  <c r="R2494" i="16" s="1"/>
  <c r="N2494" i="16" s="1"/>
  <c r="P2494" i="16"/>
  <c r="P3811" i="16"/>
  <c r="Q3811" i="16"/>
  <c r="R3811" i="16" s="1"/>
  <c r="N3811" i="16" s="1"/>
  <c r="P2505" i="16"/>
  <c r="Q2505" i="16"/>
  <c r="R2505" i="16" s="1"/>
  <c r="N2505" i="16" s="1"/>
  <c r="P3823" i="16"/>
  <c r="Q3823" i="16"/>
  <c r="R3823" i="16" s="1"/>
  <c r="N3823" i="16" s="1"/>
  <c r="Q3047" i="16"/>
  <c r="R3047" i="16" s="1"/>
  <c r="N3047" i="16" s="1"/>
  <c r="P3047" i="16"/>
  <c r="Q2798" i="16"/>
  <c r="R2798" i="16" s="1"/>
  <c r="N2798" i="16" s="1"/>
  <c r="P2798" i="16"/>
  <c r="Q44" i="16"/>
  <c r="R44" i="16" s="1"/>
  <c r="N44" i="16" s="1"/>
  <c r="P44" i="16"/>
  <c r="Q249" i="16"/>
  <c r="R249" i="16" s="1"/>
  <c r="N249" i="16" s="1"/>
  <c r="P249" i="16"/>
  <c r="Q2697" i="16"/>
  <c r="R2697" i="16" s="1"/>
  <c r="N2697" i="16" s="1"/>
  <c r="P2697" i="16"/>
  <c r="Q737" i="16"/>
  <c r="R737" i="16" s="1"/>
  <c r="N737" i="16" s="1"/>
  <c r="P737" i="16"/>
  <c r="P710" i="16"/>
  <c r="Q710" i="16"/>
  <c r="R710" i="16" s="1"/>
  <c r="N710" i="16" s="1"/>
  <c r="Q396" i="16"/>
  <c r="R396" i="16" s="1"/>
  <c r="N396" i="16" s="1"/>
  <c r="P396" i="16"/>
  <c r="Q796" i="16"/>
  <c r="R796" i="16" s="1"/>
  <c r="N796" i="16" s="1"/>
  <c r="P796" i="16"/>
  <c r="P782" i="16"/>
  <c r="Q782" i="16"/>
  <c r="R782" i="16" s="1"/>
  <c r="N782" i="16" s="1"/>
  <c r="P684" i="16"/>
  <c r="Q684" i="16"/>
  <c r="R684" i="16" s="1"/>
  <c r="N684" i="16" s="1"/>
  <c r="Q905" i="16"/>
  <c r="R905" i="16" s="1"/>
  <c r="N905" i="16" s="1"/>
  <c r="P905" i="16"/>
  <c r="P495" i="16"/>
  <c r="Q495" i="16"/>
  <c r="R495" i="16" s="1"/>
  <c r="N495" i="16" s="1"/>
  <c r="P238" i="16"/>
  <c r="Q238" i="16"/>
  <c r="R238" i="16" s="1"/>
  <c r="N238" i="16" s="1"/>
  <c r="Q449" i="16"/>
  <c r="R449" i="16" s="1"/>
  <c r="N449" i="16" s="1"/>
  <c r="P449" i="16"/>
  <c r="P206" i="16"/>
  <c r="Q206" i="16"/>
  <c r="R206" i="16" s="1"/>
  <c r="N206" i="16" s="1"/>
  <c r="Q538" i="16"/>
  <c r="R538" i="16" s="1"/>
  <c r="N538" i="16" s="1"/>
  <c r="P538" i="16"/>
  <c r="P747" i="16"/>
  <c r="Q747" i="16"/>
  <c r="R747" i="16" s="1"/>
  <c r="N747" i="16" s="1"/>
  <c r="P373" i="16"/>
  <c r="Q373" i="16"/>
  <c r="R373" i="16" s="1"/>
  <c r="N373" i="16" s="1"/>
  <c r="P331" i="16"/>
  <c r="Q331" i="16"/>
  <c r="R331" i="16" s="1"/>
  <c r="N331" i="16" s="1"/>
  <c r="Q973" i="16"/>
  <c r="R973" i="16" s="1"/>
  <c r="N973" i="16" s="1"/>
  <c r="P973" i="16"/>
  <c r="P1692" i="16"/>
  <c r="Q1692" i="16"/>
  <c r="R1692" i="16" s="1"/>
  <c r="N1692" i="16" s="1"/>
  <c r="Q76" i="16"/>
  <c r="R76" i="16" s="1"/>
  <c r="N76" i="16" s="1"/>
  <c r="P76" i="16"/>
  <c r="P445" i="16"/>
  <c r="Q445" i="16"/>
  <c r="R445" i="16" s="1"/>
  <c r="N445" i="16" s="1"/>
  <c r="Q135" i="16"/>
  <c r="R135" i="16" s="1"/>
  <c r="N135" i="16" s="1"/>
  <c r="P135" i="16"/>
  <c r="P917" i="16"/>
  <c r="Q917" i="16"/>
  <c r="R917" i="16" s="1"/>
  <c r="N917" i="16" s="1"/>
  <c r="Q223" i="16"/>
  <c r="R223" i="16" s="1"/>
  <c r="N223" i="16" s="1"/>
  <c r="P223" i="16"/>
  <c r="Q957" i="16"/>
  <c r="R957" i="16" s="1"/>
  <c r="N957" i="16" s="1"/>
  <c r="P957" i="16"/>
  <c r="P646" i="16"/>
  <c r="Q646" i="16"/>
  <c r="R646" i="16" s="1"/>
  <c r="N646" i="16" s="1"/>
  <c r="P1442" i="16"/>
  <c r="Q1442" i="16"/>
  <c r="R1442" i="16" s="1"/>
  <c r="N1442" i="16" s="1"/>
  <c r="P1190" i="16"/>
  <c r="Q1190" i="16"/>
  <c r="R1190" i="16" s="1"/>
  <c r="N1190" i="16" s="1"/>
  <c r="Q2944" i="16"/>
  <c r="R2944" i="16" s="1"/>
  <c r="N2944" i="16" s="1"/>
  <c r="P2944" i="16"/>
  <c r="P1032" i="16"/>
  <c r="Q1032" i="16"/>
  <c r="R1032" i="16" s="1"/>
  <c r="N1032" i="16" s="1"/>
  <c r="P735" i="16"/>
  <c r="Q735" i="16"/>
  <c r="R735" i="16" s="1"/>
  <c r="N735" i="16" s="1"/>
  <c r="Q496" i="16"/>
  <c r="R496" i="16" s="1"/>
  <c r="N496" i="16" s="1"/>
  <c r="P496" i="16"/>
  <c r="P811" i="16"/>
  <c r="Q811" i="16"/>
  <c r="R811" i="16" s="1"/>
  <c r="N811" i="16" s="1"/>
  <c r="P526" i="16"/>
  <c r="Q526" i="16"/>
  <c r="R526" i="16" s="1"/>
  <c r="N526" i="16" s="1"/>
  <c r="Q299" i="16"/>
  <c r="R299" i="16" s="1"/>
  <c r="N299" i="16" s="1"/>
  <c r="P299" i="16"/>
  <c r="Q2054" i="16"/>
  <c r="R2054" i="16" s="1"/>
  <c r="N2054" i="16" s="1"/>
  <c r="P2054" i="16"/>
  <c r="Q1934" i="16"/>
  <c r="R1934" i="16" s="1"/>
  <c r="N1934" i="16" s="1"/>
  <c r="P1934" i="16"/>
  <c r="P2551" i="16"/>
  <c r="Q2551" i="16"/>
  <c r="R2551" i="16" s="1"/>
  <c r="N2551" i="16" s="1"/>
  <c r="P887" i="16"/>
  <c r="Q887" i="16"/>
  <c r="R887" i="16" s="1"/>
  <c r="N887" i="16" s="1"/>
  <c r="Q2654" i="16"/>
  <c r="R2654" i="16" s="1"/>
  <c r="N2654" i="16" s="1"/>
  <c r="P2654" i="16"/>
  <c r="P1611" i="16"/>
  <c r="Q1611" i="16"/>
  <c r="R1611" i="16" s="1"/>
  <c r="N1611" i="16" s="1"/>
  <c r="Q193" i="16"/>
  <c r="R193" i="16" s="1"/>
  <c r="N193" i="16" s="1"/>
  <c r="P193" i="16"/>
  <c r="Q903" i="16"/>
  <c r="R903" i="16" s="1"/>
  <c r="N903" i="16" s="1"/>
  <c r="P903" i="16"/>
  <c r="Q664" i="16"/>
  <c r="R664" i="16" s="1"/>
  <c r="N664" i="16" s="1"/>
  <c r="P664" i="16"/>
  <c r="P366" i="16"/>
  <c r="Q366" i="16"/>
  <c r="R366" i="16" s="1"/>
  <c r="N366" i="16" s="1"/>
  <c r="Q705" i="16"/>
  <c r="R705" i="16" s="1"/>
  <c r="N705" i="16" s="1"/>
  <c r="P705" i="16"/>
  <c r="P394" i="16"/>
  <c r="Q394" i="16"/>
  <c r="R394" i="16" s="1"/>
  <c r="N394" i="16" s="1"/>
  <c r="Q1189" i="16"/>
  <c r="R1189" i="16" s="1"/>
  <c r="N1189" i="16" s="1"/>
  <c r="P1189" i="16"/>
  <c r="P2953" i="16"/>
  <c r="Q2953" i="16"/>
  <c r="R2953" i="16" s="1"/>
  <c r="N2953" i="16" s="1"/>
  <c r="Q1480" i="16"/>
  <c r="R1480" i="16" s="1"/>
  <c r="N1480" i="16" s="1"/>
  <c r="P1480" i="16"/>
  <c r="P770" i="16"/>
  <c r="Q770" i="16"/>
  <c r="R770" i="16" s="1"/>
  <c r="N770" i="16" s="1"/>
  <c r="Q531" i="16"/>
  <c r="R531" i="16" s="1"/>
  <c r="N531" i="16" s="1"/>
  <c r="P531" i="16"/>
  <c r="P234" i="16"/>
  <c r="Q234" i="16"/>
  <c r="R234" i="16" s="1"/>
  <c r="N234" i="16" s="1"/>
  <c r="P572" i="16"/>
  <c r="Q572" i="16"/>
  <c r="R572" i="16" s="1"/>
  <c r="N572" i="16" s="1"/>
  <c r="P262" i="16"/>
  <c r="Q262" i="16"/>
  <c r="R262" i="16" s="1"/>
  <c r="N262" i="16" s="1"/>
  <c r="P1055" i="16"/>
  <c r="Q1055" i="16"/>
  <c r="R1055" i="16" s="1"/>
  <c r="N1055" i="16" s="1"/>
  <c r="P2821" i="16"/>
  <c r="Q2821" i="16"/>
  <c r="R2821" i="16" s="1"/>
  <c r="N2821" i="16" s="1"/>
  <c r="P2618" i="16"/>
  <c r="Q2618" i="16"/>
  <c r="R2618" i="16" s="1"/>
  <c r="N2618" i="16" s="1"/>
  <c r="Q255" i="16"/>
  <c r="R255" i="16" s="1"/>
  <c r="N255" i="16" s="1"/>
  <c r="P255" i="16"/>
  <c r="Q977" i="16"/>
  <c r="R977" i="16" s="1"/>
  <c r="N977" i="16" s="1"/>
  <c r="P977" i="16"/>
  <c r="Q284" i="16"/>
  <c r="R284" i="16" s="1"/>
  <c r="N284" i="16" s="1"/>
  <c r="P284" i="16"/>
  <c r="P1006" i="16"/>
  <c r="Q1006" i="16"/>
  <c r="R1006" i="16" s="1"/>
  <c r="N1006" i="16" s="1"/>
  <c r="Q781" i="16"/>
  <c r="R781" i="16" s="1"/>
  <c r="N781" i="16" s="1"/>
  <c r="P781" i="16"/>
  <c r="P2545" i="16"/>
  <c r="Q2545" i="16"/>
  <c r="R2545" i="16" s="1"/>
  <c r="N2545" i="16" s="1"/>
  <c r="P1167" i="16"/>
  <c r="Q1167" i="16"/>
  <c r="R1167" i="16" s="1"/>
  <c r="N1167" i="16" s="1"/>
  <c r="Q207" i="16"/>
  <c r="R207" i="16" s="1"/>
  <c r="N207" i="16" s="1"/>
  <c r="P207" i="16"/>
  <c r="P988" i="16"/>
  <c r="Q988" i="16"/>
  <c r="R988" i="16" s="1"/>
  <c r="N988" i="16" s="1"/>
  <c r="Q296" i="16"/>
  <c r="R296" i="16" s="1"/>
  <c r="N296" i="16" s="1"/>
  <c r="P296" i="16"/>
  <c r="Q1029" i="16"/>
  <c r="R1029" i="16" s="1"/>
  <c r="N1029" i="16" s="1"/>
  <c r="P1029" i="16"/>
  <c r="Q719" i="16"/>
  <c r="R719" i="16" s="1"/>
  <c r="N719" i="16" s="1"/>
  <c r="P719" i="16"/>
  <c r="Q1513" i="16"/>
  <c r="R1513" i="16" s="1"/>
  <c r="N1513" i="16" s="1"/>
  <c r="P1513" i="16"/>
  <c r="P1262" i="16"/>
  <c r="Q1262" i="16"/>
  <c r="R1262" i="16" s="1"/>
  <c r="N1262" i="16" s="1"/>
  <c r="P1374" i="16"/>
  <c r="Q1374" i="16"/>
  <c r="R1374" i="16" s="1"/>
  <c r="N1374" i="16" s="1"/>
  <c r="P961" i="16"/>
  <c r="Q961" i="16"/>
  <c r="R961" i="16" s="1"/>
  <c r="N961" i="16" s="1"/>
  <c r="P663" i="16"/>
  <c r="Q663" i="16"/>
  <c r="R663" i="16" s="1"/>
  <c r="N663" i="16" s="1"/>
  <c r="Q425" i="16"/>
  <c r="R425" i="16" s="1"/>
  <c r="N425" i="16" s="1"/>
  <c r="P425" i="16"/>
  <c r="Q739" i="16"/>
  <c r="R739" i="16" s="1"/>
  <c r="N739" i="16" s="1"/>
  <c r="P739" i="16"/>
  <c r="Q453" i="16"/>
  <c r="R453" i="16" s="1"/>
  <c r="N453" i="16" s="1"/>
  <c r="P453" i="16"/>
  <c r="Q217" i="16"/>
  <c r="R217" i="16" s="1"/>
  <c r="N217" i="16" s="1"/>
  <c r="P217" i="16"/>
  <c r="P1982" i="16"/>
  <c r="Q1982" i="16"/>
  <c r="R1982" i="16" s="1"/>
  <c r="N1982" i="16" s="1"/>
  <c r="Q1851" i="16"/>
  <c r="R1851" i="16" s="1"/>
  <c r="N1851" i="16" s="1"/>
  <c r="P1851" i="16"/>
  <c r="Q1567" i="16"/>
  <c r="R1567" i="16" s="1"/>
  <c r="N1567" i="16" s="1"/>
  <c r="P1567" i="16"/>
  <c r="Q386" i="16"/>
  <c r="R386" i="16" s="1"/>
  <c r="N386" i="16" s="1"/>
  <c r="P386" i="16"/>
  <c r="Q147" i="16"/>
  <c r="R147" i="16" s="1"/>
  <c r="N147" i="16" s="1"/>
  <c r="P147" i="16"/>
  <c r="P870" i="16"/>
  <c r="Q870" i="16"/>
  <c r="R870" i="16" s="1"/>
  <c r="N870" i="16" s="1"/>
  <c r="Q176" i="16"/>
  <c r="R176" i="16" s="1"/>
  <c r="N176" i="16" s="1"/>
  <c r="P176" i="16"/>
  <c r="Q897" i="16"/>
  <c r="R897" i="16" s="1"/>
  <c r="N897" i="16" s="1"/>
  <c r="P897" i="16"/>
  <c r="Q672" i="16"/>
  <c r="R672" i="16" s="1"/>
  <c r="N672" i="16" s="1"/>
  <c r="P672" i="16"/>
  <c r="P2437" i="16"/>
  <c r="Q2437" i="16"/>
  <c r="R2437" i="16" s="1"/>
  <c r="N2437" i="16" s="1"/>
  <c r="P2822" i="16"/>
  <c r="Q2822" i="16"/>
  <c r="R2822" i="16" s="1"/>
  <c r="N2822" i="16" s="1"/>
  <c r="Q2006" i="16"/>
  <c r="R2006" i="16" s="1"/>
  <c r="N2006" i="16" s="1"/>
  <c r="P2006" i="16"/>
  <c r="Q1874" i="16"/>
  <c r="R1874" i="16" s="1"/>
  <c r="N1874" i="16" s="1"/>
  <c r="P1874" i="16"/>
  <c r="Q1879" i="16"/>
  <c r="R1879" i="16" s="1"/>
  <c r="N1879" i="16" s="1"/>
  <c r="P1879" i="16"/>
  <c r="P410" i="16"/>
  <c r="Q410" i="16"/>
  <c r="R410" i="16" s="1"/>
  <c r="N410" i="16" s="1"/>
  <c r="Q171" i="16"/>
  <c r="R171" i="16" s="1"/>
  <c r="N171" i="16" s="1"/>
  <c r="P171" i="16"/>
  <c r="P893" i="16"/>
  <c r="Q893" i="16"/>
  <c r="R893" i="16" s="1"/>
  <c r="N893" i="16" s="1"/>
  <c r="Q200" i="16"/>
  <c r="R200" i="16" s="1"/>
  <c r="N200" i="16" s="1"/>
  <c r="P200" i="16"/>
  <c r="Q920" i="16"/>
  <c r="R920" i="16" s="1"/>
  <c r="N920" i="16" s="1"/>
  <c r="P920" i="16"/>
  <c r="P696" i="16"/>
  <c r="Q696" i="16"/>
  <c r="R696" i="16" s="1"/>
  <c r="N696" i="16" s="1"/>
  <c r="Q2460" i="16"/>
  <c r="R2460" i="16" s="1"/>
  <c r="N2460" i="16" s="1"/>
  <c r="P2460" i="16"/>
  <c r="Q2930" i="16"/>
  <c r="R2930" i="16" s="1"/>
  <c r="N2930" i="16" s="1"/>
  <c r="P2930" i="16"/>
  <c r="Q787" i="16"/>
  <c r="R787" i="16" s="1"/>
  <c r="N787" i="16" s="1"/>
  <c r="P787" i="16"/>
  <c r="Q501" i="16"/>
  <c r="R501" i="16" s="1"/>
  <c r="N501" i="16" s="1"/>
  <c r="P501" i="16"/>
  <c r="Q265" i="16"/>
  <c r="R265" i="16" s="1"/>
  <c r="N265" i="16" s="1"/>
  <c r="P265" i="16"/>
  <c r="Q2029" i="16"/>
  <c r="R2029" i="16" s="1"/>
  <c r="N2029" i="16" s="1"/>
  <c r="P2029" i="16"/>
  <c r="P1898" i="16"/>
  <c r="Q1898" i="16"/>
  <c r="R1898" i="16" s="1"/>
  <c r="N1898" i="16" s="1"/>
  <c r="Q2204" i="16"/>
  <c r="R2204" i="16" s="1"/>
  <c r="N2204" i="16" s="1"/>
  <c r="P2204" i="16"/>
  <c r="Q2642" i="16"/>
  <c r="R2642" i="16" s="1"/>
  <c r="N2642" i="16" s="1"/>
  <c r="P2642" i="16"/>
  <c r="P2306" i="16"/>
  <c r="Q2306" i="16"/>
  <c r="R2306" i="16" s="1"/>
  <c r="N2306" i="16" s="1"/>
  <c r="P2043" i="16"/>
  <c r="Q2043" i="16"/>
  <c r="R2043" i="16" s="1"/>
  <c r="N2043" i="16" s="1"/>
  <c r="Q1781" i="16"/>
  <c r="R1781" i="16" s="1"/>
  <c r="N1781" i="16" s="1"/>
  <c r="P1781" i="16"/>
  <c r="Q869" i="16"/>
  <c r="R869" i="16" s="1"/>
  <c r="N869" i="16" s="1"/>
  <c r="P869" i="16"/>
  <c r="Q2707" i="16"/>
  <c r="R2707" i="16" s="1"/>
  <c r="N2707" i="16" s="1"/>
  <c r="P2707" i="16"/>
  <c r="Q1212" i="16"/>
  <c r="R1212" i="16" s="1"/>
  <c r="N1212" i="16" s="1"/>
  <c r="P1212" i="16"/>
  <c r="Q1579" i="16"/>
  <c r="R1579" i="16" s="1"/>
  <c r="N1579" i="16" s="1"/>
  <c r="P1579" i="16"/>
  <c r="P2384" i="16"/>
  <c r="Q2384" i="16"/>
  <c r="R2384" i="16" s="1"/>
  <c r="N2384" i="16" s="1"/>
  <c r="P3627" i="16"/>
  <c r="Q3627" i="16"/>
  <c r="R3627" i="16" s="1"/>
  <c r="N3627" i="16" s="1"/>
  <c r="Q2391" i="16"/>
  <c r="R2391" i="16" s="1"/>
  <c r="N2391" i="16" s="1"/>
  <c r="P2391" i="16"/>
  <c r="P2055" i="16"/>
  <c r="Q2055" i="16"/>
  <c r="R2055" i="16" s="1"/>
  <c r="N2055" i="16" s="1"/>
  <c r="Q1791" i="16"/>
  <c r="R1791" i="16" s="1"/>
  <c r="N1791" i="16" s="1"/>
  <c r="P1791" i="16"/>
  <c r="Q1529" i="16"/>
  <c r="R1529" i="16" s="1"/>
  <c r="N1529" i="16" s="1"/>
  <c r="P1529" i="16"/>
  <c r="Q607" i="16"/>
  <c r="R607" i="16" s="1"/>
  <c r="N607" i="16" s="1"/>
  <c r="P607" i="16"/>
  <c r="P2407" i="16"/>
  <c r="Q2407" i="16"/>
  <c r="R2407" i="16" s="1"/>
  <c r="N2407" i="16" s="1"/>
  <c r="P1811" i="16"/>
  <c r="Q1811" i="16"/>
  <c r="R1811" i="16" s="1"/>
  <c r="N1811" i="16" s="1"/>
  <c r="Q1670" i="16"/>
  <c r="R1670" i="16" s="1"/>
  <c r="N1670" i="16" s="1"/>
  <c r="P1670" i="16"/>
  <c r="Q1347" i="16"/>
  <c r="R1347" i="16" s="1"/>
  <c r="N1347" i="16" s="1"/>
  <c r="P1347" i="16"/>
  <c r="Q1084" i="16"/>
  <c r="R1084" i="16" s="1"/>
  <c r="N1084" i="16" s="1"/>
  <c r="P1084" i="16"/>
  <c r="Q2824" i="16"/>
  <c r="R2824" i="16" s="1"/>
  <c r="N2824" i="16" s="1"/>
  <c r="P2824" i="16"/>
  <c r="Q2549" i="16"/>
  <c r="R2549" i="16" s="1"/>
  <c r="N2549" i="16" s="1"/>
  <c r="P2549" i="16"/>
  <c r="P1616" i="16"/>
  <c r="Q1616" i="16"/>
  <c r="R1616" i="16" s="1"/>
  <c r="N1616" i="16" s="1"/>
  <c r="P2469" i="16"/>
  <c r="Q2469" i="16"/>
  <c r="R2469" i="16" s="1"/>
  <c r="N2469" i="16" s="1"/>
  <c r="P3783" i="16"/>
  <c r="Q3783" i="16"/>
  <c r="R3783" i="16" s="1"/>
  <c r="N3783" i="16" s="1"/>
  <c r="Q2702" i="16"/>
  <c r="R2702" i="16" s="1"/>
  <c r="N2702" i="16" s="1"/>
  <c r="P2702" i="16"/>
  <c r="P2366" i="16"/>
  <c r="Q2366" i="16"/>
  <c r="R2366" i="16" s="1"/>
  <c r="N2366" i="16" s="1"/>
  <c r="Q2104" i="16"/>
  <c r="R2104" i="16" s="1"/>
  <c r="N2104" i="16" s="1"/>
  <c r="P2104" i="16"/>
  <c r="Q1841" i="16"/>
  <c r="R1841" i="16" s="1"/>
  <c r="N1841" i="16" s="1"/>
  <c r="P1841" i="16"/>
  <c r="Q930" i="16"/>
  <c r="R930" i="16" s="1"/>
  <c r="N930" i="16" s="1"/>
  <c r="P930" i="16"/>
  <c r="Q2778" i="16"/>
  <c r="R2778" i="16" s="1"/>
  <c r="N2778" i="16" s="1"/>
  <c r="P2778" i="16"/>
  <c r="Q1524" i="16"/>
  <c r="R1524" i="16" s="1"/>
  <c r="N1524" i="16" s="1"/>
  <c r="P1524" i="16"/>
  <c r="Q2570" i="16"/>
  <c r="R2570" i="16" s="1"/>
  <c r="N2570" i="16" s="1"/>
  <c r="P2570" i="16"/>
  <c r="P2235" i="16"/>
  <c r="Q2235" i="16"/>
  <c r="R2235" i="16" s="1"/>
  <c r="N2235" i="16" s="1"/>
  <c r="Q1972" i="16"/>
  <c r="R1972" i="16" s="1"/>
  <c r="N1972" i="16" s="1"/>
  <c r="P1972" i="16"/>
  <c r="Q1710" i="16"/>
  <c r="R1710" i="16" s="1"/>
  <c r="N1710" i="16" s="1"/>
  <c r="P1710" i="16"/>
  <c r="Q786" i="16"/>
  <c r="R786" i="16" s="1"/>
  <c r="N786" i="16" s="1"/>
  <c r="P786" i="16"/>
  <c r="Q2623" i="16"/>
  <c r="R2623" i="16" s="1"/>
  <c r="N2623" i="16" s="1"/>
  <c r="P2623" i="16"/>
  <c r="Q2961" i="16"/>
  <c r="R2961" i="16" s="1"/>
  <c r="N2961" i="16" s="1"/>
  <c r="P2961" i="16"/>
  <c r="Q2438" i="16"/>
  <c r="R2438" i="16" s="1"/>
  <c r="N2438" i="16" s="1"/>
  <c r="P2438" i="16"/>
  <c r="P2103" i="16"/>
  <c r="Q2103" i="16"/>
  <c r="R2103" i="16" s="1"/>
  <c r="N2103" i="16" s="1"/>
  <c r="Q1839" i="16"/>
  <c r="R1839" i="16" s="1"/>
  <c r="N1839" i="16" s="1"/>
  <c r="P1839" i="16"/>
  <c r="Q1578" i="16"/>
  <c r="R1578" i="16" s="1"/>
  <c r="N1578" i="16" s="1"/>
  <c r="P1578" i="16"/>
  <c r="P654" i="16"/>
  <c r="Q654" i="16"/>
  <c r="R654" i="16" s="1"/>
  <c r="N654" i="16" s="1"/>
  <c r="Q2455" i="16"/>
  <c r="R2455" i="16" s="1"/>
  <c r="N2455" i="16" s="1"/>
  <c r="P2455" i="16"/>
  <c r="P2110" i="16"/>
  <c r="Q2110" i="16"/>
  <c r="R2110" i="16" s="1"/>
  <c r="N2110" i="16" s="1"/>
  <c r="P1540" i="16"/>
  <c r="Q1540" i="16"/>
  <c r="R1540" i="16" s="1"/>
  <c r="N1540" i="16" s="1"/>
  <c r="P1276" i="16"/>
  <c r="Q1276" i="16"/>
  <c r="R1276" i="16" s="1"/>
  <c r="N1276" i="16" s="1"/>
  <c r="Q3016" i="16"/>
  <c r="R3016" i="16" s="1"/>
  <c r="N3016" i="16" s="1"/>
  <c r="P3016" i="16"/>
  <c r="P2741" i="16"/>
  <c r="Q2741" i="16"/>
  <c r="R2741" i="16" s="1"/>
  <c r="N2741" i="16" s="1"/>
  <c r="P1820" i="16"/>
  <c r="Q1820" i="16"/>
  <c r="R1820" i="16" s="1"/>
  <c r="N1820" i="16" s="1"/>
  <c r="Q1257" i="16"/>
  <c r="R1257" i="16" s="1"/>
  <c r="N1257" i="16" s="1"/>
  <c r="P1257" i="16"/>
  <c r="P3617" i="16"/>
  <c r="Q3617" i="16"/>
  <c r="R3617" i="16" s="1"/>
  <c r="N3617" i="16" s="1"/>
  <c r="Q1407" i="16"/>
  <c r="R1407" i="16" s="1"/>
  <c r="N1407" i="16" s="1"/>
  <c r="P1407" i="16"/>
  <c r="P1144" i="16"/>
  <c r="Q1144" i="16"/>
  <c r="R1144" i="16" s="1"/>
  <c r="N1144" i="16" s="1"/>
  <c r="P2884" i="16"/>
  <c r="Q2884" i="16"/>
  <c r="R2884" i="16" s="1"/>
  <c r="N2884" i="16" s="1"/>
  <c r="P2609" i="16"/>
  <c r="Q2609" i="16"/>
  <c r="R2609" i="16" s="1"/>
  <c r="N2609" i="16" s="1"/>
  <c r="Q1675" i="16"/>
  <c r="R1675" i="16" s="1"/>
  <c r="N1675" i="16" s="1"/>
  <c r="P1675" i="16"/>
  <c r="Q2696" i="16"/>
  <c r="R2696" i="16" s="1"/>
  <c r="N2696" i="16" s="1"/>
  <c r="P2696" i="16"/>
  <c r="Q3075" i="16"/>
  <c r="R3075" i="16" s="1"/>
  <c r="N3075" i="16" s="1"/>
  <c r="P3075" i="16"/>
  <c r="Q1994" i="16"/>
  <c r="R1994" i="16" s="1"/>
  <c r="N1994" i="16" s="1"/>
  <c r="P1994" i="16"/>
  <c r="Q1733" i="16"/>
  <c r="R1733" i="16" s="1"/>
  <c r="N1733" i="16" s="1"/>
  <c r="P1733" i="16"/>
  <c r="Q1470" i="16"/>
  <c r="R1470" i="16" s="1"/>
  <c r="N1470" i="16" s="1"/>
  <c r="P1470" i="16"/>
  <c r="Q545" i="16"/>
  <c r="R545" i="16" s="1"/>
  <c r="N545" i="16" s="1"/>
  <c r="P545" i="16"/>
  <c r="Q2335" i="16"/>
  <c r="R2335" i="16" s="1"/>
  <c r="N2335" i="16" s="1"/>
  <c r="P2335" i="16"/>
  <c r="Q1498" i="16"/>
  <c r="R1498" i="16" s="1"/>
  <c r="N1498" i="16" s="1"/>
  <c r="P1498" i="16"/>
  <c r="Q1103" i="16"/>
  <c r="R1103" i="16" s="1"/>
  <c r="N1103" i="16" s="1"/>
  <c r="P1103" i="16"/>
  <c r="Q1719" i="16"/>
  <c r="R1719" i="16" s="1"/>
  <c r="N1719" i="16" s="1"/>
  <c r="P1719" i="16"/>
  <c r="Q1456" i="16"/>
  <c r="R1456" i="16" s="1"/>
  <c r="N1456" i="16" s="1"/>
  <c r="P1456" i="16"/>
  <c r="Q1193" i="16"/>
  <c r="R1193" i="16" s="1"/>
  <c r="N1193" i="16" s="1"/>
  <c r="P1193" i="16"/>
  <c r="Q2922" i="16"/>
  <c r="R2922" i="16" s="1"/>
  <c r="N2922" i="16" s="1"/>
  <c r="P2922" i="16"/>
  <c r="Q2012" i="16"/>
  <c r="R2012" i="16" s="1"/>
  <c r="N2012" i="16" s="1"/>
  <c r="P2012" i="16"/>
  <c r="Q1977" i="16"/>
  <c r="R1977" i="16" s="1"/>
  <c r="N1977" i="16" s="1"/>
  <c r="P1977" i="16"/>
  <c r="Q3187" i="16"/>
  <c r="R3187" i="16" s="1"/>
  <c r="N3187" i="16" s="1"/>
  <c r="P3187" i="16"/>
  <c r="P2035" i="16"/>
  <c r="Q2035" i="16"/>
  <c r="R2035" i="16" s="1"/>
  <c r="N2035" i="16" s="1"/>
  <c r="P1736" i="16"/>
  <c r="Q1736" i="16"/>
  <c r="R1736" i="16" s="1"/>
  <c r="N1736" i="16" s="1"/>
  <c r="P1474" i="16"/>
  <c r="Q1474" i="16"/>
  <c r="R1474" i="16" s="1"/>
  <c r="N1474" i="16" s="1"/>
  <c r="P1137" i="16"/>
  <c r="Q1137" i="16"/>
  <c r="R1137" i="16" s="1"/>
  <c r="N1137" i="16" s="1"/>
  <c r="Q2889" i="16"/>
  <c r="R2889" i="16" s="1"/>
  <c r="N2889" i="16" s="1"/>
  <c r="P2889" i="16"/>
  <c r="Q2436" i="16"/>
  <c r="R2436" i="16" s="1"/>
  <c r="N2436" i="16" s="1"/>
  <c r="P2436" i="16"/>
  <c r="Q3158" i="16"/>
  <c r="R3158" i="16" s="1"/>
  <c r="N3158" i="16" s="1"/>
  <c r="P3158" i="16"/>
  <c r="Q3437" i="16"/>
  <c r="R3437" i="16" s="1"/>
  <c r="N3437" i="16" s="1"/>
  <c r="P3437" i="16"/>
  <c r="P1350" i="16"/>
  <c r="Q1350" i="16"/>
  <c r="R1350" i="16" s="1"/>
  <c r="N1350" i="16" s="1"/>
  <c r="P3559" i="16"/>
  <c r="Q3559" i="16"/>
  <c r="R3559" i="16" s="1"/>
  <c r="N3559" i="16" s="1"/>
  <c r="Q3334" i="16"/>
  <c r="R3334" i="16" s="1"/>
  <c r="N3334" i="16" s="1"/>
  <c r="P3334" i="16"/>
  <c r="P2051" i="16"/>
  <c r="Q2051" i="16"/>
  <c r="R2051" i="16" s="1"/>
  <c r="N2051" i="16" s="1"/>
  <c r="P3839" i="16"/>
  <c r="Q3839" i="16"/>
  <c r="R3839" i="16" s="1"/>
  <c r="N3839" i="16" s="1"/>
  <c r="P3407" i="16"/>
  <c r="Q3407" i="16"/>
  <c r="R3407" i="16" s="1"/>
  <c r="N3407" i="16" s="1"/>
  <c r="Q1150" i="16"/>
  <c r="R1150" i="16" s="1"/>
  <c r="N1150" i="16" s="1"/>
  <c r="P1150" i="16"/>
  <c r="P2902" i="16"/>
  <c r="Q2902" i="16"/>
  <c r="R2902" i="16" s="1"/>
  <c r="N2902" i="16" s="1"/>
  <c r="P2448" i="16"/>
  <c r="Q2448" i="16"/>
  <c r="R2448" i="16" s="1"/>
  <c r="N2448" i="16" s="1"/>
  <c r="Q3171" i="16"/>
  <c r="R3171" i="16" s="1"/>
  <c r="N3171" i="16" s="1"/>
  <c r="P3171" i="16"/>
  <c r="Q3460" i="16"/>
  <c r="R3460" i="16" s="1"/>
  <c r="N3460" i="16" s="1"/>
  <c r="P3460" i="16"/>
  <c r="Q1362" i="16"/>
  <c r="R1362" i="16" s="1"/>
  <c r="N1362" i="16" s="1"/>
  <c r="P1362" i="16"/>
  <c r="Q3572" i="16"/>
  <c r="R3572" i="16" s="1"/>
  <c r="N3572" i="16" s="1"/>
  <c r="P3572" i="16"/>
  <c r="P3346" i="16"/>
  <c r="Q3346" i="16"/>
  <c r="R3346" i="16" s="1"/>
  <c r="N3346" i="16" s="1"/>
  <c r="Q3097" i="16"/>
  <c r="R3097" i="16" s="1"/>
  <c r="N3097" i="16" s="1"/>
  <c r="P3097" i="16"/>
  <c r="Q2454" i="16"/>
  <c r="R2454" i="16" s="1"/>
  <c r="N2454" i="16" s="1"/>
  <c r="P2454" i="16"/>
  <c r="P3527" i="16"/>
  <c r="Q3527" i="16"/>
  <c r="R3527" i="16" s="1"/>
  <c r="N3527" i="16" s="1"/>
  <c r="Q1065" i="16"/>
  <c r="R1065" i="16" s="1"/>
  <c r="N1065" i="16" s="1"/>
  <c r="P1065" i="16"/>
  <c r="Q2806" i="16"/>
  <c r="R2806" i="16" s="1"/>
  <c r="N2806" i="16" s="1"/>
  <c r="P2806" i="16"/>
  <c r="P2470" i="16"/>
  <c r="Q2470" i="16"/>
  <c r="R2470" i="16" s="1"/>
  <c r="N2470" i="16" s="1"/>
  <c r="Q2028" i="16"/>
  <c r="R2028" i="16" s="1"/>
  <c r="N2028" i="16" s="1"/>
  <c r="P2028" i="16"/>
  <c r="Q3757" i="16"/>
  <c r="R3757" i="16" s="1"/>
  <c r="N3757" i="16" s="1"/>
  <c r="P3757" i="16"/>
  <c r="P3435" i="16"/>
  <c r="Q3435" i="16"/>
  <c r="R3435" i="16" s="1"/>
  <c r="N3435" i="16" s="1"/>
  <c r="Q1602" i="16"/>
  <c r="R1602" i="16" s="1"/>
  <c r="N1602" i="16" s="1"/>
  <c r="P1602" i="16"/>
  <c r="Q3139" i="16"/>
  <c r="R3139" i="16" s="1"/>
  <c r="N3139" i="16" s="1"/>
  <c r="P3139" i="16"/>
  <c r="P1511" i="16"/>
  <c r="Q1511" i="16"/>
  <c r="R1511" i="16" s="1"/>
  <c r="N1511" i="16" s="1"/>
  <c r="P876" i="16"/>
  <c r="Q876" i="16"/>
  <c r="R876" i="16" s="1"/>
  <c r="N876" i="16" s="1"/>
  <c r="P3258" i="16"/>
  <c r="Q3258" i="16"/>
  <c r="R3258" i="16" s="1"/>
  <c r="N3258" i="16" s="1"/>
  <c r="P2747" i="16"/>
  <c r="Q2747" i="16"/>
  <c r="R2747" i="16" s="1"/>
  <c r="N2747" i="16" s="1"/>
  <c r="P2492" i="16"/>
  <c r="Q2492" i="16"/>
  <c r="R2492" i="16" s="1"/>
  <c r="N2492" i="16" s="1"/>
  <c r="Q2229" i="16"/>
  <c r="R2229" i="16" s="1"/>
  <c r="N2229" i="16" s="1"/>
  <c r="P2229" i="16"/>
  <c r="Q1907" i="16"/>
  <c r="R1907" i="16" s="1"/>
  <c r="N1907" i="16" s="1"/>
  <c r="P1907" i="16"/>
  <c r="Q1465" i="16"/>
  <c r="R1465" i="16" s="1"/>
  <c r="N1465" i="16" s="1"/>
  <c r="P1465" i="16"/>
  <c r="P3193" i="16"/>
  <c r="Q3193" i="16"/>
  <c r="R3193" i="16" s="1"/>
  <c r="N3193" i="16" s="1"/>
  <c r="Q3640" i="16"/>
  <c r="R3640" i="16" s="1"/>
  <c r="N3640" i="16" s="1"/>
  <c r="P3640" i="16"/>
  <c r="Q3293" i="16"/>
  <c r="R3293" i="16" s="1"/>
  <c r="N3293" i="16" s="1"/>
  <c r="P3293" i="16"/>
  <c r="Q3560" i="16"/>
  <c r="R3560" i="16" s="1"/>
  <c r="N3560" i="16" s="1"/>
  <c r="P3560" i="16"/>
  <c r="P3357" i="16"/>
  <c r="Q3357" i="16"/>
  <c r="R3357" i="16" s="1"/>
  <c r="N3357" i="16" s="1"/>
  <c r="Q300" i="16"/>
  <c r="R300" i="16" s="1"/>
  <c r="N300" i="16" s="1"/>
  <c r="P300" i="16"/>
  <c r="Q3840" i="16"/>
  <c r="R3840" i="16" s="1"/>
  <c r="N3840" i="16" s="1"/>
  <c r="P3840" i="16"/>
  <c r="Q2783" i="16"/>
  <c r="R2783" i="16" s="1"/>
  <c r="N2783" i="16" s="1"/>
  <c r="P2783" i="16"/>
  <c r="Q1064" i="16"/>
  <c r="R1064" i="16" s="1"/>
  <c r="N1064" i="16" s="1"/>
  <c r="P1064" i="16"/>
  <c r="Q2792" i="16"/>
  <c r="R2792" i="16" s="1"/>
  <c r="N2792" i="16" s="1"/>
  <c r="P2792" i="16"/>
  <c r="Q2541" i="16"/>
  <c r="R2541" i="16" s="1"/>
  <c r="N2541" i="16" s="1"/>
  <c r="P2541" i="16"/>
  <c r="Q2206" i="16"/>
  <c r="R2206" i="16" s="1"/>
  <c r="N2206" i="16" s="1"/>
  <c r="P2206" i="16"/>
  <c r="P1764" i="16"/>
  <c r="Q1764" i="16"/>
  <c r="R1764" i="16" s="1"/>
  <c r="N1764" i="16" s="1"/>
  <c r="P3493" i="16"/>
  <c r="Q3493" i="16"/>
  <c r="R3493" i="16" s="1"/>
  <c r="N3493" i="16" s="1"/>
  <c r="Q3170" i="16"/>
  <c r="R3170" i="16" s="1"/>
  <c r="N3170" i="16" s="1"/>
  <c r="P3170" i="16"/>
  <c r="Q3593" i="16"/>
  <c r="R3593" i="16" s="1"/>
  <c r="N3593" i="16" s="1"/>
  <c r="P3593" i="16"/>
  <c r="Q1200" i="16"/>
  <c r="R1200" i="16" s="1"/>
  <c r="N1200" i="16" s="1"/>
  <c r="P1200" i="16"/>
  <c r="Q3658" i="16"/>
  <c r="R3658" i="16" s="1"/>
  <c r="N3658" i="16" s="1"/>
  <c r="P3658" i="16"/>
  <c r="P611" i="16"/>
  <c r="Q611" i="16"/>
  <c r="R611" i="16" s="1"/>
  <c r="N611" i="16" s="1"/>
  <c r="Q3415" i="16"/>
  <c r="R3415" i="16" s="1"/>
  <c r="N3415" i="16" s="1"/>
  <c r="P3415" i="16"/>
  <c r="P2891" i="16"/>
  <c r="Q2891" i="16"/>
  <c r="R2891" i="16" s="1"/>
  <c r="N2891" i="16" s="1"/>
  <c r="Q2527" i="16"/>
  <c r="R2527" i="16" s="1"/>
  <c r="N2527" i="16" s="1"/>
  <c r="P2527" i="16"/>
  <c r="Q2228" i="16"/>
  <c r="R2228" i="16" s="1"/>
  <c r="N2228" i="16" s="1"/>
  <c r="P2228" i="16"/>
  <c r="Q1965" i="16"/>
  <c r="R1965" i="16" s="1"/>
  <c r="N1965" i="16" s="1"/>
  <c r="P1965" i="16"/>
  <c r="P1630" i="16"/>
  <c r="Q1630" i="16"/>
  <c r="R1630" i="16" s="1"/>
  <c r="N1630" i="16" s="1"/>
  <c r="P1199" i="16"/>
  <c r="Q1199" i="16"/>
  <c r="R1199" i="16" s="1"/>
  <c r="N1199" i="16" s="1"/>
  <c r="P2940" i="16"/>
  <c r="Q2940" i="16"/>
  <c r="R2940" i="16" s="1"/>
  <c r="N2940" i="16" s="1"/>
  <c r="P3650" i="16"/>
  <c r="Q3650" i="16"/>
  <c r="R3650" i="16" s="1"/>
  <c r="N3650" i="16" s="1"/>
  <c r="Q3328" i="16"/>
  <c r="R3328" i="16" s="1"/>
  <c r="N3328" i="16" s="1"/>
  <c r="P3328" i="16"/>
  <c r="Q3296" i="16"/>
  <c r="R3296" i="16" s="1"/>
  <c r="N3296" i="16" s="1"/>
  <c r="P3296" i="16"/>
  <c r="Q3094" i="16"/>
  <c r="R3094" i="16" s="1"/>
  <c r="N3094" i="16" s="1"/>
  <c r="P3094" i="16"/>
  <c r="Q3826" i="16"/>
  <c r="R3826" i="16" s="1"/>
  <c r="N3826" i="16" s="1"/>
  <c r="P3826" i="16"/>
  <c r="Q3576" i="16"/>
  <c r="R3576" i="16" s="1"/>
  <c r="N3576" i="16" s="1"/>
  <c r="P3576" i="16"/>
  <c r="Q3402" i="16"/>
  <c r="R3402" i="16" s="1"/>
  <c r="N3402" i="16" s="1"/>
  <c r="P3402" i="16"/>
  <c r="Q2862" i="16"/>
  <c r="R2862" i="16" s="1"/>
  <c r="N2862" i="16" s="1"/>
  <c r="P2862" i="16"/>
  <c r="Q3537" i="16"/>
  <c r="R3537" i="16" s="1"/>
  <c r="N3537" i="16" s="1"/>
  <c r="P3537" i="16"/>
  <c r="Q480" i="16"/>
  <c r="R480" i="16" s="1"/>
  <c r="N480" i="16" s="1"/>
  <c r="P480" i="16"/>
  <c r="Q2106" i="16"/>
  <c r="R2106" i="16" s="1"/>
  <c r="N2106" i="16" s="1"/>
  <c r="P2106" i="16"/>
  <c r="Q2231" i="16"/>
  <c r="R2231" i="16" s="1"/>
  <c r="N2231" i="16" s="1"/>
  <c r="P2231" i="16"/>
  <c r="Q1100" i="16"/>
  <c r="R1100" i="16" s="1"/>
  <c r="N1100" i="16" s="1"/>
  <c r="P1100" i="16"/>
  <c r="P2829" i="16"/>
  <c r="Q2829" i="16"/>
  <c r="R2829" i="16" s="1"/>
  <c r="N2829" i="16" s="1"/>
  <c r="P2577" i="16"/>
  <c r="Q2577" i="16"/>
  <c r="R2577" i="16" s="1"/>
  <c r="N2577" i="16" s="1"/>
  <c r="Q2242" i="16"/>
  <c r="R2242" i="16" s="1"/>
  <c r="N2242" i="16" s="1"/>
  <c r="P2242" i="16"/>
  <c r="P1800" i="16"/>
  <c r="Q1800" i="16"/>
  <c r="R1800" i="16" s="1"/>
  <c r="N1800" i="16" s="1"/>
  <c r="Q3529" i="16"/>
  <c r="R3529" i="16" s="1"/>
  <c r="N3529" i="16" s="1"/>
  <c r="P3529" i="16"/>
  <c r="Q3207" i="16"/>
  <c r="R3207" i="16" s="1"/>
  <c r="N3207" i="16" s="1"/>
  <c r="P3207" i="16"/>
  <c r="Q3630" i="16"/>
  <c r="R3630" i="16" s="1"/>
  <c r="N3630" i="16" s="1"/>
  <c r="P3630" i="16"/>
  <c r="P1379" i="16"/>
  <c r="Q1379" i="16"/>
  <c r="R1379" i="16" s="1"/>
  <c r="N1379" i="16" s="1"/>
  <c r="Q3692" i="16"/>
  <c r="R3692" i="16" s="1"/>
  <c r="N3692" i="16" s="1"/>
  <c r="P3692" i="16"/>
  <c r="P647" i="16"/>
  <c r="Q647" i="16"/>
  <c r="R647" i="16" s="1"/>
  <c r="N647" i="16" s="1"/>
  <c r="P3666" i="16"/>
  <c r="Q3666" i="16"/>
  <c r="R3666" i="16" s="1"/>
  <c r="N3666" i="16" s="1"/>
  <c r="Q3071" i="16"/>
  <c r="R3071" i="16" s="1"/>
  <c r="N3071" i="16" s="1"/>
  <c r="P3071" i="16"/>
  <c r="Q3430" i="16"/>
  <c r="R3430" i="16" s="1"/>
  <c r="N3430" i="16" s="1"/>
  <c r="P3430" i="16"/>
  <c r="P3180" i="16"/>
  <c r="Q3180" i="16"/>
  <c r="R3180" i="16" s="1"/>
  <c r="N3180" i="16" s="1"/>
  <c r="P2705" i="16"/>
  <c r="Q2705" i="16"/>
  <c r="R2705" i="16" s="1"/>
  <c r="N2705" i="16" s="1"/>
  <c r="Q2256" i="16"/>
  <c r="R2256" i="16" s="1"/>
  <c r="N2256" i="16" s="1"/>
  <c r="P2256" i="16"/>
  <c r="Q2132" i="16"/>
  <c r="R2132" i="16" s="1"/>
  <c r="N2132" i="16" s="1"/>
  <c r="P2132" i="16"/>
  <c r="P1868" i="16"/>
  <c r="Q1868" i="16"/>
  <c r="R1868" i="16" s="1"/>
  <c r="N1868" i="16" s="1"/>
  <c r="Q1533" i="16"/>
  <c r="R1533" i="16" s="1"/>
  <c r="N1533" i="16" s="1"/>
  <c r="P1533" i="16"/>
  <c r="Q1104" i="16"/>
  <c r="R1104" i="16" s="1"/>
  <c r="N1104" i="16" s="1"/>
  <c r="P1104" i="16"/>
  <c r="P2845" i="16"/>
  <c r="Q2845" i="16"/>
  <c r="R2845" i="16" s="1"/>
  <c r="N2845" i="16" s="1"/>
  <c r="P3554" i="16"/>
  <c r="Q3554" i="16"/>
  <c r="R3554" i="16" s="1"/>
  <c r="N3554" i="16" s="1"/>
  <c r="P3232" i="16"/>
  <c r="Q3232" i="16"/>
  <c r="R3232" i="16" s="1"/>
  <c r="N3232" i="16" s="1"/>
  <c r="Q3199" i="16"/>
  <c r="R3199" i="16" s="1"/>
  <c r="N3199" i="16" s="1"/>
  <c r="P3199" i="16"/>
  <c r="P1632" i="16"/>
  <c r="Q1632" i="16"/>
  <c r="R1632" i="16" s="1"/>
  <c r="N1632" i="16" s="1"/>
  <c r="Q3729" i="16"/>
  <c r="R3729" i="16" s="1"/>
  <c r="N3729" i="16" s="1"/>
  <c r="P3729" i="16"/>
  <c r="P3479" i="16"/>
  <c r="Q3479" i="16"/>
  <c r="R3479" i="16" s="1"/>
  <c r="N3479" i="16" s="1"/>
  <c r="P3822" i="16"/>
  <c r="Q3822" i="16"/>
  <c r="R3822" i="16" s="1"/>
  <c r="N3822" i="16" s="1"/>
  <c r="Q2562" i="16"/>
  <c r="R2562" i="16" s="1"/>
  <c r="N2562" i="16" s="1"/>
  <c r="P2562" i="16"/>
  <c r="P2289" i="16"/>
  <c r="Q2289" i="16"/>
  <c r="R2289" i="16" s="1"/>
  <c r="N2289" i="16" s="1"/>
  <c r="P2025" i="16"/>
  <c r="Q2025" i="16"/>
  <c r="R2025" i="16" s="1"/>
  <c r="N2025" i="16" s="1"/>
  <c r="Q1690" i="16"/>
  <c r="R1690" i="16" s="1"/>
  <c r="N1690" i="16" s="1"/>
  <c r="P1690" i="16"/>
  <c r="Q1260" i="16"/>
  <c r="R1260" i="16" s="1"/>
  <c r="N1260" i="16" s="1"/>
  <c r="P1260" i="16"/>
  <c r="Q2999" i="16"/>
  <c r="R2999" i="16" s="1"/>
  <c r="N2999" i="16" s="1"/>
  <c r="P2999" i="16"/>
  <c r="Q3710" i="16"/>
  <c r="R3710" i="16" s="1"/>
  <c r="N3710" i="16" s="1"/>
  <c r="P3710" i="16"/>
  <c r="Q3089" i="16"/>
  <c r="R3089" i="16" s="1"/>
  <c r="N3089" i="16" s="1"/>
  <c r="P3089" i="16"/>
  <c r="Q3355" i="16"/>
  <c r="R3355" i="16" s="1"/>
  <c r="N3355" i="16" s="1"/>
  <c r="P3355" i="16"/>
  <c r="P3153" i="16"/>
  <c r="Q3153" i="16"/>
  <c r="R3153" i="16" s="1"/>
  <c r="N3153" i="16" s="1"/>
  <c r="P1270" i="16"/>
  <c r="Q1270" i="16"/>
  <c r="R1270" i="16" s="1"/>
  <c r="N1270" i="16" s="1"/>
  <c r="Q3636" i="16"/>
  <c r="R3636" i="16" s="1"/>
  <c r="N3636" i="16" s="1"/>
  <c r="P3636" i="16"/>
  <c r="Q3671" i="16"/>
  <c r="R3671" i="16" s="1"/>
  <c r="N3671" i="16" s="1"/>
  <c r="P3671" i="16"/>
  <c r="P3126" i="16"/>
  <c r="Q3126" i="16"/>
  <c r="R3126" i="16" s="1"/>
  <c r="N3126" i="16" s="1"/>
  <c r="Q2444" i="16"/>
  <c r="R2444" i="16" s="1"/>
  <c r="N2444" i="16" s="1"/>
  <c r="P2444" i="16"/>
  <c r="Q2182" i="16"/>
  <c r="R2182" i="16" s="1"/>
  <c r="N2182" i="16" s="1"/>
  <c r="P2182" i="16"/>
  <c r="P1846" i="16"/>
  <c r="Q1846" i="16"/>
  <c r="R1846" i="16" s="1"/>
  <c r="N1846" i="16" s="1"/>
  <c r="P1416" i="16"/>
  <c r="Q1416" i="16"/>
  <c r="R1416" i="16" s="1"/>
  <c r="N1416" i="16" s="1"/>
  <c r="Q3145" i="16"/>
  <c r="R3145" i="16" s="1"/>
  <c r="N3145" i="16" s="1"/>
  <c r="P3145" i="16"/>
  <c r="P3412" i="16"/>
  <c r="Q3412" i="16"/>
  <c r="R3412" i="16" s="1"/>
  <c r="N3412" i="16" s="1"/>
  <c r="P3245" i="16"/>
  <c r="Q3245" i="16"/>
  <c r="R3245" i="16" s="1"/>
  <c r="N3245" i="16" s="1"/>
  <c r="Q3512" i="16"/>
  <c r="R3512" i="16" s="1"/>
  <c r="N3512" i="16" s="1"/>
  <c r="P3512" i="16"/>
  <c r="Q3309" i="16"/>
  <c r="R3309" i="16" s="1"/>
  <c r="N3309" i="16" s="1"/>
  <c r="P3309" i="16"/>
  <c r="Q2076" i="16"/>
  <c r="R2076" i="16" s="1"/>
  <c r="N2076" i="16" s="1"/>
  <c r="P2076" i="16"/>
  <c r="Q3792" i="16"/>
  <c r="R3792" i="16" s="1"/>
  <c r="N3792" i="16" s="1"/>
  <c r="P3792" i="16"/>
  <c r="P2555" i="16"/>
  <c r="Q2555" i="16"/>
  <c r="R2555" i="16" s="1"/>
  <c r="N2555" i="16" s="1"/>
  <c r="Q3815" i="16"/>
  <c r="R3815" i="16" s="1"/>
  <c r="N3815" i="16" s="1"/>
  <c r="P3815" i="16"/>
  <c r="A18" i="5"/>
  <c r="B18" i="5"/>
  <c r="E34" i="5"/>
  <c r="I18" i="5"/>
  <c r="A34" i="5"/>
  <c r="G18" i="5"/>
  <c r="B34" i="5"/>
  <c r="J18" i="5"/>
  <c r="H34" i="5"/>
  <c r="J34" i="5"/>
  <c r="C18" i="5"/>
  <c r="D18" i="5"/>
  <c r="E18" i="5"/>
  <c r="F18" i="5"/>
  <c r="C34" i="5"/>
  <c r="D34" i="5"/>
  <c r="F34" i="5"/>
  <c r="G34" i="5"/>
  <c r="F82" i="3"/>
  <c r="M6" i="13"/>
  <c r="M5" i="6"/>
  <c r="F133" i="3"/>
  <c r="N2" i="2"/>
  <c r="O2596" i="16" l="1"/>
  <c r="T2596" i="16"/>
  <c r="O2149" i="16"/>
  <c r="T2149" i="16"/>
  <c r="O3534" i="16"/>
  <c r="T3534" i="16"/>
  <c r="O1915" i="16"/>
  <c r="T1915" i="16"/>
  <c r="O3367" i="16"/>
  <c r="T3367" i="16"/>
  <c r="O3633" i="16"/>
  <c r="T3633" i="16"/>
  <c r="O2040" i="16"/>
  <c r="T2040" i="16"/>
  <c r="O1290" i="16"/>
  <c r="T1290" i="16"/>
  <c r="O1584" i="16"/>
  <c r="T1584" i="16"/>
  <c r="O3177" i="16"/>
  <c r="T3177" i="16"/>
  <c r="O2258" i="16"/>
  <c r="T2258" i="16"/>
  <c r="O1479" i="16"/>
  <c r="T1479" i="16"/>
  <c r="O749" i="16"/>
  <c r="T749" i="16"/>
  <c r="O3013" i="16"/>
  <c r="T3013" i="16"/>
  <c r="O962" i="16"/>
  <c r="T962" i="16"/>
  <c r="O308" i="16"/>
  <c r="T308" i="16"/>
  <c r="O2112" i="16"/>
  <c r="T2112" i="16"/>
  <c r="O832" i="16"/>
  <c r="T832" i="16"/>
  <c r="O415" i="16"/>
  <c r="T415" i="16"/>
  <c r="O982" i="16"/>
  <c r="T982" i="16"/>
  <c r="O901" i="16"/>
  <c r="T901" i="16"/>
  <c r="O62" i="16"/>
  <c r="T62" i="16"/>
  <c r="O999" i="16"/>
  <c r="T999" i="16"/>
  <c r="O3583" i="16"/>
  <c r="T3583" i="16"/>
  <c r="O3160" i="16"/>
  <c r="T3160" i="16"/>
  <c r="O3383" i="16"/>
  <c r="T3383" i="16"/>
  <c r="O2898" i="16"/>
  <c r="T2898" i="16"/>
  <c r="O1997" i="16"/>
  <c r="T1997" i="16"/>
  <c r="O260" i="16"/>
  <c r="T260" i="16"/>
  <c r="O3612" i="16"/>
  <c r="T3612" i="16"/>
  <c r="O3577" i="16"/>
  <c r="T3577" i="16"/>
  <c r="O2531" i="16"/>
  <c r="T2531" i="16"/>
  <c r="O3099" i="16"/>
  <c r="T3099" i="16"/>
  <c r="O3019" i="16"/>
  <c r="T3019" i="16"/>
  <c r="O3365" i="16"/>
  <c r="T3365" i="16"/>
  <c r="O2986" i="16"/>
  <c r="T2986" i="16"/>
  <c r="O3361" i="16"/>
  <c r="T3361" i="16"/>
  <c r="O3778" i="16"/>
  <c r="T3778" i="16"/>
  <c r="O3602" i="16"/>
  <c r="T3602" i="16"/>
  <c r="O1496" i="16"/>
  <c r="T1496" i="16"/>
  <c r="O3725" i="16"/>
  <c r="T3725" i="16"/>
  <c r="O1373" i="16"/>
  <c r="T1373" i="16"/>
  <c r="O1497" i="16"/>
  <c r="T1497" i="16"/>
  <c r="O3247" i="16"/>
  <c r="T3247" i="16"/>
  <c r="O3268" i="16"/>
  <c r="T3268" i="16"/>
  <c r="O1626" i="16"/>
  <c r="T1626" i="16"/>
  <c r="O1002" i="16"/>
  <c r="T1002" i="16"/>
  <c r="O1354" i="16"/>
  <c r="T1354" i="16"/>
  <c r="O2894" i="16"/>
  <c r="T2894" i="16"/>
  <c r="O2667" i="16"/>
  <c r="T2667" i="16"/>
  <c r="O2548" i="16"/>
  <c r="T2548" i="16"/>
  <c r="O2923" i="16"/>
  <c r="T2923" i="16"/>
  <c r="O2212" i="16"/>
  <c r="T2212" i="16"/>
  <c r="O1129" i="16"/>
  <c r="T1129" i="16"/>
  <c r="O2811" i="16"/>
  <c r="T2811" i="16"/>
  <c r="O1239" i="16"/>
  <c r="T1239" i="16"/>
  <c r="O183" i="16"/>
  <c r="T183" i="16"/>
  <c r="O1320" i="16"/>
  <c r="T1320" i="16"/>
  <c r="O1886" i="16"/>
  <c r="T1886" i="16"/>
  <c r="O877" i="16"/>
  <c r="T877" i="16"/>
  <c r="O488" i="16"/>
  <c r="T488" i="16"/>
  <c r="O275" i="16"/>
  <c r="T275" i="16"/>
  <c r="O2815" i="16"/>
  <c r="T2815" i="16"/>
  <c r="O2347" i="16"/>
  <c r="T2347" i="16"/>
  <c r="O1927" i="16"/>
  <c r="T1927" i="16"/>
  <c r="O245" i="16"/>
  <c r="T245" i="16"/>
  <c r="O505" i="16"/>
  <c r="T505" i="16"/>
  <c r="O2732" i="16"/>
  <c r="T2732" i="16"/>
  <c r="O1822" i="16"/>
  <c r="T1822" i="16"/>
  <c r="O3718" i="16"/>
  <c r="T3718" i="16"/>
  <c r="O1686" i="16"/>
  <c r="T1686" i="16"/>
  <c r="O3323" i="16"/>
  <c r="T3323" i="16"/>
  <c r="O1958" i="16"/>
  <c r="T1958" i="16"/>
  <c r="O3388" i="16"/>
  <c r="T3388" i="16"/>
  <c r="O2588" i="16"/>
  <c r="T2588" i="16"/>
  <c r="O3498" i="16"/>
  <c r="T3498" i="16"/>
  <c r="O1677" i="16"/>
  <c r="T1677" i="16"/>
  <c r="O3574" i="16"/>
  <c r="T3574" i="16"/>
  <c r="O3773" i="16"/>
  <c r="T3773" i="16"/>
  <c r="O3679" i="16"/>
  <c r="T3679" i="16"/>
  <c r="O2373" i="16"/>
  <c r="T2373" i="16"/>
  <c r="O2685" i="16"/>
  <c r="T2685" i="16"/>
  <c r="O2050" i="16"/>
  <c r="T2050" i="16"/>
  <c r="O3070" i="16"/>
  <c r="T3070" i="16"/>
  <c r="O3704" i="16"/>
  <c r="T3704" i="16"/>
  <c r="O3641" i="16"/>
  <c r="T3641" i="16"/>
  <c r="O1552" i="16"/>
  <c r="T1552" i="16"/>
  <c r="O1814" i="16"/>
  <c r="T1814" i="16"/>
  <c r="O2200" i="16"/>
  <c r="T2200" i="16"/>
  <c r="O2874" i="16"/>
  <c r="T2874" i="16"/>
  <c r="O2877" i="16"/>
  <c r="T2877" i="16"/>
  <c r="O315" i="16"/>
  <c r="T315" i="16"/>
  <c r="O530" i="16"/>
  <c r="T530" i="16"/>
  <c r="O882" i="16"/>
  <c r="T882" i="16"/>
  <c r="O1657" i="16"/>
  <c r="T1657" i="16"/>
  <c r="O1887" i="16"/>
  <c r="T1887" i="16"/>
  <c r="O400" i="16"/>
  <c r="T400" i="16"/>
  <c r="O377" i="16"/>
  <c r="T377" i="16"/>
  <c r="O537" i="16"/>
  <c r="T537" i="16"/>
  <c r="O2476" i="16"/>
  <c r="T2476" i="16"/>
  <c r="O444" i="16"/>
  <c r="T444" i="16"/>
  <c r="O1804" i="16"/>
  <c r="T1804" i="16"/>
  <c r="O51" i="16"/>
  <c r="T51" i="16"/>
  <c r="O216" i="16"/>
  <c r="T216" i="16"/>
  <c r="O2344" i="16"/>
  <c r="T2344" i="16"/>
  <c r="O3078" i="16"/>
  <c r="T3078" i="16"/>
  <c r="O1071" i="16"/>
  <c r="T1071" i="16"/>
  <c r="O2726" i="16"/>
  <c r="T2726" i="16"/>
  <c r="O1260" i="16"/>
  <c r="T1260" i="16"/>
  <c r="O1579" i="16"/>
  <c r="T1579" i="16"/>
  <c r="O284" i="16"/>
  <c r="T284" i="16"/>
  <c r="O2700" i="16"/>
  <c r="T2700" i="16"/>
  <c r="O3282" i="16"/>
  <c r="T3282" i="16"/>
  <c r="O725" i="16"/>
  <c r="T725" i="16"/>
  <c r="O139" i="16"/>
  <c r="T139" i="16"/>
  <c r="O1730" i="16"/>
  <c r="T1730" i="16"/>
  <c r="O2544" i="16"/>
  <c r="T2544" i="16"/>
  <c r="O3484" i="16"/>
  <c r="T3484" i="16"/>
  <c r="O1445" i="16"/>
  <c r="T1445" i="16"/>
  <c r="O2275" i="16"/>
  <c r="T2275" i="16"/>
  <c r="O2665" i="16"/>
  <c r="T2665" i="16"/>
  <c r="O668" i="16"/>
  <c r="T668" i="16"/>
  <c r="O1893" i="16"/>
  <c r="T1893" i="16"/>
  <c r="O1909" i="16"/>
  <c r="T1909" i="16"/>
  <c r="O2724" i="16"/>
  <c r="T2724" i="16"/>
  <c r="O2764" i="16"/>
  <c r="T2764" i="16"/>
  <c r="O3739" i="16"/>
  <c r="T3739" i="16"/>
  <c r="O1349" i="16"/>
  <c r="T1349" i="16"/>
  <c r="O3472" i="16"/>
  <c r="T3472" i="16"/>
  <c r="O2678" i="16"/>
  <c r="T2678" i="16"/>
  <c r="O1056" i="16"/>
  <c r="T1056" i="16"/>
  <c r="O3564" i="16"/>
  <c r="T3564" i="16"/>
  <c r="O1713" i="16"/>
  <c r="T1713" i="16"/>
  <c r="O3622" i="16"/>
  <c r="T3622" i="16"/>
  <c r="O792" i="16"/>
  <c r="T792" i="16"/>
  <c r="O785" i="16"/>
  <c r="T785" i="16"/>
  <c r="O3194" i="16"/>
  <c r="T3194" i="16"/>
  <c r="O1316" i="16"/>
  <c r="T1316" i="16"/>
  <c r="O2410" i="16"/>
  <c r="T2410" i="16"/>
  <c r="O1101" i="16"/>
  <c r="T1101" i="16"/>
  <c r="O3465" i="16"/>
  <c r="T3465" i="16"/>
  <c r="O2818" i="16"/>
  <c r="T2818" i="16"/>
  <c r="O2840" i="16"/>
  <c r="T2840" i="16"/>
  <c r="O232" i="16"/>
  <c r="T232" i="16"/>
  <c r="O703" i="16"/>
  <c r="T703" i="16"/>
  <c r="O170" i="16"/>
  <c r="T170" i="16"/>
  <c r="O3082" i="16"/>
  <c r="T3082" i="16"/>
  <c r="O3812" i="16"/>
  <c r="T3812" i="16"/>
  <c r="O2719" i="16"/>
  <c r="T2719" i="16"/>
  <c r="O3804" i="16"/>
  <c r="T3804" i="16"/>
  <c r="O1359" i="16"/>
  <c r="T1359" i="16"/>
  <c r="O2395" i="16"/>
  <c r="T2395" i="16"/>
  <c r="O175" i="16"/>
  <c r="T175" i="16"/>
  <c r="O3459" i="16"/>
  <c r="T3459" i="16"/>
  <c r="O1481" i="16"/>
  <c r="T1481" i="16"/>
  <c r="O566" i="16"/>
  <c r="T566" i="16"/>
  <c r="O3453" i="16"/>
  <c r="T3453" i="16"/>
  <c r="O3502" i="16"/>
  <c r="T3502" i="16"/>
  <c r="O2695" i="16"/>
  <c r="T2695" i="16"/>
  <c r="O2428" i="16"/>
  <c r="T2428" i="16"/>
  <c r="O1846" i="16"/>
  <c r="T1846" i="16"/>
  <c r="O1270" i="16"/>
  <c r="T1270" i="16"/>
  <c r="O3479" i="16"/>
  <c r="T3479" i="16"/>
  <c r="O2845" i="16"/>
  <c r="T2845" i="16"/>
  <c r="O2705" i="16"/>
  <c r="T2705" i="16"/>
  <c r="O1630" i="16"/>
  <c r="T1630" i="16"/>
  <c r="O611" i="16"/>
  <c r="T611" i="16"/>
  <c r="O1764" i="16"/>
  <c r="T1764" i="16"/>
  <c r="O3193" i="16"/>
  <c r="T3193" i="16"/>
  <c r="O3258" i="16"/>
  <c r="T3258" i="16"/>
  <c r="O2051" i="16"/>
  <c r="T2051" i="16"/>
  <c r="O2884" i="16"/>
  <c r="T2884" i="16"/>
  <c r="O2741" i="16"/>
  <c r="T2741" i="16"/>
  <c r="O654" i="16"/>
  <c r="T654" i="16"/>
  <c r="O2306" i="16"/>
  <c r="T2306" i="16"/>
  <c r="O870" i="16"/>
  <c r="T870" i="16"/>
  <c r="O1374" i="16"/>
  <c r="T1374" i="16"/>
  <c r="O988" i="16"/>
  <c r="T988" i="16"/>
  <c r="O262" i="16"/>
  <c r="T262" i="16"/>
  <c r="O2953" i="16"/>
  <c r="T2953" i="16"/>
  <c r="O735" i="16"/>
  <c r="T735" i="16"/>
  <c r="O1692" i="16"/>
  <c r="T1692" i="16"/>
  <c r="O206" i="16"/>
  <c r="T206" i="16"/>
  <c r="O782" i="16"/>
  <c r="T782" i="16"/>
  <c r="O3811" i="16"/>
  <c r="T3811" i="16"/>
  <c r="O3796" i="16"/>
  <c r="T3796" i="16"/>
  <c r="O582" i="16"/>
  <c r="T582" i="16"/>
  <c r="O187" i="16"/>
  <c r="T187" i="16"/>
  <c r="O1701" i="16"/>
  <c r="T1701" i="16"/>
  <c r="O3743" i="16"/>
  <c r="T3743" i="16"/>
  <c r="O1116" i="16"/>
  <c r="T1116" i="16"/>
  <c r="O334" i="16"/>
  <c r="T334" i="16"/>
  <c r="O1403" i="16"/>
  <c r="T1403" i="16"/>
  <c r="O1485" i="16"/>
  <c r="T1485" i="16"/>
  <c r="O1620" i="16"/>
  <c r="T1620" i="16"/>
  <c r="O3696" i="16"/>
  <c r="T3696" i="16"/>
  <c r="O1574" i="16"/>
  <c r="T1574" i="16"/>
  <c r="O1588" i="16"/>
  <c r="T1588" i="16"/>
  <c r="O2163" i="16"/>
  <c r="T2163" i="16"/>
  <c r="O47" i="16"/>
  <c r="T47" i="16"/>
  <c r="O60" i="16"/>
  <c r="T60" i="16"/>
  <c r="O2512" i="16"/>
  <c r="T2512" i="16"/>
  <c r="O844" i="16"/>
  <c r="T844" i="16"/>
  <c r="O909" i="16"/>
  <c r="T909" i="16"/>
  <c r="O422" i="16"/>
  <c r="T422" i="16"/>
  <c r="O387" i="16"/>
  <c r="T387" i="16"/>
  <c r="O533" i="16"/>
  <c r="T533" i="16"/>
  <c r="O434" i="16"/>
  <c r="T434" i="16"/>
  <c r="O1278" i="16"/>
  <c r="T1278" i="16"/>
  <c r="O1739" i="16"/>
  <c r="T1739" i="16"/>
  <c r="O1559" i="16"/>
  <c r="T1559" i="16"/>
  <c r="O3404" i="16"/>
  <c r="T3404" i="16"/>
  <c r="O1728" i="16"/>
  <c r="T1728" i="16"/>
  <c r="O3765" i="16"/>
  <c r="T3765" i="16"/>
  <c r="O1341" i="16"/>
  <c r="T1341" i="16"/>
  <c r="O3552" i="16"/>
  <c r="T3552" i="16"/>
  <c r="O2916" i="16"/>
  <c r="T2916" i="16"/>
  <c r="O3246" i="16"/>
  <c r="T3246" i="16"/>
  <c r="O3468" i="16"/>
  <c r="T3468" i="16"/>
  <c r="O2597" i="16"/>
  <c r="T2597" i="16"/>
  <c r="O2453" i="16"/>
  <c r="T2453" i="16"/>
  <c r="O1966" i="16"/>
  <c r="T1966" i="16"/>
  <c r="O1243" i="16"/>
  <c r="T1243" i="16"/>
  <c r="O2019" i="16"/>
  <c r="T2019" i="16"/>
  <c r="O2900" i="16"/>
  <c r="T2900" i="16"/>
  <c r="O886" i="16"/>
  <c r="T886" i="16"/>
  <c r="O701" i="16"/>
  <c r="T701" i="16"/>
  <c r="O994" i="16"/>
  <c r="T994" i="16"/>
  <c r="O614" i="16"/>
  <c r="T614" i="16"/>
  <c r="O447" i="16"/>
  <c r="T447" i="16"/>
  <c r="O765" i="16"/>
  <c r="T765" i="16"/>
  <c r="O2475" i="16"/>
  <c r="T2475" i="16"/>
  <c r="O1179" i="16"/>
  <c r="T1179" i="16"/>
  <c r="O3360" i="16"/>
  <c r="T3360" i="16"/>
  <c r="O1700" i="16"/>
  <c r="T1700" i="16"/>
  <c r="O3096" i="16"/>
  <c r="T3096" i="16"/>
  <c r="O3782" i="16"/>
  <c r="T3782" i="16"/>
  <c r="O3503" i="16"/>
  <c r="T3503" i="16"/>
  <c r="O3159" i="16"/>
  <c r="T3159" i="16"/>
  <c r="O1554" i="16"/>
  <c r="T1554" i="16"/>
  <c r="O2766" i="16"/>
  <c r="T2766" i="16"/>
  <c r="O1664" i="16"/>
  <c r="T1664" i="16"/>
  <c r="O1774" i="16"/>
  <c r="T1774" i="16"/>
  <c r="O1672" i="16"/>
  <c r="T1672" i="16"/>
  <c r="O2117" i="16"/>
  <c r="T2117" i="16"/>
  <c r="O1648" i="16"/>
  <c r="T1648" i="16"/>
  <c r="O1274" i="16"/>
  <c r="T1274" i="16"/>
  <c r="O338" i="16"/>
  <c r="T338" i="16"/>
  <c r="O456" i="16"/>
  <c r="T456" i="16"/>
  <c r="O3294" i="16"/>
  <c r="T3294" i="16"/>
  <c r="O2743" i="16"/>
  <c r="T2743" i="16"/>
  <c r="O693" i="16"/>
  <c r="T693" i="16"/>
  <c r="O2411" i="16"/>
  <c r="T2411" i="16"/>
  <c r="O3444" i="16"/>
  <c r="T3444" i="16"/>
  <c r="O3338" i="16"/>
  <c r="T3338" i="16"/>
  <c r="O3592" i="16"/>
  <c r="T3592" i="16"/>
  <c r="O1446" i="16"/>
  <c r="T1446" i="16"/>
  <c r="O2871" i="16"/>
  <c r="T2871" i="16"/>
  <c r="O1808" i="16"/>
  <c r="T1808" i="16"/>
  <c r="O1792" i="16"/>
  <c r="T1792" i="16"/>
  <c r="O2681" i="16"/>
  <c r="T2681" i="16"/>
  <c r="O2912" i="16"/>
  <c r="T2912" i="16"/>
  <c r="O634" i="16"/>
  <c r="T634" i="16"/>
  <c r="O1154" i="16"/>
  <c r="T1154" i="16"/>
  <c r="O606" i="16"/>
  <c r="T606" i="16"/>
  <c r="O385" i="16"/>
  <c r="T385" i="16"/>
  <c r="O479" i="16"/>
  <c r="T479" i="16"/>
  <c r="O2653" i="16"/>
  <c r="T2653" i="16"/>
  <c r="O998" i="16"/>
  <c r="T998" i="16"/>
  <c r="O619" i="16"/>
  <c r="T619" i="16"/>
  <c r="O1500" i="16"/>
  <c r="T1500" i="16"/>
  <c r="O155" i="16"/>
  <c r="T155" i="16"/>
  <c r="O1991" i="16"/>
  <c r="T1991" i="16"/>
  <c r="O2424" i="16"/>
  <c r="T2424" i="16"/>
  <c r="O3156" i="16"/>
  <c r="T3156" i="16"/>
  <c r="O3520" i="16"/>
  <c r="T3520" i="16"/>
  <c r="O3456" i="16"/>
  <c r="T3456" i="16"/>
  <c r="O1079" i="16"/>
  <c r="T1079" i="16"/>
  <c r="O2526" i="16"/>
  <c r="T2526" i="16"/>
  <c r="O3802" i="16"/>
  <c r="T3802" i="16"/>
  <c r="O1058" i="16"/>
  <c r="T1058" i="16"/>
  <c r="O1194" i="16"/>
  <c r="T1194" i="16"/>
  <c r="O2901" i="16"/>
  <c r="T2901" i="16"/>
  <c r="O1187" i="16"/>
  <c r="T1187" i="16"/>
  <c r="O1702" i="16"/>
  <c r="T1702" i="16"/>
  <c r="O1330" i="16"/>
  <c r="T1330" i="16"/>
  <c r="O3226" i="16"/>
  <c r="T3226" i="16"/>
  <c r="O3791" i="16"/>
  <c r="T3791" i="16"/>
  <c r="O1583" i="16"/>
  <c r="T1583" i="16"/>
  <c r="O3080" i="16"/>
  <c r="T3080" i="16"/>
  <c r="O2271" i="16"/>
  <c r="T2271" i="16"/>
  <c r="O2573" i="16"/>
  <c r="T2573" i="16"/>
  <c r="O1784" i="16"/>
  <c r="T1784" i="16"/>
  <c r="O2920" i="16"/>
  <c r="T2920" i="16"/>
  <c r="O1660" i="16"/>
  <c r="T1660" i="16"/>
  <c r="O1286" i="16"/>
  <c r="T1286" i="16"/>
  <c r="O2413" i="16"/>
  <c r="T2413" i="16"/>
  <c r="O1166" i="16"/>
  <c r="T1166" i="16"/>
  <c r="O169" i="16"/>
  <c r="T169" i="16"/>
  <c r="O121" i="16"/>
  <c r="T121" i="16"/>
  <c r="O1091" i="16"/>
  <c r="T1091" i="16"/>
  <c r="O2669" i="16"/>
  <c r="T2669" i="16"/>
  <c r="O827" i="16"/>
  <c r="T827" i="16"/>
  <c r="O1979" i="16"/>
  <c r="T1979" i="16"/>
  <c r="O3810" i="16"/>
  <c r="T3810" i="16"/>
  <c r="O3553" i="16"/>
  <c r="T3553" i="16"/>
  <c r="O3418" i="16"/>
  <c r="T3418" i="16"/>
  <c r="O2974" i="16"/>
  <c r="T2974" i="16"/>
  <c r="O1715" i="16"/>
  <c r="T1715" i="16"/>
  <c r="O2362" i="16"/>
  <c r="T2362" i="16"/>
  <c r="O3132" i="16"/>
  <c r="T3132" i="16"/>
  <c r="O3695" i="16"/>
  <c r="T3695" i="16"/>
  <c r="O2676" i="16"/>
  <c r="T2676" i="16"/>
  <c r="O3543" i="16"/>
  <c r="T3543" i="16"/>
  <c r="O1122" i="16"/>
  <c r="T1122" i="16"/>
  <c r="O2439" i="16"/>
  <c r="T2439" i="16"/>
  <c r="O2465" i="16"/>
  <c r="T2465" i="16"/>
  <c r="O1600" i="16"/>
  <c r="T1600" i="16"/>
  <c r="O810" i="16"/>
  <c r="T810" i="16"/>
  <c r="O1315" i="16"/>
  <c r="T1315" i="16"/>
  <c r="O3806" i="16"/>
  <c r="T3806" i="16"/>
  <c r="O3028" i="16"/>
  <c r="T3028" i="16"/>
  <c r="O202" i="16"/>
  <c r="T202" i="16"/>
  <c r="O933" i="16"/>
  <c r="T933" i="16"/>
  <c r="O3686" i="16"/>
  <c r="T3686" i="16"/>
  <c r="O993" i="16"/>
  <c r="T993" i="16"/>
  <c r="O1753" i="16"/>
  <c r="T1753" i="16"/>
  <c r="O2463" i="16"/>
  <c r="T2463" i="16"/>
  <c r="O657" i="16"/>
  <c r="T657" i="16"/>
  <c r="O1010" i="16"/>
  <c r="T1010" i="16"/>
  <c r="O3428" i="16"/>
  <c r="T3428" i="16"/>
  <c r="O1437" i="16"/>
  <c r="T1437" i="16"/>
  <c r="O2836" i="16"/>
  <c r="T2836" i="16"/>
  <c r="O3821" i="16"/>
  <c r="T3821" i="16"/>
  <c r="O3020" i="16"/>
  <c r="T3020" i="16"/>
  <c r="O1558" i="16"/>
  <c r="T1558" i="16"/>
  <c r="O3573" i="16"/>
  <c r="T3573" i="16"/>
  <c r="O1895" i="16"/>
  <c r="T1895" i="16"/>
  <c r="O1413" i="16"/>
  <c r="T1413" i="16"/>
  <c r="O3332" i="16"/>
  <c r="T3332" i="16"/>
  <c r="O3605" i="16"/>
  <c r="T3605" i="16"/>
  <c r="O58" i="16"/>
  <c r="T58" i="16"/>
  <c r="O1451" i="16"/>
  <c r="T1451" i="16"/>
  <c r="O1714" i="16"/>
  <c r="T1714" i="16"/>
  <c r="O3706" i="16"/>
  <c r="T3706" i="16"/>
  <c r="O1984" i="16"/>
  <c r="T1984" i="16"/>
  <c r="O1853" i="16"/>
  <c r="T1853" i="16"/>
  <c r="O1772" i="16"/>
  <c r="T1772" i="16"/>
  <c r="O1923" i="16"/>
  <c r="T1923" i="16"/>
  <c r="O2501" i="16"/>
  <c r="T2501" i="16"/>
  <c r="O486" i="16"/>
  <c r="T486" i="16"/>
  <c r="O754" i="16"/>
  <c r="T754" i="16"/>
  <c r="O1760" i="16"/>
  <c r="T1760" i="16"/>
  <c r="O2044" i="16"/>
  <c r="T2044" i="16"/>
  <c r="O2564" i="16"/>
  <c r="T2564" i="16"/>
  <c r="O2897" i="16"/>
  <c r="T2897" i="16"/>
  <c r="O3772" i="16"/>
  <c r="T3772" i="16"/>
  <c r="O2010" i="16"/>
  <c r="T2010" i="16"/>
  <c r="O2925" i="16"/>
  <c r="T2925" i="16"/>
  <c r="O2633" i="16"/>
  <c r="T2633" i="16"/>
  <c r="O2169" i="16"/>
  <c r="T2169" i="16"/>
  <c r="O2143" i="16"/>
  <c r="T2143" i="16"/>
  <c r="O2533" i="16"/>
  <c r="T2533" i="16"/>
  <c r="O2981" i="16"/>
  <c r="T2981" i="16"/>
  <c r="O3451" i="16"/>
  <c r="T3451" i="16"/>
  <c r="O2473" i="16"/>
  <c r="T2473" i="16"/>
  <c r="O133" i="16"/>
  <c r="T133" i="16"/>
  <c r="O310" i="16"/>
  <c r="T310" i="16"/>
  <c r="O137" i="16"/>
  <c r="T137" i="16"/>
  <c r="O441" i="16"/>
  <c r="T441" i="16"/>
  <c r="O1214" i="16"/>
  <c r="T1214" i="16"/>
  <c r="O403" i="16"/>
  <c r="T403" i="16"/>
  <c r="O236" i="16"/>
  <c r="T236" i="16"/>
  <c r="O510" i="16"/>
  <c r="T510" i="16"/>
  <c r="O2780" i="16"/>
  <c r="T2780" i="16"/>
  <c r="O3136" i="16"/>
  <c r="T3136" i="16"/>
  <c r="O2565" i="16"/>
  <c r="T2565" i="16"/>
  <c r="O3533" i="16"/>
  <c r="T3533" i="16"/>
  <c r="O3642" i="16"/>
  <c r="T3642" i="16"/>
  <c r="O2313" i="16"/>
  <c r="T2313" i="16"/>
  <c r="O3285" i="16"/>
  <c r="T3285" i="16"/>
  <c r="O1125" i="16"/>
  <c r="T1125" i="16"/>
  <c r="O475" i="16"/>
  <c r="T475" i="16"/>
  <c r="O2168" i="16"/>
  <c r="T2168" i="16"/>
  <c r="O3141" i="16"/>
  <c r="T3141" i="16"/>
  <c r="O2972" i="16"/>
  <c r="T2972" i="16"/>
  <c r="O3173" i="16"/>
  <c r="T3173" i="16"/>
  <c r="O1931" i="16"/>
  <c r="T1931" i="16"/>
  <c r="O3500" i="16"/>
  <c r="T3500" i="16"/>
  <c r="O2614" i="16"/>
  <c r="T2614" i="16"/>
  <c r="O3490" i="16"/>
  <c r="T3490" i="16"/>
  <c r="O46" i="16"/>
  <c r="T46" i="16"/>
  <c r="O1281" i="16"/>
  <c r="T1281" i="16"/>
  <c r="O2167" i="16"/>
  <c r="T2167" i="16"/>
  <c r="O2374" i="16"/>
  <c r="T2374" i="16"/>
  <c r="O1420" i="16"/>
  <c r="T1420" i="16"/>
  <c r="O1983" i="16"/>
  <c r="T1983" i="16"/>
  <c r="O1852" i="16"/>
  <c r="T1852" i="16"/>
  <c r="O1086" i="16"/>
  <c r="T1086" i="16"/>
  <c r="O3044" i="16"/>
  <c r="T3044" i="16"/>
  <c r="O1395" i="16"/>
  <c r="T1395" i="16"/>
  <c r="O2581" i="16"/>
  <c r="T2581" i="16"/>
  <c r="O966" i="16"/>
  <c r="T966" i="16"/>
  <c r="O972" i="16"/>
  <c r="T972" i="16"/>
  <c r="O2285" i="16"/>
  <c r="T2285" i="16"/>
  <c r="O2382" i="16"/>
  <c r="T2382" i="16"/>
  <c r="O570" i="16"/>
  <c r="T570" i="16"/>
  <c r="O313" i="16"/>
  <c r="T313" i="16"/>
  <c r="O1719" i="16"/>
  <c r="T1719" i="16"/>
  <c r="O1084" i="16"/>
  <c r="T1084" i="16"/>
  <c r="O217" i="16"/>
  <c r="T217" i="16"/>
  <c r="O3059" i="16"/>
  <c r="T3059" i="16"/>
  <c r="O3784" i="16"/>
  <c r="T3784" i="16"/>
  <c r="O1385" i="16"/>
  <c r="T1385" i="16"/>
  <c r="O757" i="16"/>
  <c r="T757" i="16"/>
  <c r="O925" i="16"/>
  <c r="T925" i="16"/>
  <c r="O1425" i="16"/>
  <c r="T1425" i="16"/>
  <c r="O1027" i="16"/>
  <c r="T1027" i="16"/>
  <c r="O156" i="16"/>
  <c r="T156" i="16"/>
  <c r="O1477" i="16"/>
  <c r="T1477" i="16"/>
  <c r="O2418" i="16"/>
  <c r="T2418" i="16"/>
  <c r="O2414" i="16"/>
  <c r="T2414" i="16"/>
  <c r="O919" i="16"/>
  <c r="T919" i="16"/>
  <c r="O1689" i="16"/>
  <c r="T1689" i="16"/>
  <c r="O2220" i="16"/>
  <c r="T2220" i="16"/>
  <c r="O2624" i="16"/>
  <c r="T2624" i="16"/>
  <c r="O348" i="16"/>
  <c r="T348" i="16"/>
  <c r="O380" i="16"/>
  <c r="T380" i="16"/>
  <c r="O975" i="16"/>
  <c r="T975" i="16"/>
  <c r="O3466" i="16"/>
  <c r="T3466" i="16"/>
  <c r="O2399" i="16"/>
  <c r="T2399" i="16"/>
  <c r="O2805" i="16"/>
  <c r="T2805" i="16"/>
  <c r="O2735" i="16"/>
  <c r="T2735" i="16"/>
  <c r="O3618" i="16"/>
  <c r="T3618" i="16"/>
  <c r="O89" i="16"/>
  <c r="T89" i="16"/>
  <c r="O1049" i="16"/>
  <c r="T1049" i="16"/>
  <c r="O1662" i="16"/>
  <c r="T1662" i="16"/>
  <c r="O2782" i="16"/>
  <c r="T2782" i="16"/>
  <c r="O2014" i="16"/>
  <c r="T2014" i="16"/>
  <c r="O2139" i="16"/>
  <c r="T2139" i="16"/>
  <c r="O2546" i="16"/>
  <c r="T2546" i="16"/>
  <c r="O112" i="16"/>
  <c r="T112" i="16"/>
  <c r="O3580" i="16"/>
  <c r="T3580" i="16"/>
  <c r="O3157" i="16"/>
  <c r="T3157" i="16"/>
  <c r="O1069" i="16"/>
  <c r="T1069" i="16"/>
  <c r="O2613" i="16"/>
  <c r="T2613" i="16"/>
  <c r="O1066" i="16"/>
  <c r="T1066" i="16"/>
  <c r="O875" i="16"/>
  <c r="T875" i="16"/>
  <c r="O1104" i="16"/>
  <c r="T1104" i="16"/>
  <c r="O1965" i="16"/>
  <c r="T1965" i="16"/>
  <c r="O3334" i="16"/>
  <c r="T3334" i="16"/>
  <c r="O1103" i="16"/>
  <c r="T1103" i="16"/>
  <c r="O1994" i="16"/>
  <c r="T1994" i="16"/>
  <c r="O3016" i="16"/>
  <c r="T3016" i="16"/>
  <c r="O1578" i="16"/>
  <c r="T1578" i="16"/>
  <c r="O786" i="16"/>
  <c r="T786" i="16"/>
  <c r="O2778" i="16"/>
  <c r="T2778" i="16"/>
  <c r="O1347" i="16"/>
  <c r="T1347" i="16"/>
  <c r="O1791" i="16"/>
  <c r="T1791" i="16"/>
  <c r="O1212" i="16"/>
  <c r="T1212" i="16"/>
  <c r="O2642" i="16"/>
  <c r="T2642" i="16"/>
  <c r="O787" i="16"/>
  <c r="T787" i="16"/>
  <c r="O147" i="16"/>
  <c r="T147" i="16"/>
  <c r="O453" i="16"/>
  <c r="T453" i="16"/>
  <c r="O207" i="16"/>
  <c r="T207" i="16"/>
  <c r="O977" i="16"/>
  <c r="T977" i="16"/>
  <c r="O1189" i="16"/>
  <c r="T1189" i="16"/>
  <c r="O193" i="16"/>
  <c r="T193" i="16"/>
  <c r="O2054" i="16"/>
  <c r="T2054" i="16"/>
  <c r="O223" i="16"/>
  <c r="T223" i="16"/>
  <c r="O973" i="16"/>
  <c r="T973" i="16"/>
  <c r="O449" i="16"/>
  <c r="T449" i="16"/>
  <c r="O796" i="16"/>
  <c r="T796" i="16"/>
  <c r="O44" i="16"/>
  <c r="T44" i="16"/>
  <c r="O2494" i="16"/>
  <c r="T2494" i="16"/>
  <c r="O1382" i="16"/>
  <c r="T1382" i="16"/>
  <c r="O2954" i="16"/>
  <c r="T2954" i="16"/>
  <c r="O543" i="16"/>
  <c r="T543" i="16"/>
  <c r="O2834" i="16"/>
  <c r="T2834" i="16"/>
  <c r="O2038" i="16"/>
  <c r="T2038" i="16"/>
  <c r="O3586" i="16"/>
  <c r="T3586" i="16"/>
  <c r="O3751" i="16"/>
  <c r="T3751" i="16"/>
  <c r="O2421" i="16"/>
  <c r="T2421" i="16"/>
  <c r="O3394" i="16"/>
  <c r="T3394" i="16"/>
  <c r="O3152" i="16"/>
  <c r="T3152" i="16"/>
  <c r="O1821" i="16"/>
  <c r="T1821" i="16"/>
  <c r="O2062" i="16"/>
  <c r="T2062" i="16"/>
  <c r="O1415" i="16"/>
  <c r="T1415" i="16"/>
  <c r="O2304" i="16"/>
  <c r="T2304" i="16"/>
  <c r="O3189" i="16"/>
  <c r="T3189" i="16"/>
  <c r="O1401" i="16"/>
  <c r="T1401" i="16"/>
  <c r="O3068" i="16"/>
  <c r="T3068" i="16"/>
  <c r="O1850" i="16"/>
  <c r="T1850" i="16"/>
  <c r="O1433" i="16"/>
  <c r="T1433" i="16"/>
  <c r="O642" i="16"/>
  <c r="T642" i="16"/>
  <c r="O2598" i="16"/>
  <c r="T2598" i="16"/>
  <c r="O1204" i="16"/>
  <c r="T1204" i="16"/>
  <c r="O1649" i="16"/>
  <c r="T1649" i="16"/>
  <c r="O2518" i="16"/>
  <c r="T2518" i="16"/>
  <c r="O2498" i="16"/>
  <c r="T2498" i="16"/>
  <c r="O309" i="16"/>
  <c r="T309" i="16"/>
  <c r="O1117" i="16"/>
  <c r="T1117" i="16"/>
  <c r="O64" i="16"/>
  <c r="T64" i="16"/>
  <c r="O1045" i="16"/>
  <c r="T1045" i="16"/>
  <c r="O880" i="16"/>
  <c r="T880" i="16"/>
  <c r="O303" i="16"/>
  <c r="T303" i="16"/>
  <c r="O3685" i="16"/>
  <c r="T3685" i="16"/>
  <c r="O1252" i="16"/>
  <c r="T1252" i="16"/>
  <c r="O1586" i="16"/>
  <c r="T1586" i="16"/>
  <c r="O442" i="16"/>
  <c r="T442" i="16"/>
  <c r="O468" i="16"/>
  <c r="T468" i="16"/>
  <c r="O831" i="16"/>
  <c r="T831" i="16"/>
  <c r="O3223" i="16"/>
  <c r="T3223" i="16"/>
  <c r="O1894" i="16"/>
  <c r="T1894" i="16"/>
  <c r="O3442" i="16"/>
  <c r="T3442" i="16"/>
  <c r="O2998" i="16"/>
  <c r="T2998" i="16"/>
  <c r="O1139" i="16"/>
  <c r="T1139" i="16"/>
  <c r="O3606" i="16"/>
  <c r="T3606" i="16"/>
  <c r="O2278" i="16"/>
  <c r="T2278" i="16"/>
  <c r="O3249" i="16"/>
  <c r="T3249" i="16"/>
  <c r="O1565" i="16"/>
  <c r="T1565" i="16"/>
  <c r="O1678" i="16"/>
  <c r="T1678" i="16"/>
  <c r="O1918" i="16"/>
  <c r="T1918" i="16"/>
  <c r="O3803" i="16"/>
  <c r="T3803" i="16"/>
  <c r="O1176" i="16"/>
  <c r="T1176" i="16"/>
  <c r="O2161" i="16"/>
  <c r="T2161" i="16"/>
  <c r="O3046" i="16"/>
  <c r="T3046" i="16"/>
  <c r="O2590" i="16"/>
  <c r="T2590" i="16"/>
  <c r="O1707" i="16"/>
  <c r="T1707" i="16"/>
  <c r="O1288" i="16"/>
  <c r="T1288" i="16"/>
  <c r="O1059" i="16"/>
  <c r="T1059" i="16"/>
  <c r="O1504" i="16"/>
  <c r="T1504" i="16"/>
  <c r="O2066" i="16"/>
  <c r="T2066" i="16"/>
  <c r="O689" i="16"/>
  <c r="T689" i="16"/>
  <c r="O272" i="16"/>
  <c r="T272" i="16"/>
  <c r="O899" i="16"/>
  <c r="T899" i="16"/>
  <c r="O1742" i="16"/>
  <c r="T1742" i="16"/>
  <c r="O277" i="16"/>
  <c r="T277" i="16"/>
  <c r="O3137" i="16"/>
  <c r="T3137" i="16"/>
  <c r="O2477" i="16"/>
  <c r="T2477" i="16"/>
  <c r="O1706" i="16"/>
  <c r="T1706" i="16"/>
  <c r="O824" i="16"/>
  <c r="T824" i="16"/>
  <c r="O2400" i="16"/>
  <c r="T2400" i="16"/>
  <c r="O1698" i="16"/>
  <c r="T1698" i="16"/>
  <c r="O3609" i="16"/>
  <c r="T3609" i="16"/>
  <c r="O3203" i="16"/>
  <c r="T3203" i="16"/>
  <c r="O2556" i="16"/>
  <c r="T2556" i="16"/>
  <c r="O3467" i="16"/>
  <c r="T3467" i="16"/>
  <c r="O1368" i="16"/>
  <c r="T1368" i="16"/>
  <c r="O3588" i="16"/>
  <c r="T3588" i="16"/>
  <c r="O3393" i="16"/>
  <c r="T3393" i="16"/>
  <c r="O3709" i="16"/>
  <c r="T3709" i="16"/>
  <c r="O2406" i="16"/>
  <c r="T2406" i="16"/>
  <c r="O3455" i="16"/>
  <c r="T3455" i="16"/>
  <c r="O2189" i="16"/>
  <c r="T2189" i="16"/>
  <c r="O2687" i="16"/>
  <c r="T2687" i="16"/>
  <c r="O3423" i="16"/>
  <c r="T3423" i="16"/>
  <c r="O3733" i="16"/>
  <c r="T3733" i="16"/>
  <c r="O1603" i="16"/>
  <c r="T1603" i="16"/>
  <c r="O3014" i="16"/>
  <c r="T3014" i="16"/>
  <c r="O3039" i="16"/>
  <c r="T3039" i="16"/>
  <c r="O2177" i="16"/>
  <c r="T2177" i="16"/>
  <c r="O1964" i="16"/>
  <c r="T1964" i="16"/>
  <c r="O2392" i="16"/>
  <c r="T2392" i="16"/>
  <c r="O2825" i="16"/>
  <c r="T2825" i="16"/>
  <c r="O1172" i="16"/>
  <c r="T1172" i="16"/>
  <c r="O1613" i="16"/>
  <c r="T1613" i="16"/>
  <c r="O489" i="16"/>
  <c r="T489" i="16"/>
  <c r="O751" i="16"/>
  <c r="T751" i="16"/>
  <c r="O1525" i="16"/>
  <c r="T1525" i="16"/>
  <c r="O573" i="16"/>
  <c r="T573" i="16"/>
  <c r="O231" i="16"/>
  <c r="T231" i="16"/>
  <c r="O1937" i="16"/>
  <c r="T1937" i="16"/>
  <c r="O65" i="16"/>
  <c r="T65" i="16"/>
  <c r="O211" i="16"/>
  <c r="T211" i="16"/>
  <c r="O404" i="16"/>
  <c r="T404" i="16"/>
  <c r="O1303" i="16"/>
  <c r="T1303" i="16"/>
  <c r="O1910" i="16"/>
  <c r="T1910" i="16"/>
  <c r="O941" i="16"/>
  <c r="T941" i="16"/>
  <c r="O2331" i="16"/>
  <c r="T2331" i="16"/>
  <c r="O2832" i="16"/>
  <c r="T2832" i="16"/>
  <c r="O643" i="16"/>
  <c r="T643" i="16"/>
  <c r="O1175" i="16"/>
  <c r="T1175" i="16"/>
  <c r="O2935" i="16"/>
  <c r="T2935" i="16"/>
  <c r="O3117" i="16"/>
  <c r="T3117" i="16"/>
  <c r="O1188" i="16"/>
  <c r="T1188" i="16"/>
  <c r="O2616" i="16"/>
  <c r="T2616" i="16"/>
  <c r="O3828" i="16"/>
  <c r="T3828" i="16"/>
  <c r="O3181" i="16"/>
  <c r="T3181" i="16"/>
  <c r="O3601" i="16"/>
  <c r="T3601" i="16"/>
  <c r="O707" i="16"/>
  <c r="T707" i="16"/>
  <c r="O1859" i="16"/>
  <c r="T1859" i="16"/>
  <c r="O3542" i="16"/>
  <c r="T3542" i="16"/>
  <c r="O1143" i="16"/>
  <c r="T1143" i="16"/>
  <c r="O1155" i="16"/>
  <c r="T1155" i="16"/>
  <c r="O2164" i="16"/>
  <c r="T2164" i="16"/>
  <c r="O2288" i="16"/>
  <c r="T2288" i="16"/>
  <c r="O1731" i="16"/>
  <c r="T1731" i="16"/>
  <c r="O943" i="16"/>
  <c r="T943" i="16"/>
  <c r="O632" i="16"/>
  <c r="T632" i="16"/>
  <c r="O293" i="16"/>
  <c r="T293" i="16"/>
  <c r="O715" i="16"/>
  <c r="T715" i="16"/>
  <c r="O704" i="16"/>
  <c r="T704" i="16"/>
  <c r="O2364" i="16"/>
  <c r="T2364" i="16"/>
  <c r="O325" i="16"/>
  <c r="T325" i="16"/>
  <c r="O148" i="16"/>
  <c r="T148" i="16"/>
  <c r="O379" i="16"/>
  <c r="T379" i="16"/>
  <c r="O61" i="16"/>
  <c r="T61" i="16"/>
  <c r="O1543" i="16"/>
  <c r="T1543" i="16"/>
  <c r="O3463" i="16"/>
  <c r="T3463" i="16"/>
  <c r="O3457" i="16"/>
  <c r="T3457" i="16"/>
  <c r="O2690" i="16"/>
  <c r="T2690" i="16"/>
  <c r="O439" i="16"/>
  <c r="T439" i="16"/>
  <c r="O205" i="16"/>
  <c r="T205" i="16"/>
  <c r="O197" i="16"/>
  <c r="T197" i="16"/>
  <c r="O2267" i="16"/>
  <c r="T2267" i="16"/>
  <c r="O3774" i="16"/>
  <c r="T3774" i="16"/>
  <c r="O3841" i="16"/>
  <c r="T3841" i="16"/>
  <c r="O3130" i="16"/>
  <c r="T3130" i="16"/>
  <c r="O1080" i="16"/>
  <c r="T1080" i="16"/>
  <c r="O3300" i="16"/>
  <c r="T3300" i="16"/>
  <c r="O3106" i="16"/>
  <c r="T3106" i="16"/>
  <c r="O2650" i="16"/>
  <c r="T2650" i="16"/>
  <c r="O2784" i="16"/>
  <c r="T2784" i="16"/>
  <c r="O2514" i="16"/>
  <c r="T2514" i="16"/>
  <c r="O1587" i="16"/>
  <c r="T1587" i="16"/>
  <c r="O3079" i="16"/>
  <c r="T3079" i="16"/>
  <c r="O2746" i="16"/>
  <c r="T2746" i="16"/>
  <c r="O2915" i="16"/>
  <c r="T2915" i="16"/>
  <c r="O2370" i="16"/>
  <c r="T2370" i="16"/>
  <c r="O3471" i="16"/>
  <c r="T3471" i="16"/>
  <c r="O1906" i="16"/>
  <c r="T1906" i="16"/>
  <c r="O3477" i="16"/>
  <c r="T3477" i="16"/>
  <c r="O2026" i="16"/>
  <c r="T2026" i="16"/>
  <c r="O2337" i="16"/>
  <c r="T2337" i="16"/>
  <c r="O1747" i="16"/>
  <c r="T1747" i="16"/>
  <c r="O2606" i="16"/>
  <c r="T2606" i="16"/>
  <c r="O2967" i="16"/>
  <c r="T2967" i="16"/>
  <c r="O2848" i="16"/>
  <c r="T2848" i="16"/>
  <c r="O2706" i="16"/>
  <c r="T2706" i="16"/>
  <c r="O2586" i="16"/>
  <c r="T2586" i="16"/>
  <c r="O1191" i="16"/>
  <c r="T1191" i="16"/>
  <c r="O1711" i="16"/>
  <c r="T1711" i="16"/>
  <c r="O1192" i="16"/>
  <c r="T1192" i="16"/>
  <c r="O1309" i="16"/>
  <c r="T1309" i="16"/>
  <c r="O256" i="16"/>
  <c r="T256" i="16"/>
  <c r="O1537" i="16"/>
  <c r="T1537" i="16"/>
  <c r="O648" i="16"/>
  <c r="T648" i="16"/>
  <c r="O1075" i="16"/>
  <c r="T1075" i="16"/>
  <c r="O550" i="16"/>
  <c r="T550" i="16"/>
  <c r="O1549" i="16"/>
  <c r="T1549" i="16"/>
  <c r="O370" i="16"/>
  <c r="T370" i="16"/>
  <c r="O53" i="16"/>
  <c r="T53" i="16"/>
  <c r="O365" i="16"/>
  <c r="T365" i="16"/>
  <c r="O458" i="16"/>
  <c r="T458" i="16"/>
  <c r="O3217" i="16"/>
  <c r="T3217" i="16"/>
  <c r="O2367" i="16"/>
  <c r="T2367" i="16"/>
  <c r="O144" i="16"/>
  <c r="T144" i="16"/>
  <c r="O3248" i="16"/>
  <c r="T3248" i="16"/>
  <c r="O2913" i="16"/>
  <c r="T2913" i="16"/>
  <c r="O1247" i="16"/>
  <c r="T1247" i="16"/>
  <c r="O2422" i="16"/>
  <c r="T2422" i="16"/>
  <c r="O671" i="16"/>
  <c r="T671" i="16"/>
  <c r="O3644" i="16"/>
  <c r="T3644" i="16"/>
  <c r="O1222" i="16"/>
  <c r="T1222" i="16"/>
  <c r="O2002" i="16"/>
  <c r="T2002" i="16"/>
  <c r="O3382" i="16"/>
  <c r="T3382" i="16"/>
  <c r="O2760" i="16"/>
  <c r="T2760" i="16"/>
  <c r="O3816" i="16"/>
  <c r="T3816" i="16"/>
  <c r="O3169" i="16"/>
  <c r="T3169" i="16"/>
  <c r="O263" i="16"/>
  <c r="T263" i="16"/>
  <c r="O1428" i="16"/>
  <c r="T1428" i="16"/>
  <c r="O2775" i="16"/>
  <c r="T2775" i="16"/>
  <c r="O2715" i="16"/>
  <c r="T2715" i="16"/>
  <c r="O1471" i="16"/>
  <c r="T1471" i="16"/>
  <c r="O2529" i="16"/>
  <c r="T2529" i="16"/>
  <c r="O1299" i="16"/>
  <c r="T1299" i="16"/>
  <c r="O511" i="16"/>
  <c r="T511" i="16"/>
  <c r="O868" i="16"/>
  <c r="T868" i="16"/>
  <c r="O939" i="16"/>
  <c r="T939" i="16"/>
  <c r="O283" i="16"/>
  <c r="T283" i="16"/>
  <c r="O1922" i="16"/>
  <c r="T1922" i="16"/>
  <c r="O913" i="16"/>
  <c r="T913" i="16"/>
  <c r="O944" i="16"/>
  <c r="T944" i="16"/>
  <c r="O617" i="16"/>
  <c r="T617" i="16"/>
  <c r="O1090" i="16"/>
  <c r="T1090" i="16"/>
  <c r="O3621" i="16"/>
  <c r="T3621" i="16"/>
  <c r="O1817" i="16"/>
  <c r="T1817" i="16"/>
  <c r="O2579" i="16"/>
  <c r="T2579" i="16"/>
  <c r="O3399" i="16"/>
  <c r="T3399" i="16"/>
  <c r="O3665" i="16"/>
  <c r="T3665" i="16"/>
  <c r="O3095" i="16"/>
  <c r="T3095" i="16"/>
  <c r="O1255" i="16"/>
  <c r="T1255" i="16"/>
  <c r="O3151" i="16"/>
  <c r="T3151" i="16"/>
  <c r="O3728" i="16"/>
  <c r="T3728" i="16"/>
  <c r="O1306" i="16"/>
  <c r="T1306" i="16"/>
  <c r="O3190" i="16"/>
  <c r="T3190" i="16"/>
  <c r="O2049" i="16"/>
  <c r="T2049" i="16"/>
  <c r="O3066" i="16"/>
  <c r="T3066" i="16"/>
  <c r="O1378" i="16"/>
  <c r="T1378" i="16"/>
  <c r="O2317" i="16"/>
  <c r="T2317" i="16"/>
  <c r="O2115" i="16"/>
  <c r="T2115" i="16"/>
  <c r="O2679" i="16"/>
  <c r="T2679" i="16"/>
  <c r="O2252" i="16"/>
  <c r="T2252" i="16"/>
  <c r="O3109" i="16"/>
  <c r="T3109" i="16"/>
  <c r="O1387" i="16"/>
  <c r="T1387" i="16"/>
  <c r="O3037" i="16"/>
  <c r="T3037" i="16"/>
  <c r="O987" i="16"/>
  <c r="T987" i="16"/>
  <c r="O1249" i="16"/>
  <c r="T1249" i="16"/>
  <c r="O253" i="16"/>
  <c r="T253" i="16"/>
  <c r="O1000" i="16"/>
  <c r="T1000" i="16"/>
  <c r="O360" i="16"/>
  <c r="T360" i="16"/>
  <c r="O1106" i="16"/>
  <c r="T1106" i="16"/>
  <c r="O2093" i="16"/>
  <c r="T2093" i="16"/>
  <c r="O1213" i="16"/>
  <c r="T1213" i="16"/>
  <c r="O1921" i="16"/>
  <c r="T1921" i="16"/>
  <c r="O723" i="16"/>
  <c r="T723" i="16"/>
  <c r="O220" i="16"/>
  <c r="T220" i="16"/>
  <c r="O616" i="16"/>
  <c r="T616" i="16"/>
  <c r="O1930" i="16"/>
  <c r="T1930" i="16"/>
  <c r="O2194" i="16"/>
  <c r="T2194" i="16"/>
  <c r="O3102" i="16"/>
  <c r="T3102" i="16"/>
  <c r="O1871" i="16"/>
  <c r="T1871" i="16"/>
  <c r="O1695" i="16"/>
  <c r="T1695" i="16"/>
  <c r="O138" i="16"/>
  <c r="T138" i="16"/>
  <c r="O2341" i="16"/>
  <c r="T2341" i="16"/>
  <c r="O695" i="16"/>
  <c r="T695" i="16"/>
  <c r="O1848" i="16"/>
  <c r="T1848" i="16"/>
  <c r="O3006" i="16"/>
  <c r="T3006" i="16"/>
  <c r="O1127" i="16"/>
  <c r="T1127" i="16"/>
  <c r="O2233" i="16"/>
  <c r="T2233" i="16"/>
  <c r="O3558" i="16"/>
  <c r="T3558" i="16"/>
  <c r="O466" i="16"/>
  <c r="T466" i="16"/>
  <c r="O3628" i="16"/>
  <c r="T3628" i="16"/>
  <c r="O3659" i="16"/>
  <c r="T3659" i="16"/>
  <c r="O3519" i="16"/>
  <c r="T3519" i="16"/>
  <c r="O3280" i="16"/>
  <c r="T3280" i="16"/>
  <c r="O1900" i="16"/>
  <c r="T1900" i="16"/>
  <c r="O2299" i="16"/>
  <c r="T2299" i="16"/>
  <c r="O3026" i="16"/>
  <c r="T3026" i="16"/>
  <c r="O2121" i="16"/>
  <c r="T2121" i="16"/>
  <c r="O2488" i="16"/>
  <c r="T2488" i="16"/>
  <c r="O708" i="16"/>
  <c r="T708" i="16"/>
  <c r="O335" i="16"/>
  <c r="T335" i="16"/>
  <c r="O2906" i="16"/>
  <c r="T2906" i="16"/>
  <c r="O620" i="16"/>
  <c r="T620" i="16"/>
  <c r="O727" i="16"/>
  <c r="T727" i="16"/>
  <c r="O1489" i="16"/>
  <c r="T1489" i="16"/>
  <c r="O2082" i="16"/>
  <c r="T2082" i="16"/>
  <c r="O88" i="16"/>
  <c r="T88" i="16"/>
  <c r="O525" i="16"/>
  <c r="T525" i="16"/>
  <c r="O929" i="16"/>
  <c r="T929" i="16"/>
  <c r="O131" i="16"/>
  <c r="T131" i="16"/>
  <c r="O391" i="16"/>
  <c r="T391" i="16"/>
  <c r="O2008" i="16"/>
  <c r="T2008" i="16"/>
  <c r="O1301" i="16"/>
  <c r="T1301" i="16"/>
  <c r="O1227" i="16"/>
  <c r="T1227" i="16"/>
  <c r="O3111" i="16"/>
  <c r="T3111" i="16"/>
  <c r="O3377" i="16"/>
  <c r="T3377" i="16"/>
  <c r="O2576" i="16"/>
  <c r="T2576" i="16"/>
  <c r="O2157" i="16"/>
  <c r="T2157" i="16"/>
  <c r="O1388" i="16"/>
  <c r="T1388" i="16"/>
  <c r="O3239" i="16"/>
  <c r="T3239" i="16"/>
  <c r="O788" i="16"/>
  <c r="T788" i="16"/>
  <c r="O1973" i="16"/>
  <c r="T1973" i="16"/>
  <c r="O3683" i="16"/>
  <c r="T3683" i="16"/>
  <c r="O3233" i="16"/>
  <c r="T3233" i="16"/>
  <c r="O2432" i="16"/>
  <c r="T2432" i="16"/>
  <c r="O3343" i="16"/>
  <c r="T3343" i="16"/>
  <c r="O2013" i="16"/>
  <c r="T2013" i="16"/>
  <c r="O2351" i="16"/>
  <c r="T2351" i="16"/>
  <c r="O3350" i="16"/>
  <c r="T3350" i="16"/>
  <c r="O1244" i="16"/>
  <c r="T1244" i="16"/>
  <c r="O2268" i="16"/>
  <c r="T2268" i="16"/>
  <c r="O2671" i="16"/>
  <c r="T2671" i="16"/>
  <c r="O3736" i="16"/>
  <c r="T3736" i="16"/>
  <c r="O3703" i="16"/>
  <c r="T3703" i="16"/>
  <c r="O2372" i="16"/>
  <c r="T2372" i="16"/>
  <c r="O3284" i="16"/>
  <c r="T3284" i="16"/>
  <c r="O2949" i="16"/>
  <c r="T2949" i="16"/>
  <c r="O3717" i="16"/>
  <c r="T3717" i="16"/>
  <c r="O1495" i="16"/>
  <c r="T1495" i="16"/>
  <c r="O1617" i="16"/>
  <c r="T1617" i="16"/>
  <c r="O3065" i="16"/>
  <c r="T3065" i="16"/>
  <c r="O2116" i="16"/>
  <c r="T2116" i="16"/>
  <c r="O1985" i="16"/>
  <c r="T1985" i="16"/>
  <c r="O1771" i="16"/>
  <c r="T1771" i="16"/>
  <c r="O2534" i="16"/>
  <c r="T2534" i="16"/>
  <c r="O1025" i="16"/>
  <c r="T1025" i="16"/>
  <c r="O2138" i="16"/>
  <c r="T2138" i="16"/>
  <c r="O555" i="16"/>
  <c r="T555" i="16"/>
  <c r="O816" i="16"/>
  <c r="T816" i="16"/>
  <c r="O2324" i="16"/>
  <c r="T2324" i="16"/>
  <c r="O569" i="16"/>
  <c r="T569" i="16"/>
  <c r="O874" i="16"/>
  <c r="T874" i="16"/>
  <c r="O676" i="16"/>
  <c r="T676" i="16"/>
  <c r="O848" i="16"/>
  <c r="T848" i="16"/>
  <c r="O669" i="16"/>
  <c r="T669" i="16"/>
  <c r="O279" i="16"/>
  <c r="T279" i="16"/>
  <c r="O48" i="16"/>
  <c r="T48" i="16"/>
  <c r="O74" i="16"/>
  <c r="T74" i="16"/>
  <c r="O2860" i="16"/>
  <c r="T2860" i="16"/>
  <c r="O1674" i="16"/>
  <c r="T1674" i="16"/>
  <c r="O463" i="16"/>
  <c r="T463" i="16"/>
  <c r="O2656" i="16"/>
  <c r="T2656" i="16"/>
  <c r="O200" i="16"/>
  <c r="T200" i="16"/>
  <c r="O2670" i="16"/>
  <c r="T2670" i="16"/>
  <c r="O1120" i="16"/>
  <c r="T1120" i="16"/>
  <c r="O3598" i="16"/>
  <c r="T3598" i="16"/>
  <c r="O995" i="16"/>
  <c r="T995" i="16"/>
  <c r="O2787" i="16"/>
  <c r="T2787" i="16"/>
  <c r="O213" i="16"/>
  <c r="T213" i="16"/>
  <c r="O1636" i="16"/>
  <c r="T1636" i="16"/>
  <c r="O636" i="16"/>
  <c r="T636" i="16"/>
  <c r="O813" i="16"/>
  <c r="T813" i="16"/>
  <c r="O3227" i="16"/>
  <c r="T3227" i="16"/>
  <c r="O3143" i="16"/>
  <c r="T3143" i="16"/>
  <c r="O2627" i="16"/>
  <c r="T2627" i="16"/>
  <c r="O1183" i="16"/>
  <c r="T1183" i="16"/>
  <c r="O1803" i="16"/>
  <c r="T1803" i="16"/>
  <c r="O1572" i="16"/>
  <c r="T1572" i="16"/>
  <c r="O219" i="16"/>
  <c r="T219" i="16"/>
  <c r="O184" i="16"/>
  <c r="T184" i="16"/>
  <c r="O1237" i="16"/>
  <c r="T1237" i="16"/>
  <c r="O855" i="16"/>
  <c r="T855" i="16"/>
  <c r="O2994" i="16"/>
  <c r="T2994" i="16"/>
  <c r="O3755" i="16"/>
  <c r="T3755" i="16"/>
  <c r="O2033" i="16"/>
  <c r="T2033" i="16"/>
  <c r="O345" i="16"/>
  <c r="T345" i="16"/>
  <c r="O114" i="16"/>
  <c r="T114" i="16"/>
  <c r="O1073" i="16"/>
  <c r="T1073" i="16"/>
  <c r="O2752" i="16"/>
  <c r="T2752" i="16"/>
  <c r="O3501" i="16"/>
  <c r="T3501" i="16"/>
  <c r="O1818" i="16"/>
  <c r="T1818" i="16"/>
  <c r="O2820" i="16"/>
  <c r="T2820" i="16"/>
  <c r="O3236" i="16"/>
  <c r="T3236" i="16"/>
  <c r="O419" i="16"/>
  <c r="T419" i="16"/>
  <c r="O3518" i="16"/>
  <c r="T3518" i="16"/>
  <c r="O608" i="16"/>
  <c r="T608" i="16"/>
  <c r="O324" i="16"/>
  <c r="T324" i="16"/>
  <c r="O773" i="16"/>
  <c r="T773" i="16"/>
  <c r="O2064" i="16"/>
  <c r="T2064" i="16"/>
  <c r="O1805" i="16"/>
  <c r="T1805" i="16"/>
  <c r="O700" i="16"/>
  <c r="T700" i="16"/>
  <c r="O615" i="16"/>
  <c r="T615" i="16"/>
  <c r="O328" i="16"/>
  <c r="T328" i="16"/>
  <c r="O3029" i="16"/>
  <c r="T3029" i="16"/>
  <c r="O2482" i="16"/>
  <c r="T2482" i="16"/>
  <c r="O2284" i="16"/>
  <c r="T2284" i="16"/>
  <c r="O2182" i="16"/>
  <c r="T2182" i="16"/>
  <c r="O3729" i="16"/>
  <c r="T3729" i="16"/>
  <c r="O3296" i="16"/>
  <c r="T3296" i="16"/>
  <c r="O2206" i="16"/>
  <c r="T2206" i="16"/>
  <c r="O1465" i="16"/>
  <c r="T1465" i="16"/>
  <c r="O3097" i="16"/>
  <c r="T3097" i="16"/>
  <c r="O2889" i="16"/>
  <c r="T2889" i="16"/>
  <c r="O3180" i="16"/>
  <c r="T3180" i="16"/>
  <c r="O1379" i="16"/>
  <c r="T1379" i="16"/>
  <c r="O2577" i="16"/>
  <c r="T2577" i="16"/>
  <c r="O876" i="16"/>
  <c r="T876" i="16"/>
  <c r="O2448" i="16"/>
  <c r="T2448" i="16"/>
  <c r="O1144" i="16"/>
  <c r="T1144" i="16"/>
  <c r="O3783" i="16"/>
  <c r="T3783" i="16"/>
  <c r="O893" i="16"/>
  <c r="T893" i="16"/>
  <c r="O2822" i="16"/>
  <c r="T2822" i="16"/>
  <c r="O1262" i="16"/>
  <c r="T1262" i="16"/>
  <c r="O572" i="16"/>
  <c r="T572" i="16"/>
  <c r="O1032" i="16"/>
  <c r="T1032" i="16"/>
  <c r="N39" i="16"/>
  <c r="N40" i="16" s="1"/>
  <c r="O3366" i="16"/>
  <c r="T3366" i="16"/>
  <c r="O1680" i="16"/>
  <c r="T1680" i="16"/>
  <c r="O1546" i="16"/>
  <c r="T1546" i="16"/>
  <c r="O143" i="16"/>
  <c r="T143" i="16"/>
  <c r="O1836" i="16"/>
  <c r="T1836" i="16"/>
  <c r="O3514" i="16"/>
  <c r="T3514" i="16"/>
  <c r="O1547" i="16"/>
  <c r="T1547" i="16"/>
  <c r="O1321" i="16"/>
  <c r="T1321" i="16"/>
  <c r="O731" i="16"/>
  <c r="T731" i="16"/>
  <c r="O1884" i="16"/>
  <c r="T1884" i="16"/>
  <c r="O2745" i="16"/>
  <c r="T2745" i="16"/>
  <c r="O2992" i="16"/>
  <c r="T2992" i="16"/>
  <c r="O2872" i="16"/>
  <c r="T2872" i="16"/>
  <c r="O3785" i="16"/>
  <c r="T3785" i="16"/>
  <c r="O3330" i="16"/>
  <c r="T3330" i="16"/>
  <c r="O748" i="16"/>
  <c r="T748" i="16"/>
  <c r="O2378" i="16"/>
  <c r="T2378" i="16"/>
  <c r="O963" i="16"/>
  <c r="T963" i="16"/>
  <c r="O834" i="16"/>
  <c r="T834" i="16"/>
  <c r="O428" i="16"/>
  <c r="T428" i="16"/>
  <c r="O54" i="16"/>
  <c r="T54" i="16"/>
  <c r="O1896" i="16"/>
  <c r="T1896" i="16"/>
  <c r="O889" i="16"/>
  <c r="T889" i="16"/>
  <c r="O79" i="16"/>
  <c r="T79" i="16"/>
  <c r="O638" i="16"/>
  <c r="T638" i="16"/>
  <c r="O222" i="16"/>
  <c r="T222" i="16"/>
  <c r="O2744" i="16"/>
  <c r="T2744" i="16"/>
  <c r="O269" i="16"/>
  <c r="T269" i="16"/>
  <c r="O326" i="16"/>
  <c r="T326" i="16"/>
  <c r="O3824" i="16"/>
  <c r="T3824" i="16"/>
  <c r="O1402" i="16"/>
  <c r="T1402" i="16"/>
  <c r="O3369" i="16"/>
  <c r="T3369" i="16"/>
  <c r="O574" i="16"/>
  <c r="T574" i="16"/>
  <c r="O1740" i="16"/>
  <c r="T1740" i="16"/>
  <c r="O1008" i="16"/>
  <c r="T1008" i="16"/>
  <c r="O2816" i="16"/>
  <c r="T2816" i="16"/>
  <c r="O3163" i="16"/>
  <c r="T3163" i="16"/>
  <c r="O2847" i="16"/>
  <c r="T2847" i="16"/>
  <c r="O2728" i="16"/>
  <c r="T2728" i="16"/>
  <c r="O499" i="16"/>
  <c r="T499" i="16"/>
  <c r="O2431" i="16"/>
  <c r="T2431" i="16"/>
  <c r="O2359" i="16"/>
  <c r="T2359" i="16"/>
  <c r="O1642" i="16"/>
  <c r="T1642" i="16"/>
  <c r="O2354" i="16"/>
  <c r="T2354" i="16"/>
  <c r="O2061" i="16"/>
  <c r="T2061" i="16"/>
  <c r="O605" i="16"/>
  <c r="T605" i="16"/>
  <c r="O819" i="16"/>
  <c r="T819" i="16"/>
  <c r="O166" i="16"/>
  <c r="T166" i="16"/>
  <c r="O2988" i="16"/>
  <c r="T2988" i="16"/>
  <c r="O3829" i="16"/>
  <c r="T3829" i="16"/>
  <c r="O3390" i="16"/>
  <c r="T3390" i="16"/>
  <c r="O745" i="16"/>
  <c r="T745" i="16"/>
  <c r="O330" i="16"/>
  <c r="T330" i="16"/>
  <c r="O304" i="16"/>
  <c r="T304" i="16"/>
  <c r="O1969" i="16"/>
  <c r="T1969" i="16"/>
  <c r="O990" i="16"/>
  <c r="T990" i="16"/>
  <c r="O225" i="16"/>
  <c r="T225" i="16"/>
  <c r="O167" i="16"/>
  <c r="T167" i="16"/>
  <c r="O3123" i="16"/>
  <c r="T3123" i="16"/>
  <c r="O3108" i="16"/>
  <c r="T3108" i="16"/>
  <c r="O1798" i="16"/>
  <c r="T1798" i="16"/>
  <c r="O2950" i="16"/>
  <c r="T2950" i="16"/>
  <c r="O3072" i="16"/>
  <c r="T3072" i="16"/>
  <c r="O3482" i="16"/>
  <c r="T3482" i="16"/>
  <c r="O3138" i="16"/>
  <c r="T3138" i="16"/>
  <c r="O1327" i="16"/>
  <c r="T1327" i="16"/>
  <c r="O2409" i="16"/>
  <c r="T2409" i="16"/>
  <c r="O3128" i="16"/>
  <c r="T3128" i="16"/>
  <c r="O1936" i="16"/>
  <c r="T1936" i="16"/>
  <c r="O778" i="16"/>
  <c r="T778" i="16"/>
  <c r="O1298" i="16"/>
  <c r="T1298" i="16"/>
  <c r="O529" i="16"/>
  <c r="T529" i="16"/>
  <c r="O258" i="16"/>
  <c r="T258" i="16"/>
  <c r="O624" i="16"/>
  <c r="T624" i="16"/>
  <c r="O1035" i="16"/>
  <c r="T1035" i="16"/>
  <c r="O214" i="16"/>
  <c r="T214" i="16"/>
  <c r="O423" i="16"/>
  <c r="T423" i="16"/>
  <c r="O71" i="16"/>
  <c r="T71" i="16"/>
  <c r="O2201" i="16"/>
  <c r="T2201" i="16"/>
  <c r="O950" i="16"/>
  <c r="T950" i="16"/>
  <c r="O1050" i="16"/>
  <c r="T1050" i="16"/>
  <c r="O3693" i="16"/>
  <c r="T3693" i="16"/>
  <c r="O1271" i="16"/>
  <c r="T1271" i="16"/>
  <c r="O3310" i="16"/>
  <c r="T3310" i="16"/>
  <c r="O2866" i="16"/>
  <c r="T2866" i="16"/>
  <c r="O2255" i="16"/>
  <c r="T2255" i="16"/>
  <c r="O1654" i="16"/>
  <c r="T1654" i="16"/>
  <c r="O3694" i="16"/>
  <c r="T3694" i="16"/>
  <c r="O3464" i="16"/>
  <c r="T3464" i="16"/>
  <c r="O1053" i="16"/>
  <c r="T1053" i="16"/>
  <c r="O3814" i="16"/>
  <c r="T3814" i="16"/>
  <c r="O3265" i="16"/>
  <c r="T3265" i="16"/>
  <c r="O2599" i="16"/>
  <c r="T2599" i="16"/>
  <c r="O2296" i="16"/>
  <c r="T2296" i="16"/>
  <c r="O2729" i="16"/>
  <c r="T2729" i="16"/>
  <c r="O1952" i="16"/>
  <c r="T1952" i="16"/>
  <c r="O2114" i="16"/>
  <c r="T2114" i="16"/>
  <c r="O2499" i="16"/>
  <c r="T2499" i="16"/>
  <c r="O2956" i="16"/>
  <c r="T2956" i="16"/>
  <c r="O3307" i="16"/>
  <c r="T3307" i="16"/>
  <c r="O594" i="16"/>
  <c r="T594" i="16"/>
  <c r="O587" i="16"/>
  <c r="T587" i="16"/>
  <c r="O1899" i="16"/>
  <c r="T1899" i="16"/>
  <c r="O412" i="16"/>
  <c r="T412" i="16"/>
  <c r="O1202" i="16"/>
  <c r="T1202" i="16"/>
  <c r="O1051" i="16"/>
  <c r="T1051" i="16"/>
  <c r="O516" i="16"/>
  <c r="T516" i="16"/>
  <c r="O2151" i="16"/>
  <c r="T2151" i="16"/>
  <c r="O487" i="16"/>
  <c r="T487" i="16"/>
  <c r="O513" i="16"/>
  <c r="T513" i="16"/>
  <c r="O500" i="16"/>
  <c r="T500" i="16"/>
  <c r="O3322" i="16"/>
  <c r="T3322" i="16"/>
  <c r="O2878" i="16"/>
  <c r="T2878" i="16"/>
  <c r="O1235" i="16"/>
  <c r="T1235" i="16"/>
  <c r="O3705" i="16"/>
  <c r="T3705" i="16"/>
  <c r="O3420" i="16"/>
  <c r="T3420" i="16"/>
  <c r="O2172" i="16"/>
  <c r="T2172" i="16"/>
  <c r="O2640" i="16"/>
  <c r="T2640" i="16"/>
  <c r="O3699" i="16"/>
  <c r="T3699" i="16"/>
  <c r="O1581" i="16"/>
  <c r="T1581" i="16"/>
  <c r="O1721" i="16"/>
  <c r="T1721" i="16"/>
  <c r="O1161" i="16"/>
  <c r="T1161" i="16"/>
  <c r="O1963" i="16"/>
  <c r="T1963" i="16"/>
  <c r="O2928" i="16"/>
  <c r="T2928" i="16"/>
  <c r="O1363" i="16"/>
  <c r="T1363" i="16"/>
  <c r="O1542" i="16"/>
  <c r="T1542" i="16"/>
  <c r="O1665" i="16"/>
  <c r="T1665" i="16"/>
  <c r="O3440" i="16"/>
  <c r="T3440" i="16"/>
  <c r="O1030" i="16"/>
  <c r="T1030" i="16"/>
  <c r="O1593" i="16"/>
  <c r="T1593" i="16"/>
  <c r="O3667" i="16"/>
  <c r="T3667" i="16"/>
  <c r="O1170" i="16"/>
  <c r="T1170" i="16"/>
  <c r="O132" i="16"/>
  <c r="T132" i="16"/>
  <c r="O2402" i="16"/>
  <c r="T2402" i="16"/>
  <c r="O3831" i="16"/>
  <c r="T3831" i="16"/>
  <c r="O542" i="16"/>
  <c r="T542" i="16"/>
  <c r="O270" i="16"/>
  <c r="T270" i="16"/>
  <c r="O1418" i="16"/>
  <c r="T1418" i="16"/>
  <c r="O389" i="16"/>
  <c r="T389" i="16"/>
  <c r="O2523" i="16"/>
  <c r="T2523" i="16"/>
  <c r="O351" i="16"/>
  <c r="T351" i="16"/>
  <c r="O761" i="16"/>
  <c r="T761" i="16"/>
  <c r="O1824" i="16"/>
  <c r="T1824" i="16"/>
  <c r="O3604" i="16"/>
  <c r="T3604" i="16"/>
  <c r="O3262" i="16"/>
  <c r="T3262" i="16"/>
  <c r="O2698" i="16"/>
  <c r="T2698" i="16"/>
  <c r="O2939" i="16"/>
  <c r="T2939" i="16"/>
  <c r="O1043" i="16"/>
  <c r="T1043" i="16"/>
  <c r="O2184" i="16"/>
  <c r="T2184" i="16"/>
  <c r="O3396" i="16"/>
  <c r="T3396" i="16"/>
  <c r="O1957" i="16"/>
  <c r="T1957" i="16"/>
  <c r="O1864" i="16"/>
  <c r="T1864" i="16"/>
  <c r="O1732" i="16"/>
  <c r="T1732" i="16"/>
  <c r="O2297" i="16"/>
  <c r="T2297" i="16"/>
  <c r="O1683" i="16"/>
  <c r="T1683" i="16"/>
  <c r="O2067" i="16"/>
  <c r="T2067" i="16"/>
  <c r="O2525" i="16"/>
  <c r="T2525" i="16"/>
  <c r="O3483" i="16"/>
  <c r="T3483" i="16"/>
  <c r="O199" i="16"/>
  <c r="T199" i="16"/>
  <c r="O2655" i="16"/>
  <c r="T2655" i="16"/>
  <c r="O153" i="16"/>
  <c r="T153" i="16"/>
  <c r="O2330" i="16"/>
  <c r="T2330" i="16"/>
  <c r="O274" i="16"/>
  <c r="T274" i="16"/>
  <c r="O2785" i="16"/>
  <c r="T2785" i="16"/>
  <c r="O734" i="16"/>
  <c r="T734" i="16"/>
  <c r="O476" i="16"/>
  <c r="T476" i="16"/>
  <c r="O1872" i="16"/>
  <c r="T1872" i="16"/>
  <c r="O2081" i="16"/>
  <c r="T2081" i="16"/>
  <c r="O1068" i="16"/>
  <c r="T1068" i="16"/>
  <c r="O1826" i="16"/>
  <c r="T1826" i="16"/>
  <c r="O128" i="16"/>
  <c r="T128" i="16"/>
  <c r="O1292" i="16"/>
  <c r="T1292" i="16"/>
  <c r="O2863" i="16"/>
  <c r="T2863" i="16"/>
  <c r="O3776" i="16"/>
  <c r="T3776" i="16"/>
  <c r="O2457" i="16"/>
  <c r="T2457" i="16"/>
  <c r="O3795" i="16"/>
  <c r="T3795" i="16"/>
  <c r="O1676" i="16"/>
  <c r="T1676" i="16"/>
  <c r="O2952" i="16"/>
  <c r="T2952" i="16"/>
  <c r="O3184" i="16"/>
  <c r="T3184" i="16"/>
  <c r="O1076" i="16"/>
  <c r="T1076" i="16"/>
  <c r="O1377" i="16"/>
  <c r="T1377" i="16"/>
  <c r="O2817" i="16"/>
  <c r="T2817" i="16"/>
  <c r="O1725" i="16"/>
  <c r="T1725" i="16"/>
  <c r="O3379" i="16"/>
  <c r="T3379" i="16"/>
  <c r="O859" i="16"/>
  <c r="T859" i="16"/>
  <c r="O2561" i="16"/>
  <c r="T2561" i="16"/>
  <c r="O2417" i="16"/>
  <c r="T2417" i="16"/>
  <c r="O2990" i="16"/>
  <c r="T2990" i="16"/>
  <c r="O1455" i="16"/>
  <c r="T1455" i="16"/>
  <c r="O101" i="16"/>
  <c r="T101" i="16"/>
  <c r="O261" i="16"/>
  <c r="T261" i="16"/>
  <c r="O82" i="16"/>
  <c r="T82" i="16"/>
  <c r="O601" i="16"/>
  <c r="T601" i="16"/>
  <c r="O758" i="16"/>
  <c r="T758" i="16"/>
  <c r="O2405" i="16"/>
  <c r="T2405" i="16"/>
  <c r="O2394" i="16"/>
  <c r="T2394" i="16"/>
  <c r="O3421" i="16"/>
  <c r="T3421" i="16"/>
  <c r="O3144" i="16"/>
  <c r="T3144" i="16"/>
  <c r="O1854" i="16"/>
  <c r="T1854" i="16"/>
  <c r="O1631" i="16"/>
  <c r="T1631" i="16"/>
  <c r="O2765" i="16"/>
  <c r="T2765" i="16"/>
  <c r="O3731" i="16"/>
  <c r="T3731" i="16"/>
  <c r="O3304" i="16"/>
  <c r="T3304" i="16"/>
  <c r="O2683" i="16"/>
  <c r="T2683" i="16"/>
  <c r="O2334" i="16"/>
  <c r="T2334" i="16"/>
  <c r="O3591" i="16"/>
  <c r="T3591" i="16"/>
  <c r="O2467" i="16"/>
  <c r="T2467" i="16"/>
  <c r="O1888" i="16"/>
  <c r="T1888" i="16"/>
  <c r="O3041" i="16"/>
  <c r="T3041" i="16"/>
  <c r="O2996" i="16"/>
  <c r="T2996" i="16"/>
  <c r="O3372" i="16"/>
  <c r="T3372" i="16"/>
  <c r="O2799" i="16"/>
  <c r="T2799" i="16"/>
  <c r="O1253" i="16"/>
  <c r="T1253" i="16"/>
  <c r="O1062" i="16"/>
  <c r="T1062" i="16"/>
  <c r="O2425" i="16"/>
  <c r="T2425" i="16"/>
  <c r="O374" i="16"/>
  <c r="T374" i="16"/>
  <c r="O418" i="16"/>
  <c r="T418" i="16"/>
  <c r="O3524" i="16"/>
  <c r="T3524" i="16"/>
  <c r="O842" i="16"/>
  <c r="T842" i="16"/>
  <c r="O2291" i="16"/>
  <c r="T2291" i="16"/>
  <c r="O3164" i="16"/>
  <c r="T3164" i="16"/>
  <c r="O1475" i="16"/>
  <c r="T1475" i="16"/>
  <c r="O190" i="16"/>
  <c r="T190" i="16"/>
  <c r="O2079" i="16"/>
  <c r="T2079" i="16"/>
  <c r="O2591" i="16"/>
  <c r="T2591" i="16"/>
  <c r="O3031" i="16"/>
  <c r="T3031" i="16"/>
  <c r="O3487" i="16"/>
  <c r="T3487" i="16"/>
  <c r="O3035" i="16"/>
  <c r="T3035" i="16"/>
  <c r="O3494" i="16"/>
  <c r="T3494" i="16"/>
  <c r="O3263" i="16"/>
  <c r="T3263" i="16"/>
  <c r="O3794" i="16"/>
  <c r="T3794" i="16"/>
  <c r="O2936" i="16"/>
  <c r="T2936" i="16"/>
  <c r="O1293" i="16"/>
  <c r="T1293" i="16"/>
  <c r="O2503" i="16"/>
  <c r="T2503" i="16"/>
  <c r="O1282" i="16"/>
  <c r="T1282" i="16"/>
  <c r="O1577" i="16"/>
  <c r="T1577" i="16"/>
  <c r="O1682" i="16"/>
  <c r="T1682" i="16"/>
  <c r="O2247" i="16"/>
  <c r="T2247" i="16"/>
  <c r="O2686" i="16"/>
  <c r="T2686" i="16"/>
  <c r="O2605" i="16"/>
  <c r="T2605" i="16"/>
  <c r="O2689" i="16"/>
  <c r="T2689" i="16"/>
  <c r="O1491" i="16"/>
  <c r="T1491" i="16"/>
  <c r="O2797" i="16"/>
  <c r="T2797" i="16"/>
  <c r="O1346" i="16"/>
  <c r="T1346" i="16"/>
  <c r="O661" i="16"/>
  <c r="T661" i="16"/>
  <c r="O830" i="16"/>
  <c r="T830" i="16"/>
  <c r="O1716" i="16"/>
  <c r="T1716" i="16"/>
  <c r="O336" i="16"/>
  <c r="T336" i="16"/>
  <c r="O224" i="16"/>
  <c r="T224" i="16"/>
  <c r="O3692" i="16"/>
  <c r="T3692" i="16"/>
  <c r="O3171" i="16"/>
  <c r="T3171" i="16"/>
  <c r="O1529" i="16"/>
  <c r="T1529" i="16"/>
  <c r="O3549" i="16"/>
  <c r="T3549" i="16"/>
  <c r="O1999" i="16"/>
  <c r="T1999" i="16"/>
  <c r="O2740" i="16"/>
  <c r="T2740" i="16"/>
  <c r="O1411" i="16"/>
  <c r="T1411" i="16"/>
  <c r="O2809" i="16"/>
  <c r="T2809" i="16"/>
  <c r="O812" i="16"/>
  <c r="T812" i="16"/>
  <c r="O2158" i="16"/>
  <c r="T2158" i="16"/>
  <c r="O210" i="16"/>
  <c r="T210" i="16"/>
  <c r="O3191" i="16"/>
  <c r="T3191" i="16"/>
  <c r="O1954" i="16"/>
  <c r="T1954" i="16"/>
  <c r="O312" i="16"/>
  <c r="T312" i="16"/>
  <c r="O3220" i="16"/>
  <c r="T3220" i="16"/>
  <c r="O580" i="16"/>
  <c r="T580" i="16"/>
  <c r="O1285" i="16"/>
  <c r="T1285" i="16"/>
  <c r="O68" i="16"/>
  <c r="T68" i="16"/>
  <c r="O3278" i="16"/>
  <c r="T3278" i="16"/>
  <c r="O3744" i="16"/>
  <c r="T3744" i="16"/>
  <c r="O3426" i="16"/>
  <c r="T3426" i="16"/>
  <c r="O3411" i="16"/>
  <c r="T3411" i="16"/>
  <c r="O252" i="16"/>
  <c r="T252" i="16"/>
  <c r="O595" i="16"/>
  <c r="T595" i="16"/>
  <c r="O953" i="16"/>
  <c r="T953" i="16"/>
  <c r="O567" i="16"/>
  <c r="T567" i="16"/>
  <c r="O2790" i="16"/>
  <c r="T2790" i="16"/>
  <c r="O56" i="16"/>
  <c r="T56" i="16"/>
  <c r="O3022" i="16"/>
  <c r="T3022" i="16"/>
  <c r="O1746" i="16"/>
  <c r="T1746" i="16"/>
  <c r="O3251" i="16"/>
  <c r="T3251" i="16"/>
  <c r="O3103" i="16"/>
  <c r="T3103" i="16"/>
  <c r="O3279" i="16"/>
  <c r="T3279" i="16"/>
  <c r="O2895" i="16"/>
  <c r="T2895" i="16"/>
  <c r="O1468" i="16"/>
  <c r="T1468" i="16"/>
  <c r="O1380" i="16"/>
  <c r="T1380" i="16"/>
  <c r="O70" i="16"/>
  <c r="T70" i="16"/>
  <c r="O1509" i="16"/>
  <c r="T1509" i="16"/>
  <c r="O800" i="16"/>
  <c r="T800" i="16"/>
  <c r="O160" i="16"/>
  <c r="T160" i="16"/>
  <c r="O3054" i="16"/>
  <c r="T3054" i="16"/>
  <c r="O1412" i="16"/>
  <c r="T1412" i="16"/>
  <c r="O2207" i="16"/>
  <c r="T2207" i="16"/>
  <c r="O201" i="16"/>
  <c r="T201" i="16"/>
  <c r="O1590" i="16"/>
  <c r="T1590" i="16"/>
  <c r="O3752" i="16"/>
  <c r="T3752" i="16"/>
  <c r="O1164" i="16"/>
  <c r="T1164" i="16"/>
  <c r="O2716" i="16"/>
  <c r="T2716" i="16"/>
  <c r="O1036" i="16"/>
  <c r="T1036" i="16"/>
  <c r="O2226" i="16"/>
  <c r="T2226" i="16"/>
  <c r="O2812" i="16"/>
  <c r="T2812" i="16"/>
  <c r="O507" i="16"/>
  <c r="T507" i="16"/>
  <c r="O2484" i="16"/>
  <c r="T2484" i="16"/>
  <c r="O1976" i="16"/>
  <c r="T1976" i="16"/>
  <c r="O948" i="16"/>
  <c r="T948" i="16"/>
  <c r="O497" i="16"/>
  <c r="T497" i="16"/>
  <c r="O910" i="16"/>
  <c r="T910" i="16"/>
  <c r="O2122" i="16"/>
  <c r="T2122" i="16"/>
  <c r="O2804" i="16"/>
  <c r="T2804" i="16"/>
  <c r="O2808" i="16"/>
  <c r="T2808" i="16"/>
  <c r="O1459" i="16"/>
  <c r="T1459" i="16"/>
  <c r="O2371" i="16"/>
  <c r="T2371" i="16"/>
  <c r="O3512" i="16"/>
  <c r="T3512" i="16"/>
  <c r="O1690" i="16"/>
  <c r="T1690" i="16"/>
  <c r="O3537" i="16"/>
  <c r="T3537" i="16"/>
  <c r="O3658" i="16"/>
  <c r="T3658" i="16"/>
  <c r="O300" i="16"/>
  <c r="T300" i="16"/>
  <c r="O2028" i="16"/>
  <c r="T2028" i="16"/>
  <c r="O1977" i="16"/>
  <c r="T1977" i="16"/>
  <c r="O3153" i="16"/>
  <c r="T3153" i="16"/>
  <c r="O3815" i="16"/>
  <c r="T3815" i="16"/>
  <c r="O2444" i="16"/>
  <c r="T2444" i="16"/>
  <c r="O3355" i="16"/>
  <c r="T3355" i="16"/>
  <c r="O1533" i="16"/>
  <c r="T1533" i="16"/>
  <c r="O3430" i="16"/>
  <c r="T3430" i="16"/>
  <c r="O3630" i="16"/>
  <c r="T3630" i="16"/>
  <c r="O2862" i="16"/>
  <c r="T2862" i="16"/>
  <c r="O3328" i="16"/>
  <c r="T3328" i="16"/>
  <c r="O2228" i="16"/>
  <c r="T2228" i="16"/>
  <c r="O1200" i="16"/>
  <c r="T1200" i="16"/>
  <c r="O2541" i="16"/>
  <c r="T2541" i="16"/>
  <c r="O1907" i="16"/>
  <c r="T1907" i="16"/>
  <c r="O2012" i="16"/>
  <c r="T2012" i="16"/>
  <c r="O1498" i="16"/>
  <c r="T1498" i="16"/>
  <c r="O3075" i="16"/>
  <c r="T3075" i="16"/>
  <c r="O1407" i="16"/>
  <c r="T1407" i="16"/>
  <c r="O1839" i="16"/>
  <c r="T1839" i="16"/>
  <c r="O1710" i="16"/>
  <c r="T1710" i="16"/>
  <c r="O930" i="16"/>
  <c r="T930" i="16"/>
  <c r="O1670" i="16"/>
  <c r="T1670" i="16"/>
  <c r="O2707" i="16"/>
  <c r="T2707" i="16"/>
  <c r="O2204" i="16"/>
  <c r="T2204" i="16"/>
  <c r="O2930" i="16"/>
  <c r="T2930" i="16"/>
  <c r="O171" i="16"/>
  <c r="T171" i="16"/>
  <c r="O386" i="16"/>
  <c r="T386" i="16"/>
  <c r="O739" i="16"/>
  <c r="T739" i="16"/>
  <c r="O1513" i="16"/>
  <c r="T1513" i="16"/>
  <c r="O255" i="16"/>
  <c r="T255" i="16"/>
  <c r="O299" i="16"/>
  <c r="T299" i="16"/>
  <c r="O2944" i="16"/>
  <c r="T2944" i="16"/>
  <c r="O396" i="16"/>
  <c r="T396" i="16"/>
  <c r="O2798" i="16"/>
  <c r="T2798" i="16"/>
  <c r="O1515" i="16"/>
  <c r="T1515" i="16"/>
  <c r="O1476" i="16"/>
  <c r="T1476" i="16"/>
  <c r="O3175" i="16"/>
  <c r="T3175" i="16"/>
  <c r="O2300" i="16"/>
  <c r="T2300" i="16"/>
  <c r="O3211" i="16"/>
  <c r="T3211" i="16"/>
  <c r="O1880" i="16"/>
  <c r="T1880" i="16"/>
  <c r="O3813" i="16"/>
  <c r="T3813" i="16"/>
  <c r="O3485" i="16"/>
  <c r="T3485" i="16"/>
  <c r="O2684" i="16"/>
  <c r="T2684" i="16"/>
  <c r="O3183" i="16"/>
  <c r="T3183" i="16"/>
  <c r="O2386" i="16"/>
  <c r="T2386" i="16"/>
  <c r="O1750" i="16"/>
  <c r="T1750" i="16"/>
  <c r="O3777" i="16"/>
  <c r="T3777" i="16"/>
  <c r="O2326" i="16"/>
  <c r="T2326" i="16"/>
  <c r="O3202" i="16"/>
  <c r="T3202" i="16"/>
  <c r="O2758" i="16"/>
  <c r="T2758" i="16"/>
  <c r="O3405" i="16"/>
  <c r="T3405" i="16"/>
  <c r="O3069" i="16"/>
  <c r="T3069" i="16"/>
  <c r="O1264" i="16"/>
  <c r="T1264" i="16"/>
  <c r="O1697" i="16"/>
  <c r="T1697" i="16"/>
  <c r="O1905" i="16"/>
  <c r="T1905" i="16"/>
  <c r="O3801" i="16"/>
  <c r="T3801" i="16"/>
  <c r="O1911" i="16"/>
  <c r="T1911" i="16"/>
  <c r="O2540" i="16"/>
  <c r="T2540" i="16"/>
  <c r="O883" i="16"/>
  <c r="T883" i="16"/>
  <c r="O2474" i="16"/>
  <c r="T2474" i="16"/>
  <c r="O242" i="16"/>
  <c r="T242" i="16"/>
  <c r="O596" i="16"/>
  <c r="T596" i="16"/>
  <c r="O1369" i="16"/>
  <c r="T1369" i="16"/>
  <c r="O2738" i="16"/>
  <c r="T2738" i="16"/>
  <c r="O113" i="16"/>
  <c r="T113" i="16"/>
  <c r="O90" i="16"/>
  <c r="T90" i="16"/>
  <c r="O145" i="16"/>
  <c r="T145" i="16"/>
  <c r="O149" i="16"/>
  <c r="T149" i="16"/>
  <c r="O393" i="16"/>
  <c r="T393" i="16"/>
  <c r="O969" i="16"/>
  <c r="T969" i="16"/>
  <c r="O3403" i="16"/>
  <c r="T3403" i="16"/>
  <c r="O1121" i="16"/>
  <c r="T1121" i="16"/>
  <c r="O490" i="16"/>
  <c r="T490" i="16"/>
  <c r="O181" i="16"/>
  <c r="T181" i="16"/>
  <c r="O1903" i="16"/>
  <c r="T1903" i="16"/>
  <c r="O1095" i="16"/>
  <c r="T1095" i="16"/>
  <c r="O3256" i="16"/>
  <c r="T3256" i="16"/>
  <c r="O2155" i="16"/>
  <c r="T2155" i="16"/>
  <c r="O2058" i="16"/>
  <c r="T2058" i="16"/>
  <c r="O3668" i="16"/>
  <c r="T3668" i="16"/>
  <c r="O1245" i="16"/>
  <c r="T1245" i="16"/>
  <c r="O3142" i="16"/>
  <c r="T3142" i="16"/>
  <c r="O3341" i="16"/>
  <c r="T3341" i="16"/>
  <c r="O2795" i="16"/>
  <c r="T2795" i="16"/>
  <c r="O1940" i="16"/>
  <c r="T1940" i="16"/>
  <c r="O3570" i="16"/>
  <c r="T3570" i="16"/>
  <c r="O1606" i="16"/>
  <c r="T1606" i="16"/>
  <c r="O3632" i="16"/>
  <c r="T3632" i="16"/>
  <c r="O2602" i="16"/>
  <c r="T2602" i="16"/>
  <c r="O1699" i="16"/>
  <c r="T1699" i="16"/>
  <c r="O1916" i="16"/>
  <c r="T1916" i="16"/>
  <c r="O3398" i="16"/>
  <c r="T3398" i="16"/>
  <c r="O1119" i="16"/>
  <c r="T1119" i="16"/>
  <c r="O2980" i="16"/>
  <c r="T2980" i="16"/>
  <c r="O1551" i="16"/>
  <c r="T1551" i="16"/>
  <c r="O1544" i="16"/>
  <c r="T1544" i="16"/>
  <c r="O3475" i="16"/>
  <c r="T3475" i="16"/>
  <c r="O1767" i="16"/>
  <c r="T1767" i="16"/>
  <c r="O2125" i="16"/>
  <c r="T2125" i="16"/>
  <c r="O843" i="16"/>
  <c r="T843" i="16"/>
  <c r="O2137" i="16"/>
  <c r="T2137" i="16"/>
  <c r="O1225" i="16"/>
  <c r="T1225" i="16"/>
  <c r="O2307" i="16"/>
  <c r="T2307" i="16"/>
  <c r="O927" i="16"/>
  <c r="T927" i="16"/>
  <c r="O106" i="16"/>
  <c r="T106" i="16"/>
  <c r="O593" i="16"/>
  <c r="T593" i="16"/>
  <c r="O547" i="16"/>
  <c r="T547" i="16"/>
  <c r="O3185" i="16"/>
  <c r="T3185" i="16"/>
  <c r="O989" i="16"/>
  <c r="T989" i="16"/>
  <c r="O2356" i="16"/>
  <c r="T2356" i="16"/>
  <c r="O709" i="16"/>
  <c r="T709" i="16"/>
  <c r="O2522" i="16"/>
  <c r="T2522" i="16"/>
  <c r="O713" i="16"/>
  <c r="T713" i="16"/>
  <c r="O949" i="16"/>
  <c r="T949" i="16"/>
  <c r="O1414" i="16"/>
  <c r="T1414" i="16"/>
  <c r="O3454" i="16"/>
  <c r="T3454" i="16"/>
  <c r="O3010" i="16"/>
  <c r="T3010" i="16"/>
  <c r="O2401" i="16"/>
  <c r="T2401" i="16"/>
  <c r="O3260" i="16"/>
  <c r="T3260" i="16"/>
  <c r="O1198" i="16"/>
  <c r="T1198" i="16"/>
  <c r="O1607" i="16"/>
  <c r="T1607" i="16"/>
  <c r="O1332" i="16"/>
  <c r="T1332" i="16"/>
  <c r="O2772" i="16"/>
  <c r="T2772" i="16"/>
  <c r="O1830" i="16"/>
  <c r="T1830" i="16"/>
  <c r="O3324" i="16"/>
  <c r="T3324" i="16"/>
  <c r="O3210" i="16"/>
  <c r="T3210" i="16"/>
  <c r="O3745" i="16"/>
  <c r="T3745" i="16"/>
  <c r="O852" i="16"/>
  <c r="T852" i="16"/>
  <c r="O2004" i="16"/>
  <c r="T2004" i="16"/>
  <c r="O1287" i="16"/>
  <c r="T1287" i="16"/>
  <c r="O1300" i="16"/>
  <c r="T1300" i="16"/>
  <c r="O2452" i="16"/>
  <c r="T2452" i="16"/>
  <c r="O2309" i="16"/>
  <c r="T2309" i="16"/>
  <c r="O2873" i="16"/>
  <c r="T2873" i="16"/>
  <c r="O2108" i="16"/>
  <c r="T2108" i="16"/>
  <c r="O2270" i="16"/>
  <c r="T2270" i="16"/>
  <c r="O2643" i="16"/>
  <c r="T2643" i="16"/>
  <c r="O1096" i="16"/>
  <c r="T1096" i="16"/>
  <c r="O69" i="16"/>
  <c r="T69" i="16"/>
  <c r="O1723" i="16"/>
  <c r="T1723" i="16"/>
  <c r="O437" i="16"/>
  <c r="T437" i="16"/>
  <c r="O730" i="16"/>
  <c r="T730" i="16"/>
  <c r="O2521" i="16"/>
  <c r="T2521" i="16"/>
  <c r="O471" i="16"/>
  <c r="T471" i="16"/>
  <c r="O1357" i="16"/>
  <c r="T1357" i="16"/>
  <c r="O523" i="16"/>
  <c r="T523" i="16"/>
  <c r="O921" i="16"/>
  <c r="T921" i="16"/>
  <c r="O349" i="16"/>
  <c r="T349" i="16"/>
  <c r="O1308" i="16"/>
  <c r="T1308" i="16"/>
  <c r="O1519" i="16"/>
  <c r="T1519" i="16"/>
  <c r="O1647" i="16"/>
  <c r="T1647" i="16"/>
  <c r="O2524" i="16"/>
  <c r="T2524" i="16"/>
  <c r="O3073" i="16"/>
  <c r="T3073" i="16"/>
  <c r="O99" i="16"/>
  <c r="T99" i="16"/>
  <c r="O1605" i="16"/>
  <c r="T1605" i="16"/>
  <c r="O3154" i="16"/>
  <c r="T3154" i="16"/>
  <c r="O2710" i="16"/>
  <c r="T2710" i="16"/>
  <c r="O3319" i="16"/>
  <c r="T3319" i="16"/>
  <c r="O1463" i="16"/>
  <c r="T1463" i="16"/>
  <c r="O1265" i="16"/>
  <c r="T1265" i="16"/>
  <c r="O1389" i="16"/>
  <c r="T1389" i="16"/>
  <c r="O2027" i="16"/>
  <c r="T2027" i="16"/>
  <c r="O1619" i="16"/>
  <c r="T1619" i="16"/>
  <c r="O3513" i="16"/>
  <c r="T3513" i="16"/>
  <c r="O72" i="16"/>
  <c r="T72" i="16"/>
  <c r="O287" i="16"/>
  <c r="T287" i="16"/>
  <c r="O1452" i="16"/>
  <c r="T1452" i="16"/>
  <c r="O718" i="16"/>
  <c r="T718" i="16"/>
  <c r="O3753" i="16"/>
  <c r="T3753" i="16"/>
  <c r="O2301" i="16"/>
  <c r="T2301" i="16"/>
  <c r="O1761" i="16"/>
  <c r="T1761" i="16"/>
  <c r="O3196" i="16"/>
  <c r="T3196" i="16"/>
  <c r="O1419" i="16"/>
  <c r="T1419" i="16"/>
  <c r="O3005" i="16"/>
  <c r="T3005" i="16"/>
  <c r="O1216" i="16"/>
  <c r="T1216" i="16"/>
  <c r="O2001" i="16"/>
  <c r="T2001" i="16"/>
  <c r="O2053" i="16"/>
  <c r="T2053" i="16"/>
  <c r="O1635" i="16"/>
  <c r="T1635" i="16"/>
  <c r="O896" i="16"/>
  <c r="T896" i="16"/>
  <c r="O1231" i="16"/>
  <c r="T1231" i="16"/>
  <c r="O401" i="16"/>
  <c r="T401" i="16"/>
  <c r="O612" i="16"/>
  <c r="T612" i="16"/>
  <c r="O2718" i="16"/>
  <c r="T2718" i="16"/>
  <c r="O1453" i="16"/>
  <c r="T1453" i="16"/>
  <c r="O1061" i="16"/>
  <c r="T1061" i="16"/>
  <c r="O697" i="16"/>
  <c r="T697" i="16"/>
  <c r="O3568" i="16"/>
  <c r="T3568" i="16"/>
  <c r="O3684" i="16"/>
  <c r="T3684" i="16"/>
  <c r="O551" i="16"/>
  <c r="T551" i="16"/>
  <c r="O2020" i="16"/>
  <c r="T2020" i="16"/>
  <c r="O257" i="16"/>
  <c r="T257" i="16"/>
  <c r="O2978" i="16"/>
  <c r="T2978" i="16"/>
  <c r="O2970" i="16"/>
  <c r="T2970" i="16"/>
  <c r="O940" i="16"/>
  <c r="T940" i="16"/>
  <c r="O1126" i="16"/>
  <c r="T1126" i="16"/>
  <c r="O3166" i="16"/>
  <c r="T3166" i="16"/>
  <c r="O960" i="16"/>
  <c r="T960" i="16"/>
  <c r="O2113" i="16"/>
  <c r="T2113" i="16"/>
  <c r="O3727" i="16"/>
  <c r="T3727" i="16"/>
  <c r="O1510" i="16"/>
  <c r="T1510" i="16"/>
  <c r="O3320" i="16"/>
  <c r="T3320" i="16"/>
  <c r="O239" i="16"/>
  <c r="T239" i="16"/>
  <c r="O3120" i="16"/>
  <c r="T3120" i="16"/>
  <c r="O3758" i="16"/>
  <c r="T3758" i="16"/>
  <c r="O1021" i="16"/>
  <c r="T1021" i="16"/>
  <c r="O3150" i="16"/>
  <c r="T3150" i="16"/>
  <c r="O1877" i="16"/>
  <c r="T1877" i="16"/>
  <c r="O3216" i="16"/>
  <c r="T3216" i="16"/>
  <c r="O1424" i="16"/>
  <c r="T1424" i="16"/>
  <c r="O3450" i="16"/>
  <c r="T3450" i="16"/>
  <c r="O3386" i="16"/>
  <c r="T3386" i="16"/>
  <c r="O3474" i="16"/>
  <c r="T3474" i="16"/>
  <c r="O3793" i="16"/>
  <c r="T3793" i="16"/>
  <c r="O2178" i="16"/>
  <c r="T2178" i="16"/>
  <c r="O1365" i="16"/>
  <c r="T1365" i="16"/>
  <c r="O3259" i="16"/>
  <c r="T3259" i="16"/>
  <c r="O1929" i="16"/>
  <c r="T1929" i="16"/>
  <c r="O2350" i="16"/>
  <c r="T2350" i="16"/>
  <c r="O2057" i="16"/>
  <c r="T2057" i="16"/>
  <c r="O2659" i="16"/>
  <c r="T2659" i="16"/>
  <c r="O3076" i="16"/>
  <c r="T3076" i="16"/>
  <c r="O1238" i="16"/>
  <c r="T1238" i="16"/>
  <c r="O1109" i="16"/>
  <c r="T1109" i="16"/>
  <c r="O2979" i="16"/>
  <c r="T2979" i="16"/>
  <c r="O2905" i="16"/>
  <c r="T2905" i="16"/>
  <c r="O1560" i="16"/>
  <c r="T1560" i="16"/>
  <c r="O565" i="16"/>
  <c r="T565" i="16"/>
  <c r="O568" i="16"/>
  <c r="T568" i="16"/>
  <c r="O1646" i="16"/>
  <c r="T1646" i="16"/>
  <c r="O1778" i="16"/>
  <c r="T1778" i="16"/>
  <c r="O628" i="16"/>
  <c r="T628" i="16"/>
  <c r="O1754" i="16"/>
  <c r="T1754" i="16"/>
  <c r="O679" i="16"/>
  <c r="T679" i="16"/>
  <c r="O2329" i="16"/>
  <c r="T2329" i="16"/>
  <c r="O291" i="16"/>
  <c r="T291" i="16"/>
  <c r="O829" i="16"/>
  <c r="T829" i="16"/>
  <c r="O240" i="16"/>
  <c r="T240" i="16"/>
  <c r="O1054" i="16"/>
  <c r="T1054" i="16"/>
  <c r="O2516" i="16"/>
  <c r="T2516" i="16"/>
  <c r="O195" i="16"/>
  <c r="T195" i="16"/>
  <c r="O1173" i="16"/>
  <c r="T1173" i="16"/>
  <c r="O3716" i="16"/>
  <c r="T3716" i="16"/>
  <c r="O2266" i="16"/>
  <c r="T2266" i="16"/>
  <c r="O359" i="16"/>
  <c r="T359" i="16"/>
  <c r="O1434" i="16"/>
  <c r="T1434" i="16"/>
  <c r="O3476" i="16"/>
  <c r="T3476" i="16"/>
  <c r="O2947" i="16"/>
  <c r="T2947" i="16"/>
  <c r="O3083" i="16"/>
  <c r="T3083" i="16"/>
  <c r="O2626" i="16"/>
  <c r="T2626" i="16"/>
  <c r="O3647" i="16"/>
  <c r="T3647" i="16"/>
  <c r="O1439" i="16"/>
  <c r="T1439" i="16"/>
  <c r="O3321" i="16"/>
  <c r="T3321" i="16"/>
  <c r="O2864" i="16"/>
  <c r="T2864" i="16"/>
  <c r="O3661" i="16"/>
  <c r="T3661" i="16"/>
  <c r="O3074" i="16"/>
  <c r="T3074" i="16"/>
  <c r="O2128" i="16"/>
  <c r="T2128" i="16"/>
  <c r="O2572" i="16"/>
  <c r="T2572" i="16"/>
  <c r="O1942" i="16"/>
  <c r="T1942" i="16"/>
  <c r="O2774" i="16"/>
  <c r="T2774" i="16"/>
  <c r="O1622" i="16"/>
  <c r="T1622" i="16"/>
  <c r="O892" i="16"/>
  <c r="T892" i="16"/>
  <c r="O464" i="16"/>
  <c r="T464" i="16"/>
  <c r="O2257" i="16"/>
  <c r="T2257" i="16"/>
  <c r="O1361" i="16"/>
  <c r="T1361" i="16"/>
  <c r="O976" i="16"/>
  <c r="T976" i="16"/>
  <c r="O560" i="16"/>
  <c r="T560" i="16"/>
  <c r="O1949" i="16"/>
  <c r="T1949" i="16"/>
  <c r="O1020" i="16"/>
  <c r="T1020" i="16"/>
  <c r="O629" i="16"/>
  <c r="T629" i="16"/>
  <c r="O797" i="16"/>
  <c r="T797" i="16"/>
  <c r="O779" i="16"/>
  <c r="T779" i="16"/>
  <c r="O3645" i="16"/>
  <c r="T3645" i="16"/>
  <c r="O1756" i="16"/>
  <c r="T1756" i="16"/>
  <c r="O2803" i="16"/>
  <c r="T2803" i="16"/>
  <c r="O2951" i="16"/>
  <c r="T2951" i="16"/>
  <c r="O3067" i="16"/>
  <c r="T3067" i="16"/>
  <c r="O3720" i="16"/>
  <c r="T3720" i="16"/>
  <c r="O3243" i="16"/>
  <c r="T3243" i="16"/>
  <c r="O1135" i="16"/>
  <c r="T1135" i="16"/>
  <c r="O3509" i="16"/>
  <c r="T3509" i="16"/>
  <c r="O3715" i="16"/>
  <c r="T3715" i="16"/>
  <c r="O3098" i="16"/>
  <c r="T3098" i="16"/>
  <c r="O3505" i="16"/>
  <c r="T3505" i="16"/>
  <c r="O2938" i="16"/>
  <c r="T2938" i="16"/>
  <c r="O3759" i="16"/>
  <c r="T3759" i="16"/>
  <c r="O1641" i="16"/>
  <c r="T1641" i="16"/>
  <c r="O1625" i="16"/>
  <c r="T1625" i="16"/>
  <c r="O1077" i="16"/>
  <c r="T1077" i="16"/>
  <c r="O1517" i="16"/>
  <c r="T1517" i="16"/>
  <c r="O3235" i="16"/>
  <c r="T3235" i="16"/>
  <c r="O1770" i="16"/>
  <c r="T1770" i="16"/>
  <c r="O2230" i="16"/>
  <c r="T2230" i="16"/>
  <c r="O3397" i="16"/>
  <c r="T3397" i="16"/>
  <c r="O3038" i="16"/>
  <c r="T3038" i="16"/>
  <c r="O2810" i="16"/>
  <c r="T2810" i="16"/>
  <c r="O2692" i="16"/>
  <c r="T2692" i="16"/>
  <c r="O473" i="16"/>
  <c r="T473" i="16"/>
  <c r="O1184" i="16"/>
  <c r="T1184" i="16"/>
  <c r="O3655" i="16"/>
  <c r="T3655" i="16"/>
  <c r="O1272" i="16"/>
  <c r="T1272" i="16"/>
  <c r="O339" i="16"/>
  <c r="T339" i="16"/>
  <c r="O1464" i="16"/>
  <c r="T1464" i="16"/>
  <c r="O392" i="16"/>
  <c r="T392" i="16"/>
  <c r="O2041" i="16"/>
  <c r="T2041" i="16"/>
  <c r="O557" i="16"/>
  <c r="T557" i="16"/>
  <c r="O2131" i="16"/>
  <c r="T2131" i="16"/>
  <c r="O517" i="16"/>
  <c r="T517" i="16"/>
  <c r="O1729" i="16"/>
  <c r="T1729" i="16"/>
  <c r="O3741" i="16"/>
  <c r="T3741" i="16"/>
  <c r="O528" i="16"/>
  <c r="T528" i="16"/>
  <c r="O1693" i="16"/>
  <c r="T1693" i="16"/>
  <c r="O3652" i="16"/>
  <c r="T3652" i="16"/>
  <c r="O3762" i="16"/>
  <c r="T3762" i="16"/>
  <c r="O2674" i="16"/>
  <c r="T2674" i="16"/>
  <c r="O923" i="16"/>
  <c r="T923" i="16"/>
  <c r="O3525" i="16"/>
  <c r="T3525" i="16"/>
  <c r="O2074" i="16"/>
  <c r="T2074" i="16"/>
  <c r="O1067" i="16"/>
  <c r="T1067" i="16"/>
  <c r="O2196" i="16"/>
  <c r="T2196" i="16"/>
  <c r="O2694" i="16"/>
  <c r="T2694" i="16"/>
  <c r="O2478" i="16"/>
  <c r="T2478" i="16"/>
  <c r="O3182" i="16"/>
  <c r="T3182" i="16"/>
  <c r="O2502" i="16"/>
  <c r="T2502" i="16"/>
  <c r="O2880" i="16"/>
  <c r="T2880" i="16"/>
  <c r="O833" i="16"/>
  <c r="T833" i="16"/>
  <c r="O2152" i="16"/>
  <c r="T2152" i="16"/>
  <c r="O2165" i="16"/>
  <c r="T2165" i="16"/>
  <c r="O1312" i="16"/>
  <c r="T1312" i="16"/>
  <c r="O521" i="16"/>
  <c r="T521" i="16"/>
  <c r="O1111" i="16"/>
  <c r="T1111" i="16"/>
  <c r="O1256" i="16"/>
  <c r="T1256" i="16"/>
  <c r="O3110" i="16"/>
  <c r="T3110" i="16"/>
  <c r="O1072" i="16"/>
  <c r="T1072" i="16"/>
  <c r="O1516" i="16"/>
  <c r="T1516" i="16"/>
  <c r="O1961" i="16"/>
  <c r="T1961" i="16"/>
  <c r="O2739" i="16"/>
  <c r="T2739" i="16"/>
  <c r="O932" i="16"/>
  <c r="T932" i="16"/>
  <c r="O2449" i="16"/>
  <c r="T2449" i="16"/>
  <c r="O660" i="16"/>
  <c r="T660" i="16"/>
  <c r="O413" i="16"/>
  <c r="T413" i="16"/>
  <c r="O728" i="16"/>
  <c r="T728" i="16"/>
  <c r="O3049" i="16"/>
  <c r="T3049" i="16"/>
  <c r="O208" i="16"/>
  <c r="T208" i="16"/>
  <c r="O433" i="16"/>
  <c r="T433" i="16"/>
  <c r="O267" i="16"/>
  <c r="T267" i="16"/>
  <c r="O159" i="16"/>
  <c r="T159" i="16"/>
  <c r="O3825" i="16"/>
  <c r="T3825" i="16"/>
  <c r="O2052" i="16"/>
  <c r="T2052" i="16"/>
  <c r="O1229" i="16"/>
  <c r="T1229" i="16"/>
  <c r="O3373" i="16"/>
  <c r="T3373" i="16"/>
  <c r="O2682" i="16"/>
  <c r="T2682" i="16"/>
  <c r="O1181" i="16"/>
  <c r="T1181" i="16"/>
  <c r="O2941" i="16"/>
  <c r="T2941" i="16"/>
  <c r="O3433" i="16"/>
  <c r="T3433" i="16"/>
  <c r="O3204" i="16"/>
  <c r="T3204" i="16"/>
  <c r="O1914" i="16"/>
  <c r="T1914" i="16"/>
  <c r="O3318" i="16"/>
  <c r="T3318" i="16"/>
  <c r="O2736" i="16"/>
  <c r="T2736" i="16"/>
  <c r="O2293" i="16"/>
  <c r="T2293" i="16"/>
  <c r="O3289" i="16"/>
  <c r="T3289" i="16"/>
  <c r="O3339" i="16"/>
  <c r="T3339" i="16"/>
  <c r="O2886" i="16"/>
  <c r="T2886" i="16"/>
  <c r="O3012" i="16"/>
  <c r="T3012" i="16"/>
  <c r="O3721" i="16"/>
  <c r="T3721" i="16"/>
  <c r="O2099" i="16"/>
  <c r="T2099" i="16"/>
  <c r="O3316" i="16"/>
  <c r="T3316" i="16"/>
  <c r="O1209" i="16"/>
  <c r="T1209" i="16"/>
  <c r="O1842" i="16"/>
  <c r="T1842" i="16"/>
  <c r="O1208" i="16"/>
  <c r="T1208" i="16"/>
  <c r="O1506" i="16"/>
  <c r="T1506" i="16"/>
  <c r="O1881" i="16"/>
  <c r="T1881" i="16"/>
  <c r="O1337" i="16"/>
  <c r="T1337" i="16"/>
  <c r="O1831" i="16"/>
  <c r="T1831" i="16"/>
  <c r="O2987" i="16"/>
  <c r="T2987" i="16"/>
  <c r="O2582" i="16"/>
  <c r="T2582" i="16"/>
  <c r="O2379" i="16"/>
  <c r="T2379" i="16"/>
  <c r="O2248" i="16"/>
  <c r="T2248" i="16"/>
  <c r="O2693" i="16"/>
  <c r="T2693" i="16"/>
  <c r="O1925" i="16"/>
  <c r="T1925" i="16"/>
  <c r="O2174" i="16"/>
  <c r="T2174" i="16"/>
  <c r="O1486" i="16"/>
  <c r="T1486" i="16"/>
  <c r="O154" i="16"/>
  <c r="T154" i="16"/>
  <c r="O924" i="16"/>
  <c r="T924" i="16"/>
  <c r="O2965" i="16"/>
  <c r="T2965" i="16"/>
  <c r="O955" i="16"/>
  <c r="T955" i="16"/>
  <c r="O1585" i="16"/>
  <c r="T1585" i="16"/>
  <c r="O364" i="16"/>
  <c r="T364" i="16"/>
  <c r="O592" i="16"/>
  <c r="T592" i="16"/>
  <c r="O1400" i="16"/>
  <c r="T1400" i="16"/>
  <c r="O2100" i="16"/>
  <c r="T2100" i="16"/>
  <c r="O1634" i="16"/>
  <c r="T1634" i="16"/>
  <c r="O480" i="16"/>
  <c r="T480" i="16"/>
  <c r="O2454" i="16"/>
  <c r="T2454" i="16"/>
  <c r="O1524" i="16"/>
  <c r="T1524" i="16"/>
  <c r="O455" i="16"/>
  <c r="T455" i="16"/>
  <c r="O3613" i="16"/>
  <c r="T3613" i="16"/>
  <c r="O2292" i="16"/>
  <c r="T2292" i="16"/>
  <c r="O2558" i="16"/>
  <c r="T2558" i="16"/>
  <c r="O3508" i="16"/>
  <c r="T3508" i="16"/>
  <c r="O118" i="16"/>
  <c r="T118" i="16"/>
  <c r="O590" i="16"/>
  <c r="T590" i="16"/>
  <c r="O105" i="16"/>
  <c r="T105" i="16"/>
  <c r="O2946" i="16"/>
  <c r="T2946" i="16"/>
  <c r="O1431" i="16"/>
  <c r="T1431" i="16"/>
  <c r="O3017" i="16"/>
  <c r="T3017" i="16"/>
  <c r="O1241" i="16"/>
  <c r="T1241" i="16"/>
  <c r="O1003" i="16"/>
  <c r="T1003" i="16"/>
  <c r="O1538" i="16"/>
  <c r="T1538" i="16"/>
  <c r="O228" i="16"/>
  <c r="T228" i="16"/>
  <c r="O2814" i="16"/>
  <c r="T2814" i="16"/>
  <c r="O3820" i="16"/>
  <c r="T3820" i="16"/>
  <c r="O2497" i="16"/>
  <c r="T2497" i="16"/>
  <c r="O2060" i="16"/>
  <c r="T2060" i="16"/>
  <c r="O1305" i="16"/>
  <c r="T1305" i="16"/>
  <c r="O3085" i="16"/>
  <c r="T3085" i="16"/>
  <c r="O465" i="16"/>
  <c r="T465" i="16"/>
  <c r="O2377" i="16"/>
  <c r="T2377" i="16"/>
  <c r="O1007" i="16"/>
  <c r="T1007" i="16"/>
  <c r="O775" i="16"/>
  <c r="T775" i="16"/>
  <c r="O1943" i="16"/>
  <c r="T1943" i="16"/>
  <c r="O1223" i="16"/>
  <c r="T1223" i="16"/>
  <c r="O2927" i="16"/>
  <c r="T2927" i="16"/>
  <c r="O3443" i="16"/>
  <c r="T3443" i="16"/>
  <c r="O3589" i="16"/>
  <c r="T3589" i="16"/>
  <c r="O1171" i="16"/>
  <c r="T1171" i="16"/>
  <c r="O2236" i="16"/>
  <c r="T2236" i="16"/>
  <c r="O429" i="16"/>
  <c r="T429" i="16"/>
  <c r="O928" i="16"/>
  <c r="T928" i="16"/>
  <c r="O2221" i="16"/>
  <c r="T2221" i="16"/>
  <c r="O3495" i="16"/>
  <c r="T3495" i="16"/>
  <c r="O503" i="16"/>
  <c r="T503" i="16"/>
  <c r="O1131" i="16"/>
  <c r="T1131" i="16"/>
  <c r="O1765" i="16"/>
  <c r="T1765" i="16"/>
  <c r="O746" i="16"/>
  <c r="T746" i="16"/>
  <c r="O2578" i="16"/>
  <c r="T2578" i="16"/>
  <c r="O3470" i="16"/>
  <c r="T3470" i="16"/>
  <c r="O2249" i="16"/>
  <c r="T2249" i="16"/>
  <c r="O2737" i="16"/>
  <c r="T2737" i="16"/>
  <c r="O1017" i="16"/>
  <c r="T1017" i="16"/>
  <c r="O1041" i="16"/>
  <c r="T1041" i="16"/>
  <c r="O1296" i="16"/>
  <c r="T1296" i="16"/>
  <c r="O2631" i="16"/>
  <c r="T2631" i="16"/>
  <c r="O1085" i="16"/>
  <c r="T1085" i="16"/>
  <c r="O3245" i="16"/>
  <c r="T3245" i="16"/>
  <c r="O2025" i="16"/>
  <c r="T2025" i="16"/>
  <c r="O1632" i="16"/>
  <c r="T1632" i="16"/>
  <c r="O2829" i="16"/>
  <c r="T2829" i="16"/>
  <c r="O3357" i="16"/>
  <c r="T3357" i="16"/>
  <c r="O1511" i="16"/>
  <c r="T1511" i="16"/>
  <c r="O2470" i="16"/>
  <c r="T2470" i="16"/>
  <c r="O3346" i="16"/>
  <c r="T3346" i="16"/>
  <c r="O2902" i="16"/>
  <c r="T2902" i="16"/>
  <c r="O3559" i="16"/>
  <c r="T3559" i="16"/>
  <c r="O1137" i="16"/>
  <c r="T1137" i="16"/>
  <c r="O1276" i="16"/>
  <c r="T1276" i="16"/>
  <c r="O2469" i="16"/>
  <c r="T2469" i="16"/>
  <c r="O2055" i="16"/>
  <c r="T2055" i="16"/>
  <c r="O2437" i="16"/>
  <c r="T2437" i="16"/>
  <c r="O1167" i="16"/>
  <c r="T1167" i="16"/>
  <c r="O234" i="16"/>
  <c r="T234" i="16"/>
  <c r="O394" i="16"/>
  <c r="T394" i="16"/>
  <c r="O1611" i="16"/>
  <c r="T1611" i="16"/>
  <c r="O917" i="16"/>
  <c r="T917" i="16"/>
  <c r="O331" i="16"/>
  <c r="T331" i="16"/>
  <c r="O238" i="16"/>
  <c r="T238" i="16"/>
  <c r="O1206" i="16"/>
  <c r="T1206" i="16"/>
  <c r="O698" i="16"/>
  <c r="T698" i="16"/>
  <c r="O3101" i="16"/>
  <c r="T3101" i="16"/>
  <c r="O1390" i="16"/>
  <c r="T1390" i="16"/>
  <c r="O3286" i="16"/>
  <c r="T3286" i="16"/>
  <c r="O3767" i="16"/>
  <c r="T3767" i="16"/>
  <c r="O2084" i="16"/>
  <c r="T2084" i="16"/>
  <c r="O3714" i="16"/>
  <c r="T3714" i="16"/>
  <c r="O3213" i="16"/>
  <c r="T3213" i="16"/>
  <c r="O1856" i="16"/>
  <c r="T1856" i="16"/>
  <c r="O2709" i="16"/>
  <c r="T2709" i="16"/>
  <c r="O3219" i="16"/>
  <c r="T3219" i="16"/>
  <c r="O1132" i="16"/>
  <c r="T1132" i="16"/>
  <c r="O1566" i="16"/>
  <c r="T1566" i="16"/>
  <c r="O774" i="16"/>
  <c r="T774" i="16"/>
  <c r="O986" i="16"/>
  <c r="T986" i="16"/>
  <c r="O2281" i="16"/>
  <c r="T2281" i="16"/>
  <c r="O250" i="16"/>
  <c r="T250" i="16"/>
  <c r="O1023" i="16"/>
  <c r="T1023" i="16"/>
  <c r="O2069" i="16"/>
  <c r="T2069" i="16"/>
  <c r="O772" i="16"/>
  <c r="T772" i="16"/>
  <c r="O3340" i="16"/>
  <c r="T3340" i="16"/>
  <c r="O241" i="16"/>
  <c r="T241" i="16"/>
  <c r="O1118" i="16"/>
  <c r="T1118" i="16"/>
  <c r="O2610" i="16"/>
  <c r="T2610" i="16"/>
  <c r="O1738" i="16"/>
  <c r="T1738" i="16"/>
  <c r="O2539" i="16"/>
  <c r="T2539" i="16"/>
  <c r="O2225" i="16"/>
  <c r="T2225" i="16"/>
  <c r="O2241" i="16"/>
  <c r="T2241" i="16"/>
  <c r="O1967" i="16"/>
  <c r="T1967" i="16"/>
  <c r="O2181" i="16"/>
  <c r="T2181" i="16"/>
  <c r="O3058" i="16"/>
  <c r="T3058" i="16"/>
  <c r="O3261" i="16"/>
  <c r="T3261" i="16"/>
  <c r="O2924" i="16"/>
  <c r="T2924" i="16"/>
  <c r="O1422" i="16"/>
  <c r="T1422" i="16"/>
  <c r="O630" i="16"/>
  <c r="T630" i="16"/>
  <c r="O2358" i="16"/>
  <c r="T2358" i="16"/>
  <c r="O2657" i="16"/>
  <c r="T2657" i="16"/>
  <c r="O98" i="16"/>
  <c r="T98" i="16"/>
  <c r="O451" i="16"/>
  <c r="T451" i="16"/>
  <c r="O965" i="16"/>
  <c r="T965" i="16"/>
  <c r="O2619" i="16"/>
  <c r="T2619" i="16"/>
  <c r="O958" i="16"/>
  <c r="T958" i="16"/>
  <c r="O1203" i="16"/>
  <c r="T1203" i="16"/>
  <c r="O627" i="16"/>
  <c r="T627" i="16"/>
  <c r="O286" i="16"/>
  <c r="T286" i="16"/>
  <c r="O2485" i="16"/>
  <c r="T2485" i="16"/>
  <c r="O3836" i="16"/>
  <c r="T3836" i="16"/>
  <c r="O1883" i="16"/>
  <c r="T1883" i="16"/>
  <c r="O3702" i="16"/>
  <c r="T3702" i="16"/>
  <c r="O1799" i="16"/>
  <c r="T1799" i="16"/>
  <c r="O3837" i="16"/>
  <c r="T3837" i="16"/>
  <c r="O3620" i="16"/>
  <c r="T3620" i="16"/>
  <c r="O3409" i="16"/>
  <c r="T3409" i="16"/>
  <c r="O3363" i="16"/>
  <c r="T3363" i="16"/>
  <c r="O1089" i="16"/>
  <c r="T1089" i="16"/>
  <c r="O3356" i="16"/>
  <c r="T3356" i="16"/>
  <c r="O1876" i="16"/>
  <c r="T1876" i="16"/>
  <c r="O776" i="16"/>
  <c r="T776" i="16"/>
  <c r="O2762" i="16"/>
  <c r="T2762" i="16"/>
  <c r="O556" i="16"/>
  <c r="T556" i="16"/>
  <c r="O858" i="16"/>
  <c r="T858" i="16"/>
  <c r="O850" i="16"/>
  <c r="T850" i="16"/>
  <c r="O290" i="16"/>
  <c r="T290" i="16"/>
  <c r="O805" i="16"/>
  <c r="T805" i="16"/>
  <c r="O1016" i="16"/>
  <c r="T1016" i="16"/>
  <c r="O984" i="16"/>
  <c r="T984" i="16"/>
  <c r="O861" i="16"/>
  <c r="T861" i="16"/>
  <c r="O598" i="16"/>
  <c r="T598" i="16"/>
  <c r="O1482" i="16"/>
  <c r="T1482" i="16"/>
  <c r="O3536" i="16"/>
  <c r="T3536" i="16"/>
  <c r="O1114" i="16"/>
  <c r="T1114" i="16"/>
  <c r="O803" i="16"/>
  <c r="T803" i="16"/>
  <c r="O1990" i="16"/>
  <c r="T1990" i="16"/>
  <c r="O1873" i="16"/>
  <c r="T1873" i="16"/>
  <c r="O2559" i="16"/>
  <c r="T2559" i="16"/>
  <c r="O2440" i="16"/>
  <c r="T2440" i="16"/>
  <c r="O2861" i="16"/>
  <c r="T2861" i="16"/>
  <c r="O2096" i="16"/>
  <c r="T2096" i="16"/>
  <c r="O2365" i="16"/>
  <c r="T2365" i="16"/>
  <c r="O2859" i="16"/>
  <c r="T2859" i="16"/>
  <c r="O738" i="16"/>
  <c r="T738" i="16"/>
  <c r="O317" i="16"/>
  <c r="T317" i="16"/>
  <c r="O532" i="16"/>
  <c r="T532" i="16"/>
  <c r="O2701" i="16"/>
  <c r="T2701" i="16"/>
  <c r="O992" i="16"/>
  <c r="T992" i="16"/>
  <c r="O457" i="16"/>
  <c r="T457" i="16"/>
  <c r="O243" i="16"/>
  <c r="T243" i="16"/>
  <c r="O544" i="16"/>
  <c r="T544" i="16"/>
  <c r="O2813" i="16"/>
  <c r="T2813" i="16"/>
  <c r="O3025" i="16"/>
  <c r="T3025" i="16"/>
  <c r="O230" i="16"/>
  <c r="T230" i="16"/>
  <c r="O3548" i="16"/>
  <c r="T3548" i="16"/>
  <c r="O2722" i="16"/>
  <c r="T2722" i="16"/>
  <c r="O1523" i="16"/>
  <c r="T1523" i="16"/>
  <c r="O3551" i="16"/>
  <c r="T3551" i="16"/>
  <c r="O2984" i="16"/>
  <c r="T2984" i="16"/>
  <c r="O3670" i="16"/>
  <c r="T3670" i="16"/>
  <c r="O3531" i="16"/>
  <c r="T3531" i="16"/>
  <c r="O3798" i="16"/>
  <c r="T3798" i="16"/>
  <c r="O2995" i="16"/>
  <c r="T2995" i="16"/>
  <c r="O2183" i="16"/>
  <c r="T2183" i="16"/>
  <c r="O2723" i="16"/>
  <c r="T2723" i="16"/>
  <c r="O1928" i="16"/>
  <c r="T1928" i="16"/>
  <c r="O1242" i="16"/>
  <c r="T1242" i="16"/>
  <c r="O3678" i="16"/>
  <c r="T3678" i="16"/>
  <c r="O3401" i="16"/>
  <c r="T3401" i="16"/>
  <c r="O2600" i="16"/>
  <c r="T2600" i="16"/>
  <c r="O1364" i="16"/>
  <c r="T1364" i="16"/>
  <c r="O1788" i="16"/>
  <c r="T1788" i="16"/>
  <c r="O762" i="16"/>
  <c r="T762" i="16"/>
  <c r="O1892" i="16"/>
  <c r="T1892" i="16"/>
  <c r="O1514" i="16"/>
  <c r="T1514" i="16"/>
  <c r="O2645" i="16"/>
  <c r="T2645" i="16"/>
  <c r="O742" i="16"/>
  <c r="T742" i="16"/>
  <c r="O2896" i="16"/>
  <c r="T2896" i="16"/>
  <c r="O873" i="16"/>
  <c r="T873" i="16"/>
  <c r="O836" i="16"/>
  <c r="T836" i="16"/>
  <c r="O907" i="16"/>
  <c r="T907" i="16"/>
  <c r="O506" i="16"/>
  <c r="T506" i="16"/>
  <c r="O1782" i="16"/>
  <c r="T1782" i="16"/>
  <c r="O3092" i="16"/>
  <c r="T3092" i="16"/>
  <c r="O2757" i="16"/>
  <c r="T2757" i="16"/>
  <c r="O1557" i="16"/>
  <c r="T1557" i="16"/>
  <c r="O3750" i="16"/>
  <c r="T3750" i="16"/>
  <c r="O3608" i="16"/>
  <c r="T3608" i="16"/>
  <c r="O1186" i="16"/>
  <c r="T1186" i="16"/>
  <c r="O203" i="16"/>
  <c r="T203" i="16"/>
  <c r="O276" i="16"/>
  <c r="T276" i="16"/>
  <c r="O1858" i="16"/>
  <c r="T1858" i="16"/>
  <c r="O1996" i="16"/>
  <c r="T1996" i="16"/>
  <c r="O2429" i="16"/>
  <c r="T2429" i="16"/>
  <c r="O1627" i="16"/>
  <c r="T1627" i="16"/>
  <c r="O2403" i="16"/>
  <c r="T2403" i="16"/>
  <c r="O2263" i="16"/>
  <c r="T2263" i="16"/>
  <c r="O2800" i="16"/>
  <c r="T2800" i="16"/>
  <c r="O1142" i="16"/>
  <c r="T1142" i="16"/>
  <c r="O87" i="16"/>
  <c r="T87" i="16"/>
  <c r="O168" i="16"/>
  <c r="T168" i="16"/>
  <c r="O1667" i="16"/>
  <c r="T1667" i="16"/>
  <c r="O1550" i="16"/>
  <c r="T1550" i="16"/>
  <c r="O2770" i="16"/>
  <c r="T2770" i="16"/>
  <c r="O3124" i="16"/>
  <c r="T3124" i="16"/>
  <c r="O172" i="16"/>
  <c r="T172" i="16"/>
  <c r="O3250" i="16"/>
  <c r="T3250" i="16"/>
  <c r="O2708" i="16"/>
  <c r="T2708" i="16"/>
  <c r="O2327" i="16"/>
  <c r="T2327" i="16"/>
  <c r="O3486" i="16"/>
  <c r="T3486" i="16"/>
  <c r="O1640" i="16"/>
  <c r="T1640" i="16"/>
  <c r="O3392" i="16"/>
  <c r="T3392" i="16"/>
  <c r="O3114" i="16"/>
  <c r="T3114" i="16"/>
  <c r="O2312" i="16"/>
  <c r="T2312" i="16"/>
  <c r="O1158" i="16"/>
  <c r="T1158" i="16"/>
  <c r="O2311" i="16"/>
  <c r="T2311" i="16"/>
  <c r="O2357" i="16"/>
  <c r="T2357" i="16"/>
  <c r="O2617" i="16"/>
  <c r="T2617" i="16"/>
  <c r="O278" i="16"/>
  <c r="T278" i="16"/>
  <c r="O454" i="16"/>
  <c r="T454" i="16"/>
  <c r="O1251" i="16"/>
  <c r="T1251" i="16"/>
  <c r="O280" i="16"/>
  <c r="T280" i="16"/>
  <c r="O584" i="16"/>
  <c r="T584" i="16"/>
  <c r="O1358" i="16"/>
  <c r="T1358" i="16"/>
  <c r="O1406" i="16"/>
  <c r="T1406" i="16"/>
  <c r="O548" i="16"/>
  <c r="T548" i="16"/>
  <c r="O1022" i="16"/>
  <c r="T1022" i="16"/>
  <c r="O66" i="16"/>
  <c r="T66" i="16"/>
  <c r="O333" i="16"/>
  <c r="T333" i="16"/>
  <c r="O57" i="16"/>
  <c r="T57" i="16"/>
  <c r="O3845" i="16"/>
  <c r="T3845" i="16"/>
  <c r="O3425" i="16"/>
  <c r="T3425" i="16"/>
  <c r="O2819" i="16"/>
  <c r="T2819" i="16"/>
  <c r="O2748" i="16"/>
  <c r="T2748" i="16"/>
  <c r="O1108" i="16"/>
  <c r="T1108" i="16"/>
  <c r="O2290" i="16"/>
  <c r="T2290" i="16"/>
  <c r="O3264" i="16"/>
  <c r="T3264" i="16"/>
  <c r="O3131" i="16"/>
  <c r="T3131" i="16"/>
  <c r="O3626" i="16"/>
  <c r="T3626" i="16"/>
  <c r="O3603" i="16"/>
  <c r="T3603" i="16"/>
  <c r="O3515" i="16"/>
  <c r="T3515" i="16"/>
  <c r="O2059" i="16"/>
  <c r="T2059" i="16"/>
  <c r="O644" i="16"/>
  <c r="T644" i="16"/>
  <c r="O281" i="16"/>
  <c r="T281" i="16"/>
  <c r="O1399" i="16"/>
  <c r="T1399" i="16"/>
  <c r="O694" i="16"/>
  <c r="T694" i="16"/>
  <c r="O1393" i="16"/>
  <c r="T1393" i="16"/>
  <c r="O327" i="16"/>
  <c r="T327" i="16"/>
  <c r="O369" i="16"/>
  <c r="T369" i="16"/>
  <c r="O1668" i="16"/>
  <c r="T1668" i="16"/>
  <c r="O2430" i="16"/>
  <c r="T2430" i="16"/>
  <c r="O3575" i="16"/>
  <c r="T3575" i="16"/>
  <c r="O3222" i="16"/>
  <c r="T3222" i="16"/>
  <c r="O2420" i="16"/>
  <c r="T2420" i="16"/>
  <c r="O3643" i="16"/>
  <c r="T3643" i="16"/>
  <c r="O3817" i="16"/>
  <c r="T3817" i="16"/>
  <c r="O3747" i="16"/>
  <c r="T3747" i="16"/>
  <c r="O2495" i="16"/>
  <c r="T2495" i="16"/>
  <c r="O3043" i="16"/>
  <c r="T3043" i="16"/>
  <c r="O2070" i="16"/>
  <c r="T2070" i="16"/>
  <c r="O2276" i="16"/>
  <c r="T2276" i="16"/>
  <c r="O3674" i="16"/>
  <c r="T3674" i="16"/>
  <c r="O3084" i="16"/>
  <c r="T3084" i="16"/>
  <c r="O3436" i="16"/>
  <c r="T3436" i="16"/>
  <c r="O2636" i="16"/>
  <c r="T2636" i="16"/>
  <c r="O2483" i="16"/>
  <c r="T2483" i="16"/>
  <c r="O1926" i="16"/>
  <c r="T1926" i="16"/>
  <c r="O690" i="16"/>
  <c r="T690" i="16"/>
  <c r="O1834" i="16"/>
  <c r="T1834" i="16"/>
  <c r="O2575" i="16"/>
  <c r="T2575" i="16"/>
  <c r="O3186" i="16"/>
  <c r="T3186" i="16"/>
  <c r="O840" i="16"/>
  <c r="T840" i="16"/>
  <c r="O1042" i="16"/>
  <c r="T1042" i="16"/>
  <c r="O2042" i="16"/>
  <c r="T2042" i="16"/>
  <c r="O807" i="16"/>
  <c r="T807" i="16"/>
  <c r="O914" i="16"/>
  <c r="T914" i="16"/>
  <c r="O116" i="16"/>
  <c r="T116" i="16"/>
  <c r="O1033" i="16"/>
  <c r="T1033" i="16"/>
  <c r="O589" i="16"/>
  <c r="T589" i="16"/>
  <c r="O67" i="16"/>
  <c r="T67" i="16"/>
  <c r="O294" i="16"/>
  <c r="T294" i="16"/>
  <c r="O2717" i="16"/>
  <c r="T2717" i="16"/>
  <c r="O3064" i="16"/>
  <c r="T3064" i="16"/>
  <c r="O1768" i="16"/>
  <c r="T1768" i="16"/>
  <c r="O650" i="16"/>
  <c r="T650" i="16"/>
  <c r="O1355" i="16"/>
  <c r="T1355" i="16"/>
  <c r="O2696" i="16"/>
  <c r="T2696" i="16"/>
  <c r="O2391" i="16"/>
  <c r="T2391" i="16"/>
  <c r="O531" i="16"/>
  <c r="T531" i="16"/>
  <c r="O583" i="16"/>
  <c r="T583" i="16"/>
  <c r="O381" i="16"/>
  <c r="T381" i="16"/>
  <c r="O922" i="16"/>
  <c r="T922" i="16"/>
  <c r="O3738" i="16"/>
  <c r="T3738" i="16"/>
  <c r="O136" i="16"/>
  <c r="T136" i="16"/>
  <c r="O273" i="16"/>
  <c r="T273" i="16"/>
  <c r="O1763" i="16"/>
  <c r="T1763" i="16"/>
  <c r="O2844" i="16"/>
  <c r="T2844" i="16"/>
  <c r="O602" i="16"/>
  <c r="T602" i="16"/>
  <c r="O1789" i="16"/>
  <c r="T1789" i="16"/>
  <c r="O1694" i="16"/>
  <c r="T1694" i="16"/>
  <c r="O1981" i="16"/>
  <c r="T1981" i="16"/>
  <c r="O1356" i="16"/>
  <c r="T1356" i="16"/>
  <c r="O2036" i="16"/>
  <c r="T2036" i="16"/>
  <c r="O2662" i="16"/>
  <c r="T2662" i="16"/>
  <c r="O152" i="16"/>
  <c r="T152" i="16"/>
  <c r="O576" i="16"/>
  <c r="T576" i="16"/>
  <c r="O1499" i="16"/>
  <c r="T1499" i="16"/>
  <c r="O2462" i="16"/>
  <c r="T2462" i="16"/>
  <c r="O2259" i="16"/>
  <c r="T2259" i="16"/>
  <c r="O2823" i="16"/>
  <c r="T2823" i="16"/>
  <c r="O2704" i="16"/>
  <c r="T2704" i="16"/>
  <c r="O2560" i="16"/>
  <c r="T2560" i="16"/>
  <c r="O1047" i="16"/>
  <c r="T1047" i="16"/>
  <c r="O2319" i="16"/>
  <c r="T2319" i="16"/>
  <c r="O1165" i="16"/>
  <c r="T1165" i="16"/>
  <c r="O397" i="16"/>
  <c r="T397" i="16"/>
  <c r="O504" i="16"/>
  <c r="T504" i="16"/>
  <c r="O226" i="16"/>
  <c r="T226" i="16"/>
  <c r="O2150" i="16"/>
  <c r="T2150" i="16"/>
  <c r="O867" i="16"/>
  <c r="T867" i="16"/>
  <c r="O179" i="16"/>
  <c r="T179" i="16"/>
  <c r="O3737" i="16"/>
  <c r="T3737" i="16"/>
  <c r="O1614" i="16"/>
  <c r="T1614" i="16"/>
  <c r="O564" i="16"/>
  <c r="T564" i="16"/>
  <c r="O93" i="16"/>
  <c r="T93" i="16"/>
  <c r="O839" i="16"/>
  <c r="T839" i="16"/>
  <c r="O3492" i="16"/>
  <c r="T3492" i="16"/>
  <c r="O3088" i="16"/>
  <c r="T3088" i="16"/>
  <c r="O1775" i="16"/>
  <c r="T1775" i="16"/>
  <c r="O2376" i="16"/>
  <c r="T2376" i="16"/>
  <c r="O623" i="16"/>
  <c r="T623" i="16"/>
  <c r="O1776" i="16"/>
  <c r="T1776" i="16"/>
  <c r="O3499" i="16"/>
  <c r="T3499" i="16"/>
  <c r="O2045" i="16"/>
  <c r="T2045" i="16"/>
  <c r="O3306" i="16"/>
  <c r="T3306" i="16"/>
  <c r="O3125" i="16"/>
  <c r="T3125" i="16"/>
  <c r="O2124" i="16"/>
  <c r="T2124" i="16"/>
  <c r="O3734" i="16"/>
  <c r="T3734" i="16"/>
  <c r="O1317" i="16"/>
  <c r="T1317" i="16"/>
  <c r="O1083" i="16"/>
  <c r="T1083" i="16"/>
  <c r="O2943" i="16"/>
  <c r="T2943" i="16"/>
  <c r="O1087" i="16"/>
  <c r="T1087" i="16"/>
  <c r="O2997" i="16"/>
  <c r="T2997" i="16"/>
  <c r="O2632" i="16"/>
  <c r="T2632" i="16"/>
  <c r="O851" i="16"/>
  <c r="T851" i="16"/>
  <c r="O1322" i="16"/>
  <c r="T1322" i="16"/>
  <c r="O764" i="16"/>
  <c r="T764" i="16"/>
  <c r="O872" i="16"/>
  <c r="T872" i="16"/>
  <c r="O561" i="16"/>
  <c r="T561" i="16"/>
  <c r="O1633" i="16"/>
  <c r="T1633" i="16"/>
  <c r="O233" i="16"/>
  <c r="T233" i="16"/>
  <c r="O104" i="16"/>
  <c r="T104" i="16"/>
  <c r="O73" i="16"/>
  <c r="T73" i="16"/>
  <c r="O110" i="16"/>
  <c r="T110" i="16"/>
  <c r="O1044" i="16"/>
  <c r="T1044" i="16"/>
  <c r="O2838" i="16"/>
  <c r="T2838" i="16"/>
  <c r="O3834" i="16"/>
  <c r="T3834" i="16"/>
  <c r="O2343" i="16"/>
  <c r="T2343" i="16"/>
  <c r="O835" i="16"/>
  <c r="T835" i="16"/>
  <c r="O1618" i="16"/>
  <c r="T1618" i="16"/>
  <c r="O2133" i="16"/>
  <c r="T2133" i="16"/>
  <c r="O371" i="16"/>
  <c r="T371" i="16"/>
  <c r="O1536" i="16"/>
  <c r="T1536" i="16"/>
  <c r="O3344" i="16"/>
  <c r="T3344" i="16"/>
  <c r="O3009" i="16"/>
  <c r="T3009" i="16"/>
  <c r="O1762" i="16"/>
  <c r="T1762" i="16"/>
  <c r="O3726" i="16"/>
  <c r="T3726" i="16"/>
  <c r="O2397" i="16"/>
  <c r="T2397" i="16"/>
  <c r="O3093" i="16"/>
  <c r="T3093" i="16"/>
  <c r="O2638" i="16"/>
  <c r="T2638" i="16"/>
  <c r="O743" i="16"/>
  <c r="T743" i="16"/>
  <c r="O1897" i="16"/>
  <c r="T1897" i="16"/>
  <c r="O3107" i="16"/>
  <c r="T3107" i="16"/>
  <c r="O3528" i="16"/>
  <c r="T3528" i="16"/>
  <c r="O3766" i="16"/>
  <c r="T3766" i="16"/>
  <c r="O1140" i="16"/>
  <c r="T1140" i="16"/>
  <c r="O2398" i="16"/>
  <c r="T2398" i="16"/>
  <c r="O2486" i="16"/>
  <c r="T2486" i="16"/>
  <c r="O1444" i="16"/>
  <c r="T1444" i="16"/>
  <c r="O2009" i="16"/>
  <c r="T2009" i="16"/>
  <c r="O2224" i="16"/>
  <c r="T2224" i="16"/>
  <c r="O3805" i="16"/>
  <c r="T3805" i="16"/>
  <c r="O1011" i="16"/>
  <c r="T1011" i="16"/>
  <c r="O212" i="16"/>
  <c r="T212" i="16"/>
  <c r="O305" i="16"/>
  <c r="T305" i="16"/>
  <c r="O581" i="16"/>
  <c r="T581" i="16"/>
  <c r="O885" i="16"/>
  <c r="T885" i="16"/>
  <c r="O1837" i="16"/>
  <c r="T1837" i="16"/>
  <c r="O652" i="16"/>
  <c r="T652" i="16"/>
  <c r="O1621" i="16"/>
  <c r="T1621" i="16"/>
  <c r="O625" i="16"/>
  <c r="T625" i="16"/>
  <c r="O2496" i="16"/>
  <c r="T2496" i="16"/>
  <c r="O655" i="16"/>
  <c r="T655" i="16"/>
  <c r="O472" i="16"/>
  <c r="T472" i="16"/>
  <c r="O344" i="16"/>
  <c r="T344" i="16"/>
  <c r="O2831" i="16"/>
  <c r="T2831" i="16"/>
  <c r="O2316" i="16"/>
  <c r="T2316" i="16"/>
  <c r="O2021" i="16"/>
  <c r="T2021" i="16"/>
  <c r="O1866" i="16"/>
  <c r="T1866" i="16"/>
  <c r="O1704" i="16"/>
  <c r="T1704" i="16"/>
  <c r="O3700" i="16"/>
  <c r="T3700" i="16"/>
  <c r="O2447" i="16"/>
  <c r="T2447" i="16"/>
  <c r="O3843" i="16"/>
  <c r="T3843" i="16"/>
  <c r="O1743" i="16"/>
  <c r="T1743" i="16"/>
  <c r="O674" i="16"/>
  <c r="T674" i="16"/>
  <c r="O3419" i="16"/>
  <c r="T3419" i="16"/>
  <c r="O3698" i="16"/>
  <c r="T3698" i="16"/>
  <c r="O790" i="16"/>
  <c r="T790" i="16"/>
  <c r="O1944" i="16"/>
  <c r="T1944" i="16"/>
  <c r="O3571" i="16"/>
  <c r="T3571" i="16"/>
  <c r="O3638" i="16"/>
  <c r="T3638" i="16"/>
  <c r="O2250" i="16"/>
  <c r="T2250" i="16"/>
  <c r="O3516" i="16"/>
  <c r="T3516" i="16"/>
  <c r="O3579" i="16"/>
  <c r="T3579" i="16"/>
  <c r="O1986" i="16"/>
  <c r="T1986" i="16"/>
  <c r="O2921" i="16"/>
  <c r="T2921" i="16"/>
  <c r="O1601" i="16"/>
  <c r="T1601" i="16"/>
  <c r="O1612" i="16"/>
  <c r="T1612" i="16"/>
  <c r="O2635" i="16"/>
  <c r="T2635" i="16"/>
  <c r="O2969" i="16"/>
  <c r="T2969" i="16"/>
  <c r="O2960" i="16"/>
  <c r="T2960" i="16"/>
  <c r="O420" i="16"/>
  <c r="T420" i="16"/>
  <c r="O52" i="16"/>
  <c r="T52" i="16"/>
  <c r="O2078" i="16"/>
  <c r="T2078" i="16"/>
  <c r="O332" i="16"/>
  <c r="T332" i="16"/>
  <c r="O2126" i="16"/>
  <c r="T2126" i="16"/>
  <c r="O86" i="16"/>
  <c r="T86" i="16"/>
  <c r="O1201" i="16"/>
  <c r="T1201" i="16"/>
  <c r="O2355" i="16"/>
  <c r="T2355" i="16"/>
  <c r="O808" i="16"/>
  <c r="T808" i="16"/>
  <c r="O641" i="16"/>
  <c r="T641" i="16"/>
  <c r="O791" i="16"/>
  <c r="T791" i="16"/>
  <c r="O653" i="16"/>
  <c r="T653" i="16"/>
  <c r="O467" i="16"/>
  <c r="T467" i="16"/>
  <c r="O264" i="16"/>
  <c r="T264" i="16"/>
  <c r="O469" i="16"/>
  <c r="T469" i="16"/>
  <c r="O3201" i="16"/>
  <c r="T3201" i="16"/>
  <c r="O3086" i="16"/>
  <c r="T3086" i="16"/>
  <c r="O3050" i="16"/>
  <c r="T3050" i="16"/>
  <c r="O665" i="16"/>
  <c r="T665" i="16"/>
  <c r="O937" i="16"/>
  <c r="T937" i="16"/>
  <c r="O2094" i="16"/>
  <c r="T2094" i="16"/>
  <c r="O2242" i="16"/>
  <c r="T2242" i="16"/>
  <c r="O3757" i="16"/>
  <c r="T3757" i="16"/>
  <c r="O3165" i="16"/>
  <c r="T3165" i="16"/>
  <c r="O2842" i="16"/>
  <c r="T2842" i="16"/>
  <c r="O3199" i="16"/>
  <c r="T3199" i="16"/>
  <c r="O3402" i="16"/>
  <c r="T3402" i="16"/>
  <c r="O3560" i="16"/>
  <c r="T3560" i="16"/>
  <c r="O3572" i="16"/>
  <c r="T3572" i="16"/>
  <c r="O425" i="16"/>
  <c r="T425" i="16"/>
  <c r="O705" i="16"/>
  <c r="T705" i="16"/>
  <c r="O1384" i="16"/>
  <c r="T1384" i="16"/>
  <c r="O3722" i="16"/>
  <c r="T3722" i="16"/>
  <c r="O1726" i="16"/>
  <c r="T1726" i="16"/>
  <c r="O3113" i="16"/>
  <c r="T3113" i="16"/>
  <c r="O3414" i="16"/>
  <c r="T3414" i="16"/>
  <c r="O2156" i="16"/>
  <c r="T2156" i="16"/>
  <c r="O49" i="16"/>
  <c r="T49" i="16"/>
  <c r="O2240" i="16"/>
  <c r="T2240" i="16"/>
  <c r="O1941" i="16"/>
  <c r="T1941" i="16"/>
  <c r="O3195" i="16"/>
  <c r="T3195" i="16"/>
  <c r="O1267" i="16"/>
  <c r="T1267" i="16"/>
  <c r="O2246" i="16"/>
  <c r="T2246" i="16"/>
  <c r="O237" i="16"/>
  <c r="T237" i="16"/>
  <c r="O1133" i="16"/>
  <c r="T1133" i="16"/>
  <c r="O1628" i="16"/>
  <c r="T1628" i="16"/>
  <c r="O3462" i="16"/>
  <c r="T3462" i="16"/>
  <c r="O2239" i="16"/>
  <c r="T2239" i="16"/>
  <c r="O2703" i="16"/>
  <c r="T2703" i="16"/>
  <c r="O3229" i="16"/>
  <c r="T3229" i="16"/>
  <c r="O2853" i="16"/>
  <c r="T2853" i="16"/>
  <c r="O127" i="16"/>
  <c r="T127" i="16"/>
  <c r="O985" i="16"/>
  <c r="T985" i="16"/>
  <c r="O2839" i="16"/>
  <c r="T2839" i="16"/>
  <c r="O2315" i="16"/>
  <c r="T2315" i="16"/>
  <c r="O2993" i="16"/>
  <c r="T2993" i="16"/>
  <c r="O2024" i="16"/>
  <c r="T2024" i="16"/>
  <c r="O828" i="16"/>
  <c r="T828" i="16"/>
  <c r="O2975" i="16"/>
  <c r="T2975" i="16"/>
  <c r="O2472" i="16"/>
  <c r="T2472" i="16"/>
  <c r="O1919" i="16"/>
  <c r="T1919" i="16"/>
  <c r="O3174" i="16"/>
  <c r="T3174" i="16"/>
  <c r="O1473" i="16"/>
  <c r="T1473" i="16"/>
  <c r="O911" i="16"/>
  <c r="T911" i="16"/>
  <c r="O2879" i="16"/>
  <c r="T2879" i="16"/>
  <c r="O3413" i="16"/>
  <c r="T3413" i="16"/>
  <c r="O2320" i="16"/>
  <c r="T2320" i="16"/>
  <c r="O1371" i="16"/>
  <c r="T1371" i="16"/>
  <c r="O1141" i="16"/>
  <c r="T1141" i="16"/>
  <c r="O3007" i="16"/>
  <c r="T3007" i="16"/>
  <c r="O1819" i="16"/>
  <c r="T1819" i="16"/>
  <c r="O2555" i="16"/>
  <c r="T2555" i="16"/>
  <c r="O1350" i="16"/>
  <c r="T1350" i="16"/>
  <c r="O1474" i="16"/>
  <c r="T1474" i="16"/>
  <c r="O3617" i="16"/>
  <c r="T3617" i="16"/>
  <c r="O1540" i="16"/>
  <c r="T1540" i="16"/>
  <c r="O2103" i="16"/>
  <c r="T2103" i="16"/>
  <c r="O1616" i="16"/>
  <c r="T1616" i="16"/>
  <c r="O1811" i="16"/>
  <c r="T1811" i="16"/>
  <c r="O1898" i="16"/>
  <c r="T1898" i="16"/>
  <c r="O410" i="16"/>
  <c r="T410" i="16"/>
  <c r="O2545" i="16"/>
  <c r="T2545" i="16"/>
  <c r="O2618" i="16"/>
  <c r="T2618" i="16"/>
  <c r="O526" i="16"/>
  <c r="T526" i="16"/>
  <c r="O1190" i="16"/>
  <c r="T1190" i="16"/>
  <c r="O373" i="16"/>
  <c r="T373" i="16"/>
  <c r="O495" i="16"/>
  <c r="T495" i="16"/>
  <c r="O710" i="16"/>
  <c r="T710" i="16"/>
  <c r="O1177" i="16"/>
  <c r="T1177" i="16"/>
  <c r="O3827" i="16"/>
  <c r="T3827" i="16"/>
  <c r="O2587" i="16"/>
  <c r="T2587" i="16"/>
  <c r="O3244" i="16"/>
  <c r="T3244" i="16"/>
  <c r="O1810" i="16"/>
  <c r="T1810" i="16"/>
  <c r="O2661" i="16"/>
  <c r="T2661" i="16"/>
  <c r="O3081" i="16"/>
  <c r="T3081" i="16"/>
  <c r="O2777" i="16"/>
  <c r="T2777" i="16"/>
  <c r="O2119" i="16"/>
  <c r="T2119" i="16"/>
  <c r="O1828" i="16"/>
  <c r="T1828" i="16"/>
  <c r="O1696" i="16"/>
  <c r="T1696" i="16"/>
  <c r="O2305" i="16"/>
  <c r="T2305" i="16"/>
  <c r="O266" i="16"/>
  <c r="T266" i="16"/>
  <c r="O282" i="16"/>
  <c r="T282" i="16"/>
  <c r="O1755" i="16"/>
  <c r="T1755" i="16"/>
  <c r="O2509" i="16"/>
  <c r="T2509" i="16"/>
  <c r="O85" i="16"/>
  <c r="T85" i="16"/>
  <c r="O134" i="16"/>
  <c r="T134" i="16"/>
  <c r="O362" i="16"/>
  <c r="T362" i="16"/>
  <c r="O918" i="16"/>
  <c r="T918" i="16"/>
  <c r="O2199" i="16"/>
  <c r="T2199" i="16"/>
  <c r="O2318" i="16"/>
  <c r="T2318" i="16"/>
  <c r="O682" i="16"/>
  <c r="T682" i="16"/>
  <c r="O3790" i="16"/>
  <c r="T3790" i="16"/>
  <c r="O3118" i="16"/>
  <c r="T3118" i="16"/>
  <c r="O1580" i="16"/>
  <c r="T1580" i="16"/>
  <c r="O3024" i="16"/>
  <c r="T3024" i="16"/>
  <c r="O3835" i="16"/>
  <c r="T3835" i="16"/>
  <c r="O2517" i="16"/>
  <c r="T2517" i="16"/>
  <c r="O3272" i="16"/>
  <c r="T3272" i="16"/>
  <c r="O1794" i="16"/>
  <c r="T1794" i="16"/>
  <c r="O1688" i="16"/>
  <c r="T1688" i="16"/>
  <c r="O1684" i="16"/>
  <c r="T1684" i="16"/>
  <c r="O571" i="16"/>
  <c r="T571" i="16"/>
  <c r="O122" i="16"/>
  <c r="T122" i="16"/>
  <c r="O430" i="16"/>
  <c r="T430" i="16"/>
  <c r="O1107" i="16"/>
  <c r="T1107" i="16"/>
  <c r="O866" i="16"/>
  <c r="T866" i="16"/>
  <c r="O2537" i="16"/>
  <c r="T2537" i="16"/>
  <c r="O196" i="16"/>
  <c r="T196" i="16"/>
  <c r="O3680" i="16"/>
  <c r="T3680" i="16"/>
  <c r="O1258" i="16"/>
  <c r="T1258" i="16"/>
  <c r="O2855" i="16"/>
  <c r="T2855" i="16"/>
  <c r="O947" i="16"/>
  <c r="T947" i="16"/>
  <c r="O2134" i="16"/>
  <c r="T2134" i="16"/>
  <c r="O1534" i="16"/>
  <c r="T1534" i="16"/>
  <c r="O3225" i="16"/>
  <c r="T3225" i="16"/>
  <c r="O215" i="16"/>
  <c r="T215" i="16"/>
  <c r="O1596" i="16"/>
  <c r="T1596" i="16"/>
  <c r="O863" i="16"/>
  <c r="T863" i="16"/>
  <c r="O1367" i="16"/>
  <c r="T1367" i="16"/>
  <c r="O2446" i="16"/>
  <c r="T2446" i="16"/>
  <c r="O3761" i="16"/>
  <c r="T3761" i="16"/>
  <c r="O2584" i="16"/>
  <c r="T2584" i="16"/>
  <c r="O3004" i="16"/>
  <c r="T3004" i="16"/>
  <c r="O461" i="16"/>
  <c r="T461" i="16"/>
  <c r="O675" i="16"/>
  <c r="T675" i="16"/>
  <c r="O546" i="16"/>
  <c r="T546" i="16"/>
  <c r="O186" i="16"/>
  <c r="T186" i="16"/>
  <c r="O2091" i="16"/>
  <c r="T2091" i="16"/>
  <c r="O174" i="16"/>
  <c r="T174" i="16"/>
  <c r="O320" i="16"/>
  <c r="T320" i="16"/>
  <c r="O2725" i="16"/>
  <c r="T2725" i="16"/>
  <c r="O2423" i="16"/>
  <c r="T2423" i="16"/>
  <c r="O1865" i="16"/>
  <c r="T1865" i="16"/>
  <c r="O1869" i="16"/>
  <c r="T1869" i="16"/>
  <c r="O1326" i="16"/>
  <c r="T1326" i="16"/>
  <c r="O1448" i="16"/>
  <c r="T1448" i="16"/>
  <c r="O3368" i="16"/>
  <c r="T3368" i="16"/>
  <c r="O3032" i="16"/>
  <c r="T3032" i="16"/>
  <c r="O2958" i="16"/>
  <c r="T2958" i="16"/>
  <c r="O3400" i="16"/>
  <c r="T3400" i="16"/>
  <c r="O2251" i="16"/>
  <c r="T2251" i="16"/>
  <c r="O3000" i="16"/>
  <c r="T3000" i="16"/>
  <c r="O3771" i="16"/>
  <c r="T3771" i="16"/>
  <c r="O1651" i="16"/>
  <c r="T1651" i="16"/>
  <c r="O1953" i="16"/>
  <c r="T1953" i="16"/>
  <c r="O1318" i="16"/>
  <c r="T1318" i="16"/>
  <c r="O1882" i="16"/>
  <c r="T1882" i="16"/>
  <c r="O3764" i="16"/>
  <c r="T3764" i="16"/>
  <c r="O2637" i="16"/>
  <c r="T2637" i="16"/>
  <c r="O2688" i="16"/>
  <c r="T2688" i="16"/>
  <c r="O2918" i="16"/>
  <c r="T2918" i="16"/>
  <c r="O2691" i="16"/>
  <c r="T2691" i="16"/>
  <c r="O1134" i="16"/>
  <c r="T1134" i="16"/>
  <c r="O1478" i="16"/>
  <c r="T1478" i="16"/>
  <c r="O2932" i="16"/>
  <c r="T2932" i="16"/>
  <c r="O554" i="16"/>
  <c r="T554" i="16"/>
  <c r="O163" i="16"/>
  <c r="T163" i="16"/>
  <c r="O677" i="16"/>
  <c r="T677" i="16"/>
  <c r="O1467" i="16"/>
  <c r="T1467" i="16"/>
  <c r="O340" i="16"/>
  <c r="T340" i="16"/>
  <c r="O498" i="16"/>
  <c r="T498" i="16"/>
  <c r="O2585" i="16"/>
  <c r="T2585" i="16"/>
  <c r="O562" i="16"/>
  <c r="T562" i="16"/>
  <c r="O1338" i="16"/>
  <c r="T1338" i="16"/>
  <c r="O3380" i="16"/>
  <c r="T3380" i="16"/>
  <c r="O659" i="16"/>
  <c r="T659" i="16"/>
  <c r="O1845" i="16"/>
  <c r="T1845" i="16"/>
  <c r="O1246" i="16"/>
  <c r="T1246" i="16"/>
  <c r="O1295" i="16"/>
  <c r="T1295" i="16"/>
  <c r="O2280" i="16"/>
  <c r="T2280" i="16"/>
  <c r="O3842" i="16"/>
  <c r="T3842" i="16"/>
  <c r="O2458" i="16"/>
  <c r="T2458" i="16"/>
  <c r="O3375" i="16"/>
  <c r="T3375" i="16"/>
  <c r="O3351" i="16"/>
  <c r="T3351" i="16"/>
  <c r="O2191" i="16"/>
  <c r="T2191" i="16"/>
  <c r="O2333" i="16"/>
  <c r="T2333" i="16"/>
  <c r="O1685" i="16"/>
  <c r="T1685" i="16"/>
  <c r="O1423" i="16"/>
  <c r="T1423" i="16"/>
  <c r="O3040" i="16"/>
  <c r="T3040" i="16"/>
  <c r="O806" i="16"/>
  <c r="T806" i="16"/>
  <c r="O522" i="16"/>
  <c r="T522" i="16"/>
  <c r="O970" i="16"/>
  <c r="T970" i="16"/>
  <c r="O342" i="16"/>
  <c r="T342" i="16"/>
  <c r="O826" i="16"/>
  <c r="T826" i="16"/>
  <c r="O794" i="16"/>
  <c r="T794" i="16"/>
  <c r="O686" i="16"/>
  <c r="T686" i="16"/>
  <c r="O3274" i="16"/>
  <c r="T3274" i="16"/>
  <c r="O1436" i="16"/>
  <c r="T1436" i="16"/>
  <c r="O2601" i="16"/>
  <c r="T2601" i="16"/>
  <c r="O1220" i="16"/>
  <c r="T1220" i="16"/>
  <c r="O1398" i="16"/>
  <c r="T1398" i="16"/>
  <c r="O1521" i="16"/>
  <c r="T1521" i="16"/>
  <c r="O3295" i="16"/>
  <c r="T3295" i="16"/>
  <c r="O2962" i="16"/>
  <c r="T2962" i="16"/>
  <c r="O1224" i="16"/>
  <c r="T1224" i="16"/>
  <c r="O1870" i="16"/>
  <c r="T1870" i="16"/>
  <c r="O1014" i="16"/>
  <c r="T1014" i="16"/>
  <c r="O2254" i="16"/>
  <c r="T2254" i="16"/>
  <c r="O2419" i="16"/>
  <c r="T2419" i="16"/>
  <c r="O3819" i="16"/>
  <c r="T3819" i="16"/>
  <c r="O1556" i="16"/>
  <c r="T1556" i="16"/>
  <c r="O111" i="16"/>
  <c r="T111" i="16"/>
  <c r="O1394" i="16"/>
  <c r="T1394" i="16"/>
  <c r="O126" i="16"/>
  <c r="T126" i="16"/>
  <c r="O405" i="16"/>
  <c r="T405" i="16"/>
  <c r="O938" i="16"/>
  <c r="T938" i="16"/>
  <c r="O3481" i="16"/>
  <c r="T3481" i="16"/>
  <c r="O3539" i="16"/>
  <c r="T3539" i="16"/>
  <c r="O178" i="16"/>
  <c r="T178" i="16"/>
  <c r="O2127" i="16"/>
  <c r="T2127" i="16"/>
  <c r="O1993" i="16"/>
  <c r="T1993" i="16"/>
  <c r="O3565" i="16"/>
  <c r="T3565" i="16"/>
  <c r="O2435" i="16"/>
  <c r="T2435" i="16"/>
  <c r="O3432" i="16"/>
  <c r="T3432" i="16"/>
  <c r="O2850" i="16"/>
  <c r="T2850" i="16"/>
  <c r="O2214" i="16"/>
  <c r="T2214" i="16"/>
  <c r="O2807" i="16"/>
  <c r="T2807" i="16"/>
  <c r="O3447" i="16"/>
  <c r="T3447" i="16"/>
  <c r="O2604" i="16"/>
  <c r="T2604" i="16"/>
  <c r="O2611" i="16"/>
  <c r="T2611" i="16"/>
  <c r="O2031" i="16"/>
  <c r="T2031" i="16"/>
  <c r="O2046" i="16"/>
  <c r="T2046" i="16"/>
  <c r="O534" i="16"/>
  <c r="T534" i="16"/>
  <c r="O2479" i="16"/>
  <c r="T2479" i="16"/>
  <c r="O3230" i="16"/>
  <c r="T3230" i="16"/>
  <c r="O1397" i="16"/>
  <c r="T1397" i="16"/>
  <c r="O478" i="16"/>
  <c r="T478" i="16"/>
  <c r="O2569" i="16"/>
  <c r="T2569" i="16"/>
  <c r="O518" i="16"/>
  <c r="T518" i="16"/>
  <c r="O2945" i="16"/>
  <c r="T2945" i="16"/>
  <c r="O670" i="16"/>
  <c r="T670" i="16"/>
  <c r="O55" i="16"/>
  <c r="T55" i="16"/>
  <c r="O288" i="16"/>
  <c r="T288" i="16"/>
  <c r="O1650" i="16"/>
  <c r="T1650" i="16"/>
  <c r="O3214" i="16"/>
  <c r="T3214" i="16"/>
  <c r="O2342" i="16"/>
  <c r="T2342" i="16"/>
  <c r="O1564" i="16"/>
  <c r="T1564" i="16"/>
  <c r="O297" i="16"/>
  <c r="T297" i="16"/>
  <c r="O2625" i="16"/>
  <c r="T2625" i="16"/>
  <c r="O3585" i="16"/>
  <c r="T3585" i="16"/>
  <c r="O3611" i="16"/>
  <c r="T3611" i="16"/>
  <c r="O2461" i="16"/>
  <c r="T2461" i="16"/>
  <c r="O2892" i="16"/>
  <c r="T2892" i="16"/>
  <c r="O2427" i="16"/>
  <c r="T2427" i="16"/>
  <c r="O1576" i="16"/>
  <c r="T1576" i="16"/>
  <c r="O1123" i="16"/>
  <c r="T1123" i="16"/>
  <c r="O1604" i="16"/>
  <c r="T1604" i="16"/>
  <c r="O3596" i="16"/>
  <c r="T3596" i="16"/>
  <c r="O1780" i="16"/>
  <c r="T1780" i="16"/>
  <c r="O2907" i="16"/>
  <c r="T2907" i="16"/>
  <c r="O390" i="16"/>
  <c r="T390" i="16"/>
  <c r="O1004" i="16"/>
  <c r="T1004" i="16"/>
  <c r="O446" i="16"/>
  <c r="T446" i="16"/>
  <c r="O763" i="16"/>
  <c r="T763" i="16"/>
  <c r="O3424" i="16"/>
  <c r="T3424" i="16"/>
  <c r="O3091" i="16"/>
  <c r="T3091" i="16"/>
  <c r="O2188" i="16"/>
  <c r="T2188" i="16"/>
  <c r="O63" i="16"/>
  <c r="T63" i="16"/>
  <c r="O540" i="16"/>
  <c r="T540" i="16"/>
  <c r="O3277" i="16"/>
  <c r="T3277" i="16"/>
  <c r="O2538" i="16"/>
  <c r="T2538" i="16"/>
  <c r="O935" i="16"/>
  <c r="T935" i="16"/>
  <c r="O2087" i="16"/>
  <c r="T2087" i="16"/>
  <c r="O2867" i="16"/>
  <c r="T2867" i="16"/>
  <c r="O395" i="16"/>
  <c r="T395" i="16"/>
  <c r="O1561" i="16"/>
  <c r="T1561" i="16"/>
  <c r="O3780" i="16"/>
  <c r="T3780" i="16"/>
  <c r="O3133" i="16"/>
  <c r="T3133" i="16"/>
  <c r="O2976" i="16"/>
  <c r="T2976" i="16"/>
  <c r="O1666" i="16"/>
  <c r="T1666" i="16"/>
  <c r="O1344" i="16"/>
  <c r="T1344" i="16"/>
  <c r="O2742" i="16"/>
  <c r="T2742" i="16"/>
  <c r="O3563" i="16"/>
  <c r="T3563" i="16"/>
  <c r="O2543" i="16"/>
  <c r="T2543" i="16"/>
  <c r="O3302" i="16"/>
  <c r="T3302" i="16"/>
  <c r="O2179" i="16"/>
  <c r="T2179" i="16"/>
  <c r="O2753" i="16"/>
  <c r="T2753" i="16"/>
  <c r="O1975" i="16"/>
  <c r="T1975" i="16"/>
  <c r="O1644" i="16"/>
  <c r="T1644" i="16"/>
  <c r="O2713" i="16"/>
  <c r="T2713" i="16"/>
  <c r="O2511" i="16"/>
  <c r="T2511" i="16"/>
  <c r="O750" i="16"/>
  <c r="T750" i="16"/>
  <c r="O2187" i="16"/>
  <c r="T2187" i="16"/>
  <c r="O438" i="16"/>
  <c r="T438" i="16"/>
  <c r="O130" i="16"/>
  <c r="T130" i="16"/>
  <c r="O2542" i="16"/>
  <c r="T2542" i="16"/>
  <c r="O2849" i="16"/>
  <c r="T2849" i="16"/>
  <c r="O414" i="16"/>
  <c r="T414" i="16"/>
  <c r="O501" i="16"/>
  <c r="T501" i="16"/>
  <c r="O903" i="16"/>
  <c r="T903" i="16"/>
  <c r="O509" i="16"/>
  <c r="T509" i="16"/>
  <c r="O3089" i="16"/>
  <c r="T3089" i="16"/>
  <c r="O3207" i="16"/>
  <c r="T3207" i="16"/>
  <c r="O3593" i="16"/>
  <c r="T3593" i="16"/>
  <c r="O2806" i="16"/>
  <c r="T2806" i="16"/>
  <c r="O2922" i="16"/>
  <c r="T2922" i="16"/>
  <c r="O1972" i="16"/>
  <c r="T1972" i="16"/>
  <c r="O2460" i="16"/>
  <c r="T2460" i="16"/>
  <c r="O135" i="16"/>
  <c r="T135" i="16"/>
  <c r="O2180" i="16"/>
  <c r="T2180" i="16"/>
  <c r="O3062" i="16"/>
  <c r="T3062" i="16"/>
  <c r="O2648" i="16"/>
  <c r="T2648" i="16"/>
  <c r="O3416" i="16"/>
  <c r="T3416" i="16"/>
  <c r="O3021" i="16"/>
  <c r="T3021" i="16"/>
  <c r="O2389" i="16"/>
  <c r="T2389" i="16"/>
  <c r="O3061" i="16"/>
  <c r="T3061" i="16"/>
  <c r="O1275" i="16"/>
  <c r="T1275" i="16"/>
  <c r="O2000" i="16"/>
  <c r="T2000" i="16"/>
  <c r="O3270" i="16"/>
  <c r="T3270" i="16"/>
  <c r="O1185" i="16"/>
  <c r="T1185" i="16"/>
  <c r="O1815" i="16"/>
  <c r="T1815" i="16"/>
  <c r="O2090" i="16"/>
  <c r="T2090" i="16"/>
  <c r="O384" i="16"/>
  <c r="T384" i="16"/>
  <c r="O244" i="16"/>
  <c r="T244" i="16"/>
  <c r="O1405" i="16"/>
  <c r="T1405" i="16"/>
  <c r="O2089" i="16"/>
  <c r="T2089" i="16"/>
  <c r="O3657" i="16"/>
  <c r="T3657" i="16"/>
  <c r="O2015" i="16"/>
  <c r="T2015" i="16"/>
  <c r="O1563" i="16"/>
  <c r="T1563" i="16"/>
  <c r="O2264" i="16"/>
  <c r="T2264" i="16"/>
  <c r="O2048" i="16"/>
  <c r="T2048" i="16"/>
  <c r="O1039" i="16"/>
  <c r="T1039" i="16"/>
  <c r="O1598" i="16"/>
  <c r="T1598" i="16"/>
  <c r="O3557" i="16"/>
  <c r="T3557" i="16"/>
  <c r="O3740" i="16"/>
  <c r="T3740" i="16"/>
  <c r="O1790" i="16"/>
  <c r="T1790" i="16"/>
  <c r="O1487" i="16"/>
  <c r="T1487" i="16"/>
  <c r="O585" i="16"/>
  <c r="T585" i="16"/>
  <c r="O3045" i="16"/>
  <c r="T3045" i="16"/>
  <c r="O3775" i="16"/>
  <c r="T3775" i="16"/>
  <c r="O2336" i="16"/>
  <c r="T2336" i="16"/>
  <c r="O3161" i="16"/>
  <c r="T3161" i="16"/>
  <c r="O1052" i="16"/>
  <c r="T1052" i="16"/>
  <c r="O2888" i="16"/>
  <c r="T2888" i="16"/>
  <c r="O3760" i="16"/>
  <c r="T3760" i="16"/>
  <c r="O1450" i="16"/>
  <c r="T1450" i="16"/>
  <c r="O2193" i="16"/>
  <c r="T2193" i="16"/>
  <c r="O1383" i="16"/>
  <c r="T1383" i="16"/>
  <c r="O3126" i="16"/>
  <c r="T3126" i="16"/>
  <c r="O1868" i="16"/>
  <c r="T1868" i="16"/>
  <c r="O3792" i="16"/>
  <c r="T3792" i="16"/>
  <c r="O3145" i="16"/>
  <c r="T3145" i="16"/>
  <c r="O3671" i="16"/>
  <c r="T3671" i="16"/>
  <c r="O3710" i="16"/>
  <c r="T3710" i="16"/>
  <c r="O2562" i="16"/>
  <c r="T2562" i="16"/>
  <c r="O2132" i="16"/>
  <c r="T2132" i="16"/>
  <c r="O3529" i="16"/>
  <c r="T3529" i="16"/>
  <c r="O2231" i="16"/>
  <c r="T2231" i="16"/>
  <c r="O3576" i="16"/>
  <c r="T3576" i="16"/>
  <c r="O3170" i="16"/>
  <c r="T3170" i="16"/>
  <c r="O1064" i="16"/>
  <c r="T1064" i="16"/>
  <c r="O3293" i="16"/>
  <c r="T3293" i="16"/>
  <c r="O1602" i="16"/>
  <c r="T1602" i="16"/>
  <c r="O1065" i="16"/>
  <c r="T1065" i="16"/>
  <c r="O1362" i="16"/>
  <c r="T1362" i="16"/>
  <c r="O3437" i="16"/>
  <c r="T3437" i="16"/>
  <c r="O1193" i="16"/>
  <c r="T1193" i="16"/>
  <c r="O545" i="16"/>
  <c r="T545" i="16"/>
  <c r="O1675" i="16"/>
  <c r="T1675" i="16"/>
  <c r="O1257" i="16"/>
  <c r="T1257" i="16"/>
  <c r="O2438" i="16"/>
  <c r="T2438" i="16"/>
  <c r="O2104" i="16"/>
  <c r="T2104" i="16"/>
  <c r="O2549" i="16"/>
  <c r="T2549" i="16"/>
  <c r="O1781" i="16"/>
  <c r="T1781" i="16"/>
  <c r="O2029" i="16"/>
  <c r="T2029" i="16"/>
  <c r="O1879" i="16"/>
  <c r="T1879" i="16"/>
  <c r="O897" i="16"/>
  <c r="T897" i="16"/>
  <c r="O1851" i="16"/>
  <c r="T1851" i="16"/>
  <c r="O1029" i="16"/>
  <c r="T1029" i="16"/>
  <c r="O781" i="16"/>
  <c r="T781" i="16"/>
  <c r="O905" i="16"/>
  <c r="T905" i="16"/>
  <c r="O737" i="16"/>
  <c r="T737" i="16"/>
  <c r="O1829" i="16"/>
  <c r="T1829" i="16"/>
  <c r="O436" i="16"/>
  <c r="T436" i="16"/>
  <c r="O3648" i="16"/>
  <c r="T3648" i="16"/>
  <c r="O1988" i="16"/>
  <c r="T1988" i="16"/>
  <c r="O2166" i="16"/>
  <c r="T2166" i="16"/>
  <c r="O3385" i="16"/>
  <c r="T3385" i="16"/>
  <c r="O2964" i="16"/>
  <c r="T2964" i="16"/>
  <c r="O3431" i="16"/>
  <c r="T3431" i="16"/>
  <c r="O2796" i="16"/>
  <c r="T2796" i="16"/>
  <c r="O3510" i="16"/>
  <c r="T3510" i="16"/>
  <c r="O3713" i="16"/>
  <c r="T3713" i="16"/>
  <c r="O1218" i="16"/>
  <c r="T1218" i="16"/>
  <c r="O2699" i="16"/>
  <c r="T2699" i="16"/>
  <c r="O3053" i="16"/>
  <c r="T3053" i="16"/>
  <c r="O1507" i="16"/>
  <c r="T1507" i="16"/>
  <c r="O1234" i="16"/>
  <c r="T1234" i="16"/>
  <c r="O2092" i="16"/>
  <c r="T2092" i="16"/>
  <c r="O2404" i="16"/>
  <c r="T2404" i="16"/>
  <c r="O3807" i="16"/>
  <c r="T3807" i="16"/>
  <c r="O1637" i="16"/>
  <c r="T1637" i="16"/>
  <c r="O1861" i="16"/>
  <c r="T1861" i="16"/>
  <c r="O753" i="16"/>
  <c r="T753" i="16"/>
  <c r="O884" i="16"/>
  <c r="T884" i="16"/>
  <c r="O221" i="16"/>
  <c r="T221" i="16"/>
  <c r="O744" i="16"/>
  <c r="T744" i="16"/>
  <c r="O1297" i="16"/>
  <c r="T1297" i="16"/>
  <c r="O329" i="16"/>
  <c r="T329" i="16"/>
  <c r="O161" i="16"/>
  <c r="T161" i="16"/>
  <c r="O1727" i="16"/>
  <c r="T1727" i="16"/>
  <c r="O2751" i="16"/>
  <c r="T2751" i="16"/>
  <c r="O2408" i="16"/>
  <c r="T2408" i="16"/>
  <c r="O1912" i="16"/>
  <c r="T1912" i="16"/>
  <c r="O1034" i="16"/>
  <c r="T1034" i="16"/>
  <c r="O3504" i="16"/>
  <c r="T3504" i="16"/>
  <c r="O2868" i="16"/>
  <c r="T2868" i="16"/>
  <c r="O2314" i="16"/>
  <c r="T2314" i="16"/>
  <c r="O3844" i="16"/>
  <c r="T3844" i="16"/>
  <c r="O1843" i="16"/>
  <c r="T1843" i="16"/>
  <c r="O3556" i="16"/>
  <c r="T3556" i="16"/>
  <c r="O3240" i="16"/>
  <c r="T3240" i="16"/>
  <c r="O2303" i="16"/>
  <c r="T2303" i="16"/>
  <c r="O3288" i="16"/>
  <c r="T3288" i="16"/>
  <c r="O3689" i="16"/>
  <c r="T3689" i="16"/>
  <c r="O2203" i="16"/>
  <c r="T2203" i="16"/>
  <c r="O3569" i="16"/>
  <c r="T3569" i="16"/>
  <c r="O2768" i="16"/>
  <c r="T2768" i="16"/>
  <c r="O1806" i="16"/>
  <c r="T1806" i="16"/>
  <c r="O1449" i="16"/>
  <c r="T1449" i="16"/>
  <c r="O1339" i="16"/>
  <c r="T1339" i="16"/>
  <c r="O3273" i="16"/>
  <c r="T3273" i="16"/>
  <c r="O1948" i="16"/>
  <c r="T1948" i="16"/>
  <c r="O2072" i="16"/>
  <c r="T2072" i="16"/>
  <c r="O1493" i="16"/>
  <c r="T1493" i="16"/>
  <c r="O1717" i="16"/>
  <c r="T1717" i="16"/>
  <c r="O1441" i="16"/>
  <c r="T1441" i="16"/>
  <c r="O740" i="16"/>
  <c r="T740" i="16"/>
  <c r="O492" i="16"/>
  <c r="T492" i="16"/>
  <c r="O2532" i="16"/>
  <c r="T2532" i="16"/>
  <c r="O483" i="16"/>
  <c r="T483" i="16"/>
  <c r="O78" i="16"/>
  <c r="T78" i="16"/>
  <c r="O524" i="16"/>
  <c r="T524" i="16"/>
  <c r="O1153" i="16"/>
  <c r="T1153" i="16"/>
  <c r="O760" i="16"/>
  <c r="T760" i="16"/>
  <c r="O2731" i="16"/>
  <c r="T2731" i="16"/>
  <c r="O685" i="16"/>
  <c r="T685" i="16"/>
  <c r="O771" i="16"/>
  <c r="T771" i="16"/>
  <c r="O409" i="16"/>
  <c r="T409" i="16"/>
  <c r="O820" i="16"/>
  <c r="T820" i="16"/>
  <c r="O3178" i="16"/>
  <c r="T3178" i="16"/>
  <c r="O2011" i="16"/>
  <c r="T2011" i="16"/>
  <c r="O1469" i="16"/>
  <c r="T1469" i="16"/>
  <c r="O3197" i="16"/>
  <c r="T3197" i="16"/>
  <c r="O2396" i="16"/>
  <c r="T2396" i="16"/>
  <c r="O1796" i="16"/>
  <c r="T1796" i="16"/>
  <c r="O3427" i="16"/>
  <c r="T3427" i="16"/>
  <c r="O1283" i="16"/>
  <c r="T1283" i="16"/>
  <c r="O3488" i="16"/>
  <c r="T3488" i="16"/>
  <c r="O1427" i="16"/>
  <c r="T1427" i="16"/>
  <c r="O3115" i="16"/>
  <c r="T3115" i="16"/>
  <c r="O1531" i="16"/>
  <c r="T1531" i="16"/>
  <c r="O1342" i="16"/>
  <c r="T1342" i="16"/>
  <c r="O3541" i="16"/>
  <c r="T3541" i="16"/>
  <c r="O2835" i="16"/>
  <c r="T2835" i="16"/>
  <c r="O1408" i="16"/>
  <c r="T1408" i="16"/>
  <c r="O1277" i="16"/>
  <c r="T1277" i="16"/>
  <c r="O485" i="16"/>
  <c r="T485" i="16"/>
  <c r="O1196" i="16"/>
  <c r="T1196" i="16"/>
  <c r="O2202" i="16"/>
  <c r="T2202" i="16"/>
  <c r="O1623" i="16"/>
  <c r="T1623" i="16"/>
  <c r="O2192" i="16"/>
  <c r="T2192" i="16"/>
  <c r="O1793" i="16"/>
  <c r="T1793" i="16"/>
  <c r="O1885" i="16"/>
  <c r="T1885" i="16"/>
  <c r="O699" i="16"/>
  <c r="T699" i="16"/>
  <c r="O1992" i="16"/>
  <c r="T1992" i="16"/>
  <c r="O1081" i="16"/>
  <c r="T1081" i="16"/>
  <c r="O2018" i="16"/>
  <c r="T2018" i="16"/>
  <c r="O783" i="16"/>
  <c r="T783" i="16"/>
  <c r="O822" i="16"/>
  <c r="T822" i="16"/>
  <c r="O2173" i="16"/>
  <c r="T2173" i="16"/>
  <c r="O802" i="16"/>
  <c r="T802" i="16"/>
  <c r="O1024" i="16"/>
  <c r="T1024" i="16"/>
  <c r="O680" i="16"/>
  <c r="T680" i="16"/>
  <c r="O248" i="16"/>
  <c r="T248" i="16"/>
  <c r="O2652" i="16"/>
  <c r="T2652" i="16"/>
  <c r="O1112" i="16"/>
  <c r="T1112" i="16"/>
  <c r="O477" i="16"/>
  <c r="T477" i="16"/>
  <c r="O588" i="16"/>
  <c r="T588" i="16"/>
  <c r="O2875" i="16"/>
  <c r="T2875" i="16"/>
  <c r="O3287" i="16"/>
  <c r="T3287" i="16"/>
  <c r="O3830" i="16"/>
  <c r="T3830" i="16"/>
  <c r="O3629" i="16"/>
  <c r="T3629" i="16"/>
  <c r="O3673" i="16"/>
  <c r="T3673" i="16"/>
  <c r="O2286" i="16"/>
  <c r="T2286" i="16"/>
  <c r="O1653" i="16"/>
  <c r="T1653" i="16"/>
  <c r="O2217" i="16"/>
  <c r="T2217" i="16"/>
  <c r="O1751" i="16"/>
  <c r="T1751" i="16"/>
  <c r="O2345" i="16"/>
  <c r="T2345" i="16"/>
  <c r="O1687" i="16"/>
  <c r="T1687" i="16"/>
  <c r="O3517" i="16"/>
  <c r="T3517" i="16"/>
  <c r="O3497" i="16"/>
  <c r="T3497" i="16"/>
  <c r="O1526" i="16"/>
  <c r="T1526" i="16"/>
  <c r="O1396" i="16"/>
  <c r="T1396" i="16"/>
  <c r="O1074" i="16"/>
  <c r="T1074" i="16"/>
  <c r="O2985" i="16"/>
  <c r="T2985" i="16"/>
  <c r="O1801" i="16"/>
  <c r="T1801" i="16"/>
  <c r="O2933" i="16"/>
  <c r="T2933" i="16"/>
  <c r="O1178" i="16"/>
  <c r="T1178" i="16"/>
  <c r="O1849" i="16"/>
  <c r="T1849" i="16"/>
  <c r="O83" i="16"/>
  <c r="T83" i="16"/>
  <c r="O2644" i="16"/>
  <c r="T2644" i="16"/>
  <c r="O857" i="16"/>
  <c r="T857" i="16"/>
  <c r="O141" i="16"/>
  <c r="T141" i="16"/>
  <c r="O1945" i="16"/>
  <c r="T1945" i="16"/>
  <c r="O2234" i="16"/>
  <c r="T2234" i="16"/>
  <c r="O915" i="16"/>
  <c r="T915" i="16"/>
  <c r="O2065" i="16"/>
  <c r="T2065" i="16"/>
  <c r="O968" i="16"/>
  <c r="T968" i="16"/>
  <c r="O579" i="16"/>
  <c r="T579" i="16"/>
  <c r="O289" i="16"/>
  <c r="T289" i="16"/>
  <c r="O493" i="16"/>
  <c r="T493" i="16"/>
  <c r="O2926" i="16"/>
  <c r="T2926" i="16"/>
  <c r="O1795" i="16"/>
  <c r="T1795" i="16"/>
  <c r="O1867" i="16"/>
  <c r="T1867" i="16"/>
  <c r="O3001" i="16"/>
  <c r="T3001" i="16"/>
  <c r="O2210" i="16"/>
  <c r="T2210" i="16"/>
  <c r="O355" i="16"/>
  <c r="T355" i="16"/>
  <c r="O1381" i="16"/>
  <c r="T1381" i="16"/>
  <c r="O1217" i="16"/>
  <c r="T1217" i="16"/>
  <c r="O3347" i="16"/>
  <c r="T3347" i="16"/>
  <c r="O1724" i="16"/>
  <c r="T1724" i="16"/>
  <c r="O3224" i="16"/>
  <c r="T3224" i="16"/>
  <c r="O2890" i="16"/>
  <c r="T2890" i="16"/>
  <c r="O2490" i="16"/>
  <c r="T2490" i="16"/>
  <c r="O3208" i="16"/>
  <c r="T3208" i="16"/>
  <c r="O2136" i="16"/>
  <c r="T2136" i="16"/>
  <c r="O1889" i="16"/>
  <c r="T1889" i="16"/>
  <c r="O165" i="16"/>
  <c r="T165" i="16"/>
  <c r="O3179" i="16"/>
  <c r="T3179" i="16"/>
  <c r="O120" i="16"/>
  <c r="T120" i="16"/>
  <c r="O3155" i="16"/>
  <c r="T3155" i="16"/>
  <c r="O1703" i="16"/>
  <c r="T1703" i="16"/>
  <c r="O2506" i="16"/>
  <c r="T2506" i="16"/>
  <c r="O3276" i="16"/>
  <c r="T3276" i="16"/>
  <c r="O3090" i="16"/>
  <c r="T3090" i="16"/>
  <c r="O3614" i="16"/>
  <c r="T3614" i="16"/>
  <c r="O3371" i="16"/>
  <c r="T3371" i="16"/>
  <c r="O2130" i="16"/>
  <c r="T2130" i="16"/>
  <c r="O3808" i="16"/>
  <c r="T3808" i="16"/>
  <c r="O3301" i="16"/>
  <c r="T3301" i="16"/>
  <c r="O1136" i="16"/>
  <c r="T1136" i="16"/>
  <c r="O2608" i="16"/>
  <c r="T2608" i="16"/>
  <c r="O1745" i="16"/>
  <c r="T1745" i="16"/>
  <c r="O967" i="16"/>
  <c r="T967" i="16"/>
  <c r="O1483" i="16"/>
  <c r="T1483" i="16"/>
  <c r="O3353" i="16"/>
  <c r="T3353" i="16"/>
  <c r="O2393" i="16"/>
  <c r="T2393" i="16"/>
  <c r="O1180" i="16"/>
  <c r="T1180" i="16"/>
  <c r="O45" i="16"/>
  <c r="T45" i="16"/>
  <c r="O319" i="16"/>
  <c r="T319" i="16"/>
  <c r="O1093" i="16"/>
  <c r="T1093" i="16"/>
  <c r="O96" i="16"/>
  <c r="T96" i="16"/>
  <c r="O180" i="16"/>
  <c r="T180" i="16"/>
  <c r="O759" i="16"/>
  <c r="T759" i="16"/>
  <c r="O1336" i="16"/>
  <c r="T1336" i="16"/>
  <c r="O640" i="16"/>
  <c r="T640" i="16"/>
  <c r="O314" i="16"/>
  <c r="T314" i="16"/>
  <c r="O904" i="16"/>
  <c r="T904" i="16"/>
  <c r="O881" i="16"/>
  <c r="T881" i="16"/>
  <c r="O1956" i="16"/>
  <c r="T1956" i="16"/>
  <c r="O991" i="16"/>
  <c r="T991" i="16"/>
  <c r="O3600" i="16"/>
  <c r="T3600" i="16"/>
  <c r="O3376" i="16"/>
  <c r="T3376" i="16"/>
  <c r="O3387" i="16"/>
  <c r="T3387" i="16"/>
  <c r="O1280" i="16"/>
  <c r="T1280" i="16"/>
  <c r="O2658" i="16"/>
  <c r="T2658" i="16"/>
  <c r="O3048" i="16"/>
  <c r="T3048" i="16"/>
  <c r="O3649" i="16"/>
  <c r="T3649" i="16"/>
  <c r="O3616" i="16"/>
  <c r="T3616" i="16"/>
  <c r="O1783" i="16"/>
  <c r="T1783" i="16"/>
  <c r="O1902" i="16"/>
  <c r="T1902" i="16"/>
  <c r="O1221" i="16"/>
  <c r="T1221" i="16"/>
  <c r="O1785" i="16"/>
  <c r="T1785" i="16"/>
  <c r="O3535" i="16"/>
  <c r="T3535" i="16"/>
  <c r="O1913" i="16"/>
  <c r="T1913" i="16"/>
  <c r="O1195" i="16"/>
  <c r="T1195" i="16"/>
  <c r="O108" i="16"/>
  <c r="T108" i="16"/>
  <c r="O1094" i="16"/>
  <c r="T1094" i="16"/>
  <c r="O2955" i="16"/>
  <c r="T2955" i="16"/>
  <c r="O1520" i="16"/>
  <c r="T1520" i="16"/>
  <c r="O2500" i="16"/>
  <c r="T2500" i="16"/>
  <c r="O1417" i="16"/>
  <c r="T1417" i="16"/>
  <c r="O421" i="16"/>
  <c r="T421" i="16"/>
  <c r="O599" i="16"/>
  <c r="T599" i="16"/>
  <c r="O2032" i="16"/>
  <c r="T2032" i="16"/>
  <c r="O424" i="16"/>
  <c r="T424" i="16"/>
  <c r="O1501" i="16"/>
  <c r="T1501" i="16"/>
  <c r="O1575" i="16"/>
  <c r="T1575" i="16"/>
  <c r="O1609" i="16"/>
  <c r="T1609" i="16"/>
  <c r="O535" i="16"/>
  <c r="T535" i="16"/>
  <c r="O2185" i="16"/>
  <c r="T2185" i="16"/>
  <c r="O2253" i="16"/>
  <c r="T2253" i="16"/>
  <c r="O2528" i="16"/>
  <c r="T2528" i="16"/>
  <c r="O1162" i="16"/>
  <c r="T1162" i="16"/>
  <c r="O1169" i="16"/>
  <c r="T1169" i="16"/>
  <c r="O460" i="16"/>
  <c r="T460" i="16"/>
  <c r="O512" i="16"/>
  <c r="T512" i="16"/>
  <c r="O2434" i="16"/>
  <c r="T2434" i="16"/>
  <c r="O3408" i="16"/>
  <c r="T3408" i="16"/>
  <c r="O3669" i="16"/>
  <c r="T3669" i="16"/>
  <c r="O2218" i="16"/>
  <c r="T2218" i="16"/>
  <c r="O2340" i="16"/>
  <c r="T2340" i="16"/>
  <c r="O3342" i="16"/>
  <c r="T3342" i="16"/>
  <c r="O3030" i="16"/>
  <c r="T3030" i="16"/>
  <c r="O2147" i="16"/>
  <c r="T2147" i="16"/>
  <c r="O3746" i="16"/>
  <c r="T3746" i="16"/>
  <c r="O3660" i="16"/>
  <c r="T3660" i="16"/>
  <c r="O2308" i="16"/>
  <c r="T2308" i="16"/>
  <c r="O1147" i="16"/>
  <c r="T1147" i="16"/>
  <c r="O1615" i="16"/>
  <c r="T1615" i="16"/>
  <c r="O1758" i="16"/>
  <c r="T1758" i="16"/>
  <c r="O1661" i="16"/>
  <c r="T1661" i="16"/>
  <c r="O2105" i="16"/>
  <c r="T2105" i="16"/>
  <c r="O2216" i="16"/>
  <c r="T2216" i="16"/>
  <c r="O2883" i="16"/>
  <c r="T2883" i="16"/>
  <c r="O2593" i="16"/>
  <c r="T2593" i="16"/>
  <c r="O426" i="16"/>
  <c r="T426" i="16"/>
  <c r="O804" i="16"/>
  <c r="T804" i="16"/>
  <c r="O1807" i="16"/>
  <c r="T1807" i="16"/>
  <c r="O558" i="16"/>
  <c r="T558" i="16"/>
  <c r="O871" i="16"/>
  <c r="T871" i="16"/>
  <c r="O849" i="16"/>
  <c r="T849" i="16"/>
  <c r="O352" i="16"/>
  <c r="T352" i="16"/>
  <c r="O721" i="16"/>
  <c r="T721" i="16"/>
  <c r="O711" i="16"/>
  <c r="T711" i="16"/>
  <c r="O736" i="16"/>
  <c r="T736" i="16"/>
  <c r="O2639" i="16"/>
  <c r="T2639" i="16"/>
  <c r="O1031" i="16"/>
  <c r="T1031" i="16"/>
  <c r="O845" i="16"/>
  <c r="T845" i="16"/>
  <c r="O2068" i="16"/>
  <c r="T2068" i="16"/>
  <c r="O2750" i="16"/>
  <c r="T2750" i="16"/>
  <c r="O552" i="16"/>
  <c r="T552" i="16"/>
  <c r="O3787" i="16"/>
  <c r="T3787" i="16"/>
  <c r="O1978" i="16"/>
  <c r="T1978" i="16"/>
  <c r="O3188" i="16"/>
  <c r="T3188" i="16"/>
  <c r="O2660" i="16"/>
  <c r="T2660" i="16"/>
  <c r="O3308" i="16"/>
  <c r="T3308" i="16"/>
  <c r="O3789" i="16"/>
  <c r="T3789" i="16"/>
  <c r="O3358" i="16"/>
  <c r="T3358" i="16"/>
  <c r="O2914" i="16"/>
  <c r="T2914" i="16"/>
  <c r="O3779" i="16"/>
  <c r="T3779" i="16"/>
  <c r="O1787" i="16"/>
  <c r="T1787" i="16"/>
  <c r="O1570" i="16"/>
  <c r="T1570" i="16"/>
  <c r="O1708" i="16"/>
  <c r="T1708" i="16"/>
  <c r="O2272" i="16"/>
  <c r="T2272" i="16"/>
  <c r="O2141" i="16"/>
  <c r="T2141" i="16"/>
  <c r="O1279" i="16"/>
  <c r="T1279" i="16"/>
  <c r="O2265" i="16"/>
  <c r="T2265" i="16"/>
  <c r="O2102" i="16"/>
  <c r="T2102" i="16"/>
  <c r="O1460" i="16"/>
  <c r="T1460" i="16"/>
  <c r="O604" i="16"/>
  <c r="T604" i="16"/>
  <c r="O2869" i="16"/>
  <c r="T2869" i="16"/>
  <c r="O818" i="16"/>
  <c r="T818" i="16"/>
  <c r="O164" i="16"/>
  <c r="T164" i="16"/>
  <c r="O1970" i="16"/>
  <c r="T1970" i="16"/>
  <c r="O688" i="16"/>
  <c r="T688" i="16"/>
  <c r="O271" i="16"/>
  <c r="T271" i="16"/>
  <c r="O733" i="16"/>
  <c r="T733" i="16"/>
  <c r="O341" i="16"/>
  <c r="T341" i="16"/>
  <c r="O681" i="16"/>
  <c r="T681" i="16"/>
  <c r="O613" i="16"/>
  <c r="T613" i="16"/>
  <c r="O793" i="16"/>
  <c r="T793" i="16"/>
  <c r="O3381" i="16"/>
  <c r="T3381" i="16"/>
  <c r="O3581" i="16"/>
  <c r="T3581" i="16"/>
  <c r="O1353" i="16"/>
  <c r="T1353" i="16"/>
  <c r="O1426" i="16"/>
  <c r="T1426" i="16"/>
  <c r="O1987" i="16"/>
  <c r="T1987" i="16"/>
  <c r="O2450" i="16"/>
  <c r="T2450" i="16"/>
  <c r="O435" i="16"/>
  <c r="T435" i="16"/>
  <c r="O3597" i="16"/>
  <c r="T3597" i="16"/>
  <c r="O2146" i="16"/>
  <c r="T2146" i="16"/>
  <c r="O383" i="16"/>
  <c r="T383" i="16"/>
  <c r="O1548" i="16"/>
  <c r="T1548" i="16"/>
  <c r="O3768" i="16"/>
  <c r="T3768" i="16"/>
  <c r="O1823" i="16"/>
  <c r="T1823" i="16"/>
  <c r="O2530" i="16"/>
  <c r="T2530" i="16"/>
  <c r="O1857" i="16"/>
  <c r="T1857" i="16"/>
  <c r="O1802" i="16"/>
  <c r="T1802" i="16"/>
  <c r="O3623" i="16"/>
  <c r="T3623" i="16"/>
  <c r="O2989" i="16"/>
  <c r="T2989" i="16"/>
  <c r="O3522" i="16"/>
  <c r="T3522" i="16"/>
  <c r="O3838" i="16"/>
  <c r="T3838" i="16"/>
  <c r="O2385" i="16"/>
  <c r="T2385" i="16"/>
  <c r="O635" i="16"/>
  <c r="T635" i="16"/>
  <c r="O1890" i="16"/>
  <c r="T1890" i="16"/>
  <c r="O2646" i="16"/>
  <c r="T2646" i="16"/>
  <c r="O2982" i="16"/>
  <c r="T2982" i="16"/>
  <c r="O3228" i="16"/>
  <c r="T3228" i="16"/>
  <c r="O2580" i="16"/>
  <c r="T2580" i="16"/>
  <c r="O3212" i="16"/>
  <c r="T3212" i="16"/>
  <c r="O1863" i="16"/>
  <c r="T1863" i="16"/>
  <c r="O1875" i="16"/>
  <c r="T1875" i="16"/>
  <c r="O2885" i="16"/>
  <c r="T2885" i="16"/>
  <c r="O2791" i="16"/>
  <c r="T2791" i="16"/>
  <c r="O2388" i="16"/>
  <c r="T2388" i="16"/>
  <c r="O2870" i="16"/>
  <c r="T2870" i="16"/>
  <c r="O1228" i="16"/>
  <c r="T1228" i="16"/>
  <c r="O1673" i="16"/>
  <c r="T1673" i="16"/>
  <c r="O645" i="16"/>
  <c r="T645" i="16"/>
  <c r="O2148" i="16"/>
  <c r="T2148" i="16"/>
  <c r="O1013" i="16"/>
  <c r="T1013" i="16"/>
  <c r="O372" i="16"/>
  <c r="T372" i="16"/>
  <c r="O2238" i="16"/>
  <c r="T2238" i="16"/>
  <c r="O440" i="16"/>
  <c r="T440" i="16"/>
  <c r="O2162" i="16"/>
  <c r="T2162" i="16"/>
  <c r="O2442" i="16"/>
  <c r="T2442" i="16"/>
  <c r="O541" i="16"/>
  <c r="T541" i="16"/>
  <c r="O124" i="16"/>
  <c r="T124" i="16"/>
  <c r="O2711" i="16"/>
  <c r="T2711" i="16"/>
  <c r="O3002" i="16"/>
  <c r="T3002" i="16"/>
  <c r="O2767" i="16"/>
  <c r="T2767" i="16"/>
  <c r="O1741" i="16"/>
  <c r="T1741" i="16"/>
  <c r="O3639" i="16"/>
  <c r="T3639" i="16"/>
  <c r="O3094" i="16"/>
  <c r="T3094" i="16"/>
  <c r="O3187" i="16"/>
  <c r="T3187" i="16"/>
  <c r="O2702" i="16"/>
  <c r="T2702" i="16"/>
  <c r="O957" i="16"/>
  <c r="T957" i="16"/>
  <c r="O2129" i="16"/>
  <c r="T2129" i="16"/>
  <c r="O2097" i="16"/>
  <c r="T2097" i="16"/>
  <c r="O357" i="16"/>
  <c r="T357" i="16"/>
  <c r="O1100" i="16"/>
  <c r="T1100" i="16"/>
  <c r="O2792" i="16"/>
  <c r="T2792" i="16"/>
  <c r="O672" i="16"/>
  <c r="T672" i="16"/>
  <c r="O3047" i="16"/>
  <c r="T3047" i="16"/>
  <c r="O2145" i="16"/>
  <c r="T2145" i="16"/>
  <c r="O2983" i="16"/>
  <c r="T2983" i="16"/>
  <c r="O3449" i="16"/>
  <c r="T3449" i="16"/>
  <c r="O1329" i="16"/>
  <c r="T1329" i="16"/>
  <c r="O2298" i="16"/>
  <c r="T2298" i="16"/>
  <c r="O1435" i="16"/>
  <c r="T1435" i="16"/>
  <c r="O1705" i="16"/>
  <c r="T1705" i="16"/>
  <c r="O575" i="16"/>
  <c r="T575" i="16"/>
  <c r="O559" i="16"/>
  <c r="T559" i="16"/>
  <c r="O1009" i="16"/>
  <c r="T1009" i="16"/>
  <c r="O563" i="16"/>
  <c r="T563" i="16"/>
  <c r="O3100" i="16"/>
  <c r="T3100" i="16"/>
  <c r="O3832" i="16"/>
  <c r="T3832" i="16"/>
  <c r="O2504" i="16"/>
  <c r="T2504" i="16"/>
  <c r="O2634" i="16"/>
  <c r="T2634" i="16"/>
  <c r="O3763" i="16"/>
  <c r="T3763" i="16"/>
  <c r="O2144" i="16"/>
  <c r="T2144" i="16"/>
  <c r="O1503" i="16"/>
  <c r="T1503" i="16"/>
  <c r="O2353" i="16"/>
  <c r="T2353" i="16"/>
  <c r="O2170" i="16"/>
  <c r="T2170" i="16"/>
  <c r="O1749" i="16"/>
  <c r="T1749" i="16"/>
  <c r="O431" i="16"/>
  <c r="T431" i="16"/>
  <c r="O3003" i="16"/>
  <c r="T3003" i="16"/>
  <c r="O1472" i="16"/>
  <c r="T1472" i="16"/>
  <c r="O1236" i="16"/>
  <c r="T1236" i="16"/>
  <c r="O687" i="16"/>
  <c r="T687" i="16"/>
  <c r="O952" i="16"/>
  <c r="T952" i="16"/>
  <c r="O3283" i="16"/>
  <c r="T3283" i="16"/>
  <c r="O3345" i="16"/>
  <c r="T3345" i="16"/>
  <c r="O1691" i="16"/>
  <c r="T1691" i="16"/>
  <c r="O2934" i="16"/>
  <c r="T2934" i="16"/>
  <c r="O936" i="16"/>
  <c r="T936" i="16"/>
  <c r="O838" i="16"/>
  <c r="T838" i="16"/>
  <c r="O102" i="16"/>
  <c r="T102" i="16"/>
  <c r="O3015" i="16"/>
  <c r="T3015" i="16"/>
  <c r="O2554" i="16"/>
  <c r="T2554" i="16"/>
  <c r="O2022" i="16"/>
  <c r="T2022" i="16"/>
  <c r="O2510" i="16"/>
  <c r="T2510" i="16"/>
  <c r="O3480" i="16"/>
  <c r="T3480" i="16"/>
  <c r="O1269" i="16"/>
  <c r="T1269" i="16"/>
  <c r="O2622" i="16"/>
  <c r="T2622" i="16"/>
  <c r="O3748" i="16"/>
  <c r="T3748" i="16"/>
  <c r="O3311" i="16"/>
  <c r="T3311" i="16"/>
  <c r="O821" i="16"/>
  <c r="T821" i="16"/>
  <c r="O1932" i="16"/>
  <c r="T1932" i="16"/>
  <c r="O185" i="16"/>
  <c r="T185" i="16"/>
  <c r="O3544" i="16"/>
  <c r="T3544" i="16"/>
  <c r="O2208" i="16"/>
  <c r="T2208" i="16"/>
  <c r="O3327" i="16"/>
  <c r="T3327" i="16"/>
  <c r="O3523" i="16"/>
  <c r="T3523" i="16"/>
  <c r="O2957" i="16"/>
  <c r="T2957" i="16"/>
  <c r="O2289" i="16"/>
  <c r="T2289" i="16"/>
  <c r="O3232" i="16"/>
  <c r="T3232" i="16"/>
  <c r="O2492" i="16"/>
  <c r="T2492" i="16"/>
  <c r="O2235" i="16"/>
  <c r="T2235" i="16"/>
  <c r="O2407" i="16"/>
  <c r="T2407" i="16"/>
  <c r="O3627" i="16"/>
  <c r="T3627" i="16"/>
  <c r="O696" i="16"/>
  <c r="T696" i="16"/>
  <c r="O663" i="16"/>
  <c r="T663" i="16"/>
  <c r="O2821" i="16"/>
  <c r="T2821" i="16"/>
  <c r="O770" i="16"/>
  <c r="T770" i="16"/>
  <c r="O366" i="16"/>
  <c r="T366" i="16"/>
  <c r="O887" i="16"/>
  <c r="T887" i="16"/>
  <c r="O811" i="16"/>
  <c r="T811" i="16"/>
  <c r="O1442" i="16"/>
  <c r="T1442" i="16"/>
  <c r="O445" i="16"/>
  <c r="T445" i="16"/>
  <c r="O747" i="16"/>
  <c r="T747" i="16"/>
  <c r="O3823" i="16"/>
  <c r="T3823" i="16"/>
  <c r="O1812" i="16"/>
  <c r="T1812" i="16"/>
  <c r="O302" i="16"/>
  <c r="T302" i="16"/>
  <c r="O3011" i="16"/>
  <c r="T3011" i="16"/>
  <c r="O3646" i="16"/>
  <c r="T3646" i="16"/>
  <c r="O3566" i="16"/>
  <c r="T3566" i="16"/>
  <c r="O3060" i="16"/>
  <c r="T3060" i="16"/>
  <c r="O3087" i="16"/>
  <c r="T3087" i="16"/>
  <c r="O3719" i="16"/>
  <c r="T3719" i="16"/>
  <c r="O2322" i="16"/>
  <c r="T2322" i="16"/>
  <c r="O3148" i="16"/>
  <c r="T3148" i="16"/>
  <c r="O2348" i="16"/>
  <c r="T2348" i="16"/>
  <c r="O2911" i="16"/>
  <c r="T2911" i="16"/>
  <c r="O3711" i="16"/>
  <c r="T3711" i="16"/>
  <c r="O1592" i="16"/>
  <c r="T1592" i="16"/>
  <c r="O3052" i="16"/>
  <c r="T3052" i="16"/>
  <c r="O2672" i="16"/>
  <c r="T2672" i="16"/>
  <c r="O2295" i="16"/>
  <c r="T2295" i="16"/>
  <c r="O1959" i="16"/>
  <c r="T1959" i="16"/>
  <c r="O2227" i="16"/>
  <c r="T2227" i="16"/>
  <c r="O553" i="16"/>
  <c r="T553" i="16"/>
  <c r="O726" i="16"/>
  <c r="T726" i="16"/>
  <c r="O1610" i="16"/>
  <c r="T1610" i="16"/>
  <c r="O519" i="16"/>
  <c r="T519" i="16"/>
  <c r="O637" i="16"/>
  <c r="T637" i="16"/>
  <c r="O2677" i="16"/>
  <c r="T2677" i="16"/>
  <c r="O626" i="16"/>
  <c r="T626" i="16"/>
  <c r="O667" i="16"/>
  <c r="T667" i="16"/>
  <c r="O301" i="16"/>
  <c r="T301" i="16"/>
  <c r="O316" i="16"/>
  <c r="T316" i="16"/>
  <c r="O1005" i="16"/>
  <c r="T1005" i="16"/>
  <c r="O91" i="16"/>
  <c r="T91" i="16"/>
  <c r="O162" i="16"/>
  <c r="T162" i="16"/>
  <c r="O382" i="16"/>
  <c r="T382" i="16"/>
  <c r="O3690" i="16"/>
  <c r="T3690" i="16"/>
  <c r="O3422" i="16"/>
  <c r="T3422" i="16"/>
  <c r="O2651" i="16"/>
  <c r="T2651" i="16"/>
  <c r="O2843" i="16"/>
  <c r="T2843" i="16"/>
  <c r="O2779" i="16"/>
  <c r="T2779" i="16"/>
  <c r="O3303" i="16"/>
  <c r="T3303" i="16"/>
  <c r="O3335" i="16"/>
  <c r="T3335" i="16"/>
  <c r="O3555" i="16"/>
  <c r="T3555" i="16"/>
  <c r="O2908" i="16"/>
  <c r="T2908" i="16"/>
  <c r="O2910" i="16"/>
  <c r="T2910" i="16"/>
  <c r="O2095" i="16"/>
  <c r="T2095" i="16"/>
  <c r="O2433" i="16"/>
  <c r="T2433" i="16"/>
  <c r="O1816" i="16"/>
  <c r="T1816" i="16"/>
  <c r="O2260" i="16"/>
  <c r="T2260" i="16"/>
  <c r="O3724" i="16"/>
  <c r="T3724" i="16"/>
  <c r="O408" i="16"/>
  <c r="T408" i="16"/>
  <c r="O2513" i="16"/>
  <c r="T2513" i="16"/>
  <c r="O610" i="16"/>
  <c r="T610" i="16"/>
  <c r="O375" i="16"/>
  <c r="T375" i="16"/>
  <c r="O600" i="16"/>
  <c r="T600" i="16"/>
  <c r="O157" i="16"/>
  <c r="T157" i="16"/>
  <c r="O926" i="16"/>
  <c r="T926" i="16"/>
  <c r="O3545" i="16"/>
  <c r="T3545" i="16"/>
  <c r="O1652" i="16"/>
  <c r="T1652" i="16"/>
  <c r="O906" i="16"/>
  <c r="T906" i="16"/>
  <c r="O3112" i="16"/>
  <c r="T3112" i="16"/>
  <c r="O1594" i="16"/>
  <c r="T1594" i="16"/>
  <c r="O3511" i="16"/>
  <c r="T3511" i="16"/>
  <c r="O1102" i="16"/>
  <c r="T1102" i="16"/>
  <c r="O3797" i="16"/>
  <c r="T3797" i="16"/>
  <c r="O2159" i="16"/>
  <c r="T2159" i="16"/>
  <c r="O3664" i="16"/>
  <c r="T3664" i="16"/>
  <c r="O2098" i="16"/>
  <c r="T2098" i="16"/>
  <c r="O1462" i="16"/>
  <c r="T1462" i="16"/>
  <c r="O2037" i="16"/>
  <c r="T2037" i="16"/>
  <c r="O2459" i="16"/>
  <c r="T2459" i="16"/>
  <c r="O2781" i="16"/>
  <c r="T2781" i="16"/>
  <c r="O3063" i="16"/>
  <c r="T3063" i="16"/>
  <c r="O974" i="16"/>
  <c r="T974" i="16"/>
  <c r="O307" i="16"/>
  <c r="T307" i="16"/>
  <c r="O981" i="16"/>
  <c r="T981" i="16"/>
  <c r="O2332" i="16"/>
  <c r="T2332" i="16"/>
  <c r="O484" i="16"/>
  <c r="T484" i="16"/>
  <c r="O3008" i="16"/>
  <c r="T3008" i="16"/>
  <c r="O1591" i="16"/>
  <c r="T1591" i="16"/>
  <c r="O1454" i="16"/>
  <c r="T1454" i="16"/>
  <c r="O945" i="16"/>
  <c r="T945" i="16"/>
  <c r="O2882" i="16"/>
  <c r="T2882" i="16"/>
  <c r="O3290" i="16"/>
  <c r="T3290" i="16"/>
  <c r="O1712" i="16"/>
  <c r="T1712" i="16"/>
  <c r="O2274" i="16"/>
  <c r="T2274" i="16"/>
  <c r="O1294" i="16"/>
  <c r="T1294" i="16"/>
  <c r="O2466" i="16"/>
  <c r="T2466" i="16"/>
  <c r="O3582" i="16"/>
  <c r="T3582" i="16"/>
  <c r="O2826" i="16"/>
  <c r="T2826" i="16"/>
  <c r="O3315" i="16"/>
  <c r="T3315" i="16"/>
  <c r="O2215" i="16"/>
  <c r="T2215" i="16"/>
  <c r="O1530" i="16"/>
  <c r="T1530" i="16"/>
  <c r="O3547" i="16"/>
  <c r="T3547" i="16"/>
  <c r="O2649" i="16"/>
  <c r="T2649" i="16"/>
  <c r="O3688" i="16"/>
  <c r="T3688" i="16"/>
  <c r="O2887" i="16"/>
  <c r="T2887" i="16"/>
  <c r="O3056" i="16"/>
  <c r="T3056" i="16"/>
  <c r="O1266" i="16"/>
  <c r="T1266" i="16"/>
  <c r="O854" i="16"/>
  <c r="T854" i="16"/>
  <c r="O115" i="16"/>
  <c r="T115" i="16"/>
  <c r="O2629" i="16"/>
  <c r="T2629" i="16"/>
  <c r="O621" i="16"/>
  <c r="T621" i="16"/>
  <c r="O1737" i="16"/>
  <c r="T1737" i="16"/>
  <c r="O1291" i="16"/>
  <c r="T1291" i="16"/>
  <c r="O3389" i="16"/>
  <c r="T3389" i="16"/>
  <c r="O2346" i="16"/>
  <c r="T2346" i="16"/>
  <c r="O1304" i="16"/>
  <c r="T1304" i="16"/>
  <c r="O2107" i="16"/>
  <c r="T2107" i="16"/>
  <c r="O3615" i="16"/>
  <c r="T3615" i="16"/>
  <c r="O1508" i="16"/>
  <c r="T1508" i="16"/>
  <c r="O3140" i="16"/>
  <c r="T3140" i="16"/>
  <c r="O1809" i="16"/>
  <c r="T1809" i="16"/>
  <c r="O3595" i="16"/>
  <c r="T3595" i="16"/>
  <c r="O2734" i="16"/>
  <c r="T2734" i="16"/>
  <c r="O971" i="16"/>
  <c r="T971" i="16"/>
  <c r="O2123" i="16"/>
  <c r="T2123" i="16"/>
  <c r="O2971" i="16"/>
  <c r="T2971" i="16"/>
  <c r="O3697" i="16"/>
  <c r="T3697" i="16"/>
  <c r="O2375" i="16"/>
  <c r="T2375" i="16"/>
  <c r="O3562" i="16"/>
  <c r="T3562" i="16"/>
  <c r="O2628" i="16"/>
  <c r="T2628" i="16"/>
  <c r="O3438" i="16"/>
  <c r="T3438" i="16"/>
  <c r="O2154" i="16"/>
  <c r="T2154" i="16"/>
  <c r="O2583" i="16"/>
  <c r="T2583" i="16"/>
  <c r="O2552" i="16"/>
  <c r="T2552" i="16"/>
  <c r="O1502" i="16"/>
  <c r="T1502" i="16"/>
  <c r="O1947" i="16"/>
  <c r="T1947" i="16"/>
  <c r="O2563" i="16"/>
  <c r="T2563" i="16"/>
  <c r="O346" i="16"/>
  <c r="T346" i="16"/>
  <c r="O2881" i="16"/>
  <c r="T2881" i="16"/>
  <c r="O846" i="16"/>
  <c r="T846" i="16"/>
  <c r="O142" i="16"/>
  <c r="T142" i="16"/>
  <c r="O1995" i="16"/>
  <c r="T1995" i="16"/>
  <c r="O801" i="16"/>
  <c r="T801" i="16"/>
  <c r="O350" i="16"/>
  <c r="T350" i="16"/>
  <c r="O3781" i="16"/>
  <c r="T3781" i="16"/>
  <c r="O2519" i="16"/>
  <c r="T2519" i="16"/>
  <c r="O3654" i="16"/>
  <c r="T3654" i="16"/>
  <c r="O2852" i="16"/>
  <c r="T2852" i="16"/>
  <c r="O3242" i="16"/>
  <c r="T3242" i="16"/>
  <c r="O2789" i="16"/>
  <c r="T2789" i="16"/>
  <c r="O2111" i="16"/>
  <c r="T2111" i="16"/>
  <c r="O3116" i="16"/>
  <c r="T3116" i="16"/>
  <c r="O2205" i="16"/>
  <c r="T2205" i="16"/>
  <c r="O3257" i="16"/>
  <c r="T3257" i="16"/>
  <c r="O2456" i="16"/>
  <c r="T2456" i="16"/>
  <c r="O2491" i="16"/>
  <c r="T2491" i="16"/>
  <c r="O3254" i="16"/>
  <c r="T3254" i="16"/>
  <c r="O2837" i="16"/>
  <c r="T2837" i="16"/>
  <c r="O618" i="16"/>
  <c r="T618" i="16"/>
  <c r="O1370" i="16"/>
  <c r="T1370" i="16"/>
  <c r="O2761" i="16"/>
  <c r="T2761" i="16"/>
  <c r="O729" i="16"/>
  <c r="T729" i="16"/>
  <c r="O482" i="16"/>
  <c r="T482" i="16"/>
  <c r="O691" i="16"/>
  <c r="T691" i="16"/>
  <c r="O146" i="16"/>
  <c r="T146" i="16"/>
  <c r="O247" i="16"/>
  <c r="T247" i="16"/>
  <c r="O306" i="16"/>
  <c r="T306" i="16"/>
  <c r="O2023" i="16"/>
  <c r="T2023" i="16"/>
  <c r="O1098" i="16"/>
  <c r="T1098" i="16"/>
  <c r="O1307" i="16"/>
  <c r="T1307" i="16"/>
  <c r="O683" i="16"/>
  <c r="T683" i="16"/>
  <c r="O1835" i="16"/>
  <c r="T1835" i="16"/>
  <c r="O2310" i="16"/>
  <c r="T2310" i="16"/>
  <c r="O2387" i="16"/>
  <c r="T2387" i="16"/>
  <c r="O3275" i="16"/>
  <c r="T3275" i="16"/>
  <c r="O2830" i="16"/>
  <c r="T2830" i="16"/>
  <c r="O1115" i="16"/>
  <c r="T1115" i="16"/>
  <c r="O1595" i="16"/>
  <c r="T1595" i="16"/>
  <c r="O3769" i="16"/>
  <c r="T3769" i="16"/>
  <c r="O3326" i="16"/>
  <c r="T3326" i="16"/>
  <c r="O3023" i="16"/>
  <c r="T3023" i="16"/>
  <c r="O978" i="16"/>
  <c r="T978" i="16"/>
  <c r="O2294" i="16"/>
  <c r="T2294" i="16"/>
  <c r="O1458" i="16"/>
  <c r="T1458" i="16"/>
  <c r="O666" i="16"/>
  <c r="T666" i="16"/>
  <c r="O1215" i="16"/>
  <c r="T1215" i="16"/>
  <c r="O59" i="16"/>
  <c r="T59" i="16"/>
  <c r="O789" i="16"/>
  <c r="T789" i="16"/>
  <c r="O1562" i="16"/>
  <c r="T1562" i="16"/>
  <c r="O470" i="16"/>
  <c r="T470" i="16"/>
  <c r="O1599" i="16"/>
  <c r="T1599" i="16"/>
  <c r="O514" i="16"/>
  <c r="T514" i="16"/>
  <c r="O2904" i="16"/>
  <c r="T2904" i="16"/>
  <c r="O2828" i="16"/>
  <c r="T2828" i="16"/>
  <c r="O3735" i="16"/>
  <c r="T3735" i="16"/>
  <c r="O954" i="16"/>
  <c r="T954" i="16"/>
  <c r="O3677" i="16"/>
  <c r="T3677" i="16"/>
  <c r="O2876" i="16"/>
  <c r="T2876" i="16"/>
  <c r="O2468" i="16"/>
  <c r="T2468" i="16"/>
  <c r="O3429" i="16"/>
  <c r="T3429" i="16"/>
  <c r="O1151" i="16"/>
  <c r="T1151" i="16"/>
  <c r="O2142" i="16"/>
  <c r="T2142" i="16"/>
  <c r="O1268" i="16"/>
  <c r="T1268" i="16"/>
  <c r="O3461" i="16"/>
  <c r="T3461" i="16"/>
  <c r="O2973" i="16"/>
  <c r="T2973" i="16"/>
  <c r="O2338" i="16"/>
  <c r="T2338" i="16"/>
  <c r="O1152" i="16"/>
  <c r="T1152" i="16"/>
  <c r="O2515" i="16"/>
  <c r="T2515" i="16"/>
  <c r="O1933" i="16"/>
  <c r="T1933" i="16"/>
  <c r="O1440" i="16"/>
  <c r="T1440" i="16"/>
  <c r="O1840" i="16"/>
  <c r="T1840" i="16"/>
  <c r="O2487" i="16"/>
  <c r="T2487" i="16"/>
  <c r="O1334" i="16"/>
  <c r="T1334" i="16"/>
  <c r="O1060" i="16"/>
  <c r="T1060" i="16"/>
  <c r="O1624" i="16"/>
  <c r="T1624" i="16"/>
  <c r="O837" i="16"/>
  <c r="T837" i="16"/>
  <c r="O2213" i="16"/>
  <c r="T2213" i="16"/>
  <c r="O894" i="16"/>
  <c r="T894" i="16"/>
  <c r="O2507" i="16"/>
  <c r="T2507" i="16"/>
  <c r="O3121" i="16"/>
  <c r="T3121" i="16"/>
  <c r="O3619" i="16"/>
  <c r="T3619" i="16"/>
  <c r="O2493" i="16"/>
  <c r="T2493" i="16"/>
  <c r="O3452" i="16"/>
  <c r="T3452" i="16"/>
  <c r="O2003" i="16"/>
  <c r="T2003" i="16"/>
  <c r="O2016" i="16"/>
  <c r="T2016" i="16"/>
  <c r="O1404" i="16"/>
  <c r="T1404" i="16"/>
  <c r="O3238" i="16"/>
  <c r="T3238" i="16"/>
  <c r="O1773" i="16"/>
  <c r="T1773" i="16"/>
  <c r="O756" i="16"/>
  <c r="T756" i="16"/>
  <c r="O1908" i="16"/>
  <c r="T1908" i="16"/>
  <c r="O3337" i="16"/>
  <c r="T3337" i="16"/>
  <c r="O3532" i="16"/>
  <c r="T3532" i="16"/>
  <c r="O3314" i="16"/>
  <c r="T3314" i="16"/>
  <c r="O3027" i="16"/>
  <c r="T3027" i="16"/>
  <c r="O798" i="16"/>
  <c r="T798" i="16"/>
  <c r="O1735" i="16"/>
  <c r="T1735" i="16"/>
  <c r="O2451" i="16"/>
  <c r="T2451" i="16"/>
  <c r="O356" i="16"/>
  <c r="T356" i="16"/>
  <c r="O125" i="16"/>
  <c r="T125" i="16"/>
  <c r="O406" i="16"/>
  <c r="T406" i="16"/>
  <c r="O1082" i="16"/>
  <c r="T1082" i="16"/>
  <c r="O1046" i="16"/>
  <c r="T1046" i="16"/>
  <c r="O879" i="16"/>
  <c r="T879" i="16"/>
  <c r="O81" i="16"/>
  <c r="T81" i="16"/>
  <c r="O227" i="16"/>
  <c r="T227" i="16"/>
  <c r="O1490" i="16"/>
  <c r="T1490" i="16"/>
  <c r="O2557" i="16"/>
  <c r="T2557" i="16"/>
  <c r="O2595" i="16"/>
  <c r="T2595" i="16"/>
  <c r="O3840" i="16"/>
  <c r="T3840" i="16"/>
  <c r="O1733" i="16"/>
  <c r="T1733" i="16"/>
  <c r="O3786" i="16"/>
  <c r="T3786" i="16"/>
  <c r="O2931" i="16"/>
  <c r="T2931" i="16"/>
  <c r="O3071" i="16"/>
  <c r="T3071" i="16"/>
  <c r="O2527" i="16"/>
  <c r="T2527" i="16"/>
  <c r="O3139" i="16"/>
  <c r="T3139" i="16"/>
  <c r="O719" i="16"/>
  <c r="T719" i="16"/>
  <c r="O959" i="16"/>
  <c r="T959" i="16"/>
  <c r="O1639" i="16"/>
  <c r="T1639" i="16"/>
  <c r="O3506" i="16"/>
  <c r="T3506" i="16"/>
  <c r="O1960" i="16"/>
  <c r="T1960" i="16"/>
  <c r="O714" i="16"/>
  <c r="T714" i="16"/>
  <c r="O527" i="16"/>
  <c r="T527" i="16"/>
  <c r="O388" i="16"/>
  <c r="T388" i="16"/>
  <c r="O295" i="16"/>
  <c r="T295" i="16"/>
  <c r="O3305" i="16"/>
  <c r="T3305" i="16"/>
  <c r="O1998" i="16"/>
  <c r="T1998" i="16"/>
  <c r="O2369" i="16"/>
  <c r="T2369" i="16"/>
  <c r="O416" i="16"/>
  <c r="T416" i="16"/>
  <c r="O864" i="16"/>
  <c r="T864" i="16"/>
  <c r="O1681" i="16"/>
  <c r="T1681" i="16"/>
  <c r="O2262" i="16"/>
  <c r="T2262" i="16"/>
  <c r="O1409" i="16"/>
  <c r="T1409" i="16"/>
  <c r="O1145" i="16"/>
  <c r="T1145" i="16"/>
  <c r="O1360" i="16"/>
  <c r="T1360" i="16"/>
  <c r="O1862" i="16"/>
  <c r="T1862" i="16"/>
  <c r="O755" i="16"/>
  <c r="T755" i="16"/>
  <c r="O77" i="16"/>
  <c r="T77" i="16"/>
  <c r="O784" i="16"/>
  <c r="T784" i="16"/>
  <c r="O2756" i="16"/>
  <c r="T2756" i="16"/>
  <c r="O1263" i="16"/>
  <c r="T1263" i="16"/>
  <c r="O658" i="16"/>
  <c r="T658" i="16"/>
  <c r="O177" i="16"/>
  <c r="T177" i="16"/>
  <c r="O494" i="16"/>
  <c r="T494" i="16"/>
  <c r="O1343" i="16"/>
  <c r="T1343" i="16"/>
  <c r="O3312" i="16"/>
  <c r="T3312" i="16"/>
  <c r="O3291" i="16"/>
  <c r="T3291" i="16"/>
  <c r="O2899" i="16"/>
  <c r="T2899" i="16"/>
  <c r="O3712" i="16"/>
  <c r="T3712" i="16"/>
  <c r="O2919" i="16"/>
  <c r="T2919" i="16"/>
  <c r="O2857" i="16"/>
  <c r="T2857" i="16"/>
  <c r="O649" i="16"/>
  <c r="T649" i="16"/>
  <c r="O1643" i="16"/>
  <c r="T1643" i="16"/>
  <c r="O3809" i="16"/>
  <c r="T3809" i="16"/>
  <c r="O2243" i="16"/>
  <c r="T2243" i="16"/>
  <c r="O3333" i="16"/>
  <c r="T3333" i="16"/>
  <c r="O1376" i="16"/>
  <c r="T1376" i="16"/>
  <c r="O1250" i="16"/>
  <c r="T1250" i="16"/>
  <c r="O3650" i="16"/>
  <c r="T3650" i="16"/>
  <c r="O3666" i="16"/>
  <c r="T3666" i="16"/>
  <c r="O2891" i="16"/>
  <c r="T2891" i="16"/>
  <c r="O3407" i="16"/>
  <c r="T3407" i="16"/>
  <c r="O1736" i="16"/>
  <c r="T1736" i="16"/>
  <c r="O2076" i="16"/>
  <c r="T2076" i="16"/>
  <c r="O3636" i="16"/>
  <c r="T3636" i="16"/>
  <c r="O2999" i="16"/>
  <c r="T2999" i="16"/>
  <c r="O2256" i="16"/>
  <c r="T2256" i="16"/>
  <c r="O2106" i="16"/>
  <c r="T2106" i="16"/>
  <c r="O3826" i="16"/>
  <c r="T3826" i="16"/>
  <c r="O3415" i="16"/>
  <c r="T3415" i="16"/>
  <c r="O2783" i="16"/>
  <c r="T2783" i="16"/>
  <c r="O3640" i="16"/>
  <c r="T3640" i="16"/>
  <c r="O3460" i="16"/>
  <c r="T3460" i="16"/>
  <c r="O3158" i="16"/>
  <c r="T3158" i="16"/>
  <c r="O1456" i="16"/>
  <c r="T1456" i="16"/>
  <c r="O1470" i="16"/>
  <c r="T1470" i="16"/>
  <c r="O2455" i="16"/>
  <c r="T2455" i="16"/>
  <c r="O2961" i="16"/>
  <c r="T2961" i="16"/>
  <c r="O2570" i="16"/>
  <c r="T2570" i="16"/>
  <c r="O2824" i="16"/>
  <c r="T2824" i="16"/>
  <c r="O607" i="16"/>
  <c r="T607" i="16"/>
  <c r="O265" i="16"/>
  <c r="T265" i="16"/>
  <c r="O920" i="16"/>
  <c r="T920" i="16"/>
  <c r="O1874" i="16"/>
  <c r="T1874" i="16"/>
  <c r="O176" i="16"/>
  <c r="T176" i="16"/>
  <c r="O296" i="16"/>
  <c r="T296" i="16"/>
  <c r="O1480" i="16"/>
  <c r="T1480" i="16"/>
  <c r="O664" i="16"/>
  <c r="T664" i="16"/>
  <c r="O496" i="16"/>
  <c r="T496" i="16"/>
  <c r="O76" i="16"/>
  <c r="T76" i="16"/>
  <c r="O538" i="16"/>
  <c r="T538" i="16"/>
  <c r="O2697" i="16"/>
  <c r="T2697" i="16"/>
  <c r="O2664" i="16"/>
  <c r="T2664" i="16"/>
  <c r="O741" i="16"/>
  <c r="T741" i="16"/>
  <c r="O2856" i="16"/>
  <c r="T2856" i="16"/>
  <c r="O491" i="16"/>
  <c r="T491" i="16"/>
  <c r="O3496" i="16"/>
  <c r="T3496" i="16"/>
  <c r="O1950" i="16"/>
  <c r="T1950" i="16"/>
  <c r="O3348" i="16"/>
  <c r="T3348" i="16"/>
  <c r="O3221" i="16"/>
  <c r="T3221" i="16"/>
  <c r="O1891" i="16"/>
  <c r="T1891" i="16"/>
  <c r="O1313" i="16"/>
  <c r="T1313" i="16"/>
  <c r="O2464" i="16"/>
  <c r="T2464" i="16"/>
  <c r="O1663" i="16"/>
  <c r="T1663" i="16"/>
  <c r="O2287" i="16"/>
  <c r="T2287" i="16"/>
  <c r="O2086" i="16"/>
  <c r="T2086" i="16"/>
  <c r="O2426" i="16"/>
  <c r="T2426" i="16"/>
  <c r="O2680" i="16"/>
  <c r="T2680" i="16"/>
  <c r="O1901" i="16"/>
  <c r="T1901" i="16"/>
  <c r="O777" i="16"/>
  <c r="T777" i="16"/>
  <c r="O1645" i="16"/>
  <c r="T1645" i="16"/>
  <c r="O1040" i="16"/>
  <c r="T1040" i="16"/>
  <c r="O1813" i="16"/>
  <c r="T1813" i="16"/>
  <c r="O151" i="16"/>
  <c r="T151" i="16"/>
  <c r="O860" i="16"/>
  <c r="T860" i="16"/>
  <c r="O520" i="16"/>
  <c r="T520" i="16"/>
  <c r="O1037" i="16"/>
  <c r="T1037" i="16"/>
  <c r="O353" i="16"/>
  <c r="T353" i="16"/>
  <c r="O508" i="16"/>
  <c r="T508" i="16"/>
  <c r="O692" i="16"/>
  <c r="T692" i="16"/>
  <c r="O3610" i="16"/>
  <c r="T3610" i="16"/>
  <c r="O2547" i="16"/>
  <c r="T2547" i="16"/>
  <c r="O1335" i="16"/>
  <c r="T1335" i="16"/>
  <c r="O2005" i="16"/>
  <c r="T2005" i="16"/>
  <c r="O2261" i="16"/>
  <c r="T2261" i="16"/>
  <c r="O3507" i="16"/>
  <c r="T3507" i="16"/>
  <c r="O1527" i="16"/>
  <c r="T1527" i="16"/>
  <c r="O3754" i="16"/>
  <c r="T3754" i="16"/>
  <c r="O3349" i="16"/>
  <c r="T3349" i="16"/>
  <c r="O2712" i="16"/>
  <c r="T2712" i="16"/>
  <c r="O347" i="16"/>
  <c r="T347" i="16"/>
  <c r="O1512" i="16"/>
  <c r="T1512" i="16"/>
  <c r="O3732" i="16"/>
  <c r="T3732" i="16"/>
  <c r="O3538" i="16"/>
  <c r="T3538" i="16"/>
  <c r="O95" i="16"/>
  <c r="T95" i="16"/>
  <c r="O3198" i="16"/>
  <c r="T3198" i="16"/>
  <c r="O2771" i="16"/>
  <c r="T2771" i="16"/>
  <c r="O3395" i="16"/>
  <c r="T3395" i="16"/>
  <c r="O3742" i="16"/>
  <c r="T3742" i="16"/>
  <c r="O3448" i="16"/>
  <c r="T3448" i="16"/>
  <c r="O1168" i="16"/>
  <c r="T1168" i="16"/>
  <c r="O1182" i="16"/>
  <c r="T1182" i="16"/>
  <c r="O2321" i="16"/>
  <c r="T2321" i="16"/>
  <c r="O1494" i="16"/>
  <c r="T1494" i="16"/>
  <c r="O2120" i="16"/>
  <c r="T2120" i="16"/>
  <c r="O1210" i="16"/>
  <c r="T1210" i="16"/>
  <c r="O2080" i="16"/>
  <c r="T2080" i="16"/>
  <c r="O2536" i="16"/>
  <c r="T2536" i="16"/>
  <c r="O1484" i="16"/>
  <c r="T1484" i="16"/>
  <c r="O1757" i="16"/>
  <c r="T1757" i="16"/>
  <c r="O934" i="16"/>
  <c r="T934" i="16"/>
  <c r="O633" i="16"/>
  <c r="T633" i="16"/>
  <c r="O1466" i="16"/>
  <c r="T1466" i="16"/>
  <c r="O895" i="16"/>
  <c r="T895" i="16"/>
  <c r="O1669" i="16"/>
  <c r="T1669" i="16"/>
  <c r="O717" i="16"/>
  <c r="T717" i="16"/>
  <c r="O376" i="16"/>
  <c r="T376" i="16"/>
  <c r="O209" i="16"/>
  <c r="T209" i="16"/>
  <c r="O890" i="16"/>
  <c r="T890" i="16"/>
  <c r="O651" i="16"/>
  <c r="T651" i="16"/>
  <c r="O3042" i="16"/>
  <c r="T3042" i="16"/>
  <c r="O1324" i="16"/>
  <c r="T1324" i="16"/>
  <c r="O752" i="16"/>
  <c r="T752" i="16"/>
  <c r="O853" i="16"/>
  <c r="T853" i="16"/>
  <c r="O1088" i="16"/>
  <c r="T1088" i="16"/>
  <c r="O481" i="16"/>
  <c r="T481" i="16"/>
  <c r="O3749" i="16"/>
  <c r="T3749" i="16"/>
  <c r="O3434" i="16"/>
  <c r="T3434" i="16"/>
  <c r="O1769" i="16"/>
  <c r="T1769" i="16"/>
  <c r="O1855" i="16"/>
  <c r="T1855" i="16"/>
  <c r="O2339" i="16"/>
  <c r="T2339" i="16"/>
  <c r="O2909" i="16"/>
  <c r="T2909" i="16"/>
  <c r="O2574" i="16"/>
  <c r="T2574" i="16"/>
  <c r="O3594" i="16"/>
  <c r="T3594" i="16"/>
  <c r="O3162" i="16"/>
  <c r="T3162" i="16"/>
  <c r="O2360" i="16"/>
  <c r="T2360" i="16"/>
  <c r="O3127" i="16"/>
  <c r="T3127" i="16"/>
  <c r="O1797" i="16"/>
  <c r="T1797" i="16"/>
  <c r="O3691" i="16"/>
  <c r="T3691" i="16"/>
  <c r="O2361" i="16"/>
  <c r="T2361" i="16"/>
  <c r="O1340" i="16"/>
  <c r="T1340" i="16"/>
  <c r="O3374" i="16"/>
  <c r="T3374" i="16"/>
  <c r="O1447" i="16"/>
  <c r="T1447" i="16"/>
  <c r="O1671" i="16"/>
  <c r="T1671" i="16"/>
  <c r="O1539" i="16"/>
  <c r="T1539" i="16"/>
  <c r="O1569" i="16"/>
  <c r="T1569" i="16"/>
  <c r="O1946" i="16"/>
  <c r="T1946" i="16"/>
  <c r="O3077" i="16"/>
  <c r="T3077" i="16"/>
  <c r="O2017" i="16"/>
  <c r="T2017" i="16"/>
  <c r="O996" i="16"/>
  <c r="T996" i="16"/>
  <c r="O1505" i="16"/>
  <c r="T1505" i="16"/>
  <c r="O1001" i="16"/>
  <c r="T1001" i="16"/>
  <c r="O285" i="16"/>
  <c r="T285" i="16"/>
  <c r="O2101" i="16"/>
  <c r="T2101" i="16"/>
  <c r="O2666" i="16"/>
  <c r="T2666" i="16"/>
  <c r="O100" i="16"/>
  <c r="T100" i="16"/>
  <c r="O259" i="16"/>
  <c r="T259" i="16"/>
  <c r="O2209" i="16"/>
  <c r="T2209" i="16"/>
  <c r="O92" i="16"/>
  <c r="T92" i="16"/>
  <c r="O609" i="16"/>
  <c r="T609" i="16"/>
  <c r="O577" i="16"/>
  <c r="T577" i="16"/>
  <c r="O780" i="16"/>
  <c r="T780" i="16"/>
  <c r="O3122" i="16"/>
  <c r="T3122" i="16"/>
  <c r="O2612" i="16"/>
  <c r="T2612" i="16"/>
  <c r="O1658" i="16"/>
  <c r="T1658" i="16"/>
  <c r="O847" i="16"/>
  <c r="T847" i="16"/>
  <c r="O97" i="16"/>
  <c r="T97" i="16"/>
  <c r="O1372" i="16"/>
  <c r="T1372" i="16"/>
  <c r="O2269" i="16"/>
  <c r="T2269" i="16"/>
  <c r="O946" i="16"/>
  <c r="T946" i="16"/>
  <c r="O3215" i="16"/>
  <c r="T3215" i="16"/>
  <c r="O2508" i="16"/>
  <c r="T2508" i="16"/>
  <c r="O3675" i="16"/>
  <c r="T3675" i="16"/>
  <c r="O1555" i="16"/>
  <c r="T1555" i="16"/>
  <c r="O2963" i="16"/>
  <c r="T2963" i="16"/>
  <c r="O1655" i="16"/>
  <c r="T1655" i="16"/>
  <c r="O2118" i="16"/>
  <c r="T2118" i="16"/>
  <c r="O1917" i="16"/>
  <c r="T1917" i="16"/>
  <c r="O3281" i="16"/>
  <c r="T3281" i="16"/>
  <c r="O2480" i="16"/>
  <c r="T2480" i="16"/>
  <c r="O3701" i="16"/>
  <c r="T3701" i="16"/>
  <c r="O3359" i="16"/>
  <c r="T3359" i="16"/>
  <c r="O1160" i="16"/>
  <c r="T1160" i="16"/>
  <c r="O2620" i="16"/>
  <c r="T2620" i="16"/>
  <c r="O2621" i="16"/>
  <c r="T2621" i="16"/>
  <c r="O1146" i="16"/>
  <c r="T1146" i="16"/>
  <c r="O1328" i="16"/>
  <c r="T1328" i="16"/>
  <c r="O1421" i="16"/>
  <c r="T1421" i="16"/>
  <c r="O1659" i="16"/>
  <c r="T1659" i="16"/>
  <c r="O1528" i="16"/>
  <c r="T1528" i="16"/>
  <c r="O1759" i="16"/>
  <c r="T1759" i="16"/>
  <c r="O1205" i="16"/>
  <c r="T1205" i="16"/>
  <c r="O1429" i="16"/>
  <c r="T1429" i="16"/>
  <c r="O2788" i="16"/>
  <c r="T2788" i="16"/>
  <c r="O452" i="16"/>
  <c r="T452" i="16"/>
  <c r="O2232" i="16"/>
  <c r="T2232" i="16"/>
  <c r="O809" i="16"/>
  <c r="T809" i="16"/>
  <c r="O311" i="16"/>
  <c r="T311" i="16"/>
  <c r="O235" i="16"/>
  <c r="T235" i="16"/>
  <c r="O865" i="16"/>
  <c r="T865" i="16"/>
  <c r="O1838" i="16"/>
  <c r="T1838" i="16"/>
  <c r="O2073" i="16"/>
  <c r="T2073" i="16"/>
  <c r="O2727" i="16"/>
  <c r="T2727" i="16"/>
  <c r="O1938" i="16"/>
  <c r="T1938" i="16"/>
  <c r="O2056" i="16"/>
  <c r="T2056" i="16"/>
  <c r="O1545" i="16"/>
  <c r="T1545" i="16"/>
  <c r="O3707" i="16"/>
  <c r="T3707" i="16"/>
  <c r="O3146" i="16"/>
  <c r="T3146" i="16"/>
  <c r="O3687" i="16"/>
  <c r="T3687" i="16"/>
  <c r="O1568" i="16"/>
  <c r="T1568" i="16"/>
  <c r="O1709" i="16"/>
  <c r="T1709" i="16"/>
  <c r="O1149" i="16"/>
  <c r="T1149" i="16"/>
  <c r="O3546" i="16"/>
  <c r="T3546" i="16"/>
  <c r="O3530" i="16"/>
  <c r="T3530" i="16"/>
  <c r="O2854" i="16"/>
  <c r="T2854" i="16"/>
  <c r="O2802" i="16"/>
  <c r="T2802" i="16"/>
  <c r="O3172" i="16"/>
  <c r="T3172" i="16"/>
  <c r="O2991" i="16"/>
  <c r="T2991" i="16"/>
  <c r="O1597" i="16"/>
  <c r="T1597" i="16"/>
  <c r="O3057" i="16"/>
  <c r="T3057" i="16"/>
  <c r="O2566" i="16"/>
  <c r="T2566" i="16"/>
  <c r="O1968" i="16"/>
  <c r="T1968" i="16"/>
  <c r="O2237" i="16"/>
  <c r="T2237" i="16"/>
  <c r="O3788" i="16"/>
  <c r="T3788" i="16"/>
  <c r="O1366" i="16"/>
  <c r="T1366" i="16"/>
  <c r="O3406" i="16"/>
  <c r="T3406" i="16"/>
  <c r="O3526" i="16"/>
  <c r="T3526" i="16"/>
  <c r="O84" i="16"/>
  <c r="T84" i="16"/>
  <c r="O1535" i="16"/>
  <c r="T1535" i="16"/>
  <c r="O2328" i="16"/>
  <c r="T2328" i="16"/>
  <c r="O3540" i="16"/>
  <c r="T3540" i="16"/>
  <c r="O2903" i="16"/>
  <c r="T2903" i="16"/>
  <c r="O1734" i="16"/>
  <c r="T1734" i="16"/>
  <c r="O3313" i="16"/>
  <c r="T3313" i="16"/>
  <c r="O407" i="16"/>
  <c r="T407" i="16"/>
  <c r="O1573" i="16"/>
  <c r="T1573" i="16"/>
  <c r="O2942" i="16"/>
  <c r="T2942" i="16"/>
  <c r="O2858" i="16"/>
  <c r="T2858" i="16"/>
  <c r="O2007" i="16"/>
  <c r="T2007" i="16"/>
  <c r="O1878" i="16"/>
  <c r="T1878" i="16"/>
  <c r="O2441" i="16"/>
  <c r="T2441" i="16"/>
  <c r="O1638" i="16"/>
  <c r="T1638" i="16"/>
  <c r="O1113" i="16"/>
  <c r="T1113" i="16"/>
  <c r="O2668" i="16"/>
  <c r="T2668" i="16"/>
  <c r="O1443" i="16"/>
  <c r="T1443" i="16"/>
  <c r="O656" i="16"/>
  <c r="T656" i="16"/>
  <c r="O343" i="16"/>
  <c r="T343" i="16"/>
  <c r="O1012" i="16"/>
  <c r="T1012" i="16"/>
  <c r="O298" i="16"/>
  <c r="T298" i="16"/>
  <c r="O427" i="16"/>
  <c r="T427" i="16"/>
  <c r="O417" i="16"/>
  <c r="T417" i="16"/>
  <c r="O2077" i="16"/>
  <c r="T2077" i="16"/>
  <c r="O1057" i="16"/>
  <c r="T1057" i="16"/>
  <c r="O2929" i="16"/>
  <c r="T2929" i="16"/>
  <c r="O80" i="16"/>
  <c r="T80" i="16"/>
  <c r="O173" i="16"/>
  <c r="T173" i="16"/>
  <c r="O1159" i="16"/>
  <c r="T1159" i="16"/>
  <c r="O2445" i="16"/>
  <c r="T2445" i="16"/>
  <c r="O1352" i="16"/>
  <c r="T1352" i="16"/>
  <c r="O2594" i="16"/>
  <c r="T2594" i="16"/>
  <c r="O983" i="16"/>
  <c r="T983" i="16"/>
  <c r="O2135" i="16"/>
  <c r="T2135" i="16"/>
  <c r="O3018" i="16"/>
  <c r="T3018" i="16"/>
  <c r="O1124" i="16"/>
  <c r="T1124" i="16"/>
  <c r="O3167" i="16"/>
  <c r="T3167" i="16"/>
  <c r="O2520" i="16"/>
  <c r="T2520" i="16"/>
  <c r="O1920" i="16"/>
  <c r="T1920" i="16"/>
  <c r="O2550" i="16"/>
  <c r="T2550" i="16"/>
  <c r="O3206" i="16"/>
  <c r="T3206" i="16"/>
  <c r="O3634" i="16"/>
  <c r="T3634" i="16"/>
  <c r="O3149" i="16"/>
  <c r="T3149" i="16"/>
  <c r="O3269" i="16"/>
  <c r="T3269" i="16"/>
  <c r="O3473" i="16"/>
  <c r="T3473" i="16"/>
  <c r="O2755" i="16"/>
  <c r="T2755" i="16"/>
  <c r="O2647" i="16"/>
  <c r="T2647" i="16"/>
  <c r="O1629" i="16"/>
  <c r="T1629" i="16"/>
  <c r="O3051" i="16"/>
  <c r="T3051" i="16"/>
  <c r="O1097" i="16"/>
  <c r="T1097" i="16"/>
  <c r="O2776" i="16"/>
  <c r="T2776" i="16"/>
  <c r="O997" i="16"/>
  <c r="T997" i="16"/>
  <c r="O2176" i="16"/>
  <c r="T2176" i="16"/>
  <c r="O908" i="16"/>
  <c r="T908" i="16"/>
  <c r="O2714" i="16"/>
  <c r="T2714" i="16"/>
  <c r="O1015" i="16"/>
  <c r="T1015" i="16"/>
  <c r="O1777" i="16"/>
  <c r="T1777" i="16"/>
  <c r="O1063" i="16"/>
  <c r="T1063" i="16"/>
  <c r="O825" i="16"/>
  <c r="T825" i="16"/>
  <c r="O432" i="16"/>
  <c r="T432" i="16"/>
  <c r="O980" i="16"/>
  <c r="T980" i="16"/>
  <c r="O361" i="16"/>
  <c r="T361" i="16"/>
  <c r="O3354" i="16"/>
  <c r="T3354" i="16"/>
  <c r="O3458" i="16"/>
  <c r="T3458" i="16"/>
  <c r="O1522" i="16"/>
  <c r="T1522" i="16"/>
  <c r="O1319" i="16"/>
  <c r="T1319" i="16"/>
  <c r="O1261" i="16"/>
  <c r="T1261" i="16"/>
  <c r="O2277" i="16"/>
  <c r="T2277" i="16"/>
  <c r="O515" i="16"/>
  <c r="T515" i="16"/>
  <c r="O1679" i="16"/>
  <c r="T1679" i="16"/>
  <c r="O1078" i="16"/>
  <c r="T1078" i="16"/>
  <c r="O3119" i="16"/>
  <c r="T3119" i="16"/>
  <c r="O3237" i="16"/>
  <c r="T3237" i="16"/>
  <c r="O888" i="16"/>
  <c r="T888" i="16"/>
  <c r="O3252" i="16"/>
  <c r="T3252" i="16"/>
  <c r="O3672" i="16"/>
  <c r="T3672" i="16"/>
  <c r="O1391" i="16"/>
  <c r="T1391" i="16"/>
  <c r="O1284" i="16"/>
  <c r="T1284" i="16"/>
  <c r="O1092" i="16"/>
  <c r="T1092" i="16"/>
  <c r="O2630" i="16"/>
  <c r="T2630" i="16"/>
  <c r="O1589" i="16"/>
  <c r="T1589" i="16"/>
  <c r="O2153" i="16"/>
  <c r="T2153" i="16"/>
  <c r="O1571" i="16"/>
  <c r="T1571" i="16"/>
  <c r="O2380" i="16"/>
  <c r="T2380" i="16"/>
  <c r="O3663" i="16"/>
  <c r="T3663" i="16"/>
  <c r="O1156" i="16"/>
  <c r="T1156" i="16"/>
  <c r="O368" i="16"/>
  <c r="T368" i="16"/>
  <c r="O50" i="16"/>
  <c r="T50" i="16"/>
  <c r="O724" i="16"/>
  <c r="T724" i="16"/>
  <c r="O1028" i="16"/>
  <c r="T1028" i="16"/>
  <c r="O2030" i="16"/>
  <c r="T2030" i="16"/>
  <c r="O795" i="16"/>
  <c r="T795" i="16"/>
  <c r="O140" i="16"/>
  <c r="T140" i="16"/>
  <c r="O1766" i="16"/>
  <c r="T1766" i="16"/>
  <c r="O769" i="16"/>
  <c r="T769" i="16"/>
  <c r="O591" i="16"/>
  <c r="T591" i="16"/>
  <c r="O799" i="16"/>
  <c r="T799" i="16"/>
  <c r="O1048" i="16"/>
  <c r="T1048" i="16"/>
  <c r="O631" i="16"/>
  <c r="T631" i="16"/>
  <c r="O1351" i="16"/>
  <c r="T1351" i="16"/>
  <c r="O3331" i="16"/>
  <c r="T3331" i="16"/>
  <c r="O1018" i="16"/>
  <c r="T1018" i="16"/>
  <c r="O3446" i="16"/>
  <c r="T3446" i="16"/>
  <c r="O2283" i="16"/>
  <c r="T2283" i="16"/>
  <c r="O549" i="16"/>
  <c r="T549" i="16"/>
  <c r="O3255" i="16"/>
  <c r="T3255" i="16"/>
  <c r="O3521" i="16"/>
  <c r="T3521" i="16"/>
  <c r="O2720" i="16"/>
  <c r="T2720" i="16"/>
  <c r="O3651" i="16"/>
  <c r="T3651" i="16"/>
  <c r="O1532" i="16"/>
  <c r="T1532" i="16"/>
  <c r="O2088" i="16"/>
  <c r="T2088" i="16"/>
  <c r="O2381" i="16"/>
  <c r="T2381" i="16"/>
  <c r="O2959" i="16"/>
  <c r="T2959" i="16"/>
  <c r="O1962" i="16"/>
  <c r="T1962" i="16"/>
  <c r="O1860" i="16"/>
  <c r="T1860" i="16"/>
  <c r="O3584" i="16"/>
  <c r="T3584" i="16"/>
  <c r="O1847" i="16"/>
  <c r="T1847" i="16"/>
  <c r="O3234" i="16"/>
  <c r="T3234" i="16"/>
  <c r="O3561" i="16"/>
  <c r="T3561" i="16"/>
  <c r="O1971" i="16"/>
  <c r="T1971" i="16"/>
  <c r="O2416" i="16"/>
  <c r="T2416" i="16"/>
  <c r="O2244" i="16"/>
  <c r="T2244" i="16"/>
  <c r="O1219" i="16"/>
  <c r="T1219" i="16"/>
  <c r="O2966" i="16"/>
  <c r="T2966" i="16"/>
  <c r="O2893" i="16"/>
  <c r="T2893" i="16"/>
  <c r="O841" i="16"/>
  <c r="T841" i="16"/>
  <c r="O109" i="16"/>
  <c r="T109" i="16"/>
  <c r="O856" i="16"/>
  <c r="T856" i="16"/>
  <c r="O204" i="16"/>
  <c r="T204" i="16"/>
  <c r="O2977" i="16"/>
  <c r="T2977" i="16"/>
  <c r="O964" i="16"/>
  <c r="T964" i="16"/>
  <c r="O117" i="16"/>
  <c r="T117" i="16"/>
  <c r="O956" i="16"/>
  <c r="T956" i="16"/>
  <c r="O1718" i="16"/>
  <c r="T1718" i="16"/>
  <c r="O188" i="16"/>
  <c r="T188" i="16"/>
  <c r="O1752" i="16"/>
  <c r="T1752" i="16"/>
  <c r="O3635" i="16"/>
  <c r="T3635" i="16"/>
  <c r="O2323" i="16"/>
  <c r="T2323" i="16"/>
  <c r="O1432" i="16"/>
  <c r="T1432" i="16"/>
  <c r="O1232" i="16"/>
  <c r="T1232" i="16"/>
  <c r="O1989" i="16"/>
  <c r="T1989" i="16"/>
  <c r="O1955" i="16"/>
  <c r="T1955" i="16"/>
  <c r="O1392" i="16"/>
  <c r="T1392" i="16"/>
  <c r="O3469" i="16"/>
  <c r="T3469" i="16"/>
  <c r="O2865" i="16"/>
  <c r="T2865" i="16"/>
  <c r="O3253" i="16"/>
  <c r="T3253" i="16"/>
  <c r="O3656" i="16"/>
  <c r="T3656" i="16"/>
  <c r="O2325" i="16"/>
  <c r="T2325" i="16"/>
  <c r="O1833" i="16"/>
  <c r="T1833" i="16"/>
  <c r="O1211" i="16"/>
  <c r="T1211" i="16"/>
  <c r="O1248" i="16"/>
  <c r="T1248" i="16"/>
  <c r="O3325" i="16"/>
  <c r="T3325" i="16"/>
  <c r="O3055" i="16"/>
  <c r="T3055" i="16"/>
  <c r="O3681" i="16"/>
  <c r="T3681" i="16"/>
  <c r="O3439" i="16"/>
  <c r="T3439" i="16"/>
  <c r="O2109" i="16"/>
  <c r="T2109" i="16"/>
  <c r="O2349" i="16"/>
  <c r="T2349" i="16"/>
  <c r="O443" i="16"/>
  <c r="T443" i="16"/>
  <c r="O3241" i="16"/>
  <c r="T3241" i="16"/>
  <c r="O2592" i="16"/>
  <c r="T2592" i="16"/>
  <c r="O3478" i="16"/>
  <c r="T3478" i="16"/>
  <c r="O3034" i="16"/>
  <c r="T3034" i="16"/>
  <c r="O2140" i="16"/>
  <c r="T2140" i="16"/>
  <c r="O1289" i="16"/>
  <c r="T1289" i="16"/>
  <c r="O1157" i="16"/>
  <c r="T1157" i="16"/>
  <c r="O1722" i="16"/>
  <c r="T1722" i="16"/>
  <c r="O1492" i="16"/>
  <c r="T1492" i="16"/>
  <c r="O1935" i="16"/>
  <c r="T1935" i="16"/>
  <c r="O2786" i="16"/>
  <c r="T2786" i="16"/>
  <c r="O931" i="16"/>
  <c r="T931" i="16"/>
  <c r="O1038" i="16"/>
  <c r="T1038" i="16"/>
  <c r="O292" i="16"/>
  <c r="T292" i="16"/>
  <c r="O597" i="16"/>
  <c r="T597" i="16"/>
  <c r="O363" i="16"/>
  <c r="T363" i="16"/>
  <c r="O716" i="16"/>
  <c r="T716" i="16"/>
  <c r="O1333" i="16"/>
  <c r="T1333" i="16"/>
  <c r="O337" i="16"/>
  <c r="T337" i="16"/>
  <c r="O2197" i="16"/>
  <c r="T2197" i="16"/>
  <c r="O367" i="16"/>
  <c r="T367" i="16"/>
  <c r="O399" i="16"/>
  <c r="T399" i="16"/>
  <c r="O354" i="16"/>
  <c r="T354" i="16"/>
  <c r="O3135" i="16"/>
  <c r="T3135" i="16"/>
  <c r="O2415" i="16"/>
  <c r="T2415" i="16"/>
  <c r="O411" i="16"/>
  <c r="T411" i="16"/>
  <c r="O191" i="16"/>
  <c r="T191" i="16"/>
  <c r="O3309" i="16"/>
  <c r="T3309" i="16"/>
  <c r="O2436" i="16"/>
  <c r="T2436" i="16"/>
  <c r="O2623" i="16"/>
  <c r="T2623" i="16"/>
  <c r="O2006" i="16"/>
  <c r="T2006" i="16"/>
  <c r="O1934" i="16"/>
  <c r="T1934" i="16"/>
  <c r="O249" i="16"/>
  <c r="T249" i="16"/>
  <c r="O3336" i="16"/>
  <c r="T3336" i="16"/>
  <c r="O2443" i="16"/>
  <c r="T2443" i="16"/>
  <c r="O2229" i="16"/>
  <c r="T2229" i="16"/>
  <c r="O1150" i="16"/>
  <c r="T1150" i="16"/>
  <c r="O2335" i="16"/>
  <c r="T2335" i="16"/>
  <c r="O1841" i="16"/>
  <c r="T1841" i="16"/>
  <c r="O869" i="16"/>
  <c r="T869" i="16"/>
  <c r="O1567" i="16"/>
  <c r="T1567" i="16"/>
  <c r="O2654" i="16"/>
  <c r="T2654" i="16"/>
  <c r="O2279" i="16"/>
  <c r="T2279" i="16"/>
  <c r="O2383" i="16"/>
  <c r="T2383" i="16"/>
  <c r="O2085" i="16"/>
  <c r="T2085" i="16"/>
  <c r="O1207" i="16"/>
  <c r="T1207" i="16"/>
  <c r="O3417" i="16"/>
  <c r="T3417" i="16"/>
  <c r="O2245" i="16"/>
  <c r="T2245" i="16"/>
  <c r="O3578" i="16"/>
  <c r="T3578" i="16"/>
  <c r="O1457" i="16"/>
  <c r="T1457" i="16"/>
  <c r="O3362" i="16"/>
  <c r="T3362" i="16"/>
  <c r="O3271" i="16"/>
  <c r="T3271" i="16"/>
  <c r="O2937" i="16"/>
  <c r="T2937" i="16"/>
  <c r="O1553" i="16"/>
  <c r="T1553" i="16"/>
  <c r="O2160" i="16"/>
  <c r="T2160" i="16"/>
  <c r="O2917" i="16"/>
  <c r="T2917" i="16"/>
  <c r="O536" i="16"/>
  <c r="T536" i="16"/>
  <c r="O3299" i="16"/>
  <c r="T3299" i="16"/>
  <c r="O3105" i="16"/>
  <c r="T3105" i="16"/>
  <c r="O2198" i="16"/>
  <c r="T2198" i="16"/>
  <c r="O1375" i="16"/>
  <c r="T1375" i="16"/>
  <c r="O3209" i="16"/>
  <c r="T3209" i="16"/>
  <c r="O1825" i="16"/>
  <c r="T1825" i="16"/>
  <c r="O448" i="16"/>
  <c r="T448" i="16"/>
  <c r="O3445" i="16"/>
  <c r="T3445" i="16"/>
  <c r="O916" i="16"/>
  <c r="T916" i="16"/>
  <c r="O1461" i="16"/>
  <c r="T1461" i="16"/>
  <c r="O3370" i="16"/>
  <c r="T3370" i="16"/>
  <c r="O2675" i="16"/>
  <c r="T2675" i="16"/>
  <c r="O2063" i="16"/>
  <c r="T2063" i="16"/>
  <c r="O2730" i="16"/>
  <c r="T2730" i="16"/>
  <c r="O2034" i="16"/>
  <c r="T2034" i="16"/>
  <c r="O2827" i="16"/>
  <c r="T2827" i="16"/>
  <c r="O1240" i="16"/>
  <c r="T1240" i="16"/>
  <c r="O767" i="16"/>
  <c r="T767" i="16"/>
  <c r="O862" i="16"/>
  <c r="T862" i="16"/>
  <c r="O1345" i="16"/>
  <c r="T1345" i="16"/>
  <c r="O246" i="16"/>
  <c r="T246" i="16"/>
  <c r="O3412" i="16"/>
  <c r="T3412" i="16"/>
  <c r="O2940" i="16"/>
  <c r="T2940" i="16"/>
  <c r="O2110" i="16"/>
  <c r="T2110" i="16"/>
  <c r="O1416" i="16"/>
  <c r="T1416" i="16"/>
  <c r="O3822" i="16"/>
  <c r="T3822" i="16"/>
  <c r="O3554" i="16"/>
  <c r="T3554" i="16"/>
  <c r="O647" i="16"/>
  <c r="T647" i="16"/>
  <c r="O1800" i="16"/>
  <c r="T1800" i="16"/>
  <c r="O1199" i="16"/>
  <c r="T1199" i="16"/>
  <c r="O3493" i="16"/>
  <c r="T3493" i="16"/>
  <c r="O2747" i="16"/>
  <c r="T2747" i="16"/>
  <c r="O3435" i="16"/>
  <c r="T3435" i="16"/>
  <c r="O3527" i="16"/>
  <c r="T3527" i="16"/>
  <c r="O3839" i="16"/>
  <c r="T3839" i="16"/>
  <c r="O2035" i="16"/>
  <c r="T2035" i="16"/>
  <c r="O2609" i="16"/>
  <c r="T2609" i="16"/>
  <c r="O1820" i="16"/>
  <c r="T1820" i="16"/>
  <c r="O2366" i="16"/>
  <c r="T2366" i="16"/>
  <c r="O2384" i="16"/>
  <c r="T2384" i="16"/>
  <c r="O2043" i="16"/>
  <c r="T2043" i="16"/>
  <c r="O1982" i="16"/>
  <c r="T1982" i="16"/>
  <c r="O961" i="16"/>
  <c r="T961" i="16"/>
  <c r="O1006" i="16"/>
  <c r="T1006" i="16"/>
  <c r="O1055" i="16"/>
  <c r="T1055" i="16"/>
  <c r="O2551" i="16"/>
  <c r="T2551" i="16"/>
  <c r="O646" i="16"/>
  <c r="T646" i="16"/>
  <c r="O684" i="16"/>
  <c r="T684" i="16"/>
  <c r="O2505" i="16"/>
  <c r="T2505" i="16"/>
  <c r="O2222" i="16"/>
  <c r="T2222" i="16"/>
  <c r="O732" i="16"/>
  <c r="T732" i="16"/>
  <c r="O1331" i="16"/>
  <c r="T1331" i="16"/>
  <c r="O1273" i="16"/>
  <c r="T1273" i="16"/>
  <c r="O3491" i="16"/>
  <c r="T3491" i="16"/>
  <c r="O3607" i="16"/>
  <c r="T3607" i="16"/>
  <c r="O3410" i="16"/>
  <c r="T3410" i="16"/>
  <c r="O3168" i="16"/>
  <c r="T3168" i="16"/>
  <c r="O1656" i="16"/>
  <c r="T1656" i="16"/>
  <c r="O3682" i="16"/>
  <c r="T3682" i="16"/>
  <c r="O251" i="16"/>
  <c r="T251" i="16"/>
  <c r="O2195" i="16"/>
  <c r="T2195" i="16"/>
  <c r="O3770" i="16"/>
  <c r="T3770" i="16"/>
  <c r="O3550" i="16"/>
  <c r="T3550" i="16"/>
  <c r="O3292" i="16"/>
  <c r="T3292" i="16"/>
  <c r="O2759" i="16"/>
  <c r="T2759" i="16"/>
  <c r="O3723" i="16"/>
  <c r="T3723" i="16"/>
  <c r="O1939" i="16"/>
  <c r="T1939" i="16"/>
  <c r="O1325" i="16"/>
  <c r="T1325" i="16"/>
  <c r="O2223" i="16"/>
  <c r="T2223" i="16"/>
  <c r="O462" i="16"/>
  <c r="T462" i="16"/>
  <c r="O1832" i="16"/>
  <c r="T1832" i="16"/>
  <c r="O119" i="16"/>
  <c r="T119" i="16"/>
  <c r="O817" i="16"/>
  <c r="T817" i="16"/>
  <c r="O912" i="16"/>
  <c r="T912" i="16"/>
  <c r="O2607" i="16"/>
  <c r="T2607" i="16"/>
  <c r="O502" i="16"/>
  <c r="T502" i="16"/>
  <c r="O94" i="16"/>
  <c r="T94" i="16"/>
  <c r="O814" i="16"/>
  <c r="T814" i="16"/>
  <c r="O898" i="16"/>
  <c r="T898" i="16"/>
  <c r="O720" i="16"/>
  <c r="T720" i="16"/>
  <c r="O1128" i="16"/>
  <c r="T1128" i="16"/>
  <c r="O2754" i="16"/>
  <c r="T2754" i="16"/>
  <c r="O3267" i="16"/>
  <c r="T3267" i="16"/>
  <c r="O2471" i="16"/>
  <c r="T2471" i="16"/>
  <c r="O3352" i="16"/>
  <c r="T3352" i="16"/>
  <c r="O3205" i="16"/>
  <c r="T3205" i="16"/>
  <c r="O3625" i="16"/>
  <c r="T3625" i="16"/>
  <c r="O3147" i="16"/>
  <c r="T3147" i="16"/>
  <c r="O3567" i="16"/>
  <c r="T3567" i="16"/>
  <c r="O1748" i="16"/>
  <c r="T1748" i="16"/>
  <c r="O2282" i="16"/>
  <c r="T2282" i="16"/>
  <c r="O2968" i="16"/>
  <c r="T2968" i="16"/>
  <c r="O673" i="16"/>
  <c r="T673" i="16"/>
  <c r="O402" i="16"/>
  <c r="T402" i="16"/>
  <c r="O768" i="16"/>
  <c r="T768" i="16"/>
  <c r="O1744" i="16"/>
  <c r="T1744" i="16"/>
  <c r="O2801" i="16"/>
  <c r="T2801" i="16"/>
  <c r="O358" i="16"/>
  <c r="T358" i="16"/>
  <c r="O823" i="16"/>
  <c r="T823" i="16"/>
  <c r="O1138" i="16"/>
  <c r="T1138" i="16"/>
  <c r="O979" i="16"/>
  <c r="T979" i="16"/>
  <c r="O2363" i="16"/>
  <c r="T2363" i="16"/>
  <c r="O1314" i="16"/>
  <c r="T1314" i="16"/>
  <c r="O1438" i="16"/>
  <c r="T1438" i="16"/>
  <c r="O3818" i="16"/>
  <c r="T3818" i="16"/>
  <c r="O3218" i="16"/>
  <c r="T3218" i="16"/>
  <c r="O3129" i="16"/>
  <c r="T3129" i="16"/>
  <c r="O2793" i="16"/>
  <c r="T2793" i="16"/>
  <c r="O3833" i="16"/>
  <c r="T3833" i="16"/>
  <c r="O3033" i="16"/>
  <c r="T3033" i="16"/>
  <c r="O2489" i="16"/>
  <c r="T2489" i="16"/>
  <c r="O1844" i="16"/>
  <c r="T1844" i="16"/>
  <c r="O1410" i="16"/>
  <c r="T1410" i="16"/>
  <c r="O1099" i="16"/>
  <c r="T1099" i="16"/>
  <c r="O1323" i="16"/>
  <c r="T1323" i="16"/>
  <c r="O229" i="16"/>
  <c r="T229" i="16"/>
  <c r="O2773" i="16"/>
  <c r="T2773" i="16"/>
  <c r="O722" i="16"/>
  <c r="T722" i="16"/>
  <c r="O150" i="16"/>
  <c r="T150" i="16"/>
  <c r="O2568" i="16"/>
  <c r="T2568" i="16"/>
  <c r="O3587" i="16"/>
  <c r="T3587" i="16"/>
  <c r="O3134" i="16"/>
  <c r="T3134" i="16"/>
  <c r="O3599" i="16"/>
  <c r="T3599" i="16"/>
  <c r="O3378" i="16"/>
  <c r="T3378" i="16"/>
  <c r="O2352" i="16"/>
  <c r="T2352" i="16"/>
  <c r="O3317" i="16"/>
  <c r="T3317" i="16"/>
  <c r="O3637" i="16"/>
  <c r="T3637" i="16"/>
  <c r="O2663" i="16"/>
  <c r="T2663" i="16"/>
  <c r="O3266" i="16"/>
  <c r="T3266" i="16"/>
  <c r="O1197" i="16"/>
  <c r="T1197" i="16"/>
  <c r="O1974" i="16"/>
  <c r="T1974" i="16"/>
  <c r="O2219" i="16"/>
  <c r="T2219" i="16"/>
  <c r="O107" i="16"/>
  <c r="T107" i="16"/>
  <c r="O322" i="16"/>
  <c r="T322" i="16"/>
  <c r="O1130" i="16"/>
  <c r="T1130" i="16"/>
  <c r="O75" i="16"/>
  <c r="T75" i="16"/>
  <c r="O192" i="16"/>
  <c r="T192" i="16"/>
  <c r="O194" i="16"/>
  <c r="T194" i="16"/>
  <c r="O218" i="16"/>
  <c r="T218" i="16"/>
  <c r="O603" i="16"/>
  <c r="T603" i="16"/>
  <c r="O459" i="16"/>
  <c r="T459" i="16"/>
  <c r="O1174" i="16"/>
  <c r="T1174" i="16"/>
  <c r="O712" i="16"/>
  <c r="T712" i="16"/>
  <c r="O902" i="16"/>
  <c r="T902" i="16"/>
  <c r="O474" i="16"/>
  <c r="T474" i="16"/>
  <c r="O1348" i="16"/>
  <c r="T1348" i="16"/>
  <c r="O2567" i="16"/>
  <c r="T2567" i="16"/>
  <c r="O3676" i="16"/>
  <c r="T3676" i="16"/>
  <c r="O3624" i="16"/>
  <c r="T3624" i="16"/>
  <c r="O2071" i="16"/>
  <c r="T2071" i="16"/>
  <c r="O1386" i="16"/>
  <c r="T1386" i="16"/>
  <c r="O3391" i="16"/>
  <c r="T3391" i="16"/>
  <c r="O1980" i="16"/>
  <c r="T1980" i="16"/>
  <c r="O815" i="16"/>
  <c r="T815" i="16"/>
  <c r="O3176" i="16"/>
  <c r="T3176" i="16"/>
  <c r="O2841" i="16"/>
  <c r="T2841" i="16"/>
  <c r="O2833" i="16"/>
  <c r="T2833" i="16"/>
  <c r="O1827" i="16"/>
  <c r="T1827" i="16"/>
  <c r="O2211" i="16"/>
  <c r="T2211" i="16"/>
  <c r="O3364" i="16"/>
  <c r="T3364" i="16"/>
  <c r="O1518" i="16"/>
  <c r="T1518" i="16"/>
  <c r="O2763" i="16"/>
  <c r="T2763" i="16"/>
  <c r="O123" i="16"/>
  <c r="T123" i="16"/>
  <c r="O878" i="16"/>
  <c r="T878" i="16"/>
  <c r="O321" i="16"/>
  <c r="T321" i="16"/>
  <c r="O539" i="16"/>
  <c r="T539" i="16"/>
  <c r="O3708" i="16"/>
  <c r="T3708" i="16"/>
  <c r="O3192" i="16"/>
  <c r="T3192" i="16"/>
  <c r="O3231" i="16"/>
  <c r="T3231" i="16"/>
  <c r="O3653" i="16"/>
  <c r="T3653" i="16"/>
  <c r="O766" i="16"/>
  <c r="T766" i="16"/>
  <c r="O3590" i="16"/>
  <c r="T3590" i="16"/>
  <c r="O3384" i="16"/>
  <c r="T3384" i="16"/>
  <c r="O2047" i="16"/>
  <c r="T2047" i="16"/>
  <c r="O2615" i="16"/>
  <c r="T2615" i="16"/>
  <c r="O2175" i="16"/>
  <c r="T2175" i="16"/>
  <c r="O2190" i="16"/>
  <c r="T2190" i="16"/>
  <c r="O678" i="16"/>
  <c r="T678" i="16"/>
  <c r="O1226" i="16"/>
  <c r="T1226" i="16"/>
  <c r="O1541" i="16"/>
  <c r="T1541" i="16"/>
  <c r="O1254" i="16"/>
  <c r="T1254" i="16"/>
  <c r="O1786" i="16"/>
  <c r="T1786" i="16"/>
  <c r="O622" i="16"/>
  <c r="T622" i="16"/>
  <c r="O662" i="16"/>
  <c r="T662" i="16"/>
  <c r="O706" i="16"/>
  <c r="T706" i="16"/>
  <c r="O378" i="16"/>
  <c r="T378" i="16"/>
  <c r="O198" i="16"/>
  <c r="T198" i="16"/>
  <c r="O398" i="16"/>
  <c r="T398" i="16"/>
  <c r="O900" i="16"/>
  <c r="T900" i="16"/>
  <c r="O1110" i="16"/>
  <c r="T1110" i="16"/>
  <c r="O951" i="16"/>
  <c r="T951" i="16"/>
  <c r="O3104" i="16"/>
  <c r="T3104" i="16"/>
  <c r="O2769" i="16"/>
  <c r="T2769" i="16"/>
  <c r="O3730" i="16"/>
  <c r="T3730" i="16"/>
  <c r="O3756" i="16"/>
  <c r="T3756" i="16"/>
  <c r="O3489" i="16"/>
  <c r="T3489" i="16"/>
  <c r="O1259" i="16"/>
  <c r="T1259" i="16"/>
  <c r="O2553" i="16"/>
  <c r="T2553" i="16"/>
  <c r="O2794" i="16"/>
  <c r="T2794" i="16"/>
  <c r="O2039" i="16"/>
  <c r="T2039" i="16"/>
  <c r="O2603" i="16"/>
  <c r="T2603" i="16"/>
  <c r="O3036" i="16"/>
  <c r="T3036" i="16"/>
  <c r="O2571" i="16"/>
  <c r="T2571" i="16"/>
  <c r="O1720" i="16"/>
  <c r="T1720" i="16"/>
  <c r="O1302" i="16"/>
  <c r="T1302" i="16"/>
  <c r="O1951" i="16"/>
  <c r="T1951" i="16"/>
  <c r="O1924" i="16"/>
  <c r="T1924" i="16"/>
  <c r="O1779" i="16"/>
  <c r="T1779" i="16"/>
  <c r="O129" i="16"/>
  <c r="T129" i="16"/>
  <c r="O2641" i="16"/>
  <c r="T2641" i="16"/>
  <c r="O189" i="16"/>
  <c r="T189" i="16"/>
  <c r="O323" i="16"/>
  <c r="T323" i="16"/>
  <c r="O2390" i="16"/>
  <c r="T2390" i="16"/>
  <c r="O2749" i="16"/>
  <c r="T2749" i="16"/>
  <c r="O3298" i="16"/>
  <c r="T3298" i="16"/>
  <c r="O1148" i="16"/>
  <c r="T1148" i="16"/>
  <c r="O3631" i="16"/>
  <c r="T3631" i="16"/>
  <c r="O2302" i="16"/>
  <c r="T2302" i="16"/>
  <c r="O2412" i="16"/>
  <c r="T2412" i="16"/>
  <c r="O1233" i="16"/>
  <c r="T1233" i="16"/>
  <c r="O2673" i="16"/>
  <c r="T2673" i="16"/>
  <c r="O1163" i="16"/>
  <c r="T1163" i="16"/>
  <c r="O1582" i="16"/>
  <c r="T1582" i="16"/>
  <c r="O1904" i="16"/>
  <c r="T1904" i="16"/>
  <c r="O702" i="16"/>
  <c r="T702" i="16"/>
  <c r="O2851" i="16"/>
  <c r="T2851" i="16"/>
  <c r="O2589" i="16"/>
  <c r="T2589" i="16"/>
  <c r="O2535" i="16"/>
  <c r="T2535" i="16"/>
  <c r="O2273" i="16"/>
  <c r="T2273" i="16"/>
  <c r="O2083" i="16"/>
  <c r="T2083" i="16"/>
  <c r="O2846" i="16"/>
  <c r="T2846" i="16"/>
  <c r="O1105" i="16"/>
  <c r="T1105" i="16"/>
  <c r="O1230" i="16"/>
  <c r="T1230" i="16"/>
  <c r="O1070" i="16"/>
  <c r="T1070" i="16"/>
  <c r="O578" i="16"/>
  <c r="T578" i="16"/>
  <c r="O254" i="16"/>
  <c r="T254" i="16"/>
  <c r="O639" i="16"/>
  <c r="T639" i="16"/>
  <c r="O1488" i="16"/>
  <c r="T1488" i="16"/>
  <c r="O450" i="16"/>
  <c r="T450" i="16"/>
  <c r="O891" i="16"/>
  <c r="T891" i="16"/>
  <c r="O3799" i="16"/>
  <c r="T3799" i="16"/>
  <c r="O2481" i="16"/>
  <c r="T2481" i="16"/>
  <c r="O3441" i="16"/>
  <c r="T3441" i="16"/>
  <c r="O3200" i="16"/>
  <c r="T3200" i="16"/>
  <c r="O586" i="16"/>
  <c r="T586" i="16"/>
  <c r="O2368" i="16"/>
  <c r="T2368" i="16"/>
  <c r="O3297" i="16"/>
  <c r="T3297" i="16"/>
  <c r="O2721" i="16"/>
  <c r="T2721" i="16"/>
  <c r="O3800" i="16"/>
  <c r="T3800" i="16"/>
  <c r="O1608" i="16"/>
  <c r="T1608" i="16"/>
  <c r="O1019" i="16"/>
  <c r="T1019" i="16"/>
  <c r="O2171" i="16"/>
  <c r="T2171" i="16"/>
  <c r="O2733" i="16"/>
  <c r="T2733" i="16"/>
  <c r="O2186" i="16"/>
  <c r="T2186" i="16"/>
  <c r="O942" i="16"/>
  <c r="T942" i="16"/>
  <c r="O2948" i="16"/>
  <c r="T2948" i="16"/>
  <c r="O3329" i="16"/>
  <c r="T3329" i="16"/>
  <c r="O2075" i="16"/>
  <c r="T2075" i="16"/>
  <c r="O1311" i="16"/>
  <c r="T1311" i="16"/>
  <c r="O1430" i="16"/>
  <c r="T1430" i="16"/>
  <c r="O103" i="16"/>
  <c r="T103" i="16"/>
  <c r="O158" i="16"/>
  <c r="T158" i="16"/>
  <c r="O1026" i="16"/>
  <c r="T1026" i="16"/>
  <c r="O182" i="16"/>
  <c r="T182" i="16"/>
  <c r="O3662" i="16"/>
  <c r="T3662" i="16"/>
  <c r="O268" i="16"/>
  <c r="T268" i="16"/>
  <c r="O1310" i="16"/>
  <c r="T1310" i="16"/>
  <c r="O318" i="16"/>
  <c r="T318" i="16"/>
  <c r="F147" i="3"/>
  <c r="F145" i="3"/>
  <c r="F132" i="3"/>
  <c r="F131" i="3"/>
  <c r="R40" i="16" l="1"/>
  <c r="C168"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66" i="3" s="1"/>
  <c r="Q40" i="16"/>
  <c r="C167"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58" i="3" l="1"/>
  <c r="O2" i="2" l="1"/>
  <c r="D143" i="3"/>
  <c r="F49" i="3" l="1"/>
  <c r="F48" i="3"/>
  <c r="F42" i="3"/>
  <c r="F41" i="3"/>
  <c r="D52" i="3" l="1"/>
  <c r="F50" i="3"/>
  <c r="D54" i="3"/>
  <c r="D55"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64"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61" i="3" s="1"/>
  <c r="F74" i="3"/>
  <c r="F134" i="3" s="1"/>
  <c r="D136" i="3" s="1"/>
  <c r="F44" i="5" l="1"/>
  <c r="F46" i="5"/>
  <c r="F30" i="5"/>
  <c r="F28" i="5"/>
  <c r="O4" i="2"/>
  <c r="G5" i="2"/>
  <c r="P5" i="2"/>
  <c r="F156" i="3"/>
  <c r="N5" i="2"/>
  <c r="J6" i="2"/>
  <c r="D135" i="3"/>
  <c r="M96" i="3" l="1"/>
  <c r="M81" i="3"/>
  <c r="M97" i="3"/>
  <c r="M82" i="3"/>
  <c r="M98" i="3"/>
  <c r="M83" i="3"/>
  <c r="M99" i="3"/>
  <c r="M84" i="3"/>
  <c r="M100" i="3"/>
  <c r="M85" i="3"/>
  <c r="M101" i="3"/>
  <c r="M86" i="3"/>
  <c r="M102" i="3"/>
  <c r="M87" i="3"/>
  <c r="M103" i="3"/>
  <c r="M88" i="3"/>
  <c r="M104" i="3"/>
  <c r="M89" i="3"/>
  <c r="M105" i="3"/>
  <c r="M90" i="3"/>
  <c r="M106" i="3"/>
  <c r="M91" i="3"/>
  <c r="M107" i="3"/>
  <c r="M110" i="3"/>
  <c r="M92" i="3"/>
  <c r="M108" i="3"/>
  <c r="M94" i="3"/>
  <c r="M93" i="3"/>
  <c r="M109" i="3"/>
  <c r="M95" i="3"/>
  <c r="N6" i="2"/>
  <c r="J7" i="2"/>
  <c r="P6" i="2"/>
  <c r="F160" i="3"/>
  <c r="G6" i="2"/>
  <c r="O5" i="2"/>
  <c r="F83" i="3"/>
  <c r="F84" i="3" s="1"/>
  <c r="M7" i="13"/>
  <c r="D141" i="3"/>
  <c r="M6" i="6"/>
  <c r="M111" i="3"/>
  <c r="M112" i="3"/>
  <c r="M80" i="3"/>
  <c r="D139" i="3"/>
  <c r="F148" i="3"/>
  <c r="G7" i="2" l="1"/>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57" i="3"/>
  <c r="N7" i="2"/>
  <c r="J8" i="2"/>
  <c r="F85" i="3"/>
  <c r="F86" i="3" s="1"/>
  <c r="F87" i="3" s="1"/>
  <c r="F150" i="3"/>
  <c r="F151" i="3" s="1"/>
  <c r="F152" i="3" s="1"/>
  <c r="F149"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62"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F159" i="3" s="1"/>
  <c r="O16" i="2"/>
  <c r="F163" i="3" l="1"/>
  <c r="F155"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11" i="5" l="1"/>
  <c r="C11" i="5" s="1"/>
  <c r="F11" i="5" s="1"/>
  <c r="B8" i="5"/>
  <c r="C8" i="5" s="1"/>
  <c r="F6" i="5" s="1"/>
  <c r="B12" i="5"/>
  <c r="C12" i="5" s="1"/>
  <c r="B13" i="5"/>
  <c r="C13" i="5" s="1"/>
  <c r="B10" i="5"/>
  <c r="C10" i="5" s="1"/>
  <c r="B9" i="5"/>
  <c r="C9" i="5" s="1"/>
  <c r="F9" i="5" s="1"/>
  <c r="F12" i="5" l="1"/>
  <c r="F13" i="5"/>
  <c r="F14" i="5"/>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<sst xmlns="http://schemas.openxmlformats.org/spreadsheetml/2006/main" count="1991" uniqueCount="1027">
  <si>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</si>
  <si>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</si>
  <si>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</si>
  <si>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</si>
  <si>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</si>
  <si>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</si>
  <si>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</si>
  <si>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</si>
  <si>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</si>
  <si>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</si>
  <si>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</si>
  <si>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</si>
  <si>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</si>
  <si>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</si>
  <si>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</si>
  <si>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</si>
  <si>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</si>
  <si>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</si>
  <si>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</si>
  <si>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</si>
  <si>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</si>
  <si>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</si>
  <si>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</si>
  <si>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</si>
  <si>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</si>
  <si>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</si>
  <si>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</si>
  <si>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</si>
  <si>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</si>
  <si>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</si>
  <si>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</si>
  <si>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</si>
  <si>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</si>
  <si>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</si>
  <si>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</si>
  <si>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</si>
  <si>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</si>
  <si>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</si>
  <si>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</si>
  <si>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</si>
  <si>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</si>
  <si>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</si>
  <si>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</si>
  <si>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</si>
  <si>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</si>
  <si>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</si>
  <si>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</si>
  <si>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</si>
  <si>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</si>
  <si>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</si>
  <si>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</si>
  <si>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</si>
  <si>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</si>
  <si>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</si>
  <si>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</si>
  <si>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</si>
  <si>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</si>
  <si>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</si>
  <si>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</si>
  <si>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</si>
  <si>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</si>
  <si>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</si>
  <si>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</si>
  <si>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</si>
  <si>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</si>
  <si>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</si>
  <si>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</si>
  <si>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</si>
  <si>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</si>
  <si>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</si>
  <si>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</si>
  <si>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</si>
  <si>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</si>
  <si>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</si>
  <si>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</si>
  <si>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</si>
  <si>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</si>
  <si>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</si>
  <si>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</si>
  <si>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</si>
  <si>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</si>
  <si>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</si>
  <si>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</si>
  <si>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</si>
  <si>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</si>
  <si>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</si>
  <si>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</si>
  <si>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</si>
  <si>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</si>
  <si>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</si>
  <si>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</si>
  <si>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</si>
  <si>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</si>
  <si>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</si>
  <si>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</si>
  <si>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</si>
  <si>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</si>
  <si>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</si>
  <si>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</si>
  <si>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</si>
  <si>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</si>
  <si>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</si>
  <si>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</si>
  <si>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</si>
  <si>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</si>
  <si>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</si>
  <si>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</si>
  <si>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</si>
  <si>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</si>
  <si>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</si>
  <si>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</si>
  <si>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</si>
  <si>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</si>
  <si>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</si>
  <si>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</si>
  <si>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</si>
  <si>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</si>
  <si>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</si>
  <si>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</si>
  <si>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</si>
  <si>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</si>
  <si>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</si>
  <si>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</si>
  <si>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</si>
  <si>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</si>
  <si>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</si>
  <si>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</si>
  <si>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</si>
  <si>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</si>
  <si>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</si>
  <si>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</si>
  <si>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</si>
  <si>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</si>
  <si>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</si>
  <si>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</si>
  <si>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</si>
  <si>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</si>
  <si>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</si>
  <si>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</si>
  <si>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</si>
  <si>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</si>
  <si>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</si>
  <si>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</si>
  <si>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</si>
  <si>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</si>
  <si>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</si>
  <si>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</si>
  <si>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</si>
  <si>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</si>
  <si>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</si>
  <si>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</si>
  <si>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</si>
  <si>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</si>
  <si>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</si>
  <si>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</si>
  <si>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</si>
  <si>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</si>
  <si>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</si>
  <si>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</si>
  <si>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</si>
  <si>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</si>
  <si>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</si>
  <si>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</si>
  <si>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</si>
  <si>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</si>
  <si>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</si>
  <si>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</si>
  <si>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</si>
  <si>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</si>
  <si>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</si>
  <si>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</si>
  <si>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</si>
  <si>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</si>
  <si>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</si>
  <si>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</si>
  <si>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</si>
  <si>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</si>
  <si>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</si>
  <si>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</si>
  <si>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</si>
  <si>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</si>
  <si>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</si>
  <si>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</si>
  <si>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</si>
  <si>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</si>
  <si>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</si>
  <si>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</si>
  <si>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</si>
  <si>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</si>
  <si>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</si>
  <si>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</si>
  <si>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</si>
  <si>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</si>
  <si>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</si>
  <si>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</si>
  <si>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</si>
  <si>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</si>
  <si>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</si>
  <si>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</si>
  <si>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</si>
  <si>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</si>
  <si>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</si>
  <si>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</si>
  <si>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</si>
  <si>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</si>
  <si>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</si>
  <si>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</si>
  <si>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</si>
  <si>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</si>
  <si>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</si>
  <si>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</si>
  <si>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</si>
  <si>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</si>
  <si>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</si>
  <si>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</si>
  <si>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</si>
  <si>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</si>
  <si>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</si>
  <si>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</si>
  <si>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</si>
  <si>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</si>
  <si>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</si>
  <si>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</si>
  <si>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</si>
  <si>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</si>
  <si>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</si>
  <si>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</si>
  <si>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</si>
  <si>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</si>
  <si>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</si>
  <si>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</si>
  <si>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</si>
  <si>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</si>
  <si>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</si>
  <si>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</si>
  <si>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</si>
  <si>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</si>
  <si>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</si>
  <si>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</si>
  <si>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</si>
  <si>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</si>
  <si>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</si>
  <si>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</si>
  <si>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</si>
  <si>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</si>
  <si>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</si>
  <si>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</si>
  <si>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</si>
  <si>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</si>
  <si>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</si>
  <si>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</si>
  <si>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</si>
  <si>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</si>
  <si>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</si>
  <si>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</si>
  <si>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</si>
  <si>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</si>
  <si>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</si>
  <si>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</si>
  <si>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</si>
  <si>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</si>
  <si>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</si>
  <si>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</si>
  <si>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</si>
  <si>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</si>
  <si>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</si>
  <si>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</si>
  <si>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</si>
  <si>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</si>
  <si>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</si>
  <si>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</si>
  <si>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</si>
  <si>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</si>
  <si>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</si>
  <si>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</si>
  <si>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</si>
  <si>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</si>
  <si>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</si>
  <si>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</si>
  <si>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</si>
  <si>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</si>
  <si>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</si>
  <si>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</si>
  <si>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</si>
  <si>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</si>
  <si>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</si>
  <si>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</si>
  <si>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</si>
  <si>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</si>
  <si>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</si>
  <si>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</si>
  <si>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</si>
  <si>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</si>
  <si>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</si>
  <si>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</si>
  <si>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</si>
  <si>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</si>
  <si>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</si>
  <si>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</si>
  <si>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</si>
  <si>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</si>
  <si>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</si>
  <si>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</si>
  <si>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</si>
  <si>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</si>
  <si>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</si>
  <si>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</si>
  <si>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</si>
  <si>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</si>
  <si>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</si>
  <si>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</si>
  <si>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</si>
  <si>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</si>
  <si>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</si>
  <si>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</si>
  <si>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</si>
  <si>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</si>
  <si>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</si>
  <si>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</si>
  <si>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</si>
  <si>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</si>
  <si>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</si>
  <si>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</si>
  <si>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</si>
  <si>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</si>
  <si>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</si>
  <si>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</si>
  <si>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</si>
  <si>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</si>
  <si>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</si>
  <si>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</si>
  <si>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</si>
  <si>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</si>
  <si>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</si>
  <si>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</si>
  <si>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</si>
  <si>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</si>
  <si>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</si>
  <si>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</si>
  <si>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</si>
  <si>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</si>
  <si>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</si>
  <si>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</si>
  <si>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</si>
  <si>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</si>
  <si>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</si>
  <si>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</si>
  <si>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</si>
  <si>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</si>
  <si>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</si>
  <si>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</si>
  <si>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</si>
  <si>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</si>
  <si>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</si>
  <si>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</si>
  <si>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</si>
  <si>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</si>
  <si>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</si>
  <si>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</si>
  <si>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</si>
  <si>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</si>
  <si>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</si>
  <si>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</si>
  <si>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</si>
  <si>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</si>
  <si>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</si>
  <si>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</si>
  <si>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</si>
  <si>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</si>
  <si>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</si>
  <si>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</si>
  <si>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</si>
  <si>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</si>
  <si>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</si>
  <si>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</si>
  <si>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</si>
  <si>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</si>
  <si>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</si>
  <si>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</si>
  <si>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</si>
  <si>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</si>
  <si>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</si>
  <si>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</si>
  <si>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</si>
  <si>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</si>
  <si>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</si>
  <si>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</si>
  <si>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</si>
  <si>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</si>
  <si>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</si>
  <si>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</si>
  <si>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</si>
  <si>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</si>
  <si>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</si>
  <si>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</si>
  <si>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</si>
  <si>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</si>
  <si>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</si>
  <si>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</si>
  <si>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</si>
  <si>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</si>
  <si>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</si>
  <si>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</si>
  <si>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</si>
  <si>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</si>
  <si>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</si>
  <si>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</si>
  <si>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</si>
  <si>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</si>
  <si>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</si>
  <si>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</si>
  <si>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</si>
  <si>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</si>
  <si>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</si>
  <si>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</si>
  <si>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</si>
  <si>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</si>
  <si>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</si>
  <si>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</si>
  <si>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</si>
  <si>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</si>
  <si>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</si>
  <si>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</si>
  <si>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</si>
  <si>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</si>
  <si>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</si>
  <si>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</si>
  <si>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</si>
  <si>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</si>
  <si>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</si>
  <si>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</si>
  <si>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</si>
  <si>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</si>
  <si>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</si>
  <si>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</si>
  <si>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</si>
  <si>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</si>
  <si>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</si>
  <si>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</si>
  <si>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</si>
  <si>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</si>
  <si>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</si>
  <si>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</si>
  <si>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</si>
  <si>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</si>
  <si>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</si>
  <si>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</si>
  <si>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</si>
  <si>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</si>
  <si>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</si>
  <si>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</si>
  <si>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</si>
  <si>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</si>
  <si>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</si>
  <si>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</si>
  <si>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</si>
  <si>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</si>
  <si>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</si>
  <si>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</si>
  <si>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</si>
  <si>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</si>
  <si>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</si>
  <si>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</si>
  <si>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</si>
  <si>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</si>
  <si>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</si>
  <si>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</si>
  <si>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</si>
  <si>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</si>
  <si>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</si>
  <si>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</si>
  <si>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</si>
  <si>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</si>
  <si>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</si>
  <si>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</si>
  <si>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</si>
  <si>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</si>
  <si>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</si>
  <si>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</si>
  <si>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</si>
  <si>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</si>
  <si>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</si>
  <si>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r>
      <rPr>
        <b/>
        <sz val="11"/>
        <color theme="1"/>
        <rFont val="Calibri"/>
        <family val="2"/>
        <scheme val="minor"/>
      </rPr>
      <t>(TPS546D24 only, not required with A version)</t>
    </r>
    <r>
      <rPr>
        <sz val="11"/>
        <color theme="1"/>
        <rFont val="Calibri"/>
        <family val="2"/>
        <scheme val="minor"/>
      </rPr>
      <t xml:space="preserve"> VDD5 tied to BP1V5 with a pullup resistor of 5.1 kΩ </t>
    </r>
  </si>
  <si>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</si>
  <si>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</si>
  <si>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</si>
  <si>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</si>
  <si>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</si>
  <si>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</si>
  <si>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</si>
  <si>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</si>
  <si>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</si>
  <si>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</si>
  <si>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</si>
  <si>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</si>
  <si>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</si>
  <si>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</si>
  <si>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</si>
  <si>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</si>
  <si>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</si>
  <si>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</si>
  <si>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</si>
  <si>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</si>
  <si>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</si>
  <si>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</si>
  <si>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</si>
  <si>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</si>
  <si>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</si>
  <si>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</si>
  <si>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</si>
  <si>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</si>
  <si>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</si>
  <si>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</si>
  <si>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</si>
  <si>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</si>
  <si>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</si>
  <si>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</si>
  <si>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</si>
  <si>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</si>
  <si>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</si>
  <si>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</si>
  <si>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</si>
  <si>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</si>
  <si>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</si>
  <si>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</si>
  <si>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</si>
  <si>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</si>
  <si>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</si>
  <si>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</si>
  <si>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</si>
  <si>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</si>
  <si>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</si>
  <si>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</si>
  <si>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</si>
  <si>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</si>
  <si>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</si>
  <si>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</si>
  <si>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</si>
  <si>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</si>
  <si>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</si>
  <si>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</si>
  <si>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</si>
  <si>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</si>
  <si>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</si>
  <si>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</si>
  <si>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</si>
  <si>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</si>
  <si>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</si>
  <si>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</si>
  <si>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</si>
  <si>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</si>
  <si>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</si>
  <si>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</si>
  <si>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</si>
  <si>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</si>
  <si>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</si>
  <si>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</si>
  <si>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</si>
  <si>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</si>
  <si>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</si>
  <si>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</si>
  <si>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</si>
  <si>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</si>
  <si>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</si>
  <si>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</si>
  <si>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</si>
  <si>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</si>
  <si>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</si>
  <si>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</si>
  <si>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</si>
  <si>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</si>
  <si>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</si>
  <si>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</si>
  <si>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</si>
  <si>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</si>
  <si>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</si>
  <si>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</si>
  <si>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</si>
  <si>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</si>
  <si>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</si>
  <si>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</si>
  <si>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</si>
  <si>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</si>
  <si>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</si>
  <si>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</si>
  <si>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</si>
  <si>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</si>
  <si>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</si>
  <si>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</si>
  <si>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</si>
  <si>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</si>
  <si>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</si>
  <si>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</si>
  <si>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</si>
  <si>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</si>
  <si>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</si>
  <si>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</si>
  <si>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</si>
  <si>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</si>
  <si>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</si>
  <si>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</si>
  <si>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</si>
  <si>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</si>
  <si>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</si>
  <si>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</si>
  <si>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</si>
  <si>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</si>
  <si>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</si>
  <si>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</si>
  <si>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</si>
  <si>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</si>
  <si>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</si>
  <si>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</si>
  <si>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</si>
  <si>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</si>
  <si>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</si>
  <si>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</si>
  <si>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</si>
  <si>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</si>
  <si>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</si>
  <si>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</si>
  <si>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</si>
  <si>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</si>
  <si>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</si>
  <si>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</si>
  <si>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</si>
  <si>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</si>
  <si>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</si>
  <si>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</si>
  <si>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</si>
  <si>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</si>
  <si>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</si>
  <si>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</si>
  <si>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</si>
  <si>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</si>
  <si>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</si>
  <si>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</si>
  <si>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</si>
  <si>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</si>
  <si>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</si>
  <si>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</si>
  <si>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</si>
  <si>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</si>
  <si>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</si>
  <si>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</si>
  <si>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</si>
  <si>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</si>
  <si>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</si>
  <si>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</si>
  <si>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</si>
  <si>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</si>
  <si>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</si>
  <si>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</si>
  <si>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</si>
  <si>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</si>
  <si>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</si>
  <si>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</si>
  <si>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</si>
  <si>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</si>
  <si>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</si>
  <si>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</si>
  <si>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</si>
  <si>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</si>
  <si>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</si>
  <si>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</si>
  <si>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</si>
  <si>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</si>
  <si>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</si>
  <si>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</si>
  <si>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</si>
  <si>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</si>
  <si>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</si>
  <si>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</si>
  <si>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</si>
  <si>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</si>
  <si>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</si>
  <si>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</si>
  <si>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</si>
  <si>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</si>
  <si>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</si>
  <si>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</si>
  <si>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</si>
  <si>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</si>
  <si>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</si>
  <si>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</si>
  <si>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</si>
  <si>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</si>
  <si>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</si>
  <si>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</si>
  <si>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</si>
  <si>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</si>
  <si>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</si>
  <si>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</si>
  <si>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</si>
  <si>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</si>
  <si>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</si>
  <si>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</si>
  <si>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</si>
  <si>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</si>
  <si>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</si>
  <si>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</si>
  <si>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</si>
  <si>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</si>
  <si>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</si>
  <si>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</si>
  <si>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</si>
  <si>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</si>
  <si>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</si>
  <si>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</si>
  <si>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</si>
  <si>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</si>
  <si>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</si>
  <si>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</si>
  <si>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</si>
  <si>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</si>
  <si>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</si>
  <si>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</si>
  <si>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</si>
  <si>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</si>
  <si>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</si>
  <si>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</si>
  <si>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</si>
  <si>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</si>
  <si>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</si>
  <si>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</si>
  <si>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</si>
  <si>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</si>
  <si>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</si>
  <si>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</si>
  <si>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</si>
  <si>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</si>
  <si>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</si>
  <si>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</si>
  <si>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</si>
  <si>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</si>
  <si>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</si>
  <si>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</si>
  <si>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</si>
  <si>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</si>
  <si>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</si>
  <si>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</si>
  <si>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</si>
  <si>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</si>
  <si>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</si>
  <si>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</si>
  <si>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</si>
  <si>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</si>
  <si>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</si>
  <si>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</si>
  <si>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</si>
  <si>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</si>
  <si>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</si>
  <si>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</si>
  <si>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</si>
  <si>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</si>
  <si>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</si>
  <si>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</si>
  <si>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</si>
  <si>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</si>
  <si>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</si>
  <si>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</si>
  <si>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</si>
  <si>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</si>
  <si>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</si>
  <si>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</si>
  <si>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</si>
  <si>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</si>
  <si>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</si>
  <si>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</si>
  <si>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</si>
  <si>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</si>
  <si>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</si>
  <si>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</si>
  <si>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</si>
  <si>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</si>
  <si>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</si>
  <si>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</si>
  <si>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</si>
  <si>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</si>
  <si>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</si>
  <si>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</si>
  <si>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</si>
  <si>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</si>
  <si>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</si>
  <si>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</si>
  <si>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</si>
  <si>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</si>
  <si>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</si>
  <si>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</si>
  <si>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</si>
  <si>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</si>
  <si>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</si>
  <si>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</si>
  <si>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</si>
  <si>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</si>
  <si>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</si>
  <si>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</si>
  <si>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Frequency</t>
  </si>
  <si>
    <t>COMP</t>
  </si>
  <si>
    <t>ILOOP</t>
  </si>
  <si>
    <t>fzi (kHz)</t>
  </si>
  <si>
    <t>fpi (kHz)</t>
  </si>
  <si>
    <t>VLOOP</t>
  </si>
  <si>
    <t>fzv (kHz)</t>
  </si>
  <si>
    <t>fpv (kHz)</t>
  </si>
  <si>
    <t>CZI_MUL</t>
  </si>
  <si>
    <t>Loaded from EEPROM</t>
  </si>
  <si>
    <t>120BF01319</t>
  </si>
  <si>
    <t>1213181319</t>
  </si>
  <si>
    <t>12218C1319</t>
  </si>
  <si>
    <t>1240C61319</t>
  </si>
  <si>
    <t>1280421319</t>
  </si>
  <si>
    <t>120BF01A59</t>
  </si>
  <si>
    <t>1213181A59</t>
  </si>
  <si>
    <t>12218C1A59</t>
  </si>
  <si>
    <t>1240C61A59</t>
  </si>
  <si>
    <t>1280421A59</t>
  </si>
  <si>
    <t>120BF0224D</t>
  </si>
  <si>
    <t>121318224D</t>
  </si>
  <si>
    <t>12218C224D</t>
  </si>
  <si>
    <t>1240C6224D</t>
  </si>
  <si>
    <t>128042224D</t>
  </si>
  <si>
    <t>120BF0298D</t>
  </si>
  <si>
    <t>121318298D</t>
  </si>
  <si>
    <t>12218C298D</t>
  </si>
  <si>
    <t>1240C6298D</t>
  </si>
  <si>
    <t>128042298D</t>
  </si>
  <si>
    <t>130BF0198D</t>
  </si>
  <si>
    <t>131318198D</t>
  </si>
  <si>
    <t>13218C198D</t>
  </si>
  <si>
    <t>1340C6198D</t>
  </si>
  <si>
    <t>138042198D</t>
  </si>
  <si>
    <t>130BF01CCD</t>
  </si>
  <si>
    <t>1313181CCD</t>
  </si>
  <si>
    <t>13218C1CCD</t>
  </si>
  <si>
    <t>1340C61CCD</t>
  </si>
  <si>
    <t>1380421CCD</t>
  </si>
  <si>
    <t>13218C28CD</t>
  </si>
  <si>
    <t>120BE81295</t>
  </si>
  <si>
    <t>1212941295</t>
  </si>
  <si>
    <t>12214A1295</t>
  </si>
  <si>
    <t>1240841295</t>
  </si>
  <si>
    <t>1280421295</t>
  </si>
  <si>
    <t>120BE819D5</t>
  </si>
  <si>
    <t>12129419D5</t>
  </si>
  <si>
    <t>12214A19D5</t>
  </si>
  <si>
    <t>12408419D5</t>
  </si>
  <si>
    <t>12804219D5</t>
  </si>
  <si>
    <t>120BE821CB</t>
  </si>
  <si>
    <t>12129421CB</t>
  </si>
  <si>
    <t>12214A21CB</t>
  </si>
  <si>
    <t>12408421CB</t>
  </si>
  <si>
    <t>12804221CB</t>
  </si>
  <si>
    <t>120BE8294B</t>
  </si>
  <si>
    <t>121294294B</t>
  </si>
  <si>
    <t>12214A294B</t>
  </si>
  <si>
    <t>124084294B</t>
  </si>
  <si>
    <t>128042294B</t>
  </si>
  <si>
    <t>130BE8194B</t>
  </si>
  <si>
    <t>131294194B</t>
  </si>
  <si>
    <t>13214A194B</t>
  </si>
  <si>
    <t>134084194B</t>
  </si>
  <si>
    <t>138042194B</t>
  </si>
  <si>
    <t>130BE81C8B</t>
  </si>
  <si>
    <t>1312941C8B</t>
  </si>
  <si>
    <t>13214A1C8B</t>
  </si>
  <si>
    <t>1340841C8B</t>
  </si>
  <si>
    <t>1380421C8B</t>
  </si>
  <si>
    <t>13214A288B</t>
  </si>
  <si>
    <t>120B18130C</t>
  </si>
  <si>
    <t>12118C130C</t>
  </si>
  <si>
    <t>1220C6130C</t>
  </si>
  <si>
    <t>124042130C</t>
  </si>
  <si>
    <t>128042130C</t>
  </si>
  <si>
    <t>120B181A4C</t>
  </si>
  <si>
    <t>12118C1A4C</t>
  </si>
  <si>
    <t>1220C61A4C</t>
  </si>
  <si>
    <t>1240421A4C</t>
  </si>
  <si>
    <t>1280421A4C</t>
  </si>
  <si>
    <t>120B182246</t>
  </si>
  <si>
    <t>12118C2246</t>
  </si>
  <si>
    <t>1220C62246</t>
  </si>
  <si>
    <t>1240422246</t>
  </si>
  <si>
    <t>1280422246</t>
  </si>
  <si>
    <t>120B182986</t>
  </si>
  <si>
    <t>12118C2986</t>
  </si>
  <si>
    <t>1220C62986</t>
  </si>
  <si>
    <t>1240422986</t>
  </si>
  <si>
    <t>1280422986</t>
  </si>
  <si>
    <t>130B181986</t>
  </si>
  <si>
    <t>13118C1986</t>
  </si>
  <si>
    <t>1320C61986</t>
  </si>
  <si>
    <t>1340421986</t>
  </si>
  <si>
    <t>1380421986</t>
  </si>
  <si>
    <t>130B181CC6</t>
  </si>
  <si>
    <t>13118C1CC6</t>
  </si>
  <si>
    <t>1320C61CC6</t>
  </si>
  <si>
    <t>1340421CC6</t>
  </si>
  <si>
    <t>1380421CC6</t>
  </si>
  <si>
    <t>1320C628C6</t>
  </si>
  <si>
    <t>120A101208</t>
  </si>
  <si>
    <t>1211081208</t>
  </si>
  <si>
    <t>1220841208</t>
  </si>
  <si>
    <t>1240421208</t>
  </si>
  <si>
    <t>1280421208</t>
  </si>
  <si>
    <t>120A101988</t>
  </si>
  <si>
    <t>1211081988</t>
  </si>
  <si>
    <t>1220841988</t>
  </si>
  <si>
    <t>1240421988</t>
  </si>
  <si>
    <t>1280421988</t>
  </si>
  <si>
    <t>120A102184</t>
  </si>
  <si>
    <t>1211082184</t>
  </si>
  <si>
    <t>1220842184</t>
  </si>
  <si>
    <t>1240422184</t>
  </si>
  <si>
    <t>1280422184</t>
  </si>
  <si>
    <t>120A102904</t>
  </si>
  <si>
    <t>1211082904</t>
  </si>
  <si>
    <t>1220842904</t>
  </si>
  <si>
    <t>1240422904</t>
  </si>
  <si>
    <t>1280422904</t>
  </si>
  <si>
    <t>130A101904</t>
  </si>
  <si>
    <t>1311081904</t>
  </si>
  <si>
    <t>1320841904</t>
  </si>
  <si>
    <t>1340421904</t>
  </si>
  <si>
    <t>1380421904</t>
  </si>
  <si>
    <t>130A101C84</t>
  </si>
  <si>
    <t>1311081C84</t>
  </si>
  <si>
    <t>1320841C84</t>
  </si>
  <si>
    <t>1340421C84</t>
  </si>
  <si>
    <t>1380421C84</t>
  </si>
  <si>
    <t>1320842884</t>
  </si>
  <si>
    <t>12098C1186</t>
  </si>
  <si>
    <t>1210C61186</t>
  </si>
  <si>
    <t>1220421186</t>
  </si>
  <si>
    <t>1240421186</t>
  </si>
  <si>
    <t>1280421186</t>
  </si>
  <si>
    <t>12098C1906</t>
  </si>
  <si>
    <t>1210C61906</t>
  </si>
  <si>
    <t>1220421906</t>
  </si>
  <si>
    <t>1240421906</t>
  </si>
  <si>
    <t>1280421906</t>
  </si>
  <si>
    <t>12098C2102</t>
  </si>
  <si>
    <t>1210C62102</t>
  </si>
  <si>
    <t>1220422102</t>
  </si>
  <si>
    <t>1240422102</t>
  </si>
  <si>
    <t>1280422102</t>
  </si>
  <si>
    <t>12098C28C2</t>
  </si>
  <si>
    <t>1210C628C2</t>
  </si>
  <si>
    <t>12204228C2</t>
  </si>
  <si>
    <t>12404228C2</t>
  </si>
  <si>
    <t>12804228C2</t>
  </si>
  <si>
    <t>13098C18C2</t>
  </si>
  <si>
    <t>1310C618C2</t>
  </si>
  <si>
    <t>13204218C2</t>
  </si>
  <si>
    <t>13404218C2</t>
  </si>
  <si>
    <t>13804218C2</t>
  </si>
  <si>
    <t>13098C1C42</t>
  </si>
  <si>
    <t>1310C61C42</t>
  </si>
  <si>
    <t>1320421C42</t>
  </si>
  <si>
    <t>1340421C42</t>
  </si>
  <si>
    <t>1380421C42</t>
  </si>
  <si>
    <t>1320422842</t>
  </si>
  <si>
    <t>1209081104</t>
  </si>
  <si>
    <t>1210841104</t>
  </si>
  <si>
    <t>1220421104</t>
  </si>
  <si>
    <t>1240421104</t>
  </si>
  <si>
    <t>1280421104</t>
  </si>
  <si>
    <t>12090818C4</t>
  </si>
  <si>
    <t>12108418C4</t>
  </si>
  <si>
    <t>12204218C4</t>
  </si>
  <si>
    <t>12404218C4</t>
  </si>
  <si>
    <t>12804218C4</t>
  </si>
  <si>
    <t>12090820C2</t>
  </si>
  <si>
    <t>12108420C2</t>
  </si>
  <si>
    <t>12204220C2</t>
  </si>
  <si>
    <t>12404220C2</t>
  </si>
  <si>
    <t>12804220C2</t>
  </si>
  <si>
    <t>1209082882</t>
  </si>
  <si>
    <t>1210842882</t>
  </si>
  <si>
    <t>1220422882</t>
  </si>
  <si>
    <t>1240422882</t>
  </si>
  <si>
    <t>1280422882</t>
  </si>
  <si>
    <t>1309081882</t>
  </si>
  <si>
    <t>1310841882</t>
  </si>
  <si>
    <t>1320421882</t>
  </si>
  <si>
    <t>1340421882</t>
  </si>
  <si>
    <t>1380421882</t>
  </si>
  <si>
    <t>1309081C42</t>
  </si>
  <si>
    <t>1310841C42</t>
  </si>
  <si>
    <t>Lookup</t>
  </si>
  <si>
    <t>Decode</t>
  </si>
  <si>
    <t>FreqCode</t>
  </si>
  <si>
    <t>COMP_CONFIG</t>
  </si>
  <si>
    <t>RINTV</t>
  </si>
  <si>
    <t>Pin Programmed Compensation Code Values</t>
  </si>
  <si>
    <t>Enter the Compensation Code Values below into the custom programmed compensation cells to use the BODE estimator</t>
  </si>
  <si>
    <t>Selected Frequency Code</t>
  </si>
  <si>
    <t>Pin Programming Code for Selected Switching Frequency</t>
  </si>
  <si>
    <t>CZI_Mult</t>
  </si>
  <si>
    <t>Fzi</t>
  </si>
  <si>
    <t>Fpi</t>
  </si>
  <si>
    <t>hex</t>
  </si>
  <si>
    <t>INTIR</t>
  </si>
  <si>
    <t>INTVR</t>
  </si>
  <si>
    <t>Fzv</t>
  </si>
  <si>
    <t>Fpv</t>
  </si>
  <si>
    <t>Voltage Loop Parameters</t>
  </si>
  <si>
    <t>Current Loop Parameters</t>
  </si>
  <si>
    <t>Hexidecimal Value for COMPENSATION_CONFIG (Can be pasted into Fusion)</t>
  </si>
  <si>
    <t>Current Error Amplifier Transconductance</t>
  </si>
  <si>
    <t>Current Error Amplifier mid-band gain setting resistance</t>
  </si>
  <si>
    <t>Integrator Capacitor Value (used in Simplis Model)</t>
  </si>
  <si>
    <t>Integrator Gain resistor (used in Simplis Model)</t>
  </si>
  <si>
    <t>Integrator Cap Multiplier</t>
  </si>
  <si>
    <t>Current Error Amplifier Pole capacitor</t>
  </si>
  <si>
    <t>Current Error Amplifier Zero capacitor</t>
  </si>
  <si>
    <t>Current Loop Zero Frequency</t>
  </si>
  <si>
    <t>Current Loop Pole Frequency</t>
  </si>
  <si>
    <t>Voltage Error Amplifier Transconductance</t>
  </si>
  <si>
    <t>Voltage Error Amplifier mid-band gain setting resistance</t>
  </si>
  <si>
    <t>Voltage Error Amplifier Zero capacitor</t>
  </si>
  <si>
    <t>Voltage Error Amplifier Pole Capacitor</t>
  </si>
  <si>
    <t>Voltage Loop Zero Frequency</t>
  </si>
  <si>
    <t>Voltage Loop Pole Frequency</t>
  </si>
  <si>
    <t>TPS546D24S</t>
  </si>
  <si>
    <t>TPS546B24S</t>
  </si>
  <si>
    <t>TPS546A24S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</si>
</sst>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_(* #,##0_);_(* \(#,##0\);_(* &quot;-&quot;??_);_(@_)"/>
    <numFmt numFmtId="167" formatCode="0.0000"/>
    <numFmt numFmtId="168" formatCode="0.0000000000E+00"/>
  </numFmts>
  <fonts count="29"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
      <sz val="11"/>
      <color rgb="FFFF0000"/>
      <name val="Arial"/>
      <family val="2"/>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552">
    <xf numFmtId="0" fontId="0" fillId="0" borderId="0" xfId="0"/>
    <xf numFmtId="0" fontId="0" fillId="0" borderId="0" xfId="0" applyFill="1" applyBorder="1"/>
    <xf numFmtId="0" fontId="0" fillId="0" borderId="1" xfId="0" applyBorder="1" applyAlignment="1">
      <alignment horizontal="center"/>
    </xf>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0" fontId="0" fillId="0" borderId="1" xfId="0" applyBorder="1" applyAlignment="1">
      <alignment horizontal="center"/>
    </xf>
    <xf numFmtId="49" fontId="0" fillId="0" borderId="0" xfId="0" applyNumberFormat="1"/>
    <xf numFmtId="164" fontId="0" fillId="0" borderId="0" xfId="0" applyNumberFormat="1"/>
    <xf numFmtId="0" fontId="0" fillId="0" borderId="0" xfId="0" applyNumberFormat="1"/>
    <xf numFmtId="0" fontId="1" fillId="0" borderId="0" xfId="0" applyFont="1" applyFill="1" applyBorder="1"/>
    <xf numFmtId="0" fontId="0" fillId="0" borderId="0" xfId="0" applyFont="1" applyBorder="1" applyAlignment="1" applyProtection="1">
      <alignment wrapText="1"/>
      <protection locked="0"/>
    </xf>
    <xf numFmtId="0" fontId="0" fillId="0" borderId="0" xfId="0" applyFont="1" applyBorder="1" applyProtection="1">
      <protection locked="0"/>
    </xf>
    <xf numFmtId="0" fontId="0" fillId="0" borderId="0" xfId="0" applyFont="1" applyBorder="1" applyAlignment="1" applyProtection="1">
      <alignment wrapText="1"/>
    </xf>
    <xf numFmtId="0" fontId="0"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Border="1" applyAlignment="1" applyProtection="1">
      <alignment vertical="top" wrapText="1"/>
    </xf>
    <xf numFmtId="0" fontId="0" fillId="0" borderId="1"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protection locked="0"/>
    </xf>
    <xf numFmtId="0" fontId="0" fillId="0" borderId="0" xfId="0" applyFont="1" applyFill="1" applyBorder="1" applyProtection="1"/>
    <xf numFmtId="0" fontId="0" fillId="0" borderId="14" xfId="0" applyFont="1" applyFill="1" applyBorder="1" applyAlignment="1" applyProtection="1">
      <alignment horizontal="left" vertical="top"/>
    </xf>
    <xf numFmtId="0" fontId="0" fillId="0" borderId="1" xfId="0" applyFont="1" applyBorder="1" applyAlignment="1" applyProtection="1">
      <alignment horizontal="left" vertical="top" wrapText="1"/>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xf>
    <xf numFmtId="0" fontId="0" fillId="0" borderId="0" xfId="0" applyFont="1" applyFill="1" applyBorder="1" applyAlignment="1" applyProtection="1">
      <alignment wrapText="1"/>
    </xf>
    <xf numFmtId="0" fontId="7" fillId="0" borderId="0" xfId="3" quotePrefix="1" applyFont="1" applyFill="1" applyBorder="1" applyAlignment="1" applyProtection="1">
      <alignment wrapText="1"/>
      <protection locked="0"/>
    </xf>
    <xf numFmtId="0" fontId="0" fillId="0" borderId="0" xfId="0" applyFont="1" applyAlignment="1" applyProtection="1">
      <alignment vertical="top" wrapText="1"/>
    </xf>
    <xf numFmtId="0" fontId="0" fillId="0" borderId="0" xfId="0" applyFont="1" applyFill="1" applyBorder="1" applyAlignment="1" applyProtection="1">
      <alignment horizontal="center" vertical="center" wrapText="1"/>
    </xf>
    <xf numFmtId="0" fontId="7" fillId="0" borderId="0" xfId="3" applyFont="1" applyFill="1" applyBorder="1" applyProtection="1"/>
    <xf numFmtId="0" fontId="4" fillId="0" borderId="0" xfId="0" applyFont="1" applyFill="1" applyBorder="1" applyAlignment="1" applyProtection="1">
      <alignment horizontal="center" vertical="center" wrapText="1"/>
    </xf>
    <xf numFmtId="0" fontId="0" fillId="0" borderId="1" xfId="0" applyFont="1" applyFill="1" applyBorder="1" applyProtection="1"/>
    <xf numFmtId="0" fontId="0" fillId="0" borderId="1" xfId="0" applyFont="1" applyBorder="1" applyAlignment="1" applyProtection="1">
      <alignment horizontal="left" vertical="top"/>
    </xf>
    <xf numFmtId="0" fontId="0" fillId="0" borderId="1" xfId="0" applyFont="1" applyBorder="1" applyProtection="1"/>
    <xf numFmtId="0" fontId="0" fillId="0" borderId="36" xfId="0" applyFont="1" applyBorder="1" applyAlignment="1" applyProtection="1">
      <alignment vertical="top" wrapText="1"/>
    </xf>
    <xf numFmtId="0" fontId="0" fillId="0" borderId="0" xfId="0" applyFont="1" applyBorder="1" applyAlignment="1" applyProtection="1">
      <alignment horizontal="left" vertical="top"/>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wrapText="1"/>
    </xf>
    <xf numFmtId="0" fontId="0" fillId="0" borderId="0" xfId="0" applyFont="1" applyProtection="1"/>
    <xf numFmtId="0" fontId="0" fillId="0" borderId="0" xfId="0" applyFont="1" applyAlignment="1" applyProtection="1">
      <alignment wrapText="1"/>
      <protection locked="0"/>
    </xf>
    <xf numFmtId="0" fontId="4" fillId="0" borderId="0" xfId="0" applyFont="1" applyFill="1" applyProtection="1"/>
    <xf numFmtId="0" fontId="0" fillId="0" borderId="0" xfId="0" applyFont="1" applyFill="1" applyProtection="1"/>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wrapText="1"/>
    </xf>
    <xf numFmtId="0" fontId="0" fillId="0" borderId="0" xfId="0" applyFont="1" applyFill="1" applyAlignment="1" applyProtection="1">
      <alignment horizontal="left" vertical="top"/>
    </xf>
    <xf numFmtId="0" fontId="0" fillId="0" borderId="0" xfId="0" applyFont="1" applyFill="1" applyAlignment="1" applyProtection="1">
      <alignment wrapText="1"/>
    </xf>
    <xf numFmtId="0" fontId="0" fillId="0" borderId="0" xfId="0" applyFont="1" applyAlignment="1" applyProtection="1">
      <alignment wrapText="1"/>
    </xf>
    <xf numFmtId="0" fontId="0" fillId="0" borderId="0" xfId="0" applyAlignment="1" applyProtection="1">
      <alignment horizontal="center" vertical="center"/>
    </xf>
    <xf numFmtId="0" fontId="0" fillId="0" borderId="0" xfId="0" applyFont="1" applyFill="1" applyAlignment="1" applyProtection="1">
      <alignment horizontal="left" vertical="top" wrapText="1"/>
    </xf>
    <xf numFmtId="0" fontId="0" fillId="0" borderId="0" xfId="0" applyFont="1" applyFill="1" applyAlignment="1" applyProtection="1">
      <alignment horizontal="center" vertical="center"/>
    </xf>
    <xf numFmtId="0" fontId="0" fillId="0" borderId="0" xfId="0"/>
    <xf numFmtId="0" fontId="10" fillId="5" borderId="1" xfId="0" applyFont="1" applyFill="1" applyBorder="1" applyAlignment="1" applyProtection="1">
      <alignment vertical="center"/>
    </xf>
    <xf numFmtId="0" fontId="10" fillId="9" borderId="1" xfId="0" applyFont="1" applyFill="1" applyBorder="1" applyAlignment="1" applyProtection="1">
      <alignment vertical="center"/>
    </xf>
    <xf numFmtId="0" fontId="10" fillId="4" borderId="1" xfId="0" applyFont="1" applyFill="1" applyBorder="1" applyAlignment="1" applyProtection="1">
      <alignment vertical="center"/>
    </xf>
    <xf numFmtId="0" fontId="10" fillId="13" borderId="1" xfId="0" applyFont="1" applyFill="1" applyBorder="1" applyAlignment="1" applyProtection="1">
      <alignment vertical="center"/>
    </xf>
    <xf numFmtId="0" fontId="11" fillId="6" borderId="1" xfId="0" applyFont="1" applyFill="1" applyBorder="1" applyAlignment="1" applyProtection="1">
      <alignment vertical="center"/>
    </xf>
    <xf numFmtId="0" fontId="12" fillId="7" borderId="1" xfId="0" applyFont="1" applyFill="1" applyBorder="1" applyAlignment="1" applyProtection="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13" fillId="0" borderId="1" xfId="0" applyFont="1" applyFill="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0" fontId="13" fillId="0" borderId="1" xfId="0" applyFont="1" applyBorder="1" applyAlignment="1">
      <alignment horizontal="center"/>
    </xf>
    <xf numFmtId="164" fontId="13" fillId="0" borderId="1" xfId="0" applyNumberFormat="1" applyFont="1" applyFill="1" applyBorder="1" applyAlignment="1">
      <alignment horizontal="center"/>
    </xf>
    <xf numFmtId="0" fontId="13" fillId="0" borderId="17" xfId="0" applyFont="1" applyBorder="1" applyAlignment="1">
      <alignment horizontal="center"/>
    </xf>
    <xf numFmtId="0" fontId="13" fillId="0" borderId="36" xfId="0" applyFont="1" applyFill="1" applyBorder="1" applyAlignment="1" applyProtection="1">
      <alignment horizontal="center"/>
      <protection locked="0"/>
    </xf>
    <xf numFmtId="2" fontId="13" fillId="0" borderId="1" xfId="0" applyNumberFormat="1" applyFont="1" applyFill="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6" fontId="15" fillId="11" borderId="1" xfId="1" applyNumberFormat="1" applyFont="1" applyFill="1" applyBorder="1" applyAlignment="1">
      <alignment horizontal="center" vertical="center"/>
    </xf>
    <xf numFmtId="166"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5"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Fill="1" applyBorder="1" applyAlignment="1">
      <alignment horizontal="left"/>
    </xf>
    <xf numFmtId="0" fontId="13" fillId="0" borderId="36" xfId="0" applyFont="1" applyFill="1" applyBorder="1" applyAlignment="1">
      <alignment horizontal="center"/>
    </xf>
    <xf numFmtId="0" fontId="13" fillId="0" borderId="27" xfId="0" applyFont="1" applyFill="1" applyBorder="1" applyAlignment="1" applyProtection="1">
      <alignment horizontal="center"/>
      <protection locked="0"/>
    </xf>
    <xf numFmtId="0" fontId="13" fillId="0" borderId="27" xfId="0" applyFont="1" applyFill="1" applyBorder="1" applyAlignment="1">
      <alignment horizontal="left"/>
    </xf>
    <xf numFmtId="0" fontId="13" fillId="0" borderId="27" xfId="0" applyFont="1" applyFill="1" applyBorder="1" applyAlignment="1">
      <alignment horizontal="center"/>
    </xf>
    <xf numFmtId="0" fontId="13" fillId="0" borderId="17" xfId="0" applyFont="1" applyFill="1" applyBorder="1" applyAlignment="1" applyProtection="1">
      <alignment horizontal="center"/>
      <protection locked="0"/>
    </xf>
    <xf numFmtId="0" fontId="13" fillId="0" borderId="17" xfId="0" applyFont="1" applyFill="1" applyBorder="1" applyAlignment="1">
      <alignment horizontal="center"/>
    </xf>
    <xf numFmtId="0" fontId="13" fillId="0" borderId="14" xfId="0" applyFont="1" applyFill="1" applyBorder="1" applyAlignment="1" applyProtection="1">
      <alignment horizontal="center"/>
      <protection locked="0"/>
    </xf>
    <xf numFmtId="0" fontId="13" fillId="0" borderId="14" xfId="0" applyFont="1" applyFill="1" applyBorder="1" applyAlignment="1">
      <alignment horizontal="center"/>
    </xf>
    <xf numFmtId="164" fontId="13" fillId="0" borderId="1" xfId="0" applyNumberFormat="1" applyFont="1" applyFill="1" applyBorder="1" applyAlignment="1" applyProtection="1">
      <alignment horizontal="center"/>
      <protection locked="0"/>
    </xf>
    <xf numFmtId="0" fontId="13" fillId="0" borderId="27" xfId="0" applyNumberFormat="1" applyFont="1" applyFill="1" applyBorder="1" applyAlignment="1" applyProtection="1">
      <alignment horizontal="center"/>
    </xf>
    <xf numFmtId="0" fontId="0" fillId="0" borderId="0" xfId="0" applyAlignment="1">
      <alignment horizontal="right"/>
    </xf>
    <xf numFmtId="165" fontId="13" fillId="0" borderId="27" xfId="0" applyNumberFormat="1" applyFont="1" applyFill="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0" fillId="0" borderId="0" xfId="0" applyAlignment="1">
      <alignment horizontal="left" vertical="top"/>
    </xf>
    <xf numFmtId="0" fontId="8" fillId="0" borderId="0" xfId="14"/>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0" fontId="23" fillId="0" borderId="0" xfId="0" applyFont="1" applyFill="1" applyAlignment="1" applyProtection="1">
      <alignment horizontal="center" vertical="center"/>
      <protection locked="0"/>
    </xf>
    <xf numFmtId="0"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2" fontId="0" fillId="0" borderId="1" xfId="0" applyNumberFormat="1" applyFont="1" applyBorder="1" applyAlignment="1" applyProtection="1">
      <alignment horizontal="center" vertical="center" wrapText="1"/>
    </xf>
    <xf numFmtId="167" fontId="0" fillId="0" borderId="1" xfId="0" applyNumberFormat="1" applyFont="1" applyBorder="1" applyAlignment="1" applyProtection="1">
      <alignment horizontal="center" vertical="center" wrapText="1"/>
    </xf>
    <xf numFmtId="0" fontId="25" fillId="0" borderId="46" xfId="0" applyFont="1" applyFill="1" applyBorder="1" applyAlignment="1" applyProtection="1">
      <alignment horizontal="left" vertical="center" wrapText="1"/>
    </xf>
    <xf numFmtId="0" fontId="25" fillId="0" borderId="46" xfId="0" applyFont="1" applyFill="1" applyBorder="1" applyAlignment="1" applyProtection="1">
      <alignment vertical="center" wrapText="1"/>
    </xf>
    <xf numFmtId="0" fontId="13" fillId="0" borderId="0" xfId="0" applyFont="1" applyProtection="1"/>
    <xf numFmtId="0" fontId="14" fillId="0" borderId="0" xfId="0" applyFont="1" applyProtection="1"/>
    <xf numFmtId="0" fontId="13" fillId="0" borderId="0" xfId="0" applyFont="1" applyAlignment="1" applyProtection="1">
      <alignment horizontal="center"/>
    </xf>
    <xf numFmtId="49" fontId="13" fillId="0" borderId="0" xfId="0" applyNumberFormat="1" applyFont="1" applyAlignment="1" applyProtection="1">
      <alignment horizontal="center"/>
    </xf>
    <xf numFmtId="0" fontId="13" fillId="0" borderId="22" xfId="0" applyFont="1" applyFill="1" applyBorder="1" applyProtection="1"/>
    <xf numFmtId="0" fontId="13" fillId="0" borderId="1" xfId="0" applyFont="1" applyFill="1" applyBorder="1" applyAlignment="1" applyProtection="1">
      <alignment horizontal="center"/>
    </xf>
    <xf numFmtId="0" fontId="13" fillId="0" borderId="1" xfId="0" applyFont="1" applyFill="1" applyBorder="1" applyAlignment="1" applyProtection="1"/>
    <xf numFmtId="0" fontId="13" fillId="0" borderId="23" xfId="0" applyFont="1" applyFill="1" applyBorder="1" applyProtection="1"/>
    <xf numFmtId="0" fontId="14" fillId="2" borderId="1" xfId="0" applyFont="1" applyFill="1" applyBorder="1" applyAlignment="1" applyProtection="1"/>
    <xf numFmtId="0" fontId="13" fillId="0" borderId="0" xfId="0" applyFont="1" applyBorder="1" applyAlignment="1" applyProtection="1">
      <alignment horizontal="center"/>
    </xf>
    <xf numFmtId="0" fontId="13" fillId="0" borderId="1" xfId="0" applyFont="1" applyBorder="1" applyAlignment="1" applyProtection="1">
      <alignment horizontal="center"/>
    </xf>
    <xf numFmtId="0" fontId="13" fillId="4" borderId="1" xfId="0" applyFont="1" applyFill="1" applyBorder="1" applyAlignment="1" applyProtection="1">
      <alignment horizontal="center"/>
    </xf>
    <xf numFmtId="0" fontId="13" fillId="13" borderId="1" xfId="0" applyFont="1" applyFill="1" applyBorder="1" applyAlignment="1" applyProtection="1">
      <alignment horizont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wrapText="1"/>
    </xf>
    <xf numFmtId="164" fontId="13" fillId="13" borderId="1" xfId="0" applyNumberFormat="1" applyFont="1" applyFill="1" applyBorder="1" applyAlignment="1" applyProtection="1">
      <alignment horizontal="center"/>
    </xf>
    <xf numFmtId="164" fontId="13" fillId="0" borderId="1" xfId="0" applyNumberFormat="1" applyFont="1" applyFill="1" applyBorder="1" applyAlignment="1" applyProtection="1">
      <alignment horizontal="center"/>
    </xf>
    <xf numFmtId="2" fontId="13" fillId="13"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xf>
    <xf numFmtId="1" fontId="13" fillId="13" borderId="1" xfId="0" applyNumberFormat="1" applyFont="1" applyFill="1" applyBorder="1" applyAlignment="1" applyProtection="1">
      <alignment horizontal="center"/>
    </xf>
    <xf numFmtId="1" fontId="13" fillId="0" borderId="1" xfId="0" applyNumberFormat="1" applyFont="1" applyFill="1" applyBorder="1" applyAlignment="1" applyProtection="1">
      <alignment horizontal="center"/>
    </xf>
    <xf numFmtId="2" fontId="13" fillId="0" borderId="0" xfId="0" applyNumberFormat="1" applyFont="1" applyProtection="1"/>
    <xf numFmtId="1" fontId="13" fillId="4" borderId="1" xfId="0" applyNumberFormat="1" applyFont="1" applyFill="1" applyBorder="1" applyAlignment="1" applyProtection="1">
      <alignment horizontal="center"/>
    </xf>
    <xf numFmtId="164" fontId="13" fillId="4" borderId="1" xfId="0" applyNumberFormat="1" applyFont="1" applyFill="1" applyBorder="1" applyAlignment="1" applyProtection="1">
      <alignment horizontal="center"/>
    </xf>
    <xf numFmtId="0" fontId="13" fillId="0" borderId="23" xfId="0" applyFont="1" applyFill="1" applyBorder="1" applyAlignment="1" applyProtection="1">
      <alignment wrapText="1"/>
    </xf>
    <xf numFmtId="0" fontId="13" fillId="0" borderId="22" xfId="0" applyFont="1" applyFill="1" applyBorder="1" applyAlignment="1" applyProtection="1">
      <alignment vertical="center"/>
    </xf>
    <xf numFmtId="1" fontId="13" fillId="13"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23" xfId="0" applyFont="1" applyFill="1" applyBorder="1" applyAlignment="1" applyProtection="1">
      <alignment vertical="center" wrapText="1"/>
    </xf>
    <xf numFmtId="165" fontId="13" fillId="13" borderId="1" xfId="0" applyNumberFormat="1" applyFont="1" applyFill="1" applyBorder="1" applyAlignment="1" applyProtection="1">
      <alignment horizontal="center"/>
    </xf>
    <xf numFmtId="165" fontId="13" fillId="0" borderId="1" xfId="0" applyNumberFormat="1" applyFont="1" applyFill="1" applyBorder="1" applyAlignment="1" applyProtection="1">
      <alignment horizontal="center"/>
    </xf>
    <xf numFmtId="0" fontId="13" fillId="0" borderId="33" xfId="0" applyFont="1" applyBorder="1" applyProtection="1"/>
    <xf numFmtId="0" fontId="13" fillId="0" borderId="0" xfId="0" applyFont="1" applyBorder="1" applyProtection="1"/>
    <xf numFmtId="0" fontId="13" fillId="0" borderId="0" xfId="0" applyFont="1" applyBorder="1" applyAlignment="1" applyProtection="1"/>
    <xf numFmtId="0" fontId="13" fillId="0" borderId="39" xfId="0" applyFont="1" applyBorder="1" applyProtection="1"/>
    <xf numFmtId="0" fontId="18" fillId="0" borderId="15" xfId="0" quotePrefix="1" applyFont="1" applyFill="1" applyBorder="1" applyProtection="1"/>
    <xf numFmtId="0" fontId="13" fillId="0" borderId="35" xfId="0" applyFont="1" applyFill="1" applyBorder="1" applyProtection="1"/>
    <xf numFmtId="0" fontId="13" fillId="0" borderId="17" xfId="0" applyFont="1" applyBorder="1" applyAlignment="1" applyProtection="1">
      <alignment horizontal="center" vertical="top"/>
    </xf>
    <xf numFmtId="0" fontId="13" fillId="0" borderId="36" xfId="0" applyFont="1" applyFill="1" applyBorder="1" applyAlignment="1" applyProtection="1">
      <alignment horizontal="center" vertical="top"/>
    </xf>
    <xf numFmtId="0" fontId="13" fillId="0" borderId="36" xfId="0" applyFont="1" applyFill="1" applyBorder="1" applyAlignment="1" applyProtection="1"/>
    <xf numFmtId="0" fontId="13" fillId="0" borderId="47" xfId="0" applyFont="1" applyFill="1" applyBorder="1" applyProtection="1"/>
    <xf numFmtId="0" fontId="13" fillId="0" borderId="46"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 xfId="0" applyFont="1" applyBorder="1" applyAlignment="1" applyProtection="1">
      <alignment horizontal="center" vertical="top"/>
    </xf>
    <xf numFmtId="0" fontId="13" fillId="0" borderId="1" xfId="0" applyFont="1" applyFill="1" applyBorder="1" applyAlignment="1" applyProtection="1">
      <alignment horizontal="center" vertical="top"/>
    </xf>
    <xf numFmtId="0" fontId="13" fillId="4" borderId="1" xfId="0" applyFont="1" applyFill="1" applyBorder="1" applyAlignment="1" applyProtection="1">
      <alignment horizontal="center" vertical="top"/>
    </xf>
    <xf numFmtId="0" fontId="13" fillId="0" borderId="51" xfId="0" applyFont="1" applyBorder="1" applyAlignment="1" applyProtection="1">
      <alignment horizontal="center"/>
    </xf>
    <xf numFmtId="0" fontId="13" fillId="0" borderId="52" xfId="0" applyFont="1" applyBorder="1" applyAlignment="1" applyProtection="1">
      <alignment horizontal="center"/>
    </xf>
    <xf numFmtId="0" fontId="13" fillId="0" borderId="4" xfId="0" applyFont="1" applyBorder="1" applyAlignment="1" applyProtection="1">
      <alignment horizontal="center"/>
    </xf>
    <xf numFmtId="165" fontId="13" fillId="0" borderId="1" xfId="0" applyNumberFormat="1" applyFont="1" applyFill="1" applyBorder="1" applyAlignment="1" applyProtection="1">
      <alignment horizontal="center" vertical="top"/>
    </xf>
    <xf numFmtId="165" fontId="13" fillId="4" borderId="1" xfId="0" applyNumberFormat="1" applyFont="1" applyFill="1" applyBorder="1" applyAlignment="1" applyProtection="1">
      <alignment horizontal="center" vertical="top"/>
    </xf>
    <xf numFmtId="2" fontId="13" fillId="0" borderId="1" xfId="0" applyNumberFormat="1" applyFont="1" applyFill="1" applyBorder="1" applyAlignment="1" applyProtection="1">
      <alignment horizontal="center" vertical="top"/>
    </xf>
    <xf numFmtId="2" fontId="13" fillId="4" borderId="1" xfId="0" applyNumberFormat="1" applyFont="1" applyFill="1" applyBorder="1" applyAlignment="1" applyProtection="1">
      <alignment horizontal="center" vertical="top"/>
    </xf>
    <xf numFmtId="164" fontId="13" fillId="0" borderId="1" xfId="0" applyNumberFormat="1" applyFont="1" applyFill="1" applyBorder="1" applyAlignment="1" applyProtection="1">
      <alignment horizontal="center" vertical="top"/>
    </xf>
    <xf numFmtId="164" fontId="13" fillId="4" borderId="1" xfId="0" applyNumberFormat="1" applyFont="1" applyFill="1" applyBorder="1" applyAlignment="1" applyProtection="1">
      <alignment horizontal="center" vertical="top"/>
    </xf>
    <xf numFmtId="0" fontId="13" fillId="17" borderId="33" xfId="0" applyFont="1" applyFill="1" applyBorder="1" applyProtection="1"/>
    <xf numFmtId="0" fontId="13" fillId="17" borderId="0" xfId="0" applyFont="1" applyFill="1" applyBorder="1" applyProtection="1"/>
    <xf numFmtId="0" fontId="13" fillId="17" borderId="0" xfId="0" applyFont="1" applyFill="1" applyBorder="1" applyAlignment="1" applyProtection="1"/>
    <xf numFmtId="0" fontId="13" fillId="17" borderId="39" xfId="0" applyFont="1" applyFill="1" applyBorder="1" applyProtection="1"/>
    <xf numFmtId="165" fontId="13" fillId="4" borderId="1" xfId="0" applyNumberFormat="1" applyFont="1" applyFill="1" applyBorder="1" applyAlignment="1" applyProtection="1">
      <alignment horizontal="center"/>
    </xf>
    <xf numFmtId="0" fontId="13" fillId="0" borderId="52"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3" xfId="0" applyFont="1" applyFill="1" applyBorder="1" applyAlignment="1" applyProtection="1">
      <alignment horizontal="center"/>
    </xf>
    <xf numFmtId="0" fontId="13" fillId="0" borderId="54" xfId="0" applyFont="1" applyFill="1" applyBorder="1" applyAlignment="1" applyProtection="1">
      <alignment horizontal="center"/>
    </xf>
    <xf numFmtId="0" fontId="13" fillId="0"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0" borderId="23" xfId="0" applyFont="1" applyFill="1" applyBorder="1" applyAlignment="1" applyProtection="1">
      <alignment vertical="center"/>
    </xf>
    <xf numFmtId="0" fontId="13" fillId="0" borderId="26" xfId="0" applyFont="1" applyFill="1" applyBorder="1" applyAlignment="1" applyProtection="1">
      <alignment vertical="center"/>
    </xf>
    <xf numFmtId="0" fontId="13" fillId="0" borderId="27" xfId="0" applyFont="1" applyBorder="1" applyAlignment="1" applyProtection="1">
      <alignment horizontal="center"/>
    </xf>
    <xf numFmtId="0" fontId="13" fillId="0" borderId="27"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0" borderId="27"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0" xfId="0" applyFont="1" applyAlignment="1" applyProtection="1"/>
    <xf numFmtId="0" fontId="13" fillId="8"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1" fontId="13" fillId="0" borderId="1" xfId="0" applyNumberFormat="1" applyFont="1" applyFill="1" applyBorder="1" applyAlignment="1" applyProtection="1">
      <alignment horizontal="center"/>
      <protection locked="0"/>
    </xf>
    <xf numFmtId="2" fontId="13" fillId="0" borderId="1" xfId="0" applyNumberFormat="1" applyFont="1" applyFill="1" applyBorder="1" applyAlignment="1" applyProtection="1">
      <alignment horizontal="center" vertical="center"/>
      <protection locked="0"/>
    </xf>
    <xf numFmtId="165" fontId="13" fillId="0" borderId="1" xfId="0" applyNumberFormat="1" applyFont="1" applyFill="1" applyBorder="1" applyAlignment="1" applyProtection="1">
      <alignment horizontal="center"/>
      <protection locked="0"/>
    </xf>
    <xf numFmtId="0" fontId="13" fillId="0" borderId="1" xfId="0" applyFont="1" applyFill="1" applyBorder="1" applyAlignment="1" applyProtection="1">
      <alignment horizontal="center" vertical="top"/>
      <protection locked="0"/>
    </xf>
    <xf numFmtId="165" fontId="13" fillId="0" borderId="1" xfId="0" applyNumberFormat="1"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vertical="top"/>
      <protection locked="0"/>
    </xf>
    <xf numFmtId="164" fontId="13" fillId="0" borderId="1" xfId="0" applyNumberFormat="1" applyFont="1" applyFill="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4" fontId="13" fillId="5" borderId="1" xfId="0" applyNumberFormat="1" applyFont="1" applyFill="1" applyBorder="1" applyAlignment="1" applyProtection="1">
      <alignment horizontal="center"/>
      <protection locked="0"/>
    </xf>
    <xf numFmtId="0" fontId="13" fillId="5" borderId="27" xfId="0" applyNumberFormat="1" applyFont="1" applyFill="1" applyBorder="1" applyAlignment="1" applyProtection="1">
      <alignment horizontal="center"/>
    </xf>
    <xf numFmtId="0" fontId="13" fillId="5" borderId="36" xfId="0" applyFont="1" applyFill="1" applyBorder="1" applyAlignment="1" applyProtection="1">
      <alignment horizontal="center"/>
      <protection locked="0"/>
    </xf>
    <xf numFmtId="0" fontId="15" fillId="0" borderId="0" xfId="0" applyFont="1" applyProtection="1"/>
    <xf numFmtId="0" fontId="14" fillId="19" borderId="22" xfId="0" applyFont="1" applyFill="1" applyBorder="1" applyAlignment="1" applyProtection="1">
      <alignment horizontal="center"/>
    </xf>
    <xf numFmtId="0" fontId="14" fillId="19" borderId="1" xfId="0" applyFont="1" applyFill="1" applyBorder="1" applyAlignment="1" applyProtection="1">
      <alignment horizontal="center"/>
    </xf>
    <xf numFmtId="0" fontId="14" fillId="19" borderId="23" xfId="0" applyFont="1" applyFill="1" applyBorder="1" applyAlignment="1" applyProtection="1">
      <alignment horizontal="center"/>
    </xf>
    <xf numFmtId="0" fontId="14" fillId="19" borderId="19" xfId="0" applyFont="1" applyFill="1" applyBorder="1" applyAlignment="1" applyProtection="1">
      <alignment horizontal="center"/>
    </xf>
    <xf numFmtId="0" fontId="14" fillId="19" borderId="20" xfId="0" applyFont="1" applyFill="1" applyBorder="1" applyAlignment="1" applyProtection="1">
      <alignment horizontal="center"/>
    </xf>
    <xf numFmtId="0" fontId="14" fillId="19" borderId="21" xfId="0" applyFont="1" applyFill="1" applyBorder="1" applyAlignment="1" applyProtection="1">
      <alignment horizontal="center"/>
    </xf>
    <xf numFmtId="0" fontId="14" fillId="19" borderId="46" xfId="0" applyFont="1" applyFill="1" applyBorder="1" applyAlignment="1" applyProtection="1">
      <alignment horizontal="center"/>
    </xf>
    <xf numFmtId="0" fontId="15" fillId="5" borderId="22" xfId="0" applyFont="1" applyFill="1" applyBorder="1" applyAlignment="1" applyProtection="1">
      <alignment horizontal="left"/>
    </xf>
    <xf numFmtId="0" fontId="15" fillId="5" borderId="1" xfId="0" applyFont="1" applyFill="1" applyBorder="1" applyAlignment="1" applyProtection="1">
      <alignment horizontal="center"/>
    </xf>
    <xf numFmtId="0" fontId="15" fillId="5" borderId="23" xfId="0" applyFont="1" applyFill="1" applyBorder="1" applyAlignment="1" applyProtection="1">
      <alignment horizontal="center"/>
    </xf>
    <xf numFmtId="0" fontId="15" fillId="11" borderId="22" xfId="0" applyFont="1" applyFill="1" applyBorder="1" applyAlignment="1" applyProtection="1">
      <alignment horizontal="center" vertical="center"/>
    </xf>
    <xf numFmtId="166" fontId="15" fillId="11" borderId="1" xfId="1" applyNumberFormat="1" applyFont="1" applyFill="1" applyBorder="1" applyAlignment="1" applyProtection="1">
      <alignment horizontal="center" vertical="center"/>
    </xf>
    <xf numFmtId="166" fontId="15" fillId="11" borderId="23" xfId="1" applyNumberFormat="1" applyFont="1" applyFill="1" applyBorder="1" applyAlignment="1" applyProtection="1">
      <alignment horizontal="center" vertical="center"/>
    </xf>
    <xf numFmtId="0" fontId="13" fillId="0" borderId="58" xfId="0" applyFont="1" applyBorder="1" applyProtection="1"/>
    <xf numFmtId="0" fontId="13" fillId="0" borderId="17" xfId="0" applyFont="1" applyBorder="1" applyAlignment="1" applyProtection="1">
      <alignment horizontal="left"/>
    </xf>
    <xf numFmtId="0" fontId="13" fillId="4" borderId="17" xfId="0" applyFont="1" applyFill="1" applyBorder="1" applyAlignment="1" applyProtection="1">
      <alignment horizontal="center"/>
    </xf>
    <xf numFmtId="0" fontId="15" fillId="4" borderId="22" xfId="0" applyFont="1" applyFill="1" applyBorder="1" applyProtection="1"/>
    <xf numFmtId="165" fontId="15" fillId="4" borderId="1" xfId="0" applyNumberFormat="1" applyFont="1" applyFill="1" applyBorder="1" applyAlignment="1" applyProtection="1">
      <alignment horizontal="center"/>
    </xf>
    <xf numFmtId="0" fontId="15" fillId="4" borderId="23" xfId="0" applyFont="1" applyFill="1" applyBorder="1" applyProtection="1"/>
    <xf numFmtId="0" fontId="15" fillId="0" borderId="22"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23" xfId="0" applyFont="1" applyBorder="1" applyAlignment="1" applyProtection="1">
      <alignment horizontal="center" vertical="center"/>
    </xf>
    <xf numFmtId="0" fontId="13" fillId="0" borderId="57" xfId="0" applyFont="1" applyBorder="1" applyProtection="1"/>
    <xf numFmtId="0" fontId="13" fillId="0" borderId="27" xfId="0" applyFont="1" applyBorder="1" applyAlignment="1" applyProtection="1">
      <alignment horizontal="left"/>
    </xf>
    <xf numFmtId="0" fontId="13" fillId="4" borderId="27" xfId="0" applyFont="1" applyFill="1" applyBorder="1" applyAlignment="1" applyProtection="1">
      <alignment horizontal="center"/>
    </xf>
    <xf numFmtId="0" fontId="15" fillId="11" borderId="1" xfId="0" applyFont="1" applyFill="1" applyBorder="1" applyAlignment="1" applyProtection="1">
      <alignment horizontal="center" vertical="center"/>
    </xf>
    <xf numFmtId="0" fontId="15" fillId="11" borderId="23" xfId="0" applyFont="1" applyFill="1" applyBorder="1" applyAlignment="1" applyProtection="1">
      <alignment horizontal="center" vertical="center"/>
    </xf>
    <xf numFmtId="0" fontId="15" fillId="5" borderId="22" xfId="0" applyFont="1" applyFill="1" applyBorder="1" applyProtection="1"/>
    <xf numFmtId="0" fontId="15" fillId="5" borderId="23" xfId="0" applyFont="1" applyFill="1" applyBorder="1" applyProtection="1"/>
    <xf numFmtId="0" fontId="13" fillId="0" borderId="5" xfId="0" applyFont="1" applyBorder="1" applyProtection="1"/>
    <xf numFmtId="0" fontId="13" fillId="0" borderId="1" xfId="0" applyFont="1" applyBorder="1" applyAlignment="1" applyProtection="1">
      <alignment horizontal="left"/>
    </xf>
    <xf numFmtId="0" fontId="13" fillId="0" borderId="9" xfId="0" applyFont="1" applyBorder="1" applyProtection="1"/>
    <xf numFmtId="0" fontId="13" fillId="0" borderId="14" xfId="0" applyFont="1" applyBorder="1" applyAlignment="1" applyProtection="1">
      <alignment horizontal="left"/>
    </xf>
    <xf numFmtId="0" fontId="13" fillId="4" borderId="14" xfId="0" applyFont="1" applyFill="1" applyBorder="1" applyAlignment="1" applyProtection="1">
      <alignment horizontal="center"/>
    </xf>
    <xf numFmtId="164" fontId="13" fillId="4" borderId="17" xfId="0" applyNumberFormat="1" applyFont="1" applyFill="1" applyBorder="1" applyAlignment="1" applyProtection="1">
      <alignment horizontal="center"/>
    </xf>
    <xf numFmtId="164" fontId="13" fillId="4" borderId="27" xfId="0" applyNumberFormat="1" applyFont="1" applyFill="1" applyBorder="1" applyAlignment="1" applyProtection="1">
      <alignment horizontal="center"/>
    </xf>
    <xf numFmtId="0" fontId="15" fillId="5" borderId="26" xfId="0" applyFont="1" applyFill="1" applyBorder="1" applyProtection="1"/>
    <xf numFmtId="0" fontId="15" fillId="5" borderId="27" xfId="0" applyFont="1" applyFill="1" applyBorder="1" applyAlignment="1" applyProtection="1">
      <alignment horizontal="center"/>
    </xf>
    <xf numFmtId="0" fontId="15" fillId="5" borderId="40" xfId="0" applyFont="1" applyFill="1" applyBorder="1" applyProtection="1"/>
    <xf numFmtId="0" fontId="13" fillId="0" borderId="12" xfId="0" applyFont="1" applyBorder="1" applyProtection="1"/>
    <xf numFmtId="0" fontId="13" fillId="0" borderId="36" xfId="0" applyFont="1" applyBorder="1" applyAlignment="1" applyProtection="1">
      <alignment horizontal="left"/>
    </xf>
    <xf numFmtId="0" fontId="13" fillId="4" borderId="36" xfId="0" applyFont="1" applyFill="1" applyBorder="1" applyAlignment="1" applyProtection="1">
      <alignment horizontal="center"/>
    </xf>
    <xf numFmtId="0" fontId="14" fillId="19" borderId="46" xfId="0" applyFont="1" applyFill="1" applyBorder="1" applyProtection="1"/>
    <xf numFmtId="0" fontId="13" fillId="0" borderId="17" xfId="0" applyFont="1" applyBorder="1" applyAlignment="1" applyProtection="1">
      <alignment horizontal="center"/>
    </xf>
    <xf numFmtId="0" fontId="13" fillId="13" borderId="17" xfId="0" applyFont="1" applyFill="1" applyBorder="1" applyAlignment="1" applyProtection="1">
      <alignment horizontal="center"/>
    </xf>
    <xf numFmtId="0" fontId="13" fillId="13" borderId="18" xfId="0" applyFont="1" applyFill="1" applyBorder="1" applyAlignment="1" applyProtection="1">
      <alignment horizontal="center"/>
    </xf>
    <xf numFmtId="0" fontId="13" fillId="13" borderId="23" xfId="0" applyFont="1" applyFill="1" applyBorder="1" applyAlignment="1" applyProtection="1">
      <alignment horizontal="center"/>
    </xf>
    <xf numFmtId="0" fontId="13" fillId="13" borderId="27" xfId="0" applyFont="1" applyFill="1" applyBorder="1" applyAlignment="1" applyProtection="1">
      <alignment horizontal="center"/>
    </xf>
    <xf numFmtId="0" fontId="13" fillId="13" borderId="40" xfId="0" applyFont="1" applyFill="1" applyBorder="1" applyAlignment="1" applyProtection="1">
      <alignment horizontal="center"/>
    </xf>
    <xf numFmtId="0" fontId="14" fillId="0" borderId="0" xfId="0" applyFont="1" applyFill="1" applyProtection="1"/>
    <xf numFmtId="0" fontId="15" fillId="0" borderId="26"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40" xfId="0" applyFont="1" applyBorder="1" applyAlignment="1" applyProtection="1">
      <alignment horizontal="center" vertical="center"/>
    </xf>
    <xf numFmtId="0" fontId="1" fillId="18" borderId="27" xfId="0" applyFont="1" applyFill="1" applyBorder="1" applyAlignment="1" applyProtection="1">
      <alignment horizontal="left" vertical="center" wrapText="1"/>
    </xf>
    <xf numFmtId="0" fontId="1" fillId="18" borderId="14" xfId="0" applyFont="1" applyFill="1" applyBorder="1" applyAlignment="1" applyProtection="1">
      <alignment horizontal="left" vertical="center" wrapText="1"/>
    </xf>
    <xf numFmtId="0" fontId="1" fillId="18" borderId="1" xfId="0" applyFont="1" applyFill="1" applyBorder="1" applyAlignment="1" applyProtection="1">
      <alignment horizontal="left" vertical="center" wrapText="1"/>
    </xf>
    <xf numFmtId="0" fontId="7" fillId="0" borderId="1" xfId="3" applyFill="1" applyBorder="1" applyAlignment="1" applyProtection="1">
      <alignment horizontal="left" vertical="top" wrapText="1"/>
    </xf>
    <xf numFmtId="0" fontId="0" fillId="0" borderId="0" xfId="0" applyProtection="1"/>
    <xf numFmtId="0" fontId="9" fillId="0" borderId="1" xfId="0" applyFont="1" applyFill="1" applyBorder="1" applyAlignment="1" applyProtection="1">
      <alignment horizontal="left" vertical="top" wrapText="1"/>
    </xf>
    <xf numFmtId="0" fontId="9" fillId="0" borderId="0" xfId="0" applyFont="1" applyAlignment="1" applyProtection="1">
      <alignment horizontal="left" vertical="top" wrapText="1"/>
    </xf>
    <xf numFmtId="0" fontId="0" fillId="0" borderId="0" xfId="0" applyFont="1" applyFill="1" applyProtection="1">
      <protection locked="0"/>
    </xf>
    <xf numFmtId="0" fontId="0" fillId="0" borderId="0" xfId="0" applyFont="1" applyFill="1" applyAlignment="1" applyProtection="1">
      <alignment wrapText="1"/>
      <protection locked="0"/>
    </xf>
    <xf numFmtId="0" fontId="13" fillId="0" borderId="1" xfId="0" applyFont="1" applyBorder="1" applyProtection="1"/>
    <xf numFmtId="0" fontId="13" fillId="17" borderId="1" xfId="0" applyFont="1" applyFill="1" applyBorder="1" applyAlignment="1" applyProtection="1">
      <alignment horizontal="center"/>
    </xf>
    <xf numFmtId="0" fontId="13" fillId="17" borderId="1" xfId="0" applyFont="1" applyFill="1" applyBorder="1" applyProtection="1"/>
    <xf numFmtId="2" fontId="13" fillId="17" borderId="1" xfId="0" applyNumberFormat="1" applyFont="1" applyFill="1" applyBorder="1" applyAlignment="1" applyProtection="1">
      <alignment horizontal="center"/>
    </xf>
    <xf numFmtId="0" fontId="13" fillId="0" borderId="16" xfId="0" applyFont="1" applyFill="1" applyBorder="1" applyProtection="1"/>
    <xf numFmtId="0" fontId="13" fillId="0" borderId="17" xfId="0" applyFont="1" applyBorder="1" applyAlignment="1" applyProtection="1">
      <alignment horizontal="center"/>
      <protection locked="0"/>
    </xf>
    <xf numFmtId="164" fontId="13" fillId="13" borderId="17" xfId="0" applyNumberFormat="1" applyFont="1" applyFill="1" applyBorder="1" applyAlignment="1" applyProtection="1">
      <alignment horizontal="center"/>
    </xf>
    <xf numFmtId="164" fontId="13" fillId="0" borderId="17" xfId="0" applyNumberFormat="1" applyFont="1" applyFill="1" applyBorder="1" applyAlignment="1" applyProtection="1">
      <alignment horizontal="center"/>
      <protection locked="0"/>
    </xf>
    <xf numFmtId="164" fontId="13" fillId="0" borderId="17" xfId="0" applyNumberFormat="1" applyFont="1" applyFill="1" applyBorder="1" applyAlignment="1" applyProtection="1">
      <alignment horizontal="center"/>
    </xf>
    <xf numFmtId="0" fontId="13" fillId="0" borderId="17" xfId="0" applyFont="1" applyFill="1" applyBorder="1" applyAlignment="1" applyProtection="1"/>
    <xf numFmtId="0" fontId="13" fillId="0" borderId="18" xfId="0" applyFont="1" applyFill="1" applyBorder="1" applyProtection="1"/>
    <xf numFmtId="0" fontId="13" fillId="0" borderId="26" xfId="0" applyFont="1" applyFill="1" applyBorder="1" applyProtection="1"/>
    <xf numFmtId="0" fontId="13" fillId="0" borderId="27" xfId="0" applyFont="1" applyBorder="1" applyAlignment="1" applyProtection="1">
      <alignment horizontal="center"/>
      <protection locked="0"/>
    </xf>
    <xf numFmtId="0" fontId="13" fillId="0" borderId="27" xfId="0" applyFont="1" applyBorder="1" applyProtection="1"/>
    <xf numFmtId="2" fontId="13" fillId="0" borderId="27" xfId="0" applyNumberFormat="1" applyFont="1" applyFill="1" applyBorder="1" applyAlignment="1" applyProtection="1">
      <alignment horizontal="center"/>
      <protection locked="0"/>
    </xf>
    <xf numFmtId="2" fontId="13" fillId="4" borderId="27" xfId="0" applyNumberFormat="1" applyFont="1" applyFill="1" applyBorder="1" applyAlignment="1" applyProtection="1">
      <alignment horizontal="center"/>
    </xf>
    <xf numFmtId="0" fontId="13" fillId="0" borderId="27" xfId="0" applyFont="1" applyFill="1" applyBorder="1" applyAlignment="1" applyProtection="1"/>
    <xf numFmtId="0" fontId="13" fillId="0" borderId="40" xfId="0" applyFont="1" applyFill="1" applyBorder="1" applyProtection="1"/>
    <xf numFmtId="0" fontId="21" fillId="19" borderId="42" xfId="0" applyFont="1" applyFill="1" applyBorder="1" applyAlignment="1" applyProtection="1">
      <alignment wrapText="1"/>
    </xf>
    <xf numFmtId="0" fontId="13" fillId="0" borderId="58" xfId="0" applyFont="1" applyBorder="1" applyAlignment="1" applyProtection="1">
      <alignment wrapText="1"/>
    </xf>
    <xf numFmtId="0" fontId="13" fillId="5" borderId="17" xfId="0" applyFont="1" applyFill="1" applyBorder="1" applyAlignment="1" applyProtection="1">
      <alignment horizontal="center" vertical="center"/>
      <protection locked="0"/>
    </xf>
    <xf numFmtId="0" fontId="13" fillId="12" borderId="17" xfId="0" applyFont="1" applyFill="1" applyBorder="1" applyAlignment="1" applyProtection="1">
      <alignment horizontal="center"/>
    </xf>
    <xf numFmtId="0" fontId="13" fillId="12" borderId="27" xfId="0" applyFont="1" applyFill="1" applyBorder="1" applyAlignment="1" applyProtection="1">
      <alignment horizontal="center"/>
    </xf>
    <xf numFmtId="0" fontId="13" fillId="12" borderId="1" xfId="0" applyFont="1" applyFill="1" applyBorder="1" applyAlignment="1" applyProtection="1">
      <alignment horizontal="center"/>
    </xf>
    <xf numFmtId="0" fontId="13" fillId="12" borderId="14" xfId="0" applyFont="1" applyFill="1" applyBorder="1" applyAlignment="1" applyProtection="1">
      <alignment horizontal="center"/>
    </xf>
    <xf numFmtId="0" fontId="13" fillId="12" borderId="36" xfId="0" applyFont="1" applyFill="1" applyBorder="1" applyAlignment="1" applyProtection="1">
      <alignment horizontal="center"/>
    </xf>
    <xf numFmtId="0" fontId="13" fillId="13" borderId="14"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5" borderId="17" xfId="0" applyFont="1" applyFill="1" applyBorder="1" applyAlignment="1" applyProtection="1">
      <alignment horizontal="center"/>
    </xf>
    <xf numFmtId="0" fontId="13" fillId="15" borderId="27" xfId="0" applyFont="1" applyFill="1" applyBorder="1" applyAlignment="1" applyProtection="1">
      <alignment horizontal="center"/>
    </xf>
    <xf numFmtId="0" fontId="13" fillId="15" borderId="1" xfId="0" applyFont="1" applyFill="1" applyBorder="1" applyAlignment="1" applyProtection="1">
      <alignment horizontal="center"/>
    </xf>
    <xf numFmtId="0" fontId="13" fillId="15" borderId="14" xfId="0" applyFont="1" applyFill="1" applyBorder="1" applyAlignment="1" applyProtection="1">
      <alignment horizontal="center"/>
    </xf>
    <xf numFmtId="164" fontId="13" fillId="15" borderId="1" xfId="0" applyNumberFormat="1" applyFont="1" applyFill="1" applyBorder="1" applyAlignment="1" applyProtection="1">
      <alignment horizontal="center"/>
    </xf>
    <xf numFmtId="164" fontId="13" fillId="15" borderId="27" xfId="0" applyNumberFormat="1" applyFont="1" applyFill="1" applyBorder="1" applyAlignment="1" applyProtection="1">
      <alignment horizontal="center"/>
    </xf>
    <xf numFmtId="0" fontId="13" fillId="15" borderId="36" xfId="0" applyFont="1" applyFill="1" applyBorder="1" applyAlignment="1" applyProtection="1">
      <alignment horizontal="center"/>
    </xf>
    <xf numFmtId="0" fontId="8" fillId="0" borderId="0" xfId="0" applyFont="1" applyAlignment="1">
      <alignment horizontal="left"/>
    </xf>
    <xf numFmtId="0" fontId="14" fillId="19" borderId="46" xfId="0" applyFont="1" applyFill="1" applyBorder="1" applyAlignment="1" applyProtection="1">
      <alignment horizontal="center" wrapText="1"/>
    </xf>
    <xf numFmtId="0" fontId="6" fillId="0" borderId="0" xfId="0" applyFont="1"/>
    <xf numFmtId="0" fontId="1" fillId="0" borderId="0" xfId="0" applyFont="1"/>
    <xf numFmtId="0" fontId="26" fillId="0" borderId="0" xfId="0" applyFont="1"/>
    <xf numFmtId="0" fontId="27" fillId="0" borderId="0" xfId="0" applyFont="1"/>
    <xf numFmtId="168" fontId="0" fillId="0" borderId="0" xfId="0" applyNumberFormat="1" applyAlignment="1">
      <alignment wrapText="1"/>
    </xf>
    <xf numFmtId="0" fontId="26" fillId="0" borderId="0" xfId="0" applyFont="1" applyAlignment="1">
      <alignment vertical="center"/>
    </xf>
    <xf numFmtId="168" fontId="0" fillId="0" borderId="1" xfId="0" applyNumberFormat="1" applyBorder="1"/>
    <xf numFmtId="0" fontId="0" fillId="0" borderId="1" xfId="0" applyNumberFormat="1" applyBorder="1"/>
    <xf numFmtId="168" fontId="0" fillId="0" borderId="0" xfId="0" applyNumberFormat="1" applyFill="1" applyBorder="1"/>
    <xf numFmtId="165" fontId="13" fillId="0" borderId="0" xfId="0" applyNumberFormat="1" applyFont="1" applyProtection="1"/>
    <xf numFmtId="43" fontId="4" fillId="0" borderId="0" xfId="1" applyFont="1"/>
    <xf numFmtId="0" fontId="4" fillId="0" borderId="0" xfId="0" applyFont="1"/>
    <xf numFmtId="0" fontId="4" fillId="0" borderId="0" xfId="0" applyFont="1" applyAlignme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5" fillId="16" borderId="36" xfId="2" applyBorder="1" applyAlignment="1" applyProtection="1">
      <alignment horizontal="center" vertical="top"/>
      <protection locked="0"/>
    </xf>
    <xf numFmtId="0" fontId="0" fillId="0" borderId="43" xfId="0" applyFill="1" applyBorder="1"/>
    <xf numFmtId="165" fontId="0" fillId="0" borderId="0" xfId="0" applyNumberFormat="1"/>
    <xf numFmtId="0" fontId="13" fillId="0" borderId="31" xfId="0" applyFont="1" applyFill="1" applyBorder="1" applyProtection="1"/>
    <xf numFmtId="0" fontId="13" fillId="0" borderId="14" xfId="0" applyFont="1" applyBorder="1" applyAlignment="1" applyProtection="1">
      <alignment horizontal="center" vertical="top"/>
    </xf>
    <xf numFmtId="0" fontId="13" fillId="0" borderId="14" xfId="0" applyFont="1" applyFill="1" applyBorder="1" applyAlignment="1" applyProtection="1">
      <alignment horizontal="center" vertical="top"/>
    </xf>
    <xf numFmtId="0" fontId="13" fillId="0" borderId="14" xfId="0" applyFont="1" applyFill="1" applyBorder="1" applyAlignment="1" applyProtection="1">
      <alignment horizontal="center" vertical="top"/>
      <protection locked="0"/>
    </xf>
    <xf numFmtId="0" fontId="13" fillId="4" borderId="14" xfId="0" applyFont="1" applyFill="1" applyBorder="1" applyAlignment="1" applyProtection="1">
      <alignment horizontal="center" vertical="top"/>
    </xf>
    <xf numFmtId="0" fontId="13" fillId="0" borderId="14" xfId="0" applyFont="1" applyFill="1" applyBorder="1" applyAlignment="1" applyProtection="1"/>
    <xf numFmtId="0" fontId="13" fillId="0" borderId="59" xfId="0" applyFont="1" applyFill="1" applyBorder="1" applyProtection="1"/>
    <xf numFmtId="165" fontId="13" fillId="0" borderId="17" xfId="0" applyNumberFormat="1" applyFont="1" applyFill="1" applyBorder="1" applyAlignment="1" applyProtection="1">
      <alignment horizontal="center" vertical="top"/>
    </xf>
    <xf numFmtId="165" fontId="13" fillId="0" borderId="17" xfId="0" applyNumberFormat="1" applyFont="1" applyFill="1" applyBorder="1" applyAlignment="1" applyProtection="1">
      <alignment horizontal="center" vertical="top"/>
      <protection locked="0"/>
    </xf>
    <xf numFmtId="165" fontId="13" fillId="4" borderId="17" xfId="0" applyNumberFormat="1" applyFont="1" applyFill="1" applyBorder="1" applyAlignment="1" applyProtection="1">
      <alignment horizontal="center" vertical="top"/>
    </xf>
    <xf numFmtId="2" fontId="13" fillId="0" borderId="14" xfId="0" applyNumberFormat="1" applyFont="1" applyFill="1" applyBorder="1" applyAlignment="1" applyProtection="1">
      <alignment horizontal="center" vertical="top"/>
    </xf>
    <xf numFmtId="2" fontId="13" fillId="0" borderId="14" xfId="0" applyNumberFormat="1" applyFont="1" applyFill="1" applyBorder="1" applyAlignment="1" applyProtection="1">
      <alignment horizontal="center" vertical="top"/>
      <protection locked="0"/>
    </xf>
    <xf numFmtId="2" fontId="13" fillId="4" borderId="14" xfId="0" applyNumberFormat="1" applyFont="1" applyFill="1" applyBorder="1" applyAlignment="1" applyProtection="1">
      <alignment horizontal="center" vertical="top"/>
    </xf>
    <xf numFmtId="0" fontId="13" fillId="0" borderId="36" xfId="0" applyFont="1" applyBorder="1" applyAlignment="1" applyProtection="1">
      <alignment horizontal="center" vertical="top"/>
    </xf>
    <xf numFmtId="2" fontId="13" fillId="0" borderId="36" xfId="0" applyNumberFormat="1" applyFont="1" applyFill="1" applyBorder="1" applyAlignment="1" applyProtection="1">
      <alignment horizontal="center" vertical="top"/>
    </xf>
    <xf numFmtId="2" fontId="13" fillId="0" borderId="36" xfId="0" applyNumberFormat="1" applyFont="1" applyFill="1" applyBorder="1" applyAlignment="1" applyProtection="1">
      <alignment horizontal="center" vertical="top"/>
      <protection locked="0"/>
    </xf>
    <xf numFmtId="2" fontId="13" fillId="4" borderId="36" xfId="0" applyNumberFormat="1" applyFont="1" applyFill="1" applyBorder="1" applyAlignment="1" applyProtection="1">
      <alignment horizontal="center" vertical="top"/>
    </xf>
    <xf numFmtId="0" fontId="5" fillId="0" borderId="36" xfId="2" applyFill="1" applyBorder="1" applyAlignment="1" applyProtection="1">
      <alignment horizontal="center" vertical="top"/>
      <protection locked="0"/>
    </xf>
    <xf numFmtId="0" fontId="13" fillId="0" borderId="60" xfId="0" applyFont="1" applyBorder="1" applyAlignment="1" applyProtection="1">
      <alignment horizontal="center"/>
    </xf>
    <xf numFmtId="0" fontId="13" fillId="0" borderId="53" xfId="0" applyFont="1" applyBorder="1" applyAlignment="1" applyProtection="1">
      <alignment horizontal="center"/>
    </xf>
    <xf numFmtId="1" fontId="13" fillId="4" borderId="1" xfId="0" applyNumberFormat="1" applyFont="1" applyFill="1" applyBorder="1" applyAlignment="1" applyProtection="1">
      <alignment horizontal="center" vertical="top"/>
    </xf>
    <xf numFmtId="1" fontId="13" fillId="4" borderId="14" xfId="0" applyNumberFormat="1" applyFont="1" applyFill="1" applyBorder="1" applyAlignment="1" applyProtection="1">
      <alignment horizontal="center" vertical="top"/>
    </xf>
    <xf numFmtId="167" fontId="13" fillId="4" borderId="1" xfId="0" applyNumberFormat="1" applyFont="1" applyFill="1" applyBorder="1" applyAlignment="1" applyProtection="1">
      <alignment horizontal="center" vertical="top"/>
    </xf>
    <xf numFmtId="1" fontId="13" fillId="4" borderId="36" xfId="0" applyNumberFormat="1" applyFont="1" applyFill="1" applyBorder="1" applyAlignment="1" applyProtection="1">
      <alignment horizontal="center" vertical="top"/>
    </xf>
    <xf numFmtId="1" fontId="13" fillId="5" borderId="1" xfId="0" applyNumberFormat="1" applyFont="1" applyFill="1" applyBorder="1" applyAlignment="1" applyProtection="1">
      <alignment horizontal="center"/>
      <protection locked="0"/>
    </xf>
    <xf numFmtId="0" fontId="13" fillId="0" borderId="45" xfId="0" applyFont="1" applyBorder="1" applyAlignment="1" applyProtection="1">
      <alignment horizontal="center"/>
    </xf>
    <xf numFmtId="0" fontId="24" fillId="0" borderId="13" xfId="0" applyFont="1" applyFill="1" applyBorder="1" applyAlignment="1" applyProtection="1">
      <alignment horizontal="center" vertical="center"/>
    </xf>
    <xf numFmtId="0" fontId="13" fillId="0" borderId="48" xfId="0" applyFont="1" applyBorder="1" applyAlignment="1" applyProtection="1">
      <alignment horizontal="center" vertical="center" wrapText="1"/>
    </xf>
    <xf numFmtId="0" fontId="13" fillId="0" borderId="49"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8" fillId="0" borderId="32" xfId="0" applyFont="1" applyFill="1" applyBorder="1" applyAlignment="1" applyProtection="1">
      <alignment horizontal="left" wrapText="1"/>
    </xf>
    <xf numFmtId="0" fontId="18" fillId="0" borderId="45" xfId="0" applyFont="1" applyFill="1" applyBorder="1" applyAlignment="1" applyProtection="1">
      <alignment horizontal="left" wrapText="1"/>
    </xf>
    <xf numFmtId="0" fontId="18" fillId="0" borderId="38" xfId="0" applyFont="1" applyFill="1" applyBorder="1" applyAlignment="1" applyProtection="1">
      <alignment horizontal="left" wrapText="1"/>
    </xf>
    <xf numFmtId="0" fontId="18" fillId="0" borderId="33" xfId="0" applyFont="1" applyFill="1" applyBorder="1" applyAlignment="1" applyProtection="1">
      <alignment horizontal="left" wrapText="1"/>
    </xf>
    <xf numFmtId="0" fontId="18" fillId="0" borderId="0" xfId="0" applyFont="1" applyFill="1" applyBorder="1" applyAlignment="1" applyProtection="1">
      <alignment horizontal="left" wrapText="1"/>
    </xf>
    <xf numFmtId="0" fontId="18" fillId="0" borderId="39" xfId="0" applyFont="1" applyFill="1" applyBorder="1" applyAlignment="1" applyProtection="1">
      <alignment horizontal="left" wrapText="1"/>
    </xf>
    <xf numFmtId="0" fontId="18" fillId="0" borderId="34"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18" fillId="0" borderId="41" xfId="0" applyFont="1" applyFill="1" applyBorder="1" applyAlignment="1" applyProtection="1">
      <alignment horizontal="left" wrapText="1"/>
    </xf>
    <xf numFmtId="0" fontId="13" fillId="5" borderId="7" xfId="0" applyFont="1" applyFill="1" applyBorder="1" applyAlignment="1" applyProtection="1">
      <alignment horizontal="left" vertical="top" wrapText="1"/>
    </xf>
    <xf numFmtId="0" fontId="13" fillId="5" borderId="8" xfId="0" applyFont="1" applyFill="1" applyBorder="1" applyAlignment="1" applyProtection="1">
      <alignment horizontal="left" vertical="top" wrapText="1"/>
    </xf>
    <xf numFmtId="0" fontId="13" fillId="5" borderId="9"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0" xfId="0" applyFont="1" applyFill="1" applyBorder="1" applyAlignment="1" applyProtection="1">
      <alignment horizontal="left" vertical="top" wrapText="1"/>
    </xf>
    <xf numFmtId="0" fontId="13" fillId="5" borderId="10" xfId="0" applyFont="1" applyFill="1" applyBorder="1" applyAlignment="1" applyProtection="1">
      <alignment horizontal="left" vertical="top" wrapText="1"/>
    </xf>
    <xf numFmtId="0" fontId="18" fillId="0" borderId="15" xfId="0" applyFont="1" applyFill="1" applyBorder="1" applyAlignment="1" applyProtection="1">
      <alignment horizontal="center"/>
    </xf>
    <xf numFmtId="0" fontId="18" fillId="0" borderId="44" xfId="0" applyFont="1" applyFill="1" applyBorder="1" applyAlignment="1" applyProtection="1">
      <alignment horizontal="center"/>
    </xf>
    <xf numFmtId="0" fontId="18" fillId="0" borderId="34" xfId="0" applyFont="1" applyFill="1" applyBorder="1" applyAlignment="1" applyProtection="1">
      <alignment horizontal="left"/>
    </xf>
    <xf numFmtId="0" fontId="18" fillId="0" borderId="13" xfId="0" applyFont="1" applyFill="1" applyBorder="1" applyAlignment="1" applyProtection="1">
      <alignment horizontal="left"/>
    </xf>
    <xf numFmtId="0" fontId="18" fillId="0" borderId="32" xfId="0" applyFont="1" applyFill="1" applyBorder="1" applyAlignment="1" applyProtection="1">
      <alignment horizontal="center"/>
    </xf>
    <xf numFmtId="0" fontId="18" fillId="0" borderId="45" xfId="0" applyFont="1" applyFill="1" applyBorder="1" applyAlignment="1" applyProtection="1">
      <alignment horizontal="center"/>
    </xf>
    <xf numFmtId="0" fontId="18" fillId="0" borderId="38" xfId="0" applyFont="1" applyFill="1" applyBorder="1" applyAlignment="1" applyProtection="1">
      <alignment horizontal="center"/>
    </xf>
    <xf numFmtId="0" fontId="16" fillId="16" borderId="34" xfId="2" applyFont="1" applyBorder="1" applyAlignment="1" applyProtection="1">
      <alignment horizontal="left"/>
    </xf>
    <xf numFmtId="0" fontId="16" fillId="16" borderId="13" xfId="2" applyFont="1" applyBorder="1" applyAlignment="1" applyProtection="1">
      <alignment horizontal="left"/>
    </xf>
    <xf numFmtId="0" fontId="16" fillId="16" borderId="41" xfId="2" applyFont="1" applyBorder="1" applyAlignment="1" applyProtection="1">
      <alignment horizontal="left"/>
    </xf>
    <xf numFmtId="0" fontId="19" fillId="17" borderId="32" xfId="0" applyFont="1" applyFill="1" applyBorder="1" applyAlignment="1" applyProtection="1">
      <alignment vertical="center" wrapText="1"/>
    </xf>
    <xf numFmtId="0" fontId="19" fillId="17" borderId="45" xfId="0" applyFont="1" applyFill="1" applyBorder="1" applyAlignment="1" applyProtection="1">
      <alignment vertical="center" wrapText="1"/>
    </xf>
    <xf numFmtId="0" fontId="19" fillId="17" borderId="38" xfId="0" applyFont="1" applyFill="1" applyBorder="1" applyAlignment="1" applyProtection="1">
      <alignment vertical="center" wrapText="1"/>
    </xf>
    <xf numFmtId="0" fontId="13" fillId="17" borderId="34" xfId="0" applyFont="1" applyFill="1" applyBorder="1" applyAlignment="1" applyProtection="1">
      <alignment horizontal="left" vertical="center" wrapText="1"/>
    </xf>
    <xf numFmtId="0" fontId="13" fillId="17" borderId="13" xfId="0" applyFont="1" applyFill="1" applyBorder="1" applyAlignment="1" applyProtection="1">
      <alignment horizontal="left" vertical="center" wrapText="1"/>
    </xf>
    <xf numFmtId="0" fontId="13" fillId="17" borderId="41" xfId="0" applyFont="1" applyFill="1" applyBorder="1" applyAlignment="1" applyProtection="1">
      <alignment horizontal="left" vertical="center" wrapText="1"/>
    </xf>
    <xf numFmtId="0" fontId="19" fillId="17" borderId="33" xfId="0" applyFont="1" applyFill="1" applyBorder="1" applyAlignment="1" applyProtection="1">
      <alignment vertical="center" wrapText="1"/>
    </xf>
    <xf numFmtId="0" fontId="19" fillId="17" borderId="0" xfId="0" applyFont="1" applyFill="1" applyBorder="1" applyAlignment="1" applyProtection="1">
      <alignment vertical="center" wrapText="1"/>
    </xf>
    <xf numFmtId="0" fontId="19" fillId="17" borderId="39" xfId="0" applyFont="1" applyFill="1" applyBorder="1" applyAlignment="1" applyProtection="1">
      <alignment vertical="center" wrapText="1"/>
    </xf>
    <xf numFmtId="0" fontId="28" fillId="0" borderId="32" xfId="0" applyFont="1" applyFill="1" applyBorder="1" applyAlignment="1" applyProtection="1">
      <alignment horizontal="center"/>
    </xf>
    <xf numFmtId="0" fontId="28" fillId="0" borderId="45" xfId="0" applyFont="1" applyFill="1" applyBorder="1" applyAlignment="1" applyProtection="1">
      <alignment horizontal="center"/>
    </xf>
    <xf numFmtId="0" fontId="28" fillId="0" borderId="38" xfId="0" applyFont="1" applyFill="1" applyBorder="1" applyAlignment="1" applyProtection="1">
      <alignment horizontal="center"/>
    </xf>
    <xf numFmtId="0" fontId="28" fillId="0" borderId="34" xfId="0" applyFont="1" applyFill="1" applyBorder="1" applyAlignment="1" applyProtection="1">
      <alignment horizontal="left"/>
    </xf>
    <xf numFmtId="0" fontId="28" fillId="0" borderId="13" xfId="0" applyFont="1" applyFill="1" applyBorder="1" applyAlignment="1" applyProtection="1">
      <alignment horizontal="left"/>
    </xf>
    <xf numFmtId="0" fontId="28" fillId="0" borderId="41" xfId="0" applyFont="1" applyFill="1" applyBorder="1" applyAlignment="1" applyProtection="1">
      <alignment horizontal="left"/>
    </xf>
    <xf numFmtId="0" fontId="28" fillId="0" borderId="42" xfId="0" applyFont="1" applyFill="1" applyBorder="1" applyAlignment="1" applyProtection="1">
      <alignment horizontal="left"/>
    </xf>
    <xf numFmtId="0" fontId="28" fillId="0" borderId="15" xfId="0" applyFont="1" applyFill="1" applyBorder="1" applyAlignment="1" applyProtection="1">
      <alignment horizontal="left"/>
    </xf>
    <xf numFmtId="0" fontId="28" fillId="0" borderId="44" xfId="0" applyFont="1" applyFill="1" applyBorder="1" applyAlignment="1" applyProtection="1">
      <alignment horizontal="left"/>
    </xf>
    <xf numFmtId="0" fontId="20" fillId="3" borderId="45" xfId="0" applyFont="1" applyFill="1" applyBorder="1" applyAlignment="1" applyProtection="1">
      <alignment horizontal="left" vertical="top" wrapText="1"/>
    </xf>
    <xf numFmtId="0" fontId="20" fillId="3" borderId="38" xfId="0" applyFont="1" applyFill="1" applyBorder="1" applyAlignment="1" applyProtection="1">
      <alignment horizontal="left" vertical="top" wrapText="1"/>
    </xf>
    <xf numFmtId="0" fontId="20" fillId="3" borderId="33" xfId="0" applyFont="1" applyFill="1" applyBorder="1" applyAlignment="1" applyProtection="1">
      <alignment horizontal="left" vertical="top" wrapText="1"/>
    </xf>
    <xf numFmtId="0" fontId="20" fillId="3" borderId="39" xfId="0" applyFont="1" applyFill="1" applyBorder="1" applyAlignment="1" applyProtection="1">
      <alignment horizontal="left" vertical="top" wrapText="1"/>
    </xf>
    <xf numFmtId="0" fontId="20" fillId="3" borderId="34" xfId="0" applyFont="1" applyFill="1" applyBorder="1" applyAlignment="1" applyProtection="1">
      <alignment horizontal="left" vertical="top" wrapText="1"/>
    </xf>
    <xf numFmtId="0" fontId="20" fillId="3" borderId="41" xfId="0" applyFont="1" applyFill="1" applyBorder="1" applyAlignment="1" applyProtection="1">
      <alignment horizontal="left" vertical="top" wrapText="1"/>
    </xf>
    <xf numFmtId="0" fontId="22" fillId="18" borderId="16" xfId="0" applyFont="1" applyFill="1" applyBorder="1" applyAlignment="1" applyProtection="1">
      <alignment horizontal="center" vertical="center"/>
    </xf>
    <xf numFmtId="0" fontId="22" fillId="18" borderId="17" xfId="0" applyFont="1" applyFill="1" applyBorder="1" applyAlignment="1" applyProtection="1">
      <alignment horizontal="center" vertical="center"/>
    </xf>
    <xf numFmtId="0" fontId="22" fillId="18" borderId="18" xfId="0" applyFont="1" applyFill="1" applyBorder="1" applyAlignment="1" applyProtection="1">
      <alignment horizontal="center" vertical="center"/>
    </xf>
    <xf numFmtId="0" fontId="14" fillId="19" borderId="46" xfId="0" applyFont="1" applyFill="1" applyBorder="1" applyAlignment="1" applyProtection="1">
      <alignment horizontal="center" vertical="center"/>
    </xf>
    <xf numFmtId="0" fontId="13" fillId="17" borderId="21" xfId="0" applyFont="1" applyFill="1" applyBorder="1" applyAlignment="1" applyProtection="1">
      <alignment horizontal="center" vertical="center"/>
    </xf>
    <xf numFmtId="0" fontId="13" fillId="17" borderId="28" xfId="0" applyFont="1" applyFill="1" applyBorder="1" applyAlignment="1" applyProtection="1">
      <alignment horizontal="center" vertical="center"/>
    </xf>
    <xf numFmtId="0" fontId="22" fillId="18" borderId="42" xfId="0" applyFont="1" applyFill="1" applyBorder="1" applyAlignment="1" applyProtection="1">
      <alignment horizontal="center"/>
    </xf>
    <xf numFmtId="0" fontId="22" fillId="18" borderId="15" xfId="0" applyFont="1" applyFill="1" applyBorder="1" applyAlignment="1" applyProtection="1">
      <alignment horizontal="center"/>
    </xf>
    <xf numFmtId="0" fontId="22" fillId="18" borderId="44" xfId="0" applyFont="1" applyFill="1" applyBorder="1" applyAlignment="1" applyProtection="1">
      <alignment horizontal="center"/>
    </xf>
    <xf numFmtId="0" fontId="20" fillId="3" borderId="32" xfId="0" applyFont="1" applyFill="1" applyBorder="1" applyAlignment="1" applyProtection="1">
      <alignment horizontal="left" vertical="top" wrapText="1"/>
    </xf>
    <xf numFmtId="0" fontId="13" fillId="17" borderId="30" xfId="0" applyFont="1" applyFill="1" applyBorder="1" applyAlignment="1" applyProtection="1">
      <alignment horizontal="center" vertical="center"/>
    </xf>
    <xf numFmtId="0" fontId="21" fillId="18" borderId="42" xfId="0" applyFont="1" applyFill="1" applyBorder="1" applyAlignment="1" applyProtection="1">
      <alignment horizontal="center"/>
    </xf>
    <xf numFmtId="0" fontId="21" fillId="18" borderId="15" xfId="0" applyFont="1" applyFill="1" applyBorder="1" applyAlignment="1" applyProtection="1">
      <alignment horizontal="center"/>
    </xf>
    <xf numFmtId="0" fontId="21" fillId="18" borderId="44" xfId="0" applyFont="1" applyFill="1" applyBorder="1" applyAlignment="1" applyProtection="1">
      <alignment horizontal="center"/>
    </xf>
    <xf numFmtId="0" fontId="22" fillId="18" borderId="19" xfId="0" applyFont="1" applyFill="1" applyBorder="1" applyAlignment="1" applyProtection="1">
      <alignment horizontal="center" vertical="center"/>
    </xf>
    <xf numFmtId="0" fontId="22" fillId="18" borderId="20" xfId="0" applyFont="1" applyFill="1" applyBorder="1" applyAlignment="1" applyProtection="1">
      <alignment horizontal="center" vertical="center"/>
    </xf>
    <xf numFmtId="0" fontId="22" fillId="18" borderId="21" xfId="0" applyFont="1" applyFill="1" applyBorder="1" applyAlignment="1" applyProtection="1">
      <alignment horizontal="center" vertical="center"/>
    </xf>
    <xf numFmtId="0" fontId="22" fillId="19" borderId="15" xfId="0" applyFont="1" applyFill="1" applyBorder="1" applyAlignment="1" applyProtection="1">
      <alignment horizontal="center" vertical="center"/>
    </xf>
    <xf numFmtId="0" fontId="22" fillId="19" borderId="44" xfId="0" applyFont="1" applyFill="1" applyBorder="1" applyAlignment="1" applyProtection="1">
      <alignment horizontal="center" vertical="center"/>
    </xf>
    <xf numFmtId="0" fontId="1" fillId="19" borderId="1" xfId="0" applyFont="1" applyFill="1" applyBorder="1" applyAlignment="1" applyProtection="1">
      <alignment horizontal="center" vertical="top" wrapText="1"/>
    </xf>
    <xf numFmtId="0" fontId="1" fillId="19" borderId="11" xfId="0" applyFont="1" applyFill="1" applyBorder="1" applyAlignment="1" applyProtection="1">
      <alignment horizontal="center" vertical="top" wrapText="1"/>
    </xf>
    <xf numFmtId="0" fontId="1" fillId="19" borderId="6" xfId="0" applyFont="1" applyFill="1" applyBorder="1" applyAlignment="1" applyProtection="1">
      <alignment horizontal="center" vertical="top" wrapText="1"/>
    </xf>
    <xf numFmtId="0" fontId="1" fillId="19" borderId="12" xfId="0" applyFont="1" applyFill="1" applyBorder="1" applyAlignment="1" applyProtection="1">
      <alignment horizontal="center" vertical="top" wrapText="1"/>
    </xf>
    <xf numFmtId="0" fontId="1" fillId="19" borderId="3"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 fillId="19" borderId="32" xfId="0" applyFont="1" applyFill="1" applyBorder="1" applyAlignment="1" applyProtection="1">
      <alignment horizontal="center" vertical="center" wrapText="1"/>
    </xf>
    <xf numFmtId="0" fontId="1" fillId="19" borderId="45" xfId="0" applyFont="1" applyFill="1" applyBorder="1" applyAlignment="1" applyProtection="1">
      <alignment horizontal="center" vertical="center" wrapText="1"/>
    </xf>
    <xf numFmtId="0" fontId="1" fillId="19" borderId="3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top" wrapText="1"/>
    </xf>
    <xf numFmtId="0" fontId="1" fillId="19" borderId="4" xfId="0" applyFont="1" applyFill="1" applyBorder="1" applyAlignment="1" applyProtection="1">
      <alignment horizontal="center" vertical="top" wrapText="1"/>
    </xf>
    <xf numFmtId="0" fontId="1" fillId="19" borderId="5" xfId="0" applyFont="1" applyFill="1" applyBorder="1" applyAlignment="1" applyProtection="1">
      <alignment horizontal="center" vertical="top" wrapText="1"/>
    </xf>
    <xf numFmtId="164" fontId="13" fillId="0" borderId="20" xfId="0" applyNumberFormat="1" applyFont="1" applyFill="1" applyBorder="1" applyAlignment="1">
      <alignment horizontal="center"/>
    </xf>
    <xf numFmtId="164" fontId="13" fillId="0" borderId="43" xfId="0" applyNumberFormat="1" applyFont="1" applyFill="1" applyBorder="1" applyAlignment="1">
      <alignment horizontal="center"/>
    </xf>
    <xf numFmtId="164" fontId="13" fillId="0" borderId="56" xfId="0" applyNumberFormat="1" applyFont="1" applyFill="1" applyBorder="1" applyAlignment="1">
      <alignment horizontal="center"/>
    </xf>
    <xf numFmtId="0" fontId="14" fillId="10" borderId="55"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Fill="1" applyBorder="1" applyAlignment="1">
      <alignment horizontal="center"/>
    </xf>
    <xf numFmtId="0" fontId="13" fillId="0" borderId="56" xfId="0" applyFont="1" applyFill="1" applyBorder="1" applyAlignment="1">
      <alignment horizontal="center"/>
    </xf>
    <xf numFmtId="0" fontId="19" fillId="0" borderId="42" xfId="0" applyFont="1" applyFill="1" applyBorder="1" applyAlignment="1">
      <alignment horizontal="center"/>
    </xf>
    <xf numFmtId="0" fontId="19" fillId="0" borderId="15" xfId="0" applyFont="1" applyFill="1" applyBorder="1" applyAlignment="1">
      <alignment horizontal="center"/>
    </xf>
    <xf numFmtId="0" fontId="19" fillId="0" borderId="44" xfId="0" applyFont="1" applyFill="1" applyBorder="1" applyAlignment="1">
      <alignment horizont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19" fillId="0" borderId="32" xfId="0" applyFont="1" applyFill="1" applyBorder="1" applyAlignment="1">
      <alignment horizontal="center"/>
    </xf>
    <xf numFmtId="0" fontId="19" fillId="0" borderId="38" xfId="0" applyFont="1" applyFill="1" applyBorder="1" applyAlignment="1">
      <alignment horizontal="center"/>
    </xf>
    <xf numFmtId="0" fontId="18" fillId="0" borderId="32" xfId="0" applyFont="1" applyFill="1" applyBorder="1" applyAlignment="1" applyProtection="1">
      <alignment horizontal="center"/>
      <protection locked="0"/>
    </xf>
    <xf numFmtId="0" fontId="18" fillId="0" borderId="45" xfId="0" applyFont="1" applyFill="1" applyBorder="1" applyAlignment="1" applyProtection="1">
      <alignment horizontal="center"/>
      <protection locked="0"/>
    </xf>
    <xf numFmtId="0" fontId="18" fillId="0" borderId="38" xfId="0" applyFont="1" applyFill="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Fill="1" applyBorder="1" applyAlignment="1">
      <alignment horizontal="center"/>
    </xf>
    <xf numFmtId="0" fontId="18" fillId="0" borderId="15" xfId="0" applyFont="1" applyFill="1" applyBorder="1" applyAlignment="1">
      <alignment horizontal="center"/>
    </xf>
    <xf numFmtId="0" fontId="18" fillId="0" borderId="44" xfId="0" applyFont="1" applyFill="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Fill="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Fill="1" applyBorder="1" applyAlignment="1">
      <alignment horizontal="left"/>
    </xf>
    <xf numFmtId="0" fontId="0" fillId="0" borderId="0" xfId="0" applyBorder="1"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105.48578657994953</c:v>
                </c:pt>
                <c:pt idx="1">
                  <c:v>105.45284274583909</c:v>
                </c:pt>
                <c:pt idx="2">
                  <c:v>105.41989891167395</c:v>
                </c:pt>
                <c:pt idx="3">
                  <c:v>105.38695507745361</c:v>
                </c:pt>
                <c:pt idx="4">
                  <c:v>105.3540112431776</c:v>
                </c:pt>
                <c:pt idx="5">
                  <c:v>105.32106740884566</c:v>
                </c:pt>
                <c:pt idx="6">
                  <c:v>105.28812357445739</c:v>
                </c:pt>
                <c:pt idx="7">
                  <c:v>105.25517974001217</c:v>
                </c:pt>
                <c:pt idx="8">
                  <c:v>105.22223590550958</c:v>
                </c:pt>
                <c:pt idx="9">
                  <c:v>105.18929207094935</c:v>
                </c:pt>
                <c:pt idx="10">
                  <c:v>105.15634823633091</c:v>
                </c:pt>
                <c:pt idx="11">
                  <c:v>105.1234044016539</c:v>
                </c:pt>
                <c:pt idx="12">
                  <c:v>105.09046056691781</c:v>
                </c:pt>
                <c:pt idx="13">
                  <c:v>105.0575167321222</c:v>
                </c:pt>
                <c:pt idx="14">
                  <c:v>105.02457289726664</c:v>
                </c:pt>
                <c:pt idx="15">
                  <c:v>104.99162906235068</c:v>
                </c:pt>
                <c:pt idx="16">
                  <c:v>104.95868522737376</c:v>
                </c:pt>
                <c:pt idx="17">
                  <c:v>104.9257413923356</c:v>
                </c:pt>
                <c:pt idx="18">
                  <c:v>104.8927975572356</c:v>
                </c:pt>
                <c:pt idx="19">
                  <c:v>104.85985372207331</c:v>
                </c:pt>
                <c:pt idx="20">
                  <c:v>104.82690988684826</c:v>
                </c:pt>
                <c:pt idx="21">
                  <c:v>104.79396605155992</c:v>
                </c:pt>
                <c:pt idx="22">
                  <c:v>104.76102221620789</c:v>
                </c:pt>
                <c:pt idx="23">
                  <c:v>104.72807838079171</c:v>
                </c:pt>
                <c:pt idx="24">
                  <c:v>104.69513454531081</c:v>
                </c:pt>
                <c:pt idx="25">
                  <c:v>104.66219070976479</c:v>
                </c:pt>
                <c:pt idx="26">
                  <c:v>104.62924687415298</c:v>
                </c:pt>
                <c:pt idx="27">
                  <c:v>104.5963030384751</c:v>
                </c:pt>
                <c:pt idx="28">
                  <c:v>104.56335920273057</c:v>
                </c:pt>
                <c:pt idx="29">
                  <c:v>104.5304153669187</c:v>
                </c:pt>
                <c:pt idx="30">
                  <c:v>104.49747153103921</c:v>
                </c:pt>
                <c:pt idx="31">
                  <c:v>104.46452769509156</c:v>
                </c:pt>
                <c:pt idx="32">
                  <c:v>104.43158385907509</c:v>
                </c:pt>
                <c:pt idx="33">
                  <c:v>104.3986400229894</c:v>
                </c:pt>
                <c:pt idx="34">
                  <c:v>104.3656961868339</c:v>
                </c:pt>
                <c:pt idx="35">
                  <c:v>104.33275235060812</c:v>
                </c:pt>
                <c:pt idx="36">
                  <c:v>104.29980851431147</c:v>
                </c:pt>
                <c:pt idx="37">
                  <c:v>104.26686467794335</c:v>
                </c:pt>
                <c:pt idx="38">
                  <c:v>104.23392084150343</c:v>
                </c:pt>
                <c:pt idx="39">
                  <c:v>104.20097700499096</c:v>
                </c:pt>
                <c:pt idx="40">
                  <c:v>104.16803316840546</c:v>
                </c:pt>
                <c:pt idx="41">
                  <c:v>104.1350893317464</c:v>
                </c:pt>
                <c:pt idx="42">
                  <c:v>104.10214549501312</c:v>
                </c:pt>
                <c:pt idx="43">
                  <c:v>104.0692016582052</c:v>
                </c:pt>
                <c:pt idx="44">
                  <c:v>104.03625782132188</c:v>
                </c:pt>
                <c:pt idx="45">
                  <c:v>104.00331398436285</c:v>
                </c:pt>
                <c:pt idx="46">
                  <c:v>103.97037014732724</c:v>
                </c:pt>
                <c:pt idx="47">
                  <c:v>103.9374263102147</c:v>
                </c:pt>
                <c:pt idx="48">
                  <c:v>103.90448247302447</c:v>
                </c:pt>
                <c:pt idx="49">
                  <c:v>103.87153863575617</c:v>
                </c:pt>
                <c:pt idx="50">
                  <c:v>103.83859479840909</c:v>
                </c:pt>
                <c:pt idx="51">
                  <c:v>103.80565096098245</c:v>
                </c:pt>
                <c:pt idx="52">
                  <c:v>103.77270712347594</c:v>
                </c:pt>
                <c:pt idx="53">
                  <c:v>103.73976328588884</c:v>
                </c:pt>
                <c:pt idx="54">
                  <c:v>103.70681944822047</c:v>
                </c:pt>
                <c:pt idx="55">
                  <c:v>103.67387561047025</c:v>
                </c:pt>
                <c:pt idx="56">
                  <c:v>103.64093177263756</c:v>
                </c:pt>
                <c:pt idx="57">
                  <c:v>103.60798793472178</c:v>
                </c:pt>
                <c:pt idx="58">
                  <c:v>103.57504409672237</c:v>
                </c:pt>
                <c:pt idx="59">
                  <c:v>103.54210025863858</c:v>
                </c:pt>
                <c:pt idx="60">
                  <c:v>103.50915642046972</c:v>
                </c:pt>
                <c:pt idx="61">
                  <c:v>103.47621258221521</c:v>
                </c:pt>
                <c:pt idx="62">
                  <c:v>103.4432687438745</c:v>
                </c:pt>
                <c:pt idx="63">
                  <c:v>103.41032490544677</c:v>
                </c:pt>
                <c:pt idx="64">
                  <c:v>103.37738106693139</c:v>
                </c:pt>
                <c:pt idx="65">
                  <c:v>103.34443722832779</c:v>
                </c:pt>
                <c:pt idx="66">
                  <c:v>103.31149338963522</c:v>
                </c:pt>
                <c:pt idx="67">
                  <c:v>103.27854955085297</c:v>
                </c:pt>
                <c:pt idx="68">
                  <c:v>103.24560571198036</c:v>
                </c:pt>
                <c:pt idx="69">
                  <c:v>103.21266187301681</c:v>
                </c:pt>
                <c:pt idx="70">
                  <c:v>103.17971803396161</c:v>
                </c:pt>
                <c:pt idx="71">
                  <c:v>103.14677419481396</c:v>
                </c:pt>
                <c:pt idx="72">
                  <c:v>103.11383035557311</c:v>
                </c:pt>
                <c:pt idx="73">
                  <c:v>103.08088651623855</c:v>
                </c:pt>
                <c:pt idx="74">
                  <c:v>103.04794267680955</c:v>
                </c:pt>
                <c:pt idx="75">
                  <c:v>103.01499883728519</c:v>
                </c:pt>
                <c:pt idx="76">
                  <c:v>102.98205499766485</c:v>
                </c:pt>
                <c:pt idx="77">
                  <c:v>102.94911115794787</c:v>
                </c:pt>
                <c:pt idx="78">
                  <c:v>102.91616731813346</c:v>
                </c:pt>
                <c:pt idx="79">
                  <c:v>102.88322347822083</c:v>
                </c:pt>
                <c:pt idx="80">
                  <c:v>102.85027963820934</c:v>
                </c:pt>
                <c:pt idx="81">
                  <c:v>102.81733579809816</c:v>
                </c:pt>
                <c:pt idx="82">
                  <c:v>102.78439195788644</c:v>
                </c:pt>
                <c:pt idx="83">
                  <c:v>102.75144811757357</c:v>
                </c:pt>
                <c:pt idx="84">
                  <c:v>102.71850427715883</c:v>
                </c:pt>
                <c:pt idx="85">
                  <c:v>102.68556043664114</c:v>
                </c:pt>
                <c:pt idx="86">
                  <c:v>102.65261659602011</c:v>
                </c:pt>
                <c:pt idx="87">
                  <c:v>102.6196727552946</c:v>
                </c:pt>
                <c:pt idx="88">
                  <c:v>102.5867289144641</c:v>
                </c:pt>
                <c:pt idx="89">
                  <c:v>102.55378507352761</c:v>
                </c:pt>
                <c:pt idx="90">
                  <c:v>102.52084123248444</c:v>
                </c:pt>
                <c:pt idx="91">
                  <c:v>102.48789739133377</c:v>
                </c:pt>
                <c:pt idx="92">
                  <c:v>102.45495355007469</c:v>
                </c:pt>
                <c:pt idx="93">
                  <c:v>102.42200970870641</c:v>
                </c:pt>
                <c:pt idx="94">
                  <c:v>102.38906586722813</c:v>
                </c:pt>
                <c:pt idx="95">
                  <c:v>102.35612202563907</c:v>
                </c:pt>
                <c:pt idx="96">
                  <c:v>102.32317818393827</c:v>
                </c:pt>
                <c:pt idx="97">
                  <c:v>102.29023434212492</c:v>
                </c:pt>
                <c:pt idx="98">
                  <c:v>102.25729050019815</c:v>
                </c:pt>
                <c:pt idx="99">
                  <c:v>102.2243466581572</c:v>
                </c:pt>
                <c:pt idx="100">
                  <c:v>102.19140281600104</c:v>
                </c:pt>
                <c:pt idx="101">
                  <c:v>102.15845897372888</c:v>
                </c:pt>
                <c:pt idx="102">
                  <c:v>102.12551513133991</c:v>
                </c:pt>
                <c:pt idx="103">
                  <c:v>102.09257128883301</c:v>
                </c:pt>
                <c:pt idx="104">
                  <c:v>102.05962744620763</c:v>
                </c:pt>
                <c:pt idx="105">
                  <c:v>102.02668360346253</c:v>
                </c:pt>
                <c:pt idx="106">
                  <c:v>101.99373976059697</c:v>
                </c:pt>
                <c:pt idx="107">
                  <c:v>101.96079591760991</c:v>
                </c:pt>
                <c:pt idx="108">
                  <c:v>101.92785207450059</c:v>
                </c:pt>
                <c:pt idx="109">
                  <c:v>101.89490823126803</c:v>
                </c:pt>
                <c:pt idx="110">
                  <c:v>101.86196438791123</c:v>
                </c:pt>
                <c:pt idx="111">
                  <c:v>101.82902054442928</c:v>
                </c:pt>
                <c:pt idx="112">
                  <c:v>101.79607670082132</c:v>
                </c:pt>
                <c:pt idx="113">
                  <c:v>101.76313285708622</c:v>
                </c:pt>
                <c:pt idx="114">
                  <c:v>101.73018901322305</c:v>
                </c:pt>
                <c:pt idx="115">
                  <c:v>101.6972451692309</c:v>
                </c:pt>
                <c:pt idx="116">
                  <c:v>101.6643013251087</c:v>
                </c:pt>
                <c:pt idx="117">
                  <c:v>101.63135748085563</c:v>
                </c:pt>
                <c:pt idx="118">
                  <c:v>101.59841363647055</c:v>
                </c:pt>
                <c:pt idx="119">
                  <c:v>101.56546979195252</c:v>
                </c:pt>
                <c:pt idx="120">
                  <c:v>101.53252594730041</c:v>
                </c:pt>
                <c:pt idx="121">
                  <c:v>101.49958210251333</c:v>
                </c:pt>
                <c:pt idx="122">
                  <c:v>101.46663825759029</c:v>
                </c:pt>
                <c:pt idx="123">
                  <c:v>101.43369441252997</c:v>
                </c:pt>
                <c:pt idx="124">
                  <c:v>101.40075056733174</c:v>
                </c:pt>
                <c:pt idx="125">
                  <c:v>101.36780672199419</c:v>
                </c:pt>
                <c:pt idx="126">
                  <c:v>101.33486287651648</c:v>
                </c:pt>
                <c:pt idx="127">
                  <c:v>101.30191903089739</c:v>
                </c:pt>
                <c:pt idx="128">
                  <c:v>101.26897518513604</c:v>
                </c:pt>
                <c:pt idx="129">
                  <c:v>101.23603133923118</c:v>
                </c:pt>
                <c:pt idx="130">
                  <c:v>101.20308749318177</c:v>
                </c:pt>
                <c:pt idx="131">
                  <c:v>101.17014364698673</c:v>
                </c:pt>
                <c:pt idx="132">
                  <c:v>101.13719980064494</c:v>
                </c:pt>
                <c:pt idx="133">
                  <c:v>101.10425595415512</c:v>
                </c:pt>
                <c:pt idx="134">
                  <c:v>101.07131210751643</c:v>
                </c:pt>
                <c:pt idx="135">
                  <c:v>101.03836826072754</c:v>
                </c:pt>
                <c:pt idx="136">
                  <c:v>101.00542441378741</c:v>
                </c:pt>
                <c:pt idx="137">
                  <c:v>100.97248056669491</c:v>
                </c:pt>
                <c:pt idx="138">
                  <c:v>100.93953671944863</c:v>
                </c:pt>
                <c:pt idx="139">
                  <c:v>100.90659287204781</c:v>
                </c:pt>
                <c:pt idx="140">
                  <c:v>100.87364902449083</c:v>
                </c:pt>
                <c:pt idx="141">
                  <c:v>100.84070517677685</c:v>
                </c:pt>
                <c:pt idx="142">
                  <c:v>100.80776132890446</c:v>
                </c:pt>
                <c:pt idx="143">
                  <c:v>100.77481748087258</c:v>
                </c:pt>
                <c:pt idx="144">
                  <c:v>100.74187363267994</c:v>
                </c:pt>
                <c:pt idx="145">
                  <c:v>100.70892978432538</c:v>
                </c:pt>
                <c:pt idx="146">
                  <c:v>100.67598593580757</c:v>
                </c:pt>
                <c:pt idx="147">
                  <c:v>100.64304208712534</c:v>
                </c:pt>
                <c:pt idx="148">
                  <c:v>100.61009823827732</c:v>
                </c:pt>
                <c:pt idx="149">
                  <c:v>100.57715438926249</c:v>
                </c:pt>
                <c:pt idx="150">
                  <c:v>100.54421054007919</c:v>
                </c:pt>
                <c:pt idx="151">
                  <c:v>100.51126669072656</c:v>
                </c:pt>
                <c:pt idx="152">
                  <c:v>100.47832284120311</c:v>
                </c:pt>
                <c:pt idx="153">
                  <c:v>100.44537899150748</c:v>
                </c:pt>
                <c:pt idx="154">
                  <c:v>100.41243514163835</c:v>
                </c:pt>
                <c:pt idx="155">
                  <c:v>100.37949129159473</c:v>
                </c:pt>
                <c:pt idx="156">
                  <c:v>100.3465474413749</c:v>
                </c:pt>
                <c:pt idx="157">
                  <c:v>100.31360359097764</c:v>
                </c:pt>
                <c:pt idx="158">
                  <c:v>100.28065974040166</c:v>
                </c:pt>
                <c:pt idx="159">
                  <c:v>100.24771588964568</c:v>
                </c:pt>
                <c:pt idx="160">
                  <c:v>100.21477203870799</c:v>
                </c:pt>
                <c:pt idx="161">
                  <c:v>100.18182818758751</c:v>
                </c:pt>
                <c:pt idx="162">
                  <c:v>100.14888433628278</c:v>
                </c:pt>
                <c:pt idx="163">
                  <c:v>100.11594048479236</c:v>
                </c:pt>
                <c:pt idx="164">
                  <c:v>100.0829966331149</c:v>
                </c:pt>
                <c:pt idx="165">
                  <c:v>100.05005278124882</c:v>
                </c:pt>
                <c:pt idx="166">
                  <c:v>100.01710892919293</c:v>
                </c:pt>
                <c:pt idx="167">
                  <c:v>99.984165076945587</c:v>
                </c:pt>
                <c:pt idx="168">
                  <c:v>99.95122122450546</c:v>
                </c:pt>
                <c:pt idx="169">
                  <c:v>99.918277371870872</c:v>
                </c:pt>
                <c:pt idx="170">
                  <c:v>99.885333519040557</c:v>
                </c:pt>
                <c:pt idx="171">
                  <c:v>99.852389666013011</c:v>
                </c:pt>
                <c:pt idx="172">
                  <c:v>99.819445812786611</c:v>
                </c:pt>
                <c:pt idx="173">
                  <c:v>99.786501959359995</c:v>
                </c:pt>
                <c:pt idx="174">
                  <c:v>99.753558105731472</c:v>
                </c:pt>
                <c:pt idx="175">
                  <c:v>99.720614251899647</c:v>
                </c:pt>
                <c:pt idx="176">
                  <c:v>99.687670397862803</c:v>
                </c:pt>
                <c:pt idx="177">
                  <c:v>99.654726543619589</c:v>
                </c:pt>
                <c:pt idx="178">
                  <c:v>99.62178268916837</c:v>
                </c:pt>
                <c:pt idx="179">
                  <c:v>99.588838834507371</c:v>
                </c:pt>
                <c:pt idx="180">
                  <c:v>99.555894979635298</c:v>
                </c:pt>
                <c:pt idx="181">
                  <c:v>99.522951124550218</c:v>
                </c:pt>
                <c:pt idx="182">
                  <c:v>99.490007269250796</c:v>
                </c:pt>
                <c:pt idx="183">
                  <c:v>99.457063413735298</c:v>
                </c:pt>
                <c:pt idx="184">
                  <c:v>99.424119558001976</c:v>
                </c:pt>
                <c:pt idx="185">
                  <c:v>99.391175702049395</c:v>
                </c:pt>
                <c:pt idx="186">
                  <c:v>99.358231845875679</c:v>
                </c:pt>
                <c:pt idx="187">
                  <c:v>99.325287989479207</c:v>
                </c:pt>
                <c:pt idx="188">
                  <c:v>99.292344132858375</c:v>
                </c:pt>
                <c:pt idx="189">
                  <c:v>99.25940027601122</c:v>
                </c:pt>
                <c:pt idx="190">
                  <c:v>99.22645641893638</c:v>
                </c:pt>
                <c:pt idx="191">
                  <c:v>99.193512561631763</c:v>
                </c:pt>
                <c:pt idx="192">
                  <c:v>99.160568704095908</c:v>
                </c:pt>
                <c:pt idx="193">
                  <c:v>99.12762484632691</c:v>
                </c:pt>
                <c:pt idx="194">
                  <c:v>99.094680988323049</c:v>
                </c:pt>
                <c:pt idx="195">
                  <c:v>99.06173713008252</c:v>
                </c:pt>
                <c:pt idx="196">
                  <c:v>99.028793271603419</c:v>
                </c:pt>
                <c:pt idx="197">
                  <c:v>98.995849412884041</c:v>
                </c:pt>
                <c:pt idx="198">
                  <c:v>98.962905553922667</c:v>
                </c:pt>
                <c:pt idx="199">
                  <c:v>98.929961694717164</c:v>
                </c:pt>
                <c:pt idx="200">
                  <c:v>98.897017835265885</c:v>
                </c:pt>
                <c:pt idx="201">
                  <c:v>98.864073975566896</c:v>
                </c:pt>
                <c:pt idx="202">
                  <c:v>98.831130115618251</c:v>
                </c:pt>
                <c:pt idx="203">
                  <c:v>98.798186255418287</c:v>
                </c:pt>
                <c:pt idx="204">
                  <c:v>98.765242394964787</c:v>
                </c:pt>
                <c:pt idx="205">
                  <c:v>98.73229853425596</c:v>
                </c:pt>
                <c:pt idx="206">
                  <c:v>98.699354673289946</c:v>
                </c:pt>
                <c:pt idx="207">
                  <c:v>98.66641081206464</c:v>
                </c:pt>
                <c:pt idx="208">
                  <c:v>98.633466950578125</c:v>
                </c:pt>
                <c:pt idx="209">
                  <c:v>98.600523088828453</c:v>
                </c:pt>
                <c:pt idx="210">
                  <c:v>98.567579226813507</c:v>
                </c:pt>
                <c:pt idx="211">
                  <c:v>98.534635364531397</c:v>
                </c:pt>
                <c:pt idx="212">
                  <c:v>98.501691501979963</c:v>
                </c:pt>
                <c:pt idx="213">
                  <c:v>98.468747639157243</c:v>
                </c:pt>
                <c:pt idx="214">
                  <c:v>98.435803776061249</c:v>
                </c:pt>
                <c:pt idx="215">
                  <c:v>98.402859912689721</c:v>
                </c:pt>
                <c:pt idx="216">
                  <c:v>98.369916049040583</c:v>
                </c:pt>
                <c:pt idx="217">
                  <c:v>98.336972185111875</c:v>
                </c:pt>
                <c:pt idx="218">
                  <c:v>98.30402832090131</c:v>
                </c:pt>
                <c:pt idx="219">
                  <c:v>98.271084456406754</c:v>
                </c:pt>
                <c:pt idx="220">
                  <c:v>98.238140591626291</c:v>
                </c:pt>
                <c:pt idx="221">
                  <c:v>98.205196726557475</c:v>
                </c:pt>
                <c:pt idx="222">
                  <c:v>98.172252861198089</c:v>
                </c:pt>
                <c:pt idx="223">
                  <c:v>98.139308995546031</c:v>
                </c:pt>
                <c:pt idx="224">
                  <c:v>98.106365129599084</c:v>
                </c:pt>
                <c:pt idx="225">
                  <c:v>98.073421263354973</c:v>
                </c:pt>
                <c:pt idx="226">
                  <c:v>98.040477396811468</c:v>
                </c:pt>
                <c:pt idx="227">
                  <c:v>98.007533529966224</c:v>
                </c:pt>
                <c:pt idx="228">
                  <c:v>97.974589662816982</c:v>
                </c:pt>
                <c:pt idx="229">
                  <c:v>97.94164579536141</c:v>
                </c:pt>
                <c:pt idx="230">
                  <c:v>97.908701927597264</c:v>
                </c:pt>
                <c:pt idx="231">
                  <c:v>97.875758059522013</c:v>
                </c:pt>
                <c:pt idx="232">
                  <c:v>97.842814191133414</c:v>
                </c:pt>
                <c:pt idx="233">
                  <c:v>97.809870322429063</c:v>
                </c:pt>
                <c:pt idx="234">
                  <c:v>97.776926453406645</c:v>
                </c:pt>
                <c:pt idx="235">
                  <c:v>97.743982584063644</c:v>
                </c:pt>
                <c:pt idx="236">
                  <c:v>97.711038714397475</c:v>
                </c:pt>
                <c:pt idx="237">
                  <c:v>97.67809484440599</c:v>
                </c:pt>
                <c:pt idx="238">
                  <c:v>97.645150974086405</c:v>
                </c:pt>
                <c:pt idx="239">
                  <c:v>97.612207103436361</c:v>
                </c:pt>
                <c:pt idx="240">
                  <c:v>97.579263232453513</c:v>
                </c:pt>
                <c:pt idx="241">
                  <c:v>97.546319361134991</c:v>
                </c:pt>
                <c:pt idx="242">
                  <c:v>97.513375489478449</c:v>
                </c:pt>
                <c:pt idx="243">
                  <c:v>97.480431617481301</c:v>
                </c:pt>
                <c:pt idx="244">
                  <c:v>97.447487745140961</c:v>
                </c:pt>
                <c:pt idx="245">
                  <c:v>97.414543872454672</c:v>
                </c:pt>
                <c:pt idx="246">
                  <c:v>97.381599999419905</c:v>
                </c:pt>
                <c:pt idx="247">
                  <c:v>97.348656126034143</c:v>
                </c:pt>
                <c:pt idx="248">
                  <c:v>97.315712252294418</c:v>
                </c:pt>
                <c:pt idx="249">
                  <c:v>97.282768378198284</c:v>
                </c:pt>
                <c:pt idx="250">
                  <c:v>97.249824503743</c:v>
                </c:pt>
                <c:pt idx="251">
                  <c:v>97.216880628925665</c:v>
                </c:pt>
                <c:pt idx="252">
                  <c:v>97.183936753743666</c:v>
                </c:pt>
                <c:pt idx="253">
                  <c:v>97.15099287819406</c:v>
                </c:pt>
                <c:pt idx="254">
                  <c:v>97.118049002274375</c:v>
                </c:pt>
                <c:pt idx="255">
                  <c:v>97.085105125981471</c:v>
                </c:pt>
                <c:pt idx="256">
                  <c:v>97.052161249312618</c:v>
                </c:pt>
                <c:pt idx="257">
                  <c:v>97.019217372265004</c:v>
                </c:pt>
                <c:pt idx="258">
                  <c:v>96.986273494835729</c:v>
                </c:pt>
                <c:pt idx="259">
                  <c:v>96.953329617021808</c:v>
                </c:pt>
                <c:pt idx="260">
                  <c:v>96.920385738820329</c:v>
                </c:pt>
                <c:pt idx="261">
                  <c:v>96.88744186022852</c:v>
                </c:pt>
                <c:pt idx="262">
                  <c:v>96.854497981243185</c:v>
                </c:pt>
                <c:pt idx="263">
                  <c:v>96.821554101861324</c:v>
                </c:pt>
                <c:pt idx="264">
                  <c:v>96.788610222080095</c:v>
                </c:pt>
                <c:pt idx="265">
                  <c:v>96.755666341896443</c:v>
                </c:pt>
                <c:pt idx="266">
                  <c:v>96.722722461307001</c:v>
                </c:pt>
                <c:pt idx="267">
                  <c:v>96.68977858030911</c:v>
                </c:pt>
                <c:pt idx="268">
                  <c:v>96.656834698899289</c:v>
                </c:pt>
                <c:pt idx="269">
                  <c:v>96.62389081707471</c:v>
                </c:pt>
                <c:pt idx="270">
                  <c:v>96.590946934832047</c:v>
                </c:pt>
                <c:pt idx="271">
                  <c:v>96.558003052168061</c:v>
                </c:pt>
                <c:pt idx="272">
                  <c:v>96.52505916907981</c:v>
                </c:pt>
                <c:pt idx="273">
                  <c:v>96.492115285563514</c:v>
                </c:pt>
                <c:pt idx="274">
                  <c:v>96.459171401616572</c:v>
                </c:pt>
                <c:pt idx="275">
                  <c:v>96.426227517235233</c:v>
                </c:pt>
                <c:pt idx="276">
                  <c:v>96.393283632416427</c:v>
                </c:pt>
                <c:pt idx="277">
                  <c:v>96.3603397471569</c:v>
                </c:pt>
                <c:pt idx="278">
                  <c:v>96.327395861452999</c:v>
                </c:pt>
                <c:pt idx="279">
                  <c:v>96.29445197530157</c:v>
                </c:pt>
                <c:pt idx="280">
                  <c:v>96.261508088699202</c:v>
                </c:pt>
                <c:pt idx="281">
                  <c:v>96.228564201642229</c:v>
                </c:pt>
                <c:pt idx="282">
                  <c:v>96.195620314127495</c:v>
                </c:pt>
                <c:pt idx="283">
                  <c:v>96.162676426151265</c:v>
                </c:pt>
                <c:pt idx="284">
                  <c:v>96.129732537710169</c:v>
                </c:pt>
                <c:pt idx="285">
                  <c:v>96.096788648800654</c:v>
                </c:pt>
                <c:pt idx="286">
                  <c:v>96.063844759419098</c:v>
                </c:pt>
                <c:pt idx="287">
                  <c:v>96.03090086956189</c:v>
                </c:pt>
                <c:pt idx="288">
                  <c:v>95.997956979225535</c:v>
                </c:pt>
                <c:pt idx="289">
                  <c:v>95.965013088406309</c:v>
                </c:pt>
                <c:pt idx="290">
                  <c:v>95.932069197100446</c:v>
                </c:pt>
                <c:pt idx="291">
                  <c:v>95.899125305304537</c:v>
                </c:pt>
                <c:pt idx="292">
                  <c:v>95.866181413014431</c:v>
                </c:pt>
                <c:pt idx="293">
                  <c:v>95.833237520226675</c:v>
                </c:pt>
                <c:pt idx="294">
                  <c:v>95.800293626937332</c:v>
                </c:pt>
                <c:pt idx="295">
                  <c:v>95.767349733142595</c:v>
                </c:pt>
                <c:pt idx="296">
                  <c:v>95.734405838838768</c:v>
                </c:pt>
                <c:pt idx="297">
                  <c:v>95.701461944021773</c:v>
                </c:pt>
                <c:pt idx="298">
                  <c:v>95.668518048687773</c:v>
                </c:pt>
                <c:pt idx="299">
                  <c:v>95.635574152832916</c:v>
                </c:pt>
                <c:pt idx="300">
                  <c:v>95.602630256453139</c:v>
                </c:pt>
                <c:pt idx="301">
                  <c:v>95.569686359544491</c:v>
                </c:pt>
                <c:pt idx="302">
                  <c:v>95.536742462102922</c:v>
                </c:pt>
                <c:pt idx="303">
                  <c:v>95.503798564124338</c:v>
                </c:pt>
                <c:pt idx="304">
                  <c:v>95.470854665604733</c:v>
                </c:pt>
                <c:pt idx="305">
                  <c:v>95.437910766539815</c:v>
                </c:pt>
                <c:pt idx="306">
                  <c:v>95.404966866925719</c:v>
                </c:pt>
                <c:pt idx="307">
                  <c:v>95.372022966758081</c:v>
                </c:pt>
                <c:pt idx="308">
                  <c:v>95.339079066032667</c:v>
                </c:pt>
                <c:pt idx="309">
                  <c:v>95.306135164745328</c:v>
                </c:pt>
                <c:pt idx="310">
                  <c:v>95.273191262891686</c:v>
                </c:pt>
                <c:pt idx="311">
                  <c:v>95.240247360467492</c:v>
                </c:pt>
                <c:pt idx="312">
                  <c:v>95.207303457468299</c:v>
                </c:pt>
                <c:pt idx="313">
                  <c:v>95.174359553890014</c:v>
                </c:pt>
                <c:pt idx="314">
                  <c:v>95.141415649727719</c:v>
                </c:pt>
                <c:pt idx="315">
                  <c:v>95.108471744977493</c:v>
                </c:pt>
                <c:pt idx="316">
                  <c:v>95.075527839634603</c:v>
                </c:pt>
                <c:pt idx="317">
                  <c:v>95.04258393369463</c:v>
                </c:pt>
                <c:pt idx="318">
                  <c:v>95.009640027152898</c:v>
                </c:pt>
                <c:pt idx="319">
                  <c:v>94.976696120004846</c:v>
                </c:pt>
                <c:pt idx="320">
                  <c:v>94.943752212246068</c:v>
                </c:pt>
                <c:pt idx="321">
                  <c:v>94.910808303871633</c:v>
                </c:pt>
                <c:pt idx="322">
                  <c:v>94.877864394876937</c:v>
                </c:pt>
                <c:pt idx="323">
                  <c:v>94.844920485257504</c:v>
                </c:pt>
                <c:pt idx="324">
                  <c:v>94.811976575008174</c:v>
                </c:pt>
                <c:pt idx="325">
                  <c:v>94.779032664124372</c:v>
                </c:pt>
                <c:pt idx="326">
                  <c:v>94.746088752601324</c:v>
                </c:pt>
                <c:pt idx="327">
                  <c:v>94.713144840434026</c:v>
                </c:pt>
                <c:pt idx="328">
                  <c:v>94.680200927617506</c:v>
                </c:pt>
                <c:pt idx="329">
                  <c:v>94.647257014147144</c:v>
                </c:pt>
                <c:pt idx="330">
                  <c:v>94.614313100017682</c:v>
                </c:pt>
                <c:pt idx="331">
                  <c:v>94.581369185224133</c:v>
                </c:pt>
                <c:pt idx="332">
                  <c:v>94.548425269761509</c:v>
                </c:pt>
                <c:pt idx="333">
                  <c:v>94.515481353624708</c:v>
                </c:pt>
                <c:pt idx="334">
                  <c:v>94.482537436808542</c:v>
                </c:pt>
                <c:pt idx="335">
                  <c:v>94.449593519307967</c:v>
                </c:pt>
                <c:pt idx="336">
                  <c:v>94.416649601117641</c:v>
                </c:pt>
                <c:pt idx="337">
                  <c:v>94.383705682232275</c:v>
                </c:pt>
                <c:pt idx="338">
                  <c:v>94.350761762646698</c:v>
                </c:pt>
                <c:pt idx="339">
                  <c:v>94.317817842355566</c:v>
                </c:pt>
                <c:pt idx="340">
                  <c:v>94.284873921353437</c:v>
                </c:pt>
                <c:pt idx="341">
                  <c:v>94.251929999634939</c:v>
                </c:pt>
                <c:pt idx="342">
                  <c:v>94.218986077194586</c:v>
                </c:pt>
                <c:pt idx="343">
                  <c:v>94.186042154026964</c:v>
                </c:pt>
                <c:pt idx="344">
                  <c:v>94.153098230126474</c:v>
                </c:pt>
                <c:pt idx="345">
                  <c:v>94.12015430548756</c:v>
                </c:pt>
                <c:pt idx="346">
                  <c:v>94.08721038010448</c:v>
                </c:pt>
                <c:pt idx="347">
                  <c:v>94.054266453971678</c:v>
                </c:pt>
                <c:pt idx="348">
                  <c:v>94.021322527083584</c:v>
                </c:pt>
                <c:pt idx="349">
                  <c:v>93.988378599434199</c:v>
                </c:pt>
                <c:pt idx="350">
                  <c:v>93.955434671017713</c:v>
                </c:pt>
                <c:pt idx="351">
                  <c:v>93.92249074182854</c:v>
                </c:pt>
                <c:pt idx="352">
                  <c:v>93.889546811860583</c:v>
                </c:pt>
                <c:pt idx="353">
                  <c:v>93.856602881108103</c:v>
                </c:pt>
                <c:pt idx="354">
                  <c:v>93.823658949564816</c:v>
                </c:pt>
                <c:pt idx="355">
                  <c:v>93.790715017225068</c:v>
                </c:pt>
                <c:pt idx="356">
                  <c:v>93.757771084082563</c:v>
                </c:pt>
                <c:pt idx="357">
                  <c:v>93.72482715013119</c:v>
                </c:pt>
                <c:pt idx="358">
                  <c:v>93.691883215364854</c:v>
                </c:pt>
                <c:pt idx="359">
                  <c:v>93.6589392797774</c:v>
                </c:pt>
                <c:pt idx="360">
                  <c:v>93.625995343362419</c:v>
                </c:pt>
                <c:pt idx="361">
                  <c:v>93.593051406113716</c:v>
                </c:pt>
                <c:pt idx="362">
                  <c:v>93.560107468025038</c:v>
                </c:pt>
                <c:pt idx="363">
                  <c:v>93.527163529089776</c:v>
                </c:pt>
                <c:pt idx="364">
                  <c:v>93.49421958930165</c:v>
                </c:pt>
                <c:pt idx="365">
                  <c:v>93.461275648654109</c:v>
                </c:pt>
                <c:pt idx="366">
                  <c:v>93.428331707140558</c:v>
                </c:pt>
                <c:pt idx="367">
                  <c:v>93.395387764754446</c:v>
                </c:pt>
                <c:pt idx="368">
                  <c:v>93.362443821489165</c:v>
                </c:pt>
                <c:pt idx="369">
                  <c:v>93.329499877337966</c:v>
                </c:pt>
                <c:pt idx="370">
                  <c:v>93.296555932294169</c:v>
                </c:pt>
                <c:pt idx="371">
                  <c:v>93.263611986350867</c:v>
                </c:pt>
                <c:pt idx="372">
                  <c:v>93.230668039501381</c:v>
                </c:pt>
                <c:pt idx="373">
                  <c:v>93.197724091738706</c:v>
                </c:pt>
                <c:pt idx="374">
                  <c:v>93.164780143055722</c:v>
                </c:pt>
                <c:pt idx="375">
                  <c:v>93.131836193445764</c:v>
                </c:pt>
                <c:pt idx="376">
                  <c:v>93.098892242901428</c:v>
                </c:pt>
                <c:pt idx="377">
                  <c:v>93.065948291415992</c:v>
                </c:pt>
                <c:pt idx="378">
                  <c:v>93.03300433898201</c:v>
                </c:pt>
                <c:pt idx="379">
                  <c:v>93.000060385592235</c:v>
                </c:pt>
                <c:pt idx="380">
                  <c:v>92.967116431239447</c:v>
                </c:pt>
                <c:pt idx="381">
                  <c:v>92.934172475916469</c:v>
                </c:pt>
                <c:pt idx="382">
                  <c:v>92.901228519615671</c:v>
                </c:pt>
                <c:pt idx="383">
                  <c:v>92.868284562329819</c:v>
                </c:pt>
                <c:pt idx="384">
                  <c:v>92.835340604051197</c:v>
                </c:pt>
                <c:pt idx="385">
                  <c:v>92.8023966447725</c:v>
                </c:pt>
                <c:pt idx="386">
                  <c:v>92.769452684485913</c:v>
                </c:pt>
                <c:pt idx="387">
                  <c:v>92.736508723183775</c:v>
                </c:pt>
                <c:pt idx="388">
                  <c:v>92.703564760858427</c:v>
                </c:pt>
                <c:pt idx="389">
                  <c:v>92.670620797502067</c:v>
                </c:pt>
                <c:pt idx="390">
                  <c:v>92.637676833106866</c:v>
                </c:pt>
                <c:pt idx="391">
                  <c:v>92.604732867664836</c:v>
                </c:pt>
                <c:pt idx="392">
                  <c:v>92.57178890116802</c:v>
                </c:pt>
                <c:pt idx="393">
                  <c:v>92.538844933608573</c:v>
                </c:pt>
                <c:pt idx="394">
                  <c:v>92.50590096497811</c:v>
                </c:pt>
                <c:pt idx="395">
                  <c:v>92.472956995268603</c:v>
                </c:pt>
                <c:pt idx="396">
                  <c:v>92.440013024471966</c:v>
                </c:pt>
                <c:pt idx="397">
                  <c:v>92.407069052579587</c:v>
                </c:pt>
                <c:pt idx="398">
                  <c:v>92.374125079583465</c:v>
                </c:pt>
                <c:pt idx="399">
                  <c:v>92.34118110547513</c:v>
                </c:pt>
                <c:pt idx="400">
                  <c:v>92.308237130246027</c:v>
                </c:pt>
                <c:pt idx="401">
                  <c:v>92.275293153887631</c:v>
                </c:pt>
                <c:pt idx="402">
                  <c:v>92.242349176391173</c:v>
                </c:pt>
                <c:pt idx="403">
                  <c:v>92.209405197748424</c:v>
                </c:pt>
                <c:pt idx="404">
                  <c:v>92.176461217950262</c:v>
                </c:pt>
                <c:pt idx="405">
                  <c:v>92.143517236988117</c:v>
                </c:pt>
                <c:pt idx="406">
                  <c:v>92.11057325485308</c:v>
                </c:pt>
                <c:pt idx="407">
                  <c:v>92.077629271536011</c:v>
                </c:pt>
                <c:pt idx="408">
                  <c:v>92.044685287028202</c:v>
                </c:pt>
                <c:pt idx="409">
                  <c:v>92.011741301320384</c:v>
                </c:pt>
                <c:pt idx="410">
                  <c:v>91.978797314403579</c:v>
                </c:pt>
                <c:pt idx="411">
                  <c:v>91.945853326268463</c:v>
                </c:pt>
                <c:pt idx="412">
                  <c:v>91.912909336905756</c:v>
                </c:pt>
                <c:pt idx="413">
                  <c:v>91.87996534630615</c:v>
                </c:pt>
                <c:pt idx="414">
                  <c:v>91.847021354460281</c:v>
                </c:pt>
                <c:pt idx="415">
                  <c:v>91.814077361358684</c:v>
                </c:pt>
                <c:pt idx="416">
                  <c:v>91.781133366991611</c:v>
                </c:pt>
                <c:pt idx="417">
                  <c:v>91.748189371349497</c:v>
                </c:pt>
                <c:pt idx="418">
                  <c:v>91.715245374422821</c:v>
                </c:pt>
                <c:pt idx="419">
                  <c:v>91.682301376201551</c:v>
                </c:pt>
                <c:pt idx="420">
                  <c:v>91.649357376675894</c:v>
                </c:pt>
                <c:pt idx="421">
                  <c:v>91.616413375836032</c:v>
                </c:pt>
                <c:pt idx="422">
                  <c:v>91.583469373671846</c:v>
                </c:pt>
                <c:pt idx="423">
                  <c:v>91.550525370173332</c:v>
                </c:pt>
                <c:pt idx="424">
                  <c:v>91.517581365330244</c:v>
                </c:pt>
                <c:pt idx="425">
                  <c:v>91.484637359132421</c:v>
                </c:pt>
                <c:pt idx="426">
                  <c:v>91.451693351569503</c:v>
                </c:pt>
                <c:pt idx="427">
                  <c:v>91.418749342631031</c:v>
                </c:pt>
                <c:pt idx="428">
                  <c:v>91.385805332306631</c:v>
                </c:pt>
                <c:pt idx="429">
                  <c:v>91.352861320585816</c:v>
                </c:pt>
                <c:pt idx="430">
                  <c:v>91.3199173074578</c:v>
                </c:pt>
                <c:pt idx="431">
                  <c:v>91.286973292911924</c:v>
                </c:pt>
                <c:pt idx="432">
                  <c:v>91.254029276937445</c:v>
                </c:pt>
                <c:pt idx="433">
                  <c:v>91.221085259523349</c:v>
                </c:pt>
                <c:pt idx="434">
                  <c:v>91.188141240658865</c:v>
                </c:pt>
                <c:pt idx="435">
                  <c:v>91.155197220332695</c:v>
                </c:pt>
                <c:pt idx="436">
                  <c:v>91.122253198533969</c:v>
                </c:pt>
                <c:pt idx="437">
                  <c:v>91.089309175251373</c:v>
                </c:pt>
                <c:pt idx="438">
                  <c:v>91.056365150473653</c:v>
                </c:pt>
                <c:pt idx="439">
                  <c:v>91.023421124189326</c:v>
                </c:pt>
                <c:pt idx="440">
                  <c:v>90.990477096386883</c:v>
                </c:pt>
                <c:pt idx="441">
                  <c:v>90.957533067054925</c:v>
                </c:pt>
                <c:pt idx="442">
                  <c:v>90.924589036181715</c:v>
                </c:pt>
                <c:pt idx="443">
                  <c:v>90.891645003755514</c:v>
                </c:pt>
                <c:pt idx="444">
                  <c:v>90.858700969764612</c:v>
                </c:pt>
                <c:pt idx="445">
                  <c:v>90.825756934196846</c:v>
                </c:pt>
                <c:pt idx="446">
                  <c:v>90.792812897040491</c:v>
                </c:pt>
                <c:pt idx="447">
                  <c:v>90.759868858283298</c:v>
                </c:pt>
                <c:pt idx="448">
                  <c:v>90.726924817913073</c:v>
                </c:pt>
                <c:pt idx="449">
                  <c:v>90.693980775917581</c:v>
                </c:pt>
                <c:pt idx="450">
                  <c:v>90.661036732284387</c:v>
                </c:pt>
                <c:pt idx="451">
                  <c:v>90.628092687001129</c:v>
                </c:pt>
                <c:pt idx="452">
                  <c:v>90.595148640055058</c:v>
                </c:pt>
                <c:pt idx="453">
                  <c:v>90.562204591433741</c:v>
                </c:pt>
                <c:pt idx="454">
                  <c:v>90.529260541124273</c:v>
                </c:pt>
                <c:pt idx="455">
                  <c:v>90.496316489113923</c:v>
                </c:pt>
                <c:pt idx="456">
                  <c:v>90.463372435389545</c:v>
                </c:pt>
                <c:pt idx="457">
                  <c:v>90.430428379938235</c:v>
                </c:pt>
                <c:pt idx="458">
                  <c:v>90.397484322746749</c:v>
                </c:pt>
                <c:pt idx="459">
                  <c:v>90.364540263801999</c:v>
                </c:pt>
                <c:pt idx="460">
                  <c:v>90.33159620309047</c:v>
                </c:pt>
                <c:pt idx="461">
                  <c:v>90.298652140598819</c:v>
                </c:pt>
                <c:pt idx="462">
                  <c:v>90.265708076313373</c:v>
                </c:pt>
                <c:pt idx="463">
                  <c:v>90.232764010220649</c:v>
                </c:pt>
                <c:pt idx="464">
                  <c:v>90.19981994230659</c:v>
                </c:pt>
                <c:pt idx="465">
                  <c:v>90.166875872557625</c:v>
                </c:pt>
                <c:pt idx="466">
                  <c:v>90.133931800959758</c:v>
                </c:pt>
                <c:pt idx="467">
                  <c:v>90.100987727498705</c:v>
                </c:pt>
                <c:pt idx="468">
                  <c:v>90.068043652160526</c:v>
                </c:pt>
                <c:pt idx="469">
                  <c:v>90.035099574930669</c:v>
                </c:pt>
                <c:pt idx="470">
                  <c:v>90.002155495794923</c:v>
                </c:pt>
                <c:pt idx="471">
                  <c:v>89.96921141473878</c:v>
                </c:pt>
                <c:pt idx="472">
                  <c:v>89.936267331747473</c:v>
                </c:pt>
                <c:pt idx="473">
                  <c:v>89.903323246806337</c:v>
                </c:pt>
                <c:pt idx="474">
                  <c:v>89.870379159900665</c:v>
                </c:pt>
                <c:pt idx="475">
                  <c:v>89.837435071015221</c:v>
                </c:pt>
                <c:pt idx="476">
                  <c:v>89.804490980135199</c:v>
                </c:pt>
                <c:pt idx="477">
                  <c:v>89.771546887245179</c:v>
                </c:pt>
                <c:pt idx="478">
                  <c:v>89.738602792330084</c:v>
                </c:pt>
                <c:pt idx="479">
                  <c:v>89.705658695374325</c:v>
                </c:pt>
                <c:pt idx="480">
                  <c:v>89.672714596362397</c:v>
                </c:pt>
                <c:pt idx="481">
                  <c:v>89.639770495278697</c:v>
                </c:pt>
                <c:pt idx="482">
                  <c:v>89.606826392107422</c:v>
                </c:pt>
                <c:pt idx="483">
                  <c:v>89.573882286832657</c:v>
                </c:pt>
                <c:pt idx="484">
                  <c:v>89.540938179438484</c:v>
                </c:pt>
                <c:pt idx="485">
                  <c:v>89.507994069908591</c:v>
                </c:pt>
                <c:pt idx="486">
                  <c:v>89.475049958226776</c:v>
                </c:pt>
                <c:pt idx="487">
                  <c:v>89.44210584437684</c:v>
                </c:pt>
                <c:pt idx="488">
                  <c:v>89.409161728341999</c:v>
                </c:pt>
                <c:pt idx="489">
                  <c:v>89.376217610105769</c:v>
                </c:pt>
                <c:pt idx="490">
                  <c:v>89.343273489651352</c:v>
                </c:pt>
                <c:pt idx="491">
                  <c:v>89.310329366961923</c:v>
                </c:pt>
                <c:pt idx="492">
                  <c:v>89.277385242020301</c:v>
                </c:pt>
                <c:pt idx="493">
                  <c:v>89.24444111480949</c:v>
                </c:pt>
                <c:pt idx="494">
                  <c:v>89.211496985312223</c:v>
                </c:pt>
                <c:pt idx="495">
                  <c:v>89.178552853510979</c:v>
                </c:pt>
                <c:pt idx="496">
                  <c:v>89.145608719388292</c:v>
                </c:pt>
                <c:pt idx="497">
                  <c:v>89.112664582926371</c:v>
                </c:pt>
                <c:pt idx="498">
                  <c:v>89.079720444107608</c:v>
                </c:pt>
                <c:pt idx="499">
                  <c:v>89.046776302913827</c:v>
                </c:pt>
                <c:pt idx="500">
                  <c:v>89.013832159327194</c:v>
                </c:pt>
                <c:pt idx="501">
                  <c:v>88.980888013329249</c:v>
                </c:pt>
                <c:pt idx="502">
                  <c:v>88.947943864901745</c:v>
                </c:pt>
                <c:pt idx="503">
                  <c:v>88.914999714026237</c:v>
                </c:pt>
                <c:pt idx="504">
                  <c:v>88.882055560684009</c:v>
                </c:pt>
                <c:pt idx="505">
                  <c:v>88.849111404856259</c:v>
                </c:pt>
                <c:pt idx="506">
                  <c:v>88.816167246524117</c:v>
                </c:pt>
                <c:pt idx="507">
                  <c:v>88.78322308566851</c:v>
                </c:pt>
                <c:pt idx="508">
                  <c:v>88.750278922270155</c:v>
                </c:pt>
                <c:pt idx="509">
                  <c:v>88.71733475630981</c:v>
                </c:pt>
                <c:pt idx="510">
                  <c:v>88.684390587767851</c:v>
                </c:pt>
                <c:pt idx="511">
                  <c:v>88.651446416624694</c:v>
                </c:pt>
                <c:pt idx="512">
                  <c:v>88.618502242860501</c:v>
                </c:pt>
                <c:pt idx="513">
                  <c:v>88.585558066455292</c:v>
                </c:pt>
                <c:pt idx="514">
                  <c:v>88.552613887389029</c:v>
                </c:pt>
                <c:pt idx="515">
                  <c:v>88.519669705641419</c:v>
                </c:pt>
                <c:pt idx="516">
                  <c:v>88.486725521191985</c:v>
                </c:pt>
                <c:pt idx="517">
                  <c:v>88.453781334020206</c:v>
                </c:pt>
                <c:pt idx="518">
                  <c:v>88.420837144105477</c:v>
                </c:pt>
                <c:pt idx="519">
                  <c:v>88.387892951426636</c:v>
                </c:pt>
                <c:pt idx="520">
                  <c:v>88.354948755962894</c:v>
                </c:pt>
                <c:pt idx="521">
                  <c:v>88.322004557692807</c:v>
                </c:pt>
                <c:pt idx="522">
                  <c:v>88.289060356595272</c:v>
                </c:pt>
                <c:pt idx="523">
                  <c:v>88.256116152648531</c:v>
                </c:pt>
                <c:pt idx="524">
                  <c:v>88.223171945831055</c:v>
                </c:pt>
                <c:pt idx="525">
                  <c:v>88.190227736120889</c:v>
                </c:pt>
                <c:pt idx="526">
                  <c:v>88.157283523496076</c:v>
                </c:pt>
                <c:pt idx="527">
                  <c:v>88.124339307934378</c:v>
                </c:pt>
                <c:pt idx="528">
                  <c:v>88.09139508941341</c:v>
                </c:pt>
                <c:pt idx="529">
                  <c:v>88.058450867910665</c:v>
                </c:pt>
                <c:pt idx="530">
                  <c:v>88.02550664340346</c:v>
                </c:pt>
                <c:pt idx="531">
                  <c:v>87.992562415868832</c:v>
                </c:pt>
                <c:pt idx="532">
                  <c:v>87.959618185283887</c:v>
                </c:pt>
                <c:pt idx="533">
                  <c:v>87.926673951625261</c:v>
                </c:pt>
                <c:pt idx="534">
                  <c:v>87.893729714869679</c:v>
                </c:pt>
                <c:pt idx="535">
                  <c:v>87.860785474993364</c:v>
                </c:pt>
                <c:pt idx="536">
                  <c:v>87.827841231972741</c:v>
                </c:pt>
                <c:pt idx="537">
                  <c:v>87.794896985783808</c:v>
                </c:pt>
                <c:pt idx="538">
                  <c:v>87.761952736402407</c:v>
                </c:pt>
                <c:pt idx="539">
                  <c:v>87.729008483804222</c:v>
                </c:pt>
                <c:pt idx="540">
                  <c:v>87.696064227964854</c:v>
                </c:pt>
                <c:pt idx="541">
                  <c:v>87.66311996885949</c:v>
                </c:pt>
                <c:pt idx="542">
                  <c:v>87.63017570646339</c:v>
                </c:pt>
                <c:pt idx="543">
                  <c:v>87.597231440751457</c:v>
                </c:pt>
                <c:pt idx="544">
                  <c:v>87.564287171698339</c:v>
                </c:pt>
                <c:pt idx="545">
                  <c:v>87.531342899278698</c:v>
                </c:pt>
                <c:pt idx="546">
                  <c:v>87.498398623467011</c:v>
                </c:pt>
                <c:pt idx="547">
                  <c:v>87.46545434423723</c:v>
                </c:pt>
                <c:pt idx="548">
                  <c:v>87.432510061563434</c:v>
                </c:pt>
                <c:pt idx="549">
                  <c:v>87.39956577541939</c:v>
                </c:pt>
                <c:pt idx="550">
                  <c:v>87.366621485778694</c:v>
                </c:pt>
                <c:pt idx="551">
                  <c:v>87.333677192614672</c:v>
                </c:pt>
                <c:pt idx="552">
                  <c:v>87.300732895900595</c:v>
                </c:pt>
                <c:pt idx="553">
                  <c:v>87.267788595609218</c:v>
                </c:pt>
                <c:pt idx="554">
                  <c:v>87.234844291713628</c:v>
                </c:pt>
                <c:pt idx="555">
                  <c:v>87.201899984186156</c:v>
                </c:pt>
                <c:pt idx="556">
                  <c:v>87.168955672999147</c:v>
                </c:pt>
                <c:pt idx="557">
                  <c:v>87.136011358124748</c:v>
                </c:pt>
                <c:pt idx="558">
                  <c:v>87.103067039534977</c:v>
                </c:pt>
                <c:pt idx="559">
                  <c:v>87.070122717201514</c:v>
                </c:pt>
                <c:pt idx="560">
                  <c:v>87.037178391095836</c:v>
                </c:pt>
                <c:pt idx="561">
                  <c:v>87.004234061189138</c:v>
                </c:pt>
                <c:pt idx="562">
                  <c:v>86.9712897274526</c:v>
                </c:pt>
                <c:pt idx="563">
                  <c:v>86.938345389857048</c:v>
                </c:pt>
                <c:pt idx="564">
                  <c:v>86.90540104837298</c:v>
                </c:pt>
                <c:pt idx="565">
                  <c:v>86.872456702970936</c:v>
                </c:pt>
                <c:pt idx="566">
                  <c:v>86.839512353620947</c:v>
                </c:pt>
                <c:pt idx="567">
                  <c:v>86.806568000293183</c:v>
                </c:pt>
                <c:pt idx="568">
                  <c:v>86.773623642957034</c:v>
                </c:pt>
                <c:pt idx="569">
                  <c:v>86.740679281582203</c:v>
                </c:pt>
                <c:pt idx="570">
                  <c:v>86.707734916137937</c:v>
                </c:pt>
                <c:pt idx="571">
                  <c:v>86.67479054659313</c:v>
                </c:pt>
                <c:pt idx="572">
                  <c:v>86.641846172916672</c:v>
                </c:pt>
                <c:pt idx="573">
                  <c:v>86.60890179507696</c:v>
                </c:pt>
                <c:pt idx="574">
                  <c:v>86.575957413042502</c:v>
                </c:pt>
                <c:pt idx="575">
                  <c:v>86.543013026781182</c:v>
                </c:pt>
                <c:pt idx="576">
                  <c:v>86.510068636260925</c:v>
                </c:pt>
                <c:pt idx="577">
                  <c:v>86.477124241449346</c:v>
                </c:pt>
                <c:pt idx="578">
                  <c:v>86.444179842313531</c:v>
                </c:pt>
                <c:pt idx="579">
                  <c:v>86.411235438820711</c:v>
                </c:pt>
                <c:pt idx="580">
                  <c:v>86.378291030937774</c:v>
                </c:pt>
                <c:pt idx="581">
                  <c:v>86.345346618631226</c:v>
                </c:pt>
                <c:pt idx="582">
                  <c:v>86.3124022018674</c:v>
                </c:pt>
                <c:pt idx="583">
                  <c:v>86.279457780612304</c:v>
                </c:pt>
                <c:pt idx="584">
                  <c:v>86.246513354831791</c:v>
                </c:pt>
                <c:pt idx="585">
                  <c:v>86.213568924491426</c:v>
                </c:pt>
                <c:pt idx="586">
                  <c:v>86.180624489556465</c:v>
                </c:pt>
                <c:pt idx="587">
                  <c:v>86.147680049991862</c:v>
                </c:pt>
                <c:pt idx="588">
                  <c:v>86.114735605762462</c:v>
                </c:pt>
                <c:pt idx="589">
                  <c:v>86.081791156832693</c:v>
                </c:pt>
                <c:pt idx="590">
                  <c:v>86.048846703166703</c:v>
                </c:pt>
                <c:pt idx="591">
                  <c:v>86.015902244728593</c:v>
                </c:pt>
                <c:pt idx="592">
                  <c:v>85.982957781481957</c:v>
                </c:pt>
                <c:pt idx="593">
                  <c:v>85.950013313390144</c:v>
                </c:pt>
                <c:pt idx="594">
                  <c:v>85.917068840416292</c:v>
                </c:pt>
                <c:pt idx="595">
                  <c:v>85.884124362523238</c:v>
                </c:pt>
                <c:pt idx="596">
                  <c:v>85.851179879673381</c:v>
                </c:pt>
                <c:pt idx="597">
                  <c:v>85.818235391829262</c:v>
                </c:pt>
                <c:pt idx="598">
                  <c:v>85.785290898952638</c:v>
                </c:pt>
                <c:pt idx="599">
                  <c:v>85.752346401005312</c:v>
                </c:pt>
                <c:pt idx="600">
                  <c:v>85.719401897948572</c:v>
                </c:pt>
                <c:pt idx="601">
                  <c:v>85.686457389743609</c:v>
                </c:pt>
                <c:pt idx="602">
                  <c:v>85.653512876351101</c:v>
                </c:pt>
                <c:pt idx="603">
                  <c:v>85.620568357731642</c:v>
                </c:pt>
                <c:pt idx="604">
                  <c:v>85.58762383384547</c:v>
                </c:pt>
                <c:pt idx="605">
                  <c:v>85.554679304652339</c:v>
                </c:pt>
                <c:pt idx="606">
                  <c:v>85.521734770112005</c:v>
                </c:pt>
                <c:pt idx="607">
                  <c:v>85.488790230183639</c:v>
                </c:pt>
                <c:pt idx="608">
                  <c:v>85.455845684826329</c:v>
                </c:pt>
                <c:pt idx="609">
                  <c:v>85.42290113399855</c:v>
                </c:pt>
                <c:pt idx="610">
                  <c:v>85.389956577658822</c:v>
                </c:pt>
                <c:pt idx="611">
                  <c:v>85.357012015765164</c:v>
                </c:pt>
                <c:pt idx="612">
                  <c:v>85.324067448275187</c:v>
                </c:pt>
                <c:pt idx="613">
                  <c:v>85.291122875146428</c:v>
                </c:pt>
                <c:pt idx="614">
                  <c:v>85.258178296335757</c:v>
                </c:pt>
                <c:pt idx="615">
                  <c:v>85.225233711800129</c:v>
                </c:pt>
                <c:pt idx="616">
                  <c:v>85.192289121495733</c:v>
                </c:pt>
                <c:pt idx="617">
                  <c:v>85.159344525378899</c:v>
                </c:pt>
                <c:pt idx="618">
                  <c:v>85.126399923405074</c:v>
                </c:pt>
                <c:pt idx="619">
                  <c:v>85.093455315529923</c:v>
                </c:pt>
                <c:pt idx="620">
                  <c:v>85.060510701708324</c:v>
                </c:pt>
                <c:pt idx="621">
                  <c:v>85.027566081895159</c:v>
                </c:pt>
                <c:pt idx="622">
                  <c:v>84.99462145604474</c:v>
                </c:pt>
                <c:pt idx="623">
                  <c:v>84.961676824111009</c:v>
                </c:pt>
                <c:pt idx="624">
                  <c:v>84.928732186047796</c:v>
                </c:pt>
                <c:pt idx="625">
                  <c:v>84.895787541808374</c:v>
                </c:pt>
                <c:pt idx="626">
                  <c:v>84.86284289134575</c:v>
                </c:pt>
                <c:pt idx="627">
                  <c:v>84.829898234612443</c:v>
                </c:pt>
                <c:pt idx="628">
                  <c:v>84.796953571560778</c:v>
                </c:pt>
                <c:pt idx="629">
                  <c:v>84.764008902142649</c:v>
                </c:pt>
                <c:pt idx="630">
                  <c:v>84.731064226309485</c:v>
                </c:pt>
                <c:pt idx="631">
                  <c:v>84.698119544012599</c:v>
                </c:pt>
                <c:pt idx="632">
                  <c:v>84.665174855202736</c:v>
                </c:pt>
                <c:pt idx="633">
                  <c:v>84.6322301598302</c:v>
                </c:pt>
                <c:pt idx="634">
                  <c:v>84.599285457845198</c:v>
                </c:pt>
                <c:pt idx="635">
                  <c:v>84.566340749197167</c:v>
                </c:pt>
                <c:pt idx="636">
                  <c:v>84.533396033835558</c:v>
                </c:pt>
                <c:pt idx="637">
                  <c:v>84.500451311709185</c:v>
                </c:pt>
                <c:pt idx="638">
                  <c:v>84.467506582766504</c:v>
                </c:pt>
                <c:pt idx="639">
                  <c:v>84.434561846955646</c:v>
                </c:pt>
                <c:pt idx="640">
                  <c:v>84.401617104224357</c:v>
                </c:pt>
                <c:pt idx="641">
                  <c:v>84.368672354519987</c:v>
                </c:pt>
                <c:pt idx="642">
                  <c:v>84.335727597789202</c:v>
                </c:pt>
                <c:pt idx="643">
                  <c:v>84.302782833978767</c:v>
                </c:pt>
                <c:pt idx="644">
                  <c:v>84.269838063034697</c:v>
                </c:pt>
                <c:pt idx="645">
                  <c:v>84.236893284902663</c:v>
                </c:pt>
                <c:pt idx="646">
                  <c:v>84.203948499527911</c:v>
                </c:pt>
                <c:pt idx="647">
                  <c:v>84.171003706855373</c:v>
                </c:pt>
                <c:pt idx="648">
                  <c:v>84.138058906829343</c:v>
                </c:pt>
                <c:pt idx="649">
                  <c:v>84.105114099393958</c:v>
                </c:pt>
                <c:pt idx="650">
                  <c:v>84.072169284492787</c:v>
                </c:pt>
                <c:pt idx="651">
                  <c:v>84.039224462068972</c:v>
                </c:pt>
                <c:pt idx="652">
                  <c:v>84.00627963206523</c:v>
                </c:pt>
                <c:pt idx="653">
                  <c:v>83.973334794423806</c:v>
                </c:pt>
                <c:pt idx="654">
                  <c:v>83.940389949086622</c:v>
                </c:pt>
                <c:pt idx="655">
                  <c:v>83.907445095995058</c:v>
                </c:pt>
                <c:pt idx="656">
                  <c:v>83.874500235089954</c:v>
                </c:pt>
                <c:pt idx="657">
                  <c:v>83.841555366312136</c:v>
                </c:pt>
                <c:pt idx="658">
                  <c:v>83.808610489601307</c:v>
                </c:pt>
                <c:pt idx="659">
                  <c:v>83.77566560489727</c:v>
                </c:pt>
                <c:pt idx="660">
                  <c:v>83.742720712139061</c:v>
                </c:pt>
                <c:pt idx="661">
                  <c:v>83.709775811265473</c:v>
                </c:pt>
                <c:pt idx="662">
                  <c:v>83.676830902214547</c:v>
                </c:pt>
                <c:pt idx="663">
                  <c:v>83.643885984924268</c:v>
                </c:pt>
                <c:pt idx="664">
                  <c:v>83.610941059331708</c:v>
                </c:pt>
                <c:pt idx="665">
                  <c:v>83.577996125373744</c:v>
                </c:pt>
                <c:pt idx="666">
                  <c:v>83.545051182986526</c:v>
                </c:pt>
                <c:pt idx="667">
                  <c:v>83.51210623210612</c:v>
                </c:pt>
                <c:pt idx="668">
                  <c:v>83.479161272667696</c:v>
                </c:pt>
                <c:pt idx="669">
                  <c:v>83.446216304606196</c:v>
                </c:pt>
                <c:pt idx="670">
                  <c:v>83.413271327855782</c:v>
                </c:pt>
                <c:pt idx="671">
                  <c:v>83.380326342350472</c:v>
                </c:pt>
                <c:pt idx="672">
                  <c:v>83.347381348023632</c:v>
                </c:pt>
                <c:pt idx="673">
                  <c:v>83.314436344807845</c:v>
                </c:pt>
                <c:pt idx="674">
                  <c:v>83.281491332635767</c:v>
                </c:pt>
                <c:pt idx="675">
                  <c:v>83.248546311438986</c:v>
                </c:pt>
                <c:pt idx="676">
                  <c:v>83.215601281148878</c:v>
                </c:pt>
                <c:pt idx="677">
                  <c:v>83.18265624169625</c:v>
                </c:pt>
                <c:pt idx="678">
                  <c:v>83.149711193011228</c:v>
                </c:pt>
                <c:pt idx="679">
                  <c:v>83.116766135023511</c:v>
                </c:pt>
                <c:pt idx="680">
                  <c:v>83.083821067662328</c:v>
                </c:pt>
                <c:pt idx="681">
                  <c:v>83.050875990856312</c:v>
                </c:pt>
                <c:pt idx="682">
                  <c:v>83.0179309045336</c:v>
                </c:pt>
                <c:pt idx="683">
                  <c:v>82.984985808621602</c:v>
                </c:pt>
                <c:pt idx="684">
                  <c:v>82.952040703047416</c:v>
                </c:pt>
                <c:pt idx="685">
                  <c:v>82.919095587737502</c:v>
                </c:pt>
                <c:pt idx="686">
                  <c:v>82.886150462617621</c:v>
                </c:pt>
                <c:pt idx="687">
                  <c:v>82.85320532761321</c:v>
                </c:pt>
                <c:pt idx="688">
                  <c:v>82.82026018264888</c:v>
                </c:pt>
                <c:pt idx="689">
                  <c:v>82.787315027648816</c:v>
                </c:pt>
                <c:pt idx="690">
                  <c:v>82.754369862536791</c:v>
                </c:pt>
                <c:pt idx="691">
                  <c:v>82.72142468723564</c:v>
                </c:pt>
                <c:pt idx="692">
                  <c:v>82.688479501667757</c:v>
                </c:pt>
                <c:pt idx="693">
                  <c:v>82.655534305755054</c:v>
                </c:pt>
                <c:pt idx="694">
                  <c:v>82.622589099418789</c:v>
                </c:pt>
                <c:pt idx="695">
                  <c:v>82.589643882579637</c:v>
                </c:pt>
                <c:pt idx="696">
                  <c:v>82.556698655157447</c:v>
                </c:pt>
                <c:pt idx="697">
                  <c:v>82.523753417071845</c:v>
                </c:pt>
                <c:pt idx="698">
                  <c:v>82.4908081682415</c:v>
                </c:pt>
                <c:pt idx="699">
                  <c:v>82.457862908584687</c:v>
                </c:pt>
                <c:pt idx="700">
                  <c:v>82.424917638018911</c:v>
                </c:pt>
                <c:pt idx="701">
                  <c:v>82.391972356461238</c:v>
                </c:pt>
                <c:pt idx="702">
                  <c:v>82.359027063827853</c:v>
                </c:pt>
                <c:pt idx="703">
                  <c:v>82.326081760034512</c:v>
                </c:pt>
                <c:pt idx="704">
                  <c:v>82.293136444996122</c:v>
                </c:pt>
                <c:pt idx="705">
                  <c:v>82.26019111862729</c:v>
                </c:pt>
                <c:pt idx="706">
                  <c:v>82.227245780841486</c:v>
                </c:pt>
                <c:pt idx="707">
                  <c:v>82.194300431551994</c:v>
                </c:pt>
                <c:pt idx="708">
                  <c:v>82.161355070671164</c:v>
                </c:pt>
                <c:pt idx="709">
                  <c:v>82.128409698110715</c:v>
                </c:pt>
                <c:pt idx="710">
                  <c:v>82.095464313781704</c:v>
                </c:pt>
                <c:pt idx="711">
                  <c:v>82.062518917594574</c:v>
                </c:pt>
                <c:pt idx="712">
                  <c:v>82.029573509459013</c:v>
                </c:pt>
                <c:pt idx="713">
                  <c:v>81.996628089284172</c:v>
                </c:pt>
                <c:pt idx="714">
                  <c:v>81.963682656978278</c:v>
                </c:pt>
                <c:pt idx="715">
                  <c:v>81.930737212448918</c:v>
                </c:pt>
                <c:pt idx="716">
                  <c:v>81.897791755603095</c:v>
                </c:pt>
                <c:pt idx="717">
                  <c:v>81.864846286347031</c:v>
                </c:pt>
                <c:pt idx="718">
                  <c:v>81.831900804586226</c:v>
                </c:pt>
                <c:pt idx="719">
                  <c:v>81.798955310225523</c:v>
                </c:pt>
                <c:pt idx="720">
                  <c:v>81.766009803168942</c:v>
                </c:pt>
                <c:pt idx="721">
                  <c:v>81.733064283319806</c:v>
                </c:pt>
                <c:pt idx="722">
                  <c:v>81.700118750580884</c:v>
                </c:pt>
                <c:pt idx="723">
                  <c:v>81.667173204853867</c:v>
                </c:pt>
                <c:pt idx="724">
                  <c:v>81.634227646039903</c:v>
                </c:pt>
                <c:pt idx="725">
                  <c:v>81.601282074039275</c:v>
                </c:pt>
                <c:pt idx="726">
                  <c:v>81.568336488751697</c:v>
                </c:pt>
                <c:pt idx="727">
                  <c:v>81.535390890076087</c:v>
                </c:pt>
                <c:pt idx="728">
                  <c:v>81.502445277910425</c:v>
                </c:pt>
                <c:pt idx="729">
                  <c:v>81.469499652151981</c:v>
                </c:pt>
                <c:pt idx="730">
                  <c:v>81.436554012697115</c:v>
                </c:pt>
                <c:pt idx="731">
                  <c:v>81.403608359441805</c:v>
                </c:pt>
                <c:pt idx="732">
                  <c:v>81.370662692280973</c:v>
                </c:pt>
                <c:pt idx="733">
                  <c:v>81.337717011108595</c:v>
                </c:pt>
                <c:pt idx="734">
                  <c:v>81.304771315818101</c:v>
                </c:pt>
                <c:pt idx="735">
                  <c:v>81.271825606302045</c:v>
                </c:pt>
                <c:pt idx="736">
                  <c:v>81.238879882451897</c:v>
                </c:pt>
                <c:pt idx="737">
                  <c:v>81.205934144158775</c:v>
                </c:pt>
                <c:pt idx="738">
                  <c:v>81.172988391312657</c:v>
                </c:pt>
                <c:pt idx="739">
                  <c:v>81.140042623802557</c:v>
                </c:pt>
                <c:pt idx="740">
                  <c:v>81.107096841517162</c:v>
                </c:pt>
                <c:pt idx="741">
                  <c:v>81.074151044343793</c:v>
                </c:pt>
                <c:pt idx="742">
                  <c:v>81.041205232169006</c:v>
                </c:pt>
                <c:pt idx="743">
                  <c:v>81.008259404878928</c:v>
                </c:pt>
                <c:pt idx="744">
                  <c:v>80.975313562357982</c:v>
                </c:pt>
                <c:pt idx="745">
                  <c:v>80.942367704490593</c:v>
                </c:pt>
                <c:pt idx="746">
                  <c:v>80.909421831159833</c:v>
                </c:pt>
                <c:pt idx="747">
                  <c:v>80.876475942247978</c:v>
                </c:pt>
                <c:pt idx="748">
                  <c:v>80.843530037636356</c:v>
                </c:pt>
                <c:pt idx="749">
                  <c:v>80.810584117205423</c:v>
                </c:pt>
                <c:pt idx="750">
                  <c:v>80.777638180834842</c:v>
                </c:pt>
                <c:pt idx="751">
                  <c:v>80.744692228403153</c:v>
                </c:pt>
                <c:pt idx="752">
                  <c:v>80.711746259788043</c:v>
                </c:pt>
                <c:pt idx="753">
                  <c:v>80.678800274866532</c:v>
                </c:pt>
                <c:pt idx="754">
                  <c:v>80.645854273514317</c:v>
                </c:pt>
                <c:pt idx="755">
                  <c:v>80.612908255606257</c:v>
                </c:pt>
                <c:pt idx="756">
                  <c:v>80.579962221016359</c:v>
                </c:pt>
                <c:pt idx="757">
                  <c:v>80.547016169617734</c:v>
                </c:pt>
                <c:pt idx="758">
                  <c:v>80.514070101282272</c:v>
                </c:pt>
                <c:pt idx="759">
                  <c:v>80.481124015881022</c:v>
                </c:pt>
                <c:pt idx="760">
                  <c:v>80.448177913284212</c:v>
                </c:pt>
                <c:pt idx="761">
                  <c:v>80.415231793360689</c:v>
                </c:pt>
                <c:pt idx="762">
                  <c:v>80.382285655978734</c:v>
                </c:pt>
                <c:pt idx="763">
                  <c:v>80.34933950100546</c:v>
                </c:pt>
                <c:pt idx="764">
                  <c:v>80.316393328306674</c:v>
                </c:pt>
                <c:pt idx="765">
                  <c:v>80.283447137747771</c:v>
                </c:pt>
                <c:pt idx="766">
                  <c:v>80.250500929192455</c:v>
                </c:pt>
                <c:pt idx="767">
                  <c:v>80.217554702504174</c:v>
                </c:pt>
                <c:pt idx="768">
                  <c:v>80.184608457544272</c:v>
                </c:pt>
                <c:pt idx="769">
                  <c:v>80.151662194174122</c:v>
                </c:pt>
                <c:pt idx="770">
                  <c:v>80.118715912253421</c:v>
                </c:pt>
                <c:pt idx="771">
                  <c:v>80.085769611640742</c:v>
                </c:pt>
                <c:pt idx="772">
                  <c:v>80.05282329219412</c:v>
                </c:pt>
                <c:pt idx="773">
                  <c:v>80.019876953770023</c:v>
                </c:pt>
                <c:pt idx="774">
                  <c:v>79.986930596223871</c:v>
                </c:pt>
                <c:pt idx="775">
                  <c:v>79.953984219410202</c:v>
                </c:pt>
                <c:pt idx="776">
                  <c:v>79.92103782318236</c:v>
                </c:pt>
                <c:pt idx="777">
                  <c:v>79.88809140739248</c:v>
                </c:pt>
                <c:pt idx="778">
                  <c:v>79.855144971891661</c:v>
                </c:pt>
                <c:pt idx="779">
                  <c:v>79.822198516529795</c:v>
                </c:pt>
                <c:pt idx="780">
                  <c:v>79.789252041155734</c:v>
                </c:pt>
                <c:pt idx="781">
                  <c:v>79.756305545617082</c:v>
                </c:pt>
                <c:pt idx="782">
                  <c:v>79.723359029760374</c:v>
                </c:pt>
                <c:pt idx="783">
                  <c:v>79.690412493430827</c:v>
                </c:pt>
                <c:pt idx="784">
                  <c:v>79.657465936472818</c:v>
                </c:pt>
                <c:pt idx="785">
                  <c:v>79.62451935872906</c:v>
                </c:pt>
                <c:pt idx="786">
                  <c:v>79.591572760041402</c:v>
                </c:pt>
                <c:pt idx="787">
                  <c:v>79.558626140250354</c:v>
                </c:pt>
                <c:pt idx="788">
                  <c:v>79.525679499195348</c:v>
                </c:pt>
                <c:pt idx="789">
                  <c:v>79.492732836714495</c:v>
                </c:pt>
                <c:pt idx="790">
                  <c:v>79.459786152644625</c:v>
                </c:pt>
                <c:pt idx="791">
                  <c:v>79.42683944682139</c:v>
                </c:pt>
                <c:pt idx="792">
                  <c:v>79.393892719079133</c:v>
                </c:pt>
                <c:pt idx="793">
                  <c:v>79.360945969251148</c:v>
                </c:pt>
                <c:pt idx="794">
                  <c:v>79.327999197169163</c:v>
                </c:pt>
                <c:pt idx="795">
                  <c:v>79.295052402663828</c:v>
                </c:pt>
                <c:pt idx="796">
                  <c:v>79.262105585564399</c:v>
                </c:pt>
                <c:pt idx="797">
                  <c:v>79.229158745698825</c:v>
                </c:pt>
                <c:pt idx="798">
                  <c:v>79.196211882893948</c:v>
                </c:pt>
                <c:pt idx="799">
                  <c:v>79.163264996974959</c:v>
                </c:pt>
                <c:pt idx="800">
                  <c:v>79.130318087765929</c:v>
                </c:pt>
                <c:pt idx="801">
                  <c:v>79.097371155089732</c:v>
                </c:pt>
                <c:pt idx="802">
                  <c:v>79.064424198767568</c:v>
                </c:pt>
                <c:pt idx="803">
                  <c:v>79.031477218619429</c:v>
                </c:pt>
                <c:pt idx="804">
                  <c:v>78.998530214463926</c:v>
                </c:pt>
                <c:pt idx="805">
                  <c:v>78.965583186118323</c:v>
                </c:pt>
                <c:pt idx="806">
                  <c:v>78.932636133398574</c:v>
                </c:pt>
                <c:pt idx="807">
                  <c:v>78.899689056118945</c:v>
                </c:pt>
                <c:pt idx="808">
                  <c:v>78.866741954092618</c:v>
                </c:pt>
                <c:pt idx="809">
                  <c:v>78.833794827130987</c:v>
                </c:pt>
                <c:pt idx="810">
                  <c:v>78.800847675044452</c:v>
                </c:pt>
                <c:pt idx="811">
                  <c:v>78.767900497641747</c:v>
                </c:pt>
                <c:pt idx="812">
                  <c:v>78.734953294730019</c:v>
                </c:pt>
                <c:pt idx="813">
                  <c:v>78.702006066115118</c:v>
                </c:pt>
                <c:pt idx="814">
                  <c:v>78.669058811601445</c:v>
                </c:pt>
                <c:pt idx="815">
                  <c:v>78.636111530991712</c:v>
                </c:pt>
                <c:pt idx="816">
                  <c:v>78.603164224087379</c:v>
                </c:pt>
                <c:pt idx="817">
                  <c:v>78.570216890688187</c:v>
                </c:pt>
                <c:pt idx="818">
                  <c:v>78.537269530592553</c:v>
                </c:pt>
                <c:pt idx="819">
                  <c:v>78.504322143597335</c:v>
                </c:pt>
                <c:pt idx="820">
                  <c:v>78.47137472949737</c:v>
                </c:pt>
                <c:pt idx="821">
                  <c:v>78.438427288086757</c:v>
                </c:pt>
                <c:pt idx="822">
                  <c:v>78.405479819157208</c:v>
                </c:pt>
                <c:pt idx="823">
                  <c:v>78.372532322499694</c:v>
                </c:pt>
                <c:pt idx="824">
                  <c:v>78.339584797902731</c:v>
                </c:pt>
                <c:pt idx="825">
                  <c:v>78.306637245153766</c:v>
                </c:pt>
                <c:pt idx="826">
                  <c:v>78.273689664038514</c:v>
                </c:pt>
                <c:pt idx="827">
                  <c:v>78.240742054341055</c:v>
                </c:pt>
                <c:pt idx="828">
                  <c:v>78.207794415843892</c:v>
                </c:pt>
                <c:pt idx="829">
                  <c:v>78.174846748327582</c:v>
                </c:pt>
                <c:pt idx="830">
                  <c:v>78.141899051571301</c:v>
                </c:pt>
                <c:pt idx="831">
                  <c:v>78.108951325352692</c:v>
                </c:pt>
                <c:pt idx="832">
                  <c:v>78.076003569447153</c:v>
                </c:pt>
                <c:pt idx="833">
                  <c:v>78.043055783628787</c:v>
                </c:pt>
                <c:pt idx="834">
                  <c:v>78.010107967669867</c:v>
                </c:pt>
                <c:pt idx="835">
                  <c:v>77.977160121341115</c:v>
                </c:pt>
                <c:pt idx="836">
                  <c:v>77.944212244411204</c:v>
                </c:pt>
                <c:pt idx="837">
                  <c:v>77.911264336647307</c:v>
                </c:pt>
                <c:pt idx="838">
                  <c:v>77.878316397814643</c:v>
                </c:pt>
                <c:pt idx="839">
                  <c:v>77.845368427676618</c:v>
                </c:pt>
                <c:pt idx="840">
                  <c:v>77.812420425995128</c:v>
                </c:pt>
                <c:pt idx="841">
                  <c:v>77.779472392529939</c:v>
                </c:pt>
                <c:pt idx="842">
                  <c:v>77.746524327039054</c:v>
                </c:pt>
                <c:pt idx="843">
                  <c:v>77.713576229278743</c:v>
                </c:pt>
                <c:pt idx="844">
                  <c:v>77.680628099003442</c:v>
                </c:pt>
                <c:pt idx="845">
                  <c:v>77.647679935965598</c:v>
                </c:pt>
                <c:pt idx="846">
                  <c:v>77.614731739915769</c:v>
                </c:pt>
                <c:pt idx="847">
                  <c:v>77.581783510602591</c:v>
                </c:pt>
                <c:pt idx="848">
                  <c:v>77.548835247773141</c:v>
                </c:pt>
                <c:pt idx="849">
                  <c:v>77.515886951172035</c:v>
                </c:pt>
                <c:pt idx="850">
                  <c:v>77.482938620542399</c:v>
                </c:pt>
                <c:pt idx="851">
                  <c:v>77.449990255625011</c:v>
                </c:pt>
                <c:pt idx="852">
                  <c:v>77.417041856159003</c:v>
                </c:pt>
                <c:pt idx="853">
                  <c:v>77.384093421881346</c:v>
                </c:pt>
                <c:pt idx="854">
                  <c:v>77.351144952527036</c:v>
                </c:pt>
                <c:pt idx="855">
                  <c:v>77.318196447829166</c:v>
                </c:pt>
                <c:pt idx="856">
                  <c:v>77.285247907518595</c:v>
                </c:pt>
                <c:pt idx="857">
                  <c:v>77.252299331324338</c:v>
                </c:pt>
                <c:pt idx="858">
                  <c:v>77.21935071897316</c:v>
                </c:pt>
                <c:pt idx="859">
                  <c:v>77.186402070189772</c:v>
                </c:pt>
                <c:pt idx="860">
                  <c:v>77.153453384697229</c:v>
                </c:pt>
                <c:pt idx="861">
                  <c:v>77.120504662215581</c:v>
                </c:pt>
                <c:pt idx="862">
                  <c:v>77.087555902463748</c:v>
                </c:pt>
                <c:pt idx="863">
                  <c:v>77.054607105157714</c:v>
                </c:pt>
                <c:pt idx="864">
                  <c:v>77.021658270011784</c:v>
                </c:pt>
                <c:pt idx="865">
                  <c:v>76.988709396738074</c:v>
                </c:pt>
                <c:pt idx="866">
                  <c:v>76.955760485045985</c:v>
                </c:pt>
                <c:pt idx="867">
                  <c:v>76.922811534643373</c:v>
                </c:pt>
                <c:pt idx="868">
                  <c:v>76.889862545235516</c:v>
                </c:pt>
                <c:pt idx="869">
                  <c:v>76.856913516525523</c:v>
                </c:pt>
                <c:pt idx="870">
                  <c:v>76.823964448214127</c:v>
                </c:pt>
                <c:pt idx="871">
                  <c:v>76.791015340000101</c:v>
                </c:pt>
                <c:pt idx="872">
                  <c:v>76.758066191579729</c:v>
                </c:pt>
                <c:pt idx="873">
                  <c:v>76.725117002646755</c:v>
                </c:pt>
                <c:pt idx="874">
                  <c:v>76.692167772892844</c:v>
                </c:pt>
                <c:pt idx="875">
                  <c:v>76.659218502007676</c:v>
                </c:pt>
                <c:pt idx="876">
                  <c:v>76.626269189677686</c:v>
                </c:pt>
                <c:pt idx="877">
                  <c:v>76.593319835587593</c:v>
                </c:pt>
                <c:pt idx="878">
                  <c:v>76.560370439419728</c:v>
                </c:pt>
                <c:pt idx="879">
                  <c:v>76.52742100085355</c:v>
                </c:pt>
                <c:pt idx="880">
                  <c:v>76.494471519566474</c:v>
                </c:pt>
                <c:pt idx="881">
                  <c:v>76.46152199523344</c:v>
                </c:pt>
                <c:pt idx="882">
                  <c:v>76.428572427526603</c:v>
                </c:pt>
                <c:pt idx="883">
                  <c:v>76.395622816115917</c:v>
                </c:pt>
                <c:pt idx="884">
                  <c:v>76.362673160668706</c:v>
                </c:pt>
                <c:pt idx="885">
                  <c:v>76.329723460850033</c:v>
                </c:pt>
                <c:pt idx="886">
                  <c:v>76.296773716321837</c:v>
                </c:pt>
                <c:pt idx="887">
                  <c:v>76.26382392674401</c:v>
                </c:pt>
                <c:pt idx="888">
                  <c:v>76.230874091773657</c:v>
                </c:pt>
                <c:pt idx="889">
                  <c:v>76.197924211065327</c:v>
                </c:pt>
                <c:pt idx="890">
                  <c:v>76.164974284270627</c:v>
                </c:pt>
                <c:pt idx="891">
                  <c:v>76.132024311039117</c:v>
                </c:pt>
                <c:pt idx="892">
                  <c:v>76.099074291017374</c:v>
                </c:pt>
                <c:pt idx="893">
                  <c:v>76.06612422384903</c:v>
                </c:pt>
                <c:pt idx="894">
                  <c:v>76.033174109175334</c:v>
                </c:pt>
                <c:pt idx="895">
                  <c:v>76.000223946634932</c:v>
                </c:pt>
                <c:pt idx="896">
                  <c:v>75.967273735863131</c:v>
                </c:pt>
                <c:pt idx="897">
                  <c:v>75.934323476493176</c:v>
                </c:pt>
                <c:pt idx="898">
                  <c:v>75.901373168154961</c:v>
                </c:pt>
                <c:pt idx="899">
                  <c:v>75.868422810476034</c:v>
                </c:pt>
                <c:pt idx="900">
                  <c:v>75.835472403080672</c:v>
                </c:pt>
                <c:pt idx="901">
                  <c:v>75.80252194559057</c:v>
                </c:pt>
                <c:pt idx="902">
                  <c:v>75.769571437624307</c:v>
                </c:pt>
                <c:pt idx="903">
                  <c:v>75.736620878798021</c:v>
                </c:pt>
                <c:pt idx="904">
                  <c:v>75.703670268724395</c:v>
                </c:pt>
                <c:pt idx="905">
                  <c:v>75.670719607013524</c:v>
                </c:pt>
                <c:pt idx="906">
                  <c:v>75.637768893272295</c:v>
                </c:pt>
                <c:pt idx="907">
                  <c:v>75.604818127104807</c:v>
                </c:pt>
                <c:pt idx="908">
                  <c:v>75.571867308112161</c:v>
                </c:pt>
                <c:pt idx="909">
                  <c:v>75.538916435892091</c:v>
                </c:pt>
                <c:pt idx="910">
                  <c:v>75.505965510039587</c:v>
                </c:pt>
                <c:pt idx="911">
                  <c:v>75.473014530146628</c:v>
                </c:pt>
                <c:pt idx="912">
                  <c:v>75.440063495801809</c:v>
                </c:pt>
                <c:pt idx="913">
                  <c:v>75.407112406590585</c:v>
                </c:pt>
                <c:pt idx="914">
                  <c:v>75.374161262095626</c:v>
                </c:pt>
                <c:pt idx="915">
                  <c:v>75.341210061896078</c:v>
                </c:pt>
                <c:pt idx="916">
                  <c:v>75.30825880556813</c:v>
                </c:pt>
                <c:pt idx="917">
                  <c:v>75.27530749268449</c:v>
                </c:pt>
                <c:pt idx="918">
                  <c:v>75.242356122814854</c:v>
                </c:pt>
                <c:pt idx="919">
                  <c:v>75.20940469552545</c:v>
                </c:pt>
                <c:pt idx="920">
                  <c:v>75.176453210379321</c:v>
                </c:pt>
                <c:pt idx="921">
                  <c:v>75.143501666936118</c:v>
                </c:pt>
                <c:pt idx="922">
                  <c:v>75.110550064752303</c:v>
                </c:pt>
                <c:pt idx="923">
                  <c:v>75.077598403380833</c:v>
                </c:pt>
                <c:pt idx="924">
                  <c:v>75.044646682371095</c:v>
                </c:pt>
                <c:pt idx="925">
                  <c:v>75.011694901269522</c:v>
                </c:pt>
                <c:pt idx="926">
                  <c:v>74.978743059618552</c:v>
                </c:pt>
                <c:pt idx="927">
                  <c:v>74.945791156957625</c:v>
                </c:pt>
                <c:pt idx="928">
                  <c:v>74.912839192822247</c:v>
                </c:pt>
                <c:pt idx="929">
                  <c:v>74.87988716674468</c:v>
                </c:pt>
                <c:pt idx="930">
                  <c:v>74.846935078253608</c:v>
                </c:pt>
                <c:pt idx="931">
                  <c:v>74.813982926874047</c:v>
                </c:pt>
                <c:pt idx="932">
                  <c:v>74.781030712127333</c:v>
                </c:pt>
                <c:pt idx="933">
                  <c:v>74.748078433531262</c:v>
                </c:pt>
                <c:pt idx="934">
                  <c:v>74.715126090600023</c:v>
                </c:pt>
                <c:pt idx="935">
                  <c:v>74.682173682844081</c:v>
                </c:pt>
                <c:pt idx="936">
                  <c:v>74.649221209770005</c:v>
                </c:pt>
                <c:pt idx="937">
                  <c:v>74.616268670880785</c:v>
                </c:pt>
                <c:pt idx="938">
                  <c:v>74.583316065675731</c:v>
                </c:pt>
                <c:pt idx="939">
                  <c:v>74.550363393650031</c:v>
                </c:pt>
                <c:pt idx="940">
                  <c:v>74.51741065429529</c:v>
                </c:pt>
                <c:pt idx="941">
                  <c:v>74.484457847099065</c:v>
                </c:pt>
                <c:pt idx="942">
                  <c:v>74.451504971545219</c:v>
                </c:pt>
                <c:pt idx="943">
                  <c:v>74.418552027113464</c:v>
                </c:pt>
                <c:pt idx="944">
                  <c:v>74.385599013279844</c:v>
                </c:pt>
                <c:pt idx="945">
                  <c:v>74.352645929516129</c:v>
                </c:pt>
                <c:pt idx="946">
                  <c:v>74.319692775290235</c:v>
                </c:pt>
                <c:pt idx="947">
                  <c:v>74.286739550066045</c:v>
                </c:pt>
                <c:pt idx="948">
                  <c:v>74.253786253303161</c:v>
                </c:pt>
                <c:pt idx="949">
                  <c:v>74.220832884457408</c:v>
                </c:pt>
                <c:pt idx="950">
                  <c:v>74.187879442980062</c:v>
                </c:pt>
                <c:pt idx="951">
                  <c:v>74.154925928318733</c:v>
                </c:pt>
                <c:pt idx="952">
                  <c:v>74.121972339916368</c:v>
                </c:pt>
                <c:pt idx="953">
                  <c:v>74.089018677211882</c:v>
                </c:pt>
                <c:pt idx="954">
                  <c:v>74.056064939639981</c:v>
                </c:pt>
                <c:pt idx="955">
                  <c:v>74.02311112663088</c:v>
                </c:pt>
                <c:pt idx="956">
                  <c:v>73.990157237610745</c:v>
                </c:pt>
                <c:pt idx="957">
                  <c:v>73.957203272001038</c:v>
                </c:pt>
                <c:pt idx="958">
                  <c:v>73.924249229219129</c:v>
                </c:pt>
                <c:pt idx="959">
                  <c:v>73.891295108677667</c:v>
                </c:pt>
                <c:pt idx="960">
                  <c:v>73.858340909785213</c:v>
                </c:pt>
                <c:pt idx="961">
                  <c:v>73.825386631945449</c:v>
                </c:pt>
                <c:pt idx="962">
                  <c:v>73.792432274557697</c:v>
                </c:pt>
                <c:pt idx="963">
                  <c:v>73.759477837016817</c:v>
                </c:pt>
                <c:pt idx="964">
                  <c:v>73.726523318712836</c:v>
                </c:pt>
                <c:pt idx="965">
                  <c:v>73.693568719031248</c:v>
                </c:pt>
                <c:pt idx="966">
                  <c:v>73.660614037352943</c:v>
                </c:pt>
                <c:pt idx="967">
                  <c:v>73.627659273054149</c:v>
                </c:pt>
                <c:pt idx="968">
                  <c:v>73.594704425506009</c:v>
                </c:pt>
                <c:pt idx="969">
                  <c:v>73.561749494075329</c:v>
                </c:pt>
                <c:pt idx="970">
                  <c:v>73.528794478123785</c:v>
                </c:pt>
                <c:pt idx="971">
                  <c:v>73.495839377008451</c:v>
                </c:pt>
                <c:pt idx="972">
                  <c:v>73.462884190081226</c:v>
                </c:pt>
                <c:pt idx="973">
                  <c:v>73.429928916689221</c:v>
                </c:pt>
                <c:pt idx="974">
                  <c:v>73.396973556174771</c:v>
                </c:pt>
                <c:pt idx="975">
                  <c:v>73.364018107874855</c:v>
                </c:pt>
                <c:pt idx="976">
                  <c:v>73.33106257112172</c:v>
                </c:pt>
                <c:pt idx="977">
                  <c:v>73.298106945242381</c:v>
                </c:pt>
                <c:pt idx="978">
                  <c:v>73.265151229558711</c:v>
                </c:pt>
                <c:pt idx="979">
                  <c:v>73.232195423387481</c:v>
                </c:pt>
                <c:pt idx="980">
                  <c:v>73.199239526040415</c:v>
                </c:pt>
                <c:pt idx="981">
                  <c:v>73.166283536823641</c:v>
                </c:pt>
                <c:pt idx="982">
                  <c:v>73.13332745503844</c:v>
                </c:pt>
                <c:pt idx="983">
                  <c:v>73.100371279980465</c:v>
                </c:pt>
                <c:pt idx="984">
                  <c:v>73.06741501094011</c:v>
                </c:pt>
                <c:pt idx="985">
                  <c:v>73.034458647202371</c:v>
                </c:pt>
                <c:pt idx="986">
                  <c:v>73.001502188046928</c:v>
                </c:pt>
                <c:pt idx="987">
                  <c:v>72.968545632747862</c:v>
                </c:pt>
                <c:pt idx="988">
                  <c:v>72.935588980573712</c:v>
                </c:pt>
                <c:pt idx="989">
                  <c:v>72.902632230787589</c:v>
                </c:pt>
                <c:pt idx="990">
                  <c:v>72.869675382646847</c:v>
                </c:pt>
                <c:pt idx="991">
                  <c:v>72.836718435403213</c:v>
                </c:pt>
                <c:pt idx="992">
                  <c:v>72.803761388302945</c:v>
                </c:pt>
                <c:pt idx="993">
                  <c:v>72.77080424058633</c:v>
                </c:pt>
                <c:pt idx="994">
                  <c:v>72.737846991487899</c:v>
                </c:pt>
                <c:pt idx="995">
                  <c:v>72.704889640236544</c:v>
                </c:pt>
                <c:pt idx="996">
                  <c:v>72.671932186055017</c:v>
                </c:pt>
                <c:pt idx="997">
                  <c:v>72.638974628160554</c:v>
                </c:pt>
                <c:pt idx="998">
                  <c:v>72.606016965764169</c:v>
                </c:pt>
                <c:pt idx="999">
                  <c:v>72.573059198070766</c:v>
                </c:pt>
                <c:pt idx="1000">
                  <c:v>72.540101324279448</c:v>
                </c:pt>
                <c:pt idx="1001">
                  <c:v>72.507143343583223</c:v>
                </c:pt>
                <c:pt idx="1002">
                  <c:v>72.47418525516882</c:v>
                </c:pt>
                <c:pt idx="1003">
                  <c:v>72.441227058216924</c:v>
                </c:pt>
                <c:pt idx="1004">
                  <c:v>72.408268751901787</c:v>
                </c:pt>
                <c:pt idx="1005">
                  <c:v>72.37531033539176</c:v>
                </c:pt>
                <c:pt idx="1006">
                  <c:v>72.342351807848516</c:v>
                </c:pt>
                <c:pt idx="1007">
                  <c:v>72.309393168427462</c:v>
                </c:pt>
                <c:pt idx="1008">
                  <c:v>72.27643441627778</c:v>
                </c:pt>
                <c:pt idx="1009">
                  <c:v>72.243475550541817</c:v>
                </c:pt>
                <c:pt idx="1010">
                  <c:v>72.21051657035575</c:v>
                </c:pt>
                <c:pt idx="1011">
                  <c:v>72.17755747484901</c:v>
                </c:pt>
                <c:pt idx="1012">
                  <c:v>72.144598263144374</c:v>
                </c:pt>
                <c:pt idx="1013">
                  <c:v>72.111638934358211</c:v>
                </c:pt>
                <c:pt idx="1014">
                  <c:v>72.078679487599771</c:v>
                </c:pt>
                <c:pt idx="1015">
                  <c:v>72.045719921972022</c:v>
                </c:pt>
                <c:pt idx="1016">
                  <c:v>72.012760236570685</c:v>
                </c:pt>
                <c:pt idx="1017">
                  <c:v>71.979800430484914</c:v>
                </c:pt>
                <c:pt idx="1018">
                  <c:v>71.94684050279669</c:v>
                </c:pt>
                <c:pt idx="1019">
                  <c:v>71.913880452581196</c:v>
                </c:pt>
                <c:pt idx="1020">
                  <c:v>71.880920278906629</c:v>
                </c:pt>
                <c:pt idx="1021">
                  <c:v>71.847959980833892</c:v>
                </c:pt>
                <c:pt idx="1022">
                  <c:v>71.814999557416968</c:v>
                </c:pt>
                <c:pt idx="1023">
                  <c:v>71.782039007702451</c:v>
                </c:pt>
                <c:pt idx="1024">
                  <c:v>71.749078330730015</c:v>
                </c:pt>
                <c:pt idx="1025">
                  <c:v>71.716117525531644</c:v>
                </c:pt>
                <c:pt idx="1026">
                  <c:v>71.68315659113226</c:v>
                </c:pt>
                <c:pt idx="1027">
                  <c:v>71.650195526549169</c:v>
                </c:pt>
                <c:pt idx="1028">
                  <c:v>71.617234330792499</c:v>
                </c:pt>
                <c:pt idx="1029">
                  <c:v>71.584273002864535</c:v>
                </c:pt>
                <c:pt idx="1030">
                  <c:v>71.551311541760128</c:v>
                </c:pt>
                <c:pt idx="1031">
                  <c:v>71.518349946466543</c:v>
                </c:pt>
                <c:pt idx="1032">
                  <c:v>71.485388215963397</c:v>
                </c:pt>
                <c:pt idx="1033">
                  <c:v>71.452426349222293</c:v>
                </c:pt>
                <c:pt idx="1034">
                  <c:v>71.419464345207302</c:v>
                </c:pt>
                <c:pt idx="1035">
                  <c:v>71.386502202874496</c:v>
                </c:pt>
                <c:pt idx="1036">
                  <c:v>71.353539921172086</c:v>
                </c:pt>
                <c:pt idx="1037">
                  <c:v>71.320577499040141</c:v>
                </c:pt>
                <c:pt idx="1038">
                  <c:v>71.287614935411</c:v>
                </c:pt>
                <c:pt idx="1039">
                  <c:v>71.254652229208475</c:v>
                </c:pt>
                <c:pt idx="1040">
                  <c:v>71.221689379348462</c:v>
                </c:pt>
                <c:pt idx="1041">
                  <c:v>71.188726384738658</c:v>
                </c:pt>
                <c:pt idx="1042">
                  <c:v>71.155763244278518</c:v>
                </c:pt>
                <c:pt idx="1043">
                  <c:v>71.122799956858699</c:v>
                </c:pt>
                <c:pt idx="1044">
                  <c:v>71.08983652136196</c:v>
                </c:pt>
                <c:pt idx="1045">
                  <c:v>71.056872936662316</c:v>
                </c:pt>
                <c:pt idx="1046">
                  <c:v>71.023909201625216</c:v>
                </c:pt>
                <c:pt idx="1047">
                  <c:v>70.990945315107638</c:v>
                </c:pt>
                <c:pt idx="1048">
                  <c:v>70.957981275957849</c:v>
                </c:pt>
                <c:pt idx="1049">
                  <c:v>70.925017083015206</c:v>
                </c:pt>
                <c:pt idx="1050">
                  <c:v>70.89205273511044</c:v>
                </c:pt>
                <c:pt idx="1051">
                  <c:v>70.859088231065343</c:v>
                </c:pt>
                <c:pt idx="1052">
                  <c:v>70.826123569692683</c:v>
                </c:pt>
                <c:pt idx="1053">
                  <c:v>70.793158749796362</c:v>
                </c:pt>
                <c:pt idx="1054">
                  <c:v>70.760193770171099</c:v>
                </c:pt>
                <c:pt idx="1055">
                  <c:v>70.727228629602578</c:v>
                </c:pt>
                <c:pt idx="1056">
                  <c:v>70.694263326867059</c:v>
                </c:pt>
                <c:pt idx="1057">
                  <c:v>70.661297860731707</c:v>
                </c:pt>
                <c:pt idx="1058">
                  <c:v>70.628332229954211</c:v>
                </c:pt>
                <c:pt idx="1059">
                  <c:v>70.595366433282919</c:v>
                </c:pt>
                <c:pt idx="1060">
                  <c:v>70.562400469456605</c:v>
                </c:pt>
                <c:pt idx="1061">
                  <c:v>70.529434337204478</c:v>
                </c:pt>
                <c:pt idx="1062">
                  <c:v>70.49646803524621</c:v>
                </c:pt>
                <c:pt idx="1063">
                  <c:v>70.463501562291583</c:v>
                </c:pt>
                <c:pt idx="1064">
                  <c:v>70.430534917040717</c:v>
                </c:pt>
                <c:pt idx="1065">
                  <c:v>70.397568098183683</c:v>
                </c:pt>
                <c:pt idx="1066">
                  <c:v>70.364601104400947</c:v>
                </c:pt>
                <c:pt idx="1067">
                  <c:v>70.331633934362699</c:v>
                </c:pt>
                <c:pt idx="1068">
                  <c:v>70.298666586729013</c:v>
                </c:pt>
                <c:pt idx="1069">
                  <c:v>70.265699060150013</c:v>
                </c:pt>
                <c:pt idx="1070">
                  <c:v>70.232731353265393</c:v>
                </c:pt>
                <c:pt idx="1071">
                  <c:v>70.199763464704489</c:v>
                </c:pt>
                <c:pt idx="1072">
                  <c:v>70.166795393086389</c:v>
                </c:pt>
                <c:pt idx="1073">
                  <c:v>70.133827137019679</c:v>
                </c:pt>
                <c:pt idx="1074">
                  <c:v>70.100858695102403</c:v>
                </c:pt>
                <c:pt idx="1075">
                  <c:v>70.067890065921674</c:v>
                </c:pt>
                <c:pt idx="1076">
                  <c:v>70.034921248054403</c:v>
                </c:pt>
                <c:pt idx="1077">
                  <c:v>70.001952240066274</c:v>
                </c:pt>
                <c:pt idx="1078">
                  <c:v>69.968983040512313</c:v>
                </c:pt>
                <c:pt idx="1079">
                  <c:v>69.936013647936377</c:v>
                </c:pt>
                <c:pt idx="1080">
                  <c:v>69.903044060871508</c:v>
                </c:pt>
                <c:pt idx="1081">
                  <c:v>69.870074277839493</c:v>
                </c:pt>
                <c:pt idx="1082">
                  <c:v>69.837104297351033</c:v>
                </c:pt>
                <c:pt idx="1083">
                  <c:v>69.804134117905193</c:v>
                </c:pt>
                <c:pt idx="1084">
                  <c:v>69.771163737990179</c:v>
                </c:pt>
                <c:pt idx="1085">
                  <c:v>69.738193156082218</c:v>
                </c:pt>
                <c:pt idx="1086">
                  <c:v>69.70522237064624</c:v>
                </c:pt>
                <c:pt idx="1087">
                  <c:v>69.672251380135563</c:v>
                </c:pt>
                <c:pt idx="1088">
                  <c:v>69.639280182991683</c:v>
                </c:pt>
                <c:pt idx="1089">
                  <c:v>69.606308777644145</c:v>
                </c:pt>
                <c:pt idx="1090">
                  <c:v>69.573337162511024</c:v>
                </c:pt>
                <c:pt idx="1091">
                  <c:v>69.540365335997819</c:v>
                </c:pt>
                <c:pt idx="1092">
                  <c:v>69.507393296498449</c:v>
                </c:pt>
                <c:pt idx="1093">
                  <c:v>69.474421042394297</c:v>
                </c:pt>
                <c:pt idx="1094">
                  <c:v>69.441448572054512</c:v>
                </c:pt>
                <c:pt idx="1095">
                  <c:v>69.408475883836203</c:v>
                </c:pt>
                <c:pt idx="1096">
                  <c:v>69.375502976083624</c:v>
                </c:pt>
                <c:pt idx="1097">
                  <c:v>69.342529847128617</c:v>
                </c:pt>
                <c:pt idx="1098">
                  <c:v>69.309556495290508</c:v>
                </c:pt>
                <c:pt idx="1099">
                  <c:v>69.276582918875661</c:v>
                </c:pt>
                <c:pt idx="1100">
                  <c:v>69.243609116177694</c:v>
                </c:pt>
                <c:pt idx="1101">
                  <c:v>69.210635085477307</c:v>
                </c:pt>
                <c:pt idx="1102">
                  <c:v>69.177660825042267</c:v>
                </c:pt>
                <c:pt idx="1103">
                  <c:v>69.144686333126998</c:v>
                </c:pt>
                <c:pt idx="1104">
                  <c:v>69.111711607972623</c:v>
                </c:pt>
                <c:pt idx="1105">
                  <c:v>69.078736647807389</c:v>
                </c:pt>
                <c:pt idx="1106">
                  <c:v>69.045761450845788</c:v>
                </c:pt>
                <c:pt idx="1107">
                  <c:v>69.012786015288597</c:v>
                </c:pt>
                <c:pt idx="1108">
                  <c:v>68.979810339323265</c:v>
                </c:pt>
                <c:pt idx="1109">
                  <c:v>68.946834421123469</c:v>
                </c:pt>
                <c:pt idx="1110">
                  <c:v>68.913858258848848</c:v>
                </c:pt>
                <c:pt idx="1111">
                  <c:v>68.880881850645252</c:v>
                </c:pt>
                <c:pt idx="1112">
                  <c:v>68.847905194644568</c:v>
                </c:pt>
                <c:pt idx="1113">
                  <c:v>68.814928288964325</c:v>
                </c:pt>
                <c:pt idx="1114">
                  <c:v>68.781951131707785</c:v>
                </c:pt>
                <c:pt idx="1115">
                  <c:v>68.748973720964031</c:v>
                </c:pt>
                <c:pt idx="1116">
                  <c:v>68.715996054807547</c:v>
                </c:pt>
                <c:pt idx="1117">
                  <c:v>68.683018131298155</c:v>
                </c:pt>
                <c:pt idx="1118">
                  <c:v>68.650039948481123</c:v>
                </c:pt>
                <c:pt idx="1119">
                  <c:v>68.617061504386797</c:v>
                </c:pt>
                <c:pt idx="1120">
                  <c:v>68.58408279703059</c:v>
                </c:pt>
                <c:pt idx="1121">
                  <c:v>68.551103824413076</c:v>
                </c:pt>
                <c:pt idx="1122">
                  <c:v>68.518124584519342</c:v>
                </c:pt>
                <c:pt idx="1123">
                  <c:v>68.485145075319565</c:v>
                </c:pt>
                <c:pt idx="1124">
                  <c:v>68.452165294768321</c:v>
                </c:pt>
                <c:pt idx="1125">
                  <c:v>68.419185240804723</c:v>
                </c:pt>
                <c:pt idx="1126">
                  <c:v>68.386204911352294</c:v>
                </c:pt>
                <c:pt idx="1127">
                  <c:v>68.353224304318829</c:v>
                </c:pt>
                <c:pt idx="1128">
                  <c:v>68.320243417596402</c:v>
                </c:pt>
                <c:pt idx="1129">
                  <c:v>68.287262249060859</c:v>
                </c:pt>
                <c:pt idx="1130">
                  <c:v>68.254280796572203</c:v>
                </c:pt>
                <c:pt idx="1131">
                  <c:v>68.221299057974036</c:v>
                </c:pt>
                <c:pt idx="1132">
                  <c:v>68.188317031093732</c:v>
                </c:pt>
                <c:pt idx="1133">
                  <c:v>68.15533471374232</c:v>
                </c:pt>
                <c:pt idx="1134">
                  <c:v>68.122352103713922</c:v>
                </c:pt>
                <c:pt idx="1135">
                  <c:v>68.089369198786457</c:v>
                </c:pt>
                <c:pt idx="1136">
                  <c:v>68.05638599672038</c:v>
                </c:pt>
                <c:pt idx="1137">
                  <c:v>68.023402495259845</c:v>
                </c:pt>
                <c:pt idx="1138">
                  <c:v>67.990418692131499</c:v>
                </c:pt>
                <c:pt idx="1139">
                  <c:v>67.957434585044851</c:v>
                </c:pt>
                <c:pt idx="1140">
                  <c:v>67.924450171692129</c:v>
                </c:pt>
                <c:pt idx="1141">
                  <c:v>67.891465449748168</c:v>
                </c:pt>
                <c:pt idx="1142">
                  <c:v>67.858480416870066</c:v>
                </c:pt>
                <c:pt idx="1143">
                  <c:v>67.825495070697301</c:v>
                </c:pt>
                <c:pt idx="1144">
                  <c:v>67.792509408851259</c:v>
                </c:pt>
                <c:pt idx="1145">
                  <c:v>67.759523428935552</c:v>
                </c:pt>
                <c:pt idx="1146">
                  <c:v>67.726537128535625</c:v>
                </c:pt>
                <c:pt idx="1147">
                  <c:v>67.693550505218653</c:v>
                </c:pt>
                <c:pt idx="1148">
                  <c:v>67.660563556533177</c:v>
                </c:pt>
                <c:pt idx="1149">
                  <c:v>67.627576280009521</c:v>
                </c:pt>
                <c:pt idx="1150">
                  <c:v>67.594588673159052</c:v>
                </c:pt>
                <c:pt idx="1151">
                  <c:v>67.561600733474535</c:v>
                </c:pt>
                <c:pt idx="1152">
                  <c:v>67.528612458429564</c:v>
                </c:pt>
                <c:pt idx="1153">
                  <c:v>67.495623845478789</c:v>
                </c:pt>
                <c:pt idx="1154">
                  <c:v>67.462634892057423</c:v>
                </c:pt>
                <c:pt idx="1155">
                  <c:v>67.429645595581377</c:v>
                </c:pt>
                <c:pt idx="1156">
                  <c:v>67.396655953447009</c:v>
                </c:pt>
                <c:pt idx="1157">
                  <c:v>67.363665963031096</c:v>
                </c:pt>
                <c:pt idx="1158">
                  <c:v>67.330675621690247</c:v>
                </c:pt>
                <c:pt idx="1159">
                  <c:v>67.297684926761406</c:v>
                </c:pt>
                <c:pt idx="1160">
                  <c:v>67.26469387556125</c:v>
                </c:pt>
                <c:pt idx="1161">
                  <c:v>67.231702465386149</c:v>
                </c:pt>
                <c:pt idx="1162">
                  <c:v>67.198710693512012</c:v>
                </c:pt>
                <c:pt idx="1163">
                  <c:v>67.165718557194268</c:v>
                </c:pt>
                <c:pt idx="1164">
                  <c:v>67.132726053667412</c:v>
                </c:pt>
                <c:pt idx="1165">
                  <c:v>67.099733180145179</c:v>
                </c:pt>
                <c:pt idx="1166">
                  <c:v>67.066739933820102</c:v>
                </c:pt>
                <c:pt idx="1167">
                  <c:v>67.033746311863666</c:v>
                </c:pt>
                <c:pt idx="1168">
                  <c:v>67.000752311425884</c:v>
                </c:pt>
                <c:pt idx="1169">
                  <c:v>66.967757929634999</c:v>
                </c:pt>
                <c:pt idx="1170">
                  <c:v>66.934763163598006</c:v>
                </c:pt>
                <c:pt idx="1171">
                  <c:v>66.901768010399564</c:v>
                </c:pt>
                <c:pt idx="1172">
                  <c:v>66.868772467102673</c:v>
                </c:pt>
                <c:pt idx="1173">
                  <c:v>66.835776530747935</c:v>
                </c:pt>
                <c:pt idx="1174">
                  <c:v>66.802780198353645</c:v>
                </c:pt>
                <c:pt idx="1175">
                  <c:v>66.769783466915428</c:v>
                </c:pt>
                <c:pt idx="1176">
                  <c:v>66.736786333406457</c:v>
                </c:pt>
                <c:pt idx="1177">
                  <c:v>66.703788794776841</c:v>
                </c:pt>
                <c:pt idx="1178">
                  <c:v>66.670790847953697</c:v>
                </c:pt>
                <c:pt idx="1179">
                  <c:v>66.637792489840962</c:v>
                </c:pt>
                <c:pt idx="1180">
                  <c:v>66.604793717319183</c:v>
                </c:pt>
                <c:pt idx="1181">
                  <c:v>66.571794527245189</c:v>
                </c:pt>
                <c:pt idx="1182">
                  <c:v>66.53879491645236</c:v>
                </c:pt>
                <c:pt idx="1183">
                  <c:v>66.505794881749722</c:v>
                </c:pt>
                <c:pt idx="1184">
                  <c:v>66.472794419922749</c:v>
                </c:pt>
                <c:pt idx="1185">
                  <c:v>66.439793527732206</c:v>
                </c:pt>
                <c:pt idx="1186">
                  <c:v>66.406792201914541</c:v>
                </c:pt>
                <c:pt idx="1187">
                  <c:v>66.373790439181619</c:v>
                </c:pt>
                <c:pt idx="1188">
                  <c:v>66.340788236220178</c:v>
                </c:pt>
                <c:pt idx="1189">
                  <c:v>66.307785589692386</c:v>
                </c:pt>
                <c:pt idx="1190">
                  <c:v>66.274782496235005</c:v>
                </c:pt>
                <c:pt idx="1191">
                  <c:v>66.241778952459271</c:v>
                </c:pt>
                <c:pt idx="1192">
                  <c:v>66.208774954951068</c:v>
                </c:pt>
                <c:pt idx="1193">
                  <c:v>66.175770500270261</c:v>
                </c:pt>
                <c:pt idx="1194">
                  <c:v>66.142765584951036</c:v>
                </c:pt>
                <c:pt idx="1195">
                  <c:v>66.109760205501175</c:v>
                </c:pt>
                <c:pt idx="1196">
                  <c:v>66.076754358402184</c:v>
                </c:pt>
                <c:pt idx="1197">
                  <c:v>66.043748040109023</c:v>
                </c:pt>
                <c:pt idx="1198">
                  <c:v>66.010741247049992</c:v>
                </c:pt>
                <c:pt idx="1199">
                  <c:v>65.977733975626208</c:v>
                </c:pt>
                <c:pt idx="1200">
                  <c:v>65.944726222211841</c:v>
                </c:pt>
                <c:pt idx="1201">
                  <c:v>65.911717983153778</c:v>
                </c:pt>
                <c:pt idx="1202">
                  <c:v>65.878709254770939</c:v>
                </c:pt>
                <c:pt idx="1203">
                  <c:v>65.845700033355001</c:v>
                </c:pt>
                <c:pt idx="1204">
                  <c:v>65.81269031516922</c:v>
                </c:pt>
                <c:pt idx="1205">
                  <c:v>65.779680096449084</c:v>
                </c:pt>
                <c:pt idx="1206">
                  <c:v>65.746669373401161</c:v>
                </c:pt>
                <c:pt idx="1207">
                  <c:v>65.713658142203926</c:v>
                </c:pt>
                <c:pt idx="1208">
                  <c:v>65.680646399006832</c:v>
                </c:pt>
                <c:pt idx="1209">
                  <c:v>65.647634139930176</c:v>
                </c:pt>
                <c:pt idx="1210">
                  <c:v>65.614621361065105</c:v>
                </c:pt>
                <c:pt idx="1211">
                  <c:v>65.581608058473478</c:v>
                </c:pt>
                <c:pt idx="1212">
                  <c:v>65.548594228187113</c:v>
                </c:pt>
                <c:pt idx="1213">
                  <c:v>65.51557986620827</c:v>
                </c:pt>
                <c:pt idx="1214">
                  <c:v>65.482564968508669</c:v>
                </c:pt>
                <c:pt idx="1215">
                  <c:v>65.449549531030257</c:v>
                </c:pt>
                <c:pt idx="1216">
                  <c:v>65.416533549683592</c:v>
                </c:pt>
                <c:pt idx="1217">
                  <c:v>65.38351702034916</c:v>
                </c:pt>
                <c:pt idx="1218">
                  <c:v>65.350499938876126</c:v>
                </c:pt>
                <c:pt idx="1219">
                  <c:v>65.317482301082393</c:v>
                </c:pt>
                <c:pt idx="1220">
                  <c:v>65.284464102753972</c:v>
                </c:pt>
                <c:pt idx="1221">
                  <c:v>65.251445339645997</c:v>
                </c:pt>
                <c:pt idx="1222">
                  <c:v>65.218426007480744</c:v>
                </c:pt>
                <c:pt idx="1223">
                  <c:v>65.185406101948843</c:v>
                </c:pt>
                <c:pt idx="1224">
                  <c:v>65.152385618708124</c:v>
                </c:pt>
                <c:pt idx="1225">
                  <c:v>65.119364553383946</c:v>
                </c:pt>
                <c:pt idx="1226">
                  <c:v>65.086342901568685</c:v>
                </c:pt>
                <c:pt idx="1227">
                  <c:v>65.053320658821377</c:v>
                </c:pt>
                <c:pt idx="1228">
                  <c:v>65.020297820667793</c:v>
                </c:pt>
                <c:pt idx="1229">
                  <c:v>64.987274382599963</c:v>
                </c:pt>
                <c:pt idx="1230">
                  <c:v>64.954250340075902</c:v>
                </c:pt>
                <c:pt idx="1231">
                  <c:v>64.921225688519556</c:v>
                </c:pt>
                <c:pt idx="1232">
                  <c:v>64.888200423320498</c:v>
                </c:pt>
                <c:pt idx="1233">
                  <c:v>64.855174539833357</c:v>
                </c:pt>
                <c:pt idx="1234">
                  <c:v>64.822148033377957</c:v>
                </c:pt>
                <c:pt idx="1235">
                  <c:v>64.789120899238966</c:v>
                </c:pt>
                <c:pt idx="1236">
                  <c:v>64.756093132665455</c:v>
                </c:pt>
                <c:pt idx="1237">
                  <c:v>64.723064728870838</c:v>
                </c:pt>
                <c:pt idx="1238">
                  <c:v>64.69003568303242</c:v>
                </c:pt>
                <c:pt idx="1239">
                  <c:v>64.657005990291296</c:v>
                </c:pt>
                <c:pt idx="1240">
                  <c:v>64.623975645752139</c:v>
                </c:pt>
                <c:pt idx="1241">
                  <c:v>64.590944644482505</c:v>
                </c:pt>
                <c:pt idx="1242">
                  <c:v>64.557912981513283</c:v>
                </c:pt>
                <c:pt idx="1243">
                  <c:v>64.524880651837663</c:v>
                </c:pt>
                <c:pt idx="1244">
                  <c:v>64.491847650411231</c:v>
                </c:pt>
                <c:pt idx="1245">
                  <c:v>64.458813972151759</c:v>
                </c:pt>
                <c:pt idx="1246">
                  <c:v>64.425779611938907</c:v>
                </c:pt>
                <c:pt idx="1247">
                  <c:v>64.39274456461348</c:v>
                </c:pt>
                <c:pt idx="1248">
                  <c:v>64.359708824977957</c:v>
                </c:pt>
                <c:pt idx="1249">
                  <c:v>64.326672387795554</c:v>
                </c:pt>
                <c:pt idx="1250">
                  <c:v>64.29363524779005</c:v>
                </c:pt>
                <c:pt idx="1251">
                  <c:v>64.260597399645732</c:v>
                </c:pt>
                <c:pt idx="1252">
                  <c:v>64.227558838006914</c:v>
                </c:pt>
                <c:pt idx="1253">
                  <c:v>64.19451955747769</c:v>
                </c:pt>
                <c:pt idx="1254">
                  <c:v>64.161479552621628</c:v>
                </c:pt>
                <c:pt idx="1255">
                  <c:v>64.128438817961481</c:v>
                </c:pt>
                <c:pt idx="1256">
                  <c:v>64.095397347978803</c:v>
                </c:pt>
                <c:pt idx="1257">
                  <c:v>64.062355137113727</c:v>
                </c:pt>
                <c:pt idx="1258">
                  <c:v>64.029312179764773</c:v>
                </c:pt>
                <c:pt idx="1259">
                  <c:v>63.996268470288406</c:v>
                </c:pt>
                <c:pt idx="1260">
                  <c:v>63.963224002998508</c:v>
                </c:pt>
                <c:pt idx="1261">
                  <c:v>63.930178772166485</c:v>
                </c:pt>
                <c:pt idx="1262">
                  <c:v>63.897132772020733</c:v>
                </c:pt>
                <c:pt idx="1263">
                  <c:v>63.864085996746326</c:v>
                </c:pt>
                <c:pt idx="1264">
                  <c:v>63.831038440484662</c:v>
                </c:pt>
                <c:pt idx="1265">
                  <c:v>63.79799009733339</c:v>
                </c:pt>
                <c:pt idx="1266">
                  <c:v>63.76494096134558</c:v>
                </c:pt>
                <c:pt idx="1267">
                  <c:v>63.731891026529922</c:v>
                </c:pt>
                <c:pt idx="1268">
                  <c:v>63.6988402868501</c:v>
                </c:pt>
                <c:pt idx="1269">
                  <c:v>63.665788736224648</c:v>
                </c:pt>
                <c:pt idx="1270">
                  <c:v>63.632736368526331</c:v>
                </c:pt>
                <c:pt idx="1271">
                  <c:v>63.599683177582165</c:v>
                </c:pt>
                <c:pt idx="1272">
                  <c:v>63.566629157172734</c:v>
                </c:pt>
                <c:pt idx="1273">
                  <c:v>63.533574301032132</c:v>
                </c:pt>
                <c:pt idx="1274">
                  <c:v>63.500518602847308</c:v>
                </c:pt>
                <c:pt idx="1275">
                  <c:v>63.467462056258327</c:v>
                </c:pt>
                <c:pt idx="1276">
                  <c:v>63.434404654857055</c:v>
                </c:pt>
                <c:pt idx="1277">
                  <c:v>63.401346392187946</c:v>
                </c:pt>
                <c:pt idx="1278">
                  <c:v>63.368287261746552</c:v>
                </c:pt>
                <c:pt idx="1279">
                  <c:v>63.33522725698019</c:v>
                </c:pt>
                <c:pt idx="1280">
                  <c:v>63.302166371286717</c:v>
                </c:pt>
                <c:pt idx="1281">
                  <c:v>63.269104598014806</c:v>
                </c:pt>
                <c:pt idx="1282">
                  <c:v>63.236041930463259</c:v>
                </c:pt>
                <c:pt idx="1283">
                  <c:v>63.202978361880767</c:v>
                </c:pt>
                <c:pt idx="1284">
                  <c:v>63.169913885465519</c:v>
                </c:pt>
                <c:pt idx="1285">
                  <c:v>63.136848494364656</c:v>
                </c:pt>
                <c:pt idx="1286">
                  <c:v>63.103782181674084</c:v>
                </c:pt>
                <c:pt idx="1287">
                  <c:v>63.070714940438364</c:v>
                </c:pt>
                <c:pt idx="1288">
                  <c:v>63.037646763649491</c:v>
                </c:pt>
                <c:pt idx="1289">
                  <c:v>63.00457764424764</c:v>
                </c:pt>
                <c:pt idx="1290">
                  <c:v>62.971507575119745</c:v>
                </c:pt>
                <c:pt idx="1291">
                  <c:v>62.938436549099741</c:v>
                </c:pt>
                <c:pt idx="1292">
                  <c:v>62.905364558968046</c:v>
                </c:pt>
                <c:pt idx="1293">
                  <c:v>62.872291597450996</c:v>
                </c:pt>
                <c:pt idx="1294">
                  <c:v>62.839217657220573</c:v>
                </c:pt>
                <c:pt idx="1295">
                  <c:v>62.80614273089418</c:v>
                </c:pt>
                <c:pt idx="1296">
                  <c:v>62.773066811033722</c:v>
                </c:pt>
                <c:pt idx="1297">
                  <c:v>62.739989890145857</c:v>
                </c:pt>
                <c:pt idx="1298">
                  <c:v>62.706911960681254</c:v>
                </c:pt>
                <c:pt idx="1299">
                  <c:v>62.673833015033964</c:v>
                </c:pt>
                <c:pt idx="1300">
                  <c:v>62.64075304554148</c:v>
                </c:pt>
                <c:pt idx="1301">
                  <c:v>62.60767204448392</c:v>
                </c:pt>
                <c:pt idx="1302">
                  <c:v>62.574590004083987</c:v>
                </c:pt>
                <c:pt idx="1303">
                  <c:v>62.541506916506229</c:v>
                </c:pt>
                <c:pt idx="1304">
                  <c:v>62.508422773856573</c:v>
                </c:pt>
                <c:pt idx="1305">
                  <c:v>62.475337568182219</c:v>
                </c:pt>
                <c:pt idx="1306">
                  <c:v>62.442251291471081</c:v>
                </c:pt>
                <c:pt idx="1307">
                  <c:v>62.409163935651165</c:v>
                </c:pt>
                <c:pt idx="1308">
                  <c:v>62.376075492590289</c:v>
                </c:pt>
                <c:pt idx="1309">
                  <c:v>62.342985954095809</c:v>
                </c:pt>
                <c:pt idx="1310">
                  <c:v>62.309895311913976</c:v>
                </c:pt>
                <c:pt idx="1311">
                  <c:v>62.276803557729259</c:v>
                </c:pt>
                <c:pt idx="1312">
                  <c:v>62.243710683164352</c:v>
                </c:pt>
                <c:pt idx="1313">
                  <c:v>62.210616679779456</c:v>
                </c:pt>
                <c:pt idx="1314">
                  <c:v>62.177521539072053</c:v>
                </c:pt>
                <c:pt idx="1315">
                  <c:v>62.144425252476196</c:v>
                </c:pt>
                <c:pt idx="1316">
                  <c:v>62.111327811361974</c:v>
                </c:pt>
                <c:pt idx="1317">
                  <c:v>62.078229207035434</c:v>
                </c:pt>
                <c:pt idx="1318">
                  <c:v>62.045129430737745</c:v>
                </c:pt>
                <c:pt idx="1319">
                  <c:v>62.012028473645096</c:v>
                </c:pt>
                <c:pt idx="1320">
                  <c:v>61.978926326867736</c:v>
                </c:pt>
                <c:pt idx="1321">
                  <c:v>61.945822981449865</c:v>
                </c:pt>
                <c:pt idx="1322">
                  <c:v>61.912718428369189</c:v>
                </c:pt>
                <c:pt idx="1323">
                  <c:v>61.879612658536104</c:v>
                </c:pt>
                <c:pt idx="1324">
                  <c:v>61.84650566279349</c:v>
                </c:pt>
                <c:pt idx="1325">
                  <c:v>61.813397431916087</c:v>
                </c:pt>
                <c:pt idx="1326">
                  <c:v>61.780287956610152</c:v>
                </c:pt>
                <c:pt idx="1327">
                  <c:v>61.747177227512672</c:v>
                </c:pt>
                <c:pt idx="1328">
                  <c:v>61.714065235191327</c:v>
                </c:pt>
                <c:pt idx="1329">
                  <c:v>61.680951970143312</c:v>
                </c:pt>
                <c:pt idx="1330">
                  <c:v>61.647837422795718</c:v>
                </c:pt>
                <c:pt idx="1331">
                  <c:v>61.614721583504192</c:v>
                </c:pt>
                <c:pt idx="1332">
                  <c:v>61.581604442552788</c:v>
                </c:pt>
                <c:pt idx="1333">
                  <c:v>61.54848599015358</c:v>
                </c:pt>
                <c:pt idx="1334">
                  <c:v>61.515366216445642</c:v>
                </c:pt>
                <c:pt idx="1335">
                  <c:v>61.482245111495416</c:v>
                </c:pt>
                <c:pt idx="1336">
                  <c:v>61.449122665295079</c:v>
                </c:pt>
                <c:pt idx="1337">
                  <c:v>61.41599886776288</c:v>
                </c:pt>
                <c:pt idx="1338">
                  <c:v>61.38287370874216</c:v>
                </c:pt>
                <c:pt idx="1339">
                  <c:v>61.349747178001095</c:v>
                </c:pt>
                <c:pt idx="1340">
                  <c:v>61.316619265231779</c:v>
                </c:pt>
                <c:pt idx="1341">
                  <c:v>61.283489960049906</c:v>
                </c:pt>
                <c:pt idx="1342">
                  <c:v>61.250359251994446</c:v>
                </c:pt>
                <c:pt idx="1343">
                  <c:v>61.217227130526702</c:v>
                </c:pt>
                <c:pt idx="1344">
                  <c:v>61.18409358502965</c:v>
                </c:pt>
                <c:pt idx="1345">
                  <c:v>61.150958604808345</c:v>
                </c:pt>
                <c:pt idx="1346">
                  <c:v>61.117822179087646</c:v>
                </c:pt>
                <c:pt idx="1347">
                  <c:v>61.084684297013411</c:v>
                </c:pt>
                <c:pt idx="1348">
                  <c:v>61.051544947651038</c:v>
                </c:pt>
                <c:pt idx="1349">
                  <c:v>61.018404119984702</c:v>
                </c:pt>
                <c:pt idx="1350">
                  <c:v>60.985261802917314</c:v>
                </c:pt>
                <c:pt idx="1351">
                  <c:v>60.952117985269638</c:v>
                </c:pt>
                <c:pt idx="1352">
                  <c:v>60.918972655779775</c:v>
                </c:pt>
                <c:pt idx="1353">
                  <c:v>60.885825803102364</c:v>
                </c:pt>
                <c:pt idx="1354">
                  <c:v>60.852677415808699</c:v>
                </c:pt>
                <c:pt idx="1355">
                  <c:v>60.819527482384771</c:v>
                </c:pt>
                <c:pt idx="1356">
                  <c:v>60.786375991232461</c:v>
                </c:pt>
                <c:pt idx="1357">
                  <c:v>60.753222930667405</c:v>
                </c:pt>
                <c:pt idx="1358">
                  <c:v>60.72006828891881</c:v>
                </c:pt>
                <c:pt idx="1359">
                  <c:v>60.686912054129451</c:v>
                </c:pt>
                <c:pt idx="1360">
                  <c:v>60.653754214354151</c:v>
                </c:pt>
                <c:pt idx="1361">
                  <c:v>60.620594757559743</c:v>
                </c:pt>
                <c:pt idx="1362">
                  <c:v>60.587433671624538</c:v>
                </c:pt>
                <c:pt idx="1363">
                  <c:v>60.554270944336821</c:v>
                </c:pt>
                <c:pt idx="1364">
                  <c:v>60.52110656339557</c:v>
                </c:pt>
                <c:pt idx="1365">
                  <c:v>60.487940516408294</c:v>
                </c:pt>
                <c:pt idx="1366">
                  <c:v>60.454772790891873</c:v>
                </c:pt>
                <c:pt idx="1367">
                  <c:v>60.421603374270624</c:v>
                </c:pt>
                <c:pt idx="1368">
                  <c:v>60.388432253876658</c:v>
                </c:pt>
                <c:pt idx="1369">
                  <c:v>60.355259416948314</c:v>
                </c:pt>
                <c:pt idx="1370">
                  <c:v>60.322084850630581</c:v>
                </c:pt>
                <c:pt idx="1371">
                  <c:v>60.2889085419731</c:v>
                </c:pt>
                <c:pt idx="1372">
                  <c:v>60.255730477930918</c:v>
                </c:pt>
                <c:pt idx="1373">
                  <c:v>60.222550645362396</c:v>
                </c:pt>
                <c:pt idx="1374">
                  <c:v>60.189369031029756</c:v>
                </c:pt>
                <c:pt idx="1375">
                  <c:v>60.156185621597615</c:v>
                </c:pt>
                <c:pt idx="1376">
                  <c:v>60.123000403632744</c:v>
                </c:pt>
                <c:pt idx="1377">
                  <c:v>60.089813363602957</c:v>
                </c:pt>
                <c:pt idx="1378">
                  <c:v>60.05662448787681</c:v>
                </c:pt>
                <c:pt idx="1379">
                  <c:v>60.02343376272259</c:v>
                </c:pt>
                <c:pt idx="1380">
                  <c:v>59.990241174307855</c:v>
                </c:pt>
                <c:pt idx="1381">
                  <c:v>59.95704670869835</c:v>
                </c:pt>
                <c:pt idx="1382">
                  <c:v>59.923850351858164</c:v>
                </c:pt>
                <c:pt idx="1383">
                  <c:v>59.890652089647681</c:v>
                </c:pt>
                <c:pt idx="1384">
                  <c:v>59.857451907823972</c:v>
                </c:pt>
                <c:pt idx="1385">
                  <c:v>59.824249792039538</c:v>
                </c:pt>
                <c:pt idx="1386">
                  <c:v>59.791045727841791</c:v>
                </c:pt>
                <c:pt idx="1387">
                  <c:v>59.757839700671987</c:v>
                </c:pt>
                <c:pt idx="1388">
                  <c:v>59.724631695865043</c:v>
                </c:pt>
                <c:pt idx="1389">
                  <c:v>59.691421698648128</c:v>
                </c:pt>
                <c:pt idx="1390">
                  <c:v>59.658209694140609</c:v>
                </c:pt>
                <c:pt idx="1391">
                  <c:v>59.624995667352572</c:v>
                </c:pt>
                <c:pt idx="1392">
                  <c:v>59.591779603184406</c:v>
                </c:pt>
                <c:pt idx="1393">
                  <c:v>59.558561486426491</c:v>
                </c:pt>
                <c:pt idx="1394">
                  <c:v>59.52534130175728</c:v>
                </c:pt>
                <c:pt idx="1395">
                  <c:v>59.492119033744061</c:v>
                </c:pt>
                <c:pt idx="1396">
                  <c:v>59.458894666840358</c:v>
                </c:pt>
                <c:pt idx="1397">
                  <c:v>59.425668185386812</c:v>
                </c:pt>
                <c:pt idx="1398">
                  <c:v>59.392439573609508</c:v>
                </c:pt>
                <c:pt idx="1399">
                  <c:v>59.359208815619198</c:v>
                </c:pt>
                <c:pt idx="1400">
                  <c:v>59.325975895410792</c:v>
                </c:pt>
                <c:pt idx="1401">
                  <c:v>59.292740796862375</c:v>
                </c:pt>
                <c:pt idx="1402">
                  <c:v>59.259503503734436</c:v>
                </c:pt>
                <c:pt idx="1403">
                  <c:v>59.22626399966898</c:v>
                </c:pt>
                <c:pt idx="1404">
                  <c:v>59.193022268188869</c:v>
                </c:pt>
                <c:pt idx="1405">
                  <c:v>59.159778292696863</c:v>
                </c:pt>
                <c:pt idx="1406">
                  <c:v>59.126532056474645</c:v>
                </c:pt>
                <c:pt idx="1407">
                  <c:v>59.093283542682471</c:v>
                </c:pt>
                <c:pt idx="1408">
                  <c:v>59.060032734357719</c:v>
                </c:pt>
                <c:pt idx="1409">
                  <c:v>59.026779614414515</c:v>
                </c:pt>
                <c:pt idx="1410">
                  <c:v>58.993524165642469</c:v>
                </c:pt>
                <c:pt idx="1411">
                  <c:v>58.960266370706165</c:v>
                </c:pt>
                <c:pt idx="1412">
                  <c:v>58.927006212144377</c:v>
                </c:pt>
                <c:pt idx="1413">
                  <c:v>58.893743672368501</c:v>
                </c:pt>
                <c:pt idx="1414">
                  <c:v>58.86047873366266</c:v>
                </c:pt>
                <c:pt idx="1415">
                  <c:v>58.827211378182028</c:v>
                </c:pt>
                <c:pt idx="1416">
                  <c:v>58.793941587952332</c:v>
                </c:pt>
                <c:pt idx="1417">
                  <c:v>58.760669344868965</c:v>
                </c:pt>
                <c:pt idx="1418">
                  <c:v>58.727394630695713</c:v>
                </c:pt>
                <c:pt idx="1419">
                  <c:v>58.694117427064505</c:v>
                </c:pt>
                <c:pt idx="1420">
                  <c:v>58.660837715473804</c:v>
                </c:pt>
                <c:pt idx="1421">
                  <c:v>58.627555477288375</c:v>
                </c:pt>
                <c:pt idx="1422">
                  <c:v>58.59427069373767</c:v>
                </c:pt>
                <c:pt idx="1423">
                  <c:v>58.560983345915353</c:v>
                </c:pt>
                <c:pt idx="1424">
                  <c:v>58.527693414778533</c:v>
                </c:pt>
                <c:pt idx="1425">
                  <c:v>58.494400881146049</c:v>
                </c:pt>
                <c:pt idx="1426">
                  <c:v>58.461105725698701</c:v>
                </c:pt>
                <c:pt idx="1427">
                  <c:v>58.427807928976954</c:v>
                </c:pt>
                <c:pt idx="1428">
                  <c:v>58.394507471381246</c:v>
                </c:pt>
                <c:pt idx="1429">
                  <c:v>58.361204333170065</c:v>
                </c:pt>
                <c:pt idx="1430">
                  <c:v>58.327898494459603</c:v>
                </c:pt>
                <c:pt idx="1431">
                  <c:v>58.29458993522249</c:v>
                </c:pt>
                <c:pt idx="1432">
                  <c:v>58.261278635286857</c:v>
                </c:pt>
                <c:pt idx="1433">
                  <c:v>58.227964574335545</c:v>
                </c:pt>
                <c:pt idx="1434">
                  <c:v>58.194647731904787</c:v>
                </c:pt>
                <c:pt idx="1435">
                  <c:v>58.161328087383581</c:v>
                </c:pt>
                <c:pt idx="1436">
                  <c:v>58.12800562001221</c:v>
                </c:pt>
                <c:pt idx="1437">
                  <c:v>58.094680308881834</c:v>
                </c:pt>
                <c:pt idx="1438">
                  <c:v>58.061352132933159</c:v>
                </c:pt>
                <c:pt idx="1439">
                  <c:v>58.02802107095517</c:v>
                </c:pt>
                <c:pt idx="1440">
                  <c:v>57.994687101584717</c:v>
                </c:pt>
                <c:pt idx="1441">
                  <c:v>57.961350203304988</c:v>
                </c:pt>
                <c:pt idx="1442">
                  <c:v>57.928010354444709</c:v>
                </c:pt>
                <c:pt idx="1443">
                  <c:v>57.894667533176786</c:v>
                </c:pt>
                <c:pt idx="1444">
                  <c:v>57.861321717518059</c:v>
                </c:pt>
                <c:pt idx="1445">
                  <c:v>57.82797288532727</c:v>
                </c:pt>
                <c:pt idx="1446">
                  <c:v>57.794621014304397</c:v>
                </c:pt>
                <c:pt idx="1447">
                  <c:v>57.761266081989902</c:v>
                </c:pt>
                <c:pt idx="1448">
                  <c:v>57.727908065763351</c:v>
                </c:pt>
                <c:pt idx="1449">
                  <c:v>57.694546942842358</c:v>
                </c:pt>
                <c:pt idx="1450">
                  <c:v>57.661182690281414</c:v>
                </c:pt>
                <c:pt idx="1451">
                  <c:v>57.627815284971106</c:v>
                </c:pt>
                <c:pt idx="1452">
                  <c:v>57.594444703636817</c:v>
                </c:pt>
                <c:pt idx="1453">
                  <c:v>57.561070922837523</c:v>
                </c:pt>
                <c:pt idx="1454">
                  <c:v>57.527693918964921</c:v>
                </c:pt>
                <c:pt idx="1455">
                  <c:v>57.494313668242178</c:v>
                </c:pt>
                <c:pt idx="1456">
                  <c:v>57.460930146722845</c:v>
                </c:pt>
                <c:pt idx="1457">
                  <c:v>57.427543330289971</c:v>
                </c:pt>
                <c:pt idx="1458">
                  <c:v>57.394153194654265</c:v>
                </c:pt>
                <c:pt idx="1459">
                  <c:v>57.360759715354021</c:v>
                </c:pt>
                <c:pt idx="1460">
                  <c:v>57.327362867752782</c:v>
                </c:pt>
                <c:pt idx="1461">
                  <c:v>57.293962627039363</c:v>
                </c:pt>
                <c:pt idx="1462">
                  <c:v>57.260558968226086</c:v>
                </c:pt>
                <c:pt idx="1463">
                  <c:v>57.22715186614704</c:v>
                </c:pt>
                <c:pt idx="1464">
                  <c:v>57.193741295458565</c:v>
                </c:pt>
                <c:pt idx="1465">
                  <c:v>57.160327230636049</c:v>
                </c:pt>
                <c:pt idx="1466">
                  <c:v>57.126909645974507</c:v>
                </c:pt>
                <c:pt idx="1467">
                  <c:v>57.093488515586628</c:v>
                </c:pt>
                <c:pt idx="1468">
                  <c:v>57.060063813401186</c:v>
                </c:pt>
                <c:pt idx="1469">
                  <c:v>57.026635513162447</c:v>
                </c:pt>
                <c:pt idx="1470">
                  <c:v>56.993203588429054</c:v>
                </c:pt>
                <c:pt idx="1471">
                  <c:v>56.959768012572312</c:v>
                </c:pt>
                <c:pt idx="1472">
                  <c:v>56.926328758775178</c:v>
                </c:pt>
                <c:pt idx="1473">
                  <c:v>56.892885800031351</c:v>
                </c:pt>
                <c:pt idx="1474">
                  <c:v>56.859439109143615</c:v>
                </c:pt>
                <c:pt idx="1475">
                  <c:v>56.825988658722835</c:v>
                </c:pt>
                <c:pt idx="1476">
                  <c:v>56.792534421186588</c:v>
                </c:pt>
                <c:pt idx="1477">
                  <c:v>56.759076368757817</c:v>
                </c:pt>
                <c:pt idx="1478">
                  <c:v>56.725614473464113</c:v>
                </c:pt>
                <c:pt idx="1479">
                  <c:v>56.692148707135885</c:v>
                </c:pt>
                <c:pt idx="1480">
                  <c:v>56.658679041405421</c:v>
                </c:pt>
                <c:pt idx="1481">
                  <c:v>56.625205447705241</c:v>
                </c:pt>
                <c:pt idx="1482">
                  <c:v>56.591727897267177</c:v>
                </c:pt>
                <c:pt idx="1483">
                  <c:v>56.558246361121185</c:v>
                </c:pt>
                <c:pt idx="1484">
                  <c:v>56.524760810093831</c:v>
                </c:pt>
                <c:pt idx="1485">
                  <c:v>56.491271214806687</c:v>
                </c:pt>
                <c:pt idx="1486">
                  <c:v>56.457777545675548</c:v>
                </c:pt>
                <c:pt idx="1487">
                  <c:v>56.424279772909252</c:v>
                </c:pt>
                <c:pt idx="1488">
                  <c:v>56.390777866507477</c:v>
                </c:pt>
                <c:pt idx="1489">
                  <c:v>56.357271796260456</c:v>
                </c:pt>
                <c:pt idx="1490">
                  <c:v>56.323761531747031</c:v>
                </c:pt>
                <c:pt idx="1491">
                  <c:v>56.290247042333313</c:v>
                </c:pt>
                <c:pt idx="1492">
                  <c:v>56.256728297172067</c:v>
                </c:pt>
                <c:pt idx="1493">
                  <c:v>56.223205265199908</c:v>
                </c:pt>
                <c:pt idx="1494">
                  <c:v>56.189677915137644</c:v>
                </c:pt>
                <c:pt idx="1495">
                  <c:v>56.156146215487851</c:v>
                </c:pt>
                <c:pt idx="1496">
                  <c:v>56.122610134533559</c:v>
                </c:pt>
                <c:pt idx="1497">
                  <c:v>56.089069640337556</c:v>
                </c:pt>
                <c:pt idx="1498">
                  <c:v>56.055524700740101</c:v>
                </c:pt>
                <c:pt idx="1499">
                  <c:v>56.021975283358387</c:v>
                </c:pt>
                <c:pt idx="1500">
                  <c:v>55.988421355584499</c:v>
                </c:pt>
                <c:pt idx="1501">
                  <c:v>55.954862884584351</c:v>
                </c:pt>
                <c:pt idx="1502">
                  <c:v>55.921299837296175</c:v>
                </c:pt>
                <c:pt idx="1503">
                  <c:v>55.887732180429396</c:v>
                </c:pt>
                <c:pt idx="1504">
                  <c:v>55.854159880462603</c:v>
                </c:pt>
                <c:pt idx="1505">
                  <c:v>55.820582903642887</c:v>
                </c:pt>
                <c:pt idx="1506">
                  <c:v>55.787001215983771</c:v>
                </c:pt>
                <c:pt idx="1507">
                  <c:v>55.753414783263928</c:v>
                </c:pt>
                <c:pt idx="1508">
                  <c:v>55.719823571026481</c:v>
                </c:pt>
                <c:pt idx="1509">
                  <c:v>55.68622754457617</c:v>
                </c:pt>
                <c:pt idx="1510">
                  <c:v>55.652626668979053</c:v>
                </c:pt>
                <c:pt idx="1511">
                  <c:v>55.619020909060765</c:v>
                </c:pt>
                <c:pt idx="1512">
                  <c:v>55.585410229404523</c:v>
                </c:pt>
                <c:pt idx="1513">
                  <c:v>55.551794594350767</c:v>
                </c:pt>
                <c:pt idx="1514">
                  <c:v>55.518173967994301</c:v>
                </c:pt>
                <c:pt idx="1515">
                  <c:v>55.484548314184146</c:v>
                </c:pt>
                <c:pt idx="1516">
                  <c:v>55.45091759652103</c:v>
                </c:pt>
                <c:pt idx="1517">
                  <c:v>55.417281778356163</c:v>
                </c:pt>
                <c:pt idx="1518">
                  <c:v>55.383640822790518</c:v>
                </c:pt>
                <c:pt idx="1519">
                  <c:v>55.349994692672155</c:v>
                </c:pt>
                <c:pt idx="1520">
                  <c:v>55.316343350595474</c:v>
                </c:pt>
                <c:pt idx="1521">
                  <c:v>55.282686758899303</c:v>
                </c:pt>
                <c:pt idx="1522">
                  <c:v>55.249024879665839</c:v>
                </c:pt>
                <c:pt idx="1523">
                  <c:v>55.215357674718398</c:v>
                </c:pt>
                <c:pt idx="1524">
                  <c:v>55.181685105620993</c:v>
                </c:pt>
                <c:pt idx="1525">
                  <c:v>55.148007133675421</c:v>
                </c:pt>
                <c:pt idx="1526">
                  <c:v>55.114323719920819</c:v>
                </c:pt>
                <c:pt idx="1527">
                  <c:v>55.080634825131689</c:v>
                </c:pt>
                <c:pt idx="1528">
                  <c:v>55.046940409816436</c:v>
                </c:pt>
                <c:pt idx="1529">
                  <c:v>55.013240434215483</c:v>
                </c:pt>
                <c:pt idx="1530">
                  <c:v>54.979534858300468</c:v>
                </c:pt>
                <c:pt idx="1531">
                  <c:v>54.945823641771696</c:v>
                </c:pt>
                <c:pt idx="1532">
                  <c:v>54.912106744057411</c:v>
                </c:pt>
                <c:pt idx="1533">
                  <c:v>54.87838412431168</c:v>
                </c:pt>
                <c:pt idx="1534">
                  <c:v>54.844655741413234</c:v>
                </c:pt>
                <c:pt idx="1535">
                  <c:v>54.810921553963325</c:v>
                </c:pt>
                <c:pt idx="1536">
                  <c:v>54.777181520284657</c:v>
                </c:pt>
                <c:pt idx="1537">
                  <c:v>54.743435598419765</c:v>
                </c:pt>
                <c:pt idx="1538">
                  <c:v>54.709683746128661</c:v>
                </c:pt>
                <c:pt idx="1539">
                  <c:v>54.675925920888474</c:v>
                </c:pt>
                <c:pt idx="1540">
                  <c:v>54.642162079890717</c:v>
                </c:pt>
                <c:pt idx="1541">
                  <c:v>54.60839218004034</c:v>
                </c:pt>
                <c:pt idx="1542">
                  <c:v>54.574616177953708</c:v>
                </c:pt>
                <c:pt idx="1543">
                  <c:v>54.540834029957296</c:v>
                </c:pt>
                <c:pt idx="1544">
                  <c:v>54.507045692085931</c:v>
                </c:pt>
                <c:pt idx="1545">
                  <c:v>54.473251120080725</c:v>
                </c:pt>
                <c:pt idx="1546">
                  <c:v>54.439450269388686</c:v>
                </c:pt>
                <c:pt idx="1547">
                  <c:v>54.405643095159448</c:v>
                </c:pt>
                <c:pt idx="1548">
                  <c:v>54.371829552244606</c:v>
                </c:pt>
                <c:pt idx="1549">
                  <c:v>54.338009595196198</c:v>
                </c:pt>
                <c:pt idx="1550">
                  <c:v>54.304183178264338</c:v>
                </c:pt>
                <c:pt idx="1551">
                  <c:v>54.270350255396131</c:v>
                </c:pt>
                <c:pt idx="1552">
                  <c:v>54.236510780233644</c:v>
                </c:pt>
                <c:pt idx="1553">
                  <c:v>54.202664706112664</c:v>
                </c:pt>
                <c:pt idx="1554">
                  <c:v>54.168811986060525</c:v>
                </c:pt>
                <c:pt idx="1555">
                  <c:v>54.134952572794703</c:v>
                </c:pt>
                <c:pt idx="1556">
                  <c:v>54.101086418721394</c:v>
                </c:pt>
                <c:pt idx="1557">
                  <c:v>54.06721347593308</c:v>
                </c:pt>
                <c:pt idx="1558">
                  <c:v>54.033333696207713</c:v>
                </c:pt>
                <c:pt idx="1559">
                  <c:v>53.999447031006255</c:v>
                </c:pt>
                <c:pt idx="1560">
                  <c:v>53.965553431471854</c:v>
                </c:pt>
                <c:pt idx="1561">
                  <c:v>53.931652848427014</c:v>
                </c:pt>
                <c:pt idx="1562">
                  <c:v>53.89774523237304</c:v>
                </c:pt>
                <c:pt idx="1563">
                  <c:v>53.863830533487601</c:v>
                </c:pt>
                <c:pt idx="1564">
                  <c:v>53.829908701623388</c:v>
                </c:pt>
                <c:pt idx="1565">
                  <c:v>53.795979686305948</c:v>
                </c:pt>
                <c:pt idx="1566">
                  <c:v>53.762043436732576</c:v>
                </c:pt>
                <c:pt idx="1567">
                  <c:v>53.728099901770285</c:v>
                </c:pt>
                <c:pt idx="1568">
                  <c:v>53.694149029953962</c:v>
                </c:pt>
                <c:pt idx="1569">
                  <c:v>53.660190769485098</c:v>
                </c:pt>
                <c:pt idx="1570">
                  <c:v>53.626225068229509</c:v>
                </c:pt>
                <c:pt idx="1571">
                  <c:v>53.592251873716052</c:v>
                </c:pt>
                <c:pt idx="1572">
                  <c:v>53.558271133134568</c:v>
                </c:pt>
                <c:pt idx="1573">
                  <c:v>53.524282793334478</c:v>
                </c:pt>
                <c:pt idx="1574">
                  <c:v>53.490286800822993</c:v>
                </c:pt>
                <c:pt idx="1575">
                  <c:v>53.456283101762963</c:v>
                </c:pt>
                <c:pt idx="1576">
                  <c:v>53.422271641971903</c:v>
                </c:pt>
                <c:pt idx="1577">
                  <c:v>53.388252366919666</c:v>
                </c:pt>
                <c:pt idx="1578">
                  <c:v>53.354225221726608</c:v>
                </c:pt>
                <c:pt idx="1579">
                  <c:v>53.320190151162656</c:v>
                </c:pt>
                <c:pt idx="1580">
                  <c:v>53.286147099644616</c:v>
                </c:pt>
                <c:pt idx="1581">
                  <c:v>53.252096011235196</c:v>
                </c:pt>
                <c:pt idx="1582">
                  <c:v>53.218036829640724</c:v>
                </c:pt>
                <c:pt idx="1583">
                  <c:v>53.183969498209755</c:v>
                </c:pt>
                <c:pt idx="1584">
                  <c:v>53.149893959931347</c:v>
                </c:pt>
                <c:pt idx="1585">
                  <c:v>53.115810157432868</c:v>
                </c:pt>
                <c:pt idx="1586">
                  <c:v>53.08171803297887</c:v>
                </c:pt>
                <c:pt idx="1587">
                  <c:v>53.04761752846894</c:v>
                </c:pt>
                <c:pt idx="1588">
                  <c:v>53.013508585436355</c:v>
                </c:pt>
                <c:pt idx="1589">
                  <c:v>52.979391145045767</c:v>
                </c:pt>
                <c:pt idx="1590">
                  <c:v>52.945265148091949</c:v>
                </c:pt>
                <c:pt idx="1591">
                  <c:v>52.91113053499793</c:v>
                </c:pt>
                <c:pt idx="1592">
                  <c:v>52.876987245813453</c:v>
                </c:pt>
                <c:pt idx="1593">
                  <c:v>52.842835220212578</c:v>
                </c:pt>
                <c:pt idx="1594">
                  <c:v>52.808674397492808</c:v>
                </c:pt>
                <c:pt idx="1595">
                  <c:v>52.774504716572849</c:v>
                </c:pt>
                <c:pt idx="1596">
                  <c:v>52.74032611599096</c:v>
                </c:pt>
                <c:pt idx="1597">
                  <c:v>52.706138533903385</c:v>
                </c:pt>
                <c:pt idx="1598">
                  <c:v>52.671941908082431</c:v>
                </c:pt>
                <c:pt idx="1599">
                  <c:v>52.637736175915023</c:v>
                </c:pt>
                <c:pt idx="1600">
                  <c:v>52.603521274400563</c:v>
                </c:pt>
                <c:pt idx="1601">
                  <c:v>52.569297140149729</c:v>
                </c:pt>
                <c:pt idx="1602">
                  <c:v>52.535063709382158</c:v>
                </c:pt>
                <c:pt idx="1603">
                  <c:v>52.50082091792563</c:v>
                </c:pt>
                <c:pt idx="1604">
                  <c:v>52.466568701213276</c:v>
                </c:pt>
                <c:pt idx="1605">
                  <c:v>52.432306994282712</c:v>
                </c:pt>
                <c:pt idx="1606">
                  <c:v>52.398035731774229</c:v>
                </c:pt>
                <c:pt idx="1607">
                  <c:v>52.363754847928504</c:v>
                </c:pt>
                <c:pt idx="1608">
                  <c:v>52.329464276585504</c:v>
                </c:pt>
                <c:pt idx="1609">
                  <c:v>52.295163951182964</c:v>
                </c:pt>
                <c:pt idx="1610">
                  <c:v>52.260853804753928</c:v>
                </c:pt>
                <c:pt idx="1611">
                  <c:v>52.22653376992595</c:v>
                </c:pt>
                <c:pt idx="1612">
                  <c:v>52.19220377891876</c:v>
                </c:pt>
                <c:pt idx="1613">
                  <c:v>52.157863763542906</c:v>
                </c:pt>
                <c:pt idx="1614">
                  <c:v>52.123513655198124</c:v>
                </c:pt>
                <c:pt idx="1615">
                  <c:v>52.08915338487153</c:v>
                </c:pt>
                <c:pt idx="1616">
                  <c:v>52.054782883136212</c:v>
                </c:pt>
                <c:pt idx="1617">
                  <c:v>52.02040208014941</c:v>
                </c:pt>
                <c:pt idx="1618">
                  <c:v>51.986010905650879</c:v>
                </c:pt>
                <c:pt idx="1619">
                  <c:v>51.951609288961215</c:v>
                </c:pt>
                <c:pt idx="1620">
                  <c:v>51.917197158980628</c:v>
                </c:pt>
                <c:pt idx="1621">
                  <c:v>51.882774444186815</c:v>
                </c:pt>
                <c:pt idx="1622">
                  <c:v>51.848341072633815</c:v>
                </c:pt>
                <c:pt idx="1623">
                  <c:v>51.813896971949916</c:v>
                </c:pt>
                <c:pt idx="1624">
                  <c:v>51.779442069336675</c:v>
                </c:pt>
                <c:pt idx="1625">
                  <c:v>51.744976291566843</c:v>
                </c:pt>
                <c:pt idx="1626">
                  <c:v>51.710499564983046</c:v>
                </c:pt>
                <c:pt idx="1627">
                  <c:v>51.676011815496196</c:v>
                </c:pt>
                <c:pt idx="1628">
                  <c:v>51.641512968583818</c:v>
                </c:pt>
                <c:pt idx="1629">
                  <c:v>51.607002949288805</c:v>
                </c:pt>
                <c:pt idx="1630">
                  <c:v>51.572481682217528</c:v>
                </c:pt>
                <c:pt idx="1631">
                  <c:v>51.537949091538763</c:v>
                </c:pt>
                <c:pt idx="1632">
                  <c:v>51.503405100981716</c:v>
                </c:pt>
                <c:pt idx="1633">
                  <c:v>51.468849633834736</c:v>
                </c:pt>
                <c:pt idx="1634">
                  <c:v>51.434282612944145</c:v>
                </c:pt>
                <c:pt idx="1635">
                  <c:v>51.399703960712095</c:v>
                </c:pt>
                <c:pt idx="1636">
                  <c:v>51.3651135990957</c:v>
                </c:pt>
                <c:pt idx="1637">
                  <c:v>51.330511449605368</c:v>
                </c:pt>
                <c:pt idx="1638">
                  <c:v>51.295897433303502</c:v>
                </c:pt>
                <c:pt idx="1639">
                  <c:v>51.261271470802811</c:v>
                </c:pt>
                <c:pt idx="1640">
                  <c:v>51.2266334822652</c:v>
                </c:pt>
                <c:pt idx="1641">
                  <c:v>51.191983387400157</c:v>
                </c:pt>
                <c:pt idx="1642">
                  <c:v>51.157321105463431</c:v>
                </c:pt>
                <c:pt idx="1643">
                  <c:v>51.122646555255926</c:v>
                </c:pt>
                <c:pt idx="1644">
                  <c:v>51.087959655122141</c:v>
                </c:pt>
                <c:pt idx="1645">
                  <c:v>51.05326032294866</c:v>
                </c:pt>
                <c:pt idx="1646">
                  <c:v>51.01854847616309</c:v>
                </c:pt>
                <c:pt idx="1647">
                  <c:v>50.983824031732894</c:v>
                </c:pt>
                <c:pt idx="1648">
                  <c:v>50.949086906163771</c:v>
                </c:pt>
                <c:pt idx="1649">
                  <c:v>50.914337015498532</c:v>
                </c:pt>
                <c:pt idx="1650">
                  <c:v>50.879574275316017</c:v>
                </c:pt>
                <c:pt idx="1651">
                  <c:v>50.844798600729682</c:v>
                </c:pt>
                <c:pt idx="1652">
                  <c:v>50.810009906386369</c:v>
                </c:pt>
                <c:pt idx="1653">
                  <c:v>50.775208106465257</c:v>
                </c:pt>
                <c:pt idx="1654">
                  <c:v>50.740393114676714</c:v>
                </c:pt>
                <c:pt idx="1655">
                  <c:v>50.705564844260863</c:v>
                </c:pt>
                <c:pt idx="1656">
                  <c:v>50.670723207986697</c:v>
                </c:pt>
                <c:pt idx="1657">
                  <c:v>50.635868118151208</c:v>
                </c:pt>
                <c:pt idx="1658">
                  <c:v>50.600999486577521</c:v>
                </c:pt>
                <c:pt idx="1659">
                  <c:v>50.566117224614828</c:v>
                </c:pt>
                <c:pt idx="1660">
                  <c:v>50.531221243136287</c:v>
                </c:pt>
                <c:pt idx="1661">
                  <c:v>50.496311452539175</c:v>
                </c:pt>
                <c:pt idx="1662">
                  <c:v>50.461387762742575</c:v>
                </c:pt>
                <c:pt idx="1663">
                  <c:v>50.426450083187852</c:v>
                </c:pt>
                <c:pt idx="1664">
                  <c:v>50.391498322836242</c:v>
                </c:pt>
                <c:pt idx="1665">
                  <c:v>50.356532390168994</c:v>
                </c:pt>
                <c:pt idx="1666">
                  <c:v>50.321552193185831</c:v>
                </c:pt>
                <c:pt idx="1667">
                  <c:v>50.286557639404691</c:v>
                </c:pt>
                <c:pt idx="1668">
                  <c:v>50.251548635860146</c:v>
                </c:pt>
                <c:pt idx="1669">
                  <c:v>50.216525089103065</c:v>
                </c:pt>
                <c:pt idx="1670">
                  <c:v>50.181486905199854</c:v>
                </c:pt>
                <c:pt idx="1671">
                  <c:v>50.146433989731236</c:v>
                </c:pt>
                <c:pt idx="1672">
                  <c:v>50.111366247791835</c:v>
                </c:pt>
                <c:pt idx="1673">
                  <c:v>50.076283583989493</c:v>
                </c:pt>
                <c:pt idx="1674">
                  <c:v>50.041185902444411</c:v>
                </c:pt>
                <c:pt idx="1675">
                  <c:v>50.006073106788676</c:v>
                </c:pt>
                <c:pt idx="1676">
                  <c:v>49.970945100165508</c:v>
                </c:pt>
                <c:pt idx="1677">
                  <c:v>49.935801785228307</c:v>
                </c:pt>
                <c:pt idx="1678">
                  <c:v>49.900643064140937</c:v>
                </c:pt>
                <c:pt idx="1679">
                  <c:v>49.865468838576547</c:v>
                </c:pt>
                <c:pt idx="1680">
                  <c:v>49.830279009716946</c:v>
                </c:pt>
                <c:pt idx="1681">
                  <c:v>49.795073478252718</c:v>
                </c:pt>
                <c:pt idx="1682">
                  <c:v>49.759852144382329</c:v>
                </c:pt>
                <c:pt idx="1683">
                  <c:v>49.724614907811883</c:v>
                </c:pt>
                <c:pt idx="1684">
                  <c:v>49.68936166775439</c:v>
                </c:pt>
                <c:pt idx="1685">
                  <c:v>49.65409232293041</c:v>
                </c:pt>
                <c:pt idx="1686">
                  <c:v>49.618806771566383</c:v>
                </c:pt>
                <c:pt idx="1687">
                  <c:v>49.58350491139538</c:v>
                </c:pt>
                <c:pt idx="1688">
                  <c:v>49.548186639656571</c:v>
                </c:pt>
                <c:pt idx="1689">
                  <c:v>49.512851853094958</c:v>
                </c:pt>
                <c:pt idx="1690">
                  <c:v>49.477500447961127</c:v>
                </c:pt>
                <c:pt idx="1691">
                  <c:v>49.442132320011389</c:v>
                </c:pt>
                <c:pt idx="1692">
                  <c:v>49.406747364507524</c:v>
                </c:pt>
                <c:pt idx="1693">
                  <c:v>49.371345476216831</c:v>
                </c:pt>
                <c:pt idx="1694">
                  <c:v>49.335926549412065</c:v>
                </c:pt>
                <c:pt idx="1695">
                  <c:v>49.300490477871357</c:v>
                </c:pt>
                <c:pt idx="1696">
                  <c:v>49.265037154878513</c:v>
                </c:pt>
                <c:pt idx="1697">
                  <c:v>49.229566473223059</c:v>
                </c:pt>
                <c:pt idx="1698">
                  <c:v>49.194078325200252</c:v>
                </c:pt>
                <c:pt idx="1699">
                  <c:v>49.158572602611635</c:v>
                </c:pt>
                <c:pt idx="1700">
                  <c:v>49.12304919676464</c:v>
                </c:pt>
                <c:pt idx="1701">
                  <c:v>49.08750799847391</c:v>
                </c:pt>
                <c:pt idx="1702">
                  <c:v>49.051948898060388</c:v>
                </c:pt>
                <c:pt idx="1703">
                  <c:v>49.016371785352874</c:v>
                </c:pt>
                <c:pt idx="1704">
                  <c:v>48.980776549687434</c:v>
                </c:pt>
                <c:pt idx="1705">
                  <c:v>48.945163079908845</c:v>
                </c:pt>
                <c:pt idx="1706">
                  <c:v>48.909531264370152</c:v>
                </c:pt>
                <c:pt idx="1707">
                  <c:v>48.873880990934097</c:v>
                </c:pt>
                <c:pt idx="1708">
                  <c:v>48.838212146972978</c:v>
                </c:pt>
                <c:pt idx="1709">
                  <c:v>48.802524619370182</c:v>
                </c:pt>
                <c:pt idx="1710">
                  <c:v>48.766818294519865</c:v>
                </c:pt>
                <c:pt idx="1711">
                  <c:v>48.731093058328732</c:v>
                </c:pt>
                <c:pt idx="1712">
                  <c:v>48.695348796216003</c:v>
                </c:pt>
                <c:pt idx="1713">
                  <c:v>48.659585393115108</c:v>
                </c:pt>
                <c:pt idx="1714">
                  <c:v>48.62380273347388</c:v>
                </c:pt>
                <c:pt idx="1715">
                  <c:v>48.588000701255766</c:v>
                </c:pt>
                <c:pt idx="1716">
                  <c:v>48.55217917994117</c:v>
                </c:pt>
                <c:pt idx="1717">
                  <c:v>48.516338052528177</c:v>
                </c:pt>
                <c:pt idx="1718">
                  <c:v>48.480477201533731</c:v>
                </c:pt>
                <c:pt idx="1719">
                  <c:v>48.444596508995119</c:v>
                </c:pt>
                <c:pt idx="1720">
                  <c:v>48.408695856470835</c:v>
                </c:pt>
                <c:pt idx="1721">
                  <c:v>48.372775125042068</c:v>
                </c:pt>
                <c:pt idx="1722">
                  <c:v>48.336834195314339</c:v>
                </c:pt>
                <c:pt idx="1723">
                  <c:v>48.300872947418505</c:v>
                </c:pt>
                <c:pt idx="1724">
                  <c:v>48.264891261012252</c:v>
                </c:pt>
                <c:pt idx="1725">
                  <c:v>48.228889015282064</c:v>
                </c:pt>
                <c:pt idx="1726">
                  <c:v>48.192866088944591</c:v>
                </c:pt>
                <c:pt idx="1727">
                  <c:v>48.156822360248057</c:v>
                </c:pt>
                <c:pt idx="1728">
                  <c:v>48.120757706974501</c:v>
                </c:pt>
                <c:pt idx="1729">
                  <c:v>48.084672006441345</c:v>
                </c:pt>
                <c:pt idx="1730">
                  <c:v>48.048565135502884</c:v>
                </c:pt>
                <c:pt idx="1731">
                  <c:v>48.012436970553026</c:v>
                </c:pt>
                <c:pt idx="1732">
                  <c:v>47.976287387526391</c:v>
                </c:pt>
                <c:pt idx="1733">
                  <c:v>47.940116261901132</c:v>
                </c:pt>
                <c:pt idx="1734">
                  <c:v>47.903923468700633</c:v>
                </c:pt>
                <c:pt idx="1735">
                  <c:v>47.867708882495592</c:v>
                </c:pt>
                <c:pt idx="1736">
                  <c:v>47.83147237740684</c:v>
                </c:pt>
                <c:pt idx="1737">
                  <c:v>47.795213827106892</c:v>
                </c:pt>
                <c:pt idx="1738">
                  <c:v>47.758933104823065</c:v>
                </c:pt>
                <c:pt idx="1739">
                  <c:v>47.72263008333961</c:v>
                </c:pt>
                <c:pt idx="1740">
                  <c:v>47.686304635000155</c:v>
                </c:pt>
                <c:pt idx="1741">
                  <c:v>47.649956631710644</c:v>
                </c:pt>
                <c:pt idx="1742">
                  <c:v>47.61358594494159</c:v>
                </c:pt>
                <c:pt idx="1743">
                  <c:v>47.577192445731036</c:v>
                </c:pt>
                <c:pt idx="1744">
                  <c:v>47.540776004687835</c:v>
                </c:pt>
                <c:pt idx="1745">
                  <c:v>47.504336491993662</c:v>
                </c:pt>
                <c:pt idx="1746">
                  <c:v>47.467873777406659</c:v>
                </c:pt>
                <c:pt idx="1747">
                  <c:v>47.431387730264369</c:v>
                </c:pt>
                <c:pt idx="1748">
                  <c:v>47.39487821948665</c:v>
                </c:pt>
                <c:pt idx="1749">
                  <c:v>47.358345113579041</c:v>
                </c:pt>
                <c:pt idx="1750">
                  <c:v>47.321788280636198</c:v>
                </c:pt>
                <c:pt idx="1751">
                  <c:v>47.285207588344932</c:v>
                </c:pt>
                <c:pt idx="1752">
                  <c:v>47.248602903987859</c:v>
                </c:pt>
                <c:pt idx="1753">
                  <c:v>47.211974094446987</c:v>
                </c:pt>
                <c:pt idx="1754">
                  <c:v>47.175321026207264</c:v>
                </c:pt>
                <c:pt idx="1755">
                  <c:v>47.138643565359999</c:v>
                </c:pt>
                <c:pt idx="1756">
                  <c:v>47.101941577607164</c:v>
                </c:pt>
                <c:pt idx="1757">
                  <c:v>47.065214928264673</c:v>
                </c:pt>
                <c:pt idx="1758">
                  <c:v>47.02846348226678</c:v>
                </c:pt>
                <c:pt idx="1759">
                  <c:v>46.991687104169912</c:v>
                </c:pt>
                <c:pt idx="1760">
                  <c:v>46.954885658156869</c:v>
                </c:pt>
                <c:pt idx="1761">
                  <c:v>46.918059008040736</c:v>
                </c:pt>
                <c:pt idx="1762">
                  <c:v>46.881207017269375</c:v>
                </c:pt>
                <c:pt idx="1763">
                  <c:v>46.844329548930119</c:v>
                </c:pt>
                <c:pt idx="1764">
                  <c:v>46.807426465753394</c:v>
                </c:pt>
                <c:pt idx="1765">
                  <c:v>46.770497630118172</c:v>
                </c:pt>
                <c:pt idx="1766">
                  <c:v>46.733542904055916</c:v>
                </c:pt>
                <c:pt idx="1767">
                  <c:v>46.696562149255733</c:v>
                </c:pt>
                <c:pt idx="1768">
                  <c:v>46.659555227069099</c:v>
                </c:pt>
                <c:pt idx="1769">
                  <c:v>46.622521998514337</c:v>
                </c:pt>
                <c:pt idx="1770">
                  <c:v>46.585462324282325</c:v>
                </c:pt>
                <c:pt idx="1771">
                  <c:v>46.548376064741134</c:v>
                </c:pt>
                <c:pt idx="1772">
                  <c:v>46.511263079941152</c:v>
                </c:pt>
                <c:pt idx="1773">
                  <c:v>46.474123229620659</c:v>
                </c:pt>
                <c:pt idx="1774">
                  <c:v>46.436956373210911</c:v>
                </c:pt>
                <c:pt idx="1775">
                  <c:v>46.399762369841952</c:v>
                </c:pt>
                <c:pt idx="1776">
                  <c:v>46.362541078347562</c:v>
                </c:pt>
                <c:pt idx="1777">
                  <c:v>46.325292357271657</c:v>
                </c:pt>
                <c:pt idx="1778">
                  <c:v>46.288016064873361</c:v>
                </c:pt>
                <c:pt idx="1779">
                  <c:v>46.25071205913342</c:v>
                </c:pt>
                <c:pt idx="1780">
                  <c:v>46.213380197759825</c:v>
                </c:pt>
                <c:pt idx="1781">
                  <c:v>46.176020338193602</c:v>
                </c:pt>
                <c:pt idx="1782">
                  <c:v>46.138632337615775</c:v>
                </c:pt>
                <c:pt idx="1783">
                  <c:v>46.101216052952694</c:v>
                </c:pt>
                <c:pt idx="1784">
                  <c:v>46.063771340882838</c:v>
                </c:pt>
                <c:pt idx="1785">
                  <c:v>46.026298057843327</c:v>
                </c:pt>
                <c:pt idx="1786">
                  <c:v>45.988796060036123</c:v>
                </c:pt>
                <c:pt idx="1787">
                  <c:v>45.951265203434993</c:v>
                </c:pt>
                <c:pt idx="1788">
                  <c:v>45.913705343791975</c:v>
                </c:pt>
                <c:pt idx="1789">
                  <c:v>45.876116336644444</c:v>
                </c:pt>
                <c:pt idx="1790">
                  <c:v>45.838498037321912</c:v>
                </c:pt>
                <c:pt idx="1791">
                  <c:v>45.800850300953222</c:v>
                </c:pt>
                <c:pt idx="1792">
                  <c:v>45.763172982473499</c:v>
                </c:pt>
                <c:pt idx="1793">
                  <c:v>45.725465936631473</c:v>
                </c:pt>
                <c:pt idx="1794">
                  <c:v>45.687729017997036</c:v>
                </c:pt>
                <c:pt idx="1795">
                  <c:v>45.649962080968251</c:v>
                </c:pt>
                <c:pt idx="1796">
                  <c:v>45.612164979779493</c:v>
                </c:pt>
                <c:pt idx="1797">
                  <c:v>45.574337568508668</c:v>
                </c:pt>
                <c:pt idx="1798">
                  <c:v>45.536479701085135</c:v>
                </c:pt>
                <c:pt idx="1799">
                  <c:v>45.498591231297574</c:v>
                </c:pt>
                <c:pt idx="1800">
                  <c:v>45.46067201280222</c:v>
                </c:pt>
                <c:pt idx="1801">
                  <c:v>45.422721899130366</c:v>
                </c:pt>
                <c:pt idx="1802">
                  <c:v>45.384740743697094</c:v>
                </c:pt>
                <c:pt idx="1803">
                  <c:v>45.346728399809535</c:v>
                </c:pt>
                <c:pt idx="1804">
                  <c:v>45.308684720675089</c:v>
                </c:pt>
                <c:pt idx="1805">
                  <c:v>45.270609559409721</c:v>
                </c:pt>
                <c:pt idx="1806">
                  <c:v>45.232502769047372</c:v>
                </c:pt>
                <c:pt idx="1807">
                  <c:v>45.194364202547852</c:v>
                </c:pt>
                <c:pt idx="1808">
                  <c:v>45.156193712806115</c:v>
                </c:pt>
                <c:pt idx="1809">
                  <c:v>45.117991152661176</c:v>
                </c:pt>
                <c:pt idx="1810">
                  <c:v>45.079756374905116</c:v>
                </c:pt>
                <c:pt idx="1811">
                  <c:v>45.041489232292136</c:v>
                </c:pt>
                <c:pt idx="1812">
                  <c:v>45.003189577548142</c:v>
                </c:pt>
                <c:pt idx="1813">
                  <c:v>44.964857263379685</c:v>
                </c:pt>
                <c:pt idx="1814">
                  <c:v>44.926492142483944</c:v>
                </c:pt>
                <c:pt idx="1815">
                  <c:v>44.888094067557923</c:v>
                </c:pt>
                <c:pt idx="1816">
                  <c:v>44.849662891308398</c:v>
                </c:pt>
                <c:pt idx="1817">
                  <c:v>44.811198466461626</c:v>
                </c:pt>
                <c:pt idx="1818">
                  <c:v>44.772700645773249</c:v>
                </c:pt>
                <c:pt idx="1819">
                  <c:v>44.734169282038401</c:v>
                </c:pt>
                <c:pt idx="1820">
                  <c:v>44.695604228101814</c:v>
                </c:pt>
                <c:pt idx="1821">
                  <c:v>44.65700533686811</c:v>
                </c:pt>
                <c:pt idx="1822">
                  <c:v>44.618372461312035</c:v>
                </c:pt>
                <c:pt idx="1823">
                  <c:v>44.579705454489151</c:v>
                </c:pt>
                <c:pt idx="1824">
                  <c:v>44.541004169546227</c:v>
                </c:pt>
                <c:pt idx="1825">
                  <c:v>44.502268459731837</c:v>
                </c:pt>
                <c:pt idx="1826">
                  <c:v>44.463498178407228</c:v>
                </c:pt>
                <c:pt idx="1827">
                  <c:v>44.424693179057584</c:v>
                </c:pt>
                <c:pt idx="1828">
                  <c:v>44.385853315302342</c:v>
                </c:pt>
                <c:pt idx="1829">
                  <c:v>44.346978440907002</c:v>
                </c:pt>
                <c:pt idx="1830">
                  <c:v>44.308068409793684</c:v>
                </c:pt>
                <c:pt idx="1831">
                  <c:v>44.269123076052743</c:v>
                </c:pt>
                <c:pt idx="1832">
                  <c:v>44.2301422939546</c:v>
                </c:pt>
                <c:pt idx="1833">
                  <c:v>44.191125917960548</c:v>
                </c:pt>
                <c:pt idx="1834">
                  <c:v>44.152073802734648</c:v>
                </c:pt>
                <c:pt idx="1835">
                  <c:v>44.112985803156086</c:v>
                </c:pt>
                <c:pt idx="1836">
                  <c:v>44.073861774329842</c:v>
                </c:pt>
                <c:pt idx="1837">
                  <c:v>44.03470157159969</c:v>
                </c:pt>
                <c:pt idx="1838">
                  <c:v>43.995505050559601</c:v>
                </c:pt>
                <c:pt idx="1839">
                  <c:v>43.956272067066379</c:v>
                </c:pt>
                <c:pt idx="1840">
                  <c:v>43.91700247725143</c:v>
                </c:pt>
                <c:pt idx="1841">
                  <c:v>43.877696137533491</c:v>
                </c:pt>
                <c:pt idx="1842">
                  <c:v>43.838352904630902</c:v>
                </c:pt>
                <c:pt idx="1843">
                  <c:v>43.798972635574323</c:v>
                </c:pt>
                <c:pt idx="1844">
                  <c:v>43.759555187719116</c:v>
                </c:pt>
                <c:pt idx="1845">
                  <c:v>43.720100418758435</c:v>
                </c:pt>
                <c:pt idx="1846">
                  <c:v>43.680608186735853</c:v>
                </c:pt>
                <c:pt idx="1847">
                  <c:v>43.641078350058429</c:v>
                </c:pt>
                <c:pt idx="1848">
                  <c:v>43.60151076750968</c:v>
                </c:pt>
                <c:pt idx="1849">
                  <c:v>43.561905298262637</c:v>
                </c:pt>
                <c:pt idx="1850">
                  <c:v>43.522261801893443</c:v>
                </c:pt>
                <c:pt idx="1851">
                  <c:v>43.482580138394169</c:v>
                </c:pt>
                <c:pt idx="1852">
                  <c:v>43.442860168186819</c:v>
                </c:pt>
                <c:pt idx="1853">
                  <c:v>43.403101752136166</c:v>
                </c:pt>
                <c:pt idx="1854">
                  <c:v>43.363304751564257</c:v>
                </c:pt>
                <c:pt idx="1855">
                  <c:v>43.323469028263148</c:v>
                </c:pt>
                <c:pt idx="1856">
                  <c:v>43.283594444509141</c:v>
                </c:pt>
                <c:pt idx="1857">
                  <c:v>43.243680863077152</c:v>
                </c:pt>
                <c:pt idx="1858">
                  <c:v>43.203728147253663</c:v>
                </c:pt>
                <c:pt idx="1859">
                  <c:v>43.163736160851599</c:v>
                </c:pt>
                <c:pt idx="1860">
                  <c:v>43.12370476822398</c:v>
                </c:pt>
                <c:pt idx="1861">
                  <c:v>43.083633834278608</c:v>
                </c:pt>
                <c:pt idx="1862">
                  <c:v>43.0435232244917</c:v>
                </c:pt>
                <c:pt idx="1863">
                  <c:v>43.003372804922996</c:v>
                </c:pt>
                <c:pt idx="1864">
                  <c:v>42.963182442229702</c:v>
                </c:pt>
                <c:pt idx="1865">
                  <c:v>42.922952003681473</c:v>
                </c:pt>
                <c:pt idx="1866">
                  <c:v>42.88268135717432</c:v>
                </c:pt>
                <c:pt idx="1867">
                  <c:v>42.842370371246304</c:v>
                </c:pt>
                <c:pt idx="1868">
                  <c:v>42.802018915091409</c:v>
                </c:pt>
                <c:pt idx="1869">
                  <c:v>42.761626858574935</c:v>
                </c:pt>
                <c:pt idx="1870">
                  <c:v>42.721194072248203</c:v>
                </c:pt>
                <c:pt idx="1871">
                  <c:v>42.680720427363454</c:v>
                </c:pt>
                <c:pt idx="1872">
                  <c:v>42.640205795889436</c:v>
                </c:pt>
                <c:pt idx="1873">
                  <c:v>42.599650050525604</c:v>
                </c:pt>
                <c:pt idx="1874">
                  <c:v>42.559053064718171</c:v>
                </c:pt>
                <c:pt idx="1875">
                  <c:v>42.518414712674975</c:v>
                </c:pt>
                <c:pt idx="1876">
                  <c:v>42.477734869380839</c:v>
                </c:pt>
                <c:pt idx="1877">
                  <c:v>42.437013410612856</c:v>
                </c:pt>
                <c:pt idx="1878">
                  <c:v>42.396250212956382</c:v>
                </c:pt>
                <c:pt idx="1879">
                  <c:v>42.355445153819446</c:v>
                </c:pt>
                <c:pt idx="1880">
                  <c:v>42.314598111449506</c:v>
                </c:pt>
                <c:pt idx="1881">
                  <c:v>42.273708964948355</c:v>
                </c:pt>
                <c:pt idx="1882">
                  <c:v>42.23277759428786</c:v>
                </c:pt>
                <c:pt idx="1883">
                  <c:v>42.191803880325736</c:v>
                </c:pt>
                <c:pt idx="1884">
                  <c:v>42.150787704821582</c:v>
                </c:pt>
                <c:pt idx="1885">
                  <c:v>42.109728950452158</c:v>
                </c:pt>
                <c:pt idx="1886">
                  <c:v>42.068627500827851</c:v>
                </c:pt>
                <c:pt idx="1887">
                  <c:v>42.027483240507863</c:v>
                </c:pt>
                <c:pt idx="1888">
                  <c:v>41.986296055016894</c:v>
                </c:pt>
                <c:pt idx="1889">
                  <c:v>41.945065830860671</c:v>
                </c:pt>
                <c:pt idx="1890">
                  <c:v>41.903792455542046</c:v>
                </c:pt>
                <c:pt idx="1891">
                  <c:v>41.862475817577021</c:v>
                </c:pt>
                <c:pt idx="1892">
                  <c:v>41.821115806511088</c:v>
                </c:pt>
                <c:pt idx="1893">
                  <c:v>41.779712312934961</c:v>
                </c:pt>
                <c:pt idx="1894">
                  <c:v>41.738265228501099</c:v>
                </c:pt>
                <c:pt idx="1895">
                  <c:v>41.696774445939518</c:v>
                </c:pt>
                <c:pt idx="1896">
                  <c:v>41.655239859074385</c:v>
                </c:pt>
                <c:pt idx="1897">
                  <c:v>41.613661362839885</c:v>
                </c:pt>
                <c:pt idx="1898">
                  <c:v>41.572038853296647</c:v>
                </c:pt>
                <c:pt idx="1899">
                  <c:v>41.530372227648307</c:v>
                </c:pt>
                <c:pt idx="1900">
                  <c:v>41.488661384256986</c:v>
                </c:pt>
                <c:pt idx="1901">
                  <c:v>41.44690622266026</c:v>
                </c:pt>
                <c:pt idx="1902">
                  <c:v>41.405106643587501</c:v>
                </c:pt>
                <c:pt idx="1903">
                  <c:v>41.363262548975761</c:v>
                </c:pt>
                <c:pt idx="1904">
                  <c:v>41.321373841986144</c:v>
                </c:pt>
                <c:pt idx="1905">
                  <c:v>41.279440427020823</c:v>
                </c:pt>
                <c:pt idx="1906">
                  <c:v>41.237462209738361</c:v>
                </c:pt>
                <c:pt idx="1907">
                  <c:v>41.195439097070825</c:v>
                </c:pt>
                <c:pt idx="1908">
                  <c:v>41.153370997239655</c:v>
                </c:pt>
                <c:pt idx="1909">
                  <c:v>41.111257819772156</c:v>
                </c:pt>
                <c:pt idx="1910">
                  <c:v>41.069099475518101</c:v>
                </c:pt>
                <c:pt idx="1911">
                  <c:v>41.02689587666557</c:v>
                </c:pt>
                <c:pt idx="1912">
                  <c:v>40.984646936757301</c:v>
                </c:pt>
                <c:pt idx="1913">
                  <c:v>40.942352570707421</c:v>
                </c:pt>
                <c:pt idx="1914">
                  <c:v>40.900012694817136</c:v>
                </c:pt>
                <c:pt idx="1915">
                  <c:v>40.857627226791458</c:v>
                </c:pt>
                <c:pt idx="1916">
                  <c:v>40.815196085754984</c:v>
                </c:pt>
                <c:pt idx="1917">
                  <c:v>40.772719192268603</c:v>
                </c:pt>
                <c:pt idx="1918">
                  <c:v>40.730196468345198</c:v>
                </c:pt>
                <c:pt idx="1919">
                  <c:v>40.68762783746606</c:v>
                </c:pt>
                <c:pt idx="1920">
                  <c:v>40.645013224596951</c:v>
                </c:pt>
                <c:pt idx="1921">
                  <c:v>40.602352556204067</c:v>
                </c:pt>
                <c:pt idx="1922">
                  <c:v>40.559645760270307</c:v>
                </c:pt>
                <c:pt idx="1923">
                  <c:v>40.516892766311017</c:v>
                </c:pt>
                <c:pt idx="1924">
                  <c:v>40.474093505390044</c:v>
                </c:pt>
                <c:pt idx="1925">
                  <c:v>40.431247910135696</c:v>
                </c:pt>
                <c:pt idx="1926">
                  <c:v>40.388355914756602</c:v>
                </c:pt>
                <c:pt idx="1927">
                  <c:v>40.345417455057479</c:v>
                </c:pt>
                <c:pt idx="1928">
                  <c:v>40.302432468454761</c:v>
                </c:pt>
                <c:pt idx="1929">
                  <c:v>40.25940089399262</c:v>
                </c:pt>
                <c:pt idx="1930">
                  <c:v>40.216322672358416</c:v>
                </c:pt>
                <c:pt idx="1931">
                  <c:v>40.173197745898207</c:v>
                </c:pt>
                <c:pt idx="1932">
                  <c:v>40.130026058632339</c:v>
                </c:pt>
                <c:pt idx="1933">
                  <c:v>40.086807556270799</c:v>
                </c:pt>
                <c:pt idx="1934">
                  <c:v>40.043542186229146</c:v>
                </c:pt>
                <c:pt idx="1935">
                  <c:v>40.000229897642839</c:v>
                </c:pt>
                <c:pt idx="1936">
                  <c:v>39.956870641383411</c:v>
                </c:pt>
                <c:pt idx="1937">
                  <c:v>39.91346437007288</c:v>
                </c:pt>
                <c:pt idx="1938">
                  <c:v>39.870011038099548</c:v>
                </c:pt>
                <c:pt idx="1939">
                  <c:v>39.826510601632258</c:v>
                </c:pt>
                <c:pt idx="1940">
                  <c:v>39.782963018635868</c:v>
                </c:pt>
                <c:pt idx="1941">
                  <c:v>39.739368248885917</c:v>
                </c:pt>
                <c:pt idx="1942">
                  <c:v>39.695726253983196</c:v>
                </c:pt>
                <c:pt idx="1943">
                  <c:v>39.652036997368434</c:v>
                </c:pt>
                <c:pt idx="1944">
                  <c:v>39.608300444336997</c:v>
                </c:pt>
                <c:pt idx="1945">
                  <c:v>39.564516562053207</c:v>
                </c:pt>
                <c:pt idx="1946">
                  <c:v>39.52068531956477</c:v>
                </c:pt>
                <c:pt idx="1947">
                  <c:v>39.476806687816712</c:v>
                </c:pt>
                <c:pt idx="1948">
                  <c:v>39.43288063966606</c:v>
                </c:pt>
                <c:pt idx="1949">
                  <c:v>39.388907149895275</c:v>
                </c:pt>
                <c:pt idx="1950">
                  <c:v>39.344886195226493</c:v>
                </c:pt>
                <c:pt idx="1951">
                  <c:v>39.300817754335441</c:v>
                </c:pt>
                <c:pt idx="1952">
                  <c:v>39.256701807864459</c:v>
                </c:pt>
                <c:pt idx="1953">
                  <c:v>39.212538338437128</c:v>
                </c:pt>
                <c:pt idx="1954">
                  <c:v>39.168327330670664</c:v>
                </c:pt>
                <c:pt idx="1955">
                  <c:v>39.124068771189897</c:v>
                </c:pt>
                <c:pt idx="1956">
                  <c:v>39.079762648639736</c:v>
                </c:pt>
                <c:pt idx="1957">
                  <c:v>39.035408953699466</c:v>
                </c:pt>
                <c:pt idx="1958">
                  <c:v>38.991007679094267</c:v>
                </c:pt>
                <c:pt idx="1959">
                  <c:v>38.946558819608782</c:v>
                </c:pt>
                <c:pt idx="1960">
                  <c:v>38.902062372099884</c:v>
                </c:pt>
                <c:pt idx="1961">
                  <c:v>38.857518335508551</c:v>
                </c:pt>
                <c:pt idx="1962">
                  <c:v>38.812926710872773</c:v>
                </c:pt>
                <c:pt idx="1963">
                  <c:v>38.768287501339657</c:v>
                </c:pt>
                <c:pt idx="1964">
                  <c:v>38.723600712177337</c:v>
                </c:pt>
                <c:pt idx="1965">
                  <c:v>38.67886635078677</c:v>
                </c:pt>
                <c:pt idx="1966">
                  <c:v>38.634084426714381</c:v>
                </c:pt>
                <c:pt idx="1967">
                  <c:v>38.589254951662404</c:v>
                </c:pt>
                <c:pt idx="1968">
                  <c:v>38.544377939501317</c:v>
                </c:pt>
                <c:pt idx="1969">
                  <c:v>38.499453406280807</c:v>
                </c:pt>
                <c:pt idx="1970">
                  <c:v>38.454481370240686</c:v>
                </c:pt>
                <c:pt idx="1971">
                  <c:v>38.40946185182235</c:v>
                </c:pt>
                <c:pt idx="1972">
                  <c:v>38.364394873679359</c:v>
                </c:pt>
                <c:pt idx="1973">
                  <c:v>38.319280460687949</c:v>
                </c:pt>
                <c:pt idx="1974">
                  <c:v>38.27411863995799</c:v>
                </c:pt>
                <c:pt idx="1975">
                  <c:v>38.228909440842443</c:v>
                </c:pt>
                <c:pt idx="1976">
                  <c:v>38.183652894948381</c:v>
                </c:pt>
                <c:pt idx="1977">
                  <c:v>38.138349036146487</c:v>
                </c:pt>
                <c:pt idx="1978">
                  <c:v>38.092997900581025</c:v>
                </c:pt>
                <c:pt idx="1979">
                  <c:v>38.047599526679392</c:v>
                </c:pt>
                <c:pt idx="1980">
                  <c:v>38.002153955161319</c:v>
                </c:pt>
                <c:pt idx="1981">
                  <c:v>37.956661229048379</c:v>
                </c:pt>
                <c:pt idx="1982">
                  <c:v>37.911121393673241</c:v>
                </c:pt>
                <c:pt idx="1983">
                  <c:v>37.865534496687793</c:v>
                </c:pt>
                <c:pt idx="1984">
                  <c:v>37.819900588072976</c:v>
                </c:pt>
                <c:pt idx="1985">
                  <c:v>37.774219720145986</c:v>
                </c:pt>
                <c:pt idx="1986">
                  <c:v>37.728491947569388</c:v>
                </c:pt>
                <c:pt idx="1987">
                  <c:v>37.68271732735937</c:v>
                </c:pt>
                <c:pt idx="1988">
                  <c:v>37.636895918892861</c:v>
                </c:pt>
                <c:pt idx="1989">
                  <c:v>37.59102778391609</c:v>
                </c:pt>
                <c:pt idx="1990">
                  <c:v>37.545112986551629</c:v>
                </c:pt>
                <c:pt idx="1991">
                  <c:v>37.499151593305683</c:v>
                </c:pt>
                <c:pt idx="1992">
                  <c:v>37.453143673075445</c:v>
                </c:pt>
                <c:pt idx="1993">
                  <c:v>37.407089297155828</c:v>
                </c:pt>
                <c:pt idx="1994">
                  <c:v>37.360988539246556</c:v>
                </c:pt>
                <c:pt idx="1995">
                  <c:v>37.314841475458124</c:v>
                </c:pt>
                <c:pt idx="1996">
                  <c:v>37.268648184318124</c:v>
                </c:pt>
                <c:pt idx="1997">
                  <c:v>37.222408746778207</c:v>
                </c:pt>
                <c:pt idx="1998">
                  <c:v>37.176123246218886</c:v>
                </c:pt>
                <c:pt idx="1999">
                  <c:v>37.129791768455611</c:v>
                </c:pt>
                <c:pt idx="2000">
                  <c:v>37.083414401744449</c:v>
                </c:pt>
                <c:pt idx="2001">
                  <c:v>37.036991236787216</c:v>
                </c:pt>
                <c:pt idx="2002">
                  <c:v>36.990522366736286</c:v>
                </c:pt>
                <c:pt idx="2003">
                  <c:v>36.94400788719976</c:v>
                </c:pt>
                <c:pt idx="2004">
                  <c:v>36.897447896245836</c:v>
                </c:pt>
                <c:pt idx="2005">
                  <c:v>36.85084249440709</c:v>
                </c:pt>
                <c:pt idx="2006">
                  <c:v>36.804191784685138</c:v>
                </c:pt>
                <c:pt idx="2007">
                  <c:v>36.757495872554259</c:v>
                </c:pt>
                <c:pt idx="2008">
                  <c:v>36.71075486596493</c:v>
                </c:pt>
                <c:pt idx="2009">
                  <c:v>36.66396887534772</c:v>
                </c:pt>
                <c:pt idx="2010">
                  <c:v>36.61713801361644</c:v>
                </c:pt>
                <c:pt idx="2011">
                  <c:v>36.570262396171444</c:v>
                </c:pt>
                <c:pt idx="2012">
                  <c:v>36.523342140901889</c:v>
                </c:pt>
                <c:pt idx="2013">
                  <c:v>36.476377368188921</c:v>
                </c:pt>
                <c:pt idx="2014">
                  <c:v>36.429368200908144</c:v>
                </c:pt>
                <c:pt idx="2015">
                  <c:v>36.382314764431307</c:v>
                </c:pt>
                <c:pt idx="2016">
                  <c:v>36.335217186628604</c:v>
                </c:pt>
                <c:pt idx="2017">
                  <c:v>36.288075597870566</c:v>
                </c:pt>
                <c:pt idx="2018">
                  <c:v>36.240890131029161</c:v>
                </c:pt>
                <c:pt idx="2019">
                  <c:v>36.193660921479562</c:v>
                </c:pt>
                <c:pt idx="2020">
                  <c:v>36.146388107100634</c:v>
                </c:pt>
                <c:pt idx="2021">
                  <c:v>36.099071828276479</c:v>
                </c:pt>
                <c:pt idx="2022">
                  <c:v>36.051712227896438</c:v>
                </c:pt>
                <c:pt idx="2023">
                  <c:v>36.004309451356129</c:v>
                </c:pt>
                <c:pt idx="2024">
                  <c:v>35.956863646556776</c:v>
                </c:pt>
                <c:pt idx="2025">
                  <c:v>35.909374963905762</c:v>
                </c:pt>
                <c:pt idx="2026">
                  <c:v>35.861843556316664</c:v>
                </c:pt>
                <c:pt idx="2027">
                  <c:v>35.814269579207767</c:v>
                </c:pt>
                <c:pt idx="2028">
                  <c:v>35.766653190502076</c:v>
                </c:pt>
                <c:pt idx="2029">
                  <c:v>35.718994550626142</c:v>
                </c:pt>
                <c:pt idx="2030">
                  <c:v>35.671293822509028</c:v>
                </c:pt>
                <c:pt idx="2031">
                  <c:v>35.623551171580658</c:v>
                </c:pt>
                <c:pt idx="2032">
                  <c:v>35.575766765770503</c:v>
                </c:pt>
                <c:pt idx="2033">
                  <c:v>35.527940775505314</c:v>
                </c:pt>
                <c:pt idx="2034">
                  <c:v>35.480073373707448</c:v>
                </c:pt>
                <c:pt idx="2035">
                  <c:v>35.432164735792654</c:v>
                </c:pt>
                <c:pt idx="2036">
                  <c:v>35.384215039667055</c:v>
                </c:pt>
                <c:pt idx="2037">
                  <c:v>35.336224465724626</c:v>
                </c:pt>
                <c:pt idx="2038">
                  <c:v>35.288193196844638</c:v>
                </c:pt>
                <c:pt idx="2039">
                  <c:v>35.240121418387943</c:v>
                </c:pt>
                <c:pt idx="2040">
                  <c:v>35.192009318193776</c:v>
                </c:pt>
                <c:pt idx="2041">
                  <c:v>35.143857086576332</c:v>
                </c:pt>
                <c:pt idx="2042">
                  <c:v>35.095664916320437</c:v>
                </c:pt>
                <c:pt idx="2043">
                  <c:v>35.047433002678162</c:v>
                </c:pt>
                <c:pt idx="2044">
                  <c:v>34.999161543363883</c:v>
                </c:pt>
                <c:pt idx="2045">
                  <c:v>34.950850738550322</c:v>
                </c:pt>
                <c:pt idx="2046">
                  <c:v>34.902500790863627</c:v>
                </c:pt>
                <c:pt idx="2047">
                  <c:v>34.854111905378275</c:v>
                </c:pt>
                <c:pt idx="2048">
                  <c:v>34.805684289612351</c:v>
                </c:pt>
                <c:pt idx="2049">
                  <c:v>34.757218153521741</c:v>
                </c:pt>
                <c:pt idx="2050">
                  <c:v>34.708713709495015</c:v>
                </c:pt>
                <c:pt idx="2051">
                  <c:v>34.660171172347425</c:v>
                </c:pt>
                <c:pt idx="2052">
                  <c:v>34.611590759314865</c:v>
                </c:pt>
                <c:pt idx="2053">
                  <c:v>34.562972690047708</c:v>
                </c:pt>
                <c:pt idx="2054">
                  <c:v>34.514317186604856</c:v>
                </c:pt>
                <c:pt idx="2055">
                  <c:v>34.465624473446347</c:v>
                </c:pt>
                <c:pt idx="2056">
                  <c:v>34.41689477742711</c:v>
                </c:pt>
                <c:pt idx="2057">
                  <c:v>34.368128327789883</c:v>
                </c:pt>
                <c:pt idx="2058">
                  <c:v>34.319325356157982</c:v>
                </c:pt>
                <c:pt idx="2059">
                  <c:v>34.270486096527542</c:v>
                </c:pt>
                <c:pt idx="2060">
                  <c:v>34.221610785260602</c:v>
                </c:pt>
                <c:pt idx="2061">
                  <c:v>34.172699661076408</c:v>
                </c:pt>
                <c:pt idx="2062">
                  <c:v>34.123752965044339</c:v>
                </c:pt>
                <c:pt idx="2063">
                  <c:v>34.074770940574922</c:v>
                </c:pt>
                <c:pt idx="2064">
                  <c:v>34.025753833411699</c:v>
                </c:pt>
                <c:pt idx="2065">
                  <c:v>33.976701891622973</c:v>
                </c:pt>
                <c:pt idx="2066">
                  <c:v>33.92761536559231</c:v>
                </c:pt>
                <c:pt idx="2067">
                  <c:v>33.878494508010128</c:v>
                </c:pt>
                <c:pt idx="2068">
                  <c:v>33.829339573864353</c:v>
                </c:pt>
                <c:pt idx="2069">
                  <c:v>33.780150820431011</c:v>
                </c:pt>
                <c:pt idx="2070">
                  <c:v>33.730928507264657</c:v>
                </c:pt>
                <c:pt idx="2071">
                  <c:v>33.6816728961888</c:v>
                </c:pt>
                <c:pt idx="2072">
                  <c:v>33.63238425128565</c:v>
                </c:pt>
                <c:pt idx="2073">
                  <c:v>33.583062838886406</c:v>
                </c:pt>
                <c:pt idx="2074">
                  <c:v>33.533708927560831</c:v>
                </c:pt>
                <c:pt idx="2075">
                  <c:v>33.484322788106724</c:v>
                </c:pt>
                <c:pt idx="2076">
                  <c:v>33.43490469353921</c:v>
                </c:pt>
                <c:pt idx="2077">
                  <c:v>33.38545491908009</c:v>
                </c:pt>
                <c:pt idx="2078">
                  <c:v>33.335973742146805</c:v>
                </c:pt>
                <c:pt idx="2079">
                  <c:v>33.286461442341277</c:v>
                </c:pt>
                <c:pt idx="2080">
                  <c:v>33.236918301438457</c:v>
                </c:pt>
                <c:pt idx="2081">
                  <c:v>33.187344603375102</c:v>
                </c:pt>
                <c:pt idx="2082">
                  <c:v>33.137740634237538</c:v>
                </c:pt>
                <c:pt idx="2083">
                  <c:v>33.088106682250711</c:v>
                </c:pt>
                <c:pt idx="2084">
                  <c:v>33.038443037765148</c:v>
                </c:pt>
                <c:pt idx="2085">
                  <c:v>32.988749993245669</c:v>
                </c:pt>
                <c:pt idx="2086">
                  <c:v>32.9390278432586</c:v>
                </c:pt>
                <c:pt idx="2087">
                  <c:v>32.889276884459207</c:v>
                </c:pt>
                <c:pt idx="2088">
                  <c:v>32.839497415579302</c:v>
                </c:pt>
                <c:pt idx="2089">
                  <c:v>32.789689737414584</c:v>
                </c:pt>
                <c:pt idx="2090">
                  <c:v>32.739854152810977</c:v>
                </c:pt>
                <c:pt idx="2091">
                  <c:v>32.689990966652573</c:v>
                </c:pt>
                <c:pt idx="2092">
                  <c:v>32.640100485847221</c:v>
                </c:pt>
                <c:pt idx="2093">
                  <c:v>32.590183019313898</c:v>
                </c:pt>
                <c:pt idx="2094">
                  <c:v>32.540238877968953</c:v>
                </c:pt>
                <c:pt idx="2095">
                  <c:v>32.490268374712343</c:v>
                </c:pt>
                <c:pt idx="2096">
                  <c:v>32.440271824413806</c:v>
                </c:pt>
                <c:pt idx="2097">
                  <c:v>32.39024954389869</c:v>
                </c:pt>
                <c:pt idx="2098">
                  <c:v>32.340201851934289</c:v>
                </c:pt>
                <c:pt idx="2099">
                  <c:v>32.290129069214942</c:v>
                </c:pt>
                <c:pt idx="2100">
                  <c:v>32.240031518348047</c:v>
                </c:pt>
                <c:pt idx="2101">
                  <c:v>32.189909523839425</c:v>
                </c:pt>
                <c:pt idx="2102">
                  <c:v>32.139763412078516</c:v>
                </c:pt>
                <c:pt idx="2103">
                  <c:v>32.08959351132377</c:v>
                </c:pt>
                <c:pt idx="2104">
                  <c:v>32.039400151687424</c:v>
                </c:pt>
                <c:pt idx="2105">
                  <c:v>31.989183665120517</c:v>
                </c:pt>
                <c:pt idx="2106">
                  <c:v>31.938944385397832</c:v>
                </c:pt>
                <c:pt idx="2107">
                  <c:v>31.88868264810246</c:v>
                </c:pt>
                <c:pt idx="2108">
                  <c:v>31.838398790610157</c:v>
                </c:pt>
                <c:pt idx="2109">
                  <c:v>31.788093152073987</c:v>
                </c:pt>
                <c:pt idx="2110">
                  <c:v>31.737766073408732</c:v>
                </c:pt>
                <c:pt idx="2111">
                  <c:v>31.687417897274596</c:v>
                </c:pt>
                <c:pt idx="2112">
                  <c:v>31.637048968061592</c:v>
                </c:pt>
                <c:pt idx="2113">
                  <c:v>31.586659631873598</c:v>
                </c:pt>
                <c:pt idx="2114">
                  <c:v>31.536250236511801</c:v>
                </c:pt>
                <c:pt idx="2115">
                  <c:v>31.485821131458906</c:v>
                </c:pt>
                <c:pt idx="2116">
                  <c:v>31.435372667861763</c:v>
                </c:pt>
                <c:pt idx="2117">
                  <c:v>31.384905198516513</c:v>
                </c:pt>
                <c:pt idx="2118">
                  <c:v>31.334419077850093</c:v>
                </c:pt>
                <c:pt idx="2119">
                  <c:v>31.283914661904731</c:v>
                </c:pt>
                <c:pt idx="2120">
                  <c:v>31.233392308320866</c:v>
                </c:pt>
                <c:pt idx="2121">
                  <c:v>31.182852376319858</c:v>
                </c:pt>
                <c:pt idx="2122">
                  <c:v>31.13229522668717</c:v>
                </c:pt>
                <c:pt idx="2123">
                  <c:v>31.081721221755384</c:v>
                </c:pt>
                <c:pt idx="2124">
                  <c:v>31.031130725386653</c:v>
                </c:pt>
                <c:pt idx="2125">
                  <c:v>30.980524102955506</c:v>
                </c:pt>
                <c:pt idx="2126">
                  <c:v>30.929901721331383</c:v>
                </c:pt>
                <c:pt idx="2127">
                  <c:v>30.879263948861105</c:v>
                </c:pt>
                <c:pt idx="2128">
                  <c:v>30.828611155351112</c:v>
                </c:pt>
                <c:pt idx="2129">
                  <c:v>30.777943712049716</c:v>
                </c:pt>
                <c:pt idx="2130">
                  <c:v>30.727261991629753</c:v>
                </c:pt>
                <c:pt idx="2131">
                  <c:v>30.676566368169937</c:v>
                </c:pt>
                <c:pt idx="2132">
                  <c:v>30.625857217137387</c:v>
                </c:pt>
                <c:pt idx="2133">
                  <c:v>30.575134915369265</c:v>
                </c:pt>
                <c:pt idx="2134">
                  <c:v>30.524399841054613</c:v>
                </c:pt>
                <c:pt idx="2135">
                  <c:v>30.47365237371627</c:v>
                </c:pt>
                <c:pt idx="2136">
                  <c:v>30.422892894192508</c:v>
                </c:pt>
                <c:pt idx="2137">
                  <c:v>30.372121784618127</c:v>
                </c:pt>
                <c:pt idx="2138">
                  <c:v>30.321339428406585</c:v>
                </c:pt>
                <c:pt idx="2139">
                  <c:v>30.270546210230901</c:v>
                </c:pt>
                <c:pt idx="2140">
                  <c:v>30.219742516005311</c:v>
                </c:pt>
                <c:pt idx="2141">
                  <c:v>30.168928732866256</c:v>
                </c:pt>
                <c:pt idx="2142">
                  <c:v>30.118105249153725</c:v>
                </c:pt>
                <c:pt idx="2143">
                  <c:v>30.067272454392331</c:v>
                </c:pt>
                <c:pt idx="2144">
                  <c:v>30.016430739271954</c:v>
                </c:pt>
                <c:pt idx="2145">
                  <c:v>29.965580495629219</c:v>
                </c:pt>
                <c:pt idx="2146">
                  <c:v>29.914722116428095</c:v>
                </c:pt>
                <c:pt idx="2147">
                  <c:v>29.863855995740757</c:v>
                </c:pt>
                <c:pt idx="2148">
                  <c:v>29.812982528727836</c:v>
                </c:pt>
                <c:pt idx="2149">
                  <c:v>29.762102111620038</c:v>
                </c:pt>
                <c:pt idx="2150">
                  <c:v>29.711215141697728</c:v>
                </c:pt>
                <c:pt idx="2151">
                  <c:v>29.660322017272101</c:v>
                </c:pt>
                <c:pt idx="2152">
                  <c:v>29.609423137665033</c:v>
                </c:pt>
                <c:pt idx="2153">
                  <c:v>29.558518903190322</c:v>
                </c:pt>
                <c:pt idx="2154">
                  <c:v>29.507609715132869</c:v>
                </c:pt>
                <c:pt idx="2155">
                  <c:v>29.45669597573001</c:v>
                </c:pt>
                <c:pt idx="2156">
                  <c:v>29.405778088150939</c:v>
                </c:pt>
                <c:pt idx="2157">
                  <c:v>29.354856456477044</c:v>
                </c:pt>
                <c:pt idx="2158">
                  <c:v>29.303931485682178</c:v>
                </c:pt>
                <c:pt idx="2159">
                  <c:v>29.253003581612308</c:v>
                </c:pt>
                <c:pt idx="2160">
                  <c:v>29.202073150965596</c:v>
                </c:pt>
                <c:pt idx="2161">
                  <c:v>29.151140601272409</c:v>
                </c:pt>
                <c:pt idx="2162">
                  <c:v>29.100206340874767</c:v>
                </c:pt>
                <c:pt idx="2163">
                  <c:v>29.049270778906479</c:v>
                </c:pt>
                <c:pt idx="2164">
                  <c:v>28.998334325272612</c:v>
                </c:pt>
                <c:pt idx="2165">
                  <c:v>28.947397390629213</c:v>
                </c:pt>
                <c:pt idx="2166">
                  <c:v>28.896460386362829</c:v>
                </c:pt>
                <c:pt idx="2167">
                  <c:v>28.845523724569915</c:v>
                </c:pt>
                <c:pt idx="2168">
                  <c:v>28.794587818036685</c:v>
                </c:pt>
                <c:pt idx="2169">
                  <c:v>28.743653080218188</c:v>
                </c:pt>
                <c:pt idx="2170">
                  <c:v>28.692719925217489</c:v>
                </c:pt>
                <c:pt idx="2171">
                  <c:v>28.641788767765831</c:v>
                </c:pt>
                <c:pt idx="2172">
                  <c:v>28.590860023200687</c:v>
                </c:pt>
                <c:pt idx="2173">
                  <c:v>28.539934107445998</c:v>
                </c:pt>
                <c:pt idx="2174">
                  <c:v>28.489011436990857</c:v>
                </c:pt>
                <c:pt idx="2175">
                  <c:v>28.438092428868433</c:v>
                </c:pt>
                <c:pt idx="2176">
                  <c:v>28.387177500635477</c:v>
                </c:pt>
                <c:pt idx="2177">
                  <c:v>28.336267070350971</c:v>
                </c:pt>
                <c:pt idx="2178">
                  <c:v>28.285361556555305</c:v>
                </c:pt>
                <c:pt idx="2179">
                  <c:v>28.234461378248959</c:v>
                </c:pt>
                <c:pt idx="2180">
                  <c:v>28.183566954871711</c:v>
                </c:pt>
                <c:pt idx="2181">
                  <c:v>28.132678706280974</c:v>
                </c:pt>
                <c:pt idx="2182">
                  <c:v>28.08179705273103</c:v>
                </c:pt>
                <c:pt idx="2183">
                  <c:v>28.030922414851325</c:v>
                </c:pt>
                <c:pt idx="2184">
                  <c:v>27.980055213625505</c:v>
                </c:pt>
                <c:pt idx="2185">
                  <c:v>27.929195870369977</c:v>
                </c:pt>
                <c:pt idx="2186">
                  <c:v>27.878344806712096</c:v>
                </c:pt>
                <c:pt idx="2187">
                  <c:v>27.827502444569205</c:v>
                </c:pt>
                <c:pt idx="2188">
                  <c:v>27.776669206126993</c:v>
                </c:pt>
                <c:pt idx="2189">
                  <c:v>27.725845513817838</c:v>
                </c:pt>
                <c:pt idx="2190">
                  <c:v>27.675031790299293</c:v>
                </c:pt>
                <c:pt idx="2191">
                  <c:v>27.624228458432466</c:v>
                </c:pt>
                <c:pt idx="2192">
                  <c:v>27.573435941260222</c:v>
                </c:pt>
                <c:pt idx="2193">
                  <c:v>27.522654661985634</c:v>
                </c:pt>
                <c:pt idx="2194">
                  <c:v>27.471885043950497</c:v>
                </c:pt>
                <c:pt idx="2195">
                  <c:v>27.421127510612632</c:v>
                </c:pt>
                <c:pt idx="2196">
                  <c:v>27.370382485524996</c:v>
                </c:pt>
                <c:pt idx="2197">
                  <c:v>27.319650392313577</c:v>
                </c:pt>
                <c:pt idx="2198">
                  <c:v>27.268931654655081</c:v>
                </c:pt>
                <c:pt idx="2199">
                  <c:v>27.218226696255531</c:v>
                </c:pt>
                <c:pt idx="2200">
                  <c:v>27.167535940827729</c:v>
                </c:pt>
                <c:pt idx="2201">
                  <c:v>27.116859812069922</c:v>
                </c:pt>
                <c:pt idx="2202">
                  <c:v>27.066198733643176</c:v>
                </c:pt>
                <c:pt idx="2203">
                  <c:v>27.015553129149531</c:v>
                </c:pt>
                <c:pt idx="2204">
                  <c:v>26.964923422109699</c:v>
                </c:pt>
                <c:pt idx="2205">
                  <c:v>26.914310035941121</c:v>
                </c:pt>
                <c:pt idx="2206">
                  <c:v>26.863713393935985</c:v>
                </c:pt>
                <c:pt idx="2207">
                  <c:v>26.813133919238183</c:v>
                </c:pt>
                <c:pt idx="2208">
                  <c:v>26.762572034822011</c:v>
                </c:pt>
                <c:pt idx="2209">
                  <c:v>26.71202816346916</c:v>
                </c:pt>
                <c:pt idx="2210">
                  <c:v>26.661502727747024</c:v>
                </c:pt>
                <c:pt idx="2211">
                  <c:v>26.610996149985571</c:v>
                </c:pt>
                <c:pt idx="2212">
                  <c:v>26.560508852255701</c:v>
                </c:pt>
                <c:pt idx="2213">
                  <c:v>26.510041256346408</c:v>
                </c:pt>
                <c:pt idx="2214">
                  <c:v>26.459593783742697</c:v>
                </c:pt>
                <c:pt idx="2215">
                  <c:v>26.409166855602514</c:v>
                </c:pt>
                <c:pt idx="2216">
                  <c:v>26.358760892734839</c:v>
                </c:pt>
                <c:pt idx="2217">
                  <c:v>26.308376315576755</c:v>
                </c:pt>
                <c:pt idx="2218">
                  <c:v>26.258013544171281</c:v>
                </c:pt>
                <c:pt idx="2219">
                  <c:v>26.20767299814451</c:v>
                </c:pt>
                <c:pt idx="2220">
                  <c:v>26.157355096682977</c:v>
                </c:pt>
                <c:pt idx="2221">
                  <c:v>26.107060258511385</c:v>
                </c:pt>
                <c:pt idx="2222">
                  <c:v>26.056788901869208</c:v>
                </c:pt>
                <c:pt idx="2223">
                  <c:v>26.00654144448918</c:v>
                </c:pt>
                <c:pt idx="2224">
                  <c:v>25.956318303573358</c:v>
                </c:pt>
                <c:pt idx="2225">
                  <c:v>25.906119895771202</c:v>
                </c:pt>
                <c:pt idx="2226">
                  <c:v>25.855946637156695</c:v>
                </c:pt>
                <c:pt idx="2227">
                  <c:v>25.805798943205104</c:v>
                </c:pt>
                <c:pt idx="2228">
                  <c:v>25.755677228771212</c:v>
                </c:pt>
                <c:pt idx="2229">
                  <c:v>25.705581908065231</c:v>
                </c:pt>
                <c:pt idx="2230">
                  <c:v>25.655513394630983</c:v>
                </c:pt>
                <c:pt idx="2231">
                  <c:v>25.605472101322832</c:v>
                </c:pt>
                <c:pt idx="2232">
                  <c:v>25.555458440282543</c:v>
                </c:pt>
                <c:pt idx="2233">
                  <c:v>25.505472822916392</c:v>
                </c:pt>
                <c:pt idx="2234">
                  <c:v>25.455515659873143</c:v>
                </c:pt>
                <c:pt idx="2235">
                  <c:v>25.405587361019823</c:v>
                </c:pt>
                <c:pt idx="2236">
                  <c:v>25.355688335419867</c:v>
                </c:pt>
                <c:pt idx="2237">
                  <c:v>25.305818991309827</c:v>
                </c:pt>
                <c:pt idx="2238">
                  <c:v>25.255979736076341</c:v>
                </c:pt>
                <c:pt idx="2239">
                  <c:v>25.206170976233334</c:v>
                </c:pt>
                <c:pt idx="2240">
                  <c:v>25.156393117399055</c:v>
                </c:pt>
                <c:pt idx="2241">
                  <c:v>25.106646564273277</c:v>
                </c:pt>
                <c:pt idx="2242">
                  <c:v>25.056931720614099</c:v>
                </c:pt>
                <c:pt idx="2243">
                  <c:v>25.007248989214816</c:v>
                </c:pt>
                <c:pt idx="2244">
                  <c:v>24.957598771881571</c:v>
                </c:pt>
                <c:pt idx="2245">
                  <c:v>24.90798146940978</c:v>
                </c:pt>
                <c:pt idx="2246">
                  <c:v>24.858397481561504</c:v>
                </c:pt>
                <c:pt idx="2247">
                  <c:v>24.808847207042497</c:v>
                </c:pt>
                <c:pt idx="2248">
                  <c:v>24.759331043478568</c:v>
                </c:pt>
                <c:pt idx="2249">
                  <c:v>24.709849387393877</c:v>
                </c:pt>
                <c:pt idx="2250">
                  <c:v>24.660402634186624</c:v>
                </c:pt>
                <c:pt idx="2251">
                  <c:v>24.610991178107156</c:v>
                </c:pt>
                <c:pt idx="2252">
                  <c:v>24.561615412234254</c:v>
                </c:pt>
                <c:pt idx="2253">
                  <c:v>24.512275728452586</c:v>
                </c:pt>
                <c:pt idx="2254">
                  <c:v>24.462972517429613</c:v>
                </c:pt>
                <c:pt idx="2255">
                  <c:v>24.413706168592757</c:v>
                </c:pt>
                <c:pt idx="2256">
                  <c:v>24.364477070106357</c:v>
                </c:pt>
                <c:pt idx="2257">
                  <c:v>24.315285608848765</c:v>
                </c:pt>
                <c:pt idx="2258">
                  <c:v>24.266132170389653</c:v>
                </c:pt>
                <c:pt idx="2259">
                  <c:v>24.217017138967009</c:v>
                </c:pt>
                <c:pt idx="2260">
                  <c:v>24.167940897463851</c:v>
                </c:pt>
                <c:pt idx="2261">
                  <c:v>24.118903827386475</c:v>
                </c:pt>
                <c:pt idx="2262">
                  <c:v>24.069906308840203</c:v>
                </c:pt>
                <c:pt idx="2263">
                  <c:v>24.020948720507814</c:v>
                </c:pt>
                <c:pt idx="2264">
                  <c:v>23.972031439625962</c:v>
                </c:pt>
                <c:pt idx="2265">
                  <c:v>23.923154841962887</c:v>
                </c:pt>
                <c:pt idx="2266">
                  <c:v>23.874319301795254</c:v>
                </c:pt>
                <c:pt idx="2267">
                  <c:v>23.825525191885891</c:v>
                </c:pt>
                <c:pt idx="2268">
                  <c:v>23.776772883461078</c:v>
                </c:pt>
                <c:pt idx="2269">
                  <c:v>23.728062746187462</c:v>
                </c:pt>
                <c:pt idx="2270">
                  <c:v>23.679395148149528</c:v>
                </c:pt>
                <c:pt idx="2271">
                  <c:v>23.630770455827879</c:v>
                </c:pt>
                <c:pt idx="2272">
                  <c:v>23.582189034075466</c:v>
                </c:pt>
                <c:pt idx="2273">
                  <c:v>23.533651246095928</c:v>
                </c:pt>
                <c:pt idx="2274">
                  <c:v>23.485157453420491</c:v>
                </c:pt>
                <c:pt idx="2275">
                  <c:v>23.436708015886566</c:v>
                </c:pt>
                <c:pt idx="2276">
                  <c:v>23.388303291614033</c:v>
                </c:pt>
                <c:pt idx="2277">
                  <c:v>23.339943636984067</c:v>
                </c:pt>
                <c:pt idx="2278">
                  <c:v>23.29162940661595</c:v>
                </c:pt>
                <c:pt idx="2279">
                  <c:v>23.243360953345686</c:v>
                </c:pt>
                <c:pt idx="2280">
                  <c:v>23.195138628203296</c:v>
                </c:pt>
                <c:pt idx="2281">
                  <c:v>23.146962780390258</c:v>
                </c:pt>
                <c:pt idx="2282">
                  <c:v>23.098833757258824</c:v>
                </c:pt>
                <c:pt idx="2283">
                  <c:v>23.050751904288305</c:v>
                </c:pt>
                <c:pt idx="2284">
                  <c:v>23.002717565064373</c:v>
                </c:pt>
                <c:pt idx="2285">
                  <c:v>22.954731081256806</c:v>
                </c:pt>
                <c:pt idx="2286">
                  <c:v>22.906792792597081</c:v>
                </c:pt>
                <c:pt idx="2287">
                  <c:v>22.858903036857406</c:v>
                </c:pt>
                <c:pt idx="2288">
                  <c:v>22.811062149828849</c:v>
                </c:pt>
                <c:pt idx="2289">
                  <c:v>22.763270465299161</c:v>
                </c:pt>
                <c:pt idx="2290">
                  <c:v>22.71552831503174</c:v>
                </c:pt>
                <c:pt idx="2291">
                  <c:v>22.667836028744141</c:v>
                </c:pt>
                <c:pt idx="2292">
                  <c:v>22.620193934086245</c:v>
                </c:pt>
                <c:pt idx="2293">
                  <c:v>22.572602356619406</c:v>
                </c:pt>
                <c:pt idx="2294">
                  <c:v>22.525061619794812</c:v>
                </c:pt>
                <c:pt idx="2295">
                  <c:v>22.477572044932572</c:v>
                </c:pt>
                <c:pt idx="2296">
                  <c:v>22.430133951200432</c:v>
                </c:pt>
                <c:pt idx="2297">
                  <c:v>22.382747655593164</c:v>
                </c:pt>
                <c:pt idx="2298">
                  <c:v>22.335413472910751</c:v>
                </c:pt>
                <c:pt idx="2299">
                  <c:v>22.288131715738899</c:v>
                </c:pt>
                <c:pt idx="2300">
                  <c:v>22.240902694426936</c:v>
                </c:pt>
                <c:pt idx="2301">
                  <c:v>22.19372671706828</c:v>
                </c:pt>
                <c:pt idx="2302">
                  <c:v>22.146604089479162</c:v>
                </c:pt>
                <c:pt idx="2303">
                  <c:v>22.099535115178682</c:v>
                </c:pt>
                <c:pt idx="2304">
                  <c:v>22.052520095367946</c:v>
                </c:pt>
                <c:pt idx="2305">
                  <c:v>22.005559328910653</c:v>
                </c:pt>
                <c:pt idx="2306">
                  <c:v>21.958653112311985</c:v>
                </c:pt>
                <c:pt idx="2307">
                  <c:v>21.911801739699321</c:v>
                </c:pt>
                <c:pt idx="2308">
                  <c:v>21.865005502802262</c:v>
                </c:pt>
                <c:pt idx="2309">
                  <c:v>21.818264690932587</c:v>
                </c:pt>
                <c:pt idx="2310">
                  <c:v>21.771579590964578</c:v>
                </c:pt>
                <c:pt idx="2311">
                  <c:v>21.724950487315738</c:v>
                </c:pt>
                <c:pt idx="2312">
                  <c:v>21.678377661927328</c:v>
                </c:pt>
                <c:pt idx="2313">
                  <c:v>21.631861394244858</c:v>
                </c:pt>
                <c:pt idx="2314">
                  <c:v>21.585401961198961</c:v>
                </c:pt>
                <c:pt idx="2315">
                  <c:v>21.538999637186723</c:v>
                </c:pt>
                <c:pt idx="2316">
                  <c:v>21.492654694052185</c:v>
                </c:pt>
                <c:pt idx="2317">
                  <c:v>21.446367401067917</c:v>
                </c:pt>
                <c:pt idx="2318">
                  <c:v>21.400138024916583</c:v>
                </c:pt>
                <c:pt idx="2319">
                  <c:v>21.35396682967184</c:v>
                </c:pt>
                <c:pt idx="2320">
                  <c:v>21.307854076780643</c:v>
                </c:pt>
                <c:pt idx="2321">
                  <c:v>21.261800025044536</c:v>
                </c:pt>
                <c:pt idx="2322">
                  <c:v>21.215804930601728</c:v>
                </c:pt>
                <c:pt idx="2323">
                  <c:v>21.169869046909366</c:v>
                </c:pt>
                <c:pt idx="2324">
                  <c:v>21.123992624725322</c:v>
                </c:pt>
                <c:pt idx="2325">
                  <c:v>21.078175912091361</c:v>
                </c:pt>
                <c:pt idx="2326">
                  <c:v>21.03241915431483</c:v>
                </c:pt>
                <c:pt idx="2327">
                  <c:v>20.986722593951885</c:v>
                </c:pt>
                <c:pt idx="2328">
                  <c:v>20.941086470790058</c:v>
                </c:pt>
                <c:pt idx="2329">
                  <c:v>20.895511021831638</c:v>
                </c:pt>
                <c:pt idx="2330">
                  <c:v>20.849996481276463</c:v>
                </c:pt>
                <c:pt idx="2331">
                  <c:v>20.804543080505631</c:v>
                </c:pt>
                <c:pt idx="2332">
                  <c:v>20.759151048064801</c:v>
                </c:pt>
                <c:pt idx="2333">
                  <c:v>20.713820609648039</c:v>
                </c:pt>
                <c:pt idx="2334">
                  <c:v>20.668551988081564</c:v>
                </c:pt>
                <c:pt idx="2335">
                  <c:v>20.623345403308079</c:v>
                </c:pt>
                <c:pt idx="2336">
                  <c:v>20.578201072370554</c:v>
                </c:pt>
                <c:pt idx="2337">
                  <c:v>20.533119209397221</c:v>
                </c:pt>
                <c:pt idx="2338">
                  <c:v>20.488100025585716</c:v>
                </c:pt>
                <c:pt idx="2339">
                  <c:v>20.443143729188154</c:v>
                </c:pt>
                <c:pt idx="2340">
                  <c:v>20.398250525496067</c:v>
                </c:pt>
                <c:pt idx="2341">
                  <c:v>20.353420616825375</c:v>
                </c:pt>
                <c:pt idx="2342">
                  <c:v>20.308654202502325</c:v>
                </c:pt>
                <c:pt idx="2343">
                  <c:v>20.263951478848227</c:v>
                </c:pt>
                <c:pt idx="2344">
                  <c:v>20.219312639166247</c:v>
                </c:pt>
                <c:pt idx="2345">
                  <c:v>20.174737873726372</c:v>
                </c:pt>
                <c:pt idx="2346">
                  <c:v>20.130227369752227</c:v>
                </c:pt>
                <c:pt idx="2347">
                  <c:v>20.085781311407477</c:v>
                </c:pt>
                <c:pt idx="2348">
                  <c:v>20.041399879782201</c:v>
                </c:pt>
                <c:pt idx="2349">
                  <c:v>19.99708325287979</c:v>
                </c:pt>
                <c:pt idx="2350">
                  <c:v>19.952831605603837</c:v>
                </c:pt>
                <c:pt idx="2351">
                  <c:v>19.908645109745876</c:v>
                </c:pt>
                <c:pt idx="2352">
                  <c:v>19.864523933972155</c:v>
                </c:pt>
                <c:pt idx="2353">
                  <c:v>19.820468243811664</c:v>
                </c:pt>
                <c:pt idx="2354">
                  <c:v>19.776478201644434</c:v>
                </c:pt>
                <c:pt idx="2355">
                  <c:v>19.732553966688972</c:v>
                </c:pt>
                <c:pt idx="2356">
                  <c:v>19.688695694991036</c:v>
                </c:pt>
                <c:pt idx="2357">
                  <c:v>19.644903539412205</c:v>
                </c:pt>
                <c:pt idx="2358">
                  <c:v>19.60117764961862</c:v>
                </c:pt>
                <c:pt idx="2359">
                  <c:v>19.557518172069962</c:v>
                </c:pt>
                <c:pt idx="2360">
                  <c:v>19.513925250009077</c:v>
                </c:pt>
                <c:pt idx="2361">
                  <c:v>19.470399023451211</c:v>
                </c:pt>
                <c:pt idx="2362">
                  <c:v>19.426939629173873</c:v>
                </c:pt>
                <c:pt idx="2363">
                  <c:v>19.38354720070684</c:v>
                </c:pt>
                <c:pt idx="2364">
                  <c:v>19.34022186832248</c:v>
                </c:pt>
                <c:pt idx="2365">
                  <c:v>19.296963759026291</c:v>
                </c:pt>
                <c:pt idx="2366">
                  <c:v>19.253772996547596</c:v>
                </c:pt>
                <c:pt idx="2367">
                  <c:v>19.210649701330446</c:v>
                </c:pt>
                <c:pt idx="2368">
                  <c:v>19.167593990525297</c:v>
                </c:pt>
                <c:pt idx="2369">
                  <c:v>19.124605977979915</c:v>
                </c:pt>
                <c:pt idx="2370">
                  <c:v>19.081685774231595</c:v>
                </c:pt>
                <c:pt idx="2371">
                  <c:v>19.038833486499225</c:v>
                </c:pt>
                <c:pt idx="2372">
                  <c:v>18.996049218675324</c:v>
                </c:pt>
                <c:pt idx="2373">
                  <c:v>18.953333071318696</c:v>
                </c:pt>
                <c:pt idx="2374">
                  <c:v>18.910685141647477</c:v>
                </c:pt>
                <c:pt idx="2375">
                  <c:v>18.868105523531721</c:v>
                </c:pt>
                <c:pt idx="2376">
                  <c:v>18.825594307487265</c:v>
                </c:pt>
                <c:pt idx="2377">
                  <c:v>18.783151580669216</c:v>
                </c:pt>
                <c:pt idx="2378">
                  <c:v>18.740777426865669</c:v>
                </c:pt>
                <c:pt idx="2379">
                  <c:v>18.698471926492051</c:v>
                </c:pt>
                <c:pt idx="2380">
                  <c:v>18.656235156585502</c:v>
                </c:pt>
                <c:pt idx="2381">
                  <c:v>18.614067190799549</c:v>
                </c:pt>
                <c:pt idx="2382">
                  <c:v>18.571968099399388</c:v>
                </c:pt>
                <c:pt idx="2383">
                  <c:v>18.529937949256649</c:v>
                </c:pt>
                <c:pt idx="2384">
                  <c:v>18.48797680384552</c:v>
                </c:pt>
                <c:pt idx="2385">
                  <c:v>18.44608472323819</c:v>
                </c:pt>
                <c:pt idx="2386">
                  <c:v>18.404261764101083</c:v>
                </c:pt>
                <c:pt idx="2387">
                  <c:v>18.362507979691365</c:v>
                </c:pt>
                <c:pt idx="2388">
                  <c:v>18.320823419853575</c:v>
                </c:pt>
                <c:pt idx="2389">
                  <c:v>18.27920813101667</c:v>
                </c:pt>
                <c:pt idx="2390">
                  <c:v>18.237662156191025</c:v>
                </c:pt>
                <c:pt idx="2391">
                  <c:v>18.196185534966535</c:v>
                </c:pt>
                <c:pt idx="2392">
                  <c:v>18.15477830350985</c:v>
                </c:pt>
                <c:pt idx="2393">
                  <c:v>18.113440494563129</c:v>
                </c:pt>
                <c:pt idx="2394">
                  <c:v>18.072172137442017</c:v>
                </c:pt>
                <c:pt idx="2395">
                  <c:v>18.030973258034681</c:v>
                </c:pt>
                <c:pt idx="2396">
                  <c:v>17.989843878800535</c:v>
                </c:pt>
                <c:pt idx="2397">
                  <c:v>17.948784018770141</c:v>
                </c:pt>
                <c:pt idx="2398">
                  <c:v>17.907793693544157</c:v>
                </c:pt>
                <c:pt idx="2399">
                  <c:v>17.866872915293843</c:v>
                </c:pt>
                <c:pt idx="2400">
                  <c:v>17.826021692761106</c:v>
                </c:pt>
                <c:pt idx="2401">
                  <c:v>17.785240031258638</c:v>
                </c:pt>
                <c:pt idx="2402">
                  <c:v>17.74452793267163</c:v>
                </c:pt>
                <c:pt idx="2403">
                  <c:v>17.703885395458215</c:v>
                </c:pt>
                <c:pt idx="2404">
                  <c:v>17.663312414650971</c:v>
                </c:pt>
                <c:pt idx="2405">
                  <c:v>17.62280898185913</c:v>
                </c:pt>
                <c:pt idx="2406">
                  <c:v>17.582375085270222</c:v>
                </c:pt>
                <c:pt idx="2407">
                  <c:v>17.54201070965269</c:v>
                </c:pt>
                <c:pt idx="2408">
                  <c:v>17.501715836358386</c:v>
                </c:pt>
                <c:pt idx="2409">
                  <c:v>17.461490443325687</c:v>
                </c:pt>
                <c:pt idx="2410">
                  <c:v>17.421334505082847</c:v>
                </c:pt>
                <c:pt idx="2411">
                  <c:v>17.381247992751373</c:v>
                </c:pt>
                <c:pt idx="2412">
                  <c:v>17.341230874050318</c:v>
                </c:pt>
                <c:pt idx="2413">
                  <c:v>17.301283113300229</c:v>
                </c:pt>
                <c:pt idx="2414">
                  <c:v>17.26140467142762</c:v>
                </c:pt>
                <c:pt idx="2415">
                  <c:v>17.221595505970267</c:v>
                </c:pt>
                <c:pt idx="2416">
                  <c:v>17.181855571081886</c:v>
                </c:pt>
                <c:pt idx="2417">
                  <c:v>17.142184817537974</c:v>
                </c:pt>
                <c:pt idx="2418">
                  <c:v>17.102583192741378</c:v>
                </c:pt>
                <c:pt idx="2419">
                  <c:v>17.063050640728513</c:v>
                </c:pt>
                <c:pt idx="2420">
                  <c:v>17.023587102175732</c:v>
                </c:pt>
                <c:pt idx="2421">
                  <c:v>16.984192514406217</c:v>
                </c:pt>
                <c:pt idx="2422">
                  <c:v>16.944866811396942</c:v>
                </c:pt>
                <c:pt idx="2423">
                  <c:v>16.905609923785793</c:v>
                </c:pt>
                <c:pt idx="2424">
                  <c:v>16.866421778879722</c:v>
                </c:pt>
                <c:pt idx="2425">
                  <c:v>16.827302300662353</c:v>
                </c:pt>
                <c:pt idx="2426">
                  <c:v>16.788251409802601</c:v>
                </c:pt>
                <c:pt idx="2427">
                  <c:v>16.749269023663093</c:v>
                </c:pt>
                <c:pt idx="2428">
                  <c:v>16.710355056308909</c:v>
                </c:pt>
                <c:pt idx="2429">
                  <c:v>16.671509418517491</c:v>
                </c:pt>
                <c:pt idx="2430">
                  <c:v>16.632732017787582</c:v>
                </c:pt>
                <c:pt idx="2431">
                  <c:v>16.594022758349425</c:v>
                </c:pt>
                <c:pt idx="2432">
                  <c:v>16.555381541174686</c:v>
                </c:pt>
                <c:pt idx="2433">
                  <c:v>16.516808263987489</c:v>
                </c:pt>
                <c:pt idx="2434">
                  <c:v>16.478302821274593</c:v>
                </c:pt>
                <c:pt idx="2435">
                  <c:v>16.439865104297059</c:v>
                </c:pt>
                <c:pt idx="2436">
                  <c:v>16.401495001101182</c:v>
                </c:pt>
                <c:pt idx="2437">
                  <c:v>16.363192396530913</c:v>
                </c:pt>
                <c:pt idx="2438">
                  <c:v>16.324957172239444</c:v>
                </c:pt>
                <c:pt idx="2439">
                  <c:v>16.286789206701396</c:v>
                </c:pt>
                <c:pt idx="2440">
                  <c:v>16.248688375226202</c:v>
                </c:pt>
                <c:pt idx="2441">
                  <c:v>16.210654549970492</c:v>
                </c:pt>
                <c:pt idx="2442">
                  <c:v>16.172687599951846</c:v>
                </c:pt>
                <c:pt idx="2443">
                  <c:v>16.134787391061941</c:v>
                </c:pt>
                <c:pt idx="2444">
                  <c:v>16.096953786080871</c:v>
                </c:pt>
                <c:pt idx="2445">
                  <c:v>16.059186644691138</c:v>
                </c:pt>
                <c:pt idx="2446">
                  <c:v>16.021485823492341</c:v>
                </c:pt>
                <c:pt idx="2447">
                  <c:v>15.983851176015751</c:v>
                </c:pt>
                <c:pt idx="2448">
                  <c:v>15.946282552740055</c:v>
                </c:pt>
                <c:pt idx="2449">
                  <c:v>15.90877980110584</c:v>
                </c:pt>
                <c:pt idx="2450">
                  <c:v>15.871342765532235</c:v>
                </c:pt>
                <c:pt idx="2451">
                  <c:v>15.83397128743232</c:v>
                </c:pt>
                <c:pt idx="2452">
                  <c:v>15.796665205230092</c:v>
                </c:pt>
                <c:pt idx="2453">
                  <c:v>15.759424354376277</c:v>
                </c:pt>
                <c:pt idx="2454">
                  <c:v>15.722248567365945</c:v>
                </c:pt>
                <c:pt idx="2455">
                  <c:v>15.68513767375552</c:v>
                </c:pt>
                <c:pt idx="2456">
                  <c:v>15.6480915001803</c:v>
                </c:pt>
                <c:pt idx="2457">
                  <c:v>15.611109870372001</c:v>
                </c:pt>
                <c:pt idx="2458">
                  <c:v>15.574192605177259</c:v>
                </c:pt>
                <c:pt idx="2459">
                  <c:v>15.537339522575891</c:v>
                </c:pt>
                <c:pt idx="2460">
                  <c:v>15.500550437699301</c:v>
                </c:pt>
                <c:pt idx="2461">
                  <c:v>15.463825162849842</c:v>
                </c:pt>
                <c:pt idx="2462">
                  <c:v>15.427163507519833</c:v>
                </c:pt>
                <c:pt idx="2463">
                  <c:v>15.390565278410966</c:v>
                </c:pt>
                <c:pt idx="2464">
                  <c:v>15.354030279454276</c:v>
                </c:pt>
                <c:pt idx="2465">
                  <c:v>15.317558311830428</c:v>
                </c:pt>
                <c:pt idx="2466">
                  <c:v>15.281149173989322</c:v>
                </c:pt>
                <c:pt idx="2467">
                  <c:v>15.244802661671603</c:v>
                </c:pt>
                <c:pt idx="2468">
                  <c:v>15.208518567929094</c:v>
                </c:pt>
                <c:pt idx="2469">
                  <c:v>15.172296683145884</c:v>
                </c:pt>
                <c:pt idx="2470">
                  <c:v>15.136136795060004</c:v>
                </c:pt>
                <c:pt idx="2471">
                  <c:v>15.100038688784863</c:v>
                </c:pt>
                <c:pt idx="2472">
                  <c:v>15.064002146831641</c:v>
                </c:pt>
                <c:pt idx="2473">
                  <c:v>15.028026949130917</c:v>
                </c:pt>
                <c:pt idx="2474">
                  <c:v>14.992112873055497</c:v>
                </c:pt>
                <c:pt idx="2475">
                  <c:v>14.956259693443414</c:v>
                </c:pt>
                <c:pt idx="2476">
                  <c:v>14.92046718262012</c:v>
                </c:pt>
                <c:pt idx="2477">
                  <c:v>14.884735110422344</c:v>
                </c:pt>
                <c:pt idx="2478">
                  <c:v>14.849063244221522</c:v>
                </c:pt>
                <c:pt idx="2479">
                  <c:v>14.813451348947384</c:v>
                </c:pt>
                <c:pt idx="2480">
                  <c:v>14.77789918711181</c:v>
                </c:pt>
                <c:pt idx="2481">
                  <c:v>14.742406518833381</c:v>
                </c:pt>
                <c:pt idx="2482">
                  <c:v>14.706973101861319</c:v>
                </c:pt>
                <c:pt idx="2483">
                  <c:v>14.671598691600668</c:v>
                </c:pt>
                <c:pt idx="2484">
                  <c:v>14.636283041137046</c:v>
                </c:pt>
                <c:pt idx="2485">
                  <c:v>14.601025901261472</c:v>
                </c:pt>
                <c:pt idx="2486">
                  <c:v>14.565827020496268</c:v>
                </c:pt>
                <c:pt idx="2487">
                  <c:v>14.530686145119969</c:v>
                </c:pt>
                <c:pt idx="2488">
                  <c:v>14.495603019193911</c:v>
                </c:pt>
                <c:pt idx="2489">
                  <c:v>14.460577384587808</c:v>
                </c:pt>
                <c:pt idx="2490">
                  <c:v>14.425608981005562</c:v>
                </c:pt>
                <c:pt idx="2491">
                  <c:v>14.390697546012669</c:v>
                </c:pt>
                <c:pt idx="2492">
                  <c:v>14.355842815062058</c:v>
                </c:pt>
                <c:pt idx="2493">
                  <c:v>14.321044521521351</c:v>
                </c:pt>
                <c:pt idx="2494">
                  <c:v>14.286302396699618</c:v>
                </c:pt>
                <c:pt idx="2495">
                  <c:v>14.251616169875106</c:v>
                </c:pt>
                <c:pt idx="2496">
                  <c:v>14.216985568322018</c:v>
                </c:pt>
                <c:pt idx="2497">
                  <c:v>14.182410317338608</c:v>
                </c:pt>
                <c:pt idx="2498">
                  <c:v>14.147890140274813</c:v>
                </c:pt>
                <c:pt idx="2499">
                  <c:v>14.113424758560322</c:v>
                </c:pt>
                <c:pt idx="2500">
                  <c:v>14.079013891732695</c:v>
                </c:pt>
                <c:pt idx="2501">
                  <c:v>14.044657257465529</c:v>
                </c:pt>
                <c:pt idx="2502">
                  <c:v>14.010354571597368</c:v>
                </c:pt>
                <c:pt idx="2503">
                  <c:v>13.976105548160067</c:v>
                </c:pt>
                <c:pt idx="2504">
                  <c:v>13.94190989940757</c:v>
                </c:pt>
                <c:pt idx="2505">
                  <c:v>13.907767335845239</c:v>
                </c:pt>
                <c:pt idx="2506">
                  <c:v>13.873677566258802</c:v>
                </c:pt>
                <c:pt idx="2507">
                  <c:v>13.839640297743614</c:v>
                </c:pt>
                <c:pt idx="2508">
                  <c:v>13.805655235734067</c:v>
                </c:pt>
                <c:pt idx="2509">
                  <c:v>13.771722084033337</c:v>
                </c:pt>
                <c:pt idx="2510">
                  <c:v>13.737840544843241</c:v>
                </c:pt>
                <c:pt idx="2511">
                  <c:v>13.704010318793657</c:v>
                </c:pt>
                <c:pt idx="2512">
                  <c:v>13.670231104972782</c:v>
                </c:pt>
                <c:pt idx="2513">
                  <c:v>13.636502600957311</c:v>
                </c:pt>
                <c:pt idx="2514">
                  <c:v>13.602824502842664</c:v>
                </c:pt>
                <c:pt idx="2515">
                  <c:v>13.569196505273259</c:v>
                </c:pt>
                <c:pt idx="2516">
                  <c:v>13.535618301472851</c:v>
                </c:pt>
                <c:pt idx="2517">
                  <c:v>13.502089583275454</c:v>
                </c:pt>
                <c:pt idx="2518">
                  <c:v>13.468610041155767</c:v>
                </c:pt>
                <c:pt idx="2519">
                  <c:v>13.435179364259984</c:v>
                </c:pt>
                <c:pt idx="2520">
                  <c:v>13.401797240436743</c:v>
                </c:pt>
                <c:pt idx="2521">
                  <c:v>13.368463356268112</c:v>
                </c:pt>
                <c:pt idx="2522">
                  <c:v>13.335177397100717</c:v>
                </c:pt>
                <c:pt idx="2523">
                  <c:v>13.301939047076345</c:v>
                </c:pt>
                <c:pt idx="2524">
                  <c:v>13.268747989164023</c:v>
                </c:pt>
                <c:pt idx="2525">
                  <c:v>13.235603905190674</c:v>
                </c:pt>
                <c:pt idx="2526">
                  <c:v>13.202506475872591</c:v>
                </c:pt>
                <c:pt idx="2527">
                  <c:v>13.169455380846976</c:v>
                </c:pt>
                <c:pt idx="2528">
                  <c:v>13.13645029870332</c:v>
                </c:pt>
                <c:pt idx="2529">
                  <c:v>13.103490907015008</c:v>
                </c:pt>
                <c:pt idx="2530">
                  <c:v>13.070576882370823</c:v>
                </c:pt>
                <c:pt idx="2531">
                  <c:v>13.037707900406676</c:v>
                </c:pt>
                <c:pt idx="2532">
                  <c:v>13.004883635836935</c:v>
                </c:pt>
                <c:pt idx="2533">
                  <c:v>12.972103762486819</c:v>
                </c:pt>
                <c:pt idx="2534">
                  <c:v>12.939367953323167</c:v>
                </c:pt>
                <c:pt idx="2535">
                  <c:v>12.906675880487121</c:v>
                </c:pt>
                <c:pt idx="2536">
                  <c:v>12.874027215325164</c:v>
                </c:pt>
                <c:pt idx="2537">
                  <c:v>12.841421628421388</c:v>
                </c:pt>
                <c:pt idx="2538">
                  <c:v>12.808858789629165</c:v>
                </c:pt>
                <c:pt idx="2539">
                  <c:v>12.776338368102644</c:v>
                </c:pt>
                <c:pt idx="2540">
                  <c:v>12.743860032329145</c:v>
                </c:pt>
                <c:pt idx="2541">
                  <c:v>12.711423450160272</c:v>
                </c:pt>
                <c:pt idx="2542">
                  <c:v>12.679028288844453</c:v>
                </c:pt>
                <c:pt idx="2543">
                  <c:v>12.646674215057967</c:v>
                </c:pt>
                <c:pt idx="2544">
                  <c:v>12.614360894937299</c:v>
                </c:pt>
                <c:pt idx="2545">
                  <c:v>12.582087994110395</c:v>
                </c:pt>
                <c:pt idx="2546">
                  <c:v>12.549855177728839</c:v>
                </c:pt>
                <c:pt idx="2547">
                  <c:v>12.517662110499126</c:v>
                </c:pt>
                <c:pt idx="2548">
                  <c:v>12.485508456714516</c:v>
                </c:pt>
                <c:pt idx="2549">
                  <c:v>12.453393880286434</c:v>
                </c:pt>
                <c:pt idx="2550">
                  <c:v>12.421318044776298</c:v>
                </c:pt>
                <c:pt idx="2551">
                  <c:v>12.389280613426637</c:v>
                </c:pt>
                <c:pt idx="2552">
                  <c:v>12.357281249193024</c:v>
                </c:pt>
                <c:pt idx="2553">
                  <c:v>12.325319614774825</c:v>
                </c:pt>
                <c:pt idx="2554">
                  <c:v>12.293395372647062</c:v>
                </c:pt>
                <c:pt idx="2555">
                  <c:v>12.261508185091296</c:v>
                </c:pt>
                <c:pt idx="2556">
                  <c:v>12.229657714226619</c:v>
                </c:pt>
                <c:pt idx="2557">
                  <c:v>12.1978436220414</c:v>
                </c:pt>
                <c:pt idx="2558">
                  <c:v>12.166065570423648</c:v>
                </c:pt>
                <c:pt idx="2559">
                  <c:v>12.134323221191821</c:v>
                </c:pt>
                <c:pt idx="2560">
                  <c:v>12.10261623612638</c:v>
                </c:pt>
                <c:pt idx="2561">
                  <c:v>12.070944276999583</c:v>
                </c:pt>
                <c:pt idx="2562">
                  <c:v>12.039307005606624</c:v>
                </c:pt>
                <c:pt idx="2563">
                  <c:v>12.007704083795678</c:v>
                </c:pt>
                <c:pt idx="2564">
                  <c:v>11.976135173499109</c:v>
                </c:pt>
                <c:pt idx="2565">
                  <c:v>11.944599936762444</c:v>
                </c:pt>
                <c:pt idx="2566">
                  <c:v>11.913098035775507</c:v>
                </c:pt>
                <c:pt idx="2567">
                  <c:v>11.881629132901857</c:v>
                </c:pt>
                <c:pt idx="2568">
                  <c:v>11.850192890708991</c:v>
                </c:pt>
                <c:pt idx="2569">
                  <c:v>11.818788971997806</c:v>
                </c:pt>
                <c:pt idx="2570">
                  <c:v>11.78741703983224</c:v>
                </c:pt>
                <c:pt idx="2571">
                  <c:v>11.75607675756865</c:v>
                </c:pt>
                <c:pt idx="2572">
                  <c:v>11.72476778888495</c:v>
                </c:pt>
                <c:pt idx="2573">
                  <c:v>11.693489797810223</c:v>
                </c:pt>
                <c:pt idx="2574">
                  <c:v>11.662242448752895</c:v>
                </c:pt>
                <c:pt idx="2575">
                  <c:v>11.631025406530306</c:v>
                </c:pt>
                <c:pt idx="2576">
                  <c:v>11.599838336396811</c:v>
                </c:pt>
                <c:pt idx="2577">
                  <c:v>11.568680904072245</c:v>
                </c:pt>
                <c:pt idx="2578">
                  <c:v>11.537552775770285</c:v>
                </c:pt>
                <c:pt idx="2579">
                  <c:v>11.506453618226809</c:v>
                </c:pt>
                <c:pt idx="2580">
                  <c:v>11.47538309872701</c:v>
                </c:pt>
                <c:pt idx="2581">
                  <c:v>11.444340885134253</c:v>
                </c:pt>
                <c:pt idx="2582">
                  <c:v>11.41332664591604</c:v>
                </c:pt>
                <c:pt idx="2583">
                  <c:v>11.3823400501731</c:v>
                </c:pt>
                <c:pt idx="2584">
                  <c:v>11.351380767664939</c:v>
                </c:pt>
                <c:pt idx="2585">
                  <c:v>11.320448468837412</c:v>
                </c:pt>
                <c:pt idx="2586">
                  <c:v>11.289542824849718</c:v>
                </c:pt>
                <c:pt idx="2587">
                  <c:v>11.258663507600204</c:v>
                </c:pt>
                <c:pt idx="2588">
                  <c:v>11.227810189753116</c:v>
                </c:pt>
                <c:pt idx="2589">
                  <c:v>11.196982544764218</c:v>
                </c:pt>
                <c:pt idx="2590">
                  <c:v>11.166180246906922</c:v>
                </c:pt>
                <c:pt idx="2591">
                  <c:v>11.135402971298102</c:v>
                </c:pt>
                <c:pt idx="2592">
                  <c:v>11.104650393922279</c:v>
                </c:pt>
                <c:pt idx="2593">
                  <c:v>11.07392219165841</c:v>
                </c:pt>
                <c:pt idx="2594">
                  <c:v>11.043218042303318</c:v>
                </c:pt>
                <c:pt idx="2595">
                  <c:v>11.012537624597138</c:v>
                </c:pt>
                <c:pt idx="2596">
                  <c:v>10.981880618247409</c:v>
                </c:pt>
                <c:pt idx="2597">
                  <c:v>10.951246703953284</c:v>
                </c:pt>
                <c:pt idx="2598">
                  <c:v>10.920635563429137</c:v>
                </c:pt>
                <c:pt idx="2599">
                  <c:v>10.890046879428718</c:v>
                </c:pt>
                <c:pt idx="2600">
                  <c:v>10.85948033576798</c:v>
                </c:pt>
                <c:pt idx="2601">
                  <c:v>10.828935617348499</c:v>
                </c:pt>
                <c:pt idx="2602">
                  <c:v>10.798412410180322</c:v>
                </c:pt>
                <c:pt idx="2603">
                  <c:v>10.767910401404318</c:v>
                </c:pt>
                <c:pt idx="2604">
                  <c:v>10.737429279314693</c:v>
                </c:pt>
                <c:pt idx="2605">
                  <c:v>10.706968733380828</c:v>
                </c:pt>
                <c:pt idx="2606">
                  <c:v>10.676528454269098</c:v>
                </c:pt>
                <c:pt idx="2607">
                  <c:v>10.646108133864763</c:v>
                </c:pt>
                <c:pt idx="2608">
                  <c:v>10.615707465292157</c:v>
                </c:pt>
                <c:pt idx="2609">
                  <c:v>10.585326142936824</c:v>
                </c:pt>
                <c:pt idx="2610">
                  <c:v>10.554963862465259</c:v>
                </c:pt>
                <c:pt idx="2611">
                  <c:v>10.524620320845523</c:v>
                </c:pt>
                <c:pt idx="2612">
                  <c:v>10.494295216367515</c:v>
                </c:pt>
                <c:pt idx="2613">
                  <c:v>10.463988248662341</c:v>
                </c:pt>
                <c:pt idx="2614">
                  <c:v>10.433699118722171</c:v>
                </c:pt>
                <c:pt idx="2615">
                  <c:v>10.40342752891892</c:v>
                </c:pt>
                <c:pt idx="2616">
                  <c:v>10.373173183023688</c:v>
                </c:pt>
                <c:pt idx="2617">
                  <c:v>10.342935786225173</c:v>
                </c:pt>
                <c:pt idx="2618">
                  <c:v>10.312715045147336</c:v>
                </c:pt>
                <c:pt idx="2619">
                  <c:v>10.282510667868399</c:v>
                </c:pt>
                <c:pt idx="2620">
                  <c:v>10.25232236393779</c:v>
                </c:pt>
                <c:pt idx="2621">
                  <c:v>10.222149844393631</c:v>
                </c:pt>
                <c:pt idx="2622">
                  <c:v>10.191992821780136</c:v>
                </c:pt>
                <c:pt idx="2623">
                  <c:v>10.161851010163618</c:v>
                </c:pt>
                <c:pt idx="2624">
                  <c:v>10.131724125150017</c:v>
                </c:pt>
                <c:pt idx="2625">
                  <c:v>10.101611883899784</c:v>
                </c:pt>
                <c:pt idx="2626">
                  <c:v>10.071514005144905</c:v>
                </c:pt>
                <c:pt idx="2627">
                  <c:v>10.04143020920327</c:v>
                </c:pt>
                <c:pt idx="2628">
                  <c:v>10.011360217994905</c:v>
                </c:pt>
                <c:pt idx="2629">
                  <c:v>9.9813037550559756</c:v>
                </c:pt>
                <c:pt idx="2630">
                  <c:v>9.9512605455540353</c:v>
                </c:pt>
                <c:pt idx="2631">
                  <c:v>9.9212303163016387</c:v>
                </c:pt>
                <c:pt idx="2632">
                  <c:v>9.8912127957708176</c:v>
                </c:pt>
                <c:pt idx="2633">
                  <c:v>9.8612077141062162</c:v>
                </c:pt>
                <c:pt idx="2634">
                  <c:v>9.8312148031388062</c:v>
                </c:pt>
                <c:pt idx="2635">
                  <c:v>9.8012337963986624</c:v>
                </c:pt>
                <c:pt idx="2636">
                  <c:v>9.7712644291272177</c:v>
                </c:pt>
                <c:pt idx="2637">
                  <c:v>9.7413064382904366</c:v>
                </c:pt>
                <c:pt idx="2638">
                  <c:v>9.7113595625900899</c:v>
                </c:pt>
                <c:pt idx="2639">
                  <c:v>9.6814235424757413</c:v>
                </c:pt>
                <c:pt idx="2640">
                  <c:v>9.6514981201563952</c:v>
                </c:pt>
                <c:pt idx="2641">
                  <c:v>9.6215830396105293</c:v>
                </c:pt>
                <c:pt idx="2642">
                  <c:v>9.5916780465983624</c:v>
                </c:pt>
                <c:pt idx="2643">
                  <c:v>9.561782888670681</c:v>
                </c:pt>
                <c:pt idx="2644">
                  <c:v>9.531897315180327</c:v>
                </c:pt>
                <c:pt idx="2645">
                  <c:v>9.5020210772907614</c:v>
                </c:pt>
                <c:pt idx="2646">
                  <c:v>9.4721539279862839</c:v>
                </c:pt>
                <c:pt idx="2647">
                  <c:v>9.4422956220810796</c:v>
                </c:pt>
                <c:pt idx="2648">
                  <c:v>9.4124459162277692</c:v>
                </c:pt>
                <c:pt idx="2649">
                  <c:v>9.3826045689260766</c:v>
                </c:pt>
                <c:pt idx="2650">
                  <c:v>9.3527713405306514</c:v>
                </c:pt>
                <c:pt idx="2651">
                  <c:v>9.3229459932599053</c:v>
                </c:pt>
                <c:pt idx="2652">
                  <c:v>9.2931282912021533</c:v>
                </c:pt>
                <c:pt idx="2653">
                  <c:v>9.2633180003240732</c:v>
                </c:pt>
                <c:pt idx="2654">
                  <c:v>9.233514888477</c:v>
                </c:pt>
                <c:pt idx="2655">
                  <c:v>9.2037187254036432</c:v>
                </c:pt>
                <c:pt idx="2656">
                  <c:v>9.1739292827443872</c:v>
                </c:pt>
                <c:pt idx="2657">
                  <c:v>9.1441463340432634</c:v>
                </c:pt>
                <c:pt idx="2658">
                  <c:v>9.1143696547536361</c:v>
                </c:pt>
                <c:pt idx="2659">
                  <c:v>9.084599022243701</c:v>
                </c:pt>
                <c:pt idx="2660">
                  <c:v>9.0548342158012947</c:v>
                </c:pt>
                <c:pt idx="2661">
                  <c:v>9.0250750166387999</c:v>
                </c:pt>
                <c:pt idx="2662">
                  <c:v>8.9953212078975167</c:v>
                </c:pt>
                <c:pt idx="2663">
                  <c:v>8.9655725746518318</c:v>
                </c:pt>
                <c:pt idx="2664">
                  <c:v>8.9358289039130305</c:v>
                </c:pt>
                <c:pt idx="2665">
                  <c:v>8.9060899846329278</c:v>
                </c:pt>
                <c:pt idx="2666">
                  <c:v>8.8763556077070209</c:v>
                </c:pt>
                <c:pt idx="2667">
                  <c:v>8.8466255659774333</c:v>
                </c:pt>
                <c:pt idx="2668">
                  <c:v>8.816899654235602</c:v>
                </c:pt>
                <c:pt idx="2669">
                  <c:v>8.787177669224592</c:v>
                </c:pt>
                <c:pt idx="2670">
                  <c:v>8.7574594096412568</c:v>
                </c:pt>
                <c:pt idx="2671">
                  <c:v>8.7277446761378048</c:v>
                </c:pt>
                <c:pt idx="2672">
                  <c:v>8.6980332713234816</c:v>
                </c:pt>
                <c:pt idx="2673">
                  <c:v>8.6683249997655061</c:v>
                </c:pt>
                <c:pt idx="2674">
                  <c:v>8.6386196679906053</c:v>
                </c:pt>
                <c:pt idx="2675">
                  <c:v>8.6089170844846841</c:v>
                </c:pt>
                <c:pt idx="2676">
                  <c:v>8.5792170596942174</c:v>
                </c:pt>
                <c:pt idx="2677">
                  <c:v>8.5495194060252349</c:v>
                </c:pt>
                <c:pt idx="2678">
                  <c:v>8.5198239378439453</c:v>
                </c:pt>
                <c:pt idx="2679">
                  <c:v>8.4901304714763821</c:v>
                </c:pt>
                <c:pt idx="2680">
                  <c:v>8.4604388252065448</c:v>
                </c:pt>
                <c:pt idx="2681">
                  <c:v>8.4307488192766993</c:v>
                </c:pt>
                <c:pt idx="2682">
                  <c:v>8.4010602758850812</c:v>
                </c:pt>
                <c:pt idx="2683">
                  <c:v>8.3713730191850111</c:v>
                </c:pt>
                <c:pt idx="2684">
                  <c:v>8.3416868752826492</c:v>
                </c:pt>
                <c:pt idx="2685">
                  <c:v>8.3120016722352865</c:v>
                </c:pt>
                <c:pt idx="2686">
                  <c:v>8.2823172400487</c:v>
                </c:pt>
                <c:pt idx="2687">
                  <c:v>8.2526334106747061</c:v>
                </c:pt>
                <c:pt idx="2688">
                  <c:v>8.2229500180083832</c:v>
                </c:pt>
                <c:pt idx="2689">
                  <c:v>8.1932668978847314</c:v>
                </c:pt>
                <c:pt idx="2690">
                  <c:v>8.1635838880756957</c:v>
                </c:pt>
                <c:pt idx="2691">
                  <c:v>8.1339008282863965</c:v>
                </c:pt>
                <c:pt idx="2692">
                  <c:v>8.1042175601510955</c:v>
                </c:pt>
                <c:pt idx="2693">
                  <c:v>8.0745339272295702</c:v>
                </c:pt>
                <c:pt idx="2694">
                  <c:v>8.0448497750025165</c:v>
                </c:pt>
                <c:pt idx="2695">
                  <c:v>8.0151649508669713</c:v>
                </c:pt>
                <c:pt idx="2696">
                  <c:v>7.9854793041319807</c:v>
                </c:pt>
                <c:pt idx="2697">
                  <c:v>7.9557926860130284</c:v>
                </c:pt>
                <c:pt idx="2698">
                  <c:v>7.9261049496270184</c:v>
                </c:pt>
                <c:pt idx="2699">
                  <c:v>7.8964159499870403</c:v>
                </c:pt>
                <c:pt idx="2700">
                  <c:v>7.8667255439963926</c:v>
                </c:pt>
                <c:pt idx="2701">
                  <c:v>7.8370335904431565</c:v>
                </c:pt>
                <c:pt idx="2702">
                  <c:v>7.8073399499933052</c:v>
                </c:pt>
                <c:pt idx="2703">
                  <c:v>7.7776444851852631</c:v>
                </c:pt>
                <c:pt idx="2704">
                  <c:v>7.7479470604229448</c:v>
                </c:pt>
                <c:pt idx="2705">
                  <c:v>7.7182475419688643</c:v>
                </c:pt>
                <c:pt idx="2706">
                  <c:v>7.688545797937488</c:v>
                </c:pt>
                <c:pt idx="2707">
                  <c:v>7.6588416982881657</c:v>
                </c:pt>
                <c:pt idx="2708">
                  <c:v>7.629135114817462</c:v>
                </c:pt>
                <c:pt idx="2709">
                  <c:v>7.5994259211520374</c:v>
                </c:pt>
                <c:pt idx="2710">
                  <c:v>7.5697139927404358</c:v>
                </c:pt>
                <c:pt idx="2711">
                  <c:v>7.5399992068456267</c:v>
                </c:pt>
                <c:pt idx="2712">
                  <c:v>7.5102814425366651</c:v>
                </c:pt>
                <c:pt idx="2713">
                  <c:v>7.4805605806804287</c:v>
                </c:pt>
                <c:pt idx="2714">
                  <c:v>7.45083650393335</c:v>
                </c:pt>
                <c:pt idx="2715">
                  <c:v>7.4211090967321871</c:v>
                </c:pt>
                <c:pt idx="2716">
                  <c:v>7.391378245286198</c:v>
                </c:pt>
                <c:pt idx="2717">
                  <c:v>7.3616438375672244</c:v>
                </c:pt>
                <c:pt idx="2718">
                  <c:v>7.3319057633008535</c:v>
                </c:pt>
                <c:pt idx="2719">
                  <c:v>7.3021639139571199</c:v>
                </c:pt>
                <c:pt idx="2720">
                  <c:v>7.2724181827412053</c:v>
                </c:pt>
                <c:pt idx="2721">
                  <c:v>7.2426684645833976</c:v>
                </c:pt>
                <c:pt idx="2722">
                  <c:v>7.2129146561296107</c:v>
                </c:pt>
                <c:pt idx="2723">
                  <c:v>7.1831566557309001</c:v>
                </c:pt>
                <c:pt idx="2724">
                  <c:v>7.1533943634341419</c:v>
                </c:pt>
                <c:pt idx="2725">
                  <c:v>7.1236276809709516</c:v>
                </c:pt>
                <c:pt idx="2726">
                  <c:v>7.0938565117477594</c:v>
                </c:pt>
                <c:pt idx="2727">
                  <c:v>7.0640807608352576</c:v>
                </c:pt>
                <c:pt idx="2728">
                  <c:v>7.0343003349572069</c:v>
                </c:pt>
                <c:pt idx="2729">
                  <c:v>7.0045151424800416</c:v>
                </c:pt>
                <c:pt idx="2730">
                  <c:v>6.9747250934017178</c:v>
                </c:pt>
                <c:pt idx="2731">
                  <c:v>6.9449300993407883</c:v>
                </c:pt>
                <c:pt idx="2732">
                  <c:v>6.9151300735246508</c:v>
                </c:pt>
                <c:pt idx="2733">
                  <c:v>6.8853249307789142</c:v>
                </c:pt>
                <c:pt idx="2734">
                  <c:v>6.8555145875149259</c:v>
                </c:pt>
                <c:pt idx="2735">
                  <c:v>6.8256989617191532</c:v>
                </c:pt>
                <c:pt idx="2736">
                  <c:v>6.7958779729405316</c:v>
                </c:pt>
                <c:pt idx="2737">
                  <c:v>6.7660515422793432</c:v>
                </c:pt>
                <c:pt idx="2738">
                  <c:v>6.7362195923747894</c:v>
                </c:pt>
                <c:pt idx="2739">
                  <c:v>6.706382047392907</c:v>
                </c:pt>
                <c:pt idx="2740">
                  <c:v>6.6765388330144146</c:v>
                </c:pt>
                <c:pt idx="2741">
                  <c:v>6.6466898764224887</c:v>
                </c:pt>
                <c:pt idx="2742">
                  <c:v>6.6168351062901873</c:v>
                </c:pt>
                <c:pt idx="2743">
                  <c:v>6.5869744527679375</c:v>
                </c:pt>
                <c:pt idx="2744">
                  <c:v>6.5571078474711157</c:v>
                </c:pt>
                <c:pt idx="2745">
                  <c:v>6.5272352234668389</c:v>
                </c:pt>
                <c:pt idx="2746">
                  <c:v>6.4973565152615969</c:v>
                </c:pt>
                <c:pt idx="2747">
                  <c:v>6.4674716587883658</c:v>
                </c:pt>
                <c:pt idx="2748">
                  <c:v>6.4375805913928277</c:v>
                </c:pt>
                <c:pt idx="2749">
                  <c:v>6.4076832518213136</c:v>
                </c:pt>
                <c:pt idx="2750">
                  <c:v>6.3777795802068047</c:v>
                </c:pt>
                <c:pt idx="2751">
                  <c:v>6.3478695180561751</c:v>
                </c:pt>
                <c:pt idx="2752">
                  <c:v>6.3179530082363122</c:v>
                </c:pt>
                <c:pt idx="2753">
                  <c:v>6.2880299949612697</c:v>
                </c:pt>
                <c:pt idx="2754">
                  <c:v>6.2581004237782469</c:v>
                </c:pt>
                <c:pt idx="2755">
                  <c:v>6.2281642415541159</c:v>
                </c:pt>
                <c:pt idx="2756">
                  <c:v>6.1982213964617552</c:v>
                </c:pt>
                <c:pt idx="2757">
                  <c:v>6.1682718379667092</c:v>
                </c:pt>
                <c:pt idx="2758">
                  <c:v>6.1383155168125256</c:v>
                </c:pt>
                <c:pt idx="2759">
                  <c:v>6.1083523850076915</c:v>
                </c:pt>
                <c:pt idx="2760">
                  <c:v>6.0783823958110172</c:v>
                </c:pt>
                <c:pt idx="2761">
                  <c:v>6.0484055037180697</c:v>
                </c:pt>
                <c:pt idx="2762">
                  <c:v>6.0184216644467989</c:v>
                </c:pt>
                <c:pt idx="2763">
                  <c:v>5.9884308349237383</c:v>
                </c:pt>
                <c:pt idx="2764">
                  <c:v>5.9584329732693604</c:v>
                </c:pt>
                <c:pt idx="2765">
                  <c:v>5.9284280387839665</c:v>
                </c:pt>
                <c:pt idx="2766">
                  <c:v>5.8984159919336046</c:v>
                </c:pt>
                <c:pt idx="2767">
                  <c:v>5.8683967943352622</c:v>
                </c:pt>
                <c:pt idx="2768">
                  <c:v>5.8383704087429429</c:v>
                </c:pt>
                <c:pt idx="2769">
                  <c:v>5.8083367990325705</c:v>
                </c:pt>
                <c:pt idx="2770">
                  <c:v>5.7782959301881167</c:v>
                </c:pt>
                <c:pt idx="2771">
                  <c:v>5.7482477682863573</c:v>
                </c:pt>
                <c:pt idx="2772">
                  <c:v>5.7181922804826737</c:v>
                </c:pt>
                <c:pt idx="2773">
                  <c:v>5.6881294349964708</c:v>
                </c:pt>
                <c:pt idx="2774">
                  <c:v>5.6580592010959005</c:v>
                </c:pt>
                <c:pt idx="2775">
                  <c:v>5.6279815490837182</c:v>
                </c:pt>
                <c:pt idx="2776">
                  <c:v>5.5978964502820023</c:v>
                </c:pt>
                <c:pt idx="2777">
                  <c:v>5.567803877017619</c:v>
                </c:pt>
                <c:pt idx="2778">
                  <c:v>5.5377038026072167</c:v>
                </c:pt>
                <c:pt idx="2779">
                  <c:v>5.5075962013421496</c:v>
                </c:pt>
                <c:pt idx="2780">
                  <c:v>5.47748104847392</c:v>
                </c:pt>
                <c:pt idx="2781">
                  <c:v>5.4473583201986111</c:v>
                </c:pt>
                <c:pt idx="2782">
                  <c:v>5.4172279936424674</c:v>
                </c:pt>
                <c:pt idx="2783">
                  <c:v>5.3870900468464091</c:v>
                </c:pt>
                <c:pt idx="2784">
                  <c:v>5.3569444587508519</c:v>
                </c:pt>
                <c:pt idx="2785">
                  <c:v>5.32679120918114</c:v>
                </c:pt>
                <c:pt idx="2786">
                  <c:v>5.2966302788317616</c:v>
                </c:pt>
                <c:pt idx="2787">
                  <c:v>5.2664616492514371</c:v>
                </c:pt>
                <c:pt idx="2788">
                  <c:v>5.2362853028279073</c:v>
                </c:pt>
                <c:pt idx="2789">
                  <c:v>5.2061012227727277</c:v>
                </c:pt>
                <c:pt idx="2790">
                  <c:v>5.1759093931056723</c:v>
                </c:pt>
                <c:pt idx="2791">
                  <c:v>5.145709798640004</c:v>
                </c:pt>
                <c:pt idx="2792">
                  <c:v>5.115502424966488</c:v>
                </c:pt>
                <c:pt idx="2793">
                  <c:v>5.0852872584385223</c:v>
                </c:pt>
                <c:pt idx="2794">
                  <c:v>5.055064286156564</c:v>
                </c:pt>
                <c:pt idx="2795">
                  <c:v>5.0248334959526533</c:v>
                </c:pt>
                <c:pt idx="2796">
                  <c:v>4.9945948763753547</c:v>
                </c:pt>
                <c:pt idx="2797">
                  <c:v>4.9643484166736771</c:v>
                </c:pt>
                <c:pt idx="2798">
                  <c:v>4.9340941067821937</c:v>
                </c:pt>
                <c:pt idx="2799">
                  <c:v>4.9038319373052879</c:v>
                </c:pt>
                <c:pt idx="2800">
                  <c:v>4.8735618995014143</c:v>
                </c:pt>
                <c:pt idx="2801">
                  <c:v>4.8432839852681235</c:v>
                </c:pt>
                <c:pt idx="2802">
                  <c:v>4.8129981871260794</c:v>
                </c:pt>
                <c:pt idx="2803">
                  <c:v>4.7827044982033238</c:v>
                </c:pt>
                <c:pt idx="2804">
                  <c:v>4.7524029122202407</c:v>
                </c:pt>
                <c:pt idx="2805">
                  <c:v>4.7220934234736145</c:v>
                </c:pt>
                <c:pt idx="2806">
                  <c:v>4.6917760268205733</c:v>
                </c:pt>
                <c:pt idx="2807">
                  <c:v>4.6614507176639144</c:v>
                </c:pt>
                <c:pt idx="2808">
                  <c:v>4.6311174919353624</c:v>
                </c:pt>
                <c:pt idx="2809">
                  <c:v>4.600776346080667</c:v>
                </c:pt>
                <c:pt idx="2810">
                  <c:v>4.5704272770435201</c:v>
                </c:pt>
                <c:pt idx="2811">
                  <c:v>4.5400702822495091</c:v>
                </c:pt>
                <c:pt idx="2812">
                  <c:v>4.5097053595911243</c:v>
                </c:pt>
                <c:pt idx="2813">
                  <c:v>4.4793325074113461</c:v>
                </c:pt>
                <c:pt idx="2814">
                  <c:v>4.4489517244880759</c:v>
                </c:pt>
                <c:pt idx="2815">
                  <c:v>4.4185630100183797</c:v>
                </c:pt>
                <c:pt idx="2816">
                  <c:v>4.3881663636022363</c:v>
                </c:pt>
                <c:pt idx="2817">
                  <c:v>4.3577617852273347</c:v>
                </c:pt>
                <c:pt idx="2818">
                  <c:v>4.3273492752526828</c:v>
                </c:pt>
                <c:pt idx="2819">
                  <c:v>4.2969288343927179</c:v>
                </c:pt>
                <c:pt idx="2820">
                  <c:v>4.266500463701834</c:v>
                </c:pt>
                <c:pt idx="2821">
                  <c:v>4.2360641645577175</c:v>
                </c:pt>
                <c:pt idx="2822">
                  <c:v>4.2056199386459987</c:v>
                </c:pt>
                <c:pt idx="2823">
                  <c:v>4.1751677879439342</c:v>
                </c:pt>
                <c:pt idx="2824">
                  <c:v>4.144707714704662</c:v>
                </c:pt>
                <c:pt idx="2825">
                  <c:v>4.1142397214406188</c:v>
                </c:pt>
                <c:pt idx="2826">
                  <c:v>4.0837638109080618</c:v>
                </c:pt>
                <c:pt idx="2827">
                  <c:v>4.0532799860906028</c:v>
                </c:pt>
                <c:pt idx="2828">
                  <c:v>4.0227882501834697</c:v>
                </c:pt>
                <c:pt idx="2829">
                  <c:v>3.9922886065766985</c:v>
                </c:pt>
                <c:pt idx="2830">
                  <c:v>3.9617810588398465</c:v>
                </c:pt>
                <c:pt idx="2831">
                  <c:v>3.9312656107049087</c:v>
                </c:pt>
                <c:pt idx="2832">
                  <c:v>3.9007422660508611</c:v>
                </c:pt>
                <c:pt idx="2833">
                  <c:v>3.8702110288867924</c:v>
                </c:pt>
                <c:pt idx="2834">
                  <c:v>3.8396719033360776</c:v>
                </c:pt>
                <c:pt idx="2835">
                  <c:v>3.8091248936198556</c:v>
                </c:pt>
                <c:pt idx="2836">
                  <c:v>3.7785700040405636</c:v>
                </c:pt>
                <c:pt idx="2837">
                  <c:v>3.7480072389657932</c:v>
                </c:pt>
                <c:pt idx="2838">
                  <c:v>3.7174366028118784</c:v>
                </c:pt>
                <c:pt idx="2839">
                  <c:v>3.6868581000272065</c:v>
                </c:pt>
                <c:pt idx="2840">
                  <c:v>3.6562717350760261</c:v>
                </c:pt>
                <c:pt idx="2841">
                  <c:v>3.6256775124218317</c:v>
                </c:pt>
                <c:pt idx="2842">
                  <c:v>3.5950754365106219</c:v>
                </c:pt>
                <c:pt idx="2843">
                  <c:v>3.564465511754709</c:v>
                </c:pt>
                <c:pt idx="2844">
                  <c:v>3.5338477425157744</c:v>
                </c:pt>
                <c:pt idx="2845">
                  <c:v>3.5032221330881965</c:v>
                </c:pt>
                <c:pt idx="2846">
                  <c:v>3.4725886876827925</c:v>
                </c:pt>
                <c:pt idx="2847">
                  <c:v>3.4419474104092607</c:v>
                </c:pt>
                <c:pt idx="2848">
                  <c:v>3.4112983052604546</c:v>
                </c:pt>
                <c:pt idx="2849">
                  <c:v>3.3806413760943563</c:v>
                </c:pt>
                <c:pt idx="2850">
                  <c:v>3.3499766266183082</c:v>
                </c:pt>
                <c:pt idx="2851">
                  <c:v>3.319304060371397</c:v>
                </c:pt>
                <c:pt idx="2852">
                  <c:v>3.2886236807076448</c:v>
                </c:pt>
                <c:pt idx="2853">
                  <c:v>3.2579354907792379</c:v>
                </c:pt>
                <c:pt idx="2854">
                  <c:v>3.2272394935188782</c:v>
                </c:pt>
                <c:pt idx="2855">
                  <c:v>3.1965356916234584</c:v>
                </c:pt>
                <c:pt idx="2856">
                  <c:v>3.1658240875362127</c:v>
                </c:pt>
                <c:pt idx="2857">
                  <c:v>3.1351046834298057</c:v>
                </c:pt>
                <c:pt idx="2858">
                  <c:v>3.1043774811891334</c:v>
                </c:pt>
                <c:pt idx="2859">
                  <c:v>3.0736424823937099</c:v>
                </c:pt>
                <c:pt idx="2860">
                  <c:v>3.0428996883004182</c:v>
                </c:pt>
                <c:pt idx="2861">
                  <c:v>3.0121490998260914</c:v>
                </c:pt>
                <c:pt idx="2862">
                  <c:v>2.9813907175300383</c:v>
                </c:pt>
                <c:pt idx="2863">
                  <c:v>2.9506245415964565</c:v>
                </c:pt>
                <c:pt idx="2864">
                  <c:v>2.9198505718164469</c:v>
                </c:pt>
                <c:pt idx="2865">
                  <c:v>2.8890688075708848</c:v>
                </c:pt>
                <c:pt idx="2866">
                  <c:v>2.8582792478123373</c:v>
                </c:pt>
                <c:pt idx="2867">
                  <c:v>2.8274818910470945</c:v>
                </c:pt>
                <c:pt idx="2868">
                  <c:v>2.7966767353177628</c:v>
                </c:pt>
                <c:pt idx="2869">
                  <c:v>2.7658637781845026</c:v>
                </c:pt>
                <c:pt idx="2870">
                  <c:v>2.7350430167078694</c:v>
                </c:pt>
                <c:pt idx="2871">
                  <c:v>2.7042144474300569</c:v>
                </c:pt>
                <c:pt idx="2872">
                  <c:v>2.6733780663570301</c:v>
                </c:pt>
                <c:pt idx="2873">
                  <c:v>2.6425338689399198</c:v>
                </c:pt>
                <c:pt idx="2874">
                  <c:v>2.6116818500570971</c:v>
                </c:pt>
                <c:pt idx="2875">
                  <c:v>2.5808220039953973</c:v>
                </c:pt>
                <c:pt idx="2876">
                  <c:v>2.5499543244320733</c:v>
                </c:pt>
                <c:pt idx="2877">
                  <c:v>2.5190788044153951</c:v>
                </c:pt>
                <c:pt idx="2878">
                  <c:v>2.4881954363466647</c:v>
                </c:pt>
                <c:pt idx="2879">
                  <c:v>2.4573042119615005</c:v>
                </c:pt>
                <c:pt idx="2880">
                  <c:v>2.4264051223102894</c:v>
                </c:pt>
                <c:pt idx="2881">
                  <c:v>2.3954981577399446</c:v>
                </c:pt>
                <c:pt idx="2882">
                  <c:v>2.364583307874498</c:v>
                </c:pt>
                <c:pt idx="2883">
                  <c:v>2.3336605615964041</c:v>
                </c:pt>
                <c:pt idx="2884">
                  <c:v>2.3027299070265834</c:v>
                </c:pt>
                <c:pt idx="2885">
                  <c:v>2.2717913315056455</c:v>
                </c:pt>
                <c:pt idx="2886">
                  <c:v>2.2408448215746088</c:v>
                </c:pt>
                <c:pt idx="2887">
                  <c:v>2.2098903629549076</c:v>
                </c:pt>
                <c:pt idx="2888">
                  <c:v>2.1789279405292197</c:v>
                </c:pt>
                <c:pt idx="2889">
                  <c:v>2.1479575383212972</c:v>
                </c:pt>
                <c:pt idx="2890">
                  <c:v>2.1169791394767139</c:v>
                </c:pt>
                <c:pt idx="2891">
                  <c:v>2.0859927262424094</c:v>
                </c:pt>
                <c:pt idx="2892">
                  <c:v>2.0549982799470916</c:v>
                </c:pt>
                <c:pt idx="2893">
                  <c:v>2.0239957809808486</c:v>
                </c:pt>
                <c:pt idx="2894">
                  <c:v>1.9929852087746214</c:v>
                </c:pt>
                <c:pt idx="2895">
                  <c:v>1.9619665417807077</c:v>
                </c:pt>
                <c:pt idx="2896">
                  <c:v>1.9309397574514344</c:v>
                </c:pt>
                <c:pt idx="2897">
                  <c:v>1.899904832219022</c:v>
                </c:pt>
                <c:pt idx="2898">
                  <c:v>1.8688617414746029</c:v>
                </c:pt>
                <c:pt idx="2899">
                  <c:v>1.8378104595477978</c:v>
                </c:pt>
                <c:pt idx="2900">
                  <c:v>1.8067509596850837</c:v>
                </c:pt>
                <c:pt idx="2901">
                  <c:v>1.7756832140296284</c:v>
                </c:pt>
                <c:pt idx="2902">
                  <c:v>1.7446071935993344</c:v>
                </c:pt>
                <c:pt idx="2903">
                  <c:v>1.7135228682659511</c:v>
                </c:pt>
                <c:pt idx="2904">
                  <c:v>1.6824302067334505</c:v>
                </c:pt>
                <c:pt idx="2905">
                  <c:v>1.6513291765163016</c:v>
                </c:pt>
                <c:pt idx="2906">
                  <c:v>1.6202197439185064</c:v>
                </c:pt>
                <c:pt idx="2907">
                  <c:v>1.5891018740107001</c:v>
                </c:pt>
                <c:pt idx="2908">
                  <c:v>1.5579755306088781</c:v>
                </c:pt>
                <c:pt idx="2909">
                  <c:v>1.5268406762522899</c:v>
                </c:pt>
                <c:pt idx="2910">
                  <c:v>1.4956972721809807</c:v>
                </c:pt>
                <c:pt idx="2911">
                  <c:v>1.4645452783133988</c:v>
                </c:pt>
                <c:pt idx="2912">
                  <c:v>1.433384653224069</c:v>
                </c:pt>
                <c:pt idx="2913">
                  <c:v>1.4022153541208984</c:v>
                </c:pt>
                <c:pt idx="2914">
                  <c:v>1.3710373368222477</c:v>
                </c:pt>
                <c:pt idx="2915">
                  <c:v>1.3398505557340665</c:v>
                </c:pt>
                <c:pt idx="2916">
                  <c:v>1.3086549638269487</c:v>
                </c:pt>
                <c:pt idx="2917">
                  <c:v>1.2774505126127553</c:v>
                </c:pt>
                <c:pt idx="2918">
                  <c:v>1.2462371521211728</c:v>
                </c:pt>
                <c:pt idx="2919">
                  <c:v>1.2150148308763757</c:v>
                </c:pt>
                <c:pt idx="2920">
                  <c:v>1.1837834958733564</c:v>
                </c:pt>
                <c:pt idx="2921">
                  <c:v>1.152543092553864</c:v>
                </c:pt>
                <c:pt idx="2922">
                  <c:v>1.1212935647826718</c:v>
                </c:pt>
                <c:pt idx="2923">
                  <c:v>1.0900348548231877</c:v>
                </c:pt>
                <c:pt idx="2924">
                  <c:v>1.0587669033135643</c:v>
                </c:pt>
                <c:pt idx="2925">
                  <c:v>1.0274896492418228</c:v>
                </c:pt>
                <c:pt idx="2926">
                  <c:v>0.99620302992178278</c:v>
                </c:pt>
                <c:pt idx="2927">
                  <c:v>0.96490698096737992</c:v>
                </c:pt>
                <c:pt idx="2928">
                  <c:v>0.93360143626897585</c:v>
                </c:pt>
                <c:pt idx="2929">
                  <c:v>0.90228632796737107</c:v>
                </c:pt>
                <c:pt idx="2930">
                  <c:v>0.87096158642850241</c:v>
                </c:pt>
                <c:pt idx="2931">
                  <c:v>0.83962714021897544</c:v>
                </c:pt>
                <c:pt idx="2932">
                  <c:v>0.80828291607962766</c:v>
                </c:pt>
                <c:pt idx="2933">
                  <c:v>0.77692883889985875</c:v>
                </c:pt>
                <c:pt idx="2934">
                  <c:v>0.74556483169220578</c:v>
                </c:pt>
                <c:pt idx="2935">
                  <c:v>0.71419081556593533</c:v>
                </c:pt>
                <c:pt idx="2936">
                  <c:v>0.68280670970076229</c:v>
                </c:pt>
                <c:pt idx="2937">
                  <c:v>0.65141243132076077</c:v>
                </c:pt>
                <c:pt idx="2938">
                  <c:v>0.62000789566729808</c:v>
                </c:pt>
                <c:pt idx="2939">
                  <c:v>0.58859301597280922</c:v>
                </c:pt>
                <c:pt idx="2940">
                  <c:v>0.55716770343376887</c:v>
                </c:pt>
                <c:pt idx="2941">
                  <c:v>0.52573186718320375</c:v>
                </c:pt>
                <c:pt idx="2942">
                  <c:v>0.49428541426390527</c:v>
                </c:pt>
                <c:pt idx="2943">
                  <c:v>0.46282824960086499</c:v>
                </c:pt>
                <c:pt idx="2944">
                  <c:v>0.43136027597362669</c:v>
                </c:pt>
                <c:pt idx="2945">
                  <c:v>0.39988139398848654</c:v>
                </c:pt>
                <c:pt idx="2946">
                  <c:v>0.36839150205067667</c:v>
                </c:pt>
                <c:pt idx="2947">
                  <c:v>0.33689049633605139</c:v>
                </c:pt>
                <c:pt idx="2948">
                  <c:v>0.30537827076301405</c:v>
                </c:pt>
                <c:pt idx="2949">
                  <c:v>0.27385471696400787</c:v>
                </c:pt>
                <c:pt idx="2950">
                  <c:v>0.2423197242566931</c:v>
                </c:pt>
                <c:pt idx="2951">
                  <c:v>0.21077317961533612</c:v>
                </c:pt>
                <c:pt idx="2952">
                  <c:v>0.17921496764161268</c:v>
                </c:pt>
                <c:pt idx="2953">
                  <c:v>0.14764497053597506</c:v>
                </c:pt>
                <c:pt idx="2954">
                  <c:v>0.1160630680673217</c:v>
                </c:pt>
                <c:pt idx="2955">
                  <c:v>8.4469137544509187E-2</c:v>
                </c:pt>
                <c:pt idx="2956">
                  <c:v>5.2863053786131417E-2</c:v>
                </c:pt>
                <c:pt idx="2957">
                  <c:v>2.1244689090806224E-2</c:v>
                </c:pt>
                <c:pt idx="2958">
                  <c:v>-1.0386086792902798E-2</c:v>
                </c:pt>
                <c:pt idx="2959">
                  <c:v>-4.2029406696886318E-2</c:v>
                </c:pt>
                <c:pt idx="2960">
                  <c:v>-7.3685406063355413E-2</c:v>
                </c:pt>
                <c:pt idx="2961">
                  <c:v>-0.10535422297573357</c:v>
                </c:pt>
                <c:pt idx="2962">
                  <c:v>-0.13703599818939971</c:v>
                </c:pt>
                <c:pt idx="2963">
                  <c:v>-0.1687308751624583</c:v>
                </c:pt>
                <c:pt idx="2964">
                  <c:v>-0.20043900008689705</c:v>
                </c:pt>
                <c:pt idx="2965">
                  <c:v>-0.23216052191965453</c:v>
                </c:pt>
                <c:pt idx="2966">
                  <c:v>-0.26389559241416105</c:v>
                </c:pt>
                <c:pt idx="2967">
                  <c:v>-0.29564436615197054</c:v>
                </c:pt>
                <c:pt idx="2968">
                  <c:v>-0.32740700057377586</c:v>
                </c:pt>
                <c:pt idx="2969">
                  <c:v>-0.35918365601269991</c:v>
                </c:pt>
                <c:pt idx="2970">
                  <c:v>-0.39097449572489373</c:v>
                </c:pt>
                <c:pt idx="2971">
                  <c:v>-0.42277968592241782</c:v>
                </c:pt>
                <c:pt idx="2972">
                  <c:v>-0.45459939580584136</c:v>
                </c:pt>
                <c:pt idx="2973">
                  <c:v>-0.48643379759616667</c:v>
                </c:pt>
                <c:pt idx="2974">
                  <c:v>-0.51828306656783574</c:v>
                </c:pt>
                <c:pt idx="2975">
                  <c:v>-0.55014738108164774</c:v>
                </c:pt>
                <c:pt idx="2976">
                  <c:v>-0.58202692261749478</c:v>
                </c:pt>
                <c:pt idx="2977">
                  <c:v>-0.61392187580779345</c:v>
                </c:pt>
                <c:pt idx="2978">
                  <c:v>-0.64583242847031963</c:v>
                </c:pt>
                <c:pt idx="2979">
                  <c:v>-0.67775877164214982</c:v>
                </c:pt>
                <c:pt idx="2980">
                  <c:v>-0.70970109961288586</c:v>
                </c:pt>
                <c:pt idx="2981">
                  <c:v>-0.74165960995835289</c:v>
                </c:pt>
                <c:pt idx="2982">
                  <c:v>-0.77363450357456687</c:v>
                </c:pt>
                <c:pt idx="2983">
                  <c:v>-0.80562598471193581</c:v>
                </c:pt>
                <c:pt idx="2984">
                  <c:v>-0.83763426100885929</c:v>
                </c:pt>
                <c:pt idx="2985">
                  <c:v>-0.86965954352647246</c:v>
                </c:pt>
                <c:pt idx="2986">
                  <c:v>-0.90170204678224875</c:v>
                </c:pt>
                <c:pt idx="2987">
                  <c:v>-0.9337619887857187</c:v>
                </c:pt>
                <c:pt idx="2988">
                  <c:v>-0.96583959107181738</c:v>
                </c:pt>
                <c:pt idx="2989">
                  <c:v>-0.99793507873647824</c:v>
                </c:pt>
                <c:pt idx="2990">
                  <c:v>-1.0300486804709987</c:v>
                </c:pt>
                <c:pt idx="2991">
                  <c:v>-1.06218062859717</c:v>
                </c:pt>
                <c:pt idx="2992">
                  <c:v>-1.0943311591022455</c:v>
                </c:pt>
                <c:pt idx="2993">
                  <c:v>-1.1265005116742204</c:v>
                </c:pt>
                <c:pt idx="2994">
                  <c:v>-1.1586889297366996</c:v>
                </c:pt>
                <c:pt idx="2995">
                  <c:v>-1.1908966604850943</c:v>
                </c:pt>
                <c:pt idx="2996">
                  <c:v>-1.2231239549206492</c:v>
                </c:pt>
                <c:pt idx="2997">
                  <c:v>-1.2553710678875416</c:v>
                </c:pt>
                <c:pt idx="2998">
                  <c:v>-1.287638258107183</c:v>
                </c:pt>
                <c:pt idx="2999">
                  <c:v>-1.3199257882142934</c:v>
                </c:pt>
                <c:pt idx="3000">
                  <c:v>-1.3522339247933324</c:v>
                </c:pt>
                <c:pt idx="3001">
                  <c:v>-1.3845629384128475</c:v>
                </c:pt>
                <c:pt idx="3002">
                  <c:v>-1.4169131036626021</c:v>
                </c:pt>
                <c:pt idx="3003">
                  <c:v>-1.4492846991889843</c:v>
                </c:pt>
                <c:pt idx="3004">
                  <c:v>-1.4816780077307368</c:v>
                </c:pt>
                <c:pt idx="3005">
                  <c:v>-1.5140933161551873</c:v>
                </c:pt>
                <c:pt idx="3006">
                  <c:v>-1.5465309154942661</c:v>
                </c:pt>
                <c:pt idx="3007">
                  <c:v>-1.5789911009806334</c:v>
                </c:pt>
                <c:pt idx="3008">
                  <c:v>-1.6114741720832986</c:v>
                </c:pt>
                <c:pt idx="3009">
                  <c:v>-1.6439804325442346</c:v>
                </c:pt>
                <c:pt idx="3010">
                  <c:v>-1.6765101904141879</c:v>
                </c:pt>
                <c:pt idx="3011">
                  <c:v>-1.7090637580888435</c:v>
                </c:pt>
                <c:pt idx="3012">
                  <c:v>-1.7416414523447084</c:v>
                </c:pt>
                <c:pt idx="3013">
                  <c:v>-1.7742435943753778</c:v>
                </c:pt>
                <c:pt idx="3014">
                  <c:v>-1.8068705098279312</c:v>
                </c:pt>
                <c:pt idx="3015">
                  <c:v>-1.8395225288378563</c:v>
                </c:pt>
                <c:pt idx="3016">
                  <c:v>-1.8721999860662586</c:v>
                </c:pt>
                <c:pt idx="3017">
                  <c:v>-1.9049032207350991</c:v>
                </c:pt>
                <c:pt idx="3018">
                  <c:v>-1.9376325766632549</c:v>
                </c:pt>
                <c:pt idx="3019">
                  <c:v>-1.9703884023024729</c:v>
                </c:pt>
                <c:pt idx="3020">
                  <c:v>-2.0031710507727016</c:v>
                </c:pt>
                <c:pt idx="3021">
                  <c:v>-2.0359808798983532</c:v>
                </c:pt>
                <c:pt idx="3022">
                  <c:v>-2.0688182522432612</c:v>
                </c:pt>
                <c:pt idx="3023">
                  <c:v>-2.1016835351469147</c:v>
                </c:pt>
                <c:pt idx="3024">
                  <c:v>-2.1345771007590022</c:v>
                </c:pt>
                <c:pt idx="3025">
                  <c:v>-2.167499326075411</c:v>
                </c:pt>
                <c:pt idx="3026">
                  <c:v>-2.2004505929728184</c:v>
                </c:pt>
                <c:pt idx="3027">
                  <c:v>-2.2334312882442577</c:v>
                </c:pt>
                <c:pt idx="3028">
                  <c:v>-2.2664418036333664</c:v>
                </c:pt>
                <c:pt idx="3029">
                  <c:v>-2.2994825358694917</c:v>
                </c:pt>
                <c:pt idx="3030">
                  <c:v>-2.3325538867020827</c:v>
                </c:pt>
                <c:pt idx="3031">
                  <c:v>-2.3656562629351408</c:v>
                </c:pt>
                <c:pt idx="3032">
                  <c:v>-2.3987900764614998</c:v>
                </c:pt>
                <c:pt idx="3033">
                  <c:v>-2.4319557442963871</c:v>
                </c:pt>
                <c:pt idx="3034">
                  <c:v>-2.4651536886115584</c:v>
                </c:pt>
                <c:pt idx="3035">
                  <c:v>-2.4983843367686882</c:v>
                </c:pt>
                <c:pt idx="3036">
                  <c:v>-2.5316481213525415</c:v>
                </c:pt>
                <c:pt idx="3037">
                  <c:v>-2.5649454802044258</c:v>
                </c:pt>
                <c:pt idx="3038">
                  <c:v>-2.5982768564547127</c:v>
                </c:pt>
                <c:pt idx="3039">
                  <c:v>-2.6316426985551433</c:v>
                </c:pt>
                <c:pt idx="3040">
                  <c:v>-2.6650434603114439</c:v>
                </c:pt>
                <c:pt idx="3041">
                  <c:v>-2.6984796009149807</c:v>
                </c:pt>
                <c:pt idx="3042">
                  <c:v>-2.7319515849748495</c:v>
                </c:pt>
                <c:pt idx="3043">
                  <c:v>-2.765459882548349</c:v>
                </c:pt>
                <c:pt idx="3044">
                  <c:v>-2.7990049691725742</c:v>
                </c:pt>
                <c:pt idx="3045">
                  <c:v>-2.8325873258951222</c:v>
                </c:pt>
                <c:pt idx="3046">
                  <c:v>-2.8662074393035661</c:v>
                </c:pt>
                <c:pt idx="3047">
                  <c:v>-2.8998658015562584</c:v>
                </c:pt>
                <c:pt idx="3048">
                  <c:v>-2.9335629104110565</c:v>
                </c:pt>
                <c:pt idx="3049">
                  <c:v>-2.9672992692545508</c:v>
                </c:pt>
                <c:pt idx="3050">
                  <c:v>-3.0010753871309177</c:v>
                </c:pt>
                <c:pt idx="3051">
                  <c:v>-3.0348917787699339</c:v>
                </c:pt>
                <c:pt idx="3052">
                  <c:v>-3.0687489646144956</c:v>
                </c:pt>
                <c:pt idx="3053">
                  <c:v>-3.1026474708482699</c:v>
                </c:pt>
                <c:pt idx="3054">
                  <c:v>-3.1365878294219529</c:v>
                </c:pt>
                <c:pt idx="3055">
                  <c:v>-3.1705705780799343</c:v>
                </c:pt>
                <c:pt idx="3056">
                  <c:v>-3.2045962603857387</c:v>
                </c:pt>
                <c:pt idx="3057">
                  <c:v>-3.2386654257474037</c:v>
                </c:pt>
                <c:pt idx="3058">
                  <c:v>-3.2727786294420227</c:v>
                </c:pt>
                <c:pt idx="3059">
                  <c:v>-3.3069364326395396</c:v>
                </c:pt>
                <c:pt idx="3060">
                  <c:v>-3.3411394024268009</c:v>
                </c:pt>
                <c:pt idx="3061">
                  <c:v>-3.375388111829781</c:v>
                </c:pt>
                <c:pt idx="3062">
                  <c:v>-3.4096831398361016</c:v>
                </c:pt>
                <c:pt idx="3063">
                  <c:v>-3.4440250714166227</c:v>
                </c:pt>
                <c:pt idx="3064">
                  <c:v>-3.4784144975464075</c:v>
                </c:pt>
                <c:pt idx="3065">
                  <c:v>-3.5128520152245009</c:v>
                </c:pt>
                <c:pt idx="3066">
                  <c:v>-3.5473382274942367</c:v>
                </c:pt>
                <c:pt idx="3067">
                  <c:v>-3.581873743461319</c:v>
                </c:pt>
                <c:pt idx="3068">
                  <c:v>-3.616459178312458</c:v>
                </c:pt>
                <c:pt idx="3069">
                  <c:v>-3.6510951533320708</c:v>
                </c:pt>
                <c:pt idx="3070">
                  <c:v>-3.6857822959195996</c:v>
                </c:pt>
                <c:pt idx="3071">
                  <c:v>-3.7205212396046408</c:v>
                </c:pt>
                <c:pt idx="3072">
                  <c:v>-3.7553126240620429</c:v>
                </c:pt>
                <c:pt idx="3073">
                  <c:v>-3.7901570951261765</c:v>
                </c:pt>
                <c:pt idx="3074">
                  <c:v>-3.825055304803894</c:v>
                </c:pt>
                <c:pt idx="3075">
                  <c:v>-3.8600079112872816</c:v>
                </c:pt>
                <c:pt idx="3076">
                  <c:v>-3.8950155789647392</c:v>
                </c:pt>
                <c:pt idx="3077">
                  <c:v>-3.9300789784316565</c:v>
                </c:pt>
                <c:pt idx="3078">
                  <c:v>-3.9651987865002543</c:v>
                </c:pt>
                <c:pt idx="3079">
                  <c:v>-4.0003756862077804</c:v>
                </c:pt>
                <c:pt idx="3080">
                  <c:v>-4.0356103668247902</c:v>
                </c:pt>
                <c:pt idx="3081">
                  <c:v>-4.0709035238613902</c:v>
                </c:pt>
                <c:pt idx="3082">
                  <c:v>-4.1062558590728742</c:v>
                </c:pt>
                <c:pt idx="3083">
                  <c:v>-4.1416680804647052</c:v>
                </c:pt>
                <c:pt idx="3084">
                  <c:v>-4.1771409022957071</c:v>
                </c:pt>
                <c:pt idx="3085">
                  <c:v>-4.2126750450807879</c:v>
                </c:pt>
                <c:pt idx="3086">
                  <c:v>-4.248271235592191</c:v>
                </c:pt>
                <c:pt idx="3087">
                  <c:v>-4.2839302068595826</c:v>
                </c:pt>
                <c:pt idx="3088">
                  <c:v>-4.3196526981697811</c:v>
                </c:pt>
                <c:pt idx="3089">
                  <c:v>-4.3554394550635482</c:v>
                </c:pt>
                <c:pt idx="3090">
                  <c:v>-4.3912912293334037</c:v>
                </c:pt>
                <c:pt idx="3091">
                  <c:v>-4.427208779018688</c:v>
                </c:pt>
                <c:pt idx="3092">
                  <c:v>-4.4631928683996644</c:v>
                </c:pt>
                <c:pt idx="3093">
                  <c:v>-4.4992442679910569</c:v>
                </c:pt>
                <c:pt idx="3094">
                  <c:v>-4.5353637545329404</c:v>
                </c:pt>
                <c:pt idx="3095">
                  <c:v>-4.5715521109820987</c:v>
                </c:pt>
                <c:pt idx="3096">
                  <c:v>-4.6078101265006861</c:v>
                </c:pt>
                <c:pt idx="3097">
                  <c:v>-4.6441385964441286</c:v>
                </c:pt>
                <c:pt idx="3098">
                  <c:v>-4.6805383223469121</c:v>
                </c:pt>
                <c:pt idx="3099">
                  <c:v>-4.7170101119090075</c:v>
                </c:pt>
                <c:pt idx="3100">
                  <c:v>-4.7535547789778541</c:v>
                </c:pt>
                <c:pt idx="3101">
                  <c:v>-4.790173143531482</c:v>
                </c:pt>
                <c:pt idx="3102">
                  <c:v>-4.8268660316593524</c:v>
                </c:pt>
                <c:pt idx="3103">
                  <c:v>-4.8636342755409849</c:v>
                </c:pt>
                <c:pt idx="3104">
                  <c:v>-4.9004787134239649</c:v>
                </c:pt>
                <c:pt idx="3105">
                  <c:v>-4.9374001896003721</c:v>
                </c:pt>
                <c:pt idx="3106">
                  <c:v>-4.9743995543813604</c:v>
                </c:pt>
                <c:pt idx="3107">
                  <c:v>-5.0114776640702789</c:v>
                </c:pt>
                <c:pt idx="3108">
                  <c:v>-5.0486353809342255</c:v>
                </c:pt>
                <c:pt idx="3109">
                  <c:v>-5.0858735731739388</c:v>
                </c:pt>
                <c:pt idx="3110">
                  <c:v>-5.1231931148927128</c:v>
                </c:pt>
                <c:pt idx="3111">
                  <c:v>-5.1605948860620092</c:v>
                </c:pt>
                <c:pt idx="3112">
                  <c:v>-5.1980797724877679</c:v>
                </c:pt>
                <c:pt idx="3113">
                  <c:v>-5.2356486657728505</c:v>
                </c:pt>
                <c:pt idx="3114">
                  <c:v>-5.2733024632792711</c:v>
                </c:pt>
                <c:pt idx="3115">
                  <c:v>-5.3110420680880166</c:v>
                </c:pt>
                <c:pt idx="3116">
                  <c:v>-5.3488683889572775</c:v>
                </c:pt>
                <c:pt idx="3117">
                  <c:v>-5.3867823402788986</c:v>
                </c:pt>
                <c:pt idx="3118">
                  <c:v>-5.4247848420332403</c:v>
                </c:pt>
                <c:pt idx="3119">
                  <c:v>-5.4628768197422319</c:v>
                </c:pt>
                <c:pt idx="3120">
                  <c:v>-5.5010592044201392</c:v>
                </c:pt>
                <c:pt idx="3121">
                  <c:v>-5.5393329325232674</c:v>
                </c:pt>
                <c:pt idx="3122">
                  <c:v>-5.5776989458976098</c:v>
                </c:pt>
                <c:pt idx="3123">
                  <c:v>-5.6161581917238692</c:v>
                </c:pt>
                <c:pt idx="3124">
                  <c:v>-5.654711622461976</c:v>
                </c:pt>
                <c:pt idx="3125">
                  <c:v>-5.6933601957924393</c:v>
                </c:pt>
                <c:pt idx="3126">
                  <c:v>-5.7321048745570202</c:v>
                </c:pt>
                <c:pt idx="3127">
                  <c:v>-5.7709466266962188</c:v>
                </c:pt>
                <c:pt idx="3128">
                  <c:v>-5.8098864251860523</c:v>
                </c:pt>
                <c:pt idx="3129">
                  <c:v>-5.8489252479719012</c:v>
                </c:pt>
                <c:pt idx="3130">
                  <c:v>-5.8880640779010927</c:v>
                </c:pt>
                <c:pt idx="3131">
                  <c:v>-5.9273039026536427</c:v>
                </c:pt>
                <c:pt idx="3132">
                  <c:v>-5.9666457146699505</c:v>
                </c:pt>
                <c:pt idx="3133">
                  <c:v>-6.0060905110780327</c:v>
                </c:pt>
                <c:pt idx="3134">
                  <c:v>-6.0456392936176897</c:v>
                </c:pt>
                <c:pt idx="3135">
                  <c:v>-6.0852930685630016</c:v>
                </c:pt>
                <c:pt idx="3136">
                  <c:v>-6.1250528466430785</c:v>
                </c:pt>
                <c:pt idx="3137">
                  <c:v>-6.1649196429605819</c:v>
                </c:pt>
                <c:pt idx="3138">
                  <c:v>-6.2048944769079251</c:v>
                </c:pt>
                <c:pt idx="3139">
                  <c:v>-6.2449783720824463</c:v>
                </c:pt>
                <c:pt idx="3140">
                  <c:v>-6.2851723561983963</c:v>
                </c:pt>
                <c:pt idx="3141">
                  <c:v>-6.3254774609976616</c:v>
                </c:pt>
                <c:pt idx="3142">
                  <c:v>-6.3658947221583375</c:v>
                </c:pt>
                <c:pt idx="3143">
                  <c:v>-6.406425179201146</c:v>
                </c:pt>
                <c:pt idx="3144">
                  <c:v>-6.4470698753940159</c:v>
                </c:pt>
                <c:pt idx="3145">
                  <c:v>-6.4878298576542539</c:v>
                </c:pt>
                <c:pt idx="3146">
                  <c:v>-6.5287061764493188</c:v>
                </c:pt>
                <c:pt idx="3147">
                  <c:v>-6.5696998856953535</c:v>
                </c:pt>
                <c:pt idx="3148">
                  <c:v>-6.6108120426531514</c:v>
                </c:pt>
                <c:pt idx="3149">
                  <c:v>-6.6520437078228554</c:v>
                </c:pt>
                <c:pt idx="3150">
                  <c:v>-6.6933959448367366</c:v>
                </c:pt>
                <c:pt idx="3151">
                  <c:v>-6.7348698203488127</c:v>
                </c:pt>
                <c:pt idx="3152">
                  <c:v>-6.7764664039243749</c:v>
                </c:pt>
                <c:pt idx="3153">
                  <c:v>-6.8181867679256092</c:v>
                </c:pt>
                <c:pt idx="3154">
                  <c:v>-6.8600319873965603</c:v>
                </c:pt>
                <c:pt idx="3155">
                  <c:v>-6.9020031399457649</c:v>
                </c:pt>
                <c:pt idx="3156">
                  <c:v>-6.9441013056266527</c:v>
                </c:pt>
                <c:pt idx="3157">
                  <c:v>-6.9863275668164837</c:v>
                </c:pt>
                <c:pt idx="3158">
                  <c:v>-7.0286830080932905</c:v>
                </c:pt>
                <c:pt idx="3159">
                  <c:v>-7.071168716110618</c:v>
                </c:pt>
                <c:pt idx="3160">
                  <c:v>-7.1137857794704029</c:v>
                </c:pt>
                <c:pt idx="3161">
                  <c:v>-7.1565352885946893</c:v>
                </c:pt>
                <c:pt idx="3162">
                  <c:v>-7.1994183355950661</c:v>
                </c:pt>
                <c:pt idx="3163">
                  <c:v>-7.2424360141394324</c:v>
                </c:pt>
                <c:pt idx="3164">
                  <c:v>-7.285589419318681</c:v>
                </c:pt>
                <c:pt idx="3165">
                  <c:v>-7.3288796475101243</c:v>
                </c:pt>
                <c:pt idx="3166">
                  <c:v>-7.3723077962398529</c:v>
                </c:pt>
                <c:pt idx="3167">
                  <c:v>-7.4158749640442734</c:v>
                </c:pt>
                <c:pt idx="3168">
                  <c:v>-7.4595822503272231</c:v>
                </c:pt>
                <c:pt idx="3169">
                  <c:v>-7.5034307552187531</c:v>
                </c:pt>
                <c:pt idx="3170">
                  <c:v>-7.547421579429848</c:v>
                </c:pt>
                <c:pt idx="3171">
                  <c:v>-7.5915558241071155</c:v>
                </c:pt>
                <c:pt idx="3172">
                  <c:v>-7.6358345906842429</c:v>
                </c:pt>
                <c:pt idx="3173">
                  <c:v>-7.6802589807339929</c:v>
                </c:pt>
                <c:pt idx="3174">
                  <c:v>-7.7248300958171221</c:v>
                </c:pt>
                <c:pt idx="3175">
                  <c:v>-7.7695490373301537</c:v>
                </c:pt>
                <c:pt idx="3176">
                  <c:v>-7.8144169063524789</c:v>
                </c:pt>
                <c:pt idx="3177">
                  <c:v>-7.8594348034912329</c:v>
                </c:pt>
                <c:pt idx="3178">
                  <c:v>-7.9046038287248575</c:v>
                </c:pt>
                <c:pt idx="3179">
                  <c:v>-7.9499250812463371</c:v>
                </c:pt>
                <c:pt idx="3180">
                  <c:v>-7.9953996593041499</c:v>
                </c:pt>
                <c:pt idx="3181">
                  <c:v>-8.0410286600419205</c:v>
                </c:pt>
                <c:pt idx="3182">
                  <c:v>-8.0868131793387494</c:v>
                </c:pt>
                <c:pt idx="3183">
                  <c:v>-8.132754311645197</c:v>
                </c:pt>
                <c:pt idx="3184">
                  <c:v>-8.1788531498215278</c:v>
                </c:pt>
                <c:pt idx="3185">
                  <c:v>-8.2251107849731468</c:v>
                </c:pt>
                <c:pt idx="3186">
                  <c:v>-8.2715283062847096</c:v>
                </c:pt>
                <c:pt idx="3187">
                  <c:v>-8.3181068008549435</c:v>
                </c:pt>
                <c:pt idx="3188">
                  <c:v>-8.3648473535295995</c:v>
                </c:pt>
                <c:pt idx="3189">
                  <c:v>-8.4117510467326397</c:v>
                </c:pt>
                <c:pt idx="3190">
                  <c:v>-8.4588189602993751</c:v>
                </c:pt>
                <c:pt idx="3191">
                  <c:v>-8.5060521713060364</c:v>
                </c:pt>
                <c:pt idx="3192">
                  <c:v>-8.5534517539004504</c:v>
                </c:pt>
                <c:pt idx="3193">
                  <c:v>-8.6010187791320316</c:v>
                </c:pt>
                <c:pt idx="3194">
                  <c:v>-8.6487543147798469</c:v>
                </c:pt>
                <c:pt idx="3195">
                  <c:v>-8.696659425182709</c:v>
                </c:pt>
                <c:pt idx="3196">
                  <c:v>-8.7447351710661199</c:v>
                </c:pt>
                <c:pt idx="3197">
                  <c:v>-8.7929826093712151</c:v>
                </c:pt>
                <c:pt idx="3198">
                  <c:v>-8.8414027930822154</c:v>
                </c:pt>
                <c:pt idx="3199">
                  <c:v>-8.8899967710532923</c:v>
                </c:pt>
                <c:pt idx="3200">
                  <c:v>-8.9387655878374037</c:v>
                </c:pt>
                <c:pt idx="3201">
                  <c:v>-8.9877102835120475</c:v>
                </c:pt>
                <c:pt idx="3202">
                  <c:v>-9.0368318935076921</c:v>
                </c:pt>
                <c:pt idx="3203">
                  <c:v>-9.0861314484348163</c:v>
                </c:pt>
                <c:pt idx="3204">
                  <c:v>-9.1356099739113521</c:v>
                </c:pt>
                <c:pt idx="3205">
                  <c:v>-9.1852684903911115</c:v>
                </c:pt>
                <c:pt idx="3206">
                  <c:v>-9.2351080129905494</c:v>
                </c:pt>
                <c:pt idx="3207">
                  <c:v>-9.2851295513189314</c:v>
                </c:pt>
                <c:pt idx="3208">
                  <c:v>-9.3353341093055331</c:v>
                </c:pt>
                <c:pt idx="3209">
                  <c:v>-9.3857226850302293</c:v>
                </c:pt>
                <c:pt idx="3210">
                  <c:v>-9.436296270552365</c:v>
                </c:pt>
                <c:pt idx="3211">
                  <c:v>-9.4870558517425465</c:v>
                </c:pt>
                <c:pt idx="3212">
                  <c:v>-9.5380024081124155</c:v>
                </c:pt>
                <c:pt idx="3213">
                  <c:v>-9.5891369126481276</c:v>
                </c:pt>
                <c:pt idx="3214">
                  <c:v>-9.6404603316422701</c:v>
                </c:pt>
                <c:pt idx="3215">
                  <c:v>-9.6919736245285275</c:v>
                </c:pt>
                <c:pt idx="3216">
                  <c:v>-9.7436777437151356</c:v>
                </c:pt>
                <c:pt idx="3217">
                  <c:v>-9.7955736344228015</c:v>
                </c:pt>
                <c:pt idx="3218">
                  <c:v>-9.8476622345202163</c:v>
                </c:pt>
                <c:pt idx="3219">
                  <c:v>-9.8999444743628011</c:v>
                </c:pt>
                <c:pt idx="3220">
                  <c:v>-9.9524212766325597</c:v>
                </c:pt>
                <c:pt idx="3221">
                  <c:v>-10.005093556178824</c:v>
                </c:pt>
                <c:pt idx="3222">
                  <c:v>-10.057962219860512</c:v>
                </c:pt>
                <c:pt idx="3223">
                  <c:v>-10.11102816639092</c:v>
                </c:pt>
                <c:pt idx="3224">
                  <c:v>-10.164292286181396</c:v>
                </c:pt>
                <c:pt idx="3225">
                  <c:v>-10.217755461190778</c:v>
                </c:pt>
                <c:pt idx="3226">
                  <c:v>-10.271418564772514</c:v>
                </c:pt>
                <c:pt idx="3227">
                  <c:v>-10.325282461526225</c:v>
                </c:pt>
                <c:pt idx="3228">
                  <c:v>-10.37934800714989</c:v>
                </c:pt>
                <c:pt idx="3229">
                  <c:v>-10.433616048294789</c:v>
                </c:pt>
                <c:pt idx="3230">
                  <c:v>-10.488087422421133</c:v>
                </c:pt>
                <c:pt idx="3231">
                  <c:v>-10.542762957657736</c:v>
                </c:pt>
                <c:pt idx="3232">
                  <c:v>-10.59764347266168</c:v>
                </c:pt>
                <c:pt idx="3233">
                  <c:v>-10.652729776481682</c:v>
                </c:pt>
                <c:pt idx="3234">
                  <c:v>-10.708022668423283</c:v>
                </c:pt>
                <c:pt idx="3235">
                  <c:v>-10.763522937916347</c:v>
                </c:pt>
                <c:pt idx="3236">
                  <c:v>-10.819231364384486</c:v>
                </c:pt>
                <c:pt idx="3237">
                  <c:v>-10.875148717118144</c:v>
                </c:pt>
                <c:pt idx="3238">
                  <c:v>-10.931275755148517</c:v>
                </c:pt>
                <c:pt idx="3239">
                  <c:v>-10.987613227125721</c:v>
                </c:pt>
                <c:pt idx="3240">
                  <c:v>-11.044161871198328</c:v>
                </c:pt>
                <c:pt idx="3241">
                  <c:v>-11.100922414896017</c:v>
                </c:pt>
                <c:pt idx="3242">
                  <c:v>-11.157895575015342</c:v>
                </c:pt>
                <c:pt idx="3243">
                  <c:v>-11.215082057508017</c:v>
                </c:pt>
                <c:pt idx="3244">
                  <c:v>-11.272482557371173</c:v>
                </c:pt>
                <c:pt idx="3245">
                  <c:v>-11.330097758542404</c:v>
                </c:pt>
                <c:pt idx="3246">
                  <c:v>-11.387928333795347</c:v>
                </c:pt>
                <c:pt idx="3247">
                  <c:v>-11.445974944640895</c:v>
                </c:pt>
                <c:pt idx="3248">
                  <c:v>-11.504238241228729</c:v>
                </c:pt>
                <c:pt idx="3249">
                  <c:v>-11.562718862254451</c:v>
                </c:pt>
                <c:pt idx="3250">
                  <c:v>-11.62141743486767</c:v>
                </c:pt>
                <c:pt idx="3251">
                  <c:v>-11.680334574584661</c:v>
                </c:pt>
                <c:pt idx="3252">
                  <c:v>-11.739470885203607</c:v>
                </c:pt>
                <c:pt idx="3253">
                  <c:v>-11.798826958723174</c:v>
                </c:pt>
                <c:pt idx="3254">
                  <c:v>-11.858403375264277</c:v>
                </c:pt>
                <c:pt idx="3255">
                  <c:v>-11.918200702995236</c:v>
                </c:pt>
                <c:pt idx="3256">
                  <c:v>-11.978219498060369</c:v>
                </c:pt>
                <c:pt idx="3257">
                  <c:v>-12.038460304511286</c:v>
                </c:pt>
                <c:pt idx="3258">
                  <c:v>-12.098923654242277</c:v>
                </c:pt>
                <c:pt idx="3259">
                  <c:v>-12.159610066928916</c:v>
                </c:pt>
                <c:pt idx="3260">
                  <c:v>-12.220520049970006</c:v>
                </c:pt>
                <c:pt idx="3261">
                  <c:v>-12.281654098432249</c:v>
                </c:pt>
                <c:pt idx="3262">
                  <c:v>-12.343012694999711</c:v>
                </c:pt>
                <c:pt idx="3263">
                  <c:v>-12.404596309925846</c:v>
                </c:pt>
                <c:pt idx="3264">
                  <c:v>-12.466405400989053</c:v>
                </c:pt>
                <c:pt idx="3265">
                  <c:v>-12.528440413452167</c:v>
                </c:pt>
                <c:pt idx="3266">
                  <c:v>-12.590701780024302</c:v>
                </c:pt>
                <c:pt idx="3267">
                  <c:v>-12.653189920827764</c:v>
                </c:pt>
                <c:pt idx="3268">
                  <c:v>-12.715905243367352</c:v>
                </c:pt>
                <c:pt idx="3269">
                  <c:v>-12.778848142503684</c:v>
                </c:pt>
                <c:pt idx="3270">
                  <c:v>-12.84201900042939</c:v>
                </c:pt>
                <c:pt idx="3271">
                  <c:v>-12.905418186649694</c:v>
                </c:pt>
                <c:pt idx="3272">
                  <c:v>-12.969046057965279</c:v>
                </c:pt>
                <c:pt idx="3273">
                  <c:v>-13.032902958460287</c:v>
                </c:pt>
                <c:pt idx="3274">
                  <c:v>-13.096989219491897</c:v>
                </c:pt>
                <c:pt idx="3275">
                  <c:v>-13.16130515968508</c:v>
                </c:pt>
                <c:pt idx="3276">
                  <c:v>-13.22585108492934</c:v>
                </c:pt>
                <c:pt idx="3277">
                  <c:v>-13.290627288380321</c:v>
                </c:pt>
                <c:pt idx="3278">
                  <c:v>-13.355634050463017</c:v>
                </c:pt>
                <c:pt idx="3279">
                  <c:v>-13.420871638880348</c:v>
                </c:pt>
                <c:pt idx="3280">
                  <c:v>-13.486340308623559</c:v>
                </c:pt>
                <c:pt idx="3281">
                  <c:v>-13.55204030198699</c:v>
                </c:pt>
                <c:pt idx="3282">
                  <c:v>-13.617971848585196</c:v>
                </c:pt>
                <c:pt idx="3283">
                  <c:v>-13.684135165374459</c:v>
                </c:pt>
                <c:pt idx="3284">
                  <c:v>-13.75053045667647</c:v>
                </c:pt>
                <c:pt idx="3285">
                  <c:v>-13.817157914206126</c:v>
                </c:pt>
                <c:pt idx="3286">
                  <c:v>-13.884017717101775</c:v>
                </c:pt>
                <c:pt idx="3287">
                  <c:v>-13.951110031959375</c:v>
                </c:pt>
                <c:pt idx="3288">
                  <c:v>-14.018435012868935</c:v>
                </c:pt>
                <c:pt idx="3289">
                  <c:v>-14.0859928014549</c:v>
                </c:pt>
                <c:pt idx="3290">
                  <c:v>-14.153783526918593</c:v>
                </c:pt>
                <c:pt idx="3291">
                  <c:v>-14.221807306084813</c:v>
                </c:pt>
                <c:pt idx="3292">
                  <c:v>-14.290064243450342</c:v>
                </c:pt>
                <c:pt idx="3293">
                  <c:v>-14.35855443123614</c:v>
                </c:pt>
                <c:pt idx="3294">
                  <c:v>-14.427277949441585</c:v>
                </c:pt>
                <c:pt idx="3295">
                  <c:v>-14.496234865902395</c:v>
                </c:pt>
                <c:pt idx="3296">
                  <c:v>-14.565425236350842</c:v>
                </c:pt>
                <c:pt idx="3297">
                  <c:v>-14.634849104478418</c:v>
                </c:pt>
                <c:pt idx="3298">
                  <c:v>-14.704506502002282</c:v>
                </c:pt>
                <c:pt idx="3299">
                  <c:v>-14.774397448732445</c:v>
                </c:pt>
                <c:pt idx="3300">
                  <c:v>-14.844521952643298</c:v>
                </c:pt>
                <c:pt idx="3301">
                  <c:v>-14.914880009946982</c:v>
                </c:pt>
                <c:pt idx="3302">
                  <c:v>-14.985471605168835</c:v>
                </c:pt>
                <c:pt idx="3303">
                  <c:v>-15.056296711225581</c:v>
                </c:pt>
                <c:pt idx="3304">
                  <c:v>-15.127355289505742</c:v>
                </c:pt>
                <c:pt idx="3305">
                  <c:v>-15.198647289952703</c:v>
                </c:pt>
                <c:pt idx="3306">
                  <c:v>-15.270172651149512</c:v>
                </c:pt>
                <c:pt idx="3307">
                  <c:v>-15.341931300405454</c:v>
                </c:pt>
                <c:pt idx="3308">
                  <c:v>-15.413923153846007</c:v>
                </c:pt>
                <c:pt idx="3309">
                  <c:v>-15.486148116503664</c:v>
                </c:pt>
                <c:pt idx="3310">
                  <c:v>-15.5586060824109</c:v>
                </c:pt>
                <c:pt idx="3311">
                  <c:v>-15.631296934695474</c:v>
                </c:pt>
                <c:pt idx="3312">
                  <c:v>-15.704220545677185</c:v>
                </c:pt>
                <c:pt idx="3313">
                  <c:v>-15.777376776966898</c:v>
                </c:pt>
                <c:pt idx="3314">
                  <c:v>-15.850765479566334</c:v>
                </c:pt>
                <c:pt idx="3315">
                  <c:v>-15.924386493970168</c:v>
                </c:pt>
                <c:pt idx="3316">
                  <c:v>-15.998239650269944</c:v>
                </c:pt>
                <c:pt idx="3317">
                  <c:v>-16.072324768258913</c:v>
                </c:pt>
                <c:pt idx="3318">
                  <c:v>-16.146641657538549</c:v>
                </c:pt>
                <c:pt idx="3319">
                  <c:v>-16.22119011762657</c:v>
                </c:pt>
                <c:pt idx="3320">
                  <c:v>-16.295969938065888</c:v>
                </c:pt>
                <c:pt idx="3321">
                  <c:v>-16.370980898535489</c:v>
                </c:pt>
                <c:pt idx="3322">
                  <c:v>-16.446222768961675</c:v>
                </c:pt>
                <c:pt idx="3323">
                  <c:v>-16.521695309631149</c:v>
                </c:pt>
                <c:pt idx="3324">
                  <c:v>-16.597398271304954</c:v>
                </c:pt>
                <c:pt idx="3325">
                  <c:v>-16.673331395332369</c:v>
                </c:pt>
                <c:pt idx="3326">
                  <c:v>-16.749494413767952</c:v>
                </c:pt>
                <c:pt idx="3327">
                  <c:v>-16.82588704948763</c:v>
                </c:pt>
                <c:pt idx="3328">
                  <c:v>-16.90250901630553</c:v>
                </c:pt>
                <c:pt idx="3329">
                  <c:v>-16.979360019092969</c:v>
                </c:pt>
                <c:pt idx="3330">
                  <c:v>-17.056439753896871</c:v>
                </c:pt>
                <c:pt idx="3331">
                  <c:v>-17.133747908059426</c:v>
                </c:pt>
                <c:pt idx="3332">
                  <c:v>-17.211284160337815</c:v>
                </c:pt>
                <c:pt idx="3333">
                  <c:v>-17.289048181024722</c:v>
                </c:pt>
                <c:pt idx="3334">
                  <c:v>-17.367039632069762</c:v>
                </c:pt>
                <c:pt idx="3335">
                  <c:v>-17.445258167200127</c:v>
                </c:pt>
                <c:pt idx="3336">
                  <c:v>-17.523703432042296</c:v>
                </c:pt>
                <c:pt idx="3337">
                  <c:v>-17.602375064244413</c:v>
                </c:pt>
                <c:pt idx="3338">
                  <c:v>-17.681272693597926</c:v>
                </c:pt>
                <c:pt idx="3339">
                  <c:v>-17.760395942159651</c:v>
                </c:pt>
                <c:pt idx="3340">
                  <c:v>-17.839744424374725</c:v>
                </c:pt>
                <c:pt idx="3341">
                  <c:v>-17.919317747198157</c:v>
                </c:pt>
                <c:pt idx="3342">
                  <c:v>-17.99911551021793</c:v>
                </c:pt>
                <c:pt idx="3343">
                  <c:v>-18.079137305776367</c:v>
                </c:pt>
                <c:pt idx="3344">
                  <c:v>-18.159382719093333</c:v>
                </c:pt>
                <c:pt idx="3345">
                  <c:v>-18.239851328387296</c:v>
                </c:pt>
                <c:pt idx="3346">
                  <c:v>-18.320542704997585</c:v>
                </c:pt>
                <c:pt idx="3347">
                  <c:v>-18.401456413505638</c:v>
                </c:pt>
                <c:pt idx="3348">
                  <c:v>-18.482592011856152</c:v>
                </c:pt>
                <c:pt idx="3349">
                  <c:v>-18.563949051477962</c:v>
                </c:pt>
                <c:pt idx="3350">
                  <c:v>-18.645527077404825</c:v>
                </c:pt>
                <c:pt idx="3351">
                  <c:v>-18.727325628394357</c:v>
                </c:pt>
                <c:pt idx="3352">
                  <c:v>-18.809344237048492</c:v>
                </c:pt>
                <c:pt idx="3353">
                  <c:v>-18.8915824299321</c:v>
                </c:pt>
                <c:pt idx="3354">
                  <c:v>-18.97403972769073</c:v>
                </c:pt>
                <c:pt idx="3355">
                  <c:v>-19.056715645169454</c:v>
                </c:pt>
                <c:pt idx="3356">
                  <c:v>-19.139609691528857</c:v>
                </c:pt>
                <c:pt idx="3357">
                  <c:v>-19.222721370361992</c:v>
                </c:pt>
                <c:pt idx="3358">
                  <c:v>-19.306050179810221</c:v>
                </c:pt>
                <c:pt idx="3359">
                  <c:v>-19.389595612677379</c:v>
                </c:pt>
                <c:pt idx="3360">
                  <c:v>-19.473357156544704</c:v>
                </c:pt>
                <c:pt idx="3361">
                  <c:v>-19.55733429388351</c:v>
                </c:pt>
                <c:pt idx="3362">
                  <c:v>-19.641526502167714</c:v>
                </c:pt>
                <c:pt idx="3363">
                  <c:v>-19.7259332539859</c:v>
                </c:pt>
                <c:pt idx="3364">
                  <c:v>-19.810554017151006</c:v>
                </c:pt>
                <c:pt idx="3365">
                  <c:v>-19.895388254810943</c:v>
                </c:pt>
                <c:pt idx="3366">
                  <c:v>-19.980435425556625</c:v>
                </c:pt>
                <c:pt idx="3367">
                  <c:v>-20.065694983529909</c:v>
                </c:pt>
                <c:pt idx="3368">
                  <c:v>-20.15116637853048</c:v>
                </c:pt>
                <c:pt idx="3369">
                  <c:v>-20.236849056121034</c:v>
                </c:pt>
                <c:pt idx="3370">
                  <c:v>-20.322742457732311</c:v>
                </c:pt>
                <c:pt idx="3371">
                  <c:v>-20.408846020766486</c:v>
                </c:pt>
                <c:pt idx="3372">
                  <c:v>-20.495159178699204</c:v>
                </c:pt>
                <c:pt idx="3373">
                  <c:v>-20.581681361181673</c:v>
                </c:pt>
                <c:pt idx="3374">
                  <c:v>-20.66841199413966</c:v>
                </c:pt>
                <c:pt idx="3375">
                  <c:v>-20.755350499873465</c:v>
                </c:pt>
                <c:pt idx="3376">
                  <c:v>-20.842496297155119</c:v>
                </c:pt>
                <c:pt idx="3377">
                  <c:v>-20.929848801325438</c:v>
                </c:pt>
                <c:pt idx="3378">
                  <c:v>-21.017407424389209</c:v>
                </c:pt>
                <c:pt idx="3379">
                  <c:v>-21.105171575109086</c:v>
                </c:pt>
                <c:pt idx="3380">
                  <c:v>-21.19314065909931</c:v>
                </c:pt>
                <c:pt idx="3381">
                  <c:v>-21.281314078916935</c:v>
                </c:pt>
                <c:pt idx="3382">
                  <c:v>-21.369691234152324</c:v>
                </c:pt>
                <c:pt idx="3383">
                  <c:v>-21.458271521518789</c:v>
                </c:pt>
                <c:pt idx="3384">
                  <c:v>-21.547054334940249</c:v>
                </c:pt>
                <c:pt idx="3385">
                  <c:v>-21.636039065638265</c:v>
                </c:pt>
                <c:pt idx="3386">
                  <c:v>-21.72522510221707</c:v>
                </c:pt>
                <c:pt idx="3387">
                  <c:v>-21.81461183074849</c:v>
                </c:pt>
                <c:pt idx="3388">
                  <c:v>-21.904198634854129</c:v>
                </c:pt>
                <c:pt idx="3389">
                  <c:v>-21.993984895787563</c:v>
                </c:pt>
                <c:pt idx="3390">
                  <c:v>-22.083969992514536</c:v>
                </c:pt>
                <c:pt idx="3391">
                  <c:v>-22.174153301791701</c:v>
                </c:pt>
                <c:pt idx="3392">
                  <c:v>-22.26453419824534</c:v>
                </c:pt>
                <c:pt idx="3393">
                  <c:v>-22.355112054446874</c:v>
                </c:pt>
                <c:pt idx="3394">
                  <c:v>-22.445886240988813</c:v>
                </c:pt>
                <c:pt idx="3395">
                  <c:v>-22.536856126558344</c:v>
                </c:pt>
                <c:pt idx="3396">
                  <c:v>-22.628021078010299</c:v>
                </c:pt>
                <c:pt idx="3397">
                  <c:v>-22.71938046043854</c:v>
                </c:pt>
                <c:pt idx="3398">
                  <c:v>-22.810933637245846</c:v>
                </c:pt>
                <c:pt idx="3399">
                  <c:v>-22.902679970213157</c:v>
                </c:pt>
                <c:pt idx="3400">
                  <c:v>-22.994618819567091</c:v>
                </c:pt>
                <c:pt idx="3401">
                  <c:v>-23.086749544046125</c:v>
                </c:pt>
                <c:pt idx="3402">
                  <c:v>-23.179071500966423</c:v>
                </c:pt>
                <c:pt idx="3403">
                  <c:v>-23.271584046284609</c:v>
                </c:pt>
                <c:pt idx="3404">
                  <c:v>-23.364286534661481</c:v>
                </c:pt>
                <c:pt idx="3405">
                  <c:v>-23.457178319523262</c:v>
                </c:pt>
                <c:pt idx="3406">
                  <c:v>-23.550258753121206</c:v>
                </c:pt>
                <c:pt idx="3407">
                  <c:v>-23.643527186591179</c:v>
                </c:pt>
                <c:pt idx="3408">
                  <c:v>-23.736982970011869</c:v>
                </c:pt>
                <c:pt idx="3409">
                  <c:v>-23.830625452460286</c:v>
                </c:pt>
                <c:pt idx="3410">
                  <c:v>-23.924453982068343</c:v>
                </c:pt>
                <c:pt idx="3411">
                  <c:v>-24.018467906076786</c:v>
                </c:pt>
                <c:pt idx="3412">
                  <c:v>-24.112666570888308</c:v>
                </c:pt>
                <c:pt idx="3413">
                  <c:v>-24.207049322119488</c:v>
                </c:pt>
                <c:pt idx="3414">
                  <c:v>-24.301615504651522</c:v>
                </c:pt>
                <c:pt idx="3415">
                  <c:v>-24.396364462680864</c:v>
                </c:pt>
                <c:pt idx="3416">
                  <c:v>-24.491295539766845</c:v>
                </c:pt>
                <c:pt idx="3417">
                  <c:v>-24.586408078879984</c:v>
                </c:pt>
                <c:pt idx="3418">
                  <c:v>-24.681701422448125</c:v>
                </c:pt>
                <c:pt idx="3419">
                  <c:v>-24.777174912401673</c:v>
                </c:pt>
                <c:pt idx="3420">
                  <c:v>-24.872827890218808</c:v>
                </c:pt>
                <c:pt idx="3421">
                  <c:v>-24.968659696967531</c:v>
                </c:pt>
                <c:pt idx="3422">
                  <c:v>-25.064669673349634</c:v>
                </c:pt>
                <c:pt idx="3423">
                  <c:v>-25.160857159740267</c:v>
                </c:pt>
                <c:pt idx="3424">
                  <c:v>-25.257221496229537</c:v>
                </c:pt>
                <c:pt idx="3425">
                  <c:v>-25.353762022661247</c:v>
                </c:pt>
                <c:pt idx="3426">
                  <c:v>-25.450478078671551</c:v>
                </c:pt>
                <c:pt idx="3427">
                  <c:v>-25.547369003725908</c:v>
                </c:pt>
                <c:pt idx="3428">
                  <c:v>-25.644434137156175</c:v>
                </c:pt>
                <c:pt idx="3429">
                  <c:v>-25.741672818195877</c:v>
                </c:pt>
                <c:pt idx="3430">
                  <c:v>-25.839084386014285</c:v>
                </c:pt>
                <c:pt idx="3431">
                  <c:v>-25.936668179751532</c:v>
                </c:pt>
                <c:pt idx="3432">
                  <c:v>-26.034423538549625</c:v>
                </c:pt>
                <c:pt idx="3433">
                  <c:v>-26.132349801586571</c:v>
                </c:pt>
                <c:pt idx="3434">
                  <c:v>-26.230446308105755</c:v>
                </c:pt>
                <c:pt idx="3435">
                  <c:v>-26.328712397447227</c:v>
                </c:pt>
                <c:pt idx="3436">
                  <c:v>-26.42714740907714</c:v>
                </c:pt>
                <c:pt idx="3437">
                  <c:v>-26.525750682616067</c:v>
                </c:pt>
                <c:pt idx="3438">
                  <c:v>-26.624521557867094</c:v>
                </c:pt>
                <c:pt idx="3439">
                  <c:v>-26.723459374843387</c:v>
                </c:pt>
                <c:pt idx="3440">
                  <c:v>-26.822563473794201</c:v>
                </c:pt>
                <c:pt idx="3441">
                  <c:v>-26.921833195230299</c:v>
                </c:pt>
                <c:pt idx="3442">
                  <c:v>-27.02126787994964</c:v>
                </c:pt>
                <c:pt idx="3443">
                  <c:v>-27.12086686906116</c:v>
                </c:pt>
                <c:pt idx="3444">
                  <c:v>-27.22062950400797</c:v>
                </c:pt>
                <c:pt idx="3445">
                  <c:v>-27.320555126590907</c:v>
                </c:pt>
                <c:pt idx="3446">
                  <c:v>-27.420643078990423</c:v>
                </c:pt>
                <c:pt idx="3447">
                  <c:v>-27.52089270378784</c:v>
                </c:pt>
                <c:pt idx="3448">
                  <c:v>-27.62130334398686</c:v>
                </c:pt>
                <c:pt idx="3449">
                  <c:v>-27.721874343033118</c:v>
                </c:pt>
                <c:pt idx="3450">
                  <c:v>-27.822605044834432</c:v>
                </c:pt>
                <c:pt idx="3451">
                  <c:v>-27.923494793779806</c:v>
                </c:pt>
                <c:pt idx="3452">
                  <c:v>-28.024542934757545</c:v>
                </c:pt>
                <c:pt idx="3453">
                  <c:v>-28.125748813173853</c:v>
                </c:pt>
                <c:pt idx="3454">
                  <c:v>-28.227111774969345</c:v>
                </c:pt>
                <c:pt idx="3455">
                  <c:v>-28.328631166636828</c:v>
                </c:pt>
                <c:pt idx="3456">
                  <c:v>-28.430306335236622</c:v>
                </c:pt>
                <c:pt idx="3457">
                  <c:v>-28.532136628413411</c:v>
                </c:pt>
                <c:pt idx="3458">
                  <c:v>-28.63412139441089</c:v>
                </c:pt>
                <c:pt idx="3459">
                  <c:v>-28.736259982086672</c:v>
                </c:pt>
                <c:pt idx="3460">
                  <c:v>-28.838551740926725</c:v>
                </c:pt>
                <c:pt idx="3461">
                  <c:v>-28.94099602105927</c:v>
                </c:pt>
                <c:pt idx="3462">
                  <c:v>-29.043592173268355</c:v>
                </c:pt>
                <c:pt idx="3463">
                  <c:v>-29.146339549006814</c:v>
                </c:pt>
                <c:pt idx="3464">
                  <c:v>-29.249237500408288</c:v>
                </c:pt>
                <c:pt idx="3465">
                  <c:v>-29.352285380300387</c:v>
                </c:pt>
                <c:pt idx="3466">
                  <c:v>-29.455482542215677</c:v>
                </c:pt>
                <c:pt idx="3467">
                  <c:v>-29.55882834040359</c:v>
                </c:pt>
                <c:pt idx="3468">
                  <c:v>-29.662322129840994</c:v>
                </c:pt>
                <c:pt idx="3469">
                  <c:v>-29.765963266243467</c:v>
                </c:pt>
                <c:pt idx="3470">
                  <c:v>-29.86975110607457</c:v>
                </c:pt>
                <c:pt idx="3471">
                  <c:v>-29.973685006556956</c:v>
                </c:pt>
                <c:pt idx="3472">
                  <c:v>-30.077764325681319</c:v>
                </c:pt>
                <c:pt idx="3473">
                  <c:v>-30.181988422215667</c:v>
                </c:pt>
                <c:pt idx="3474">
                  <c:v>-30.286356655714801</c:v>
                </c:pt>
                <c:pt idx="3475">
                  <c:v>-30.390868386528197</c:v>
                </c:pt>
                <c:pt idx="3476">
                  <c:v>-30.495522975809589</c:v>
                </c:pt>
                <c:pt idx="3477">
                  <c:v>-30.600319785523777</c:v>
                </c:pt>
                <c:pt idx="3478">
                  <c:v>-30.705258178454979</c:v>
                </c:pt>
                <c:pt idx="3479">
                  <c:v>-30.810337518214993</c:v>
                </c:pt>
                <c:pt idx="3480">
                  <c:v>-30.91555716924988</c:v>
                </c:pt>
                <c:pt idx="3481">
                  <c:v>-31.020916496846574</c:v>
                </c:pt>
                <c:pt idx="3482">
                  <c:v>-31.12641486714114</c:v>
                </c:pt>
                <c:pt idx="3483">
                  <c:v>-31.232051647123864</c:v>
                </c:pt>
                <c:pt idx="3484">
                  <c:v>-31.337826204646785</c:v>
                </c:pt>
                <c:pt idx="3485">
                  <c:v>-31.443737908429089</c:v>
                </c:pt>
                <c:pt idx="3486">
                  <c:v>-31.549786128063346</c:v>
                </c:pt>
                <c:pt idx="3487">
                  <c:v>-31.655970234021517</c:v>
                </c:pt>
                <c:pt idx="3488">
                  <c:v>-31.762289597660253</c:v>
                </c:pt>
                <c:pt idx="3489">
                  <c:v>-31.868743591226078</c:v>
                </c:pt>
                <c:pt idx="3490">
                  <c:v>-31.975331587861142</c:v>
                </c:pt>
                <c:pt idx="3491">
                  <c:v>-32.082052961608113</c:v>
                </c:pt>
                <c:pt idx="3492">
                  <c:v>-32.188907087414606</c:v>
                </c:pt>
                <c:pt idx="3493">
                  <c:v>-32.295893341138111</c:v>
                </c:pt>
                <c:pt idx="3494">
                  <c:v>-32.40301109955147</c:v>
                </c:pt>
                <c:pt idx="3495">
                  <c:v>-32.510259740345838</c:v>
                </c:pt>
                <c:pt idx="3496">
                  <c:v>-32.61763864213588</c:v>
                </c:pt>
                <c:pt idx="3497">
                  <c:v>-32.725147184463751</c:v>
                </c:pt>
                <c:pt idx="3498">
                  <c:v>-32.832784747803146</c:v>
                </c:pt>
                <c:pt idx="3499">
                  <c:v>-32.940550713563347</c:v>
                </c:pt>
                <c:pt idx="3500">
                  <c:v>-33.048444464092441</c:v>
                </c:pt>
                <c:pt idx="3501">
                  <c:v>-33.156465382681787</c:v>
                </c:pt>
                <c:pt idx="3502">
                  <c:v>-33.264612853569091</c:v>
                </c:pt>
                <c:pt idx="3503">
                  <c:v>-33.372886261942163</c:v>
                </c:pt>
                <c:pt idx="3504">
                  <c:v>-33.481284993941969</c:v>
                </c:pt>
                <c:pt idx="3505">
                  <c:v>-33.58980843666636</c:v>
                </c:pt>
                <c:pt idx="3506">
                  <c:v>-33.698455978172689</c:v>
                </c:pt>
                <c:pt idx="3507">
                  <c:v>-33.807227007481693</c:v>
                </c:pt>
                <c:pt idx="3508">
                  <c:v>-33.916120914579814</c:v>
                </c:pt>
                <c:pt idx="3509">
                  <c:v>-34.025137090422547</c:v>
                </c:pt>
                <c:pt idx="3510">
                  <c:v>-34.134274926937621</c:v>
                </c:pt>
                <c:pt idx="3511">
                  <c:v>-34.24353381702651</c:v>
                </c:pt>
                <c:pt idx="3512">
                  <c:v>-34.352913154568895</c:v>
                </c:pt>
                <c:pt idx="3513">
                  <c:v>-34.462412334424634</c:v>
                </c:pt>
                <c:pt idx="3514">
                  <c:v>-34.572030752435616</c:v>
                </c:pt>
                <c:pt idx="3515">
                  <c:v>-34.681767805429722</c:v>
                </c:pt>
                <c:pt idx="3516">
                  <c:v>-34.791622891222424</c:v>
                </c:pt>
                <c:pt idx="3517">
                  <c:v>-34.901595408619343</c:v>
                </c:pt>
                <c:pt idx="3518">
                  <c:v>-35.011684757419118</c:v>
                </c:pt>
                <c:pt idx="3519">
                  <c:v>-35.12189033841527</c:v>
                </c:pt>
                <c:pt idx="3520">
                  <c:v>-35.232211553398933</c:v>
                </c:pt>
                <c:pt idx="3521">
                  <c:v>-35.342647805160766</c:v>
                </c:pt>
                <c:pt idx="3522">
                  <c:v>-35.453198497493524</c:v>
                </c:pt>
                <c:pt idx="3523">
                  <c:v>-35.563863035193876</c:v>
                </c:pt>
                <c:pt idx="3524">
                  <c:v>-35.674640824065065</c:v>
                </c:pt>
                <c:pt idx="3525">
                  <c:v>-35.785531270919115</c:v>
                </c:pt>
                <c:pt idx="3526">
                  <c:v>-35.896533783577802</c:v>
                </c:pt>
                <c:pt idx="3527">
                  <c:v>-36.00764777087619</c:v>
                </c:pt>
                <c:pt idx="3528">
                  <c:v>-36.118872642664151</c:v>
                </c:pt>
                <c:pt idx="3529">
                  <c:v>-36.23020780980773</c:v>
                </c:pt>
                <c:pt idx="3530">
                  <c:v>-36.341652684192226</c:v>
                </c:pt>
                <c:pt idx="3531">
                  <c:v>-36.453206678723078</c:v>
                </c:pt>
                <c:pt idx="3532">
                  <c:v>-36.564869207328869</c:v>
                </c:pt>
                <c:pt idx="3533">
                  <c:v>-36.676639684962559</c:v>
                </c:pt>
                <c:pt idx="3534">
                  <c:v>-36.78851752760329</c:v>
                </c:pt>
                <c:pt idx="3535">
                  <c:v>-36.900502152258731</c:v>
                </c:pt>
                <c:pt idx="3536">
                  <c:v>-37.012592976966786</c:v>
                </c:pt>
                <c:pt idx="3537">
                  <c:v>-37.124789420797171</c:v>
                </c:pt>
                <c:pt idx="3538">
                  <c:v>-37.237090903853279</c:v>
                </c:pt>
                <c:pt idx="3539">
                  <c:v>-37.349496847274452</c:v>
                </c:pt>
                <c:pt idx="3540">
                  <c:v>-37.462006673237141</c:v>
                </c:pt>
                <c:pt idx="3541">
                  <c:v>-37.574619804956789</c:v>
                </c:pt>
                <c:pt idx="3542">
                  <c:v>-37.687335666690018</c:v>
                </c:pt>
                <c:pt idx="3543">
                  <c:v>-37.800153683735971</c:v>
                </c:pt>
                <c:pt idx="3544">
                  <c:v>-37.913073282437466</c:v>
                </c:pt>
                <c:pt idx="3545">
                  <c:v>-38.026093890184129</c:v>
                </c:pt>
                <c:pt idx="3546">
                  <c:v>-38.139214935412745</c:v>
                </c:pt>
                <c:pt idx="3547">
                  <c:v>-38.252435847609178</c:v>
                </c:pt>
                <c:pt idx="3548">
                  <c:v>-38.365756057310442</c:v>
                </c:pt>
                <c:pt idx="3549">
                  <c:v>-38.479174996106075</c:v>
                </c:pt>
                <c:pt idx="3550">
                  <c:v>-38.592692096639674</c:v>
                </c:pt>
                <c:pt idx="3551">
                  <c:v>-38.706306792610434</c:v>
                </c:pt>
                <c:pt idx="3552">
                  <c:v>-38.820018518774731</c:v>
                </c:pt>
                <c:pt idx="3553">
                  <c:v>-38.933826710948011</c:v>
                </c:pt>
                <c:pt idx="3554">
                  <c:v>-39.047730806005475</c:v>
                </c:pt>
                <c:pt idx="3555">
                  <c:v>-39.161730241884712</c:v>
                </c:pt>
                <c:pt idx="3556">
                  <c:v>-39.275824457586182</c:v>
                </c:pt>
                <c:pt idx="3557">
                  <c:v>-39.390012893175559</c:v>
                </c:pt>
                <c:pt idx="3558">
                  <c:v>-39.504294989784078</c:v>
                </c:pt>
                <c:pt idx="3559">
                  <c:v>-39.618670189611116</c:v>
                </c:pt>
                <c:pt idx="3560">
                  <c:v>-39.733137935924901</c:v>
                </c:pt>
                <c:pt idx="3561">
                  <c:v>-39.847697673064047</c:v>
                </c:pt>
                <c:pt idx="3562">
                  <c:v>-39.962348846439035</c:v>
                </c:pt>
                <c:pt idx="3563">
                  <c:v>-40.077090902533627</c:v>
                </c:pt>
                <c:pt idx="3564">
                  <c:v>-40.1919232889054</c:v>
                </c:pt>
                <c:pt idx="3565">
                  <c:v>-40.306845454188547</c:v>
                </c:pt>
                <c:pt idx="3566">
                  <c:v>-40.421856848093753</c:v>
                </c:pt>
                <c:pt idx="3567">
                  <c:v>-40.536956921409882</c:v>
                </c:pt>
                <c:pt idx="3568">
                  <c:v>-40.652145126005692</c:v>
                </c:pt>
                <c:pt idx="3569">
                  <c:v>-40.767420914830304</c:v>
                </c:pt>
                <c:pt idx="3570">
                  <c:v>-40.882783741914892</c:v>
                </c:pt>
                <c:pt idx="3571">
                  <c:v>-40.998233062373409</c:v>
                </c:pt>
                <c:pt idx="3572">
                  <c:v>-41.113768332404206</c:v>
                </c:pt>
                <c:pt idx="3573">
                  <c:v>-41.22938900929082</c:v>
                </c:pt>
                <c:pt idx="3574">
                  <c:v>-41.345094551402575</c:v>
                </c:pt>
                <c:pt idx="3575">
                  <c:v>-41.460884418196919</c:v>
                </c:pt>
                <c:pt idx="3576">
                  <c:v>-41.576758070218894</c:v>
                </c:pt>
                <c:pt idx="3577">
                  <c:v>-41.692714969103136</c:v>
                </c:pt>
                <c:pt idx="3578">
                  <c:v>-41.808754577574433</c:v>
                </c:pt>
                <c:pt idx="3579">
                  <c:v>-41.924876359448902</c:v>
                </c:pt>
                <c:pt idx="3580">
                  <c:v>-42.041079779634188</c:v>
                </c:pt>
                <c:pt idx="3581">
                  <c:v>-42.157364304131363</c:v>
                </c:pt>
                <c:pt idx="3582">
                  <c:v>-42.273729400034654</c:v>
                </c:pt>
                <c:pt idx="3583">
                  <c:v>-42.390174535532985</c:v>
                </c:pt>
                <c:pt idx="3584">
                  <c:v>-42.506699179910456</c:v>
                </c:pt>
                <c:pt idx="3585">
                  <c:v>-42.623302803546459</c:v>
                </c:pt>
                <c:pt idx="3586">
                  <c:v>-42.739984877917891</c:v>
                </c:pt>
                <c:pt idx="3587">
                  <c:v>-42.856744875598061</c:v>
                </c:pt>
                <c:pt idx="3588">
                  <c:v>-42.973582270258106</c:v>
                </c:pt>
                <c:pt idx="3589">
                  <c:v>-43.090496536667622</c:v>
                </c:pt>
                <c:pt idx="3590">
                  <c:v>-43.207487150694853</c:v>
                </c:pt>
                <c:pt idx="3591">
                  <c:v>-43.324553589307527</c:v>
                </c:pt>
                <c:pt idx="3592">
                  <c:v>-43.441695330572756</c:v>
                </c:pt>
                <c:pt idx="3593">
                  <c:v>-43.558911853657882</c:v>
                </c:pt>
                <c:pt idx="3594">
                  <c:v>-43.676202638830553</c:v>
                </c:pt>
                <c:pt idx="3595">
                  <c:v>-43.793567167459159</c:v>
                </c:pt>
                <c:pt idx="3596">
                  <c:v>-43.911004922013319</c:v>
                </c:pt>
                <c:pt idx="3597">
                  <c:v>-44.028515386063624</c:v>
                </c:pt>
                <c:pt idx="3598">
                  <c:v>-44.146098044281963</c:v>
                </c:pt>
                <c:pt idx="3599">
                  <c:v>-44.26375238244183</c:v>
                </c:pt>
                <c:pt idx="3600">
                  <c:v>-44.381477887418434</c:v>
                </c:pt>
                <c:pt idx="3601">
                  <c:v>-44.499274047188202</c:v>
                </c:pt>
                <c:pt idx="3602">
                  <c:v>-44.617140350829644</c:v>
                </c:pt>
                <c:pt idx="3603">
                  <c:v>-44.735076288522286</c:v>
                </c:pt>
                <c:pt idx="3604">
                  <c:v>-44.85308135154753</c:v>
                </c:pt>
                <c:pt idx="3605">
                  <c:v>-44.971155032287918</c:v>
                </c:pt>
                <c:pt idx="3606">
                  <c:v>-45.089296824227105</c:v>
                </c:pt>
                <c:pt idx="3607">
                  <c:v>-45.207506221949401</c:v>
                </c:pt>
                <c:pt idx="3608">
                  <c:v>-45.3257827211402</c:v>
                </c:pt>
                <c:pt idx="3609">
                  <c:v>-45.444125818584467</c:v>
                </c:pt>
                <c:pt idx="3610">
                  <c:v>-45.562535012167103</c:v>
                </c:pt>
                <c:pt idx="3611">
                  <c:v>-45.681009800872836</c:v>
                </c:pt>
                <c:pt idx="3612">
                  <c:v>-45.799549684784687</c:v>
                </c:pt>
                <c:pt idx="3613">
                  <c:v>-45.918154165084545</c:v>
                </c:pt>
                <c:pt idx="3614">
                  <c:v>-46.036822744051392</c:v>
                </c:pt>
                <c:pt idx="3615">
                  <c:v>-46.155554925061907</c:v>
                </c:pt>
                <c:pt idx="3616">
                  <c:v>-46.274350212588715</c:v>
                </c:pt>
                <c:pt idx="3617">
                  <c:v>-46.39320811220032</c:v>
                </c:pt>
                <c:pt idx="3618">
                  <c:v>-46.512128130560264</c:v>
                </c:pt>
                <c:pt idx="3619">
                  <c:v>-46.631109775425593</c:v>
                </c:pt>
                <c:pt idx="3620">
                  <c:v>-46.750152555646949</c:v>
                </c:pt>
                <c:pt idx="3621">
                  <c:v>-46.869255981166532</c:v>
                </c:pt>
                <c:pt idx="3622">
                  <c:v>-46.988419563018311</c:v>
                </c:pt>
                <c:pt idx="3623">
                  <c:v>-47.107642813325789</c:v>
                </c:pt>
                <c:pt idx="3624">
                  <c:v>-47.226925245301757</c:v>
                </c:pt>
                <c:pt idx="3625">
                  <c:v>-47.346266373246976</c:v>
                </c:pt>
                <c:pt idx="3626">
                  <c:v>-47.465665712548315</c:v>
                </c:pt>
                <c:pt idx="3627">
                  <c:v>-47.585122779678514</c:v>
                </c:pt>
                <c:pt idx="3628">
                  <c:v>-47.70463709219338</c:v>
                </c:pt>
                <c:pt idx="3629">
                  <c:v>-47.824208168732781</c:v>
                </c:pt>
                <c:pt idx="3630">
                  <c:v>-47.943835529016695</c:v>
                </c:pt>
                <c:pt idx="3631">
                  <c:v>-48.063518693845083</c:v>
                </c:pt>
                <c:pt idx="3632">
                  <c:v>-48.183257185096551</c:v>
                </c:pt>
                <c:pt idx="3633">
                  <c:v>-48.303050525725695</c:v>
                </c:pt>
                <c:pt idx="3634">
                  <c:v>-48.422898239762944</c:v>
                </c:pt>
                <c:pt idx="3635">
                  <c:v>-48.542799852311127</c:v>
                </c:pt>
                <c:pt idx="3636">
                  <c:v>-48.662754889545553</c:v>
                </c:pt>
                <c:pt idx="3637">
                  <c:v>-48.78276287871082</c:v>
                </c:pt>
                <c:pt idx="3638">
                  <c:v>-48.902823348119632</c:v>
                </c:pt>
                <c:pt idx="3639">
                  <c:v>-49.022935827151201</c:v>
                </c:pt>
                <c:pt idx="3640">
                  <c:v>-49.143099846248184</c:v>
                </c:pt>
                <c:pt idx="3641">
                  <c:v>-49.263314936916046</c:v>
                </c:pt>
                <c:pt idx="3642">
                  <c:v>-49.383580631720335</c:v>
                </c:pt>
                <c:pt idx="3643">
                  <c:v>-49.50389646428475</c:v>
                </c:pt>
                <c:pt idx="3644">
                  <c:v>-49.624261969288469</c:v>
                </c:pt>
                <c:pt idx="3645">
                  <c:v>-49.744676682465126</c:v>
                </c:pt>
                <c:pt idx="3646">
                  <c:v>-49.865140140599628</c:v>
                </c:pt>
                <c:pt idx="3647">
                  <c:v>-49.985651881526316</c:v>
                </c:pt>
                <c:pt idx="3648">
                  <c:v>-50.10621144412621</c:v>
                </c:pt>
                <c:pt idx="3649">
                  <c:v>-50.226818368325269</c:v>
                </c:pt>
                <c:pt idx="3650">
                  <c:v>-50.347472195091584</c:v>
                </c:pt>
                <c:pt idx="3651">
                  <c:v>-50.468172466433046</c:v>
                </c:pt>
                <c:pt idx="3652">
                  <c:v>-50.588918725394684</c:v>
                </c:pt>
                <c:pt idx="3653">
                  <c:v>-50.709710516056262</c:v>
                </c:pt>
                <c:pt idx="3654">
                  <c:v>-50.830547383529705</c:v>
                </c:pt>
                <c:pt idx="3655">
                  <c:v>-50.951428873956395</c:v>
                </c:pt>
                <c:pt idx="3656">
                  <c:v>-51.072354534504782</c:v>
                </c:pt>
                <c:pt idx="3657">
                  <c:v>-51.193323913366825</c:v>
                </c:pt>
                <c:pt idx="3658">
                  <c:v>-51.314336559756597</c:v>
                </c:pt>
                <c:pt idx="3659">
                  <c:v>-51.435392023905933</c:v>
                </c:pt>
                <c:pt idx="3660">
                  <c:v>-51.556489857062871</c:v>
                </c:pt>
                <c:pt idx="3661">
                  <c:v>-51.677629611488207</c:v>
                </c:pt>
                <c:pt idx="3662">
                  <c:v>-51.798810840452497</c:v>
                </c:pt>
                <c:pt idx="3663">
                  <c:v>-51.92003309823312</c:v>
                </c:pt>
                <c:pt idx="3664">
                  <c:v>-52.041295940111716</c:v>
                </c:pt>
                <c:pt idx="3665">
                  <c:v>-52.162598922370734</c:v>
                </c:pt>
                <c:pt idx="3666">
                  <c:v>-52.283941602290376</c:v>
                </c:pt>
                <c:pt idx="3667">
                  <c:v>-52.405323538145502</c:v>
                </c:pt>
                <c:pt idx="3668">
                  <c:v>-52.526744289202874</c:v>
                </c:pt>
                <c:pt idx="3669">
                  <c:v>-52.648203415717518</c:v>
                </c:pt>
                <c:pt idx="3670">
                  <c:v>-52.7697004789297</c:v>
                </c:pt>
                <c:pt idx="3671">
                  <c:v>-52.891235041061513</c:v>
                </c:pt>
                <c:pt idx="3672">
                  <c:v>-53.012806665314116</c:v>
                </c:pt>
                <c:pt idx="3673">
                  <c:v>-53.134414915863971</c:v>
                </c:pt>
                <c:pt idx="3674">
                  <c:v>-53.25605935785952</c:v>
                </c:pt>
                <c:pt idx="3675">
                  <c:v>-53.377739557418138</c:v>
                </c:pt>
                <c:pt idx="3676">
                  <c:v>-53.499455081622344</c:v>
                </c:pt>
                <c:pt idx="3677">
                  <c:v>-53.621205498516893</c:v>
                </c:pt>
                <c:pt idx="3678">
                  <c:v>-53.742990377104796</c:v>
                </c:pt>
                <c:pt idx="3679">
                  <c:v>-53.864809287344443</c:v>
                </c:pt>
                <c:pt idx="3680">
                  <c:v>-53.986661800145555</c:v>
                </c:pt>
                <c:pt idx="3681">
                  <c:v>-54.108547487365762</c:v>
                </c:pt>
                <c:pt idx="3682">
                  <c:v>-54.230465921807877</c:v>
                </c:pt>
                <c:pt idx="3683">
                  <c:v>-54.352416677214997</c:v>
                </c:pt>
                <c:pt idx="3684">
                  <c:v>-54.474399328268092</c:v>
                </c:pt>
                <c:pt idx="3685">
                  <c:v>-54.596413450581792</c:v>
                </c:pt>
                <c:pt idx="3686">
                  <c:v>-54.718458620701114</c:v>
                </c:pt>
                <c:pt idx="3687">
                  <c:v>-54.840534416097597</c:v>
                </c:pt>
                <c:pt idx="3688">
                  <c:v>-54.962640415165623</c:v>
                </c:pt>
                <c:pt idx="3689">
                  <c:v>-55.084776197218872</c:v>
                </c:pt>
                <c:pt idx="3690">
                  <c:v>-55.206941342487013</c:v>
                </c:pt>
                <c:pt idx="3691">
                  <c:v>-55.329135432111364</c:v>
                </c:pt>
                <c:pt idx="3692">
                  <c:v>-55.451358048141756</c:v>
                </c:pt>
                <c:pt idx="3693">
                  <c:v>-55.573608773532328</c:v>
                </c:pt>
                <c:pt idx="3694">
                  <c:v>-55.695887192137938</c:v>
                </c:pt>
                <c:pt idx="3695">
                  <c:v>-55.818192888711422</c:v>
                </c:pt>
                <c:pt idx="3696">
                  <c:v>-55.940525448897972</c:v>
                </c:pt>
                <c:pt idx="3697">
                  <c:v>-56.062884459233153</c:v>
                </c:pt>
                <c:pt idx="3698">
                  <c:v>-56.185269507137946</c:v>
                </c:pt>
                <c:pt idx="3699">
                  <c:v>-56.307680180916115</c:v>
                </c:pt>
                <c:pt idx="3700">
                  <c:v>-56.430116069749488</c:v>
                </c:pt>
                <c:pt idx="3701">
                  <c:v>-56.552576763694447</c:v>
                </c:pt>
                <c:pt idx="3702">
                  <c:v>-56.675061853678869</c:v>
                </c:pt>
                <c:pt idx="3703">
                  <c:v>-56.797570931497113</c:v>
                </c:pt>
                <c:pt idx="3704">
                  <c:v>-56.920103589807589</c:v>
                </c:pt>
                <c:pt idx="3705">
                  <c:v>-57.042659422128146</c:v>
                </c:pt>
                <c:pt idx="3706">
                  <c:v>-57.165238022832725</c:v>
                </c:pt>
                <c:pt idx="3707">
                  <c:v>-57.287838987147104</c:v>
                </c:pt>
                <c:pt idx="3708">
                  <c:v>-57.410461911146214</c:v>
                </c:pt>
                <c:pt idx="3709">
                  <c:v>-57.533106391749357</c:v>
                </c:pt>
                <c:pt idx="3710">
                  <c:v>-57.655772026716896</c:v>
                </c:pt>
                <c:pt idx="3711">
                  <c:v>-57.778458414646991</c:v>
                </c:pt>
                <c:pt idx="3712">
                  <c:v>-57.901165154970826</c:v>
                </c:pt>
                <c:pt idx="3713">
                  <c:v>-58.023891847949898</c:v>
                </c:pt>
                <c:pt idx="3714">
                  <c:v>-58.146638094672568</c:v>
                </c:pt>
                <c:pt idx="3715">
                  <c:v>-58.269403497048977</c:v>
                </c:pt>
                <c:pt idx="3716">
                  <c:v>-58.39218765780889</c:v>
                </c:pt>
                <c:pt idx="3717">
                  <c:v>-58.51499018049747</c:v>
                </c:pt>
                <c:pt idx="3718">
                  <c:v>-58.637810669471769</c:v>
                </c:pt>
                <c:pt idx="3719">
                  <c:v>-58.760648729897042</c:v>
                </c:pt>
                <c:pt idx="3720">
                  <c:v>-58.883503967743167</c:v>
                </c:pt>
                <c:pt idx="3721">
                  <c:v>-59.006375989781304</c:v>
                </c:pt>
                <c:pt idx="3722">
                  <c:v>-59.129264403580336</c:v>
                </c:pt>
                <c:pt idx="3723">
                  <c:v>-59.252168817503453</c:v>
                </c:pt>
                <c:pt idx="3724">
                  <c:v>-59.375088840704329</c:v>
                </c:pt>
                <c:pt idx="3725">
                  <c:v>-59.49802408312398</c:v>
                </c:pt>
                <c:pt idx="3726">
                  <c:v>-59.620974155487723</c:v>
                </c:pt>
                <c:pt idx="3727">
                  <c:v>-59.743938669301002</c:v>
                </c:pt>
                <c:pt idx="3728">
                  <c:v>-59.866917236846447</c:v>
                </c:pt>
                <c:pt idx="3729">
                  <c:v>-59.989909471180773</c:v>
                </c:pt>
                <c:pt idx="3730">
                  <c:v>-60.112914986131202</c:v>
                </c:pt>
                <c:pt idx="3731">
                  <c:v>-60.235933396292261</c:v>
                </c:pt>
                <c:pt idx="3732">
                  <c:v>-60.358964317022824</c:v>
                </c:pt>
                <c:pt idx="3733">
                  <c:v>-60.482007364442779</c:v>
                </c:pt>
                <c:pt idx="3734">
                  <c:v>-60.605062155429195</c:v>
                </c:pt>
                <c:pt idx="3735">
                  <c:v>-60.728128307615073</c:v>
                </c:pt>
                <c:pt idx="3736">
                  <c:v>-60.851205439383932</c:v>
                </c:pt>
                <c:pt idx="3737">
                  <c:v>-60.974293169868687</c:v>
                </c:pt>
                <c:pt idx="3738">
                  <c:v>-61.097391118948067</c:v>
                </c:pt>
                <c:pt idx="3739">
                  <c:v>-61.220498907243311</c:v>
                </c:pt>
                <c:pt idx="3740">
                  <c:v>-61.343616156115395</c:v>
                </c:pt>
                <c:pt idx="3741">
                  <c:v>-61.466742487663126</c:v>
                </c:pt>
                <c:pt idx="3742">
                  <c:v>-61.589877524718879</c:v>
                </c:pt>
                <c:pt idx="3743">
                  <c:v>-61.71302089084697</c:v>
                </c:pt>
                <c:pt idx="3744">
                  <c:v>-61.836172210340685</c:v>
                </c:pt>
                <c:pt idx="3745">
                  <c:v>-61.959331108219551</c:v>
                </c:pt>
                <c:pt idx="3746">
                  <c:v>-62.082497210226748</c:v>
                </c:pt>
                <c:pt idx="3747">
                  <c:v>-62.205670142826676</c:v>
                </c:pt>
                <c:pt idx="3748">
                  <c:v>-62.32884953320233</c:v>
                </c:pt>
                <c:pt idx="3749">
                  <c:v>-62.452035009253251</c:v>
                </c:pt>
                <c:pt idx="3750">
                  <c:v>-62.575226199592763</c:v>
                </c:pt>
                <c:pt idx="3751">
                  <c:v>-62.698422733545783</c:v>
                </c:pt>
                <c:pt idx="3752">
                  <c:v>-62.821624241146864</c:v>
                </c:pt>
                <c:pt idx="3753">
                  <c:v>-62.944830353137455</c:v>
                </c:pt>
                <c:pt idx="3754">
                  <c:v>-63.068040700964715</c:v>
                </c:pt>
                <c:pt idx="3755">
                  <c:v>-63.191254916778249</c:v>
                </c:pt>
                <c:pt idx="3756">
                  <c:v>-63.314472633429268</c:v>
                </c:pt>
                <c:pt idx="3757">
                  <c:v>-63.437693484467857</c:v>
                </c:pt>
                <c:pt idx="3758">
                  <c:v>-63.560917104141275</c:v>
                </c:pt>
                <c:pt idx="3759">
                  <c:v>-63.684143127392787</c:v>
                </c:pt>
                <c:pt idx="3760">
                  <c:v>-63.807371189859275</c:v>
                </c:pt>
                <c:pt idx="3761">
                  <c:v>-63.93060092786957</c:v>
                </c:pt>
                <c:pt idx="3762">
                  <c:v>-64.053831978443526</c:v>
                </c:pt>
                <c:pt idx="3763">
                  <c:v>-64.177063979289755</c:v>
                </c:pt>
                <c:pt idx="3764">
                  <c:v>-64.300296568804541</c:v>
                </c:pt>
                <c:pt idx="3765">
                  <c:v>-64.423529386070811</c:v>
                </c:pt>
                <c:pt idx="3766">
                  <c:v>-64.54676207085609</c:v>
                </c:pt>
                <c:pt idx="3767">
                  <c:v>-64.669994263612068</c:v>
                </c:pt>
                <c:pt idx="3768">
                  <c:v>-64.793225605472955</c:v>
                </c:pt>
                <c:pt idx="3769">
                  <c:v>-64.916455738254584</c:v>
                </c:pt>
                <c:pt idx="3770">
                  <c:v>-65.039684304453701</c:v>
                </c:pt>
                <c:pt idx="3771">
                  <c:v>-65.16291094724653</c:v>
                </c:pt>
                <c:pt idx="3772">
                  <c:v>-65.286135310488447</c:v>
                </c:pt>
                <c:pt idx="3773">
                  <c:v>-65.409357038713097</c:v>
                </c:pt>
                <c:pt idx="3774">
                  <c:v>-65.532575777131726</c:v>
                </c:pt>
                <c:pt idx="3775">
                  <c:v>-65.655791171632529</c:v>
                </c:pt>
                <c:pt idx="3776">
                  <c:v>-65.779002868780353</c:v>
                </c:pt>
                <c:pt idx="3777">
                  <c:v>-65.90221051581625</c:v>
                </c:pt>
                <c:pt idx="3778">
                  <c:v>-66.025413760657145</c:v>
                </c:pt>
                <c:pt idx="3779">
                  <c:v>-66.148612251895628</c:v>
                </c:pt>
                <c:pt idx="3780">
                  <c:v>-66.271805638799975</c:v>
                </c:pt>
                <c:pt idx="3781">
                  <c:v>-66.394993571313677</c:v>
                </c:pt>
                <c:pt idx="3782">
                  <c:v>-66.51817570005602</c:v>
                </c:pt>
                <c:pt idx="3783">
                  <c:v>-66.641351676321904</c:v>
                </c:pt>
                <c:pt idx="3784">
                  <c:v>-66.764521152082338</c:v>
                </c:pt>
                <c:pt idx="3785">
                  <c:v>-66.887683779984471</c:v>
                </c:pt>
                <c:pt idx="3786">
                  <c:v>-67.010839213352284</c:v>
                </c:pt>
                <c:pt idx="3787">
                  <c:v>-67.13398710618668</c:v>
                </c:pt>
                <c:pt idx="3788">
                  <c:v>-67.257127113166703</c:v>
                </c:pt>
                <c:pt idx="3789">
                  <c:v>-67.380258889650108</c:v>
                </c:pt>
                <c:pt idx="3790">
                  <c:v>-67.503382091673544</c:v>
                </c:pt>
                <c:pt idx="3791">
                  <c:v>-67.626496375953977</c:v>
                </c:pt>
                <c:pt idx="3792">
                  <c:v>-67.749601399890139</c:v>
                </c:pt>
                <c:pt idx="3793">
                  <c:v>-67.872696821562769</c:v>
                </c:pt>
                <c:pt idx="3794">
                  <c:v>-67.995782299735851</c:v>
                </c:pt>
                <c:pt idx="3795">
                  <c:v>-68.118857493858755</c:v>
                </c:pt>
                <c:pt idx="3796">
                  <c:v>-68.24192206406687</c:v>
                </c:pt>
                <c:pt idx="3797">
                  <c:v>-68.364975671183515</c:v>
                </c:pt>
                <c:pt idx="3798">
                  <c:v>-68.488017976720968</c:v>
                </c:pt>
                <c:pt idx="3799">
                  <c:v>-68.611048642883048</c:v>
                </c:pt>
                <c:pt idx="3800">
                  <c:v>-68.734067332565971</c:v>
                </c:pt>
                <c:pt idx="3801">
                  <c:v>-68.85707370936116</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44853248"/>
        <c:axId val="150928384"/>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89.980496304350567</c:v>
                </c:pt>
                <c:pt idx="1">
                  <c:v>89.980422190323551</c:v>
                </c:pt>
                <c:pt idx="2">
                  <c:v>89.980347794663416</c:v>
                </c:pt>
                <c:pt idx="3">
                  <c:v>89.980273116299969</c:v>
                </c:pt>
                <c:pt idx="4">
                  <c:v>89.980198154158941</c:v>
                </c:pt>
                <c:pt idx="5">
                  <c:v>89.980122907161942</c:v>
                </c:pt>
                <c:pt idx="6">
                  <c:v>89.980047374226572</c:v>
                </c:pt>
                <c:pt idx="7">
                  <c:v>89.979971554266271</c:v>
                </c:pt>
                <c:pt idx="8">
                  <c:v>89.97989544619027</c:v>
                </c:pt>
                <c:pt idx="9">
                  <c:v>89.979819048903835</c:v>
                </c:pt>
                <c:pt idx="10">
                  <c:v>89.979742361307885</c:v>
                </c:pt>
                <c:pt idx="11">
                  <c:v>89.979665382299288</c:v>
                </c:pt>
                <c:pt idx="12">
                  <c:v>89.979588110770663</c:v>
                </c:pt>
                <c:pt idx="13">
                  <c:v>89.979510545610452</c:v>
                </c:pt>
                <c:pt idx="14">
                  <c:v>89.979432685702847</c:v>
                </c:pt>
                <c:pt idx="15">
                  <c:v>89.979354529927818</c:v>
                </c:pt>
                <c:pt idx="16">
                  <c:v>89.97927607716106</c:v>
                </c:pt>
                <c:pt idx="17">
                  <c:v>89.97919732627399</c:v>
                </c:pt>
                <c:pt idx="18">
                  <c:v>89.979118276133789</c:v>
                </c:pt>
                <c:pt idx="19">
                  <c:v>89.979038925603291</c:v>
                </c:pt>
                <c:pt idx="20">
                  <c:v>89.978959273541008</c:v>
                </c:pt>
                <c:pt idx="21">
                  <c:v>89.97887931880112</c:v>
                </c:pt>
                <c:pt idx="22">
                  <c:v>89.978799060233442</c:v>
                </c:pt>
                <c:pt idx="23">
                  <c:v>89.978718496683456</c:v>
                </c:pt>
                <c:pt idx="24">
                  <c:v>89.978637626992253</c:v>
                </c:pt>
                <c:pt idx="25">
                  <c:v>89.978556449996418</c:v>
                </c:pt>
                <c:pt idx="26">
                  <c:v>89.978474964528289</c:v>
                </c:pt>
                <c:pt idx="27">
                  <c:v>89.978393169415597</c:v>
                </c:pt>
                <c:pt idx="28">
                  <c:v>89.97831106348174</c:v>
                </c:pt>
                <c:pt idx="29">
                  <c:v>89.978228645545599</c:v>
                </c:pt>
                <c:pt idx="30">
                  <c:v>89.97814591442156</c:v>
                </c:pt>
                <c:pt idx="31">
                  <c:v>89.978062868919494</c:v>
                </c:pt>
                <c:pt idx="32">
                  <c:v>89.977979507844807</c:v>
                </c:pt>
                <c:pt idx="33">
                  <c:v>89.977895829998289</c:v>
                </c:pt>
                <c:pt idx="34">
                  <c:v>89.977811834176222</c:v>
                </c:pt>
                <c:pt idx="35">
                  <c:v>89.977727519170315</c:v>
                </c:pt>
                <c:pt idx="36">
                  <c:v>89.977642883767672</c:v>
                </c:pt>
                <c:pt idx="37">
                  <c:v>89.977557926750762</c:v>
                </c:pt>
                <c:pt idx="38">
                  <c:v>89.977472646897482</c:v>
                </c:pt>
                <c:pt idx="39">
                  <c:v>89.97738704298105</c:v>
                </c:pt>
                <c:pt idx="40">
                  <c:v>89.977301113770011</c:v>
                </c:pt>
                <c:pt idx="41">
                  <c:v>89.977214858028262</c:v>
                </c:pt>
                <c:pt idx="42">
                  <c:v>89.977128274514996</c:v>
                </c:pt>
                <c:pt idx="43">
                  <c:v>89.977041361984689</c:v>
                </c:pt>
                <c:pt idx="44">
                  <c:v>89.976954119187056</c:v>
                </c:pt>
                <c:pt idx="45">
                  <c:v>89.976866544867107</c:v>
                </c:pt>
                <c:pt idx="46">
                  <c:v>89.976778637765051</c:v>
                </c:pt>
                <c:pt idx="47">
                  <c:v>89.976690396616334</c:v>
                </c:pt>
                <c:pt idx="48">
                  <c:v>89.976601820151544</c:v>
                </c:pt>
                <c:pt idx="49">
                  <c:v>89.976512907096534</c:v>
                </c:pt>
                <c:pt idx="50">
                  <c:v>89.97642365617223</c:v>
                </c:pt>
                <c:pt idx="51">
                  <c:v>89.976334066094736</c:v>
                </c:pt>
                <c:pt idx="52">
                  <c:v>89.976244135575286</c:v>
                </c:pt>
                <c:pt idx="53">
                  <c:v>89.976153863320206</c:v>
                </c:pt>
                <c:pt idx="54">
                  <c:v>89.976063248030883</c:v>
                </c:pt>
                <c:pt idx="55">
                  <c:v>89.97597228840381</c:v>
                </c:pt>
                <c:pt idx="56">
                  <c:v>89.975880983130509</c:v>
                </c:pt>
                <c:pt idx="57">
                  <c:v>89.975789330897513</c:v>
                </c:pt>
                <c:pt idx="58">
                  <c:v>89.975697330386382</c:v>
                </c:pt>
                <c:pt idx="59">
                  <c:v>89.975604980273701</c:v>
                </c:pt>
                <c:pt idx="60">
                  <c:v>89.975512279230912</c:v>
                </c:pt>
                <c:pt idx="61">
                  <c:v>89.975419225924554</c:v>
                </c:pt>
                <c:pt idx="62">
                  <c:v>89.975325819016007</c:v>
                </c:pt>
                <c:pt idx="63">
                  <c:v>89.975232057161577</c:v>
                </c:pt>
                <c:pt idx="64">
                  <c:v>89.97513793901247</c:v>
                </c:pt>
                <c:pt idx="65">
                  <c:v>89.975043463214789</c:v>
                </c:pt>
                <c:pt idx="66">
                  <c:v>89.974948628409479</c:v>
                </c:pt>
                <c:pt idx="67">
                  <c:v>89.974853433232298</c:v>
                </c:pt>
                <c:pt idx="68">
                  <c:v>89.974757876313831</c:v>
                </c:pt>
                <c:pt idx="69">
                  <c:v>89.97466195627949</c:v>
                </c:pt>
                <c:pt idx="70">
                  <c:v>89.974565671749417</c:v>
                </c:pt>
                <c:pt idx="71">
                  <c:v>89.974469021338564</c:v>
                </c:pt>
                <c:pt idx="72">
                  <c:v>89.974372003656541</c:v>
                </c:pt>
                <c:pt idx="73">
                  <c:v>89.974274617307756</c:v>
                </c:pt>
                <c:pt idx="74">
                  <c:v>89.974176860891276</c:v>
                </c:pt>
                <c:pt idx="75">
                  <c:v>89.974078733000852</c:v>
                </c:pt>
                <c:pt idx="76">
                  <c:v>89.973980232224861</c:v>
                </c:pt>
                <c:pt idx="77">
                  <c:v>89.973881357146382</c:v>
                </c:pt>
                <c:pt idx="78">
                  <c:v>89.973782106343052</c:v>
                </c:pt>
                <c:pt idx="79">
                  <c:v>89.973682478387119</c:v>
                </c:pt>
                <c:pt idx="80">
                  <c:v>89.973582471845404</c:v>
                </c:pt>
                <c:pt idx="81">
                  <c:v>89.973482085279301</c:v>
                </c:pt>
                <c:pt idx="82">
                  <c:v>89.973381317244716</c:v>
                </c:pt>
                <c:pt idx="83">
                  <c:v>89.973280166292042</c:v>
                </c:pt>
                <c:pt idx="84">
                  <c:v>89.973178630966274</c:v>
                </c:pt>
                <c:pt idx="85">
                  <c:v>89.973076709806719</c:v>
                </c:pt>
                <c:pt idx="86">
                  <c:v>89.972974401347258</c:v>
                </c:pt>
                <c:pt idx="87">
                  <c:v>89.972871704116145</c:v>
                </c:pt>
                <c:pt idx="88">
                  <c:v>89.97276861663606</c:v>
                </c:pt>
                <c:pt idx="89">
                  <c:v>89.972665137424045</c:v>
                </c:pt>
                <c:pt idx="90">
                  <c:v>89.97256126499154</c:v>
                </c:pt>
                <c:pt idx="91">
                  <c:v>89.972456997844333</c:v>
                </c:pt>
                <c:pt idx="92">
                  <c:v>89.972352334482466</c:v>
                </c:pt>
                <c:pt idx="93">
                  <c:v>89.97224727340037</c:v>
                </c:pt>
                <c:pt idx="94">
                  <c:v>89.972141813086665</c:v>
                </c:pt>
                <c:pt idx="95">
                  <c:v>89.972035952024342</c:v>
                </c:pt>
                <c:pt idx="96">
                  <c:v>89.971929688690523</c:v>
                </c:pt>
                <c:pt idx="97">
                  <c:v>89.971823021556588</c:v>
                </c:pt>
                <c:pt idx="98">
                  <c:v>89.971715949088122</c:v>
                </c:pt>
                <c:pt idx="99">
                  <c:v>89.971608469744822</c:v>
                </c:pt>
                <c:pt idx="100">
                  <c:v>89.971500581980592</c:v>
                </c:pt>
                <c:pt idx="101">
                  <c:v>89.971392284243436</c:v>
                </c:pt>
                <c:pt idx="102">
                  <c:v>89.971283574975473</c:v>
                </c:pt>
                <c:pt idx="103">
                  <c:v>89.9711744526129</c:v>
                </c:pt>
                <c:pt idx="104">
                  <c:v>89.971064915585941</c:v>
                </c:pt>
                <c:pt idx="105">
                  <c:v>89.970954962318885</c:v>
                </c:pt>
                <c:pt idx="106">
                  <c:v>89.970844591230033</c:v>
                </c:pt>
                <c:pt idx="107">
                  <c:v>89.970733800731651</c:v>
                </c:pt>
                <c:pt idx="108">
                  <c:v>89.970622589230004</c:v>
                </c:pt>
                <c:pt idx="109">
                  <c:v>89.970510955125306</c:v>
                </c:pt>
                <c:pt idx="110">
                  <c:v>89.970398896811631</c:v>
                </c:pt>
                <c:pt idx="111">
                  <c:v>89.970286412677027</c:v>
                </c:pt>
                <c:pt idx="112">
                  <c:v>89.970173501103389</c:v>
                </c:pt>
                <c:pt idx="113">
                  <c:v>89.970060160466403</c:v>
                </c:pt>
                <c:pt idx="114">
                  <c:v>89.9699463891357</c:v>
                </c:pt>
                <c:pt idx="115">
                  <c:v>89.969832185474601</c:v>
                </c:pt>
                <c:pt idx="116">
                  <c:v>89.96971754784029</c:v>
                </c:pt>
                <c:pt idx="117">
                  <c:v>89.969602474583652</c:v>
                </c:pt>
                <c:pt idx="118">
                  <c:v>89.969486964049352</c:v>
                </c:pt>
                <c:pt idx="119">
                  <c:v>89.969371014575728</c:v>
                </c:pt>
                <c:pt idx="120">
                  <c:v>89.969254624494837</c:v>
                </c:pt>
                <c:pt idx="121">
                  <c:v>89.969137792132344</c:v>
                </c:pt>
                <c:pt idx="122">
                  <c:v>89.969020515807642</c:v>
                </c:pt>
                <c:pt idx="123">
                  <c:v>89.968902793833635</c:v>
                </c:pt>
                <c:pt idx="124">
                  <c:v>89.968784624516886</c:v>
                </c:pt>
                <c:pt idx="125">
                  <c:v>89.968666006157477</c:v>
                </c:pt>
                <c:pt idx="126">
                  <c:v>89.968546937049084</c:v>
                </c:pt>
                <c:pt idx="127">
                  <c:v>89.968427415478871</c:v>
                </c:pt>
                <c:pt idx="128">
                  <c:v>89.968307439727482</c:v>
                </c:pt>
                <c:pt idx="129">
                  <c:v>89.968187008069037</c:v>
                </c:pt>
                <c:pt idx="130">
                  <c:v>89.968066118771091</c:v>
                </c:pt>
                <c:pt idx="131">
                  <c:v>89.967944770094633</c:v>
                </c:pt>
                <c:pt idx="132">
                  <c:v>89.967822960294015</c:v>
                </c:pt>
                <c:pt idx="133">
                  <c:v>89.967700687617011</c:v>
                </c:pt>
                <c:pt idx="134">
                  <c:v>89.967577950304658</c:v>
                </c:pt>
                <c:pt idx="135">
                  <c:v>89.9674547465914</c:v>
                </c:pt>
                <c:pt idx="136">
                  <c:v>89.967331074704887</c:v>
                </c:pt>
                <c:pt idx="137">
                  <c:v>89.967206932866077</c:v>
                </c:pt>
                <c:pt idx="138">
                  <c:v>89.967082319289162</c:v>
                </c:pt>
                <c:pt idx="139">
                  <c:v>89.966957232181542</c:v>
                </c:pt>
                <c:pt idx="140">
                  <c:v>89.96683166974384</c:v>
                </c:pt>
                <c:pt idx="141">
                  <c:v>89.966705630169756</c:v>
                </c:pt>
                <c:pt idx="142">
                  <c:v>89.96657911164624</c:v>
                </c:pt>
                <c:pt idx="143">
                  <c:v>89.966452112353267</c:v>
                </c:pt>
                <c:pt idx="144">
                  <c:v>89.966324630463944</c:v>
                </c:pt>
                <c:pt idx="145">
                  <c:v>89.966196664144377</c:v>
                </c:pt>
                <c:pt idx="146">
                  <c:v>89.966068211553775</c:v>
                </c:pt>
                <c:pt idx="147">
                  <c:v>89.965939270844316</c:v>
                </c:pt>
                <c:pt idx="148">
                  <c:v>89.965809840161143</c:v>
                </c:pt>
                <c:pt idx="149">
                  <c:v>89.965679917642362</c:v>
                </c:pt>
                <c:pt idx="150">
                  <c:v>89.965549501419062</c:v>
                </c:pt>
                <c:pt idx="151">
                  <c:v>89.965418589615098</c:v>
                </c:pt>
                <c:pt idx="152">
                  <c:v>89.965287180347318</c:v>
                </c:pt>
                <c:pt idx="153">
                  <c:v>89.965155271725408</c:v>
                </c:pt>
                <c:pt idx="154">
                  <c:v>89.965022861851764</c:v>
                </c:pt>
                <c:pt idx="155">
                  <c:v>89.964889948821678</c:v>
                </c:pt>
                <c:pt idx="156">
                  <c:v>89.964756530723179</c:v>
                </c:pt>
                <c:pt idx="157">
                  <c:v>89.96462260563699</c:v>
                </c:pt>
                <c:pt idx="158">
                  <c:v>89.964488171636589</c:v>
                </c:pt>
                <c:pt idx="159">
                  <c:v>89.964353226788106</c:v>
                </c:pt>
                <c:pt idx="160">
                  <c:v>89.964217769150338</c:v>
                </c:pt>
                <c:pt idx="161">
                  <c:v>89.964081796774707</c:v>
                </c:pt>
                <c:pt idx="162">
                  <c:v>89.963945307705202</c:v>
                </c:pt>
                <c:pt idx="163">
                  <c:v>89.963808299978396</c:v>
                </c:pt>
                <c:pt idx="164">
                  <c:v>89.963670771623427</c:v>
                </c:pt>
                <c:pt idx="165">
                  <c:v>89.963532720661917</c:v>
                </c:pt>
                <c:pt idx="166">
                  <c:v>89.963394145107969</c:v>
                </c:pt>
                <c:pt idx="167">
                  <c:v>89.963255042968143</c:v>
                </c:pt>
                <c:pt idx="168">
                  <c:v>89.963115412241436</c:v>
                </c:pt>
                <c:pt idx="169">
                  <c:v>89.962975250919214</c:v>
                </c:pt>
                <c:pt idx="170">
                  <c:v>89.962834556985243</c:v>
                </c:pt>
                <c:pt idx="171">
                  <c:v>89.962693328415611</c:v>
                </c:pt>
                <c:pt idx="172">
                  <c:v>89.962551563178735</c:v>
                </c:pt>
                <c:pt idx="173">
                  <c:v>89.962409259235258</c:v>
                </c:pt>
                <c:pt idx="174">
                  <c:v>89.962266414538135</c:v>
                </c:pt>
                <c:pt idx="175">
                  <c:v>89.962123027032504</c:v>
                </c:pt>
                <c:pt idx="176">
                  <c:v>89.961979094655717</c:v>
                </c:pt>
                <c:pt idx="177">
                  <c:v>89.961834615337295</c:v>
                </c:pt>
                <c:pt idx="178">
                  <c:v>89.96168958699883</c:v>
                </c:pt>
                <c:pt idx="179">
                  <c:v>89.961544007554096</c:v>
                </c:pt>
                <c:pt idx="180">
                  <c:v>89.961397874908897</c:v>
                </c:pt>
                <c:pt idx="181">
                  <c:v>89.961251186961121</c:v>
                </c:pt>
                <c:pt idx="182">
                  <c:v>89.96110394160057</c:v>
                </c:pt>
                <c:pt idx="183">
                  <c:v>89.960956136709143</c:v>
                </c:pt>
                <c:pt idx="184">
                  <c:v>89.960807770160599</c:v>
                </c:pt>
                <c:pt idx="185">
                  <c:v>89.960658839820695</c:v>
                </c:pt>
                <c:pt idx="186">
                  <c:v>89.960509343547045</c:v>
                </c:pt>
                <c:pt idx="187">
                  <c:v>89.960359279189063</c:v>
                </c:pt>
                <c:pt idx="188">
                  <c:v>89.960208644588107</c:v>
                </c:pt>
                <c:pt idx="189">
                  <c:v>89.960057437577248</c:v>
                </c:pt>
                <c:pt idx="190">
                  <c:v>89.959905655981331</c:v>
                </c:pt>
                <c:pt idx="191">
                  <c:v>89.959753297616999</c:v>
                </c:pt>
                <c:pt idx="192">
                  <c:v>89.959600360292484</c:v>
                </c:pt>
                <c:pt idx="193">
                  <c:v>89.959446841807804</c:v>
                </c:pt>
                <c:pt idx="194">
                  <c:v>89.959292739954549</c:v>
                </c:pt>
                <c:pt idx="195">
                  <c:v>89.959138052515939</c:v>
                </c:pt>
                <c:pt idx="196">
                  <c:v>89.958982777266783</c:v>
                </c:pt>
                <c:pt idx="197">
                  <c:v>89.958826911973418</c:v>
                </c:pt>
                <c:pt idx="198">
                  <c:v>89.958670454393683</c:v>
                </c:pt>
                <c:pt idx="199">
                  <c:v>89.958513402276921</c:v>
                </c:pt>
                <c:pt idx="200">
                  <c:v>89.95835575336389</c:v>
                </c:pt>
                <c:pt idx="201">
                  <c:v>89.958197505386821</c:v>
                </c:pt>
                <c:pt idx="202">
                  <c:v>89.958038656069249</c:v>
                </c:pt>
                <c:pt idx="203">
                  <c:v>89.957879203126154</c:v>
                </c:pt>
                <c:pt idx="204">
                  <c:v>89.957719144263734</c:v>
                </c:pt>
                <c:pt idx="205">
                  <c:v>89.957558477179518</c:v>
                </c:pt>
                <c:pt idx="206">
                  <c:v>89.957397199562322</c:v>
                </c:pt>
                <c:pt idx="207">
                  <c:v>89.957235309092113</c:v>
                </c:pt>
                <c:pt idx="208">
                  <c:v>89.957072803440084</c:v>
                </c:pt>
                <c:pt idx="209">
                  <c:v>89.956909680268566</c:v>
                </c:pt>
                <c:pt idx="210">
                  <c:v>89.956745937230977</c:v>
                </c:pt>
                <c:pt idx="211">
                  <c:v>89.956581571971896</c:v>
                </c:pt>
                <c:pt idx="212">
                  <c:v>89.956416582126863</c:v>
                </c:pt>
                <c:pt idx="213">
                  <c:v>89.956250965322539</c:v>
                </c:pt>
                <c:pt idx="214">
                  <c:v>89.956084719176431</c:v>
                </c:pt>
                <c:pt idx="215">
                  <c:v>89.955917841297094</c:v>
                </c:pt>
                <c:pt idx="216">
                  <c:v>89.955750329283973</c:v>
                </c:pt>
                <c:pt idx="217">
                  <c:v>89.955582180727347</c:v>
                </c:pt>
                <c:pt idx="218">
                  <c:v>89.955413393208445</c:v>
                </c:pt>
                <c:pt idx="219">
                  <c:v>89.955243964299157</c:v>
                </c:pt>
                <c:pt idx="220">
                  <c:v>89.955073891562293</c:v>
                </c:pt>
                <c:pt idx="221">
                  <c:v>89.954903172551283</c:v>
                </c:pt>
                <c:pt idx="222">
                  <c:v>89.954731804810351</c:v>
                </c:pt>
                <c:pt idx="223">
                  <c:v>89.954559785874309</c:v>
                </c:pt>
                <c:pt idx="224">
                  <c:v>89.95438711326868</c:v>
                </c:pt>
                <c:pt idx="225">
                  <c:v>89.954213784509534</c:v>
                </c:pt>
                <c:pt idx="226">
                  <c:v>89.954039797103491</c:v>
                </c:pt>
                <c:pt idx="227">
                  <c:v>89.953865148547763</c:v>
                </c:pt>
                <c:pt idx="228">
                  <c:v>89.953689836329971</c:v>
                </c:pt>
                <c:pt idx="229">
                  <c:v>89.953513857928243</c:v>
                </c:pt>
                <c:pt idx="230">
                  <c:v>89.953337210811114</c:v>
                </c:pt>
                <c:pt idx="231">
                  <c:v>89.953159892437483</c:v>
                </c:pt>
                <c:pt idx="232">
                  <c:v>89.952981900256617</c:v>
                </c:pt>
                <c:pt idx="233">
                  <c:v>89.952803231708074</c:v>
                </c:pt>
                <c:pt idx="234">
                  <c:v>89.952623884221694</c:v>
                </c:pt>
                <c:pt idx="235">
                  <c:v>89.95244385521751</c:v>
                </c:pt>
                <c:pt idx="236">
                  <c:v>89.952263142105807</c:v>
                </c:pt>
                <c:pt idx="237">
                  <c:v>89.952081742287021</c:v>
                </c:pt>
                <c:pt idx="238">
                  <c:v>89.951899653151699</c:v>
                </c:pt>
                <c:pt idx="239">
                  <c:v>89.951716872080425</c:v>
                </c:pt>
                <c:pt idx="240">
                  <c:v>89.951533396443935</c:v>
                </c:pt>
                <c:pt idx="241">
                  <c:v>89.951349223602847</c:v>
                </c:pt>
                <c:pt idx="242">
                  <c:v>89.951164350907874</c:v>
                </c:pt>
                <c:pt idx="243">
                  <c:v>89.950978775699568</c:v>
                </c:pt>
                <c:pt idx="244">
                  <c:v>89.950792495308434</c:v>
                </c:pt>
                <c:pt idx="245">
                  <c:v>89.950605507054803</c:v>
                </c:pt>
                <c:pt idx="246">
                  <c:v>89.950417808248844</c:v>
                </c:pt>
                <c:pt idx="247">
                  <c:v>89.950229396190451</c:v>
                </c:pt>
                <c:pt idx="248">
                  <c:v>89.95004026816936</c:v>
                </c:pt>
                <c:pt idx="249">
                  <c:v>89.949850421464888</c:v>
                </c:pt>
                <c:pt idx="250">
                  <c:v>89.949659853346134</c:v>
                </c:pt>
                <c:pt idx="251">
                  <c:v>89.949468561071711</c:v>
                </c:pt>
                <c:pt idx="252">
                  <c:v>89.949276541889887</c:v>
                </c:pt>
                <c:pt idx="253">
                  <c:v>89.94908379303844</c:v>
                </c:pt>
                <c:pt idx="254">
                  <c:v>89.948890311744663</c:v>
                </c:pt>
                <c:pt idx="255">
                  <c:v>89.948696095225344</c:v>
                </c:pt>
                <c:pt idx="256">
                  <c:v>89.948501140686616</c:v>
                </c:pt>
                <c:pt idx="257">
                  <c:v>89.948305445324067</c:v>
                </c:pt>
                <c:pt idx="258">
                  <c:v>89.948109006322611</c:v>
                </c:pt>
                <c:pt idx="259">
                  <c:v>89.947911820856447</c:v>
                </c:pt>
                <c:pt idx="260">
                  <c:v>89.94771388608909</c:v>
                </c:pt>
                <c:pt idx="261">
                  <c:v>89.947515199173168</c:v>
                </c:pt>
                <c:pt idx="262">
                  <c:v>89.947315757250621</c:v>
                </c:pt>
                <c:pt idx="263">
                  <c:v>89.947115557452406</c:v>
                </c:pt>
                <c:pt idx="264">
                  <c:v>89.946914596898694</c:v>
                </c:pt>
                <c:pt idx="265">
                  <c:v>89.946712872698612</c:v>
                </c:pt>
                <c:pt idx="266">
                  <c:v>89.946510381950375</c:v>
                </c:pt>
                <c:pt idx="267">
                  <c:v>89.946307121741128</c:v>
                </c:pt>
                <c:pt idx="268">
                  <c:v>89.946103089146973</c:v>
                </c:pt>
                <c:pt idx="269">
                  <c:v>89.945898281232886</c:v>
                </c:pt>
                <c:pt idx="270">
                  <c:v>89.945692695052699</c:v>
                </c:pt>
                <c:pt idx="271">
                  <c:v>89.945486327649064</c:v>
                </c:pt>
                <c:pt idx="272">
                  <c:v>89.945279176053333</c:v>
                </c:pt>
                <c:pt idx="273">
                  <c:v>89.945071237285646</c:v>
                </c:pt>
                <c:pt idx="274">
                  <c:v>89.944862508354817</c:v>
                </c:pt>
                <c:pt idx="275">
                  <c:v>89.944652986258262</c:v>
                </c:pt>
                <c:pt idx="276">
                  <c:v>89.944442667981974</c:v>
                </c:pt>
                <c:pt idx="277">
                  <c:v>89.944231550500547</c:v>
                </c:pt>
                <c:pt idx="278">
                  <c:v>89.944019630777035</c:v>
                </c:pt>
                <c:pt idx="279">
                  <c:v>89.943806905762997</c:v>
                </c:pt>
                <c:pt idx="280">
                  <c:v>89.943593372398311</c:v>
                </c:pt>
                <c:pt idx="281">
                  <c:v>89.943379027611371</c:v>
                </c:pt>
                <c:pt idx="282">
                  <c:v>89.943163868318805</c:v>
                </c:pt>
                <c:pt idx="283">
                  <c:v>89.942947891425518</c:v>
                </c:pt>
                <c:pt idx="284">
                  <c:v>89.942731093824719</c:v>
                </c:pt>
                <c:pt idx="285">
                  <c:v>89.942513472397707</c:v>
                </c:pt>
                <c:pt idx="286">
                  <c:v>89.942295024014072</c:v>
                </c:pt>
                <c:pt idx="287">
                  <c:v>89.942075745531383</c:v>
                </c:pt>
                <c:pt idx="288">
                  <c:v>89.941855633795342</c:v>
                </c:pt>
                <c:pt idx="289">
                  <c:v>89.941634685639642</c:v>
                </c:pt>
                <c:pt idx="290">
                  <c:v>89.94141289788594</c:v>
                </c:pt>
                <c:pt idx="291">
                  <c:v>89.941190267343785</c:v>
                </c:pt>
                <c:pt idx="292">
                  <c:v>89.940966790810691</c:v>
                </c:pt>
                <c:pt idx="293">
                  <c:v>89.940742465071949</c:v>
                </c:pt>
                <c:pt idx="294">
                  <c:v>89.940517286900615</c:v>
                </c:pt>
                <c:pt idx="295">
                  <c:v>89.940291253057509</c:v>
                </c:pt>
                <c:pt idx="296">
                  <c:v>89.940064360291117</c:v>
                </c:pt>
                <c:pt idx="297">
                  <c:v>89.939836605337632</c:v>
                </c:pt>
                <c:pt idx="298">
                  <c:v>89.939607984920784</c:v>
                </c:pt>
                <c:pt idx="299">
                  <c:v>89.939378495751882</c:v>
                </c:pt>
                <c:pt idx="300">
                  <c:v>89.939148134529745</c:v>
                </c:pt>
                <c:pt idx="301">
                  <c:v>89.938916897940587</c:v>
                </c:pt>
                <c:pt idx="302">
                  <c:v>89.938684782658115</c:v>
                </c:pt>
                <c:pt idx="303">
                  <c:v>89.938451785343361</c:v>
                </c:pt>
                <c:pt idx="304">
                  <c:v>89.938217902644638</c:v>
                </c:pt>
                <c:pt idx="305">
                  <c:v>89.937983131197598</c:v>
                </c:pt>
                <c:pt idx="306">
                  <c:v>89.93774746762503</c:v>
                </c:pt>
                <c:pt idx="307">
                  <c:v>89.93751090853695</c:v>
                </c:pt>
                <c:pt idx="308">
                  <c:v>89.937273450530455</c:v>
                </c:pt>
                <c:pt idx="309">
                  <c:v>89.937035090189724</c:v>
                </c:pt>
                <c:pt idx="310">
                  <c:v>89.936795824085962</c:v>
                </c:pt>
                <c:pt idx="311">
                  <c:v>89.936555648777343</c:v>
                </c:pt>
                <c:pt idx="312">
                  <c:v>89.936314560808952</c:v>
                </c:pt>
                <c:pt idx="313">
                  <c:v>89.936072556712759</c:v>
                </c:pt>
                <c:pt idx="314">
                  <c:v>89.935829633007558</c:v>
                </c:pt>
                <c:pt idx="315">
                  <c:v>89.935585786198899</c:v>
                </c:pt>
                <c:pt idx="316">
                  <c:v>89.935341012779077</c:v>
                </c:pt>
                <c:pt idx="317">
                  <c:v>89.935095309227037</c:v>
                </c:pt>
                <c:pt idx="318">
                  <c:v>89.934848672008357</c:v>
                </c:pt>
                <c:pt idx="319">
                  <c:v>89.934601097575211</c:v>
                </c:pt>
                <c:pt idx="320">
                  <c:v>89.934352582366216</c:v>
                </c:pt>
                <c:pt idx="321">
                  <c:v>89.934103122806519</c:v>
                </c:pt>
                <c:pt idx="322">
                  <c:v>89.933852715307694</c:v>
                </c:pt>
                <c:pt idx="323">
                  <c:v>89.933601356267616</c:v>
                </c:pt>
                <c:pt idx="324">
                  <c:v>89.933349042070517</c:v>
                </c:pt>
                <c:pt idx="325">
                  <c:v>89.933095769086918</c:v>
                </c:pt>
                <c:pt idx="326">
                  <c:v>89.932841533673496</c:v>
                </c:pt>
                <c:pt idx="327">
                  <c:v>89.932586332173088</c:v>
                </c:pt>
                <c:pt idx="328">
                  <c:v>89.932330160914674</c:v>
                </c:pt>
                <c:pt idx="329">
                  <c:v>89.932073016213266</c:v>
                </c:pt>
                <c:pt idx="330">
                  <c:v>89.931814894369822</c:v>
                </c:pt>
                <c:pt idx="331">
                  <c:v>89.931555791671343</c:v>
                </c:pt>
                <c:pt idx="332">
                  <c:v>89.931295704390649</c:v>
                </c:pt>
                <c:pt idx="333">
                  <c:v>89.931034628786421</c:v>
                </c:pt>
                <c:pt idx="334">
                  <c:v>89.930772561103154</c:v>
                </c:pt>
                <c:pt idx="335">
                  <c:v>89.930509497570981</c:v>
                </c:pt>
                <c:pt idx="336">
                  <c:v>89.930245434405805</c:v>
                </c:pt>
                <c:pt idx="337">
                  <c:v>89.929980367809122</c:v>
                </c:pt>
                <c:pt idx="338">
                  <c:v>89.929714293968004</c:v>
                </c:pt>
                <c:pt idx="339">
                  <c:v>89.929447209054985</c:v>
                </c:pt>
                <c:pt idx="340">
                  <c:v>89.929179109228102</c:v>
                </c:pt>
                <c:pt idx="341">
                  <c:v>89.928909990630771</c:v>
                </c:pt>
                <c:pt idx="342">
                  <c:v>89.928639849391814</c:v>
                </c:pt>
                <c:pt idx="343">
                  <c:v>89.928368681625258</c:v>
                </c:pt>
                <c:pt idx="344">
                  <c:v>89.928096483430409</c:v>
                </c:pt>
                <c:pt idx="345">
                  <c:v>89.927823250891748</c:v>
                </c:pt>
                <c:pt idx="346">
                  <c:v>89.927548980078853</c:v>
                </c:pt>
                <c:pt idx="347">
                  <c:v>89.927273667046435</c:v>
                </c:pt>
                <c:pt idx="348">
                  <c:v>89.926997307834142</c:v>
                </c:pt>
                <c:pt idx="349">
                  <c:v>89.926719898466573</c:v>
                </c:pt>
                <c:pt idx="350">
                  <c:v>89.926441434953304</c:v>
                </c:pt>
                <c:pt idx="351">
                  <c:v>89.926161913288681</c:v>
                </c:pt>
                <c:pt idx="352">
                  <c:v>89.925881329451798</c:v>
                </c:pt>
                <c:pt idx="353">
                  <c:v>89.925599679406574</c:v>
                </c:pt>
                <c:pt idx="354">
                  <c:v>89.925316959101508</c:v>
                </c:pt>
                <c:pt idx="355">
                  <c:v>89.925033164469724</c:v>
                </c:pt>
                <c:pt idx="356">
                  <c:v>89.924748291428912</c:v>
                </c:pt>
                <c:pt idx="357">
                  <c:v>89.924462335881245</c:v>
                </c:pt>
                <c:pt idx="358">
                  <c:v>89.92417529371329</c:v>
                </c:pt>
                <c:pt idx="359">
                  <c:v>89.923887160796042</c:v>
                </c:pt>
                <c:pt idx="360">
                  <c:v>89.923597932984791</c:v>
                </c:pt>
                <c:pt idx="361">
                  <c:v>89.92330760611901</c:v>
                </c:pt>
                <c:pt idx="362">
                  <c:v>89.923016176022472</c:v>
                </c:pt>
                <c:pt idx="363">
                  <c:v>89.922723638503001</c:v>
                </c:pt>
                <c:pt idx="364">
                  <c:v>89.922429989352551</c:v>
                </c:pt>
                <c:pt idx="365">
                  <c:v>89.922135224347045</c:v>
                </c:pt>
                <c:pt idx="366">
                  <c:v>89.921839339246333</c:v>
                </c:pt>
                <c:pt idx="367">
                  <c:v>89.921542329794249</c:v>
                </c:pt>
                <c:pt idx="368">
                  <c:v>89.921244191718344</c:v>
                </c:pt>
                <c:pt idx="369">
                  <c:v>89.920944920729994</c:v>
                </c:pt>
                <c:pt idx="370">
                  <c:v>89.920644512524305</c:v>
                </c:pt>
                <c:pt idx="371">
                  <c:v>89.920342962779955</c:v>
                </c:pt>
                <c:pt idx="372">
                  <c:v>89.920040267159266</c:v>
                </c:pt>
                <c:pt idx="373">
                  <c:v>89.919736421308031</c:v>
                </c:pt>
                <c:pt idx="374">
                  <c:v>89.919431420855545</c:v>
                </c:pt>
                <c:pt idx="375">
                  <c:v>89.919125261414464</c:v>
                </c:pt>
                <c:pt idx="376">
                  <c:v>89.918817938580773</c:v>
                </c:pt>
                <c:pt idx="377">
                  <c:v>89.918509447933729</c:v>
                </c:pt>
                <c:pt idx="378">
                  <c:v>89.91819978503581</c:v>
                </c:pt>
                <c:pt idx="379">
                  <c:v>89.917888945432608</c:v>
                </c:pt>
                <c:pt idx="380">
                  <c:v>89.917576924652792</c:v>
                </c:pt>
                <c:pt idx="381">
                  <c:v>89.917263718208062</c:v>
                </c:pt>
                <c:pt idx="382">
                  <c:v>89.916949321593066</c:v>
                </c:pt>
                <c:pt idx="383">
                  <c:v>89.916633730285312</c:v>
                </c:pt>
                <c:pt idx="384">
                  <c:v>89.916316939745087</c:v>
                </c:pt>
                <c:pt idx="385">
                  <c:v>89.915998945415538</c:v>
                </c:pt>
                <c:pt idx="386">
                  <c:v>89.915679742722403</c:v>
                </c:pt>
                <c:pt idx="387">
                  <c:v>89.915359327074071</c:v>
                </c:pt>
                <c:pt idx="388">
                  <c:v>89.915037693861478</c:v>
                </c:pt>
                <c:pt idx="389">
                  <c:v>89.914714838458067</c:v>
                </c:pt>
                <c:pt idx="390">
                  <c:v>89.914390756219703</c:v>
                </c:pt>
                <c:pt idx="391">
                  <c:v>89.914065442484542</c:v>
                </c:pt>
                <c:pt idx="392">
                  <c:v>89.913738892573122</c:v>
                </c:pt>
                <c:pt idx="393">
                  <c:v>89.913411101788157</c:v>
                </c:pt>
                <c:pt idx="394">
                  <c:v>89.913082065414471</c:v>
                </c:pt>
                <c:pt idx="395">
                  <c:v>89.912751778719056</c:v>
                </c:pt>
                <c:pt idx="396">
                  <c:v>89.912420236950837</c:v>
                </c:pt>
                <c:pt idx="397">
                  <c:v>89.912087435340766</c:v>
                </c:pt>
                <c:pt idx="398">
                  <c:v>89.911753369101618</c:v>
                </c:pt>
                <c:pt idx="399">
                  <c:v>89.911418033428035</c:v>
                </c:pt>
                <c:pt idx="400">
                  <c:v>89.911081423496285</c:v>
                </c:pt>
                <c:pt idx="401">
                  <c:v>89.910743534464444</c:v>
                </c:pt>
                <c:pt idx="402">
                  <c:v>89.910404361472118</c:v>
                </c:pt>
                <c:pt idx="403">
                  <c:v>89.910063899640491</c:v>
                </c:pt>
                <c:pt idx="404">
                  <c:v>89.90972214407212</c:v>
                </c:pt>
                <c:pt idx="405">
                  <c:v>89.909379089851072</c:v>
                </c:pt>
                <c:pt idx="406">
                  <c:v>89.909034732042642</c:v>
                </c:pt>
                <c:pt idx="407">
                  <c:v>89.908689065693423</c:v>
                </c:pt>
                <c:pt idx="408">
                  <c:v>89.908342085831165</c:v>
                </c:pt>
                <c:pt idx="409">
                  <c:v>89.907993787464747</c:v>
                </c:pt>
                <c:pt idx="410">
                  <c:v>89.907644165584102</c:v>
                </c:pt>
                <c:pt idx="411">
                  <c:v>89.907293215160038</c:v>
                </c:pt>
                <c:pt idx="412">
                  <c:v>89.906940931144391</c:v>
                </c:pt>
                <c:pt idx="413">
                  <c:v>89.906587308469682</c:v>
                </c:pt>
                <c:pt idx="414">
                  <c:v>89.90623234204925</c:v>
                </c:pt>
                <c:pt idx="415">
                  <c:v>89.905876026777122</c:v>
                </c:pt>
                <c:pt idx="416">
                  <c:v>89.905518357527839</c:v>
                </c:pt>
                <c:pt idx="417">
                  <c:v>89.905159329156604</c:v>
                </c:pt>
                <c:pt idx="418">
                  <c:v>89.904798936498963</c:v>
                </c:pt>
                <c:pt idx="419">
                  <c:v>89.904437174370855</c:v>
                </c:pt>
                <c:pt idx="420">
                  <c:v>89.904074037568549</c:v>
                </c:pt>
                <c:pt idx="421">
                  <c:v>89.903709520868532</c:v>
                </c:pt>
                <c:pt idx="422">
                  <c:v>89.903343619027467</c:v>
                </c:pt>
                <c:pt idx="423">
                  <c:v>89.902976326782067</c:v>
                </c:pt>
                <c:pt idx="424">
                  <c:v>89.90260763884902</c:v>
                </c:pt>
                <c:pt idx="425">
                  <c:v>89.902237549925033</c:v>
                </c:pt>
                <c:pt idx="426">
                  <c:v>89.90186605468655</c:v>
                </c:pt>
                <c:pt idx="427">
                  <c:v>89.901493147789878</c:v>
                </c:pt>
                <c:pt idx="428">
                  <c:v>89.901118823870988</c:v>
                </c:pt>
                <c:pt idx="429">
                  <c:v>89.900743077545457</c:v>
                </c:pt>
                <c:pt idx="430">
                  <c:v>89.900365903408414</c:v>
                </c:pt>
                <c:pt idx="431">
                  <c:v>89.899987296034453</c:v>
                </c:pt>
                <c:pt idx="432">
                  <c:v>89.899607249977592</c:v>
                </c:pt>
                <c:pt idx="433">
                  <c:v>89.89922575977107</c:v>
                </c:pt>
                <c:pt idx="434">
                  <c:v>89.898842819927467</c:v>
                </c:pt>
                <c:pt idx="435">
                  <c:v>89.898458424938411</c:v>
                </c:pt>
                <c:pt idx="436">
                  <c:v>89.89807256927466</c:v>
                </c:pt>
                <c:pt idx="437">
                  <c:v>89.897685247385951</c:v>
                </c:pt>
                <c:pt idx="438">
                  <c:v>89.897296453700946</c:v>
                </c:pt>
                <c:pt idx="439">
                  <c:v>89.896906182627092</c:v>
                </c:pt>
                <c:pt idx="440">
                  <c:v>89.89651442855066</c:v>
                </c:pt>
                <c:pt idx="441">
                  <c:v>89.896121185836549</c:v>
                </c:pt>
                <c:pt idx="442">
                  <c:v>89.895726448828242</c:v>
                </c:pt>
                <c:pt idx="443">
                  <c:v>89.895330211847721</c:v>
                </c:pt>
                <c:pt idx="444">
                  <c:v>89.894932469195467</c:v>
                </c:pt>
                <c:pt idx="445">
                  <c:v>89.894533215150219</c:v>
                </c:pt>
                <c:pt idx="446">
                  <c:v>89.894132443969056</c:v>
                </c:pt>
                <c:pt idx="447">
                  <c:v>89.893730149887134</c:v>
                </c:pt>
                <c:pt idx="448">
                  <c:v>89.893326327117833</c:v>
                </c:pt>
                <c:pt idx="449">
                  <c:v>89.892920969852455</c:v>
                </c:pt>
                <c:pt idx="450">
                  <c:v>89.892514072260269</c:v>
                </c:pt>
                <c:pt idx="451">
                  <c:v>89.892105628488366</c:v>
                </c:pt>
                <c:pt idx="452">
                  <c:v>89.891695632661666</c:v>
                </c:pt>
                <c:pt idx="453">
                  <c:v>89.891284078882677</c:v>
                </c:pt>
                <c:pt idx="454">
                  <c:v>89.890870961231585</c:v>
                </c:pt>
                <c:pt idx="455">
                  <c:v>89.890456273766006</c:v>
                </c:pt>
                <c:pt idx="456">
                  <c:v>89.890040010521034</c:v>
                </c:pt>
                <c:pt idx="457">
                  <c:v>89.889622165509095</c:v>
                </c:pt>
                <c:pt idx="458">
                  <c:v>89.889202732719838</c:v>
                </c:pt>
                <c:pt idx="459">
                  <c:v>89.888781706120113</c:v>
                </c:pt>
                <c:pt idx="460">
                  <c:v>89.88835907965381</c:v>
                </c:pt>
                <c:pt idx="461">
                  <c:v>89.887934847241837</c:v>
                </c:pt>
                <c:pt idx="462">
                  <c:v>89.887509002782011</c:v>
                </c:pt>
                <c:pt idx="463">
                  <c:v>89.887081540148955</c:v>
                </c:pt>
                <c:pt idx="464">
                  <c:v>89.886652453194003</c:v>
                </c:pt>
                <c:pt idx="465">
                  <c:v>89.886221735745153</c:v>
                </c:pt>
                <c:pt idx="466">
                  <c:v>89.885789381606969</c:v>
                </c:pt>
                <c:pt idx="467">
                  <c:v>89.885355384560427</c:v>
                </c:pt>
                <c:pt idx="468">
                  <c:v>89.884919738362882</c:v>
                </c:pt>
                <c:pt idx="469">
                  <c:v>89.884482436748058</c:v>
                </c:pt>
                <c:pt idx="470">
                  <c:v>89.884043473425734</c:v>
                </c:pt>
                <c:pt idx="471">
                  <c:v>89.883602842081928</c:v>
                </c:pt>
                <c:pt idx="472">
                  <c:v>89.883160536378554</c:v>
                </c:pt>
                <c:pt idx="473">
                  <c:v>89.882716549953543</c:v>
                </c:pt>
                <c:pt idx="474">
                  <c:v>89.882270876420577</c:v>
                </c:pt>
                <c:pt idx="475">
                  <c:v>89.881823509369113</c:v>
                </c:pt>
                <c:pt idx="476">
                  <c:v>89.881374442364262</c:v>
                </c:pt>
                <c:pt idx="477">
                  <c:v>89.880923668946693</c:v>
                </c:pt>
                <c:pt idx="478">
                  <c:v>89.880471182632462</c:v>
                </c:pt>
                <c:pt idx="479">
                  <c:v>89.880016976913083</c:v>
                </c:pt>
                <c:pt idx="480">
                  <c:v>89.879561045255315</c:v>
                </c:pt>
                <c:pt idx="481">
                  <c:v>89.879103381101061</c:v>
                </c:pt>
                <c:pt idx="482">
                  <c:v>89.87864397786737</c:v>
                </c:pt>
                <c:pt idx="483">
                  <c:v>89.878182828946208</c:v>
                </c:pt>
                <c:pt idx="484">
                  <c:v>89.87771992770449</c:v>
                </c:pt>
                <c:pt idx="485">
                  <c:v>89.877255267483946</c:v>
                </c:pt>
                <c:pt idx="486">
                  <c:v>89.876788841600941</c:v>
                </c:pt>
                <c:pt idx="487">
                  <c:v>89.876320643346503</c:v>
                </c:pt>
                <c:pt idx="488">
                  <c:v>89.875850665986178</c:v>
                </c:pt>
                <c:pt idx="489">
                  <c:v>89.875378902759863</c:v>
                </c:pt>
                <c:pt idx="490">
                  <c:v>89.87490534688186</c:v>
                </c:pt>
                <c:pt idx="491">
                  <c:v>89.874429991540623</c:v>
                </c:pt>
                <c:pt idx="492">
                  <c:v>89.873952829898755</c:v>
                </c:pt>
                <c:pt idx="493">
                  <c:v>89.873473855092897</c:v>
                </c:pt>
                <c:pt idx="494">
                  <c:v>89.872993060233568</c:v>
                </c:pt>
                <c:pt idx="495">
                  <c:v>89.872510438405186</c:v>
                </c:pt>
                <c:pt idx="496">
                  <c:v>89.872025982665846</c:v>
                </c:pt>
                <c:pt idx="497">
                  <c:v>89.871539686047271</c:v>
                </c:pt>
                <c:pt idx="498">
                  <c:v>89.871051541554721</c:v>
                </c:pt>
                <c:pt idx="499">
                  <c:v>89.870561542166868</c:v>
                </c:pt>
                <c:pt idx="500">
                  <c:v>89.870069680835783</c:v>
                </c:pt>
                <c:pt idx="501">
                  <c:v>89.869575950486649</c:v>
                </c:pt>
                <c:pt idx="502">
                  <c:v>89.869080344017846</c:v>
                </c:pt>
                <c:pt idx="503">
                  <c:v>89.86858285430074</c:v>
                </c:pt>
                <c:pt idx="504">
                  <c:v>89.86808347417967</c:v>
                </c:pt>
                <c:pt idx="505">
                  <c:v>89.86758219647173</c:v>
                </c:pt>
                <c:pt idx="506">
                  <c:v>89.86707901396673</c:v>
                </c:pt>
                <c:pt idx="507">
                  <c:v>89.866573919427154</c:v>
                </c:pt>
                <c:pt idx="508">
                  <c:v>89.866066905587886</c:v>
                </c:pt>
                <c:pt idx="509">
                  <c:v>89.865557965156313</c:v>
                </c:pt>
                <c:pt idx="510">
                  <c:v>89.865047090812055</c:v>
                </c:pt>
                <c:pt idx="511">
                  <c:v>89.86453427520695</c:v>
                </c:pt>
                <c:pt idx="512">
                  <c:v>89.864019510964908</c:v>
                </c:pt>
                <c:pt idx="513">
                  <c:v>89.863502790681835</c:v>
                </c:pt>
                <c:pt idx="514">
                  <c:v>89.862984106925481</c:v>
                </c:pt>
                <c:pt idx="515">
                  <c:v>89.86246345223536</c:v>
                </c:pt>
                <c:pt idx="516">
                  <c:v>89.861940819122708</c:v>
                </c:pt>
                <c:pt idx="517">
                  <c:v>89.861416200070238</c:v>
                </c:pt>
                <c:pt idx="518">
                  <c:v>89.860889587532128</c:v>
                </c:pt>
                <c:pt idx="519">
                  <c:v>89.860360973933908</c:v>
                </c:pt>
                <c:pt idx="520">
                  <c:v>89.859830351672329</c:v>
                </c:pt>
                <c:pt idx="521">
                  <c:v>89.859297713115254</c:v>
                </c:pt>
                <c:pt idx="522">
                  <c:v>89.858763050601539</c:v>
                </c:pt>
                <c:pt idx="523">
                  <c:v>89.858226356440937</c:v>
                </c:pt>
                <c:pt idx="524">
                  <c:v>89.857687622914014</c:v>
                </c:pt>
                <c:pt idx="525">
                  <c:v>89.857146842271987</c:v>
                </c:pt>
                <c:pt idx="526">
                  <c:v>89.85660400673666</c:v>
                </c:pt>
                <c:pt idx="527">
                  <c:v>89.856059108500276</c:v>
                </c:pt>
                <c:pt idx="528">
                  <c:v>89.85551213972542</c:v>
                </c:pt>
                <c:pt idx="529">
                  <c:v>89.854963092544864</c:v>
                </c:pt>
                <c:pt idx="530">
                  <c:v>89.854411959061594</c:v>
                </c:pt>
                <c:pt idx="531">
                  <c:v>89.853858731348467</c:v>
                </c:pt>
                <c:pt idx="532">
                  <c:v>89.853303401448343</c:v>
                </c:pt>
                <c:pt idx="533">
                  <c:v>89.852745961373799</c:v>
                </c:pt>
                <c:pt idx="534">
                  <c:v>89.852186403107083</c:v>
                </c:pt>
                <c:pt idx="535">
                  <c:v>89.85162471859995</c:v>
                </c:pt>
                <c:pt idx="536">
                  <c:v>89.851060899773643</c:v>
                </c:pt>
                <c:pt idx="537">
                  <c:v>89.850494938518679</c:v>
                </c:pt>
                <c:pt idx="538">
                  <c:v>89.849926826694784</c:v>
                </c:pt>
                <c:pt idx="539">
                  <c:v>89.849356556130758</c:v>
                </c:pt>
                <c:pt idx="540">
                  <c:v>89.848784118624337</c:v>
                </c:pt>
                <c:pt idx="541">
                  <c:v>89.848209505942137</c:v>
                </c:pt>
                <c:pt idx="542">
                  <c:v>89.847632709819479</c:v>
                </c:pt>
                <c:pt idx="543">
                  <c:v>89.847053721960279</c:v>
                </c:pt>
                <c:pt idx="544">
                  <c:v>89.846472534037005</c:v>
                </c:pt>
                <c:pt idx="545">
                  <c:v>89.845889137690378</c:v>
                </c:pt>
                <c:pt idx="546">
                  <c:v>89.84530352452947</c:v>
                </c:pt>
                <c:pt idx="547">
                  <c:v>89.844715686131408</c:v>
                </c:pt>
                <c:pt idx="548">
                  <c:v>89.844125614041374</c:v>
                </c:pt>
                <c:pt idx="549">
                  <c:v>89.843533299772417</c:v>
                </c:pt>
                <c:pt idx="550">
                  <c:v>89.842938734805301</c:v>
                </c:pt>
                <c:pt idx="551">
                  <c:v>89.842341910588544</c:v>
                </c:pt>
                <c:pt idx="552">
                  <c:v>89.841742818538066</c:v>
                </c:pt>
                <c:pt idx="553">
                  <c:v>89.841141450037213</c:v>
                </c:pt>
                <c:pt idx="554">
                  <c:v>89.840537796436649</c:v>
                </c:pt>
                <c:pt idx="555">
                  <c:v>89.839931849054096</c:v>
                </c:pt>
                <c:pt idx="556">
                  <c:v>89.839323599174406</c:v>
                </c:pt>
                <c:pt idx="557">
                  <c:v>89.838713038049221</c:v>
                </c:pt>
                <c:pt idx="558">
                  <c:v>89.838100156897013</c:v>
                </c:pt>
                <c:pt idx="559">
                  <c:v>89.83748494690289</c:v>
                </c:pt>
                <c:pt idx="560">
                  <c:v>89.836867399218477</c:v>
                </c:pt>
                <c:pt idx="561">
                  <c:v>89.836247504961747</c:v>
                </c:pt>
                <c:pt idx="562">
                  <c:v>89.83562525521701</c:v>
                </c:pt>
                <c:pt idx="563">
                  <c:v>89.835000641034668</c:v>
                </c:pt>
                <c:pt idx="564">
                  <c:v>89.834373653431115</c:v>
                </c:pt>
                <c:pt idx="565">
                  <c:v>89.83374428338864</c:v>
                </c:pt>
                <c:pt idx="566">
                  <c:v>89.833112521855298</c:v>
                </c:pt>
                <c:pt idx="567">
                  <c:v>89.832478359744727</c:v>
                </c:pt>
                <c:pt idx="568">
                  <c:v>89.831841787936085</c:v>
                </c:pt>
                <c:pt idx="569">
                  <c:v>89.831202797273846</c:v>
                </c:pt>
                <c:pt idx="570">
                  <c:v>89.830561378567737</c:v>
                </c:pt>
                <c:pt idx="571">
                  <c:v>89.829917522592595</c:v>
                </c:pt>
                <c:pt idx="572">
                  <c:v>89.829271220088188</c:v>
                </c:pt>
                <c:pt idx="573">
                  <c:v>89.828622461759082</c:v>
                </c:pt>
                <c:pt idx="574">
                  <c:v>89.827971238274614</c:v>
                </c:pt>
                <c:pt idx="575">
                  <c:v>89.827317540268609</c:v>
                </c:pt>
                <c:pt idx="576">
                  <c:v>89.826661358339365</c:v>
                </c:pt>
                <c:pt idx="577">
                  <c:v>89.826002683049424</c:v>
                </c:pt>
                <c:pt idx="578">
                  <c:v>89.825341504925575</c:v>
                </c:pt>
                <c:pt idx="579">
                  <c:v>89.824677814458482</c:v>
                </c:pt>
                <c:pt idx="580">
                  <c:v>89.8240116021028</c:v>
                </c:pt>
                <c:pt idx="581">
                  <c:v>89.823342858276931</c:v>
                </c:pt>
                <c:pt idx="582">
                  <c:v>89.822671573362825</c:v>
                </c:pt>
                <c:pt idx="583">
                  <c:v>89.821997737705914</c:v>
                </c:pt>
                <c:pt idx="584">
                  <c:v>89.821321341615018</c:v>
                </c:pt>
                <c:pt idx="585">
                  <c:v>89.820642375362056</c:v>
                </c:pt>
                <c:pt idx="586">
                  <c:v>89.819960829182108</c:v>
                </c:pt>
                <c:pt idx="587">
                  <c:v>89.819276693273039</c:v>
                </c:pt>
                <c:pt idx="588">
                  <c:v>89.818589957795623</c:v>
                </c:pt>
                <c:pt idx="589">
                  <c:v>89.817900612873146</c:v>
                </c:pt>
                <c:pt idx="590">
                  <c:v>89.81720864859146</c:v>
                </c:pt>
                <c:pt idx="591">
                  <c:v>89.816514054998706</c:v>
                </c:pt>
                <c:pt idx="592">
                  <c:v>89.815816822105276</c:v>
                </c:pt>
                <c:pt idx="593">
                  <c:v>89.815116939883609</c:v>
                </c:pt>
                <c:pt idx="594">
                  <c:v>89.814414398267999</c:v>
                </c:pt>
                <c:pt idx="595">
                  <c:v>89.813709187154657</c:v>
                </c:pt>
                <c:pt idx="596">
                  <c:v>89.813001296401225</c:v>
                </c:pt>
                <c:pt idx="597">
                  <c:v>89.812290715826975</c:v>
                </c:pt>
                <c:pt idx="598">
                  <c:v>89.811577435212499</c:v>
                </c:pt>
                <c:pt idx="599">
                  <c:v>89.810861444299476</c:v>
                </c:pt>
                <c:pt idx="600">
                  <c:v>89.810142732790709</c:v>
                </c:pt>
                <c:pt idx="601">
                  <c:v>89.809421290349931</c:v>
                </c:pt>
                <c:pt idx="602">
                  <c:v>89.8086971066015</c:v>
                </c:pt>
                <c:pt idx="603">
                  <c:v>89.807970171130435</c:v>
                </c:pt>
                <c:pt idx="604">
                  <c:v>89.807240473482253</c:v>
                </c:pt>
                <c:pt idx="605">
                  <c:v>89.806508003162691</c:v>
                </c:pt>
                <c:pt idx="606">
                  <c:v>89.805772749637612</c:v>
                </c:pt>
                <c:pt idx="607">
                  <c:v>89.805034702332961</c:v>
                </c:pt>
                <c:pt idx="608">
                  <c:v>89.80429385063448</c:v>
                </c:pt>
                <c:pt idx="609">
                  <c:v>89.80355018388758</c:v>
                </c:pt>
                <c:pt idx="610">
                  <c:v>89.80280369139723</c:v>
                </c:pt>
                <c:pt idx="611">
                  <c:v>89.802054362427782</c:v>
                </c:pt>
                <c:pt idx="612">
                  <c:v>89.801302186202832</c:v>
                </c:pt>
                <c:pt idx="613">
                  <c:v>89.800547151905022</c:v>
                </c:pt>
                <c:pt idx="614">
                  <c:v>89.799789248675907</c:v>
                </c:pt>
                <c:pt idx="615">
                  <c:v>89.799028465615891</c:v>
                </c:pt>
                <c:pt idx="616">
                  <c:v>89.798264791783851</c:v>
                </c:pt>
                <c:pt idx="617">
                  <c:v>89.797498216197212</c:v>
                </c:pt>
                <c:pt idx="618">
                  <c:v>89.796728727831663</c:v>
                </c:pt>
                <c:pt idx="619">
                  <c:v>89.795956315621027</c:v>
                </c:pt>
                <c:pt idx="620">
                  <c:v>89.795180968457103</c:v>
                </c:pt>
                <c:pt idx="621">
                  <c:v>89.794402675189502</c:v>
                </c:pt>
                <c:pt idx="622">
                  <c:v>89.793621424625499</c:v>
                </c:pt>
                <c:pt idx="623">
                  <c:v>89.792837205529878</c:v>
                </c:pt>
                <c:pt idx="624">
                  <c:v>89.792050006624734</c:v>
                </c:pt>
                <c:pt idx="625">
                  <c:v>89.791259816589317</c:v>
                </c:pt>
                <c:pt idx="626">
                  <c:v>89.790466624059931</c:v>
                </c:pt>
                <c:pt idx="627">
                  <c:v>89.789670417629736</c:v>
                </c:pt>
                <c:pt idx="628">
                  <c:v>89.788871185848521</c:v>
                </c:pt>
                <c:pt idx="629">
                  <c:v>89.788068917222617</c:v>
                </c:pt>
                <c:pt idx="630">
                  <c:v>89.787263600214743</c:v>
                </c:pt>
                <c:pt idx="631">
                  <c:v>89.786455223243749</c:v>
                </c:pt>
                <c:pt idx="632">
                  <c:v>89.785643774684573</c:v>
                </c:pt>
                <c:pt idx="633">
                  <c:v>89.784829242867943</c:v>
                </c:pt>
                <c:pt idx="634">
                  <c:v>89.784011616080349</c:v>
                </c:pt>
                <c:pt idx="635">
                  <c:v>89.783190882563716</c:v>
                </c:pt>
                <c:pt idx="636">
                  <c:v>89.782367030515374</c:v>
                </c:pt>
                <c:pt idx="637">
                  <c:v>89.781540048087834</c:v>
                </c:pt>
                <c:pt idx="638">
                  <c:v>89.780709923388642</c:v>
                </c:pt>
                <c:pt idx="639">
                  <c:v>89.779876644480126</c:v>
                </c:pt>
                <c:pt idx="640">
                  <c:v>89.779040199379324</c:v>
                </c:pt>
                <c:pt idx="641">
                  <c:v>89.77820057605777</c:v>
                </c:pt>
                <c:pt idx="642">
                  <c:v>89.777357762441326</c:v>
                </c:pt>
                <c:pt idx="643">
                  <c:v>89.776511746410009</c:v>
                </c:pt>
                <c:pt idx="644">
                  <c:v>89.775662515797791</c:v>
                </c:pt>
                <c:pt idx="645">
                  <c:v>89.77481005839249</c:v>
                </c:pt>
                <c:pt idx="646">
                  <c:v>89.773954361935495</c:v>
                </c:pt>
                <c:pt idx="647">
                  <c:v>89.773095414121727</c:v>
                </c:pt>
                <c:pt idx="648">
                  <c:v>89.772233202599338</c:v>
                </c:pt>
                <c:pt idx="649">
                  <c:v>89.771367714969571</c:v>
                </c:pt>
                <c:pt idx="650">
                  <c:v>89.770498938786659</c:v>
                </c:pt>
                <c:pt idx="651">
                  <c:v>89.76962686155747</c:v>
                </c:pt>
                <c:pt idx="652">
                  <c:v>89.768751470741535</c:v>
                </c:pt>
                <c:pt idx="653">
                  <c:v>89.767872753750723</c:v>
                </c:pt>
                <c:pt idx="654">
                  <c:v>89.766990697949097</c:v>
                </c:pt>
                <c:pt idx="655">
                  <c:v>89.766105290652789</c:v>
                </c:pt>
                <c:pt idx="656">
                  <c:v>89.765216519129766</c:v>
                </c:pt>
                <c:pt idx="657">
                  <c:v>89.76432437059961</c:v>
                </c:pt>
                <c:pt idx="658">
                  <c:v>89.763428832233458</c:v>
                </c:pt>
                <c:pt idx="659">
                  <c:v>89.762529891153605</c:v>
                </c:pt>
                <c:pt idx="660">
                  <c:v>89.761627534433629</c:v>
                </c:pt>
                <c:pt idx="661">
                  <c:v>89.760721749097897</c:v>
                </c:pt>
                <c:pt idx="662">
                  <c:v>89.75981252212155</c:v>
                </c:pt>
                <c:pt idx="663">
                  <c:v>89.758899840430288</c:v>
                </c:pt>
                <c:pt idx="664">
                  <c:v>89.757983690900204</c:v>
                </c:pt>
                <c:pt idx="665">
                  <c:v>89.757064060357507</c:v>
                </c:pt>
                <c:pt idx="666">
                  <c:v>89.756140935578415</c:v>
                </c:pt>
                <c:pt idx="667">
                  <c:v>89.755214303288952</c:v>
                </c:pt>
                <c:pt idx="668">
                  <c:v>89.754284150164779</c:v>
                </c:pt>
                <c:pt idx="669">
                  <c:v>89.753350462830852</c:v>
                </c:pt>
                <c:pt idx="670">
                  <c:v>89.75241322786151</c:v>
                </c:pt>
                <c:pt idx="671">
                  <c:v>89.751472431780016</c:v>
                </c:pt>
                <c:pt idx="672">
                  <c:v>89.750528061058489</c:v>
                </c:pt>
                <c:pt idx="673">
                  <c:v>89.749580102117704</c:v>
                </c:pt>
                <c:pt idx="674">
                  <c:v>89.748628541326923</c:v>
                </c:pt>
                <c:pt idx="675">
                  <c:v>89.747673365003578</c:v>
                </c:pt>
                <c:pt idx="676">
                  <c:v>89.746714559413206</c:v>
                </c:pt>
                <c:pt idx="677">
                  <c:v>89.745752110769232</c:v>
                </c:pt>
                <c:pt idx="678">
                  <c:v>89.744786005232726</c:v>
                </c:pt>
                <c:pt idx="679">
                  <c:v>89.743816228912166</c:v>
                </c:pt>
                <c:pt idx="680">
                  <c:v>89.742842767863394</c:v>
                </c:pt>
                <c:pt idx="681">
                  <c:v>89.741865608089242</c:v>
                </c:pt>
                <c:pt idx="682">
                  <c:v>89.740884735539439</c:v>
                </c:pt>
                <c:pt idx="683">
                  <c:v>89.73990013611035</c:v>
                </c:pt>
                <c:pt idx="684">
                  <c:v>89.738911795644881</c:v>
                </c:pt>
                <c:pt idx="685">
                  <c:v>89.737919699932121</c:v>
                </c:pt>
                <c:pt idx="686">
                  <c:v>89.736923834707213</c:v>
                </c:pt>
                <c:pt idx="687">
                  <c:v>89.735924185651228</c:v>
                </c:pt>
                <c:pt idx="688">
                  <c:v>89.734920738390798</c:v>
                </c:pt>
                <c:pt idx="689">
                  <c:v>89.733913478498025</c:v>
                </c:pt>
                <c:pt idx="690">
                  <c:v>89.732902391490271</c:v>
                </c:pt>
                <c:pt idx="691">
                  <c:v>89.731887462829903</c:v>
                </c:pt>
                <c:pt idx="692">
                  <c:v>89.730868677924136</c:v>
                </c:pt>
                <c:pt idx="693">
                  <c:v>89.729846022124747</c:v>
                </c:pt>
                <c:pt idx="694">
                  <c:v>89.728819480727921</c:v>
                </c:pt>
                <c:pt idx="695">
                  <c:v>89.727789038974066</c:v>
                </c:pt>
                <c:pt idx="696">
                  <c:v>89.726754682047542</c:v>
                </c:pt>
                <c:pt idx="697">
                  <c:v>89.725716395076489</c:v>
                </c:pt>
                <c:pt idx="698">
                  <c:v>89.724674163132605</c:v>
                </c:pt>
                <c:pt idx="699">
                  <c:v>89.723627971230883</c:v>
                </c:pt>
                <c:pt idx="700">
                  <c:v>89.722577804329504</c:v>
                </c:pt>
                <c:pt idx="701">
                  <c:v>89.721523647329533</c:v>
                </c:pt>
                <c:pt idx="702">
                  <c:v>89.720465485074683</c:v>
                </c:pt>
                <c:pt idx="703">
                  <c:v>89.719403302351211</c:v>
                </c:pt>
                <c:pt idx="704">
                  <c:v>89.718337083887647</c:v>
                </c:pt>
                <c:pt idx="705">
                  <c:v>89.717266814354446</c:v>
                </c:pt>
                <c:pt idx="706">
                  <c:v>89.716192478364022</c:v>
                </c:pt>
                <c:pt idx="707">
                  <c:v>89.71511406047027</c:v>
                </c:pt>
                <c:pt idx="708">
                  <c:v>89.714031545168538</c:v>
                </c:pt>
                <c:pt idx="709">
                  <c:v>89.712944916895353</c:v>
                </c:pt>
                <c:pt idx="710">
                  <c:v>89.711854160028068</c:v>
                </c:pt>
                <c:pt idx="711">
                  <c:v>89.710759258884877</c:v>
                </c:pt>
                <c:pt idx="712">
                  <c:v>89.709660197724347</c:v>
                </c:pt>
                <c:pt idx="713">
                  <c:v>89.708556960745398</c:v>
                </c:pt>
                <c:pt idx="714">
                  <c:v>89.707449532086926</c:v>
                </c:pt>
                <c:pt idx="715">
                  <c:v>89.706337895827687</c:v>
                </c:pt>
                <c:pt idx="716">
                  <c:v>89.705222035985926</c:v>
                </c:pt>
                <c:pt idx="717">
                  <c:v>89.704101936519351</c:v>
                </c:pt>
                <c:pt idx="718">
                  <c:v>89.702977581324674</c:v>
                </c:pt>
                <c:pt idx="719">
                  <c:v>89.701848954237647</c:v>
                </c:pt>
                <c:pt idx="720">
                  <c:v>89.700716039032571</c:v>
                </c:pt>
                <c:pt idx="721">
                  <c:v>89.6995788194222</c:v>
                </c:pt>
                <c:pt idx="722">
                  <c:v>89.698437279057472</c:v>
                </c:pt>
                <c:pt idx="723">
                  <c:v>89.697291401527309</c:v>
                </c:pt>
                <c:pt idx="724">
                  <c:v>89.696141170358374</c:v>
                </c:pt>
                <c:pt idx="725">
                  <c:v>89.694986569014802</c:v>
                </c:pt>
                <c:pt idx="726">
                  <c:v>89.693827580897974</c:v>
                </c:pt>
                <c:pt idx="727">
                  <c:v>89.692664189346274</c:v>
                </c:pt>
                <c:pt idx="728">
                  <c:v>89.691496377634934</c:v>
                </c:pt>
                <c:pt idx="729">
                  <c:v>89.690324128975618</c:v>
                </c:pt>
                <c:pt idx="730">
                  <c:v>89.689147426516428</c:v>
                </c:pt>
                <c:pt idx="731">
                  <c:v>89.687966253341401</c:v>
                </c:pt>
                <c:pt idx="732">
                  <c:v>89.686780592470427</c:v>
                </c:pt>
                <c:pt idx="733">
                  <c:v>89.685590426859008</c:v>
                </c:pt>
                <c:pt idx="734">
                  <c:v>89.684395739397985</c:v>
                </c:pt>
                <c:pt idx="735">
                  <c:v>89.683196512913156</c:v>
                </c:pt>
                <c:pt idx="736">
                  <c:v>89.681992730165362</c:v>
                </c:pt>
                <c:pt idx="737">
                  <c:v>89.680784373849846</c:v>
                </c:pt>
                <c:pt idx="738">
                  <c:v>89.679571426596326</c:v>
                </c:pt>
                <c:pt idx="739">
                  <c:v>89.678353870968564</c:v>
                </c:pt>
                <c:pt idx="740">
                  <c:v>89.677131689464161</c:v>
                </c:pt>
                <c:pt idx="741">
                  <c:v>89.675904864514379</c:v>
                </c:pt>
                <c:pt idx="742">
                  <c:v>89.67467337848376</c:v>
                </c:pt>
                <c:pt idx="743">
                  <c:v>89.673437213669956</c:v>
                </c:pt>
                <c:pt idx="744">
                  <c:v>89.672196352303501</c:v>
                </c:pt>
                <c:pt idx="745">
                  <c:v>89.670950776547485</c:v>
                </c:pt>
                <c:pt idx="746">
                  <c:v>89.669700468497325</c:v>
                </c:pt>
                <c:pt idx="747">
                  <c:v>89.668445410180539</c:v>
                </c:pt>
                <c:pt idx="748">
                  <c:v>89.66718558355646</c:v>
                </c:pt>
                <c:pt idx="749">
                  <c:v>89.665920970515984</c:v>
                </c:pt>
                <c:pt idx="750">
                  <c:v>89.664651552881296</c:v>
                </c:pt>
                <c:pt idx="751">
                  <c:v>89.663377312405672</c:v>
                </c:pt>
                <c:pt idx="752">
                  <c:v>89.662098230773097</c:v>
                </c:pt>
                <c:pt idx="753">
                  <c:v>89.660814289598164</c:v>
                </c:pt>
                <c:pt idx="754">
                  <c:v>89.659525470425649</c:v>
                </c:pt>
                <c:pt idx="755">
                  <c:v>89.65823175473038</c:v>
                </c:pt>
                <c:pt idx="756">
                  <c:v>89.656933123916914</c:v>
                </c:pt>
                <c:pt idx="757">
                  <c:v>89.655629559319252</c:v>
                </c:pt>
                <c:pt idx="758">
                  <c:v>89.654321042200593</c:v>
                </c:pt>
                <c:pt idx="759">
                  <c:v>89.653007553753071</c:v>
                </c:pt>
                <c:pt idx="760">
                  <c:v>89.651689075097522</c:v>
                </c:pt>
                <c:pt idx="761">
                  <c:v>89.650365587283133</c:v>
                </c:pt>
                <c:pt idx="762">
                  <c:v>89.649037071287225</c:v>
                </c:pt>
                <c:pt idx="763">
                  <c:v>89.647703508014985</c:v>
                </c:pt>
                <c:pt idx="764">
                  <c:v>89.646364878299153</c:v>
                </c:pt>
                <c:pt idx="765">
                  <c:v>89.645021162899823</c:v>
                </c:pt>
                <c:pt idx="766">
                  <c:v>89.643672342504061</c:v>
                </c:pt>
                <c:pt idx="767">
                  <c:v>89.642318397725759</c:v>
                </c:pt>
                <c:pt idx="768">
                  <c:v>89.640959309105213</c:v>
                </c:pt>
                <c:pt idx="769">
                  <c:v>89.639595057108977</c:v>
                </c:pt>
                <c:pt idx="770">
                  <c:v>89.638225622129497</c:v>
                </c:pt>
                <c:pt idx="771">
                  <c:v>89.636850984484866</c:v>
                </c:pt>
                <c:pt idx="772">
                  <c:v>89.635471124418572</c:v>
                </c:pt>
                <c:pt idx="773">
                  <c:v>89.63408602209914</c:v>
                </c:pt>
                <c:pt idx="774">
                  <c:v>89.632695657619919</c:v>
                </c:pt>
                <c:pt idx="775">
                  <c:v>89.631300010998771</c:v>
                </c:pt>
                <c:pt idx="776">
                  <c:v>89.629899062177756</c:v>
                </c:pt>
                <c:pt idx="777">
                  <c:v>89.628492791022936</c:v>
                </c:pt>
                <c:pt idx="778">
                  <c:v>89.627081177323959</c:v>
                </c:pt>
                <c:pt idx="779">
                  <c:v>89.625664200793892</c:v>
                </c:pt>
                <c:pt idx="780">
                  <c:v>89.62424184106888</c:v>
                </c:pt>
                <c:pt idx="781">
                  <c:v>89.622814077707801</c:v>
                </c:pt>
                <c:pt idx="782">
                  <c:v>89.621380890192086</c:v>
                </c:pt>
                <c:pt idx="783">
                  <c:v>89.619942257925345</c:v>
                </c:pt>
                <c:pt idx="784">
                  <c:v>89.618498160233116</c:v>
                </c:pt>
                <c:pt idx="785">
                  <c:v>89.617048576362521</c:v>
                </c:pt>
                <c:pt idx="786">
                  <c:v>89.615593485482023</c:v>
                </c:pt>
                <c:pt idx="787">
                  <c:v>89.614132866681103</c:v>
                </c:pt>
                <c:pt idx="788">
                  <c:v>89.612666698969988</c:v>
                </c:pt>
                <c:pt idx="789">
                  <c:v>89.611194961279267</c:v>
                </c:pt>
                <c:pt idx="790">
                  <c:v>89.609717632459748</c:v>
                </c:pt>
                <c:pt idx="791">
                  <c:v>89.608234691281979</c:v>
                </c:pt>
                <c:pt idx="792">
                  <c:v>89.606746116436071</c:v>
                </c:pt>
                <c:pt idx="793">
                  <c:v>89.605251886531335</c:v>
                </c:pt>
                <c:pt idx="794">
                  <c:v>89.603751980096021</c:v>
                </c:pt>
                <c:pt idx="795">
                  <c:v>89.602246375576954</c:v>
                </c:pt>
                <c:pt idx="796">
                  <c:v>89.600735051339271</c:v>
                </c:pt>
                <c:pt idx="797">
                  <c:v>89.599217985666115</c:v>
                </c:pt>
                <c:pt idx="798">
                  <c:v>89.597695156758277</c:v>
                </c:pt>
                <c:pt idx="799">
                  <c:v>89.596166542733982</c:v>
                </c:pt>
                <c:pt idx="800">
                  <c:v>89.594632121628436</c:v>
                </c:pt>
                <c:pt idx="801">
                  <c:v>89.593091871393639</c:v>
                </c:pt>
                <c:pt idx="802">
                  <c:v>89.591545769898062</c:v>
                </c:pt>
                <c:pt idx="803">
                  <c:v>89.589993794926187</c:v>
                </c:pt>
                <c:pt idx="804">
                  <c:v>89.588435924178398</c:v>
                </c:pt>
                <c:pt idx="805">
                  <c:v>89.586872135270539</c:v>
                </c:pt>
                <c:pt idx="806">
                  <c:v>89.5853024057336</c:v>
                </c:pt>
                <c:pt idx="807">
                  <c:v>89.583726713013391</c:v>
                </c:pt>
                <c:pt idx="808">
                  <c:v>89.582145034470344</c:v>
                </c:pt>
                <c:pt idx="809">
                  <c:v>89.580557347378999</c:v>
                </c:pt>
                <c:pt idx="810">
                  <c:v>89.578963628927838</c:v>
                </c:pt>
                <c:pt idx="811">
                  <c:v>89.577363856218838</c:v>
                </c:pt>
                <c:pt idx="812">
                  <c:v>89.575758006267264</c:v>
                </c:pt>
                <c:pt idx="813">
                  <c:v>89.574146056001283</c:v>
                </c:pt>
                <c:pt idx="814">
                  <c:v>89.572527982261576</c:v>
                </c:pt>
                <c:pt idx="815">
                  <c:v>89.570903761801119</c:v>
                </c:pt>
                <c:pt idx="816">
                  <c:v>89.569273371284808</c:v>
                </c:pt>
                <c:pt idx="817">
                  <c:v>89.567636787289118</c:v>
                </c:pt>
                <c:pt idx="818">
                  <c:v>89.565993986301692</c:v>
                </c:pt>
                <c:pt idx="819">
                  <c:v>89.564344944721228</c:v>
                </c:pt>
                <c:pt idx="820">
                  <c:v>89.562689638856938</c:v>
                </c:pt>
                <c:pt idx="821">
                  <c:v>89.561028044928236</c:v>
                </c:pt>
                <c:pt idx="822">
                  <c:v>89.559360139064523</c:v>
                </c:pt>
                <c:pt idx="823">
                  <c:v>89.557685897304665</c:v>
                </c:pt>
                <c:pt idx="824">
                  <c:v>89.556005295596862</c:v>
                </c:pt>
                <c:pt idx="825">
                  <c:v>89.55431830979812</c:v>
                </c:pt>
                <c:pt idx="826">
                  <c:v>89.552624915674031</c:v>
                </c:pt>
                <c:pt idx="827">
                  <c:v>89.550925088898353</c:v>
                </c:pt>
                <c:pt idx="828">
                  <c:v>89.549218805052718</c:v>
                </c:pt>
                <c:pt idx="829">
                  <c:v>89.547506039626256</c:v>
                </c:pt>
                <c:pt idx="830">
                  <c:v>89.545786768015248</c:v>
                </c:pt>
                <c:pt idx="831">
                  <c:v>89.544060965522775</c:v>
                </c:pt>
                <c:pt idx="832">
                  <c:v>89.542328607358385</c:v>
                </c:pt>
                <c:pt idx="833">
                  <c:v>89.540589668637736</c:v>
                </c:pt>
                <c:pt idx="834">
                  <c:v>89.538844124382237</c:v>
                </c:pt>
                <c:pt idx="835">
                  <c:v>89.53709194951864</c:v>
                </c:pt>
                <c:pt idx="836">
                  <c:v>89.53533311887881</c:v>
                </c:pt>
                <c:pt idx="837">
                  <c:v>89.533567607199288</c:v>
                </c:pt>
                <c:pt idx="838">
                  <c:v>89.531795389120845</c:v>
                </c:pt>
                <c:pt idx="839">
                  <c:v>89.530016439188401</c:v>
                </c:pt>
                <c:pt idx="840">
                  <c:v>89.528230731850272</c:v>
                </c:pt>
                <c:pt idx="841">
                  <c:v>89.526438241458138</c:v>
                </c:pt>
                <c:pt idx="842">
                  <c:v>89.524638942266535</c:v>
                </c:pt>
                <c:pt idx="843">
                  <c:v>89.52283280843254</c:v>
                </c:pt>
                <c:pt idx="844">
                  <c:v>89.521019814015261</c:v>
                </c:pt>
                <c:pt idx="845">
                  <c:v>89.519199932975724</c:v>
                </c:pt>
                <c:pt idx="846">
                  <c:v>89.5173731391763</c:v>
                </c:pt>
                <c:pt idx="847">
                  <c:v>89.515539406380356</c:v>
                </c:pt>
                <c:pt idx="848">
                  <c:v>89.513698708252008</c:v>
                </c:pt>
                <c:pt idx="849">
                  <c:v>89.5118510183556</c:v>
                </c:pt>
                <c:pt idx="850">
                  <c:v>89.509996310155429</c:v>
                </c:pt>
                <c:pt idx="851">
                  <c:v>89.508134557015339</c:v>
                </c:pt>
                <c:pt idx="852">
                  <c:v>89.506265732198315</c:v>
                </c:pt>
                <c:pt idx="853">
                  <c:v>89.504389808866136</c:v>
                </c:pt>
                <c:pt idx="854">
                  <c:v>89.502506760078973</c:v>
                </c:pt>
                <c:pt idx="855">
                  <c:v>89.500616558795031</c:v>
                </c:pt>
                <c:pt idx="856">
                  <c:v>89.498719177870186</c:v>
                </c:pt>
                <c:pt idx="857">
                  <c:v>89.496814590057539</c:v>
                </c:pt>
                <c:pt idx="858">
                  <c:v>89.494902768007051</c:v>
                </c:pt>
                <c:pt idx="859">
                  <c:v>89.492983684265198</c:v>
                </c:pt>
                <c:pt idx="860">
                  <c:v>89.491057311274488</c:v>
                </c:pt>
                <c:pt idx="861">
                  <c:v>89.489123621373253</c:v>
                </c:pt>
                <c:pt idx="862">
                  <c:v>89.487182586795001</c:v>
                </c:pt>
                <c:pt idx="863">
                  <c:v>89.485234179668282</c:v>
                </c:pt>
                <c:pt idx="864">
                  <c:v>89.483278372016073</c:v>
                </c:pt>
                <c:pt idx="865">
                  <c:v>89.481315135755523</c:v>
                </c:pt>
                <c:pt idx="866">
                  <c:v>89.479344442697538</c:v>
                </c:pt>
                <c:pt idx="867">
                  <c:v>89.477366264546319</c:v>
                </c:pt>
                <c:pt idx="868">
                  <c:v>89.475380572899027</c:v>
                </c:pt>
                <c:pt idx="869">
                  <c:v>89.473387339245321</c:v>
                </c:pt>
                <c:pt idx="870">
                  <c:v>89.471386534967053</c:v>
                </c:pt>
                <c:pt idx="871">
                  <c:v>89.469378131337734</c:v>
                </c:pt>
                <c:pt idx="872">
                  <c:v>89.467362099522219</c:v>
                </c:pt>
                <c:pt idx="873">
                  <c:v>89.465338410576265</c:v>
                </c:pt>
                <c:pt idx="874">
                  <c:v>89.463307035446164</c:v>
                </c:pt>
                <c:pt idx="875">
                  <c:v>89.461267944968284</c:v>
                </c:pt>
                <c:pt idx="876">
                  <c:v>89.459221109868636</c:v>
                </c:pt>
                <c:pt idx="877">
                  <c:v>89.457166500762554</c:v>
                </c:pt>
                <c:pt idx="878">
                  <c:v>89.455104088154172</c:v>
                </c:pt>
                <c:pt idx="879">
                  <c:v>89.453033842436142</c:v>
                </c:pt>
                <c:pt idx="880">
                  <c:v>89.450955733888989</c:v>
                </c:pt>
                <c:pt idx="881">
                  <c:v>89.448869732680976</c:v>
                </c:pt>
                <c:pt idx="882">
                  <c:v>89.446775808867486</c:v>
                </c:pt>
                <c:pt idx="883">
                  <c:v>89.444673932390671</c:v>
                </c:pt>
                <c:pt idx="884">
                  <c:v>89.442564073078955</c:v>
                </c:pt>
                <c:pt idx="885">
                  <c:v>89.440446200646704</c:v>
                </c:pt>
                <c:pt idx="886">
                  <c:v>89.438320284693845</c:v>
                </c:pt>
                <c:pt idx="887">
                  <c:v>89.436186294705209</c:v>
                </c:pt>
                <c:pt idx="888">
                  <c:v>89.434044200050295</c:v>
                </c:pt>
                <c:pt idx="889">
                  <c:v>89.431893969982866</c:v>
                </c:pt>
                <c:pt idx="890">
                  <c:v>89.429735573640357</c:v>
                </c:pt>
                <c:pt idx="891">
                  <c:v>89.427568980043503</c:v>
                </c:pt>
                <c:pt idx="892">
                  <c:v>89.425394158095997</c:v>
                </c:pt>
                <c:pt idx="893">
                  <c:v>89.423211076583883</c:v>
                </c:pt>
                <c:pt idx="894">
                  <c:v>89.421019704175308</c:v>
                </c:pt>
                <c:pt idx="895">
                  <c:v>89.418820009419917</c:v>
                </c:pt>
                <c:pt idx="896">
                  <c:v>89.416611960748469</c:v>
                </c:pt>
                <c:pt idx="897">
                  <c:v>89.414395526472418</c:v>
                </c:pt>
                <c:pt idx="898">
                  <c:v>89.412170674783468</c:v>
                </c:pt>
                <c:pt idx="899">
                  <c:v>89.409937373753024</c:v>
                </c:pt>
                <c:pt idx="900">
                  <c:v>89.407695591331944</c:v>
                </c:pt>
                <c:pt idx="901">
                  <c:v>89.405445295349836</c:v>
                </c:pt>
                <c:pt idx="902">
                  <c:v>89.40318645351482</c:v>
                </c:pt>
                <c:pt idx="903">
                  <c:v>89.400919033412976</c:v>
                </c:pt>
                <c:pt idx="904">
                  <c:v>89.398643002507868</c:v>
                </c:pt>
                <c:pt idx="905">
                  <c:v>89.396358328140153</c:v>
                </c:pt>
                <c:pt idx="906">
                  <c:v>89.39406497752708</c:v>
                </c:pt>
                <c:pt idx="907">
                  <c:v>89.391762917762023</c:v>
                </c:pt>
                <c:pt idx="908">
                  <c:v>89.389452115814024</c:v>
                </c:pt>
                <c:pt idx="909">
                  <c:v>89.387132538527382</c:v>
                </c:pt>
                <c:pt idx="910">
                  <c:v>89.384804152621101</c:v>
                </c:pt>
                <c:pt idx="911">
                  <c:v>89.382466924688515</c:v>
                </c:pt>
                <c:pt idx="912">
                  <c:v>89.380120821196698</c:v>
                </c:pt>
                <c:pt idx="913">
                  <c:v>89.377765808486117</c:v>
                </c:pt>
                <c:pt idx="914">
                  <c:v>89.375401852770054</c:v>
                </c:pt>
                <c:pt idx="915">
                  <c:v>89.373028920134246</c:v>
                </c:pt>
                <c:pt idx="916">
                  <c:v>89.370646976536307</c:v>
                </c:pt>
                <c:pt idx="917">
                  <c:v>89.368255987805313</c:v>
                </c:pt>
                <c:pt idx="918">
                  <c:v>89.365855919641263</c:v>
                </c:pt>
                <c:pt idx="919">
                  <c:v>89.36344673761468</c:v>
                </c:pt>
                <c:pt idx="920">
                  <c:v>89.361028407166017</c:v>
                </c:pt>
                <c:pt idx="921">
                  <c:v>89.358600893605328</c:v>
                </c:pt>
                <c:pt idx="922">
                  <c:v>89.356164162111654</c:v>
                </c:pt>
                <c:pt idx="923">
                  <c:v>89.353718177732489</c:v>
                </c:pt>
                <c:pt idx="924">
                  <c:v>89.351262905383479</c:v>
                </c:pt>
                <c:pt idx="925">
                  <c:v>89.348798309847808</c:v>
                </c:pt>
                <c:pt idx="926">
                  <c:v>89.346324355775707</c:v>
                </c:pt>
                <c:pt idx="927">
                  <c:v>89.343841007683949</c:v>
                </c:pt>
                <c:pt idx="928">
                  <c:v>89.341348229955429</c:v>
                </c:pt>
                <c:pt idx="929">
                  <c:v>89.338845986838578</c:v>
                </c:pt>
                <c:pt idx="930">
                  <c:v>89.336334242446867</c:v>
                </c:pt>
                <c:pt idx="931">
                  <c:v>89.333812960758422</c:v>
                </c:pt>
                <c:pt idx="932">
                  <c:v>89.331282105615358</c:v>
                </c:pt>
                <c:pt idx="933">
                  <c:v>89.328741640723408</c:v>
                </c:pt>
                <c:pt idx="934">
                  <c:v>89.326191529651283</c:v>
                </c:pt>
                <c:pt idx="935">
                  <c:v>89.32363173583029</c:v>
                </c:pt>
                <c:pt idx="936">
                  <c:v>89.321062222553778</c:v>
                </c:pt>
                <c:pt idx="937">
                  <c:v>89.318482952976595</c:v>
                </c:pt>
                <c:pt idx="938">
                  <c:v>89.31589389011458</c:v>
                </c:pt>
                <c:pt idx="939">
                  <c:v>89.313294996844036</c:v>
                </c:pt>
                <c:pt idx="940">
                  <c:v>89.310686235901329</c:v>
                </c:pt>
                <c:pt idx="941">
                  <c:v>89.308067569882184</c:v>
                </c:pt>
                <c:pt idx="942">
                  <c:v>89.305438961241265</c:v>
                </c:pt>
                <c:pt idx="943">
                  <c:v>89.302800372291713</c:v>
                </c:pt>
                <c:pt idx="944">
                  <c:v>89.300151765204404</c:v>
                </c:pt>
                <c:pt idx="945">
                  <c:v>89.297493102007721</c:v>
                </c:pt>
                <c:pt idx="946">
                  <c:v>89.294824344586743</c:v>
                </c:pt>
                <c:pt idx="947">
                  <c:v>89.29214545468291</c:v>
                </c:pt>
                <c:pt idx="948">
                  <c:v>89.289456393893403</c:v>
                </c:pt>
                <c:pt idx="949">
                  <c:v>89.286757123670554</c:v>
                </c:pt>
                <c:pt idx="950">
                  <c:v>89.284047605321504</c:v>
                </c:pt>
                <c:pt idx="951">
                  <c:v>89.28132780000746</c:v>
                </c:pt>
                <c:pt idx="952">
                  <c:v>89.278597668743203</c:v>
                </c:pt>
                <c:pt idx="953">
                  <c:v>89.275857172396641</c:v>
                </c:pt>
                <c:pt idx="954">
                  <c:v>89.273106271688164</c:v>
                </c:pt>
                <c:pt idx="955">
                  <c:v>89.270344927190138</c:v>
                </c:pt>
                <c:pt idx="956">
                  <c:v>89.267573099326356</c:v>
                </c:pt>
                <c:pt idx="957">
                  <c:v>89.264790748371468</c:v>
                </c:pt>
                <c:pt idx="958">
                  <c:v>89.261997834450426</c:v>
                </c:pt>
                <c:pt idx="959">
                  <c:v>89.259194317538018</c:v>
                </c:pt>
                <c:pt idx="960">
                  <c:v>89.256380157458139</c:v>
                </c:pt>
                <c:pt idx="961">
                  <c:v>89.253555313883425</c:v>
                </c:pt>
                <c:pt idx="962">
                  <c:v>89.250719746334511</c:v>
                </c:pt>
                <c:pt idx="963">
                  <c:v>89.247873414179665</c:v>
                </c:pt>
                <c:pt idx="964">
                  <c:v>89.245016276634018</c:v>
                </c:pt>
                <c:pt idx="965">
                  <c:v>89.242148292759197</c:v>
                </c:pt>
                <c:pt idx="966">
                  <c:v>89.239269421462524</c:v>
                </c:pt>
                <c:pt idx="967">
                  <c:v>89.236379621496738</c:v>
                </c:pt>
                <c:pt idx="968">
                  <c:v>89.233478851459154</c:v>
                </c:pt>
                <c:pt idx="969">
                  <c:v>89.230567069791235</c:v>
                </c:pt>
                <c:pt idx="970">
                  <c:v>89.227644234777983</c:v>
                </c:pt>
                <c:pt idx="971">
                  <c:v>89.224710304547372</c:v>
                </c:pt>
                <c:pt idx="972">
                  <c:v>89.221765237069732</c:v>
                </c:pt>
                <c:pt idx="973">
                  <c:v>89.218808990157228</c:v>
                </c:pt>
                <c:pt idx="974">
                  <c:v>89.215841521463176</c:v>
                </c:pt>
                <c:pt idx="975">
                  <c:v>89.212862788481587</c:v>
                </c:pt>
                <c:pt idx="976">
                  <c:v>89.209872748546516</c:v>
                </c:pt>
                <c:pt idx="977">
                  <c:v>89.206871358831364</c:v>
                </c:pt>
                <c:pt idx="978">
                  <c:v>89.203858576348523</c:v>
                </c:pt>
                <c:pt idx="979">
                  <c:v>89.20083435794858</c:v>
                </c:pt>
                <c:pt idx="980">
                  <c:v>89.197798660319776</c:v>
                </c:pt>
                <c:pt idx="981">
                  <c:v>89.194751439987499</c:v>
                </c:pt>
                <c:pt idx="982">
                  <c:v>89.19169265331351</c:v>
                </c:pt>
                <c:pt idx="983">
                  <c:v>89.18862225649552</c:v>
                </c:pt>
                <c:pt idx="984">
                  <c:v>89.185540205566468</c:v>
                </c:pt>
                <c:pt idx="985">
                  <c:v>89.18244645639389</c:v>
                </c:pt>
                <c:pt idx="986">
                  <c:v>89.179340964679525</c:v>
                </c:pt>
                <c:pt idx="987">
                  <c:v>89.176223685958391</c:v>
                </c:pt>
                <c:pt idx="988">
                  <c:v>89.173094575598412</c:v>
                </c:pt>
                <c:pt idx="989">
                  <c:v>89.169953588799714</c:v>
                </c:pt>
                <c:pt idx="990">
                  <c:v>89.166800680594022</c:v>
                </c:pt>
                <c:pt idx="991">
                  <c:v>89.163635805843981</c:v>
                </c:pt>
                <c:pt idx="992">
                  <c:v>89.160458919242686</c:v>
                </c:pt>
                <c:pt idx="993">
                  <c:v>89.157269975312857</c:v>
                </c:pt>
                <c:pt idx="994">
                  <c:v>89.154068928406417</c:v>
                </c:pt>
                <c:pt idx="995">
                  <c:v>89.15085573270369</c:v>
                </c:pt>
                <c:pt idx="996">
                  <c:v>89.147630342212878</c:v>
                </c:pt>
                <c:pt idx="997">
                  <c:v>89.144392710769409</c:v>
                </c:pt>
                <c:pt idx="998">
                  <c:v>89.141142792035239</c:v>
                </c:pt>
                <c:pt idx="999">
                  <c:v>89.137880539498397</c:v>
                </c:pt>
                <c:pt idx="1000">
                  <c:v>89.134605906472032</c:v>
                </c:pt>
                <c:pt idx="1001">
                  <c:v>89.131318846094175</c:v>
                </c:pt>
                <c:pt idx="1002">
                  <c:v>89.128019311326682</c:v>
                </c:pt>
                <c:pt idx="1003">
                  <c:v>89.12470725495497</c:v>
                </c:pt>
                <c:pt idx="1004">
                  <c:v>89.121382629587004</c:v>
                </c:pt>
                <c:pt idx="1005">
                  <c:v>89.118045387652955</c:v>
                </c:pt>
                <c:pt idx="1006">
                  <c:v>89.114695481404439</c:v>
                </c:pt>
                <c:pt idx="1007">
                  <c:v>89.11133286291377</c:v>
                </c:pt>
                <c:pt idx="1008">
                  <c:v>89.107957484073438</c:v>
                </c:pt>
                <c:pt idx="1009">
                  <c:v>89.104569296595372</c:v>
                </c:pt>
                <c:pt idx="1010">
                  <c:v>89.101168252010382</c:v>
                </c:pt>
                <c:pt idx="1011">
                  <c:v>89.097754301667308</c:v>
                </c:pt>
                <c:pt idx="1012">
                  <c:v>89.094327396732524</c:v>
                </c:pt>
                <c:pt idx="1013">
                  <c:v>89.090887488189267</c:v>
                </c:pt>
                <c:pt idx="1014">
                  <c:v>89.08743452683683</c:v>
                </c:pt>
                <c:pt idx="1015">
                  <c:v>89.08396846329002</c:v>
                </c:pt>
                <c:pt idx="1016">
                  <c:v>89.080489247978463</c:v>
                </c:pt>
                <c:pt idx="1017">
                  <c:v>89.076996831145848</c:v>
                </c:pt>
                <c:pt idx="1018">
                  <c:v>89.073491162849379</c:v>
                </c:pt>
                <c:pt idx="1019">
                  <c:v>89.069972192958971</c:v>
                </c:pt>
                <c:pt idx="1020">
                  <c:v>89.066439871156675</c:v>
                </c:pt>
                <c:pt idx="1021">
                  <c:v>89.062894146935875</c:v>
                </c:pt>
                <c:pt idx="1022">
                  <c:v>89.059334969600727</c:v>
                </c:pt>
                <c:pt idx="1023">
                  <c:v>89.055762288265385</c:v>
                </c:pt>
                <c:pt idx="1024">
                  <c:v>89.052176051853309</c:v>
                </c:pt>
                <c:pt idx="1025">
                  <c:v>89.048576209096623</c:v>
                </c:pt>
                <c:pt idx="1026">
                  <c:v>89.044962708535422</c:v>
                </c:pt>
                <c:pt idx="1027">
                  <c:v>89.041335498517</c:v>
                </c:pt>
                <c:pt idx="1028">
                  <c:v>89.0376945271952</c:v>
                </c:pt>
                <c:pt idx="1029">
                  <c:v>89.034039742529671</c:v>
                </c:pt>
                <c:pt idx="1030">
                  <c:v>89.030371092285293</c:v>
                </c:pt>
                <c:pt idx="1031">
                  <c:v>89.026688524031286</c:v>
                </c:pt>
                <c:pt idx="1032">
                  <c:v>89.022991985140607</c:v>
                </c:pt>
                <c:pt idx="1033">
                  <c:v>89.019281422789248</c:v>
                </c:pt>
                <c:pt idx="1034">
                  <c:v>89.015556783955446</c:v>
                </c:pt>
                <c:pt idx="1035">
                  <c:v>89.011818015419053</c:v>
                </c:pt>
                <c:pt idx="1036">
                  <c:v>89.008065063760725</c:v>
                </c:pt>
                <c:pt idx="1037">
                  <c:v>89.004297875361317</c:v>
                </c:pt>
                <c:pt idx="1038">
                  <c:v>89.000516396401011</c:v>
                </c:pt>
                <c:pt idx="1039">
                  <c:v>88.996720572858777</c:v>
                </c:pt>
                <c:pt idx="1040">
                  <c:v>88.992910350511437</c:v>
                </c:pt>
                <c:pt idx="1041">
                  <c:v>88.989085674933094</c:v>
                </c:pt>
                <c:pt idx="1042">
                  <c:v>88.985246491494308</c:v>
                </c:pt>
                <c:pt idx="1043">
                  <c:v>88.981392745361433</c:v>
                </c:pt>
                <c:pt idx="1044">
                  <c:v>88.97752438149584</c:v>
                </c:pt>
                <c:pt idx="1045">
                  <c:v>88.973641344653075</c:v>
                </c:pt>
                <c:pt idx="1046">
                  <c:v>88.969743579382396</c:v>
                </c:pt>
                <c:pt idx="1047">
                  <c:v>88.965831030025697</c:v>
                </c:pt>
                <c:pt idx="1048">
                  <c:v>88.961903640716955</c:v>
                </c:pt>
                <c:pt idx="1049">
                  <c:v>88.957961355381499</c:v>
                </c:pt>
                <c:pt idx="1050">
                  <c:v>88.954004117735096</c:v>
                </c:pt>
                <c:pt idx="1051">
                  <c:v>88.950031871283386</c:v>
                </c:pt>
                <c:pt idx="1052">
                  <c:v>88.946044559320981</c:v>
                </c:pt>
                <c:pt idx="1053">
                  <c:v>88.942042124930808</c:v>
                </c:pt>
                <c:pt idx="1054">
                  <c:v>88.938024510983254</c:v>
                </c:pt>
                <c:pt idx="1055">
                  <c:v>88.933991660135476</c:v>
                </c:pt>
                <c:pt idx="1056">
                  <c:v>88.929943514830612</c:v>
                </c:pt>
                <c:pt idx="1057">
                  <c:v>88.925880017296947</c:v>
                </c:pt>
                <c:pt idx="1058">
                  <c:v>88.921801109547303</c:v>
                </c:pt>
                <c:pt idx="1059">
                  <c:v>88.917706733378054</c:v>
                </c:pt>
                <c:pt idx="1060">
                  <c:v>88.913596830368576</c:v>
                </c:pt>
                <c:pt idx="1061">
                  <c:v>88.909471341880234</c:v>
                </c:pt>
                <c:pt idx="1062">
                  <c:v>88.905330209055805</c:v>
                </c:pt>
                <c:pt idx="1063">
                  <c:v>88.901173372818533</c:v>
                </c:pt>
                <c:pt idx="1064">
                  <c:v>88.897000773871511</c:v>
                </c:pt>
                <c:pt idx="1065">
                  <c:v>88.892812352696737</c:v>
                </c:pt>
                <c:pt idx="1066">
                  <c:v>88.888608049554378</c:v>
                </c:pt>
                <c:pt idx="1067">
                  <c:v>88.884387804481989</c:v>
                </c:pt>
                <c:pt idx="1068">
                  <c:v>88.880151557293757</c:v>
                </c:pt>
                <c:pt idx="1069">
                  <c:v>88.875899247579611</c:v>
                </c:pt>
                <c:pt idx="1070">
                  <c:v>88.871630814704474</c:v>
                </c:pt>
                <c:pt idx="1071">
                  <c:v>88.867346197807464</c:v>
                </c:pt>
                <c:pt idx="1072">
                  <c:v>88.863045335801075</c:v>
                </c:pt>
                <c:pt idx="1073">
                  <c:v>88.858728167370387</c:v>
                </c:pt>
                <c:pt idx="1074">
                  <c:v>88.854394630972223</c:v>
                </c:pt>
                <c:pt idx="1075">
                  <c:v>88.850044664834357</c:v>
                </c:pt>
                <c:pt idx="1076">
                  <c:v>88.845678206954659</c:v>
                </c:pt>
                <c:pt idx="1077">
                  <c:v>88.8412951951004</c:v>
                </c:pt>
                <c:pt idx="1078">
                  <c:v>88.836895566807243</c:v>
                </c:pt>
                <c:pt idx="1079">
                  <c:v>88.83247925937863</c:v>
                </c:pt>
                <c:pt idx="1080">
                  <c:v>88.828046209884732</c:v>
                </c:pt>
                <c:pt idx="1081">
                  <c:v>88.823596355161868</c:v>
                </c:pt>
                <c:pt idx="1082">
                  <c:v>88.819129631811379</c:v>
                </c:pt>
                <c:pt idx="1083">
                  <c:v>88.814645976199103</c:v>
                </c:pt>
                <c:pt idx="1084">
                  <c:v>88.810145324454339</c:v>
                </c:pt>
                <c:pt idx="1085">
                  <c:v>88.805627612469081</c:v>
                </c:pt>
                <c:pt idx="1086">
                  <c:v>88.80109277589716</c:v>
                </c:pt>
                <c:pt idx="1087">
                  <c:v>88.796540750153383</c:v>
                </c:pt>
                <c:pt idx="1088">
                  <c:v>88.791971470412719</c:v>
                </c:pt>
                <c:pt idx="1089">
                  <c:v>88.787384871609461</c:v>
                </c:pt>
                <c:pt idx="1090">
                  <c:v>88.782780888436349</c:v>
                </c:pt>
                <c:pt idx="1091">
                  <c:v>88.778159455343712</c:v>
                </c:pt>
                <c:pt idx="1092">
                  <c:v>88.773520506538645</c:v>
                </c:pt>
                <c:pt idx="1093">
                  <c:v>88.76886397598409</c:v>
                </c:pt>
                <c:pt idx="1094">
                  <c:v>88.764189797398046</c:v>
                </c:pt>
                <c:pt idx="1095">
                  <c:v>88.75949790425274</c:v>
                </c:pt>
                <c:pt idx="1096">
                  <c:v>88.754788229773553</c:v>
                </c:pt>
                <c:pt idx="1097">
                  <c:v>88.750060706938413</c:v>
                </c:pt>
                <c:pt idx="1098">
                  <c:v>88.745315268476773</c:v>
                </c:pt>
                <c:pt idx="1099">
                  <c:v>88.740551846868783</c:v>
                </c:pt>
                <c:pt idx="1100">
                  <c:v>88.735770374344384</c:v>
                </c:pt>
                <c:pt idx="1101">
                  <c:v>88.730970782882494</c:v>
                </c:pt>
                <c:pt idx="1102">
                  <c:v>88.726153004210019</c:v>
                </c:pt>
                <c:pt idx="1103">
                  <c:v>88.721316969801123</c:v>
                </c:pt>
                <c:pt idx="1104">
                  <c:v>88.716462610876192</c:v>
                </c:pt>
                <c:pt idx="1105">
                  <c:v>88.711589858401013</c:v>
                </c:pt>
                <c:pt idx="1106">
                  <c:v>88.706698643085943</c:v>
                </c:pt>
                <c:pt idx="1107">
                  <c:v>88.701788895384837</c:v>
                </c:pt>
                <c:pt idx="1108">
                  <c:v>88.696860545494403</c:v>
                </c:pt>
                <c:pt idx="1109">
                  <c:v>88.691913523353108</c:v>
                </c:pt>
                <c:pt idx="1110">
                  <c:v>88.686947758640315</c:v>
                </c:pt>
                <c:pt idx="1111">
                  <c:v>88.681963180775469</c:v>
                </c:pt>
                <c:pt idx="1112">
                  <c:v>88.676959718917033</c:v>
                </c:pt>
                <c:pt idx="1113">
                  <c:v>88.671937301961805</c:v>
                </c:pt>
                <c:pt idx="1114">
                  <c:v>88.666895858543768</c:v>
                </c:pt>
                <c:pt idx="1115">
                  <c:v>88.661835317033322</c:v>
                </c:pt>
                <c:pt idx="1116">
                  <c:v>88.656755605536389</c:v>
                </c:pt>
                <c:pt idx="1117">
                  <c:v>88.651656651893305</c:v>
                </c:pt>
                <c:pt idx="1118">
                  <c:v>88.646538383678163</c:v>
                </c:pt>
                <c:pt idx="1119">
                  <c:v>88.641400728197752</c:v>
                </c:pt>
                <c:pt idx="1120">
                  <c:v>88.636243612490532</c:v>
                </c:pt>
                <c:pt idx="1121">
                  <c:v>88.631066963325921</c:v>
                </c:pt>
                <c:pt idx="1122">
                  <c:v>88.625870707203234</c:v>
                </c:pt>
                <c:pt idx="1123">
                  <c:v>88.62065477035074</c:v>
                </c:pt>
                <c:pt idx="1124">
                  <c:v>88.615419078724784</c:v>
                </c:pt>
                <c:pt idx="1125">
                  <c:v>88.61016355800885</c:v>
                </c:pt>
                <c:pt idx="1126">
                  <c:v>88.604888133612548</c:v>
                </c:pt>
                <c:pt idx="1127">
                  <c:v>88.599592730670778</c:v>
                </c:pt>
                <c:pt idx="1128">
                  <c:v>88.594277274042639</c:v>
                </c:pt>
                <c:pt idx="1129">
                  <c:v>88.588941688310683</c:v>
                </c:pt>
                <c:pt idx="1130">
                  <c:v>88.583585897779756</c:v>
                </c:pt>
                <c:pt idx="1131">
                  <c:v>88.578209826476169</c:v>
                </c:pt>
                <c:pt idx="1132">
                  <c:v>88.572813398146721</c:v>
                </c:pt>
                <c:pt idx="1133">
                  <c:v>88.567396536257746</c:v>
                </c:pt>
                <c:pt idx="1134">
                  <c:v>88.561959163994146</c:v>
                </c:pt>
                <c:pt idx="1135">
                  <c:v>88.556501204258367</c:v>
                </c:pt>
                <c:pt idx="1136">
                  <c:v>88.551022579669535</c:v>
                </c:pt>
                <c:pt idx="1137">
                  <c:v>88.545523212562443</c:v>
                </c:pt>
                <c:pt idx="1138">
                  <c:v>88.540003024986561</c:v>
                </c:pt>
                <c:pt idx="1139">
                  <c:v>88.534461938705121</c:v>
                </c:pt>
                <c:pt idx="1140">
                  <c:v>88.528899875194099</c:v>
                </c:pt>
                <c:pt idx="1141">
                  <c:v>88.523316755641204</c:v>
                </c:pt>
                <c:pt idx="1142">
                  <c:v>88.517712500944967</c:v>
                </c:pt>
                <c:pt idx="1143">
                  <c:v>88.512087031713705</c:v>
                </c:pt>
                <c:pt idx="1144">
                  <c:v>88.506440268264669</c:v>
                </c:pt>
                <c:pt idx="1145">
                  <c:v>88.500772130622835</c:v>
                </c:pt>
                <c:pt idx="1146">
                  <c:v>88.495082538520023</c:v>
                </c:pt>
                <c:pt idx="1147">
                  <c:v>88.489371411394004</c:v>
                </c:pt>
                <c:pt idx="1148">
                  <c:v>88.4836386683874</c:v>
                </c:pt>
                <c:pt idx="1149">
                  <c:v>88.477884228346639</c:v>
                </c:pt>
                <c:pt idx="1150">
                  <c:v>88.472108009821056</c:v>
                </c:pt>
                <c:pt idx="1151">
                  <c:v>88.466309931061843</c:v>
                </c:pt>
                <c:pt idx="1152">
                  <c:v>88.460489910021167</c:v>
                </c:pt>
                <c:pt idx="1153">
                  <c:v>88.454647864350861</c:v>
                </c:pt>
                <c:pt idx="1154">
                  <c:v>88.448783711401774</c:v>
                </c:pt>
                <c:pt idx="1155">
                  <c:v>88.442897368222518</c:v>
                </c:pt>
                <c:pt idx="1156">
                  <c:v>88.436988751558587</c:v>
                </c:pt>
                <c:pt idx="1157">
                  <c:v>88.431057777851223</c:v>
                </c:pt>
                <c:pt idx="1158">
                  <c:v>88.425104363236585</c:v>
                </c:pt>
                <c:pt idx="1159">
                  <c:v>88.419128423544436</c:v>
                </c:pt>
                <c:pt idx="1160">
                  <c:v>88.413129874297496</c:v>
                </c:pt>
                <c:pt idx="1161">
                  <c:v>88.40710863071007</c:v>
                </c:pt>
                <c:pt idx="1162">
                  <c:v>88.401064607687218</c:v>
                </c:pt>
                <c:pt idx="1163">
                  <c:v>88.394997719823692</c:v>
                </c:pt>
                <c:pt idx="1164">
                  <c:v>88.388907881402872</c:v>
                </c:pt>
                <c:pt idx="1165">
                  <c:v>88.382795006395753</c:v>
                </c:pt>
                <c:pt idx="1166">
                  <c:v>88.376659008459939</c:v>
                </c:pt>
                <c:pt idx="1167">
                  <c:v>88.370499800938532</c:v>
                </c:pt>
                <c:pt idx="1168">
                  <c:v>88.36431729685917</c:v>
                </c:pt>
                <c:pt idx="1169">
                  <c:v>88.358111408932899</c:v>
                </c:pt>
                <c:pt idx="1170">
                  <c:v>88.35188204955324</c:v>
                </c:pt>
                <c:pt idx="1171">
                  <c:v>88.345629130795103</c:v>
                </c:pt>
                <c:pt idx="1172">
                  <c:v>88.339352564413574</c:v>
                </c:pt>
                <c:pt idx="1173">
                  <c:v>88.333052261843221</c:v>
                </c:pt>
                <c:pt idx="1174">
                  <c:v>88.326728134196657</c:v>
                </c:pt>
                <c:pt idx="1175">
                  <c:v>88.320380092263747</c:v>
                </c:pt>
                <c:pt idx="1176">
                  <c:v>88.314008046510381</c:v>
                </c:pt>
                <c:pt idx="1177">
                  <c:v>88.307611907077614</c:v>
                </c:pt>
                <c:pt idx="1178">
                  <c:v>88.30119158378038</c:v>
                </c:pt>
                <c:pt idx="1179">
                  <c:v>88.294746986106588</c:v>
                </c:pt>
                <c:pt idx="1180">
                  <c:v>88.288278023215952</c:v>
                </c:pt>
                <c:pt idx="1181">
                  <c:v>88.281784603939073</c:v>
                </c:pt>
                <c:pt idx="1182">
                  <c:v>88.27526663677618</c:v>
                </c:pt>
                <c:pt idx="1183">
                  <c:v>88.268724029896177</c:v>
                </c:pt>
                <c:pt idx="1184">
                  <c:v>88.262156691135544</c:v>
                </c:pt>
                <c:pt idx="1185">
                  <c:v>88.255564527997265</c:v>
                </c:pt>
                <c:pt idx="1186">
                  <c:v>88.248947447649755</c:v>
                </c:pt>
                <c:pt idx="1187">
                  <c:v>88.242305356925741</c:v>
                </c:pt>
                <c:pt idx="1188">
                  <c:v>88.235638162321251</c:v>
                </c:pt>
                <c:pt idx="1189">
                  <c:v>88.228945769994453</c:v>
                </c:pt>
                <c:pt idx="1190">
                  <c:v>88.222228085764641</c:v>
                </c:pt>
                <c:pt idx="1191">
                  <c:v>88.215485015111128</c:v>
                </c:pt>
                <c:pt idx="1192">
                  <c:v>88.208716463172081</c:v>
                </c:pt>
                <c:pt idx="1193">
                  <c:v>88.201922334743543</c:v>
                </c:pt>
                <c:pt idx="1194">
                  <c:v>88.195102534278263</c:v>
                </c:pt>
                <c:pt idx="1195">
                  <c:v>88.188256965884676</c:v>
                </c:pt>
                <c:pt idx="1196">
                  <c:v>88.181385533325724</c:v>
                </c:pt>
                <c:pt idx="1197">
                  <c:v>88.174488140017829</c:v>
                </c:pt>
                <c:pt idx="1198">
                  <c:v>88.167564689029703</c:v>
                </c:pt>
                <c:pt idx="1199">
                  <c:v>88.160615083081382</c:v>
                </c:pt>
                <c:pt idx="1200">
                  <c:v>88.153639224542928</c:v>
                </c:pt>
                <c:pt idx="1201">
                  <c:v>88.146637015433598</c:v>
                </c:pt>
                <c:pt idx="1202">
                  <c:v>88.139608357420485</c:v>
                </c:pt>
                <c:pt idx="1203">
                  <c:v>88.132553151817461</c:v>
                </c:pt>
                <c:pt idx="1204">
                  <c:v>88.125471299584277</c:v>
                </c:pt>
                <c:pt idx="1205">
                  <c:v>88.118362701325083</c:v>
                </c:pt>
                <c:pt idx="1206">
                  <c:v>88.111227257287709</c:v>
                </c:pt>
                <c:pt idx="1207">
                  <c:v>88.104064867362212</c:v>
                </c:pt>
                <c:pt idx="1208">
                  <c:v>88.096875431080008</c:v>
                </c:pt>
                <c:pt idx="1209">
                  <c:v>88.089658847612625</c:v>
                </c:pt>
                <c:pt idx="1210">
                  <c:v>88.082415015770607</c:v>
                </c:pt>
                <c:pt idx="1211">
                  <c:v>88.075143834002404</c:v>
                </c:pt>
                <c:pt idx="1212">
                  <c:v>88.067845200393236</c:v>
                </c:pt>
                <c:pt idx="1213">
                  <c:v>88.060519012664059</c:v>
                </c:pt>
                <c:pt idx="1214">
                  <c:v>88.05316516817031</c:v>
                </c:pt>
                <c:pt idx="1215">
                  <c:v>88.045783563900784</c:v>
                </c:pt>
                <c:pt idx="1216">
                  <c:v>88.038374096476673</c:v>
                </c:pt>
                <c:pt idx="1217">
                  <c:v>88.030936662150239</c:v>
                </c:pt>
                <c:pt idx="1218">
                  <c:v>88.02347115680378</c:v>
                </c:pt>
                <c:pt idx="1219">
                  <c:v>88.015977475948546</c:v>
                </c:pt>
                <c:pt idx="1220">
                  <c:v>88.008455514723522</c:v>
                </c:pt>
                <c:pt idx="1221">
                  <c:v>88.000905167894246</c:v>
                </c:pt>
                <c:pt idx="1222">
                  <c:v>87.993326329851868</c:v>
                </c:pt>
                <c:pt idx="1223">
                  <c:v>87.985718894611836</c:v>
                </c:pt>
                <c:pt idx="1224">
                  <c:v>87.978082755812864</c:v>
                </c:pt>
                <c:pt idx="1225">
                  <c:v>87.970417806715673</c:v>
                </c:pt>
                <c:pt idx="1226">
                  <c:v>87.962723940202025</c:v>
                </c:pt>
                <c:pt idx="1227">
                  <c:v>87.955001048773454</c:v>
                </c:pt>
                <c:pt idx="1228">
                  <c:v>87.94724902455016</c:v>
                </c:pt>
                <c:pt idx="1229">
                  <c:v>87.93946775926986</c:v>
                </c:pt>
                <c:pt idx="1230">
                  <c:v>87.93165714428666</c:v>
                </c:pt>
                <c:pt idx="1231">
                  <c:v>87.92381707056991</c:v>
                </c:pt>
                <c:pt idx="1232">
                  <c:v>87.915947428703078</c:v>
                </c:pt>
                <c:pt idx="1233">
                  <c:v>87.908048108882568</c:v>
                </c:pt>
                <c:pt idx="1234">
                  <c:v>87.900119000916661</c:v>
                </c:pt>
                <c:pt idx="1235">
                  <c:v>87.892159994224073</c:v>
                </c:pt>
                <c:pt idx="1236">
                  <c:v>87.884170977833321</c:v>
                </c:pt>
                <c:pt idx="1237">
                  <c:v>87.876151840381169</c:v>
                </c:pt>
                <c:pt idx="1238">
                  <c:v>87.868102470111566</c:v>
                </c:pt>
                <c:pt idx="1239">
                  <c:v>87.86002275487462</c:v>
                </c:pt>
                <c:pt idx="1240">
                  <c:v>87.851912582125209</c:v>
                </c:pt>
                <c:pt idx="1241">
                  <c:v>87.84377183892218</c:v>
                </c:pt>
                <c:pt idx="1242">
                  <c:v>87.835600411926919</c:v>
                </c:pt>
                <c:pt idx="1243">
                  <c:v>87.82739818740221</c:v>
                </c:pt>
                <c:pt idx="1244">
                  <c:v>87.819165051211272</c:v>
                </c:pt>
                <c:pt idx="1245">
                  <c:v>87.810900888816434</c:v>
                </c:pt>
                <c:pt idx="1246">
                  <c:v>87.802605585278101</c:v>
                </c:pt>
                <c:pt idx="1247">
                  <c:v>87.794279025253488</c:v>
                </c:pt>
                <c:pt idx="1248">
                  <c:v>87.785921092995608</c:v>
                </c:pt>
                <c:pt idx="1249">
                  <c:v>87.777531672351955</c:v>
                </c:pt>
                <c:pt idx="1250">
                  <c:v>87.769110646763494</c:v>
                </c:pt>
                <c:pt idx="1251">
                  <c:v>87.76065789926345</c:v>
                </c:pt>
                <c:pt idx="1252">
                  <c:v>87.752173312476089</c:v>
                </c:pt>
                <c:pt idx="1253">
                  <c:v>87.743656768615821</c:v>
                </c:pt>
                <c:pt idx="1254">
                  <c:v>87.735108149485683</c:v>
                </c:pt>
                <c:pt idx="1255">
                  <c:v>87.726527336476437</c:v>
                </c:pt>
                <c:pt idx="1256">
                  <c:v>87.717914210565382</c:v>
                </c:pt>
                <c:pt idx="1257">
                  <c:v>87.709268652315131</c:v>
                </c:pt>
                <c:pt idx="1258">
                  <c:v>87.7005905418726</c:v>
                </c:pt>
                <c:pt idx="1259">
                  <c:v>87.691879758967588</c:v>
                </c:pt>
                <c:pt idx="1260">
                  <c:v>87.683136182911966</c:v>
                </c:pt>
                <c:pt idx="1261">
                  <c:v>87.674359692598344</c:v>
                </c:pt>
                <c:pt idx="1262">
                  <c:v>87.665550166498818</c:v>
                </c:pt>
                <c:pt idx="1263">
                  <c:v>87.656707482664189</c:v>
                </c:pt>
                <c:pt idx="1264">
                  <c:v>87.647831518722327</c:v>
                </c:pt>
                <c:pt idx="1265">
                  <c:v>87.638922151877381</c:v>
                </c:pt>
                <c:pt idx="1266">
                  <c:v>87.629979258908548</c:v>
                </c:pt>
                <c:pt idx="1267">
                  <c:v>87.621002716168917</c:v>
                </c:pt>
                <c:pt idx="1268">
                  <c:v>87.611992399584281</c:v>
                </c:pt>
                <c:pt idx="1269">
                  <c:v>87.602948184652007</c:v>
                </c:pt>
                <c:pt idx="1270">
                  <c:v>87.593869946439952</c:v>
                </c:pt>
                <c:pt idx="1271">
                  <c:v>87.58475755958527</c:v>
                </c:pt>
                <c:pt idx="1272">
                  <c:v>87.575610898293348</c:v>
                </c:pt>
                <c:pt idx="1273">
                  <c:v>87.566429836336539</c:v>
                </c:pt>
                <c:pt idx="1274">
                  <c:v>87.557214247053096</c:v>
                </c:pt>
                <c:pt idx="1275">
                  <c:v>87.547964003346138</c:v>
                </c:pt>
                <c:pt idx="1276">
                  <c:v>87.538678977682224</c:v>
                </c:pt>
                <c:pt idx="1277">
                  <c:v>87.529359042090618</c:v>
                </c:pt>
                <c:pt idx="1278">
                  <c:v>87.520004068161853</c:v>
                </c:pt>
                <c:pt idx="1279">
                  <c:v>87.510613927046663</c:v>
                </c:pt>
                <c:pt idx="1280">
                  <c:v>87.501188489454961</c:v>
                </c:pt>
                <c:pt idx="1281">
                  <c:v>87.491727625654576</c:v>
                </c:pt>
                <c:pt idx="1282">
                  <c:v>87.48223120547037</c:v>
                </c:pt>
                <c:pt idx="1283">
                  <c:v>87.472699098282703</c:v>
                </c:pt>
                <c:pt idx="1284">
                  <c:v>87.46313117302671</c:v>
                </c:pt>
                <c:pt idx="1285">
                  <c:v>87.453527298190934</c:v>
                </c:pt>
                <c:pt idx="1286">
                  <c:v>87.443887341816477</c:v>
                </c:pt>
                <c:pt idx="1287">
                  <c:v>87.434211171495406</c:v>
                </c:pt>
                <c:pt idx="1288">
                  <c:v>87.424498654370296</c:v>
                </c:pt>
                <c:pt idx="1289">
                  <c:v>87.41474965713256</c:v>
                </c:pt>
                <c:pt idx="1290">
                  <c:v>87.404964046021561</c:v>
                </c:pt>
                <c:pt idx="1291">
                  <c:v>87.395141686823592</c:v>
                </c:pt>
                <c:pt idx="1292">
                  <c:v>87.385282444870612</c:v>
                </c:pt>
                <c:pt idx="1293">
                  <c:v>87.375386185039289</c:v>
                </c:pt>
                <c:pt idx="1294">
                  <c:v>87.365452771749787</c:v>
                </c:pt>
                <c:pt idx="1295">
                  <c:v>87.355482068964733</c:v>
                </c:pt>
                <c:pt idx="1296">
                  <c:v>87.345473940188157</c:v>
                </c:pt>
                <c:pt idx="1297">
                  <c:v>87.33542824846424</c:v>
                </c:pt>
                <c:pt idx="1298">
                  <c:v>87.32534485637656</c:v>
                </c:pt>
                <c:pt idx="1299">
                  <c:v>87.315223626046617</c:v>
                </c:pt>
                <c:pt idx="1300">
                  <c:v>87.305064419133075</c:v>
                </c:pt>
                <c:pt idx="1301">
                  <c:v>87.294867096830544</c:v>
                </c:pt>
                <c:pt idx="1302">
                  <c:v>87.284631519868412</c:v>
                </c:pt>
                <c:pt idx="1303">
                  <c:v>87.274357548510025</c:v>
                </c:pt>
                <c:pt idx="1304">
                  <c:v>87.264045042551501</c:v>
                </c:pt>
                <c:pt idx="1305">
                  <c:v>87.253693861320556</c:v>
                </c:pt>
                <c:pt idx="1306">
                  <c:v>87.243303863675621</c:v>
                </c:pt>
                <c:pt idx="1307">
                  <c:v>87.23287490800476</c:v>
                </c:pt>
                <c:pt idx="1308">
                  <c:v>87.222406852224537</c:v>
                </c:pt>
                <c:pt idx="1309">
                  <c:v>87.211899553778991</c:v>
                </c:pt>
                <c:pt idx="1310">
                  <c:v>87.201352869638782</c:v>
                </c:pt>
                <c:pt idx="1311">
                  <c:v>87.190766656299914</c:v>
                </c:pt>
                <c:pt idx="1312">
                  <c:v>87.180140769782781</c:v>
                </c:pt>
                <c:pt idx="1313">
                  <c:v>87.16947506563119</c:v>
                </c:pt>
                <c:pt idx="1314">
                  <c:v>87.15876939891136</c:v>
                </c:pt>
                <c:pt idx="1315">
                  <c:v>87.148023624210836</c:v>
                </c:pt>
                <c:pt idx="1316">
                  <c:v>87.137237595637458</c:v>
                </c:pt>
                <c:pt idx="1317">
                  <c:v>87.126411166818428</c:v>
                </c:pt>
                <c:pt idx="1318">
                  <c:v>87.115544190899385</c:v>
                </c:pt>
                <c:pt idx="1319">
                  <c:v>87.104636520543252</c:v>
                </c:pt>
                <c:pt idx="1320">
                  <c:v>87.093688007929217</c:v>
                </c:pt>
                <c:pt idx="1321">
                  <c:v>87.082698504751946</c:v>
                </c:pt>
                <c:pt idx="1322">
                  <c:v>87.071667862220565</c:v>
                </c:pt>
                <c:pt idx="1323">
                  <c:v>87.060595931057463</c:v>
                </c:pt>
                <c:pt idx="1324">
                  <c:v>87.049482561497655</c:v>
                </c:pt>
                <c:pt idx="1325">
                  <c:v>87.03832760328757</c:v>
                </c:pt>
                <c:pt idx="1326">
                  <c:v>87.027130905684174</c:v>
                </c:pt>
                <c:pt idx="1327">
                  <c:v>87.01589231745416</c:v>
                </c:pt>
                <c:pt idx="1328">
                  <c:v>87.00461168687265</c:v>
                </c:pt>
                <c:pt idx="1329">
                  <c:v>86.993288861722789</c:v>
                </c:pt>
                <c:pt idx="1330">
                  <c:v>86.981923689294362</c:v>
                </c:pt>
                <c:pt idx="1331">
                  <c:v>86.970516016383058</c:v>
                </c:pt>
                <c:pt idx="1332">
                  <c:v>86.959065689289503</c:v>
                </c:pt>
                <c:pt idx="1333">
                  <c:v>86.947572553818517</c:v>
                </c:pt>
                <c:pt idx="1334">
                  <c:v>86.936036455277929</c:v>
                </c:pt>
                <c:pt idx="1335">
                  <c:v>86.924457238477942</c:v>
                </c:pt>
                <c:pt idx="1336">
                  <c:v>86.912834747730201</c:v>
                </c:pt>
                <c:pt idx="1337">
                  <c:v>86.901168826846828</c:v>
                </c:pt>
                <c:pt idx="1338">
                  <c:v>86.889459319139533</c:v>
                </c:pt>
                <c:pt idx="1339">
                  <c:v>86.877706067418927</c:v>
                </c:pt>
                <c:pt idx="1340">
                  <c:v>86.865908913993437</c:v>
                </c:pt>
                <c:pt idx="1341">
                  <c:v>86.854067700668693</c:v>
                </c:pt>
                <c:pt idx="1342">
                  <c:v>86.84218226874664</c:v>
                </c:pt>
                <c:pt idx="1343">
                  <c:v>86.830252459024493</c:v>
                </c:pt>
                <c:pt idx="1344">
                  <c:v>86.818278111794257</c:v>
                </c:pt>
                <c:pt idx="1345">
                  <c:v>86.806259066841562</c:v>
                </c:pt>
                <c:pt idx="1346">
                  <c:v>86.794195163445309</c:v>
                </c:pt>
                <c:pt idx="1347">
                  <c:v>86.782086240376501</c:v>
                </c:pt>
                <c:pt idx="1348">
                  <c:v>86.769932135897577</c:v>
                </c:pt>
                <c:pt idx="1349">
                  <c:v>86.757732687761631</c:v>
                </c:pt>
                <c:pt idx="1350">
                  <c:v>86.745487733211661</c:v>
                </c:pt>
                <c:pt idx="1351">
                  <c:v>86.733197108979979</c:v>
                </c:pt>
                <c:pt idx="1352">
                  <c:v>86.720860651287111</c:v>
                </c:pt>
                <c:pt idx="1353">
                  <c:v>86.70847819584155</c:v>
                </c:pt>
                <c:pt idx="1354">
                  <c:v>86.696049577838451</c:v>
                </c:pt>
                <c:pt idx="1355">
                  <c:v>86.683574631959559</c:v>
                </c:pt>
                <c:pt idx="1356">
                  <c:v>86.671053192371943</c:v>
                </c:pt>
                <c:pt idx="1357">
                  <c:v>86.658485092727688</c:v>
                </c:pt>
                <c:pt idx="1358">
                  <c:v>86.645870166163036</c:v>
                </c:pt>
                <c:pt idx="1359">
                  <c:v>86.633208245297809</c:v>
                </c:pt>
                <c:pt idx="1360">
                  <c:v>86.620499162234651</c:v>
                </c:pt>
                <c:pt idx="1361">
                  <c:v>86.607742748558579</c:v>
                </c:pt>
                <c:pt idx="1362">
                  <c:v>86.594938835336137</c:v>
                </c:pt>
                <c:pt idx="1363">
                  <c:v>86.582087253114949</c:v>
                </c:pt>
                <c:pt idx="1364">
                  <c:v>86.569187831923031</c:v>
                </c:pt>
                <c:pt idx="1365">
                  <c:v>86.556240401268113</c:v>
                </c:pt>
                <c:pt idx="1366">
                  <c:v>86.543244790137237</c:v>
                </c:pt>
                <c:pt idx="1367">
                  <c:v>86.530200826996293</c:v>
                </c:pt>
                <c:pt idx="1368">
                  <c:v>86.517108339788948</c:v>
                </c:pt>
                <c:pt idx="1369">
                  <c:v>86.503967155936721</c:v>
                </c:pt>
                <c:pt idx="1370">
                  <c:v>86.490777102338015</c:v>
                </c:pt>
                <c:pt idx="1371">
                  <c:v>86.477538005367876</c:v>
                </c:pt>
                <c:pt idx="1372">
                  <c:v>86.464249690877438</c:v>
                </c:pt>
                <c:pt idx="1373">
                  <c:v>86.450911984193311</c:v>
                </c:pt>
                <c:pt idx="1374">
                  <c:v>86.437524710117202</c:v>
                </c:pt>
                <c:pt idx="1375">
                  <c:v>86.424087692925497</c:v>
                </c:pt>
                <c:pt idx="1376">
                  <c:v>86.410600756368936</c:v>
                </c:pt>
                <c:pt idx="1377">
                  <c:v>86.397063723671579</c:v>
                </c:pt>
                <c:pt idx="1378">
                  <c:v>86.38347641753154</c:v>
                </c:pt>
                <c:pt idx="1379">
                  <c:v>86.36983866011937</c:v>
                </c:pt>
                <c:pt idx="1380">
                  <c:v>86.356150273078427</c:v>
                </c:pt>
                <c:pt idx="1381">
                  <c:v>86.342411077524517</c:v>
                </c:pt>
                <c:pt idx="1382">
                  <c:v>86.328620894044903</c:v>
                </c:pt>
                <c:pt idx="1383">
                  <c:v>86.314779542698844</c:v>
                </c:pt>
                <c:pt idx="1384">
                  <c:v>86.300886843016656</c:v>
                </c:pt>
                <c:pt idx="1385">
                  <c:v>86.286942613999813</c:v>
                </c:pt>
                <c:pt idx="1386">
                  <c:v>86.272946674120234</c:v>
                </c:pt>
                <c:pt idx="1387">
                  <c:v>86.258898841320615</c:v>
                </c:pt>
                <c:pt idx="1388">
                  <c:v>86.244798933013485</c:v>
                </c:pt>
                <c:pt idx="1389">
                  <c:v>86.230646766081804</c:v>
                </c:pt>
                <c:pt idx="1390">
                  <c:v>86.216442156877903</c:v>
                </c:pt>
                <c:pt idx="1391">
                  <c:v>86.202184921224031</c:v>
                </c:pt>
                <c:pt idx="1392">
                  <c:v>86.187874874411804</c:v>
                </c:pt>
                <c:pt idx="1393">
                  <c:v>86.173511831201935</c:v>
                </c:pt>
                <c:pt idx="1394">
                  <c:v>86.159095605824689</c:v>
                </c:pt>
                <c:pt idx="1395">
                  <c:v>86.144626011978929</c:v>
                </c:pt>
                <c:pt idx="1396">
                  <c:v>86.13010286283297</c:v>
                </c:pt>
                <c:pt idx="1397">
                  <c:v>86.115525971023743</c:v>
                </c:pt>
                <c:pt idx="1398">
                  <c:v>86.100895148657258</c:v>
                </c:pt>
                <c:pt idx="1399">
                  <c:v>86.08621020730817</c:v>
                </c:pt>
                <c:pt idx="1400">
                  <c:v>86.071470958020043</c:v>
                </c:pt>
                <c:pt idx="1401">
                  <c:v>86.056677211305413</c:v>
                </c:pt>
                <c:pt idx="1402">
                  <c:v>86.041828777145781</c:v>
                </c:pt>
                <c:pt idx="1403">
                  <c:v>86.026925464991365</c:v>
                </c:pt>
                <c:pt idx="1404">
                  <c:v>86.011967083761718</c:v>
                </c:pt>
                <c:pt idx="1405">
                  <c:v>85.99695344184542</c:v>
                </c:pt>
                <c:pt idx="1406">
                  <c:v>85.981884347100461</c:v>
                </c:pt>
                <c:pt idx="1407">
                  <c:v>85.966759606854126</c:v>
                </c:pt>
                <c:pt idx="1408">
                  <c:v>85.95157902790362</c:v>
                </c:pt>
                <c:pt idx="1409">
                  <c:v>85.936342416515686</c:v>
                </c:pt>
                <c:pt idx="1410">
                  <c:v>85.921049578427471</c:v>
                </c:pt>
                <c:pt idx="1411">
                  <c:v>85.905700318846257</c:v>
                </c:pt>
                <c:pt idx="1412">
                  <c:v>85.890294442449886</c:v>
                </c:pt>
                <c:pt idx="1413">
                  <c:v>85.874831753387383</c:v>
                </c:pt>
                <c:pt idx="1414">
                  <c:v>85.859312055278863</c:v>
                </c:pt>
                <c:pt idx="1415">
                  <c:v>85.843735151215952</c:v>
                </c:pt>
                <c:pt idx="1416">
                  <c:v>85.828100843762499</c:v>
                </c:pt>
                <c:pt idx="1417">
                  <c:v>85.81240893495449</c:v>
                </c:pt>
                <c:pt idx="1418">
                  <c:v>85.796659226301074</c:v>
                </c:pt>
                <c:pt idx="1419">
                  <c:v>85.780851518784516</c:v>
                </c:pt>
                <c:pt idx="1420">
                  <c:v>85.764985612860897</c:v>
                </c:pt>
                <c:pt idx="1421">
                  <c:v>85.749061308460554</c:v>
                </c:pt>
                <c:pt idx="1422">
                  <c:v>85.733078404988902</c:v>
                </c:pt>
                <c:pt idx="1423">
                  <c:v>85.717036701326606</c:v>
                </c:pt>
                <c:pt idx="1424">
                  <c:v>85.700935995830619</c:v>
                </c:pt>
                <c:pt idx="1425">
                  <c:v>85.684776086334423</c:v>
                </c:pt>
                <c:pt idx="1426">
                  <c:v>85.668556770148854</c:v>
                </c:pt>
                <c:pt idx="1427">
                  <c:v>85.652277844062993</c:v>
                </c:pt>
                <c:pt idx="1428">
                  <c:v>85.635939104344544</c:v>
                </c:pt>
                <c:pt idx="1429">
                  <c:v>85.619540346740934</c:v>
                </c:pt>
                <c:pt idx="1430">
                  <c:v>85.603081366479941</c:v>
                </c:pt>
                <c:pt idx="1431">
                  <c:v>85.586561958270423</c:v>
                </c:pt>
                <c:pt idx="1432">
                  <c:v>85.569981916303448</c:v>
                </c:pt>
                <c:pt idx="1433">
                  <c:v>85.553341034252767</c:v>
                </c:pt>
                <c:pt idx="1434">
                  <c:v>85.536639105276322</c:v>
                </c:pt>
                <c:pt idx="1435">
                  <c:v>85.519875922016837</c:v>
                </c:pt>
                <c:pt idx="1436">
                  <c:v>85.503051276602619</c:v>
                </c:pt>
                <c:pt idx="1437">
                  <c:v>85.486164960649006</c:v>
                </c:pt>
                <c:pt idx="1438">
                  <c:v>85.469216765259389</c:v>
                </c:pt>
                <c:pt idx="1439">
                  <c:v>85.452206481025968</c:v>
                </c:pt>
                <c:pt idx="1440">
                  <c:v>85.435133898031182</c:v>
                </c:pt>
                <c:pt idx="1441">
                  <c:v>85.417998805848868</c:v>
                </c:pt>
                <c:pt idx="1442">
                  <c:v>85.400800993545275</c:v>
                </c:pt>
                <c:pt idx="1443">
                  <c:v>85.383540249680678</c:v>
                </c:pt>
                <c:pt idx="1444">
                  <c:v>85.366216362310155</c:v>
                </c:pt>
                <c:pt idx="1445">
                  <c:v>85.348829118985336</c:v>
                </c:pt>
                <c:pt idx="1446">
                  <c:v>85.331378306755823</c:v>
                </c:pt>
                <c:pt idx="1447">
                  <c:v>85.313863712170033</c:v>
                </c:pt>
                <c:pt idx="1448">
                  <c:v>85.296285121277137</c:v>
                </c:pt>
                <c:pt idx="1449">
                  <c:v>85.278642319628617</c:v>
                </c:pt>
                <c:pt idx="1450">
                  <c:v>85.260935092279098</c:v>
                </c:pt>
                <c:pt idx="1451">
                  <c:v>85.243163223788954</c:v>
                </c:pt>
                <c:pt idx="1452">
                  <c:v>85.225326498225058</c:v>
                </c:pt>
                <c:pt idx="1453">
                  <c:v>85.207424699162857</c:v>
                </c:pt>
                <c:pt idx="1454">
                  <c:v>85.189457609687707</c:v>
                </c:pt>
                <c:pt idx="1455">
                  <c:v>85.17142501239708</c:v>
                </c:pt>
                <c:pt idx="1456">
                  <c:v>85.153326689402107</c:v>
                </c:pt>
                <c:pt idx="1457">
                  <c:v>85.135162422329302</c:v>
                </c:pt>
                <c:pt idx="1458">
                  <c:v>85.116931992322705</c:v>
                </c:pt>
                <c:pt idx="1459">
                  <c:v>85.098635180045207</c:v>
                </c:pt>
                <c:pt idx="1460">
                  <c:v>85.080271765681559</c:v>
                </c:pt>
                <c:pt idx="1461">
                  <c:v>85.061841528939325</c:v>
                </c:pt>
                <c:pt idx="1462">
                  <c:v>85.043344249051231</c:v>
                </c:pt>
                <c:pt idx="1463">
                  <c:v>85.024779704778055</c:v>
                </c:pt>
                <c:pt idx="1464">
                  <c:v>85.006147674409306</c:v>
                </c:pt>
                <c:pt idx="1465">
                  <c:v>84.987447935767094</c:v>
                </c:pt>
                <c:pt idx="1466">
                  <c:v>84.968680266206732</c:v>
                </c:pt>
                <c:pt idx="1467">
                  <c:v>84.949844442620261</c:v>
                </c:pt>
                <c:pt idx="1468">
                  <c:v>84.930940241438321</c:v>
                </c:pt>
                <c:pt idx="1469">
                  <c:v>84.911967438632743</c:v>
                </c:pt>
                <c:pt idx="1470">
                  <c:v>84.892925809718577</c:v>
                </c:pt>
                <c:pt idx="1471">
                  <c:v>84.873815129756963</c:v>
                </c:pt>
                <c:pt idx="1472">
                  <c:v>84.854635173357764</c:v>
                </c:pt>
                <c:pt idx="1473">
                  <c:v>84.835385714681934</c:v>
                </c:pt>
                <c:pt idx="1474">
                  <c:v>84.816066527444193</c:v>
                </c:pt>
                <c:pt idx="1475">
                  <c:v>84.796677384915824</c:v>
                </c:pt>
                <c:pt idx="1476">
                  <c:v>84.777218059927591</c:v>
                </c:pt>
                <c:pt idx="1477">
                  <c:v>84.757688324872447</c:v>
                </c:pt>
                <c:pt idx="1478">
                  <c:v>84.738087951708209</c:v>
                </c:pt>
                <c:pt idx="1479">
                  <c:v>84.718416711960927</c:v>
                </c:pt>
                <c:pt idx="1480">
                  <c:v>84.698674376727411</c:v>
                </c:pt>
                <c:pt idx="1481">
                  <c:v>84.678860716678784</c:v>
                </c:pt>
                <c:pt idx="1482">
                  <c:v>84.658975502063342</c:v>
                </c:pt>
                <c:pt idx="1483">
                  <c:v>84.639018502709462</c:v>
                </c:pt>
                <c:pt idx="1484">
                  <c:v>84.618989488029484</c:v>
                </c:pt>
                <c:pt idx="1485">
                  <c:v>84.598888227022556</c:v>
                </c:pt>
                <c:pt idx="1486">
                  <c:v>84.578714488278166</c:v>
                </c:pt>
                <c:pt idx="1487">
                  <c:v>84.558468039979189</c:v>
                </c:pt>
                <c:pt idx="1488">
                  <c:v>84.53814864990629</c:v>
                </c:pt>
                <c:pt idx="1489">
                  <c:v>84.517756085440411</c:v>
                </c:pt>
                <c:pt idx="1490">
                  <c:v>84.497290113567075</c:v>
                </c:pt>
                <c:pt idx="1491">
                  <c:v>84.476750500879774</c:v>
                </c:pt>
                <c:pt idx="1492">
                  <c:v>84.456137013583785</c:v>
                </c:pt>
                <c:pt idx="1493">
                  <c:v>84.435449417500394</c:v>
                </c:pt>
                <c:pt idx="1494">
                  <c:v>84.414687478069752</c:v>
                </c:pt>
                <c:pt idx="1495">
                  <c:v>84.393850960356062</c:v>
                </c:pt>
                <c:pt idx="1496">
                  <c:v>84.372939629050691</c:v>
                </c:pt>
                <c:pt idx="1497">
                  <c:v>84.351953248476818</c:v>
                </c:pt>
                <c:pt idx="1498">
                  <c:v>84.330891582592926</c:v>
                </c:pt>
                <c:pt idx="1499">
                  <c:v>84.309754394998166</c:v>
                </c:pt>
                <c:pt idx="1500">
                  <c:v>84.288541448935192</c:v>
                </c:pt>
                <c:pt idx="1501">
                  <c:v>84.267252507296135</c:v>
                </c:pt>
                <c:pt idx="1502">
                  <c:v>84.245887332625571</c:v>
                </c:pt>
                <c:pt idx="1503">
                  <c:v>84.224445687125879</c:v>
                </c:pt>
                <c:pt idx="1504">
                  <c:v>84.202927332662014</c:v>
                </c:pt>
                <c:pt idx="1505">
                  <c:v>84.181332030765503</c:v>
                </c:pt>
                <c:pt idx="1506">
                  <c:v>84.15965954263956</c:v>
                </c:pt>
                <c:pt idx="1507">
                  <c:v>84.137909629164128</c:v>
                </c:pt>
                <c:pt idx="1508">
                  <c:v>84.116082050900147</c:v>
                </c:pt>
                <c:pt idx="1509">
                  <c:v>84.094176568095477</c:v>
                </c:pt>
                <c:pt idx="1510">
                  <c:v>84.072192940689149</c:v>
                </c:pt>
                <c:pt idx="1511">
                  <c:v>84.050130928316662</c:v>
                </c:pt>
                <c:pt idx="1512">
                  <c:v>84.027990290315699</c:v>
                </c:pt>
                <c:pt idx="1513">
                  <c:v>84.005770785730789</c:v>
                </c:pt>
                <c:pt idx="1514">
                  <c:v>83.983472173319228</c:v>
                </c:pt>
                <c:pt idx="1515">
                  <c:v>83.961094211556158</c:v>
                </c:pt>
                <c:pt idx="1516">
                  <c:v>83.93863665864049</c:v>
                </c:pt>
                <c:pt idx="1517">
                  <c:v>83.916099272500446</c:v>
                </c:pt>
                <c:pt idx="1518">
                  <c:v>83.893481810798775</c:v>
                </c:pt>
                <c:pt idx="1519">
                  <c:v>83.870784030939504</c:v>
                </c:pt>
                <c:pt idx="1520">
                  <c:v>83.848005690073023</c:v>
                </c:pt>
                <c:pt idx="1521">
                  <c:v>83.825146545102854</c:v>
                </c:pt>
                <c:pt idx="1522">
                  <c:v>83.802206352690803</c:v>
                </c:pt>
                <c:pt idx="1523">
                  <c:v>83.779184869264185</c:v>
                </c:pt>
                <c:pt idx="1524">
                  <c:v>83.756081851021193</c:v>
                </c:pt>
                <c:pt idx="1525">
                  <c:v>83.732897053937677</c:v>
                </c:pt>
                <c:pt idx="1526">
                  <c:v>83.709630233773922</c:v>
                </c:pt>
                <c:pt idx="1527">
                  <c:v>83.686281146080375</c:v>
                </c:pt>
                <c:pt idx="1528">
                  <c:v>83.66284954620491</c:v>
                </c:pt>
                <c:pt idx="1529">
                  <c:v>83.639335189299899</c:v>
                </c:pt>
                <c:pt idx="1530">
                  <c:v>83.615737830327973</c:v>
                </c:pt>
                <c:pt idx="1531">
                  <c:v>83.592057224069933</c:v>
                </c:pt>
                <c:pt idx="1532">
                  <c:v>83.568293125131333</c:v>
                </c:pt>
                <c:pt idx="1533">
                  <c:v>83.544445287949785</c:v>
                </c:pt>
                <c:pt idx="1534">
                  <c:v>83.52051346680193</c:v>
                </c:pt>
                <c:pt idx="1535">
                  <c:v>83.496497415811476</c:v>
                </c:pt>
                <c:pt idx="1536">
                  <c:v>83.472396888955799</c:v>
                </c:pt>
                <c:pt idx="1537">
                  <c:v>83.448211640073922</c:v>
                </c:pt>
                <c:pt idx="1538">
                  <c:v>83.423941422874393</c:v>
                </c:pt>
                <c:pt idx="1539">
                  <c:v>83.399585990942327</c:v>
                </c:pt>
                <c:pt idx="1540">
                  <c:v>83.375145097748216</c:v>
                </c:pt>
                <c:pt idx="1541">
                  <c:v>83.35061849665486</c:v>
                </c:pt>
                <c:pt idx="1542">
                  <c:v>83.326005940926677</c:v>
                </c:pt>
                <c:pt idx="1543">
                  <c:v>83.301307183736654</c:v>
                </c:pt>
                <c:pt idx="1544">
                  <c:v>83.276521978175424</c:v>
                </c:pt>
                <c:pt idx="1545">
                  <c:v>83.251650077260052</c:v>
                </c:pt>
                <c:pt idx="1546">
                  <c:v>83.226691233940983</c:v>
                </c:pt>
                <c:pt idx="1547">
                  <c:v>83.201645201112527</c:v>
                </c:pt>
                <c:pt idx="1548">
                  <c:v>83.176511731620565</c:v>
                </c:pt>
                <c:pt idx="1549">
                  <c:v>83.151290578271599</c:v>
                </c:pt>
                <c:pt idx="1550">
                  <c:v>83.125981493842119</c:v>
                </c:pt>
                <c:pt idx="1551">
                  <c:v>83.100584231087069</c:v>
                </c:pt>
                <c:pt idx="1552">
                  <c:v>83.075098542749814</c:v>
                </c:pt>
                <c:pt idx="1553">
                  <c:v>83.049524181570874</c:v>
                </c:pt>
                <c:pt idx="1554">
                  <c:v>83.023860900297763</c:v>
                </c:pt>
                <c:pt idx="1555">
                  <c:v>82.998108451694478</c:v>
                </c:pt>
                <c:pt idx="1556">
                  <c:v>82.972266588550966</c:v>
                </c:pt>
                <c:pt idx="1557">
                  <c:v>82.946335063693823</c:v>
                </c:pt>
                <c:pt idx="1558">
                  <c:v>82.920313629995192</c:v>
                </c:pt>
                <c:pt idx="1559">
                  <c:v>82.894202040383533</c:v>
                </c:pt>
                <c:pt idx="1560">
                  <c:v>82.868000047853471</c:v>
                </c:pt>
                <c:pt idx="1561">
                  <c:v>82.841707405476669</c:v>
                </c:pt>
                <c:pt idx="1562">
                  <c:v>82.81532386641166</c:v>
                </c:pt>
                <c:pt idx="1563">
                  <c:v>82.788849183914976</c:v>
                </c:pt>
                <c:pt idx="1564">
                  <c:v>82.762283111351863</c:v>
                </c:pt>
                <c:pt idx="1565">
                  <c:v>82.735625402206907</c:v>
                </c:pt>
                <c:pt idx="1566">
                  <c:v>82.708875810094938</c:v>
                </c:pt>
                <c:pt idx="1567">
                  <c:v>82.682034088772738</c:v>
                </c:pt>
                <c:pt idx="1568">
                  <c:v>82.655099992149999</c:v>
                </c:pt>
                <c:pt idx="1569">
                  <c:v>82.62807327430059</c:v>
                </c:pt>
                <c:pt idx="1570">
                  <c:v>82.600953689474423</c:v>
                </c:pt>
                <c:pt idx="1571">
                  <c:v>82.573740992108995</c:v>
                </c:pt>
                <c:pt idx="1572">
                  <c:v>82.546434936841578</c:v>
                </c:pt>
                <c:pt idx="1573">
                  <c:v>82.519035278520434</c:v>
                </c:pt>
                <c:pt idx="1574">
                  <c:v>82.491541772217971</c:v>
                </c:pt>
                <c:pt idx="1575">
                  <c:v>82.463954173242129</c:v>
                </c:pt>
                <c:pt idx="1576">
                  <c:v>82.436272237149154</c:v>
                </c:pt>
                <c:pt idx="1577">
                  <c:v>82.408495719756729</c:v>
                </c:pt>
                <c:pt idx="1578">
                  <c:v>82.380624377155641</c:v>
                </c:pt>
                <c:pt idx="1579">
                  <c:v>82.352657965723481</c:v>
                </c:pt>
                <c:pt idx="1580">
                  <c:v>82.32459624213709</c:v>
                </c:pt>
                <c:pt idx="1581">
                  <c:v>82.29643896338645</c:v>
                </c:pt>
                <c:pt idx="1582">
                  <c:v>82.268185886787364</c:v>
                </c:pt>
                <c:pt idx="1583">
                  <c:v>82.239836769995193</c:v>
                </c:pt>
                <c:pt idx="1584">
                  <c:v>82.211391371018379</c:v>
                </c:pt>
                <c:pt idx="1585">
                  <c:v>82.182849448232673</c:v>
                </c:pt>
                <c:pt idx="1586">
                  <c:v>82.154210760394506</c:v>
                </c:pt>
                <c:pt idx="1587">
                  <c:v>82.12547506665527</c:v>
                </c:pt>
                <c:pt idx="1588">
                  <c:v>82.096642126576015</c:v>
                </c:pt>
                <c:pt idx="1589">
                  <c:v>82.067711700141331</c:v>
                </c:pt>
                <c:pt idx="1590">
                  <c:v>82.038683547774141</c:v>
                </c:pt>
                <c:pt idx="1591">
                  <c:v>82.009557430350853</c:v>
                </c:pt>
                <c:pt idx="1592">
                  <c:v>81.980333109215252</c:v>
                </c:pt>
                <c:pt idx="1593">
                  <c:v>81.951010346195076</c:v>
                </c:pt>
                <c:pt idx="1594">
                  <c:v>81.921588903615927</c:v>
                </c:pt>
                <c:pt idx="1595">
                  <c:v>81.892068544317652</c:v>
                </c:pt>
                <c:pt idx="1596">
                  <c:v>81.862449031669044</c:v>
                </c:pt>
                <c:pt idx="1597">
                  <c:v>81.832730129584704</c:v>
                </c:pt>
                <c:pt idx="1598">
                  <c:v>81.802911602539936</c:v>
                </c:pt>
                <c:pt idx="1599">
                  <c:v>81.772993215587604</c:v>
                </c:pt>
                <c:pt idx="1600">
                  <c:v>81.742974734374116</c:v>
                </c:pt>
                <c:pt idx="1601">
                  <c:v>81.712855925155935</c:v>
                </c:pt>
                <c:pt idx="1602">
                  <c:v>81.68263655481617</c:v>
                </c:pt>
                <c:pt idx="1603">
                  <c:v>81.652316390881239</c:v>
                </c:pt>
                <c:pt idx="1604">
                  <c:v>81.621895201538891</c:v>
                </c:pt>
                <c:pt idx="1605">
                  <c:v>81.59137275565341</c:v>
                </c:pt>
                <c:pt idx="1606">
                  <c:v>81.560748822785115</c:v>
                </c:pt>
                <c:pt idx="1607">
                  <c:v>81.530023173206615</c:v>
                </c:pt>
                <c:pt idx="1608">
                  <c:v>81.499195577920915</c:v>
                </c:pt>
                <c:pt idx="1609">
                  <c:v>81.46826580867922</c:v>
                </c:pt>
                <c:pt idx="1610">
                  <c:v>81.437233637999299</c:v>
                </c:pt>
                <c:pt idx="1611">
                  <c:v>81.406098839183286</c:v>
                </c:pt>
                <c:pt idx="1612">
                  <c:v>81.374861186336929</c:v>
                </c:pt>
                <c:pt idx="1613">
                  <c:v>81.343520454387431</c:v>
                </c:pt>
                <c:pt idx="1614">
                  <c:v>81.312076419103093</c:v>
                </c:pt>
                <c:pt idx="1615">
                  <c:v>81.280528857111449</c:v>
                </c:pt>
                <c:pt idx="1616">
                  <c:v>81.248877545919768</c:v>
                </c:pt>
                <c:pt idx="1617">
                  <c:v>81.217122263933035</c:v>
                </c:pt>
                <c:pt idx="1618">
                  <c:v>81.185262790474681</c:v>
                </c:pt>
                <c:pt idx="1619">
                  <c:v>81.153298905806423</c:v>
                </c:pt>
                <c:pt idx="1620">
                  <c:v>81.121230391147122</c:v>
                </c:pt>
                <c:pt idx="1621">
                  <c:v>81.089057028694896</c:v>
                </c:pt>
                <c:pt idx="1622">
                  <c:v>81.056778601645377</c:v>
                </c:pt>
                <c:pt idx="1623">
                  <c:v>81.024394894214581</c:v>
                </c:pt>
                <c:pt idx="1624">
                  <c:v>80.991905691657863</c:v>
                </c:pt>
                <c:pt idx="1625">
                  <c:v>80.959310780292171</c:v>
                </c:pt>
                <c:pt idx="1626">
                  <c:v>80.926609947516496</c:v>
                </c:pt>
                <c:pt idx="1627">
                  <c:v>80.893802981834483</c:v>
                </c:pt>
                <c:pt idx="1628">
                  <c:v>80.86088967287418</c:v>
                </c:pt>
                <c:pt idx="1629">
                  <c:v>80.827869811412157</c:v>
                </c:pt>
                <c:pt idx="1630">
                  <c:v>80.794743189393699</c:v>
                </c:pt>
                <c:pt idx="1631">
                  <c:v>80.761509599956497</c:v>
                </c:pt>
                <c:pt idx="1632">
                  <c:v>80.728168837451918</c:v>
                </c:pt>
                <c:pt idx="1633">
                  <c:v>80.694720697468753</c:v>
                </c:pt>
                <c:pt idx="1634">
                  <c:v>80.661164976855773</c:v>
                </c:pt>
                <c:pt idx="1635">
                  <c:v>80.627501473744474</c:v>
                </c:pt>
                <c:pt idx="1636">
                  <c:v>80.593729987573013</c:v>
                </c:pt>
                <c:pt idx="1637">
                  <c:v>80.5598503191096</c:v>
                </c:pt>
                <c:pt idx="1638">
                  <c:v>80.525862270476026</c:v>
                </c:pt>
                <c:pt idx="1639">
                  <c:v>80.491765645172293</c:v>
                </c:pt>
                <c:pt idx="1640">
                  <c:v>80.45756024809981</c:v>
                </c:pt>
                <c:pt idx="1641">
                  <c:v>80.423245885587122</c:v>
                </c:pt>
                <c:pt idx="1642">
                  <c:v>80.388822365413731</c:v>
                </c:pt>
                <c:pt idx="1643">
                  <c:v>80.354289496834923</c:v>
                </c:pt>
                <c:pt idx="1644">
                  <c:v>80.319647090607475</c:v>
                </c:pt>
                <c:pt idx="1645">
                  <c:v>80.284894959014579</c:v>
                </c:pt>
                <c:pt idx="1646">
                  <c:v>80.25003291589141</c:v>
                </c:pt>
                <c:pt idx="1647">
                  <c:v>80.215060776651143</c:v>
                </c:pt>
                <c:pt idx="1648">
                  <c:v>80.179978358310706</c:v>
                </c:pt>
                <c:pt idx="1649">
                  <c:v>80.144785479517452</c:v>
                </c:pt>
                <c:pt idx="1650">
                  <c:v>80.109481960574868</c:v>
                </c:pt>
                <c:pt idx="1651">
                  <c:v>80.074067623470086</c:v>
                </c:pt>
                <c:pt idx="1652">
                  <c:v>80.038542291900427</c:v>
                </c:pt>
                <c:pt idx="1653">
                  <c:v>80.002905791300563</c:v>
                </c:pt>
                <c:pt idx="1654">
                  <c:v>79.967157948869954</c:v>
                </c:pt>
                <c:pt idx="1655">
                  <c:v>79.931298593600445</c:v>
                </c:pt>
                <c:pt idx="1656">
                  <c:v>79.895327556304068</c:v>
                </c:pt>
                <c:pt idx="1657">
                  <c:v>79.859244669641683</c:v>
                </c:pt>
                <c:pt idx="1658">
                  <c:v>79.823049768150042</c:v>
                </c:pt>
                <c:pt idx="1659">
                  <c:v>79.786742688271787</c:v>
                </c:pt>
                <c:pt idx="1660">
                  <c:v>79.750323268383625</c:v>
                </c:pt>
                <c:pt idx="1661">
                  <c:v>79.713791348824842</c:v>
                </c:pt>
                <c:pt idx="1662">
                  <c:v>79.677146771927383</c:v>
                </c:pt>
                <c:pt idx="1663">
                  <c:v>79.640389382044859</c:v>
                </c:pt>
                <c:pt idx="1664">
                  <c:v>79.603519025582685</c:v>
                </c:pt>
                <c:pt idx="1665">
                  <c:v>79.566535551027584</c:v>
                </c:pt>
                <c:pt idx="1666">
                  <c:v>79.529438808978654</c:v>
                </c:pt>
                <c:pt idx="1667">
                  <c:v>79.492228652176181</c:v>
                </c:pt>
                <c:pt idx="1668">
                  <c:v>79.454904935534074</c:v>
                </c:pt>
                <c:pt idx="1669">
                  <c:v>79.417467516170149</c:v>
                </c:pt>
                <c:pt idx="1670">
                  <c:v>79.379916253436818</c:v>
                </c:pt>
                <c:pt idx="1671">
                  <c:v>79.342251008953156</c:v>
                </c:pt>
                <c:pt idx="1672">
                  <c:v>79.304471646636529</c:v>
                </c:pt>
                <c:pt idx="1673">
                  <c:v>79.266578032734202</c:v>
                </c:pt>
                <c:pt idx="1674">
                  <c:v>79.2285700358551</c:v>
                </c:pt>
                <c:pt idx="1675">
                  <c:v>79.190447527003158</c:v>
                </c:pt>
                <c:pt idx="1676">
                  <c:v>79.152210379609372</c:v>
                </c:pt>
                <c:pt idx="1677">
                  <c:v>79.113858469564477</c:v>
                </c:pt>
                <c:pt idx="1678">
                  <c:v>79.075391675252462</c:v>
                </c:pt>
                <c:pt idx="1679">
                  <c:v>79.036809877583707</c:v>
                </c:pt>
                <c:pt idx="1680">
                  <c:v>78.998112960028436</c:v>
                </c:pt>
                <c:pt idx="1681">
                  <c:v>78.959300808650994</c:v>
                </c:pt>
                <c:pt idx="1682">
                  <c:v>78.920373312143397</c:v>
                </c:pt>
                <c:pt idx="1683">
                  <c:v>78.881330361859781</c:v>
                </c:pt>
                <c:pt idx="1684">
                  <c:v>78.842171851851177</c:v>
                </c:pt>
                <c:pt idx="1685">
                  <c:v>78.802897678900351</c:v>
                </c:pt>
                <c:pt idx="1686">
                  <c:v>78.763507742556087</c:v>
                </c:pt>
                <c:pt idx="1687">
                  <c:v>78.724001945169704</c:v>
                </c:pt>
                <c:pt idx="1688">
                  <c:v>78.684380191929023</c:v>
                </c:pt>
                <c:pt idx="1689">
                  <c:v>78.644642390895882</c:v>
                </c:pt>
                <c:pt idx="1690">
                  <c:v>78.604788453040598</c:v>
                </c:pt>
                <c:pt idx="1691">
                  <c:v>78.564818292278844</c:v>
                </c:pt>
                <c:pt idx="1692">
                  <c:v>78.524731825508539</c:v>
                </c:pt>
                <c:pt idx="1693">
                  <c:v>78.484528972645492</c:v>
                </c:pt>
                <c:pt idx="1694">
                  <c:v>78.444209656661641</c:v>
                </c:pt>
                <c:pt idx="1695">
                  <c:v>78.403773803620908</c:v>
                </c:pt>
                <c:pt idx="1696">
                  <c:v>78.363221342717623</c:v>
                </c:pt>
                <c:pt idx="1697">
                  <c:v>78.322552206313944</c:v>
                </c:pt>
                <c:pt idx="1698">
                  <c:v>78.281766329977373</c:v>
                </c:pt>
                <c:pt idx="1699">
                  <c:v>78.240863652519266</c:v>
                </c:pt>
                <c:pt idx="1700">
                  <c:v>78.199844116033006</c:v>
                </c:pt>
                <c:pt idx="1701">
                  <c:v>78.158707665932809</c:v>
                </c:pt>
                <c:pt idx="1702">
                  <c:v>78.117454250992409</c:v>
                </c:pt>
                <c:pt idx="1703">
                  <c:v>78.076083823383698</c:v>
                </c:pt>
                <c:pt idx="1704">
                  <c:v>78.034596338717236</c:v>
                </c:pt>
                <c:pt idx="1705">
                  <c:v>77.992991756080016</c:v>
                </c:pt>
                <c:pt idx="1706">
                  <c:v>77.951270038077084</c:v>
                </c:pt>
                <c:pt idx="1707">
                  <c:v>77.909431150869779</c:v>
                </c:pt>
                <c:pt idx="1708">
                  <c:v>77.867475064217075</c:v>
                </c:pt>
                <c:pt idx="1709">
                  <c:v>77.825401751515798</c:v>
                </c:pt>
                <c:pt idx="1710">
                  <c:v>77.783211189840685</c:v>
                </c:pt>
                <c:pt idx="1711">
                  <c:v>77.74090335998639</c:v>
                </c:pt>
                <c:pt idx="1712">
                  <c:v>77.698478246507122</c:v>
                </c:pt>
                <c:pt idx="1713">
                  <c:v>77.65593583775906</c:v>
                </c:pt>
                <c:pt idx="1714">
                  <c:v>77.613276125941297</c:v>
                </c:pt>
                <c:pt idx="1715">
                  <c:v>77.570499107138289</c:v>
                </c:pt>
                <c:pt idx="1716">
                  <c:v>77.527604781360438</c:v>
                </c:pt>
                <c:pt idx="1717">
                  <c:v>77.484593152587735</c:v>
                </c:pt>
                <c:pt idx="1718">
                  <c:v>77.441464228811455</c:v>
                </c:pt>
                <c:pt idx="1719">
                  <c:v>77.398218022076477</c:v>
                </c:pt>
                <c:pt idx="1720">
                  <c:v>77.354854548524514</c:v>
                </c:pt>
                <c:pt idx="1721">
                  <c:v>77.311373828437056</c:v>
                </c:pt>
                <c:pt idx="1722">
                  <c:v>77.267775886278031</c:v>
                </c:pt>
                <c:pt idx="1723">
                  <c:v>77.224060750738289</c:v>
                </c:pt>
                <c:pt idx="1724">
                  <c:v>77.180228454777861</c:v>
                </c:pt>
                <c:pt idx="1725">
                  <c:v>77.136279035670697</c:v>
                </c:pt>
                <c:pt idx="1726">
                  <c:v>77.092212535048333</c:v>
                </c:pt>
                <c:pt idx="1727">
                  <c:v>77.048028998943849</c:v>
                </c:pt>
                <c:pt idx="1728">
                  <c:v>77.003728477836574</c:v>
                </c:pt>
                <c:pt idx="1729">
                  <c:v>76.959311026696213</c:v>
                </c:pt>
                <c:pt idx="1730">
                  <c:v>76.914776705028132</c:v>
                </c:pt>
                <c:pt idx="1731">
                  <c:v>76.870125576917971</c:v>
                </c:pt>
                <c:pt idx="1732">
                  <c:v>76.825357711076421</c:v>
                </c:pt>
                <c:pt idx="1733">
                  <c:v>76.780473180884599</c:v>
                </c:pt>
                <c:pt idx="1734">
                  <c:v>76.735472064439847</c:v>
                </c:pt>
                <c:pt idx="1735">
                  <c:v>76.690354444601255</c:v>
                </c:pt>
                <c:pt idx="1736">
                  <c:v>76.645120409034661</c:v>
                </c:pt>
                <c:pt idx="1737">
                  <c:v>76.599770050259636</c:v>
                </c:pt>
                <c:pt idx="1738">
                  <c:v>76.554303465694886</c:v>
                </c:pt>
                <c:pt idx="1739">
                  <c:v>76.508720757704538</c:v>
                </c:pt>
                <c:pt idx="1740">
                  <c:v>76.463022033644691</c:v>
                </c:pt>
                <c:pt idx="1741">
                  <c:v>76.417207405909892</c:v>
                </c:pt>
                <c:pt idx="1742">
                  <c:v>76.371276991979926</c:v>
                </c:pt>
                <c:pt idx="1743">
                  <c:v>76.325230914466133</c:v>
                </c:pt>
                <c:pt idx="1744">
                  <c:v>76.279069301158671</c:v>
                </c:pt>
                <c:pt idx="1745">
                  <c:v>76.232792285074481</c:v>
                </c:pt>
                <c:pt idx="1746">
                  <c:v>76.186400004502516</c:v>
                </c:pt>
                <c:pt idx="1747">
                  <c:v>76.139892603053156</c:v>
                </c:pt>
                <c:pt idx="1748">
                  <c:v>76.093270229704075</c:v>
                </c:pt>
                <c:pt idx="1749">
                  <c:v>76.046533038848679</c:v>
                </c:pt>
                <c:pt idx="1750">
                  <c:v>75.999681190343495</c:v>
                </c:pt>
                <c:pt idx="1751">
                  <c:v>75.9527148495566</c:v>
                </c:pt>
                <c:pt idx="1752">
                  <c:v>75.905634187414009</c:v>
                </c:pt>
                <c:pt idx="1753">
                  <c:v>75.858439380449539</c:v>
                </c:pt>
                <c:pt idx="1754">
                  <c:v>75.811130610851365</c:v>
                </c:pt>
                <c:pt idx="1755">
                  <c:v>75.763708066511043</c:v>
                </c:pt>
                <c:pt idx="1756">
                  <c:v>75.71617194107175</c:v>
                </c:pt>
                <c:pt idx="1757">
                  <c:v>75.668522433976179</c:v>
                </c:pt>
                <c:pt idx="1758">
                  <c:v>75.62075975051566</c:v>
                </c:pt>
                <c:pt idx="1759">
                  <c:v>75.572884101877548</c:v>
                </c:pt>
                <c:pt idx="1760">
                  <c:v>75.524895705195235</c:v>
                </c:pt>
                <c:pt idx="1761">
                  <c:v>75.476794783595039</c:v>
                </c:pt>
                <c:pt idx="1762">
                  <c:v>75.428581566247189</c:v>
                </c:pt>
                <c:pt idx="1763">
                  <c:v>75.380256288411672</c:v>
                </c:pt>
                <c:pt idx="1764">
                  <c:v>75.331819191489743</c:v>
                </c:pt>
                <c:pt idx="1765">
                  <c:v>75.283270523070854</c:v>
                </c:pt>
                <c:pt idx="1766">
                  <c:v>75.234610536982061</c:v>
                </c:pt>
                <c:pt idx="1767">
                  <c:v>75.185839493337511</c:v>
                </c:pt>
                <c:pt idx="1768">
                  <c:v>75.136957658586553</c:v>
                </c:pt>
                <c:pt idx="1769">
                  <c:v>75.087965305562648</c:v>
                </c:pt>
                <c:pt idx="1770">
                  <c:v>75.038862713532396</c:v>
                </c:pt>
                <c:pt idx="1771">
                  <c:v>74.989650168245134</c:v>
                </c:pt>
                <c:pt idx="1772">
                  <c:v>74.940327961980444</c:v>
                </c:pt>
                <c:pt idx="1773">
                  <c:v>74.890896393598496</c:v>
                </c:pt>
                <c:pt idx="1774">
                  <c:v>74.841355768587974</c:v>
                </c:pt>
                <c:pt idx="1775">
                  <c:v>74.791706399114929</c:v>
                </c:pt>
                <c:pt idx="1776">
                  <c:v>74.741948604072704</c:v>
                </c:pt>
                <c:pt idx="1777">
                  <c:v>74.692082709128812</c:v>
                </c:pt>
                <c:pt idx="1778">
                  <c:v>74.642109046775488</c:v>
                </c:pt>
                <c:pt idx="1779">
                  <c:v>74.592027956377592</c:v>
                </c:pt>
                <c:pt idx="1780">
                  <c:v>74.541839784220841</c:v>
                </c:pt>
                <c:pt idx="1781">
                  <c:v>74.491544883561488</c:v>
                </c:pt>
                <c:pt idx="1782">
                  <c:v>74.441143614673194</c:v>
                </c:pt>
                <c:pt idx="1783">
                  <c:v>74.390636344897217</c:v>
                </c:pt>
                <c:pt idx="1784">
                  <c:v>74.340023448689678</c:v>
                </c:pt>
                <c:pt idx="1785">
                  <c:v>74.289305307669721</c:v>
                </c:pt>
                <c:pt idx="1786">
                  <c:v>74.238482310668488</c:v>
                </c:pt>
                <c:pt idx="1787">
                  <c:v>74.18755485377568</c:v>
                </c:pt>
                <c:pt idx="1788">
                  <c:v>74.136523340389161</c:v>
                </c:pt>
                <c:pt idx="1789">
                  <c:v>74.085388181261877</c:v>
                </c:pt>
                <c:pt idx="1790">
                  <c:v>74.034149794549094</c:v>
                </c:pt>
                <c:pt idx="1791">
                  <c:v>73.98280860585588</c:v>
                </c:pt>
                <c:pt idx="1792">
                  <c:v>73.93136504828631</c:v>
                </c:pt>
                <c:pt idx="1793">
                  <c:v>73.879819562487995</c:v>
                </c:pt>
                <c:pt idx="1794">
                  <c:v>73.828172596700597</c:v>
                </c:pt>
                <c:pt idx="1795">
                  <c:v>73.776424606802976</c:v>
                </c:pt>
                <c:pt idx="1796">
                  <c:v>73.724576056358586</c:v>
                </c:pt>
                <c:pt idx="1797">
                  <c:v>73.672627416662692</c:v>
                </c:pt>
                <c:pt idx="1798">
                  <c:v>73.620579166789284</c:v>
                </c:pt>
                <c:pt idx="1799">
                  <c:v>73.568431793635071</c:v>
                </c:pt>
                <c:pt idx="1800">
                  <c:v>73.516185791967942</c:v>
                </c:pt>
                <c:pt idx="1801">
                  <c:v>73.463841664470948</c:v>
                </c:pt>
                <c:pt idx="1802">
                  <c:v>73.411399921787464</c:v>
                </c:pt>
                <c:pt idx="1803">
                  <c:v>73.358861082567174</c:v>
                </c:pt>
                <c:pt idx="1804">
                  <c:v>73.306225673510866</c:v>
                </c:pt>
                <c:pt idx="1805">
                  <c:v>73.253494229414343</c:v>
                </c:pt>
                <c:pt idx="1806">
                  <c:v>73.200667293213513</c:v>
                </c:pt>
                <c:pt idx="1807">
                  <c:v>73.14774541602776</c:v>
                </c:pt>
                <c:pt idx="1808">
                  <c:v>73.094729157204142</c:v>
                </c:pt>
                <c:pt idx="1809">
                  <c:v>73.041619084361244</c:v>
                </c:pt>
                <c:pt idx="1810">
                  <c:v>72.988415773430162</c:v>
                </c:pt>
                <c:pt idx="1811">
                  <c:v>72.935119808701018</c:v>
                </c:pt>
                <c:pt idx="1812">
                  <c:v>72.881731782862062</c:v>
                </c:pt>
                <c:pt idx="1813">
                  <c:v>72.828252297043093</c:v>
                </c:pt>
                <c:pt idx="1814">
                  <c:v>72.774681960857407</c:v>
                </c:pt>
                <c:pt idx="1815">
                  <c:v>72.721021392443262</c:v>
                </c:pt>
                <c:pt idx="1816">
                  <c:v>72.667271218504197</c:v>
                </c:pt>
                <c:pt idx="1817">
                  <c:v>72.61343207435057</c:v>
                </c:pt>
                <c:pt idx="1818">
                  <c:v>72.559504603938834</c:v>
                </c:pt>
                <c:pt idx="1819">
                  <c:v>72.505489459912766</c:v>
                </c:pt>
                <c:pt idx="1820">
                  <c:v>72.451387303641468</c:v>
                </c:pt>
                <c:pt idx="1821">
                  <c:v>72.397198805259293</c:v>
                </c:pt>
                <c:pt idx="1822">
                  <c:v>72.342924643704364</c:v>
                </c:pt>
                <c:pt idx="1823">
                  <c:v>72.288565506755617</c:v>
                </c:pt>
                <c:pt idx="1824">
                  <c:v>72.234122091072578</c:v>
                </c:pt>
                <c:pt idx="1825">
                  <c:v>72.179595102230593</c:v>
                </c:pt>
                <c:pt idx="1826">
                  <c:v>72.12498525475857</c:v>
                </c:pt>
                <c:pt idx="1827">
                  <c:v>72.070293272174723</c:v>
                </c:pt>
                <c:pt idx="1828">
                  <c:v>72.015519887023345</c:v>
                </c:pt>
                <c:pt idx="1829">
                  <c:v>71.960665840908277</c:v>
                </c:pt>
                <c:pt idx="1830">
                  <c:v>71.905731884529146</c:v>
                </c:pt>
                <c:pt idx="1831">
                  <c:v>71.850718777715016</c:v>
                </c:pt>
                <c:pt idx="1832">
                  <c:v>71.795627289458039</c:v>
                </c:pt>
                <c:pt idx="1833">
                  <c:v>71.740458197946111</c:v>
                </c:pt>
                <c:pt idx="1834">
                  <c:v>71.68521229059634</c:v>
                </c:pt>
                <c:pt idx="1835">
                  <c:v>71.629890364085966</c:v>
                </c:pt>
                <c:pt idx="1836">
                  <c:v>71.574493224384824</c:v>
                </c:pt>
                <c:pt idx="1837">
                  <c:v>71.519021686783944</c:v>
                </c:pt>
                <c:pt idx="1838">
                  <c:v>71.46347657592932</c:v>
                </c:pt>
                <c:pt idx="1839">
                  <c:v>71.407858725847277</c:v>
                </c:pt>
                <c:pt idx="1840">
                  <c:v>71.352168979976511</c:v>
                </c:pt>
                <c:pt idx="1841">
                  <c:v>71.296408191194686</c:v>
                </c:pt>
                <c:pt idx="1842">
                  <c:v>71.24057722184692</c:v>
                </c:pt>
                <c:pt idx="1843">
                  <c:v>71.184676943771677</c:v>
                </c:pt>
                <c:pt idx="1844">
                  <c:v>71.128708238327974</c:v>
                </c:pt>
                <c:pt idx="1845">
                  <c:v>71.072671996420183</c:v>
                </c:pt>
                <c:pt idx="1846">
                  <c:v>71.016569118523691</c:v>
                </c:pt>
                <c:pt idx="1847">
                  <c:v>70.960400514707985</c:v>
                </c:pt>
                <c:pt idx="1848">
                  <c:v>70.904167104661298</c:v>
                </c:pt>
                <c:pt idx="1849">
                  <c:v>70.84786981771164</c:v>
                </c:pt>
                <c:pt idx="1850">
                  <c:v>70.791509592850801</c:v>
                </c:pt>
                <c:pt idx="1851">
                  <c:v>70.73508737875332</c:v>
                </c:pt>
                <c:pt idx="1852">
                  <c:v>70.678604133798942</c:v>
                </c:pt>
                <c:pt idx="1853">
                  <c:v>70.622060826090717</c:v>
                </c:pt>
                <c:pt idx="1854">
                  <c:v>70.565458433474177</c:v>
                </c:pt>
                <c:pt idx="1855">
                  <c:v>70.508797943555848</c:v>
                </c:pt>
                <c:pt idx="1856">
                  <c:v>70.452080353720206</c:v>
                </c:pt>
                <c:pt idx="1857">
                  <c:v>70.395306671145619</c:v>
                </c:pt>
                <c:pt idx="1858">
                  <c:v>70.338477912820963</c:v>
                </c:pt>
                <c:pt idx="1859">
                  <c:v>70.281595105558964</c:v>
                </c:pt>
                <c:pt idx="1860">
                  <c:v>70.224659286010478</c:v>
                </c:pt>
                <c:pt idx="1861">
                  <c:v>70.167671500678793</c:v>
                </c:pt>
                <c:pt idx="1862">
                  <c:v>70.110632805929697</c:v>
                </c:pt>
                <c:pt idx="1863">
                  <c:v>70.053544268004003</c:v>
                </c:pt>
                <c:pt idx="1864">
                  <c:v>69.996406963027781</c:v>
                </c:pt>
                <c:pt idx="1865">
                  <c:v>69.939221977020097</c:v>
                </c:pt>
                <c:pt idx="1866">
                  <c:v>69.88199040590456</c:v>
                </c:pt>
                <c:pt idx="1867">
                  <c:v>69.824713355514319</c:v>
                </c:pt>
                <c:pt idx="1868">
                  <c:v>69.767391941598703</c:v>
                </c:pt>
                <c:pt idx="1869">
                  <c:v>69.710027289831118</c:v>
                </c:pt>
                <c:pt idx="1870">
                  <c:v>69.652620535811124</c:v>
                </c:pt>
                <c:pt idx="1871">
                  <c:v>69.595172825069525</c:v>
                </c:pt>
                <c:pt idx="1872">
                  <c:v>69.537685313071108</c:v>
                </c:pt>
                <c:pt idx="1873">
                  <c:v>69.480159165215184</c:v>
                </c:pt>
                <c:pt idx="1874">
                  <c:v>69.422595556838118</c:v>
                </c:pt>
                <c:pt idx="1875">
                  <c:v>69.364995673211254</c:v>
                </c:pt>
                <c:pt idx="1876">
                  <c:v>69.307360709540944</c:v>
                </c:pt>
                <c:pt idx="1877">
                  <c:v>69.24969187096579</c:v>
                </c:pt>
                <c:pt idx="1878">
                  <c:v>69.191990372552681</c:v>
                </c:pt>
                <c:pt idx="1879">
                  <c:v>69.134257439292369</c:v>
                </c:pt>
                <c:pt idx="1880">
                  <c:v>69.076494306095299</c:v>
                </c:pt>
                <c:pt idx="1881">
                  <c:v>69.01870221778357</c:v>
                </c:pt>
                <c:pt idx="1882">
                  <c:v>68.960882429083114</c:v>
                </c:pt>
                <c:pt idx="1883">
                  <c:v>68.903036204617351</c:v>
                </c:pt>
                <c:pt idx="1884">
                  <c:v>68.845164818893423</c:v>
                </c:pt>
                <c:pt idx="1885">
                  <c:v>68.787269556295001</c:v>
                </c:pt>
                <c:pt idx="1886">
                  <c:v>68.729351711067608</c:v>
                </c:pt>
                <c:pt idx="1887">
                  <c:v>68.671412587307216</c:v>
                </c:pt>
                <c:pt idx="1888">
                  <c:v>68.613453498943812</c:v>
                </c:pt>
                <c:pt idx="1889">
                  <c:v>68.555475769727991</c:v>
                </c:pt>
                <c:pt idx="1890">
                  <c:v>68.497480733214104</c:v>
                </c:pt>
                <c:pt idx="1891">
                  <c:v>68.439469732740733</c:v>
                </c:pt>
                <c:pt idx="1892">
                  <c:v>68.381444121413367</c:v>
                </c:pt>
                <c:pt idx="1893">
                  <c:v>68.323405262084478</c:v>
                </c:pt>
                <c:pt idx="1894">
                  <c:v>68.265354527330331</c:v>
                </c:pt>
                <c:pt idx="1895">
                  <c:v>68.207293299430845</c:v>
                </c:pt>
                <c:pt idx="1896">
                  <c:v>68.149222970344127</c:v>
                </c:pt>
                <c:pt idx="1897">
                  <c:v>68.091144941682302</c:v>
                </c:pt>
                <c:pt idx="1898">
                  <c:v>68.033060624686641</c:v>
                </c:pt>
                <c:pt idx="1899">
                  <c:v>67.974971440197322</c:v>
                </c:pt>
                <c:pt idx="1900">
                  <c:v>67.916878818627765</c:v>
                </c:pt>
                <c:pt idx="1901">
                  <c:v>67.858784199934121</c:v>
                </c:pt>
                <c:pt idx="1902">
                  <c:v>67.800689033583339</c:v>
                </c:pt>
                <c:pt idx="1903">
                  <c:v>67.742594778521649</c:v>
                </c:pt>
                <c:pt idx="1904">
                  <c:v>67.684502903141706</c:v>
                </c:pt>
                <c:pt idx="1905">
                  <c:v>67.626414885247527</c:v>
                </c:pt>
                <c:pt idx="1906">
                  <c:v>67.568332212016855</c:v>
                </c:pt>
                <c:pt idx="1907">
                  <c:v>67.510256379967743</c:v>
                </c:pt>
                <c:pt idx="1908">
                  <c:v>67.452188894916588</c:v>
                </c:pt>
                <c:pt idx="1909">
                  <c:v>67.394131271940154</c:v>
                </c:pt>
                <c:pt idx="1910">
                  <c:v>67.336085035333511</c:v>
                </c:pt>
                <c:pt idx="1911">
                  <c:v>67.278051718569984</c:v>
                </c:pt>
                <c:pt idx="1912">
                  <c:v>67.220032864255188</c:v>
                </c:pt>
                <c:pt idx="1913">
                  <c:v>67.162030024083421</c:v>
                </c:pt>
                <c:pt idx="1914">
                  <c:v>67.104044758790778</c:v>
                </c:pt>
                <c:pt idx="1915">
                  <c:v>67.046078638109378</c:v>
                </c:pt>
                <c:pt idx="1916">
                  <c:v>66.98813324071709</c:v>
                </c:pt>
                <c:pt idx="1917">
                  <c:v>66.930210154189339</c:v>
                </c:pt>
                <c:pt idx="1918">
                  <c:v>66.872310974945577</c:v>
                </c:pt>
                <c:pt idx="1919">
                  <c:v>66.814437308198535</c:v>
                </c:pt>
                <c:pt idx="1920">
                  <c:v>66.756590767900136</c:v>
                </c:pt>
                <c:pt idx="1921">
                  <c:v>66.698772976686001</c:v>
                </c:pt>
                <c:pt idx="1922">
                  <c:v>66.640985565819264</c:v>
                </c:pt>
                <c:pt idx="1923">
                  <c:v>66.583230175132627</c:v>
                </c:pt>
                <c:pt idx="1924">
                  <c:v>66.52550845297047</c:v>
                </c:pt>
                <c:pt idx="1925">
                  <c:v>66.467822056126863</c:v>
                </c:pt>
                <c:pt idx="1926">
                  <c:v>66.410172649784883</c:v>
                </c:pt>
                <c:pt idx="1927">
                  <c:v>66.352561907454188</c:v>
                </c:pt>
                <c:pt idx="1928">
                  <c:v>66.294991510906058</c:v>
                </c:pt>
                <c:pt idx="1929">
                  <c:v>66.237463150108923</c:v>
                </c:pt>
                <c:pt idx="1930">
                  <c:v>66.179978523159534</c:v>
                </c:pt>
                <c:pt idx="1931">
                  <c:v>66.122539336217457</c:v>
                </c:pt>
                <c:pt idx="1932">
                  <c:v>66.065147303433875</c:v>
                </c:pt>
                <c:pt idx="1933">
                  <c:v>66.007804146882677</c:v>
                </c:pt>
                <c:pt idx="1934">
                  <c:v>65.950511596486294</c:v>
                </c:pt>
                <c:pt idx="1935">
                  <c:v>65.893271389944417</c:v>
                </c:pt>
                <c:pt idx="1936">
                  <c:v>65.836085272658508</c:v>
                </c:pt>
                <c:pt idx="1937">
                  <c:v>65.778954997656697</c:v>
                </c:pt>
                <c:pt idx="1938">
                  <c:v>65.721882325515978</c:v>
                </c:pt>
                <c:pt idx="1939">
                  <c:v>65.664869024284656</c:v>
                </c:pt>
                <c:pt idx="1940">
                  <c:v>65.607916869402558</c:v>
                </c:pt>
                <c:pt idx="1941">
                  <c:v>65.551027643619378</c:v>
                </c:pt>
                <c:pt idx="1942">
                  <c:v>65.494203136914038</c:v>
                </c:pt>
                <c:pt idx="1943">
                  <c:v>65.437445146409999</c:v>
                </c:pt>
                <c:pt idx="1944">
                  <c:v>65.380755476291583</c:v>
                </c:pt>
                <c:pt idx="1945">
                  <c:v>65.324135937718097</c:v>
                </c:pt>
                <c:pt idx="1946">
                  <c:v>65.267588348735202</c:v>
                </c:pt>
                <c:pt idx="1947">
                  <c:v>65.211114534189647</c:v>
                </c:pt>
                <c:pt idx="1948">
                  <c:v>65.154716325636528</c:v>
                </c:pt>
                <c:pt idx="1949">
                  <c:v>65.098395561250257</c:v>
                </c:pt>
                <c:pt idx="1950">
                  <c:v>65.042154085732491</c:v>
                </c:pt>
                <c:pt idx="1951">
                  <c:v>64.98599375021935</c:v>
                </c:pt>
                <c:pt idx="1952">
                  <c:v>64.92991641218471</c:v>
                </c:pt>
                <c:pt idx="1953">
                  <c:v>64.873923935348003</c:v>
                </c:pt>
                <c:pt idx="1954">
                  <c:v>64.81801818957554</c:v>
                </c:pt>
                <c:pt idx="1955">
                  <c:v>64.762201050782636</c:v>
                </c:pt>
                <c:pt idx="1956">
                  <c:v>64.706474400834452</c:v>
                </c:pt>
                <c:pt idx="1957">
                  <c:v>64.650840127446742</c:v>
                </c:pt>
                <c:pt idx="1958">
                  <c:v>64.595300124084218</c:v>
                </c:pt>
                <c:pt idx="1959">
                  <c:v>64.539856289856871</c:v>
                </c:pt>
                <c:pt idx="1960">
                  <c:v>64.484510529416767</c:v>
                </c:pt>
                <c:pt idx="1961">
                  <c:v>64.429264752854806</c:v>
                </c:pt>
                <c:pt idx="1962">
                  <c:v>64.374120875593363</c:v>
                </c:pt>
                <c:pt idx="1963">
                  <c:v>64.319080818278749</c:v>
                </c:pt>
                <c:pt idx="1964">
                  <c:v>64.26414650667526</c:v>
                </c:pt>
                <c:pt idx="1965">
                  <c:v>64.209319871553731</c:v>
                </c:pt>
                <c:pt idx="1966">
                  <c:v>64.154602848583096</c:v>
                </c:pt>
                <c:pt idx="1967">
                  <c:v>64.099997378218333</c:v>
                </c:pt>
                <c:pt idx="1968">
                  <c:v>64.045505405588358</c:v>
                </c:pt>
                <c:pt idx="1969">
                  <c:v>63.991128880381822</c:v>
                </c:pt>
                <c:pt idx="1970">
                  <c:v>63.936869756734808</c:v>
                </c:pt>
                <c:pt idx="1971">
                  <c:v>63.882729993113131</c:v>
                </c:pt>
                <c:pt idx="1972">
                  <c:v>63.828711552198172</c:v>
                </c:pt>
                <c:pt idx="1973">
                  <c:v>63.774816400766653</c:v>
                </c:pt>
                <c:pt idx="1974">
                  <c:v>63.721046509576865</c:v>
                </c:pt>
                <c:pt idx="1975">
                  <c:v>63.667403853244096</c:v>
                </c:pt>
                <c:pt idx="1976">
                  <c:v>63.613890410124171</c:v>
                </c:pt>
                <c:pt idx="1977">
                  <c:v>63.560508162191852</c:v>
                </c:pt>
                <c:pt idx="1978">
                  <c:v>63.507259094916193</c:v>
                </c:pt>
                <c:pt idx="1979">
                  <c:v>63.454145197141926</c:v>
                </c:pt>
                <c:pt idx="1980">
                  <c:v>63.401168460961031</c:v>
                </c:pt>
                <c:pt idx="1981">
                  <c:v>63.348330881592901</c:v>
                </c:pt>
                <c:pt idx="1982">
                  <c:v>63.29563445725384</c:v>
                </c:pt>
                <c:pt idx="1983">
                  <c:v>63.243081189033646</c:v>
                </c:pt>
                <c:pt idx="1984">
                  <c:v>63.190673080768747</c:v>
                </c:pt>
                <c:pt idx="1985">
                  <c:v>63.138412138912301</c:v>
                </c:pt>
                <c:pt idx="1986">
                  <c:v>63.086300372406697</c:v>
                </c:pt>
                <c:pt idx="1987">
                  <c:v>63.034339792553268</c:v>
                </c:pt>
                <c:pt idx="1988">
                  <c:v>62.982532412882804</c:v>
                </c:pt>
                <c:pt idx="1989">
                  <c:v>62.930880249024071</c:v>
                </c:pt>
                <c:pt idx="1990">
                  <c:v>62.879385318570229</c:v>
                </c:pt>
                <c:pt idx="1991">
                  <c:v>62.828049640949757</c:v>
                </c:pt>
                <c:pt idx="1992">
                  <c:v>62.776875237290753</c:v>
                </c:pt>
                <c:pt idx="1993">
                  <c:v>62.725864130286524</c:v>
                </c:pt>
                <c:pt idx="1994">
                  <c:v>62.675018344064043</c:v>
                </c:pt>
                <c:pt idx="1995">
                  <c:v>62.624339904045456</c:v>
                </c:pt>
                <c:pt idx="1996">
                  <c:v>62.573830836812945</c:v>
                </c:pt>
                <c:pt idx="1997">
                  <c:v>62.523493169974103</c:v>
                </c:pt>
                <c:pt idx="1998">
                  <c:v>62.473328932023094</c:v>
                </c:pt>
                <c:pt idx="1999">
                  <c:v>62.423340152202599</c:v>
                </c:pt>
                <c:pt idx="2000">
                  <c:v>62.373528860368282</c:v>
                </c:pt>
                <c:pt idx="2001">
                  <c:v>62.323897086846657</c:v>
                </c:pt>
                <c:pt idx="2002">
                  <c:v>62.274446862297452</c:v>
                </c:pt>
                <c:pt idx="2003">
                  <c:v>62.225180217574135</c:v>
                </c:pt>
                <c:pt idx="2004">
                  <c:v>62.176099183583773</c:v>
                </c:pt>
                <c:pt idx="2005">
                  <c:v>62.127205791144476</c:v>
                </c:pt>
                <c:pt idx="2006">
                  <c:v>62.078502070846156</c:v>
                </c:pt>
                <c:pt idx="2007">
                  <c:v>62.029990052908275</c:v>
                </c:pt>
                <c:pt idx="2008">
                  <c:v>61.981671767036772</c:v>
                </c:pt>
                <c:pt idx="2009">
                  <c:v>61.933549242284158</c:v>
                </c:pt>
                <c:pt idx="2010">
                  <c:v>61.885624506902644</c:v>
                </c:pt>
                <c:pt idx="2011">
                  <c:v>61.837899588205687</c:v>
                </c:pt>
                <c:pt idx="2012">
                  <c:v>61.790376512420409</c:v>
                </c:pt>
                <c:pt idx="2013">
                  <c:v>61.743057304546184</c:v>
                </c:pt>
                <c:pt idx="2014">
                  <c:v>61.695943988208199</c:v>
                </c:pt>
                <c:pt idx="2015">
                  <c:v>61.649038585516905</c:v>
                </c:pt>
                <c:pt idx="2016">
                  <c:v>61.602343116918462</c:v>
                </c:pt>
                <c:pt idx="2017">
                  <c:v>61.555859601052333</c:v>
                </c:pt>
                <c:pt idx="2018">
                  <c:v>61.509590054606917</c:v>
                </c:pt>
                <c:pt idx="2019">
                  <c:v>61.463536492171855</c:v>
                </c:pt>
                <c:pt idx="2020">
                  <c:v>61.417700926094284</c:v>
                </c:pt>
                <c:pt idx="2021">
                  <c:v>61.372085366331021</c:v>
                </c:pt>
                <c:pt idx="2022">
                  <c:v>61.326691820304404</c:v>
                </c:pt>
                <c:pt idx="2023">
                  <c:v>61.281522292755113</c:v>
                </c:pt>
                <c:pt idx="2024">
                  <c:v>61.23657878559672</c:v>
                </c:pt>
                <c:pt idx="2025">
                  <c:v>61.191863297768492</c:v>
                </c:pt>
                <c:pt idx="2026">
                  <c:v>61.147377825089308</c:v>
                </c:pt>
                <c:pt idx="2027">
                  <c:v>61.103124360111451</c:v>
                </c:pt>
                <c:pt idx="2028">
                  <c:v>61.059104891972964</c:v>
                </c:pt>
                <c:pt idx="2029">
                  <c:v>61.015321406252681</c:v>
                </c:pt>
                <c:pt idx="2030">
                  <c:v>60.971775884821838</c:v>
                </c:pt>
                <c:pt idx="2031">
                  <c:v>60.928470305699335</c:v>
                </c:pt>
                <c:pt idx="2032">
                  <c:v>60.885406642902751</c:v>
                </c:pt>
                <c:pt idx="2033">
                  <c:v>60.842586866304956</c:v>
                </c:pt>
                <c:pt idx="2034">
                  <c:v>60.800012941483899</c:v>
                </c:pt>
                <c:pt idx="2035">
                  <c:v>60.757686829579399</c:v>
                </c:pt>
                <c:pt idx="2036">
                  <c:v>60.715610487145128</c:v>
                </c:pt>
                <c:pt idx="2037">
                  <c:v>60.673785866002618</c:v>
                </c:pt>
                <c:pt idx="2038">
                  <c:v>60.6322149130947</c:v>
                </c:pt>
                <c:pt idx="2039">
                  <c:v>60.590899570341307</c:v>
                </c:pt>
                <c:pt idx="2040">
                  <c:v>60.549841774492094</c:v>
                </c:pt>
                <c:pt idx="2041">
                  <c:v>60.509043456980635</c:v>
                </c:pt>
                <c:pt idx="2042">
                  <c:v>60.468506543779341</c:v>
                </c:pt>
                <c:pt idx="2043">
                  <c:v>60.428232955256178</c:v>
                </c:pt>
                <c:pt idx="2044">
                  <c:v>60.388224606025659</c:v>
                </c:pt>
                <c:pt idx="2045">
                  <c:v>60.348483404808249</c:v>
                </c:pt>
                <c:pt idx="2046">
                  <c:v>60.309011254281771</c:v>
                </c:pt>
                <c:pt idx="2047">
                  <c:v>60.269810050942283</c:v>
                </c:pt>
                <c:pt idx="2048">
                  <c:v>60.230881684955364</c:v>
                </c:pt>
                <c:pt idx="2049">
                  <c:v>60.192228040014456</c:v>
                </c:pt>
                <c:pt idx="2050">
                  <c:v>60.15385099319775</c:v>
                </c:pt>
                <c:pt idx="2051">
                  <c:v>60.115752414825465</c:v>
                </c:pt>
                <c:pt idx="2052">
                  <c:v>60.077934168316389</c:v>
                </c:pt>
                <c:pt idx="2053">
                  <c:v>60.040398110045885</c:v>
                </c:pt>
                <c:pt idx="2054">
                  <c:v>60.00314608920398</c:v>
                </c:pt>
                <c:pt idx="2055">
                  <c:v>59.966179947655007</c:v>
                </c:pt>
                <c:pt idx="2056">
                  <c:v>59.929501519794954</c:v>
                </c:pt>
                <c:pt idx="2057">
                  <c:v>59.893112632411444</c:v>
                </c:pt>
                <c:pt idx="2058">
                  <c:v>59.857015104543933</c:v>
                </c:pt>
                <c:pt idx="2059">
                  <c:v>59.821210747344239</c:v>
                </c:pt>
                <c:pt idx="2060">
                  <c:v>59.785701363936283</c:v>
                </c:pt>
                <c:pt idx="2061">
                  <c:v>59.750488749277366</c:v>
                </c:pt>
                <c:pt idx="2062">
                  <c:v>59.71557469002164</c:v>
                </c:pt>
                <c:pt idx="2063">
                  <c:v>59.680960964380191</c:v>
                </c:pt>
                <c:pt idx="2064">
                  <c:v>59.646649341985508</c:v>
                </c:pt>
                <c:pt idx="2065">
                  <c:v>59.612641583752904</c:v>
                </c:pt>
                <c:pt idx="2066">
                  <c:v>59.578939441746087</c:v>
                </c:pt>
                <c:pt idx="2067">
                  <c:v>59.545544659042008</c:v>
                </c:pt>
                <c:pt idx="2068">
                  <c:v>59.512458969593212</c:v>
                </c:pt>
                <c:pt idx="2069">
                  <c:v>59.479684098096229</c:v>
                </c:pt>
                <c:pt idx="2070">
                  <c:v>59.447221759855452</c:v>
                </c:pt>
                <c:pt idx="2071">
                  <c:v>59.415073660652382</c:v>
                </c:pt>
                <c:pt idx="2072">
                  <c:v>59.383241496610424</c:v>
                </c:pt>
                <c:pt idx="2073">
                  <c:v>59.3517269540651</c:v>
                </c:pt>
                <c:pt idx="2074">
                  <c:v>59.320531709431691</c:v>
                </c:pt>
                <c:pt idx="2075">
                  <c:v>59.289657429074609</c:v>
                </c:pt>
                <c:pt idx="2076">
                  <c:v>59.25910576917731</c:v>
                </c:pt>
                <c:pt idx="2077">
                  <c:v>59.228878375613817</c:v>
                </c:pt>
                <c:pt idx="2078">
                  <c:v>59.198976883817693</c:v>
                </c:pt>
                <c:pt idx="2079">
                  <c:v>59.169402918659159</c:v>
                </c:pt>
                <c:pt idx="2080">
                  <c:v>59.140158094310749</c:v>
                </c:pt>
                <c:pt idx="2081">
                  <c:v>59.11124401412718</c:v>
                </c:pt>
                <c:pt idx="2082">
                  <c:v>59.082662270515826</c:v>
                </c:pt>
                <c:pt idx="2083">
                  <c:v>59.054414444813389</c:v>
                </c:pt>
                <c:pt idx="2084">
                  <c:v>59.026502107160624</c:v>
                </c:pt>
                <c:pt idx="2085">
                  <c:v>58.998926816378429</c:v>
                </c:pt>
                <c:pt idx="2086">
                  <c:v>58.971690119846969</c:v>
                </c:pt>
                <c:pt idx="2087">
                  <c:v>58.944793553381615</c:v>
                </c:pt>
                <c:pt idx="2088">
                  <c:v>58.918238641112353</c:v>
                </c:pt>
                <c:pt idx="2089">
                  <c:v>58.892026895363202</c:v>
                </c:pt>
                <c:pt idx="2090">
                  <c:v>58.866159816532971</c:v>
                </c:pt>
                <c:pt idx="2091">
                  <c:v>58.840638892975861</c:v>
                </c:pt>
                <c:pt idx="2092">
                  <c:v>58.815465600883257</c:v>
                </c:pt>
                <c:pt idx="2093">
                  <c:v>58.790641404166635</c:v>
                </c:pt>
                <c:pt idx="2094">
                  <c:v>58.766167754342277</c:v>
                </c:pt>
                <c:pt idx="2095">
                  <c:v>58.742046090411932</c:v>
                </c:pt>
                <c:pt idx="2096">
                  <c:v>58.71827783875321</c:v>
                </c:pt>
                <c:pt idx="2097">
                  <c:v>58.694864413001042</c:v>
                </c:pt>
                <c:pt idx="2098">
                  <c:v>58.671807213936887</c:v>
                </c:pt>
                <c:pt idx="2099">
                  <c:v>58.649107629376076</c:v>
                </c:pt>
                <c:pt idx="2100">
                  <c:v>58.626767034055888</c:v>
                </c:pt>
                <c:pt idx="2101">
                  <c:v>58.604786789525278</c:v>
                </c:pt>
                <c:pt idx="2102">
                  <c:v>58.583168244035548</c:v>
                </c:pt>
                <c:pt idx="2103">
                  <c:v>58.56191273243067</c:v>
                </c:pt>
                <c:pt idx="2104">
                  <c:v>58.541021576039242</c:v>
                </c:pt>
                <c:pt idx="2105">
                  <c:v>58.520496082568499</c:v>
                </c:pt>
                <c:pt idx="2106">
                  <c:v>58.500337545997596</c:v>
                </c:pt>
                <c:pt idx="2107">
                  <c:v>58.480547246470934</c:v>
                </c:pt>
                <c:pt idx="2108">
                  <c:v>58.461126450196119</c:v>
                </c:pt>
                <c:pt idx="2109">
                  <c:v>58.442076409338739</c:v>
                </c:pt>
                <c:pt idx="2110">
                  <c:v>58.423398361919226</c:v>
                </c:pt>
                <c:pt idx="2111">
                  <c:v>58.405093531713192</c:v>
                </c:pt>
                <c:pt idx="2112">
                  <c:v>58.387163128148188</c:v>
                </c:pt>
                <c:pt idx="2113">
                  <c:v>58.369608346206547</c:v>
                </c:pt>
                <c:pt idx="2114">
                  <c:v>58.352430366323063</c:v>
                </c:pt>
                <c:pt idx="2115">
                  <c:v>58.33563035428908</c:v>
                </c:pt>
                <c:pt idx="2116">
                  <c:v>58.319209461154969</c:v>
                </c:pt>
                <c:pt idx="2117">
                  <c:v>58.303168823133348</c:v>
                </c:pt>
                <c:pt idx="2118">
                  <c:v>58.287509561504237</c:v>
                </c:pt>
                <c:pt idx="2119">
                  <c:v>58.272232782519865</c:v>
                </c:pt>
                <c:pt idx="2120">
                  <c:v>58.257339577312379</c:v>
                </c:pt>
                <c:pt idx="2121">
                  <c:v>58.242831021799034</c:v>
                </c:pt>
                <c:pt idx="2122">
                  <c:v>58.228708176593742</c:v>
                </c:pt>
                <c:pt idx="2123">
                  <c:v>58.214972086913619</c:v>
                </c:pt>
                <c:pt idx="2124">
                  <c:v>58.201623782489776</c:v>
                </c:pt>
                <c:pt idx="2125">
                  <c:v>58.188664277479788</c:v>
                </c:pt>
                <c:pt idx="2126">
                  <c:v>58.17609457037841</c:v>
                </c:pt>
                <c:pt idx="2127">
                  <c:v>58.163915643930494</c:v>
                </c:pt>
                <c:pt idx="2128">
                  <c:v>58.15212846504626</c:v>
                </c:pt>
                <c:pt idx="2129">
                  <c:v>58.140733984714558</c:v>
                </c:pt>
                <c:pt idx="2130">
                  <c:v>58.1297331379198</c:v>
                </c:pt>
                <c:pt idx="2131">
                  <c:v>58.11912684355832</c:v>
                </c:pt>
                <c:pt idx="2132">
                  <c:v>58.108916004356587</c:v>
                </c:pt>
                <c:pt idx="2133">
                  <c:v>58.0991015067885</c:v>
                </c:pt>
                <c:pt idx="2134">
                  <c:v>58.089684220996389</c:v>
                </c:pt>
                <c:pt idx="2135">
                  <c:v>58.080665000711491</c:v>
                </c:pt>
                <c:pt idx="2136">
                  <c:v>58.07204468317417</c:v>
                </c:pt>
                <c:pt idx="2137">
                  <c:v>58.063824089057675</c:v>
                </c:pt>
                <c:pt idx="2138">
                  <c:v>58.056004022390553</c:v>
                </c:pt>
                <c:pt idx="2139">
                  <c:v>58.048585270481922</c:v>
                </c:pt>
                <c:pt idx="2140">
                  <c:v>58.041568603846201</c:v>
                </c:pt>
                <c:pt idx="2141">
                  <c:v>58.034954776128345</c:v>
                </c:pt>
                <c:pt idx="2142">
                  <c:v>58.028744524033158</c:v>
                </c:pt>
                <c:pt idx="2143">
                  <c:v>58.022938567251387</c:v>
                </c:pt>
                <c:pt idx="2144">
                  <c:v>58.017537608390199</c:v>
                </c:pt>
                <c:pt idx="2145">
                  <c:v>58.012542332901972</c:v>
                </c:pt>
                <c:pt idx="2146">
                  <c:v>58.007953409015897</c:v>
                </c:pt>
                <c:pt idx="2147">
                  <c:v>58.003771487669482</c:v>
                </c:pt>
                <c:pt idx="2148">
                  <c:v>57.99999720244243</c:v>
                </c:pt>
                <c:pt idx="2149">
                  <c:v>57.99663116948895</c:v>
                </c:pt>
                <c:pt idx="2150">
                  <c:v>57.993673987472917</c:v>
                </c:pt>
                <c:pt idx="2151">
                  <c:v>57.991126237504773</c:v>
                </c:pt>
                <c:pt idx="2152">
                  <c:v>57.988988483076099</c:v>
                </c:pt>
                <c:pt idx="2153">
                  <c:v>57.98726126999793</c:v>
                </c:pt>
                <c:pt idx="2154">
                  <c:v>57.985945126340198</c:v>
                </c:pt>
                <c:pt idx="2155">
                  <c:v>57.985040562370202</c:v>
                </c:pt>
                <c:pt idx="2156">
                  <c:v>57.984548070493204</c:v>
                </c:pt>
                <c:pt idx="2157">
                  <c:v>57.984468125193217</c:v>
                </c:pt>
                <c:pt idx="2158">
                  <c:v>57.984801182976483</c:v>
                </c:pt>
                <c:pt idx="2159">
                  <c:v>57.985547682313666</c:v>
                </c:pt>
                <c:pt idx="2160">
                  <c:v>57.986708043584585</c:v>
                </c:pt>
                <c:pt idx="2161">
                  <c:v>57.988282669022666</c:v>
                </c:pt>
                <c:pt idx="2162">
                  <c:v>57.990271942661352</c:v>
                </c:pt>
                <c:pt idx="2163">
                  <c:v>57.992676230281631</c:v>
                </c:pt>
                <c:pt idx="2164">
                  <c:v>57.995495879358671</c:v>
                </c:pt>
                <c:pt idx="2165">
                  <c:v>57.998731219012285</c:v>
                </c:pt>
                <c:pt idx="2166">
                  <c:v>58.002382559955166</c:v>
                </c:pt>
                <c:pt idx="2167">
                  <c:v>58.006450194444469</c:v>
                </c:pt>
                <c:pt idx="2168">
                  <c:v>58.010934396233836</c:v>
                </c:pt>
                <c:pt idx="2169">
                  <c:v>58.01583542052515</c:v>
                </c:pt>
                <c:pt idx="2170">
                  <c:v>58.021153503922534</c:v>
                </c:pt>
                <c:pt idx="2171">
                  <c:v>58.026888864387288</c:v>
                </c:pt>
                <c:pt idx="2172">
                  <c:v>58.033041701192587</c:v>
                </c:pt>
                <c:pt idx="2173">
                  <c:v>58.039612194880718</c:v>
                </c:pt>
                <c:pt idx="2174">
                  <c:v>58.046600507219679</c:v>
                </c:pt>
                <c:pt idx="2175">
                  <c:v>58.054006781162059</c:v>
                </c:pt>
                <c:pt idx="2176">
                  <c:v>58.061831140803392</c:v>
                </c:pt>
                <c:pt idx="2177">
                  <c:v>58.070073691344376</c:v>
                </c:pt>
                <c:pt idx="2178">
                  <c:v>58.078734519048737</c:v>
                </c:pt>
                <c:pt idx="2179">
                  <c:v>58.087813691209462</c:v>
                </c:pt>
                <c:pt idx="2180">
                  <c:v>58.097311256107474</c:v>
                </c:pt>
                <c:pt idx="2181">
                  <c:v>58.107227242979576</c:v>
                </c:pt>
                <c:pt idx="2182">
                  <c:v>58.117561661980034</c:v>
                </c:pt>
                <c:pt idx="2183">
                  <c:v>58.128314504149671</c:v>
                </c:pt>
                <c:pt idx="2184">
                  <c:v>58.139485741379588</c:v>
                </c:pt>
                <c:pt idx="2185">
                  <c:v>58.151075326381516</c:v>
                </c:pt>
                <c:pt idx="2186">
                  <c:v>58.163083192655193</c:v>
                </c:pt>
                <c:pt idx="2187">
                  <c:v>58.175509254457936</c:v>
                </c:pt>
                <c:pt idx="2188">
                  <c:v>58.188353406776585</c:v>
                </c:pt>
                <c:pt idx="2189">
                  <c:v>58.201615525298422</c:v>
                </c:pt>
                <c:pt idx="2190">
                  <c:v>58.215295466382898</c:v>
                </c:pt>
                <c:pt idx="2191">
                  <c:v>58.229393067035915</c:v>
                </c:pt>
                <c:pt idx="2192">
                  <c:v>58.243908144886049</c:v>
                </c:pt>
                <c:pt idx="2193">
                  <c:v>58.258840498156417</c:v>
                </c:pt>
                <c:pt idx="2194">
                  <c:v>58.274189905644718</c:v>
                </c:pt>
                <c:pt idx="2195">
                  <c:v>58.289956126698129</c:v>
                </c:pt>
                <c:pt idx="2196">
                  <c:v>58.306138901193577</c:v>
                </c:pt>
                <c:pt idx="2197">
                  <c:v>58.3227379495154</c:v>
                </c:pt>
                <c:pt idx="2198">
                  <c:v>58.339752972537127</c:v>
                </c:pt>
                <c:pt idx="2199">
                  <c:v>58.357183651601829</c:v>
                </c:pt>
                <c:pt idx="2200">
                  <c:v>58.37502964850583</c:v>
                </c:pt>
                <c:pt idx="2201">
                  <c:v>58.393290605479706</c:v>
                </c:pt>
                <c:pt idx="2202">
                  <c:v>58.411966145174887</c:v>
                </c:pt>
                <c:pt idx="2203">
                  <c:v>58.431055870647413</c:v>
                </c:pt>
                <c:pt idx="2204">
                  <c:v>58.450559365346052</c:v>
                </c:pt>
                <c:pt idx="2205">
                  <c:v>58.470476193096275</c:v>
                </c:pt>
                <c:pt idx="2206">
                  <c:v>58.490805898092844</c:v>
                </c:pt>
                <c:pt idx="2207">
                  <c:v>58.511548004885043</c:v>
                </c:pt>
                <c:pt idx="2208">
                  <c:v>58.532702018370188</c:v>
                </c:pt>
                <c:pt idx="2209">
                  <c:v>58.554267423782733</c:v>
                </c:pt>
                <c:pt idx="2210">
                  <c:v>58.57624368668796</c:v>
                </c:pt>
                <c:pt idx="2211">
                  <c:v>58.598630252973479</c:v>
                </c:pt>
                <c:pt idx="2212">
                  <c:v>58.621426548846728</c:v>
                </c:pt>
                <c:pt idx="2213">
                  <c:v>58.644631980827612</c:v>
                </c:pt>
                <c:pt idx="2214">
                  <c:v>58.668245935744906</c:v>
                </c:pt>
                <c:pt idx="2215">
                  <c:v>58.692267780736003</c:v>
                </c:pt>
                <c:pt idx="2216">
                  <c:v>58.716696863243286</c:v>
                </c:pt>
                <c:pt idx="2217">
                  <c:v>58.741532511013887</c:v>
                </c:pt>
                <c:pt idx="2218">
                  <c:v>58.766774032101708</c:v>
                </c:pt>
                <c:pt idx="2219">
                  <c:v>58.792420714866864</c:v>
                </c:pt>
                <c:pt idx="2220">
                  <c:v>58.81847182797982</c:v>
                </c:pt>
                <c:pt idx="2221">
                  <c:v>58.844926620425369</c:v>
                </c:pt>
                <c:pt idx="2222">
                  <c:v>58.871784321506368</c:v>
                </c:pt>
                <c:pt idx="2223">
                  <c:v>58.899044140849014</c:v>
                </c:pt>
                <c:pt idx="2224">
                  <c:v>58.926705268412519</c:v>
                </c:pt>
                <c:pt idx="2225">
                  <c:v>58.954766874493217</c:v>
                </c:pt>
                <c:pt idx="2226">
                  <c:v>58.983228109737894</c:v>
                </c:pt>
                <c:pt idx="2227">
                  <c:v>59.012088105149701</c:v>
                </c:pt>
                <c:pt idx="2228">
                  <c:v>59.041345972102661</c:v>
                </c:pt>
                <c:pt idx="2229">
                  <c:v>59.071000802352103</c:v>
                </c:pt>
                <c:pt idx="2230">
                  <c:v>59.101051668048839</c:v>
                </c:pt>
                <c:pt idx="2231">
                  <c:v>59.131497621754107</c:v>
                </c:pt>
                <c:pt idx="2232">
                  <c:v>59.162337696453733</c:v>
                </c:pt>
                <c:pt idx="2233">
                  <c:v>59.193570905576493</c:v>
                </c:pt>
                <c:pt idx="2234">
                  <c:v>59.225196243010529</c:v>
                </c:pt>
                <c:pt idx="2235">
                  <c:v>59.257212683123726</c:v>
                </c:pt>
                <c:pt idx="2236">
                  <c:v>59.289619180782964</c:v>
                </c:pt>
                <c:pt idx="2237">
                  <c:v>59.322414671375256</c:v>
                </c:pt>
                <c:pt idx="2238">
                  <c:v>59.355598070830723</c:v>
                </c:pt>
                <c:pt idx="2239">
                  <c:v>59.389168275644877</c:v>
                </c:pt>
                <c:pt idx="2240">
                  <c:v>59.423124162905822</c:v>
                </c:pt>
                <c:pt idx="2241">
                  <c:v>59.457464590317159</c:v>
                </c:pt>
                <c:pt idx="2242">
                  <c:v>59.492188396226595</c:v>
                </c:pt>
                <c:pt idx="2243">
                  <c:v>59.527294399653314</c:v>
                </c:pt>
                <c:pt idx="2244">
                  <c:v>59.562781400318798</c:v>
                </c:pt>
                <c:pt idx="2245">
                  <c:v>59.598648178674253</c:v>
                </c:pt>
                <c:pt idx="2246">
                  <c:v>59.634893495936353</c:v>
                </c:pt>
                <c:pt idx="2247">
                  <c:v>59.671516094116498</c:v>
                </c:pt>
                <c:pt idx="2248">
                  <c:v>59.708514696056497</c:v>
                </c:pt>
                <c:pt idx="2249">
                  <c:v>59.745888005463755</c:v>
                </c:pt>
                <c:pt idx="2250">
                  <c:v>59.783634706947254</c:v>
                </c:pt>
                <c:pt idx="2251">
                  <c:v>59.821753466056222</c:v>
                </c:pt>
                <c:pt idx="2252">
                  <c:v>59.860242929316186</c:v>
                </c:pt>
                <c:pt idx="2253">
                  <c:v>59.899101724273223</c:v>
                </c:pt>
                <c:pt idx="2254">
                  <c:v>59.938328459531064</c:v>
                </c:pt>
                <c:pt idx="2255">
                  <c:v>59.977921724796957</c:v>
                </c:pt>
                <c:pt idx="2256">
                  <c:v>60.017880090922731</c:v>
                </c:pt>
                <c:pt idx="2257">
                  <c:v>60.058202109951694</c:v>
                </c:pt>
                <c:pt idx="2258">
                  <c:v>60.098886315163853</c:v>
                </c:pt>
                <c:pt idx="2259">
                  <c:v>60.139931221123646</c:v>
                </c:pt>
                <c:pt idx="2260">
                  <c:v>60.181335323727467</c:v>
                </c:pt>
                <c:pt idx="2261">
                  <c:v>60.223097100256425</c:v>
                </c:pt>
                <c:pt idx="2262">
                  <c:v>60.26521500942431</c:v>
                </c:pt>
                <c:pt idx="2263">
                  <c:v>60.307687491431736</c:v>
                </c:pt>
                <c:pt idx="2264">
                  <c:v>60.350512968020368</c:v>
                </c:pt>
                <c:pt idx="2265">
                  <c:v>60.393689842526072</c:v>
                </c:pt>
                <c:pt idx="2266">
                  <c:v>60.437216499937435</c:v>
                </c:pt>
                <c:pt idx="2267">
                  <c:v>60.48109130695083</c:v>
                </c:pt>
                <c:pt idx="2268">
                  <c:v>60.525312612031897</c:v>
                </c:pt>
                <c:pt idx="2269">
                  <c:v>60.569878745472877</c:v>
                </c:pt>
                <c:pt idx="2270">
                  <c:v>60.614788019456412</c:v>
                </c:pt>
                <c:pt idx="2271">
                  <c:v>60.660038728117698</c:v>
                </c:pt>
                <c:pt idx="2272">
                  <c:v>60.705629147606729</c:v>
                </c:pt>
                <c:pt idx="2273">
                  <c:v>60.751557536156341</c:v>
                </c:pt>
                <c:pt idx="2274">
                  <c:v>60.797822134146784</c:v>
                </c:pt>
                <c:pt idx="2275">
                  <c:v>60.844421164174051</c:v>
                </c:pt>
                <c:pt idx="2276">
                  <c:v>60.89135283111986</c:v>
                </c:pt>
                <c:pt idx="2277">
                  <c:v>60.938615322221764</c:v>
                </c:pt>
                <c:pt idx="2278">
                  <c:v>60.986206807145109</c:v>
                </c:pt>
                <c:pt idx="2279">
                  <c:v>61.03412543805608</c:v>
                </c:pt>
                <c:pt idx="2280">
                  <c:v>61.082369349696037</c:v>
                </c:pt>
                <c:pt idx="2281">
                  <c:v>61.130936659457177</c:v>
                </c:pt>
                <c:pt idx="2282">
                  <c:v>61.179825467462052</c:v>
                </c:pt>
                <c:pt idx="2283">
                  <c:v>61.229033856637997</c:v>
                </c:pt>
                <c:pt idx="2284">
                  <c:v>61.278559892801368</c:v>
                </c:pt>
                <c:pt idx="2285">
                  <c:v>61.328401624734781</c:v>
                </c:pt>
                <c:pt idx="2286">
                  <c:v>61.378557084272515</c:v>
                </c:pt>
                <c:pt idx="2287">
                  <c:v>61.429024286383353</c:v>
                </c:pt>
                <c:pt idx="2288">
                  <c:v>61.479801229255415</c:v>
                </c:pt>
                <c:pt idx="2289">
                  <c:v>61.530885894383914</c:v>
                </c:pt>
                <c:pt idx="2290">
                  <c:v>61.582276246657599</c:v>
                </c:pt>
                <c:pt idx="2291">
                  <c:v>61.633970234449336</c:v>
                </c:pt>
                <c:pt idx="2292">
                  <c:v>61.685965789705705</c:v>
                </c:pt>
                <c:pt idx="2293">
                  <c:v>61.73826082804014</c:v>
                </c:pt>
                <c:pt idx="2294">
                  <c:v>61.790853248824916</c:v>
                </c:pt>
                <c:pt idx="2295">
                  <c:v>61.843740935287315</c:v>
                </c:pt>
                <c:pt idx="2296">
                  <c:v>61.896921754603667</c:v>
                </c:pt>
                <c:pt idx="2297">
                  <c:v>61.950393557999391</c:v>
                </c:pt>
                <c:pt idx="2298">
                  <c:v>62.004154180845163</c:v>
                </c:pt>
                <c:pt idx="2299">
                  <c:v>62.058201442758929</c:v>
                </c:pt>
                <c:pt idx="2300">
                  <c:v>62.112533147705591</c:v>
                </c:pt>
                <c:pt idx="2301">
                  <c:v>62.16714708410241</c:v>
                </c:pt>
                <c:pt idx="2302">
                  <c:v>62.222041024919761</c:v>
                </c:pt>
                <c:pt idx="2303">
                  <c:v>62.277212727789902</c:v>
                </c:pt>
                <c:pt idx="2304">
                  <c:v>62.332659935111309</c:v>
                </c:pt>
                <c:pt idx="2305">
                  <c:v>62.388380374158416</c:v>
                </c:pt>
                <c:pt idx="2306">
                  <c:v>62.444371757190851</c:v>
                </c:pt>
                <c:pt idx="2307">
                  <c:v>62.500631781563712</c:v>
                </c:pt>
                <c:pt idx="2308">
                  <c:v>62.55715812984117</c:v>
                </c:pt>
                <c:pt idx="2309">
                  <c:v>62.613948469907811</c:v>
                </c:pt>
                <c:pt idx="2310">
                  <c:v>62.671000455086315</c:v>
                </c:pt>
                <c:pt idx="2311">
                  <c:v>62.728311724250702</c:v>
                </c:pt>
                <c:pt idx="2312">
                  <c:v>62.785879901947311</c:v>
                </c:pt>
                <c:pt idx="2313">
                  <c:v>62.843702598510632</c:v>
                </c:pt>
                <c:pt idx="2314">
                  <c:v>62.901777410184735</c:v>
                </c:pt>
                <c:pt idx="2315">
                  <c:v>62.960101919246227</c:v>
                </c:pt>
                <c:pt idx="2316">
                  <c:v>63.018673694124928</c:v>
                </c:pt>
                <c:pt idx="2317">
                  <c:v>63.077490289528896</c:v>
                </c:pt>
                <c:pt idx="2318">
                  <c:v>63.136549246570098</c:v>
                </c:pt>
                <c:pt idx="2319">
                  <c:v>63.195848092891893</c:v>
                </c:pt>
                <c:pt idx="2320">
                  <c:v>63.255384342795764</c:v>
                </c:pt>
                <c:pt idx="2321">
                  <c:v>63.315155497371407</c:v>
                </c:pt>
                <c:pt idx="2322">
                  <c:v>63.375159044627793</c:v>
                </c:pt>
                <c:pt idx="2323">
                  <c:v>63.435392459624978</c:v>
                </c:pt>
                <c:pt idx="2324">
                  <c:v>63.495853204606647</c:v>
                </c:pt>
                <c:pt idx="2325">
                  <c:v>63.556538729135568</c:v>
                </c:pt>
                <c:pt idx="2326">
                  <c:v>63.617446470229453</c:v>
                </c:pt>
                <c:pt idx="2327">
                  <c:v>63.678573852497493</c:v>
                </c:pt>
                <c:pt idx="2328">
                  <c:v>63.739918288278545</c:v>
                </c:pt>
                <c:pt idx="2329">
                  <c:v>63.801477177781564</c:v>
                </c:pt>
                <c:pt idx="2330">
                  <c:v>63.863247909226061</c:v>
                </c:pt>
                <c:pt idx="2331">
                  <c:v>63.925227858984286</c:v>
                </c:pt>
                <c:pt idx="2332">
                  <c:v>63.987414391723718</c:v>
                </c:pt>
                <c:pt idx="2333">
                  <c:v>64.049804860552783</c:v>
                </c:pt>
                <c:pt idx="2334">
                  <c:v>64.11239660716592</c:v>
                </c:pt>
                <c:pt idx="2335">
                  <c:v>64.175186961990903</c:v>
                </c:pt>
                <c:pt idx="2336">
                  <c:v>64.238173244336622</c:v>
                </c:pt>
                <c:pt idx="2337">
                  <c:v>64.301352762542336</c:v>
                </c:pt>
                <c:pt idx="2338">
                  <c:v>64.36472281412901</c:v>
                </c:pt>
                <c:pt idx="2339">
                  <c:v>64.428280685949758</c:v>
                </c:pt>
                <c:pt idx="2340">
                  <c:v>64.492023654343797</c:v>
                </c:pt>
                <c:pt idx="2341">
                  <c:v>64.555948985289746</c:v>
                </c:pt>
                <c:pt idx="2342">
                  <c:v>64.620053934561369</c:v>
                </c:pt>
                <c:pt idx="2343">
                  <c:v>64.684335747882926</c:v>
                </c:pt>
                <c:pt idx="2344">
                  <c:v>64.748791661087367</c:v>
                </c:pt>
                <c:pt idx="2345">
                  <c:v>64.813418900274939</c:v>
                </c:pt>
                <c:pt idx="2346">
                  <c:v>64.878214681971997</c:v>
                </c:pt>
                <c:pt idx="2347">
                  <c:v>64.943176213291892</c:v>
                </c:pt>
                <c:pt idx="2348">
                  <c:v>65.008300692097905</c:v>
                </c:pt>
                <c:pt idx="2349">
                  <c:v>65.073585307164407</c:v>
                </c:pt>
                <c:pt idx="2350">
                  <c:v>65.139027238341498</c:v>
                </c:pt>
                <c:pt idx="2351">
                  <c:v>65.204623656720386</c:v>
                </c:pt>
                <c:pt idx="2352">
                  <c:v>65.270371724798508</c:v>
                </c:pt>
                <c:pt idx="2353">
                  <c:v>65.336268596647187</c:v>
                </c:pt>
                <c:pt idx="2354">
                  <c:v>65.402311418078909</c:v>
                </c:pt>
                <c:pt idx="2355">
                  <c:v>65.468497326817456</c:v>
                </c:pt>
                <c:pt idx="2356">
                  <c:v>65.534823452666231</c:v>
                </c:pt>
                <c:pt idx="2357">
                  <c:v>65.601286917680767</c:v>
                </c:pt>
                <c:pt idx="2358">
                  <c:v>65.667884836340122</c:v>
                </c:pt>
                <c:pt idx="2359">
                  <c:v>65.734614315718375</c:v>
                </c:pt>
                <c:pt idx="2360">
                  <c:v>65.801472455660729</c:v>
                </c:pt>
                <c:pt idx="2361">
                  <c:v>65.868456348956457</c:v>
                </c:pt>
                <c:pt idx="2362">
                  <c:v>65.935563081514914</c:v>
                </c:pt>
                <c:pt idx="2363">
                  <c:v>66.002789732542141</c:v>
                </c:pt>
                <c:pt idx="2364">
                  <c:v>66.070133374717528</c:v>
                </c:pt>
                <c:pt idx="2365">
                  <c:v>66.137591074373205</c:v>
                </c:pt>
                <c:pt idx="2366">
                  <c:v>66.205159891671968</c:v>
                </c:pt>
                <c:pt idx="2367">
                  <c:v>66.272836880787324</c:v>
                </c:pt>
                <c:pt idx="2368">
                  <c:v>66.340619090084303</c:v>
                </c:pt>
                <c:pt idx="2369">
                  <c:v>66.408503562300822</c:v>
                </c:pt>
                <c:pt idx="2370">
                  <c:v>66.476487334729555</c:v>
                </c:pt>
                <c:pt idx="2371">
                  <c:v>66.544567439401547</c:v>
                </c:pt>
                <c:pt idx="2372">
                  <c:v>66.612740903269383</c:v>
                </c:pt>
                <c:pt idx="2373">
                  <c:v>66.681004748391416</c:v>
                </c:pt>
                <c:pt idx="2374">
                  <c:v>66.749355992117643</c:v>
                </c:pt>
                <c:pt idx="2375">
                  <c:v>66.817791647274831</c:v>
                </c:pt>
                <c:pt idx="2376">
                  <c:v>66.88630872235305</c:v>
                </c:pt>
                <c:pt idx="2377">
                  <c:v>66.954904221693297</c:v>
                </c:pt>
                <c:pt idx="2378">
                  <c:v>67.02357514567494</c:v>
                </c:pt>
                <c:pt idx="2379">
                  <c:v>67.092318490903793</c:v>
                </c:pt>
                <c:pt idx="2380">
                  <c:v>67.161131250401596</c:v>
                </c:pt>
                <c:pt idx="2381">
                  <c:v>67.230010413796194</c:v>
                </c:pt>
                <c:pt idx="2382">
                  <c:v>67.298952967510317</c:v>
                </c:pt>
                <c:pt idx="2383">
                  <c:v>67.367955894952402</c:v>
                </c:pt>
                <c:pt idx="2384">
                  <c:v>67.437016176709648</c:v>
                </c:pt>
                <c:pt idx="2385">
                  <c:v>67.506130790737856</c:v>
                </c:pt>
                <c:pt idx="2386">
                  <c:v>67.575296712553978</c:v>
                </c:pt>
                <c:pt idx="2387">
                  <c:v>67.644510915429322</c:v>
                </c:pt>
                <c:pt idx="2388">
                  <c:v>67.713770370582637</c:v>
                </c:pt>
                <c:pt idx="2389">
                  <c:v>67.78307204737439</c:v>
                </c:pt>
                <c:pt idx="2390">
                  <c:v>67.852412913498384</c:v>
                </c:pt>
                <c:pt idx="2391">
                  <c:v>67.921789935178495</c:v>
                </c:pt>
                <c:pt idx="2392">
                  <c:v>67.991200077363146</c:v>
                </c:pt>
                <c:pt idx="2393">
                  <c:v>68.060640303919385</c:v>
                </c:pt>
                <c:pt idx="2394">
                  <c:v>68.130107577828909</c:v>
                </c:pt>
                <c:pt idx="2395">
                  <c:v>68.199598861384942</c:v>
                </c:pt>
                <c:pt idx="2396">
                  <c:v>68.269111116385545</c:v>
                </c:pt>
                <c:pt idx="2397">
                  <c:v>68.338641304332867</c:v>
                </c:pt>
                <c:pt idx="2398">
                  <c:v>68.408186386627918</c:v>
                </c:pt>
                <c:pt idx="2399">
                  <c:v>68.477743324768042</c:v>
                </c:pt>
                <c:pt idx="2400">
                  <c:v>68.547309080544551</c:v>
                </c:pt>
                <c:pt idx="2401">
                  <c:v>68.616880616238134</c:v>
                </c:pt>
                <c:pt idx="2402">
                  <c:v>68.686454894817928</c:v>
                </c:pt>
                <c:pt idx="2403">
                  <c:v>68.756028880138459</c:v>
                </c:pt>
                <c:pt idx="2404">
                  <c:v>68.825599537136739</c:v>
                </c:pt>
                <c:pt idx="2405">
                  <c:v>68.895163832031614</c:v>
                </c:pt>
                <c:pt idx="2406">
                  <c:v>68.964718732519202</c:v>
                </c:pt>
                <c:pt idx="2407">
                  <c:v>69.034261207973145</c:v>
                </c:pt>
                <c:pt idx="2408">
                  <c:v>69.103788229640244</c:v>
                </c:pt>
                <c:pt idx="2409">
                  <c:v>69.173296770840579</c:v>
                </c:pt>
                <c:pt idx="2410">
                  <c:v>69.24278380716359</c:v>
                </c:pt>
                <c:pt idx="2411">
                  <c:v>69.312246316667185</c:v>
                </c:pt>
                <c:pt idx="2412">
                  <c:v>69.381681280075256</c:v>
                </c:pt>
                <c:pt idx="2413">
                  <c:v>69.451085680974018</c:v>
                </c:pt>
                <c:pt idx="2414">
                  <c:v>69.52045650601228</c:v>
                </c:pt>
                <c:pt idx="2415">
                  <c:v>69.589790745096735</c:v>
                </c:pt>
                <c:pt idx="2416">
                  <c:v>69.659085391589983</c:v>
                </c:pt>
                <c:pt idx="2417">
                  <c:v>69.728337442508519</c:v>
                </c:pt>
                <c:pt idx="2418">
                  <c:v>69.797543898717663</c:v>
                </c:pt>
                <c:pt idx="2419">
                  <c:v>69.866701765130813</c:v>
                </c:pt>
                <c:pt idx="2420">
                  <c:v>69.935808050903944</c:v>
                </c:pt>
                <c:pt idx="2421">
                  <c:v>70.004859769633768</c:v>
                </c:pt>
                <c:pt idx="2422">
                  <c:v>70.073853939550901</c:v>
                </c:pt>
                <c:pt idx="2423">
                  <c:v>70.142787583718643</c:v>
                </c:pt>
                <c:pt idx="2424">
                  <c:v>70.21165773022625</c:v>
                </c:pt>
                <c:pt idx="2425">
                  <c:v>70.280461412384653</c:v>
                </c:pt>
                <c:pt idx="2426">
                  <c:v>70.349195668920572</c:v>
                </c:pt>
                <c:pt idx="2427">
                  <c:v>70.417857544171341</c:v>
                </c:pt>
                <c:pt idx="2428">
                  <c:v>70.486444088277324</c:v>
                </c:pt>
                <c:pt idx="2429">
                  <c:v>70.554952357376848</c:v>
                </c:pt>
                <c:pt idx="2430">
                  <c:v>70.623379413797821</c:v>
                </c:pt>
                <c:pt idx="2431">
                  <c:v>70.691722326250527</c:v>
                </c:pt>
                <c:pt idx="2432">
                  <c:v>70.75997817001884</c:v>
                </c:pt>
                <c:pt idx="2433">
                  <c:v>70.828144027151595</c:v>
                </c:pt>
                <c:pt idx="2434">
                  <c:v>70.896216986654068</c:v>
                </c:pt>
                <c:pt idx="2435">
                  <c:v>70.964194144675915</c:v>
                </c:pt>
                <c:pt idx="2436">
                  <c:v>71.032072604703103</c:v>
                </c:pt>
                <c:pt idx="2437">
                  <c:v>71.099849477744371</c:v>
                </c:pt>
                <c:pt idx="2438">
                  <c:v>71.167521882520489</c:v>
                </c:pt>
                <c:pt idx="2439">
                  <c:v>71.235086945651432</c:v>
                </c:pt>
                <c:pt idx="2440">
                  <c:v>71.302541801842736</c:v>
                </c:pt>
                <c:pt idx="2441">
                  <c:v>71.369883594070956</c:v>
                </c:pt>
                <c:pt idx="2442">
                  <c:v>71.437109473769709</c:v>
                </c:pt>
                <c:pt idx="2443">
                  <c:v>71.504216601013439</c:v>
                </c:pt>
                <c:pt idx="2444">
                  <c:v>71.571202144700706</c:v>
                </c:pt>
                <c:pt idx="2445">
                  <c:v>71.638063282736312</c:v>
                </c:pt>
                <c:pt idx="2446">
                  <c:v>71.704797202214607</c:v>
                </c:pt>
                <c:pt idx="2447">
                  <c:v>71.771401099598393</c:v>
                </c:pt>
                <c:pt idx="2448">
                  <c:v>71.837872180900106</c:v>
                </c:pt>
                <c:pt idx="2449">
                  <c:v>71.904207661860184</c:v>
                </c:pt>
                <c:pt idx="2450">
                  <c:v>71.970404768125178</c:v>
                </c:pt>
                <c:pt idx="2451">
                  <c:v>72.036460735424555</c:v>
                </c:pt>
                <c:pt idx="2452">
                  <c:v>72.102372809746669</c:v>
                </c:pt>
                <c:pt idx="2453">
                  <c:v>72.168138247514122</c:v>
                </c:pt>
                <c:pt idx="2454">
                  <c:v>72.233754315756627</c:v>
                </c:pt>
                <c:pt idx="2455">
                  <c:v>72.299218292284579</c:v>
                </c:pt>
                <c:pt idx="2456">
                  <c:v>72.364527465860164</c:v>
                </c:pt>
                <c:pt idx="2457">
                  <c:v>72.429679136367753</c:v>
                </c:pt>
                <c:pt idx="2458">
                  <c:v>72.494670614983804</c:v>
                </c:pt>
                <c:pt idx="2459">
                  <c:v>72.559499224344165</c:v>
                </c:pt>
                <c:pt idx="2460">
                  <c:v>72.624162298710942</c:v>
                </c:pt>
                <c:pt idx="2461">
                  <c:v>72.688657184138719</c:v>
                </c:pt>
                <c:pt idx="2462">
                  <c:v>72.752981238639109</c:v>
                </c:pt>
                <c:pt idx="2463">
                  <c:v>72.817131832342056</c:v>
                </c:pt>
                <c:pt idx="2464">
                  <c:v>72.881106347659482</c:v>
                </c:pt>
                <c:pt idx="2465">
                  <c:v>72.94490217944518</c:v>
                </c:pt>
                <c:pt idx="2466">
                  <c:v>73.00851673515271</c:v>
                </c:pt>
                <c:pt idx="2467">
                  <c:v>73.071947434994868</c:v>
                </c:pt>
                <c:pt idx="2468">
                  <c:v>73.135191712098433</c:v>
                </c:pt>
                <c:pt idx="2469">
                  <c:v>73.198247012659834</c:v>
                </c:pt>
                <c:pt idx="2470">
                  <c:v>73.261110796097611</c:v>
                </c:pt>
                <c:pt idx="2471">
                  <c:v>73.323780535205245</c:v>
                </c:pt>
                <c:pt idx="2472">
                  <c:v>73.3862537163008</c:v>
                </c:pt>
                <c:pt idx="2473">
                  <c:v>73.448527839376482</c:v>
                </c:pt>
                <c:pt idx="2474">
                  <c:v>73.510600418244621</c:v>
                </c:pt>
                <c:pt idx="2475">
                  <c:v>73.572468980684917</c:v>
                </c:pt>
                <c:pt idx="2476">
                  <c:v>73.634131068586797</c:v>
                </c:pt>
                <c:pt idx="2477">
                  <c:v>73.695584238094213</c:v>
                </c:pt>
                <c:pt idx="2478">
                  <c:v>73.756826059744256</c:v>
                </c:pt>
                <c:pt idx="2479">
                  <c:v>73.817854118607215</c:v>
                </c:pt>
                <c:pt idx="2480">
                  <c:v>73.878666014424553</c:v>
                </c:pt>
                <c:pt idx="2481">
                  <c:v>73.939259361743652</c:v>
                </c:pt>
                <c:pt idx="2482">
                  <c:v>73.99963179005276</c:v>
                </c:pt>
                <c:pt idx="2483">
                  <c:v>74.05978094391314</c:v>
                </c:pt>
                <c:pt idx="2484">
                  <c:v>74.119704483089109</c:v>
                </c:pt>
                <c:pt idx="2485">
                  <c:v>74.179400082677219</c:v>
                </c:pt>
                <c:pt idx="2486">
                  <c:v>74.238865433233173</c:v>
                </c:pt>
                <c:pt idx="2487">
                  <c:v>74.298098240896977</c:v>
                </c:pt>
                <c:pt idx="2488">
                  <c:v>74.357096227515697</c:v>
                </c:pt>
                <c:pt idx="2489">
                  <c:v>74.415857130766042</c:v>
                </c:pt>
                <c:pt idx="2490">
                  <c:v>74.474378704272425</c:v>
                </c:pt>
                <c:pt idx="2491">
                  <c:v>74.53265871772436</c:v>
                </c:pt>
                <c:pt idx="2492">
                  <c:v>74.590694956994554</c:v>
                </c:pt>
                <c:pt idx="2493">
                  <c:v>74.648485224250535</c:v>
                </c:pt>
                <c:pt idx="2494">
                  <c:v>74.706027338065212</c:v>
                </c:pt>
                <c:pt idx="2495">
                  <c:v>74.763319133530487</c:v>
                </c:pt>
                <c:pt idx="2496">
                  <c:v>74.820358462360986</c:v>
                </c:pt>
                <c:pt idx="2497">
                  <c:v>74.877143193002325</c:v>
                </c:pt>
                <c:pt idx="2498">
                  <c:v>74.93367121073392</c:v>
                </c:pt>
                <c:pt idx="2499">
                  <c:v>74.989940417770114</c:v>
                </c:pt>
                <c:pt idx="2500">
                  <c:v>75.045948733360589</c:v>
                </c:pt>
                <c:pt idx="2501">
                  <c:v>75.101694093886834</c:v>
                </c:pt>
                <c:pt idx="2502">
                  <c:v>75.15717445295914</c:v>
                </c:pt>
                <c:pt idx="2503">
                  <c:v>75.212387781507246</c:v>
                </c:pt>
                <c:pt idx="2504">
                  <c:v>75.267332067874264</c:v>
                </c:pt>
                <c:pt idx="2505">
                  <c:v>75.322005317903191</c:v>
                </c:pt>
                <c:pt idx="2506">
                  <c:v>75.376405555024775</c:v>
                </c:pt>
                <c:pt idx="2507">
                  <c:v>75.430530820342213</c:v>
                </c:pt>
                <c:pt idx="2508">
                  <c:v>75.484379172713275</c:v>
                </c:pt>
                <c:pt idx="2509">
                  <c:v>75.537948688829388</c:v>
                </c:pt>
                <c:pt idx="2510">
                  <c:v>75.591237463294874</c:v>
                </c:pt>
                <c:pt idx="2511">
                  <c:v>75.644243608702425</c:v>
                </c:pt>
                <c:pt idx="2512">
                  <c:v>75.696965255706246</c:v>
                </c:pt>
                <c:pt idx="2513">
                  <c:v>75.749400553092784</c:v>
                </c:pt>
                <c:pt idx="2514">
                  <c:v>75.801547667849519</c:v>
                </c:pt>
                <c:pt idx="2515">
                  <c:v>75.85340478523284</c:v>
                </c:pt>
                <c:pt idx="2516">
                  <c:v>75.904970108830639</c:v>
                </c:pt>
                <c:pt idx="2517">
                  <c:v>75.956241860624601</c:v>
                </c:pt>
                <c:pt idx="2518">
                  <c:v>76.007218281051124</c:v>
                </c:pt>
                <c:pt idx="2519">
                  <c:v>76.0578976290561</c:v>
                </c:pt>
                <c:pt idx="2520">
                  <c:v>76.108278182152247</c:v>
                </c:pt>
                <c:pt idx="2521">
                  <c:v>76.158358236470548</c:v>
                </c:pt>
                <c:pt idx="2522">
                  <c:v>76.208136106809434</c:v>
                </c:pt>
                <c:pt idx="2523">
                  <c:v>76.257610126684853</c:v>
                </c:pt>
                <c:pt idx="2524">
                  <c:v>76.306778648373623</c:v>
                </c:pt>
                <c:pt idx="2525">
                  <c:v>76.355640042956992</c:v>
                </c:pt>
                <c:pt idx="2526">
                  <c:v>76.404192700362785</c:v>
                </c:pt>
                <c:pt idx="2527">
                  <c:v>76.452435029400306</c:v>
                </c:pt>
                <c:pt idx="2528">
                  <c:v>76.500365457799873</c:v>
                </c:pt>
                <c:pt idx="2529">
                  <c:v>76.547982432243202</c:v>
                </c:pt>
                <c:pt idx="2530">
                  <c:v>76.59528441839629</c:v>
                </c:pt>
                <c:pt idx="2531">
                  <c:v>76.642269900936313</c:v>
                </c:pt>
                <c:pt idx="2532">
                  <c:v>76.688937383579528</c:v>
                </c:pt>
                <c:pt idx="2533">
                  <c:v>76.735285389102955</c:v>
                </c:pt>
                <c:pt idx="2534">
                  <c:v>76.781312459366902</c:v>
                </c:pt>
                <c:pt idx="2535">
                  <c:v>76.827017155333721</c:v>
                </c:pt>
                <c:pt idx="2536">
                  <c:v>76.872398057082691</c:v>
                </c:pt>
                <c:pt idx="2537">
                  <c:v>76.917453763825421</c:v>
                </c:pt>
                <c:pt idx="2538">
                  <c:v>76.962182893916221</c:v>
                </c:pt>
                <c:pt idx="2539">
                  <c:v>77.006584084861657</c:v>
                </c:pt>
                <c:pt idx="2540">
                  <c:v>77.050655993326515</c:v>
                </c:pt>
                <c:pt idx="2541">
                  <c:v>77.094397295138393</c:v>
                </c:pt>
                <c:pt idx="2542">
                  <c:v>77.137806685287941</c:v>
                </c:pt>
                <c:pt idx="2543">
                  <c:v>77.180882877929733</c:v>
                </c:pt>
                <c:pt idx="2544">
                  <c:v>77.223624606377356</c:v>
                </c:pt>
                <c:pt idx="2545">
                  <c:v>77.266030623098061</c:v>
                </c:pt>
                <c:pt idx="2546">
                  <c:v>77.308099699705267</c:v>
                </c:pt>
                <c:pt idx="2547">
                  <c:v>77.349830626946627</c:v>
                </c:pt>
                <c:pt idx="2548">
                  <c:v>77.391222214691055</c:v>
                </c:pt>
                <c:pt idx="2549">
                  <c:v>77.432273291914029</c:v>
                </c:pt>
                <c:pt idx="2550">
                  <c:v>77.472982706678252</c:v>
                </c:pt>
                <c:pt idx="2551">
                  <c:v>77.513349326113712</c:v>
                </c:pt>
                <c:pt idx="2552">
                  <c:v>77.55337203639499</c:v>
                </c:pt>
                <c:pt idx="2553">
                  <c:v>77.593049742715507</c:v>
                </c:pt>
                <c:pt idx="2554">
                  <c:v>77.632381369259306</c:v>
                </c:pt>
                <c:pt idx="2555">
                  <c:v>77.671365859172042</c:v>
                </c:pt>
                <c:pt idx="2556">
                  <c:v>77.710002174527148</c:v>
                </c:pt>
                <c:pt idx="2557">
                  <c:v>77.748289296291446</c:v>
                </c:pt>
                <c:pt idx="2558">
                  <c:v>77.786226224287446</c:v>
                </c:pt>
                <c:pt idx="2559">
                  <c:v>77.823811977153326</c:v>
                </c:pt>
                <c:pt idx="2560">
                  <c:v>77.861045592302176</c:v>
                </c:pt>
                <c:pt idx="2561">
                  <c:v>77.897926125874719</c:v>
                </c:pt>
                <c:pt idx="2562">
                  <c:v>77.934452652695654</c:v>
                </c:pt>
                <c:pt idx="2563">
                  <c:v>77.970624266221137</c:v>
                </c:pt>
                <c:pt idx="2564">
                  <c:v>78.006440078490968</c:v>
                </c:pt>
                <c:pt idx="2565">
                  <c:v>78.041899220069766</c:v>
                </c:pt>
                <c:pt idx="2566">
                  <c:v>78.077000839996103</c:v>
                </c:pt>
                <c:pt idx="2567">
                  <c:v>78.111744105719751</c:v>
                </c:pt>
                <c:pt idx="2568">
                  <c:v>78.146128203042821</c:v>
                </c:pt>
                <c:pt idx="2569">
                  <c:v>78.180152336057091</c:v>
                </c:pt>
                <c:pt idx="2570">
                  <c:v>78.213815727077417</c:v>
                </c:pt>
                <c:pt idx="2571">
                  <c:v>78.247117616574499</c:v>
                </c:pt>
                <c:pt idx="2572">
                  <c:v>78.280057263105022</c:v>
                </c:pt>
                <c:pt idx="2573">
                  <c:v>78.312633943240883</c:v>
                </c:pt>
                <c:pt idx="2574">
                  <c:v>78.344846951492983</c:v>
                </c:pt>
                <c:pt idx="2575">
                  <c:v>78.376695600235649</c:v>
                </c:pt>
                <c:pt idx="2576">
                  <c:v>78.408179219628892</c:v>
                </c:pt>
                <c:pt idx="2577">
                  <c:v>78.439297157535947</c:v>
                </c:pt>
                <c:pt idx="2578">
                  <c:v>78.470048779441996</c:v>
                </c:pt>
                <c:pt idx="2579">
                  <c:v>78.500433468368399</c:v>
                </c:pt>
                <c:pt idx="2580">
                  <c:v>78.530450624785189</c:v>
                </c:pt>
                <c:pt idx="2581">
                  <c:v>78.560099666523314</c:v>
                </c:pt>
                <c:pt idx="2582">
                  <c:v>78.589380028681589</c:v>
                </c:pt>
                <c:pt idx="2583">
                  <c:v>78.618291163535886</c:v>
                </c:pt>
                <c:pt idx="2584">
                  <c:v>78.646832540439817</c:v>
                </c:pt>
                <c:pt idx="2585">
                  <c:v>78.675003645732332</c:v>
                </c:pt>
                <c:pt idx="2586">
                  <c:v>78.702803982635075</c:v>
                </c:pt>
                <c:pt idx="2587">
                  <c:v>78.730233071151872</c:v>
                </c:pt>
                <c:pt idx="2588">
                  <c:v>78.757290447966454</c:v>
                </c:pt>
                <c:pt idx="2589">
                  <c:v>78.783975666336488</c:v>
                </c:pt>
                <c:pt idx="2590">
                  <c:v>78.810288295986609</c:v>
                </c:pt>
                <c:pt idx="2591">
                  <c:v>78.836227923000195</c:v>
                </c:pt>
                <c:pt idx="2592">
                  <c:v>78.861794149708402</c:v>
                </c:pt>
                <c:pt idx="2593">
                  <c:v>78.88698659457701</c:v>
                </c:pt>
                <c:pt idx="2594">
                  <c:v>78.911804892093286</c:v>
                </c:pt>
                <c:pt idx="2595">
                  <c:v>78.936248692648931</c:v>
                </c:pt>
                <c:pt idx="2596">
                  <c:v>78.960317662422185</c:v>
                </c:pt>
                <c:pt idx="2597">
                  <c:v>78.984011483259692</c:v>
                </c:pt>
                <c:pt idx="2598">
                  <c:v>79.007329852552388</c:v>
                </c:pt>
                <c:pt idx="2599">
                  <c:v>79.030272483116491</c:v>
                </c:pt>
                <c:pt idx="2600">
                  <c:v>79.052839103064258</c:v>
                </c:pt>
                <c:pt idx="2601">
                  <c:v>79.07502945568217</c:v>
                </c:pt>
                <c:pt idx="2602">
                  <c:v>79.096843299299948</c:v>
                </c:pt>
                <c:pt idx="2603">
                  <c:v>79.118280407162828</c:v>
                </c:pt>
                <c:pt idx="2604">
                  <c:v>79.13934056729957</c:v>
                </c:pt>
                <c:pt idx="2605">
                  <c:v>79.160023582390579</c:v>
                </c:pt>
                <c:pt idx="2606">
                  <c:v>79.180329269633503</c:v>
                </c:pt>
                <c:pt idx="2607">
                  <c:v>79.200257460608753</c:v>
                </c:pt>
                <c:pt idx="2608">
                  <c:v>79.219808001141644</c:v>
                </c:pt>
                <c:pt idx="2609">
                  <c:v>79.238980751163666</c:v>
                </c:pt>
                <c:pt idx="2610">
                  <c:v>79.257775584573622</c:v>
                </c:pt>
                <c:pt idx="2611">
                  <c:v>79.276192389097105</c:v>
                </c:pt>
                <c:pt idx="2612">
                  <c:v>79.294231066142899</c:v>
                </c:pt>
                <c:pt idx="2613">
                  <c:v>79.311891530659707</c:v>
                </c:pt>
                <c:pt idx="2614">
                  <c:v>79.329173710991753</c:v>
                </c:pt>
                <c:pt idx="2615">
                  <c:v>79.346077548731628</c:v>
                </c:pt>
                <c:pt idx="2616">
                  <c:v>79.362602998573848</c:v>
                </c:pt>
                <c:pt idx="2617">
                  <c:v>79.378750028165527</c:v>
                </c:pt>
                <c:pt idx="2618">
                  <c:v>79.394518617956962</c:v>
                </c:pt>
                <c:pt idx="2619">
                  <c:v>79.409908761050971</c:v>
                </c:pt>
                <c:pt idx="2620">
                  <c:v>79.424920463050071</c:v>
                </c:pt>
                <c:pt idx="2621">
                  <c:v>79.439553741904803</c:v>
                </c:pt>
                <c:pt idx="2622">
                  <c:v>79.453808627758391</c:v>
                </c:pt>
                <c:pt idx="2623">
                  <c:v>79.467685162791469</c:v>
                </c:pt>
                <c:pt idx="2624">
                  <c:v>79.481183401068691</c:v>
                </c:pt>
                <c:pt idx="2625">
                  <c:v>79.494303408377363</c:v>
                </c:pt>
                <c:pt idx="2626">
                  <c:v>79.507045262073419</c:v>
                </c:pt>
                <c:pt idx="2627">
                  <c:v>79.519409050920132</c:v>
                </c:pt>
                <c:pt idx="2628">
                  <c:v>79.531394874930214</c:v>
                </c:pt>
                <c:pt idx="2629">
                  <c:v>79.543002845203503</c:v>
                </c:pt>
                <c:pt idx="2630">
                  <c:v>79.554233083766832</c:v>
                </c:pt>
                <c:pt idx="2631">
                  <c:v>79.565085723412011</c:v>
                </c:pt>
                <c:pt idx="2632">
                  <c:v>79.575560907532861</c:v>
                </c:pt>
                <c:pt idx="2633">
                  <c:v>79.58565878996005</c:v>
                </c:pt>
                <c:pt idx="2634">
                  <c:v>79.595379534799818</c:v>
                </c:pt>
                <c:pt idx="2635">
                  <c:v>79.604723316267339</c:v>
                </c:pt>
                <c:pt idx="2636">
                  <c:v>79.613690318520639</c:v>
                </c:pt>
                <c:pt idx="2637">
                  <c:v>79.622280735496403</c:v>
                </c:pt>
                <c:pt idx="2638">
                  <c:v>79.630494770741578</c:v>
                </c:pt>
                <c:pt idx="2639">
                  <c:v>79.638332637247387</c:v>
                </c:pt>
                <c:pt idx="2640">
                  <c:v>79.645794557281235</c:v>
                </c:pt>
                <c:pt idx="2641">
                  <c:v>79.652880762217649</c:v>
                </c:pt>
                <c:pt idx="2642">
                  <c:v>79.659591492372101</c:v>
                </c:pt>
                <c:pt idx="2643">
                  <c:v>79.665926996829</c:v>
                </c:pt>
                <c:pt idx="2644">
                  <c:v>79.671887533274983</c:v>
                </c:pt>
                <c:pt idx="2645">
                  <c:v>79.677473367827176</c:v>
                </c:pt>
                <c:pt idx="2646">
                  <c:v>79.682684774864128</c:v>
                </c:pt>
                <c:pt idx="2647">
                  <c:v>79.687522036855171</c:v>
                </c:pt>
                <c:pt idx="2648">
                  <c:v>79.691985444190507</c:v>
                </c:pt>
                <c:pt idx="2649">
                  <c:v>79.69607529500864</c:v>
                </c:pt>
                <c:pt idx="2650">
                  <c:v>79.699791895027076</c:v>
                </c:pt>
                <c:pt idx="2651">
                  <c:v>79.703135557370317</c:v>
                </c:pt>
                <c:pt idx="2652">
                  <c:v>79.706106602397838</c:v>
                </c:pt>
                <c:pt idx="2653">
                  <c:v>79.708705357533916</c:v>
                </c:pt>
                <c:pt idx="2654">
                  <c:v>79.710932157093993</c:v>
                </c:pt>
                <c:pt idx="2655">
                  <c:v>79.712787342115504</c:v>
                </c:pt>
                <c:pt idx="2656">
                  <c:v>79.714271260183381</c:v>
                </c:pt>
                <c:pt idx="2657">
                  <c:v>79.715384265260568</c:v>
                </c:pt>
                <c:pt idx="2658">
                  <c:v>79.716126717514328</c:v>
                </c:pt>
                <c:pt idx="2659">
                  <c:v>79.716498983145812</c:v>
                </c:pt>
                <c:pt idx="2660">
                  <c:v>79.716501434218273</c:v>
                </c:pt>
                <c:pt idx="2661">
                  <c:v>79.716134448484283</c:v>
                </c:pt>
                <c:pt idx="2662">
                  <c:v>79.715398409215268</c:v>
                </c:pt>
                <c:pt idx="2663">
                  <c:v>79.714293705029831</c:v>
                </c:pt>
                <c:pt idx="2664">
                  <c:v>79.712820729722893</c:v>
                </c:pt>
                <c:pt idx="2665">
                  <c:v>79.710979882093767</c:v>
                </c:pt>
                <c:pt idx="2666">
                  <c:v>79.708771565776374</c:v>
                </c:pt>
                <c:pt idx="2667">
                  <c:v>79.70619618906764</c:v>
                </c:pt>
                <c:pt idx="2668">
                  <c:v>79.703254164758278</c:v>
                </c:pt>
                <c:pt idx="2669">
                  <c:v>79.69994590996167</c:v>
                </c:pt>
                <c:pt idx="2670">
                  <c:v>79.696271845945091</c:v>
                </c:pt>
                <c:pt idx="2671">
                  <c:v>79.69223239795906</c:v>
                </c:pt>
                <c:pt idx="2672">
                  <c:v>79.687827995069981</c:v>
                </c:pt>
                <c:pt idx="2673">
                  <c:v>79.683059069989739</c:v>
                </c:pt>
                <c:pt idx="2674">
                  <c:v>79.677926058908682</c:v>
                </c:pt>
                <c:pt idx="2675">
                  <c:v>79.672429401326852</c:v>
                </c:pt>
                <c:pt idx="2676">
                  <c:v>79.666569539887519</c:v>
                </c:pt>
                <c:pt idx="2677">
                  <c:v>79.660346920209008</c:v>
                </c:pt>
                <c:pt idx="2678">
                  <c:v>79.653761990718863</c:v>
                </c:pt>
                <c:pt idx="2679">
                  <c:v>79.646815202488682</c:v>
                </c:pt>
                <c:pt idx="2680">
                  <c:v>79.639507009067017</c:v>
                </c:pt>
                <c:pt idx="2681">
                  <c:v>79.63183786631528</c:v>
                </c:pt>
                <c:pt idx="2682">
                  <c:v>79.62380823224386</c:v>
                </c:pt>
                <c:pt idx="2683">
                  <c:v>79.615418566847296</c:v>
                </c:pt>
                <c:pt idx="2684">
                  <c:v>79.60666933194193</c:v>
                </c:pt>
                <c:pt idx="2685">
                  <c:v>79.597560991002808</c:v>
                </c:pt>
                <c:pt idx="2686">
                  <c:v>79.588094009002688</c:v>
                </c:pt>
                <c:pt idx="2687">
                  <c:v>79.578268852249266</c:v>
                </c:pt>
                <c:pt idx="2688">
                  <c:v>79.568085988225633</c:v>
                </c:pt>
                <c:pt idx="2689">
                  <c:v>79.557545885430713</c:v>
                </c:pt>
                <c:pt idx="2690">
                  <c:v>79.546649013218456</c:v>
                </c:pt>
                <c:pt idx="2691">
                  <c:v>79.535395841641446</c:v>
                </c:pt>
                <c:pt idx="2692">
                  <c:v>79.523786841291141</c:v>
                </c:pt>
                <c:pt idx="2693">
                  <c:v>79.511822483142439</c:v>
                </c:pt>
                <c:pt idx="2694">
                  <c:v>79.499503238396898</c:v>
                </c:pt>
                <c:pt idx="2695">
                  <c:v>79.486829578326578</c:v>
                </c:pt>
                <c:pt idx="2696">
                  <c:v>79.47380197412096</c:v>
                </c:pt>
                <c:pt idx="2697">
                  <c:v>79.460420896731364</c:v>
                </c:pt>
                <c:pt idx="2698">
                  <c:v>79.446686816719478</c:v>
                </c:pt>
                <c:pt idx="2699">
                  <c:v>79.432600204103878</c:v>
                </c:pt>
                <c:pt idx="2700">
                  <c:v>79.418161528209851</c:v>
                </c:pt>
                <c:pt idx="2701">
                  <c:v>79.40337125751806</c:v>
                </c:pt>
                <c:pt idx="2702">
                  <c:v>79.388229859515192</c:v>
                </c:pt>
                <c:pt idx="2703">
                  <c:v>79.372737800545792</c:v>
                </c:pt>
                <c:pt idx="2704">
                  <c:v>79.356895545664258</c:v>
                </c:pt>
                <c:pt idx="2705">
                  <c:v>79.340703558486609</c:v>
                </c:pt>
                <c:pt idx="2706">
                  <c:v>79.324162301046712</c:v>
                </c:pt>
                <c:pt idx="2707">
                  <c:v>79.307272233649925</c:v>
                </c:pt>
                <c:pt idx="2708">
                  <c:v>79.290033814729171</c:v>
                </c:pt>
                <c:pt idx="2709">
                  <c:v>79.272447500701617</c:v>
                </c:pt>
                <c:pt idx="2710">
                  <c:v>79.254513745827282</c:v>
                </c:pt>
                <c:pt idx="2711">
                  <c:v>79.236233002066683</c:v>
                </c:pt>
                <c:pt idx="2712">
                  <c:v>79.21760571894184</c:v>
                </c:pt>
                <c:pt idx="2713">
                  <c:v>79.198632343395886</c:v>
                </c:pt>
                <c:pt idx="2714">
                  <c:v>79.179313319655577</c:v>
                </c:pt>
                <c:pt idx="2715">
                  <c:v>79.159649089093037</c:v>
                </c:pt>
                <c:pt idx="2716">
                  <c:v>79.139640090091035</c:v>
                </c:pt>
                <c:pt idx="2717">
                  <c:v>79.119286757906835</c:v>
                </c:pt>
                <c:pt idx="2718">
                  <c:v>79.098589524536649</c:v>
                </c:pt>
                <c:pt idx="2719">
                  <c:v>79.07754881858547</c:v>
                </c:pt>
                <c:pt idx="2720">
                  <c:v>79.056165065132404</c:v>
                </c:pt>
                <c:pt idx="2721">
                  <c:v>79.034438685600065</c:v>
                </c:pt>
                <c:pt idx="2722">
                  <c:v>79.012370097625407</c:v>
                </c:pt>
                <c:pt idx="2723">
                  <c:v>78.989959714928972</c:v>
                </c:pt>
                <c:pt idx="2724">
                  <c:v>78.967207947188612</c:v>
                </c:pt>
                <c:pt idx="2725">
                  <c:v>78.944115199912076</c:v>
                </c:pt>
                <c:pt idx="2726">
                  <c:v>78.920681874309977</c:v>
                </c:pt>
                <c:pt idx="2727">
                  <c:v>78.89690836717196</c:v>
                </c:pt>
                <c:pt idx="2728">
                  <c:v>78.872795070743408</c:v>
                </c:pt>
                <c:pt idx="2729">
                  <c:v>78.848342372601081</c:v>
                </c:pt>
                <c:pt idx="2730">
                  <c:v>78.823550655533111</c:v>
                </c:pt>
                <c:pt idx="2731">
                  <c:v>78.798420297417792</c:v>
                </c:pt>
                <c:pt idx="2732">
                  <c:v>78.772951671103144</c:v>
                </c:pt>
                <c:pt idx="2733">
                  <c:v>78.747145144290656</c:v>
                </c:pt>
                <c:pt idx="2734">
                  <c:v>78.721001079415402</c:v>
                </c:pt>
                <c:pt idx="2735">
                  <c:v>78.694519833531615</c:v>
                </c:pt>
                <c:pt idx="2736">
                  <c:v>78.66770175819633</c:v>
                </c:pt>
                <c:pt idx="2737">
                  <c:v>78.640547199356277</c:v>
                </c:pt>
                <c:pt idx="2738">
                  <c:v>78.613056497233487</c:v>
                </c:pt>
                <c:pt idx="2739">
                  <c:v>78.585229986214316</c:v>
                </c:pt>
                <c:pt idx="2740">
                  <c:v>78.557067994738432</c:v>
                </c:pt>
                <c:pt idx="2741">
                  <c:v>78.528570845188455</c:v>
                </c:pt>
                <c:pt idx="2742">
                  <c:v>78.499738853781452</c:v>
                </c:pt>
                <c:pt idx="2743">
                  <c:v>78.470572330460413</c:v>
                </c:pt>
                <c:pt idx="2744">
                  <c:v>78.441071578790115</c:v>
                </c:pt>
                <c:pt idx="2745">
                  <c:v>78.411236895847679</c:v>
                </c:pt>
                <c:pt idx="2746">
                  <c:v>78.381068572121578</c:v>
                </c:pt>
                <c:pt idx="2747">
                  <c:v>78.35056689140626</c:v>
                </c:pt>
                <c:pt idx="2748">
                  <c:v>78.319732130699308</c:v>
                </c:pt>
                <c:pt idx="2749">
                  <c:v>78.288564560102472</c:v>
                </c:pt>
                <c:pt idx="2750">
                  <c:v>78.257064442718047</c:v>
                </c:pt>
                <c:pt idx="2751">
                  <c:v>78.22523203455242</c:v>
                </c:pt>
                <c:pt idx="2752">
                  <c:v>78.193067584416369</c:v>
                </c:pt>
                <c:pt idx="2753">
                  <c:v>78.160571333828031</c:v>
                </c:pt>
                <c:pt idx="2754">
                  <c:v>78.127743516917477</c:v>
                </c:pt>
                <c:pt idx="2755">
                  <c:v>78.094584360330344</c:v>
                </c:pt>
                <c:pt idx="2756">
                  <c:v>78.061094083134392</c:v>
                </c:pt>
                <c:pt idx="2757">
                  <c:v>78.027272896727354</c:v>
                </c:pt>
                <c:pt idx="2758">
                  <c:v>77.993121004742392</c:v>
                </c:pt>
                <c:pt idx="2759">
                  <c:v>77.958638602960178</c:v>
                </c:pt>
                <c:pt idx="2760">
                  <c:v>77.923825879215926</c:v>
                </c:pt>
                <c:pt idx="2761">
                  <c:v>77.888683013311876</c:v>
                </c:pt>
                <c:pt idx="2762">
                  <c:v>77.853210176929792</c:v>
                </c:pt>
                <c:pt idx="2763">
                  <c:v>77.817407533541711</c:v>
                </c:pt>
                <c:pt idx="2764">
                  <c:v>77.781275238326018</c:v>
                </c:pt>
                <c:pt idx="2765">
                  <c:v>77.744813438081394</c:v>
                </c:pt>
                <c:pt idx="2766">
                  <c:v>77.708022271142354</c:v>
                </c:pt>
                <c:pt idx="2767">
                  <c:v>77.670901867296664</c:v>
                </c:pt>
                <c:pt idx="2768">
                  <c:v>77.633452347703113</c:v>
                </c:pt>
                <c:pt idx="2769">
                  <c:v>77.595673824808912</c:v>
                </c:pt>
                <c:pt idx="2770">
                  <c:v>77.557566402271817</c:v>
                </c:pt>
                <c:pt idx="2771">
                  <c:v>77.519130174877887</c:v>
                </c:pt>
                <c:pt idx="2772">
                  <c:v>77.480365228465359</c:v>
                </c:pt>
                <c:pt idx="2773">
                  <c:v>77.441271639846065</c:v>
                </c:pt>
                <c:pt idx="2774">
                  <c:v>77.401849476727776</c:v>
                </c:pt>
                <c:pt idx="2775">
                  <c:v>77.362098797640854</c:v>
                </c:pt>
                <c:pt idx="2776">
                  <c:v>77.322019651860728</c:v>
                </c:pt>
                <c:pt idx="2777">
                  <c:v>77.281612079336497</c:v>
                </c:pt>
                <c:pt idx="2778">
                  <c:v>77.240876110615233</c:v>
                </c:pt>
                <c:pt idx="2779">
                  <c:v>77.199811766771973</c:v>
                </c:pt>
                <c:pt idx="2780">
                  <c:v>77.158419059337504</c:v>
                </c:pt>
                <c:pt idx="2781">
                  <c:v>77.11669799022755</c:v>
                </c:pt>
                <c:pt idx="2782">
                  <c:v>77.074648551673747</c:v>
                </c:pt>
                <c:pt idx="2783">
                  <c:v>77.032270726154451</c:v>
                </c:pt>
                <c:pt idx="2784">
                  <c:v>76.989564486326316</c:v>
                </c:pt>
                <c:pt idx="2785">
                  <c:v>76.946529794959233</c:v>
                </c:pt>
                <c:pt idx="2786">
                  <c:v>76.903166604867224</c:v>
                </c:pt>
                <c:pt idx="2787">
                  <c:v>76.859474858844834</c:v>
                </c:pt>
                <c:pt idx="2788">
                  <c:v>76.815454489601606</c:v>
                </c:pt>
                <c:pt idx="2789">
                  <c:v>76.771105419698642</c:v>
                </c:pt>
                <c:pt idx="2790">
                  <c:v>76.72642756148538</c:v>
                </c:pt>
                <c:pt idx="2791">
                  <c:v>76.681420817036724</c:v>
                </c:pt>
                <c:pt idx="2792">
                  <c:v>76.636085078092123</c:v>
                </c:pt>
                <c:pt idx="2793">
                  <c:v>76.590420225994549</c:v>
                </c:pt>
                <c:pt idx="2794">
                  <c:v>76.54442613163026</c:v>
                </c:pt>
                <c:pt idx="2795">
                  <c:v>76.498102655369564</c:v>
                </c:pt>
                <c:pt idx="2796">
                  <c:v>76.451449647008872</c:v>
                </c:pt>
                <c:pt idx="2797">
                  <c:v>76.404466945710851</c:v>
                </c:pt>
                <c:pt idx="2798">
                  <c:v>76.357154379949506</c:v>
                </c:pt>
                <c:pt idx="2799">
                  <c:v>76.309511767453429</c:v>
                </c:pt>
                <c:pt idx="2800">
                  <c:v>76.261538915148279</c:v>
                </c:pt>
                <c:pt idx="2801">
                  <c:v>76.213235619103216</c:v>
                </c:pt>
                <c:pt idx="2802">
                  <c:v>76.164601664477274</c:v>
                </c:pt>
                <c:pt idx="2803">
                  <c:v>76.115636825463056</c:v>
                </c:pt>
                <c:pt idx="2804">
                  <c:v>76.066340865236469</c:v>
                </c:pt>
                <c:pt idx="2805">
                  <c:v>76.016713535902497</c:v>
                </c:pt>
                <c:pt idx="2806">
                  <c:v>75.966754578444338</c:v>
                </c:pt>
                <c:pt idx="2807">
                  <c:v>75.916463722672063</c:v>
                </c:pt>
                <c:pt idx="2808">
                  <c:v>75.865840687172607</c:v>
                </c:pt>
                <c:pt idx="2809">
                  <c:v>75.814885179258994</c:v>
                </c:pt>
                <c:pt idx="2810">
                  <c:v>75.763596894921974</c:v>
                </c:pt>
                <c:pt idx="2811">
                  <c:v>75.711975518780903</c:v>
                </c:pt>
                <c:pt idx="2812">
                  <c:v>75.660020724036386</c:v>
                </c:pt>
                <c:pt idx="2813">
                  <c:v>75.607732172422146</c:v>
                </c:pt>
                <c:pt idx="2814">
                  <c:v>75.555109514158744</c:v>
                </c:pt>
                <c:pt idx="2815">
                  <c:v>75.502152387906818</c:v>
                </c:pt>
                <c:pt idx="2816">
                  <c:v>75.4488604207218</c:v>
                </c:pt>
                <c:pt idx="2817">
                  <c:v>75.395233228009417</c:v>
                </c:pt>
                <c:pt idx="2818">
                  <c:v>75.341270413479606</c:v>
                </c:pt>
                <c:pt idx="2819">
                  <c:v>75.286971569103329</c:v>
                </c:pt>
                <c:pt idx="2820">
                  <c:v>75.232336275069983</c:v>
                </c:pt>
                <c:pt idx="2821">
                  <c:v>75.177364099742491</c:v>
                </c:pt>
                <c:pt idx="2822">
                  <c:v>75.122054599617414</c:v>
                </c:pt>
                <c:pt idx="2823">
                  <c:v>75.066407319280543</c:v>
                </c:pt>
                <c:pt idx="2824">
                  <c:v>75.010421791366923</c:v>
                </c:pt>
                <c:pt idx="2825">
                  <c:v>74.954097536520536</c:v>
                </c:pt>
                <c:pt idx="2826">
                  <c:v>74.897434063352151</c:v>
                </c:pt>
                <c:pt idx="2827">
                  <c:v>74.840430868400858</c:v>
                </c:pt>
                <c:pt idx="2828">
                  <c:v>74.783087436094846</c:v>
                </c:pt>
                <c:pt idx="2829">
                  <c:v>74.725403238711237</c:v>
                </c:pt>
                <c:pt idx="2830">
                  <c:v>74.667377736338722</c:v>
                </c:pt>
                <c:pt idx="2831">
                  <c:v>74.609010376839322</c:v>
                </c:pt>
                <c:pt idx="2832">
                  <c:v>74.550300595810896</c:v>
                </c:pt>
                <c:pt idx="2833">
                  <c:v>74.491247816549844</c:v>
                </c:pt>
                <c:pt idx="2834">
                  <c:v>74.431851450015486</c:v>
                </c:pt>
                <c:pt idx="2835">
                  <c:v>74.372110894792471</c:v>
                </c:pt>
                <c:pt idx="2836">
                  <c:v>74.312025537056215</c:v>
                </c:pt>
                <c:pt idx="2837">
                  <c:v>74.251594750537308</c:v>
                </c:pt>
                <c:pt idx="2838">
                  <c:v>74.190817896486962</c:v>
                </c:pt>
                <c:pt idx="2839">
                  <c:v>74.129694323641701</c:v>
                </c:pt>
                <c:pt idx="2840">
                  <c:v>74.068223368190871</c:v>
                </c:pt>
                <c:pt idx="2841">
                  <c:v>74.006404353742113</c:v>
                </c:pt>
                <c:pt idx="2842">
                  <c:v>73.944236591288117</c:v>
                </c:pt>
                <c:pt idx="2843">
                  <c:v>73.881719379174953</c:v>
                </c:pt>
                <c:pt idx="2844">
                  <c:v>73.818852003068102</c:v>
                </c:pt>
                <c:pt idx="2845">
                  <c:v>73.755633735922501</c:v>
                </c:pt>
                <c:pt idx="2846">
                  <c:v>73.692063837949888</c:v>
                </c:pt>
                <c:pt idx="2847">
                  <c:v>73.628141556587337</c:v>
                </c:pt>
                <c:pt idx="2848">
                  <c:v>73.563866126467929</c:v>
                </c:pt>
                <c:pt idx="2849">
                  <c:v>73.499236769389526</c:v>
                </c:pt>
                <c:pt idx="2850">
                  <c:v>73.434252694284538</c:v>
                </c:pt>
                <c:pt idx="2851">
                  <c:v>73.368913097191552</c:v>
                </c:pt>
                <c:pt idx="2852">
                  <c:v>73.303217161225021</c:v>
                </c:pt>
                <c:pt idx="2853">
                  <c:v>73.237164056547883</c:v>
                </c:pt>
                <c:pt idx="2854">
                  <c:v>73.170752940340975</c:v>
                </c:pt>
                <c:pt idx="2855">
                  <c:v>73.103982956777742</c:v>
                </c:pt>
                <c:pt idx="2856">
                  <c:v>73.036853236994631</c:v>
                </c:pt>
                <c:pt idx="2857">
                  <c:v>72.969362899064819</c:v>
                </c:pt>
                <c:pt idx="2858">
                  <c:v>72.901511047971027</c:v>
                </c:pt>
                <c:pt idx="2859">
                  <c:v>72.833296775579257</c:v>
                </c:pt>
                <c:pt idx="2860">
                  <c:v>72.764719160612373</c:v>
                </c:pt>
                <c:pt idx="2861">
                  <c:v>72.695777268624539</c:v>
                </c:pt>
                <c:pt idx="2862">
                  <c:v>72.62647015197642</c:v>
                </c:pt>
                <c:pt idx="2863">
                  <c:v>72.556796849810098</c:v>
                </c:pt>
                <c:pt idx="2864">
                  <c:v>72.486756388022698</c:v>
                </c:pt>
                <c:pt idx="2865">
                  <c:v>72.416347779244859</c:v>
                </c:pt>
                <c:pt idx="2866">
                  <c:v>72.345570022815892</c:v>
                </c:pt>
                <c:pt idx="2867">
                  <c:v>72.27442210475931</c:v>
                </c:pt>
                <c:pt idx="2868">
                  <c:v>72.202902997761313</c:v>
                </c:pt>
                <c:pt idx="2869">
                  <c:v>72.13101166114744</c:v>
                </c:pt>
                <c:pt idx="2870">
                  <c:v>72.058747040859913</c:v>
                </c:pt>
                <c:pt idx="2871">
                  <c:v>71.986108069436696</c:v>
                </c:pt>
                <c:pt idx="2872">
                  <c:v>71.913093665989436</c:v>
                </c:pt>
                <c:pt idx="2873">
                  <c:v>71.839702736182005</c:v>
                </c:pt>
                <c:pt idx="2874">
                  <c:v>71.765934172210819</c:v>
                </c:pt>
                <c:pt idx="2875">
                  <c:v>71.691786852783665</c:v>
                </c:pt>
                <c:pt idx="2876">
                  <c:v>71.617259643099914</c:v>
                </c:pt>
                <c:pt idx="2877">
                  <c:v>71.542351394832352</c:v>
                </c:pt>
                <c:pt idx="2878">
                  <c:v>71.467060946105292</c:v>
                </c:pt>
                <c:pt idx="2879">
                  <c:v>71.391387121479312</c:v>
                </c:pt>
                <c:pt idx="2880">
                  <c:v>71.315328731930506</c:v>
                </c:pt>
                <c:pt idx="2881">
                  <c:v>71.238884574833378</c:v>
                </c:pt>
                <c:pt idx="2882">
                  <c:v>71.162053433945644</c:v>
                </c:pt>
                <c:pt idx="2883">
                  <c:v>71.084834079387349</c:v>
                </c:pt>
                <c:pt idx="2884">
                  <c:v>71.007225267626794</c:v>
                </c:pt>
                <c:pt idx="2885">
                  <c:v>70.929225741465075</c:v>
                </c:pt>
                <c:pt idx="2886">
                  <c:v>70.850834230019487</c:v>
                </c:pt>
                <c:pt idx="2887">
                  <c:v>70.772049448708117</c:v>
                </c:pt>
                <c:pt idx="2888">
                  <c:v>70.692870099236529</c:v>
                </c:pt>
                <c:pt idx="2889">
                  <c:v>70.613294869582489</c:v>
                </c:pt>
                <c:pt idx="2890">
                  <c:v>70.533322433982775</c:v>
                </c:pt>
                <c:pt idx="2891">
                  <c:v>70.452951452920047</c:v>
                </c:pt>
                <c:pt idx="2892">
                  <c:v>70.372180573110356</c:v>
                </c:pt>
                <c:pt idx="2893">
                  <c:v>70.291008427491377</c:v>
                </c:pt>
                <c:pt idx="2894">
                  <c:v>70.209433635208896</c:v>
                </c:pt>
                <c:pt idx="2895">
                  <c:v>70.127454801608636</c:v>
                </c:pt>
                <c:pt idx="2896">
                  <c:v>70.04507051822344</c:v>
                </c:pt>
                <c:pt idx="2897">
                  <c:v>69.962279362765386</c:v>
                </c:pt>
                <c:pt idx="2898">
                  <c:v>69.87907989911325</c:v>
                </c:pt>
                <c:pt idx="2899">
                  <c:v>69.795470677307506</c:v>
                </c:pt>
                <c:pt idx="2900">
                  <c:v>69.711450233539665</c:v>
                </c:pt>
                <c:pt idx="2901">
                  <c:v>69.627017090145102</c:v>
                </c:pt>
                <c:pt idx="2902">
                  <c:v>69.54216975559541</c:v>
                </c:pt>
                <c:pt idx="2903">
                  <c:v>69.456906724494644</c:v>
                </c:pt>
                <c:pt idx="2904">
                  <c:v>69.371226477570175</c:v>
                </c:pt>
                <c:pt idx="2905">
                  <c:v>69.285127481669093</c:v>
                </c:pt>
                <c:pt idx="2906">
                  <c:v>69.198608189754651</c:v>
                </c:pt>
                <c:pt idx="2907">
                  <c:v>69.111667040900642</c:v>
                </c:pt>
                <c:pt idx="2908">
                  <c:v>69.024302460289363</c:v>
                </c:pt>
                <c:pt idx="2909">
                  <c:v>68.936512859209927</c:v>
                </c:pt>
                <c:pt idx="2910">
                  <c:v>68.848296635054766</c:v>
                </c:pt>
                <c:pt idx="2911">
                  <c:v>68.759652171319772</c:v>
                </c:pt>
                <c:pt idx="2912">
                  <c:v>68.670577837604029</c:v>
                </c:pt>
                <c:pt idx="2913">
                  <c:v>68.581071989610322</c:v>
                </c:pt>
                <c:pt idx="2914">
                  <c:v>68.491132969146705</c:v>
                </c:pt>
                <c:pt idx="2915">
                  <c:v>68.400759104127232</c:v>
                </c:pt>
                <c:pt idx="2916">
                  <c:v>68.309948708577565</c:v>
                </c:pt>
                <c:pt idx="2917">
                  <c:v>68.218700082636204</c:v>
                </c:pt>
                <c:pt idx="2918">
                  <c:v>68.127011512560216</c:v>
                </c:pt>
                <c:pt idx="2919">
                  <c:v>68.034881270730565</c:v>
                </c:pt>
                <c:pt idx="2920">
                  <c:v>67.942307615658478</c:v>
                </c:pt>
                <c:pt idx="2921">
                  <c:v>67.849288791991995</c:v>
                </c:pt>
                <c:pt idx="2922">
                  <c:v>67.755823030526329</c:v>
                </c:pt>
                <c:pt idx="2923">
                  <c:v>67.661908548209723</c:v>
                </c:pt>
                <c:pt idx="2924">
                  <c:v>67.567543548156067</c:v>
                </c:pt>
                <c:pt idx="2925">
                  <c:v>67.472726219654831</c:v>
                </c:pt>
                <c:pt idx="2926">
                  <c:v>67.377454738183076</c:v>
                </c:pt>
                <c:pt idx="2927">
                  <c:v>67.281727265419406</c:v>
                </c:pt>
                <c:pt idx="2928">
                  <c:v>67.185541949256717</c:v>
                </c:pt>
                <c:pt idx="2929">
                  <c:v>67.08889692381851</c:v>
                </c:pt>
                <c:pt idx="2930">
                  <c:v>66.991790309473544</c:v>
                </c:pt>
                <c:pt idx="2931">
                  <c:v>66.894220212855572</c:v>
                </c:pt>
                <c:pt idx="2932">
                  <c:v>66.796184726880156</c:v>
                </c:pt>
                <c:pt idx="2933">
                  <c:v>66.697681930763153</c:v>
                </c:pt>
                <c:pt idx="2934">
                  <c:v>66.598709890044816</c:v>
                </c:pt>
                <c:pt idx="2935">
                  <c:v>66.499266656608484</c:v>
                </c:pt>
                <c:pt idx="2936">
                  <c:v>66.399350268706073</c:v>
                </c:pt>
                <c:pt idx="2937">
                  <c:v>66.298958750980631</c:v>
                </c:pt>
                <c:pt idx="2938">
                  <c:v>66.198090114493738</c:v>
                </c:pt>
                <c:pt idx="2939">
                  <c:v>66.096742356751477</c:v>
                </c:pt>
                <c:pt idx="2940">
                  <c:v>65.994913461732807</c:v>
                </c:pt>
                <c:pt idx="2941">
                  <c:v>65.892601399919883</c:v>
                </c:pt>
                <c:pt idx="2942">
                  <c:v>65.789804128328555</c:v>
                </c:pt>
                <c:pt idx="2943">
                  <c:v>65.68651959054101</c:v>
                </c:pt>
                <c:pt idx="2944">
                  <c:v>65.582745716738984</c:v>
                </c:pt>
                <c:pt idx="2945">
                  <c:v>65.478480423740962</c:v>
                </c:pt>
                <c:pt idx="2946">
                  <c:v>65.373721615036388</c:v>
                </c:pt>
                <c:pt idx="2947">
                  <c:v>65.268467180826576</c:v>
                </c:pt>
                <c:pt idx="2948">
                  <c:v>65.162714998062285</c:v>
                </c:pt>
                <c:pt idx="2949">
                  <c:v>65.056462930487157</c:v>
                </c:pt>
                <c:pt idx="2950">
                  <c:v>64.949708828678794</c:v>
                </c:pt>
                <c:pt idx="2951">
                  <c:v>64.842450530095519</c:v>
                </c:pt>
                <c:pt idx="2952">
                  <c:v>64.734685859121342</c:v>
                </c:pt>
                <c:pt idx="2953">
                  <c:v>64.626412627113737</c:v>
                </c:pt>
                <c:pt idx="2954">
                  <c:v>64.517628632455128</c:v>
                </c:pt>
                <c:pt idx="2955">
                  <c:v>64.408331660601974</c:v>
                </c:pt>
                <c:pt idx="2956">
                  <c:v>64.29851948413976</c:v>
                </c:pt>
                <c:pt idx="2957">
                  <c:v>64.188189862838669</c:v>
                </c:pt>
                <c:pt idx="2958">
                  <c:v>64.077340543707777</c:v>
                </c:pt>
                <c:pt idx="2959">
                  <c:v>63.96596926105714</c:v>
                </c:pt>
                <c:pt idx="2960">
                  <c:v>63.854073736555833</c:v>
                </c:pt>
                <c:pt idx="2961">
                  <c:v>63.741651679297135</c:v>
                </c:pt>
                <c:pt idx="2962">
                  <c:v>63.628700785860985</c:v>
                </c:pt>
                <c:pt idx="2963">
                  <c:v>63.515218740382693</c:v>
                </c:pt>
                <c:pt idx="2964">
                  <c:v>63.401203214619414</c:v>
                </c:pt>
                <c:pt idx="2965">
                  <c:v>63.28665186802364</c:v>
                </c:pt>
                <c:pt idx="2966">
                  <c:v>63.171562347813719</c:v>
                </c:pt>
                <c:pt idx="2967">
                  <c:v>63.055932289051057</c:v>
                </c:pt>
                <c:pt idx="2968">
                  <c:v>62.939759314716483</c:v>
                </c:pt>
                <c:pt idx="2969">
                  <c:v>62.823041035789359</c:v>
                </c:pt>
                <c:pt idx="2970">
                  <c:v>62.705775051330164</c:v>
                </c:pt>
                <c:pt idx="2971">
                  <c:v>62.587958948564747</c:v>
                </c:pt>
                <c:pt idx="2972">
                  <c:v>62.46959030297073</c:v>
                </c:pt>
                <c:pt idx="2973">
                  <c:v>62.350666678365982</c:v>
                </c:pt>
                <c:pt idx="2974">
                  <c:v>62.231185626999107</c:v>
                </c:pt>
                <c:pt idx="2975">
                  <c:v>62.111144689647304</c:v>
                </c:pt>
                <c:pt idx="2976">
                  <c:v>61.990541395706387</c:v>
                </c:pt>
                <c:pt idx="2977">
                  <c:v>61.869373263294833</c:v>
                </c:pt>
                <c:pt idx="2978">
                  <c:v>61.747637799352063</c:v>
                </c:pt>
                <c:pt idx="2979">
                  <c:v>61.625332499744971</c:v>
                </c:pt>
                <c:pt idx="2980">
                  <c:v>61.50245484937254</c:v>
                </c:pt>
                <c:pt idx="2981">
                  <c:v>61.379002322275525</c:v>
                </c:pt>
                <c:pt idx="2982">
                  <c:v>61.254972381749184</c:v>
                </c:pt>
                <c:pt idx="2983">
                  <c:v>61.130362480458274</c:v>
                </c:pt>
                <c:pt idx="2984">
                  <c:v>61.005170060554676</c:v>
                </c:pt>
                <c:pt idx="2985">
                  <c:v>60.879392553797544</c:v>
                </c:pt>
                <c:pt idx="2986">
                  <c:v>60.753027381676461</c:v>
                </c:pt>
                <c:pt idx="2987">
                  <c:v>60.626071955538947</c:v>
                </c:pt>
                <c:pt idx="2988">
                  <c:v>60.498523676719259</c:v>
                </c:pt>
                <c:pt idx="2989">
                  <c:v>60.370379936670915</c:v>
                </c:pt>
                <c:pt idx="2990">
                  <c:v>60.241638117102823</c:v>
                </c:pt>
                <c:pt idx="2991">
                  <c:v>60.112295590115963</c:v>
                </c:pt>
                <c:pt idx="2992">
                  <c:v>59.982349718347876</c:v>
                </c:pt>
                <c:pt idx="2993">
                  <c:v>59.851797855116359</c:v>
                </c:pt>
                <c:pt idx="2994">
                  <c:v>59.720637344566143</c:v>
                </c:pt>
                <c:pt idx="2995">
                  <c:v>59.588865521824459</c:v>
                </c:pt>
                <c:pt idx="2996">
                  <c:v>59.456479713151509</c:v>
                </c:pt>
                <c:pt idx="2997">
                  <c:v>59.323477236101354</c:v>
                </c:pt>
                <c:pt idx="2998">
                  <c:v>59.189855399683111</c:v>
                </c:pt>
                <c:pt idx="2999">
                  <c:v>59.055611504525757</c:v>
                </c:pt>
                <c:pt idx="3000">
                  <c:v>58.920742843046739</c:v>
                </c:pt>
                <c:pt idx="3001">
                  <c:v>58.785246699624437</c:v>
                </c:pt>
                <c:pt idx="3002">
                  <c:v>58.649120350773288</c:v>
                </c:pt>
                <c:pt idx="3003">
                  <c:v>58.512361065324995</c:v>
                </c:pt>
                <c:pt idx="3004">
                  <c:v>58.374966104609371</c:v>
                </c:pt>
                <c:pt idx="3005">
                  <c:v>58.236932722641939</c:v>
                </c:pt>
                <c:pt idx="3006">
                  <c:v>58.098258166315233</c:v>
                </c:pt>
                <c:pt idx="3007">
                  <c:v>57.958939675594095</c:v>
                </c:pt>
                <c:pt idx="3008">
                  <c:v>57.818974483709908</c:v>
                </c:pt>
                <c:pt idx="3009">
                  <c:v>57.67835981736782</c:v>
                </c:pt>
                <c:pt idx="3010">
                  <c:v>57.537092896948622</c:v>
                </c:pt>
                <c:pt idx="3011">
                  <c:v>57.395170936722849</c:v>
                </c:pt>
                <c:pt idx="3012">
                  <c:v>57.25259114506116</c:v>
                </c:pt>
                <c:pt idx="3013">
                  <c:v>57.109350724655485</c:v>
                </c:pt>
                <c:pt idx="3014">
                  <c:v>56.965446872739435</c:v>
                </c:pt>
                <c:pt idx="3015">
                  <c:v>56.82087678131515</c:v>
                </c:pt>
                <c:pt idx="3016">
                  <c:v>56.675637637385933</c:v>
                </c:pt>
                <c:pt idx="3017">
                  <c:v>56.529726623187997</c:v>
                </c:pt>
                <c:pt idx="3018">
                  <c:v>56.383140916432808</c:v>
                </c:pt>
                <c:pt idx="3019">
                  <c:v>56.235877690548165</c:v>
                </c:pt>
                <c:pt idx="3020">
                  <c:v>56.08793411492762</c:v>
                </c:pt>
                <c:pt idx="3021">
                  <c:v>55.939307355184013</c:v>
                </c:pt>
                <c:pt idx="3022">
                  <c:v>55.789994573402168</c:v>
                </c:pt>
                <c:pt idx="3023">
                  <c:v>55.639992928405121</c:v>
                </c:pt>
                <c:pt idx="3024">
                  <c:v>55.489299576016464</c:v>
                </c:pt>
                <c:pt idx="3025">
                  <c:v>55.337911669332769</c:v>
                </c:pt>
                <c:pt idx="3026">
                  <c:v>55.18582635899881</c:v>
                </c:pt>
                <c:pt idx="3027">
                  <c:v>55.033040793483352</c:v>
                </c:pt>
                <c:pt idx="3028">
                  <c:v>54.879552119370899</c:v>
                </c:pt>
                <c:pt idx="3029">
                  <c:v>54.725357481644153</c:v>
                </c:pt>
                <c:pt idx="3030">
                  <c:v>54.570454023980602</c:v>
                </c:pt>
                <c:pt idx="3031">
                  <c:v>54.414838889051893</c:v>
                </c:pt>
                <c:pt idx="3032">
                  <c:v>54.258509218826049</c:v>
                </c:pt>
                <c:pt idx="3033">
                  <c:v>54.101462154876756</c:v>
                </c:pt>
                <c:pt idx="3034">
                  <c:v>53.943694838696103</c:v>
                </c:pt>
                <c:pt idx="3035">
                  <c:v>53.78520441201438</c:v>
                </c:pt>
                <c:pt idx="3036">
                  <c:v>53.625988017120875</c:v>
                </c:pt>
                <c:pt idx="3037">
                  <c:v>53.466042797193722</c:v>
                </c:pt>
                <c:pt idx="3038">
                  <c:v>53.3053658966342</c:v>
                </c:pt>
                <c:pt idx="3039">
                  <c:v>53.143954461403183</c:v>
                </c:pt>
                <c:pt idx="3040">
                  <c:v>52.981805639364666</c:v>
                </c:pt>
                <c:pt idx="3041">
                  <c:v>52.818916580637364</c:v>
                </c:pt>
                <c:pt idx="3042">
                  <c:v>52.655284437944786</c:v>
                </c:pt>
                <c:pt idx="3043">
                  <c:v>52.490906366976617</c:v>
                </c:pt>
                <c:pt idx="3044">
                  <c:v>52.325779526751177</c:v>
                </c:pt>
                <c:pt idx="3045">
                  <c:v>52.159901079987449</c:v>
                </c:pt>
                <c:pt idx="3046">
                  <c:v>51.993268193476553</c:v>
                </c:pt>
                <c:pt idx="3047">
                  <c:v>51.825878038464452</c:v>
                </c:pt>
                <c:pt idx="3048">
                  <c:v>51.65772779103591</c:v>
                </c:pt>
                <c:pt idx="3049">
                  <c:v>51.488814632504329</c:v>
                </c:pt>
                <c:pt idx="3050">
                  <c:v>51.319135749810499</c:v>
                </c:pt>
                <c:pt idx="3051">
                  <c:v>51.148688335919871</c:v>
                </c:pt>
                <c:pt idx="3052">
                  <c:v>50.977469590233994</c:v>
                </c:pt>
                <c:pt idx="3053">
                  <c:v>50.805476718997397</c:v>
                </c:pt>
                <c:pt idx="3054">
                  <c:v>50.632706935718744</c:v>
                </c:pt>
                <c:pt idx="3055">
                  <c:v>50.459157461592639</c:v>
                </c:pt>
                <c:pt idx="3056">
                  <c:v>50.284825525927687</c:v>
                </c:pt>
                <c:pt idx="3057">
                  <c:v>50.109708366580605</c:v>
                </c:pt>
                <c:pt idx="3058">
                  <c:v>49.93380323039338</c:v>
                </c:pt>
                <c:pt idx="3059">
                  <c:v>49.757107373641531</c:v>
                </c:pt>
                <c:pt idx="3060">
                  <c:v>49.579618062481273</c:v>
                </c:pt>
                <c:pt idx="3061">
                  <c:v>49.40133257340446</c:v>
                </c:pt>
                <c:pt idx="3062">
                  <c:v>49.222248193701574</c:v>
                </c:pt>
                <c:pt idx="3063">
                  <c:v>49.042362221927561</c:v>
                </c:pt>
                <c:pt idx="3064">
                  <c:v>48.861671968371297</c:v>
                </c:pt>
                <c:pt idx="3065">
                  <c:v>48.680174755536029</c:v>
                </c:pt>
                <c:pt idx="3066">
                  <c:v>48.497867918619193</c:v>
                </c:pt>
                <c:pt idx="3067">
                  <c:v>48.314748806001774</c:v>
                </c:pt>
                <c:pt idx="3068">
                  <c:v>48.130814779741002</c:v>
                </c:pt>
                <c:pt idx="3069">
                  <c:v>47.946063216069035</c:v>
                </c:pt>
                <c:pt idx="3070">
                  <c:v>47.76049150589688</c:v>
                </c:pt>
                <c:pt idx="3071">
                  <c:v>47.574097055324188</c:v>
                </c:pt>
                <c:pt idx="3072">
                  <c:v>47.386877286153521</c:v>
                </c:pt>
                <c:pt idx="3073">
                  <c:v>47.198829636409044</c:v>
                </c:pt>
                <c:pt idx="3074">
                  <c:v>47.009951560864323</c:v>
                </c:pt>
                <c:pt idx="3075">
                  <c:v>46.820240531570448</c:v>
                </c:pt>
                <c:pt idx="3076">
                  <c:v>46.629694038391847</c:v>
                </c:pt>
                <c:pt idx="3077">
                  <c:v>46.438309589547089</c:v>
                </c:pt>
                <c:pt idx="3078">
                  <c:v>46.246084712155522</c:v>
                </c:pt>
                <c:pt idx="3079">
                  <c:v>46.053016952786521</c:v>
                </c:pt>
                <c:pt idx="3080">
                  <c:v>45.859103878015674</c:v>
                </c:pt>
                <c:pt idx="3081">
                  <c:v>45.66434307498767</c:v>
                </c:pt>
                <c:pt idx="3082">
                  <c:v>45.46873215197698</c:v>
                </c:pt>
                <c:pt idx="3083">
                  <c:v>45.272268738963703</c:v>
                </c:pt>
                <c:pt idx="3084">
                  <c:v>45.074950488206014</c:v>
                </c:pt>
                <c:pt idx="3085">
                  <c:v>44.876775074820898</c:v>
                </c:pt>
                <c:pt idx="3086">
                  <c:v>44.677740197368735</c:v>
                </c:pt>
                <c:pt idx="3087">
                  <c:v>44.477843578441934</c:v>
                </c:pt>
                <c:pt idx="3088">
                  <c:v>44.277082965259211</c:v>
                </c:pt>
                <c:pt idx="3089">
                  <c:v>44.075456130266673</c:v>
                </c:pt>
                <c:pt idx="3090">
                  <c:v>43.872960871733369</c:v>
                </c:pt>
                <c:pt idx="3091">
                  <c:v>43.66959501436591</c:v>
                </c:pt>
                <c:pt idx="3092">
                  <c:v>43.465356409916069</c:v>
                </c:pt>
                <c:pt idx="3093">
                  <c:v>43.260242937795454</c:v>
                </c:pt>
                <c:pt idx="3094">
                  <c:v>43.054252505696269</c:v>
                </c:pt>
                <c:pt idx="3095">
                  <c:v>42.847383050214262</c:v>
                </c:pt>
                <c:pt idx="3096">
                  <c:v>42.639632537474142</c:v>
                </c:pt>
                <c:pt idx="3097">
                  <c:v>42.430998963763841</c:v>
                </c:pt>
                <c:pt idx="3098">
                  <c:v>42.221480356166268</c:v>
                </c:pt>
                <c:pt idx="3099">
                  <c:v>42.011074773196952</c:v>
                </c:pt>
                <c:pt idx="3100">
                  <c:v>41.799780305447229</c:v>
                </c:pt>
                <c:pt idx="3101">
                  <c:v>41.587595076227643</c:v>
                </c:pt>
                <c:pt idx="3102">
                  <c:v>41.374517242216967</c:v>
                </c:pt>
                <c:pt idx="3103">
                  <c:v>41.160544994109699</c:v>
                </c:pt>
                <c:pt idx="3104">
                  <c:v>40.945676557274311</c:v>
                </c:pt>
                <c:pt idx="3105">
                  <c:v>40.729910192406749</c:v>
                </c:pt>
                <c:pt idx="3106">
                  <c:v>40.513244196190584</c:v>
                </c:pt>
                <c:pt idx="3107">
                  <c:v>40.295676901958416</c:v>
                </c:pt>
                <c:pt idx="3108">
                  <c:v>40.077206680353356</c:v>
                </c:pt>
                <c:pt idx="3109">
                  <c:v>39.857831940000295</c:v>
                </c:pt>
                <c:pt idx="3110">
                  <c:v>39.637551128168496</c:v>
                </c:pt>
                <c:pt idx="3111">
                  <c:v>39.416362731446725</c:v>
                </c:pt>
                <c:pt idx="3112">
                  <c:v>39.194265276409112</c:v>
                </c:pt>
                <c:pt idx="3113">
                  <c:v>38.971257330291621</c:v>
                </c:pt>
                <c:pt idx="3114">
                  <c:v>38.747337501669762</c:v>
                </c:pt>
                <c:pt idx="3115">
                  <c:v>38.522504441126529</c:v>
                </c:pt>
                <c:pt idx="3116">
                  <c:v>38.296756841935945</c:v>
                </c:pt>
                <c:pt idx="3117">
                  <c:v>38.0700934407364</c:v>
                </c:pt>
                <c:pt idx="3118">
                  <c:v>37.842513018210155</c:v>
                </c:pt>
                <c:pt idx="3119">
                  <c:v>37.614014399762368</c:v>
                </c:pt>
                <c:pt idx="3120">
                  <c:v>37.384596456201422</c:v>
                </c:pt>
                <c:pt idx="3121">
                  <c:v>37.154258104410701</c:v>
                </c:pt>
                <c:pt idx="3122">
                  <c:v>36.922998308036142</c:v>
                </c:pt>
                <c:pt idx="3123">
                  <c:v>36.69081607815906</c:v>
                </c:pt>
                <c:pt idx="3124">
                  <c:v>36.457710473974686</c:v>
                </c:pt>
                <c:pt idx="3125">
                  <c:v>36.223680603468722</c:v>
                </c:pt>
                <c:pt idx="3126">
                  <c:v>35.988725624093831</c:v>
                </c:pt>
                <c:pt idx="3127">
                  <c:v>35.752844743443177</c:v>
                </c:pt>
                <c:pt idx="3128">
                  <c:v>35.516037219922566</c:v>
                </c:pt>
                <c:pt idx="3129">
                  <c:v>35.278302363424046</c:v>
                </c:pt>
                <c:pt idx="3130">
                  <c:v>35.039639535991057</c:v>
                </c:pt>
                <c:pt idx="3131">
                  <c:v>34.800048152489069</c:v>
                </c:pt>
                <c:pt idx="3132">
                  <c:v>34.559527681267696</c:v>
                </c:pt>
                <c:pt idx="3133">
                  <c:v>34.318077644821187</c:v>
                </c:pt>
                <c:pt idx="3134">
                  <c:v>34.075697620450171</c:v>
                </c:pt>
                <c:pt idx="3135">
                  <c:v>33.832387240914386</c:v>
                </c:pt>
                <c:pt idx="3136">
                  <c:v>33.588146195084221</c:v>
                </c:pt>
                <c:pt idx="3137">
                  <c:v>33.342974228589782</c:v>
                </c:pt>
                <c:pt idx="3138">
                  <c:v>33.096871144465098</c:v>
                </c:pt>
                <c:pt idx="3139">
                  <c:v>32.84983680378474</c:v>
                </c:pt>
                <c:pt idx="3140">
                  <c:v>32.601871126302768</c:v>
                </c:pt>
                <c:pt idx="3141">
                  <c:v>32.35297409107946</c:v>
                </c:pt>
                <c:pt idx="3142">
                  <c:v>32.103145737106729</c:v>
                </c:pt>
                <c:pt idx="3143">
                  <c:v>31.852386163928117</c:v>
                </c:pt>
                <c:pt idx="3144">
                  <c:v>31.600695532251819</c:v>
                </c:pt>
                <c:pt idx="3145">
                  <c:v>31.348074064558404</c:v>
                </c:pt>
                <c:pt idx="3146">
                  <c:v>31.094522045700586</c:v>
                </c:pt>
                <c:pt idx="3147">
                  <c:v>30.84003982349887</c:v>
                </c:pt>
                <c:pt idx="3148">
                  <c:v>30.584627809329987</c:v>
                </c:pt>
                <c:pt idx="3149">
                  <c:v>30.32828647870295</c:v>
                </c:pt>
                <c:pt idx="3150">
                  <c:v>30.071016371837743</c:v>
                </c:pt>
                <c:pt idx="3151">
                  <c:v>29.812818094224184</c:v>
                </c:pt>
                <c:pt idx="3152">
                  <c:v>29.553692317181856</c:v>
                </c:pt>
                <c:pt idx="3153">
                  <c:v>29.29363977840751</c:v>
                </c:pt>
                <c:pt idx="3154">
                  <c:v>29.032661282514198</c:v>
                </c:pt>
                <c:pt idx="3155">
                  <c:v>28.770757701561706</c:v>
                </c:pt>
                <c:pt idx="3156">
                  <c:v>28.507929975575991</c:v>
                </c:pt>
                <c:pt idx="3157">
                  <c:v>28.244179113062245</c:v>
                </c:pt>
                <c:pt idx="3158">
                  <c:v>27.979506191505038</c:v>
                </c:pt>
                <c:pt idx="3159">
                  <c:v>27.713912357857794</c:v>
                </c:pt>
                <c:pt idx="3160">
                  <c:v>27.447398829022745</c:v>
                </c:pt>
                <c:pt idx="3161">
                  <c:v>27.179966892323762</c:v>
                </c:pt>
                <c:pt idx="3162">
                  <c:v>26.911617905957968</c:v>
                </c:pt>
                <c:pt idx="3163">
                  <c:v>26.642353299445801</c:v>
                </c:pt>
                <c:pt idx="3164">
                  <c:v>26.372174574064275</c:v>
                </c:pt>
                <c:pt idx="3165">
                  <c:v>26.10108330326733</c:v>
                </c:pt>
                <c:pt idx="3166">
                  <c:v>25.82908113309793</c:v>
                </c:pt>
                <c:pt idx="3167">
                  <c:v>25.556169782581492</c:v>
                </c:pt>
                <c:pt idx="3168">
                  <c:v>25.282351044109845</c:v>
                </c:pt>
                <c:pt idx="3169">
                  <c:v>25.007626783812384</c:v>
                </c:pt>
                <c:pt idx="3170">
                  <c:v>24.731998941911087</c:v>
                </c:pt>
                <c:pt idx="3171">
                  <c:v>24.455469533061006</c:v>
                </c:pt>
                <c:pt idx="3172">
                  <c:v>24.178040646679534</c:v>
                </c:pt>
                <c:pt idx="3173">
                  <c:v>23.899714447258873</c:v>
                </c:pt>
                <c:pt idx="3174">
                  <c:v>23.62049317466284</c:v>
                </c:pt>
                <c:pt idx="3175">
                  <c:v>23.340379144410463</c:v>
                </c:pt>
                <c:pt idx="3176">
                  <c:v>23.05937474794257</c:v>
                </c:pt>
                <c:pt idx="3177">
                  <c:v>22.77748245287205</c:v>
                </c:pt>
                <c:pt idx="3178">
                  <c:v>22.494704803220344</c:v>
                </c:pt>
                <c:pt idx="3179">
                  <c:v>22.211044419634419</c:v>
                </c:pt>
                <c:pt idx="3180">
                  <c:v>21.926503999589954</c:v>
                </c:pt>
                <c:pt idx="3181">
                  <c:v>21.641086317575457</c:v>
                </c:pt>
                <c:pt idx="3182">
                  <c:v>21.354794225261145</c:v>
                </c:pt>
                <c:pt idx="3183">
                  <c:v>21.067630651647136</c:v>
                </c:pt>
                <c:pt idx="3184">
                  <c:v>20.779598603199389</c:v>
                </c:pt>
                <c:pt idx="3185">
                  <c:v>20.490701163962683</c:v>
                </c:pt>
                <c:pt idx="3186">
                  <c:v>20.200941495655542</c:v>
                </c:pt>
                <c:pt idx="3187">
                  <c:v>19.910322837752062</c:v>
                </c:pt>
                <c:pt idx="3188">
                  <c:v>19.618848507538985</c:v>
                </c:pt>
                <c:pt idx="3189">
                  <c:v>19.326521900157275</c:v>
                </c:pt>
                <c:pt idx="3190">
                  <c:v>19.033346488623351</c:v>
                </c:pt>
                <c:pt idx="3191">
                  <c:v>18.739325823833639</c:v>
                </c:pt>
                <c:pt idx="3192">
                  <c:v>18.444463534545037</c:v>
                </c:pt>
                <c:pt idx="3193">
                  <c:v>18.14876332733914</c:v>
                </c:pt>
                <c:pt idx="3194">
                  <c:v>17.852228986568861</c:v>
                </c:pt>
                <c:pt idx="3195">
                  <c:v>17.5548643742774</c:v>
                </c:pt>
                <c:pt idx="3196">
                  <c:v>17.256673430105963</c:v>
                </c:pt>
                <c:pt idx="3197">
                  <c:v>16.957660171176514</c:v>
                </c:pt>
                <c:pt idx="3198">
                  <c:v>16.657828691953256</c:v>
                </c:pt>
                <c:pt idx="3199">
                  <c:v>16.357183164088241</c:v>
                </c:pt>
                <c:pt idx="3200">
                  <c:v>16.055727836239669</c:v>
                </c:pt>
                <c:pt idx="3201">
                  <c:v>15.753467033877371</c:v>
                </c:pt>
                <c:pt idx="3202">
                  <c:v>15.450405159060296</c:v>
                </c:pt>
                <c:pt idx="3203">
                  <c:v>15.146546690197255</c:v>
                </c:pt>
                <c:pt idx="3204">
                  <c:v>14.841896181787348</c:v>
                </c:pt>
                <c:pt idx="3205">
                  <c:v>14.536458264133643</c:v>
                </c:pt>
                <c:pt idx="3206">
                  <c:v>14.230237643043523</c:v>
                </c:pt>
                <c:pt idx="3207">
                  <c:v>13.923239099504457</c:v>
                </c:pt>
                <c:pt idx="3208">
                  <c:v>13.615467489333241</c:v>
                </c:pt>
                <c:pt idx="3209">
                  <c:v>13.306927742815787</c:v>
                </c:pt>
                <c:pt idx="3210">
                  <c:v>12.997624864315895</c:v>
                </c:pt>
                <c:pt idx="3211">
                  <c:v>12.687563931865867</c:v>
                </c:pt>
                <c:pt idx="3212">
                  <c:v>12.376750096736117</c:v>
                </c:pt>
                <c:pt idx="3213">
                  <c:v>12.06518858298702</c:v>
                </c:pt>
                <c:pt idx="3214">
                  <c:v>11.752884686992644</c:v>
                </c:pt>
                <c:pt idx="3215">
                  <c:v>11.439843776949147</c:v>
                </c:pt>
                <c:pt idx="3216">
                  <c:v>11.126071292360507</c:v>
                </c:pt>
                <c:pt idx="3217">
                  <c:v>10.811572743503206</c:v>
                </c:pt>
                <c:pt idx="3218">
                  <c:v>10.496353710870551</c:v>
                </c:pt>
                <c:pt idx="3219">
                  <c:v>10.180419844597054</c:v>
                </c:pt>
                <c:pt idx="3220">
                  <c:v>9.863776863858817</c:v>
                </c:pt>
                <c:pt idx="3221">
                  <c:v>9.5464305562579455</c:v>
                </c:pt>
                <c:pt idx="3222">
                  <c:v>9.2283867771873531</c:v>
                </c:pt>
                <c:pt idx="3223">
                  <c:v>8.9096514491666881</c:v>
                </c:pt>
                <c:pt idx="3224">
                  <c:v>8.5902305611731151</c:v>
                </c:pt>
                <c:pt idx="3225">
                  <c:v>8.2701301679364292</c:v>
                </c:pt>
                <c:pt idx="3226">
                  <c:v>7.949356389227745</c:v>
                </c:pt>
                <c:pt idx="3227">
                  <c:v>7.6279154091197654</c:v>
                </c:pt>
                <c:pt idx="3228">
                  <c:v>7.3058134752346007</c:v>
                </c:pt>
                <c:pt idx="3229">
                  <c:v>6.9830568979688508</c:v>
                </c:pt>
                <c:pt idx="3230">
                  <c:v>6.6596520496990763</c:v>
                </c:pt>
                <c:pt idx="3231">
                  <c:v>6.3356053639753043</c:v>
                </c:pt>
                <c:pt idx="3232">
                  <c:v>6.0109233346884139</c:v>
                </c:pt>
                <c:pt idx="3233">
                  <c:v>5.6856125152256993</c:v>
                </c:pt>
                <c:pt idx="3234">
                  <c:v>5.3596795176054286</c:v>
                </c:pt>
                <c:pt idx="3235">
                  <c:v>5.0331310115975612</c:v>
                </c:pt>
                <c:pt idx="3236">
                  <c:v>4.7059737238238029</c:v>
                </c:pt>
                <c:pt idx="3237">
                  <c:v>4.3782144368448144</c:v>
                </c:pt>
                <c:pt idx="3238">
                  <c:v>4.0498599882285475</c:v>
                </c:pt>
                <c:pt idx="3239">
                  <c:v>3.7209172696055361</c:v>
                </c:pt>
                <c:pt idx="3240">
                  <c:v>3.3913932257047463</c:v>
                </c:pt>
                <c:pt idx="3241">
                  <c:v>3.0612948533796498</c:v>
                </c:pt>
                <c:pt idx="3242">
                  <c:v>2.7306292006145441</c:v>
                </c:pt>
                <c:pt idx="3243">
                  <c:v>2.3994033655202429</c:v>
                </c:pt>
                <c:pt idx="3244">
                  <c:v>2.0676244953148455</c:v>
                </c:pt>
                <c:pt idx="3245">
                  <c:v>1.7352997852900671</c:v>
                </c:pt>
                <c:pt idx="3246">
                  <c:v>1.4024364777654057</c:v>
                </c:pt>
                <c:pt idx="3247">
                  <c:v>1.0690418610312236</c:v>
                </c:pt>
                <c:pt idx="3248">
                  <c:v>0.73512326827687957</c:v>
                </c:pt>
                <c:pt idx="3249">
                  <c:v>0.40068807650916938</c:v>
                </c:pt>
                <c:pt idx="3250">
                  <c:v>6.574370545897068E-2</c:v>
                </c:pt>
                <c:pt idx="3251">
                  <c:v>-0.26970238352214437</c:v>
                </c:pt>
                <c:pt idx="3252">
                  <c:v>-0.60564268857763182</c:v>
                </c:pt>
                <c:pt idx="3253">
                  <c:v>-0.94206966846689966</c:v>
                </c:pt>
                <c:pt idx="3254">
                  <c:v>-1.2789757437030005</c:v>
                </c:pt>
                <c:pt idx="3255">
                  <c:v>-1.6163532976894714</c:v>
                </c:pt>
                <c:pt idx="3256">
                  <c:v>-1.9541946778764725</c:v>
                </c:pt>
                <c:pt idx="3257">
                  <c:v>-2.2924921969139689</c:v>
                </c:pt>
                <c:pt idx="3258">
                  <c:v>-2.6312381338179307</c:v>
                </c:pt>
                <c:pt idx="3259">
                  <c:v>-2.9704247351455422</c:v>
                </c:pt>
                <c:pt idx="3260">
                  <c:v>-3.3100442161685351</c:v>
                </c:pt>
                <c:pt idx="3261">
                  <c:v>-3.6500887620624951</c:v>
                </c:pt>
                <c:pt idx="3262">
                  <c:v>-3.9905505290911663</c:v>
                </c:pt>
                <c:pt idx="3263">
                  <c:v>-4.3314216458044257</c:v>
                </c:pt>
                <c:pt idx="3264">
                  <c:v>-4.6726942142338999</c:v>
                </c:pt>
                <c:pt idx="3265">
                  <c:v>-5.0143603110947765</c:v>
                </c:pt>
                <c:pt idx="3266">
                  <c:v>-5.3564119889909421</c:v>
                </c:pt>
                <c:pt idx="3267">
                  <c:v>-5.6988412776211703</c:v>
                </c:pt>
                <c:pt idx="3268">
                  <c:v>-6.0416401849910528</c:v>
                </c:pt>
                <c:pt idx="3269">
                  <c:v>-6.3848006986208361</c:v>
                </c:pt>
                <c:pt idx="3270">
                  <c:v>-6.7283147867576645</c:v>
                </c:pt>
                <c:pt idx="3271">
                  <c:v>-7.0721743995878228</c:v>
                </c:pt>
                <c:pt idx="3272">
                  <c:v>-7.4163714704509118</c:v>
                </c:pt>
                <c:pt idx="3273">
                  <c:v>-7.7608979170457246</c:v>
                </c:pt>
                <c:pt idx="3274">
                  <c:v>-8.1057456426462977</c:v>
                </c:pt>
                <c:pt idx="3275">
                  <c:v>-8.45090653730648</c:v>
                </c:pt>
                <c:pt idx="3276">
                  <c:v>-8.7963724790673439</c:v>
                </c:pt>
                <c:pt idx="3277">
                  <c:v>-9.1421353351614982</c:v>
                </c:pt>
                <c:pt idx="3278">
                  <c:v>-9.4881869632113194</c:v>
                </c:pt>
                <c:pt idx="3279">
                  <c:v>-9.8345192124276366</c:v>
                </c:pt>
                <c:pt idx="3280">
                  <c:v>-10.181123924799863</c:v>
                </c:pt>
                <c:pt idx="3281">
                  <c:v>-10.527992936285273</c:v>
                </c:pt>
                <c:pt idx="3282">
                  <c:v>-10.875118077990834</c:v>
                </c:pt>
                <c:pt idx="3283">
                  <c:v>-11.222491177349497</c:v>
                </c:pt>
                <c:pt idx="3284">
                  <c:v>-11.570104059289775</c:v>
                </c:pt>
                <c:pt idx="3285">
                  <c:v>-11.917948547401153</c:v>
                </c:pt>
                <c:pt idx="3286">
                  <c:v>-12.26601646508999</c:v>
                </c:pt>
                <c:pt idx="3287">
                  <c:v>-12.61429963672731</c:v>
                </c:pt>
                <c:pt idx="3288">
                  <c:v>-12.962789888791548</c:v>
                </c:pt>
                <c:pt idx="3289">
                  <c:v>-13.311479050999679</c:v>
                </c:pt>
                <c:pt idx="3290">
                  <c:v>-13.660358957432493</c:v>
                </c:pt>
                <c:pt idx="3291">
                  <c:v>-14.009421447645877</c:v>
                </c:pt>
                <c:pt idx="3292">
                  <c:v>-14.358658367779213</c:v>
                </c:pt>
                <c:pt idx="3293">
                  <c:v>-14.708061571645032</c:v>
                </c:pt>
                <c:pt idx="3294">
                  <c:v>-15.057622921817796</c:v>
                </c:pt>
                <c:pt idx="3295">
                  <c:v>-15.407334290703318</c:v>
                </c:pt>
                <c:pt idx="3296">
                  <c:v>-15.757187561599977</c:v>
                </c:pt>
                <c:pt idx="3297">
                  <c:v>-16.107174629752507</c:v>
                </c:pt>
                <c:pt idx="3298">
                  <c:v>-16.45728740338464</c:v>
                </c:pt>
                <c:pt idx="3299">
                  <c:v>-16.807517804729059</c:v>
                </c:pt>
                <c:pt idx="3300">
                  <c:v>-17.157857771036646</c:v>
                </c:pt>
                <c:pt idx="3301">
                  <c:v>-17.508299255578891</c:v>
                </c:pt>
                <c:pt idx="3302">
                  <c:v>-17.858834228631821</c:v>
                </c:pt>
                <c:pt idx="3303">
                  <c:v>-18.209454678452261</c:v>
                </c:pt>
                <c:pt idx="3304">
                  <c:v>-18.560152612231832</c:v>
                </c:pt>
                <c:pt idx="3305">
                  <c:v>-18.910920057046127</c:v>
                </c:pt>
                <c:pt idx="3306">
                  <c:v>-19.261749060782307</c:v>
                </c:pt>
                <c:pt idx="3307">
                  <c:v>-19.612631693054283</c:v>
                </c:pt>
                <c:pt idx="3308">
                  <c:v>-19.963560046105556</c:v>
                </c:pt>
                <c:pt idx="3309">
                  <c:v>-20.314526235691659</c:v>
                </c:pt>
                <c:pt idx="3310">
                  <c:v>-20.665522401952131</c:v>
                </c:pt>
                <c:pt idx="3311">
                  <c:v>-21.016540710263683</c:v>
                </c:pt>
                <c:pt idx="3312">
                  <c:v>-21.367573352078637</c:v>
                </c:pt>
                <c:pt idx="3313">
                  <c:v>-21.718612545749011</c:v>
                </c:pt>
                <c:pt idx="3314">
                  <c:v>-22.069650537330517</c:v>
                </c:pt>
                <c:pt idx="3315">
                  <c:v>-22.420679601374331</c:v>
                </c:pt>
                <c:pt idx="3316">
                  <c:v>-22.771692041700788</c:v>
                </c:pt>
                <c:pt idx="3317">
                  <c:v>-23.122680192153609</c:v>
                </c:pt>
                <c:pt idx="3318">
                  <c:v>-23.473636417344579</c:v>
                </c:pt>
                <c:pt idx="3319">
                  <c:v>-23.824553113374435</c:v>
                </c:pt>
                <c:pt idx="3320">
                  <c:v>-24.175422708539514</c:v>
                </c:pt>
                <c:pt idx="3321">
                  <c:v>-24.526237664021892</c:v>
                </c:pt>
                <c:pt idx="3322">
                  <c:v>-24.876990474563826</c:v>
                </c:pt>
                <c:pt idx="3323">
                  <c:v>-25.227673669118445</c:v>
                </c:pt>
                <c:pt idx="3324">
                  <c:v>-25.578279811494014</c:v>
                </c:pt>
                <c:pt idx="3325">
                  <c:v>-25.928801500970849</c:v>
                </c:pt>
                <c:pt idx="3326">
                  <c:v>-26.279231372906793</c:v>
                </c:pt>
                <c:pt idx="3327">
                  <c:v>-26.629562099324744</c:v>
                </c:pt>
                <c:pt idx="3328">
                  <c:v>-26.979786389480779</c:v>
                </c:pt>
                <c:pt idx="3329">
                  <c:v>-27.329896990415932</c:v>
                </c:pt>
                <c:pt idx="3330">
                  <c:v>-27.67988668749291</c:v>
                </c:pt>
                <c:pt idx="3331">
                  <c:v>-28.029748304914136</c:v>
                </c:pt>
                <c:pt idx="3332">
                  <c:v>-28.379474706219924</c:v>
                </c:pt>
                <c:pt idx="3333">
                  <c:v>-28.729058794774147</c:v>
                </c:pt>
                <c:pt idx="3334">
                  <c:v>-29.07849351423198</c:v>
                </c:pt>
                <c:pt idx="3335">
                  <c:v>-29.427771848985003</c:v>
                </c:pt>
                <c:pt idx="3336">
                  <c:v>-29.776886824598364</c:v>
                </c:pt>
                <c:pt idx="3337">
                  <c:v>-30.125831508225957</c:v>
                </c:pt>
                <c:pt idx="3338">
                  <c:v>-30.474599009007136</c:v>
                </c:pt>
                <c:pt idx="3339">
                  <c:v>-30.823182478451514</c:v>
                </c:pt>
                <c:pt idx="3340">
                  <c:v>-31.171575110804497</c:v>
                </c:pt>
                <c:pt idx="3341">
                  <c:v>-31.51977014339684</c:v>
                </c:pt>
                <c:pt idx="3342">
                  <c:v>-31.867760856978663</c:v>
                </c:pt>
                <c:pt idx="3343">
                  <c:v>-32.215540576034698</c:v>
                </c:pt>
                <c:pt idx="3344">
                  <c:v>-32.563102669089545</c:v>
                </c:pt>
                <c:pt idx="3345">
                  <c:v>-32.9104405489893</c:v>
                </c:pt>
                <c:pt idx="3346">
                  <c:v>-33.257547673173349</c:v>
                </c:pt>
                <c:pt idx="3347">
                  <c:v>-33.604417543929543</c:v>
                </c:pt>
                <c:pt idx="3348">
                  <c:v>-33.951043708631204</c:v>
                </c:pt>
                <c:pt idx="3349">
                  <c:v>-34.297419759962253</c:v>
                </c:pt>
                <c:pt idx="3350">
                  <c:v>-34.643539336127333</c:v>
                </c:pt>
                <c:pt idx="3351">
                  <c:v>-34.989396121044166</c:v>
                </c:pt>
                <c:pt idx="3352">
                  <c:v>-35.334983844522441</c:v>
                </c:pt>
                <c:pt idx="3353">
                  <c:v>-35.680296282432863</c:v>
                </c:pt>
                <c:pt idx="3354">
                  <c:v>-36.025327256854098</c:v>
                </c:pt>
                <c:pt idx="3355">
                  <c:v>-36.370070636212972</c:v>
                </c:pt>
                <c:pt idx="3356">
                  <c:v>-36.71452033540524</c:v>
                </c:pt>
                <c:pt idx="3357">
                  <c:v>-37.058670315907307</c:v>
                </c:pt>
                <c:pt idx="3358">
                  <c:v>-37.402514585873206</c:v>
                </c:pt>
                <c:pt idx="3359">
                  <c:v>-37.746047200214946</c:v>
                </c:pt>
                <c:pt idx="3360">
                  <c:v>-38.089262260677145</c:v>
                </c:pt>
                <c:pt idx="3361">
                  <c:v>-38.432153915891035</c:v>
                </c:pt>
                <c:pt idx="3362">
                  <c:v>-38.774716361423458</c:v>
                </c:pt>
                <c:pt idx="3363">
                  <c:v>-39.116943839809068</c:v>
                </c:pt>
                <c:pt idx="3364">
                  <c:v>-39.458830640569545</c:v>
                </c:pt>
                <c:pt idx="3365">
                  <c:v>-39.800371100227466</c:v>
                </c:pt>
                <c:pt idx="3366">
                  <c:v>-40.141559602300703</c:v>
                </c:pt>
                <c:pt idx="3367">
                  <c:v>-40.482390577293017</c:v>
                </c:pt>
                <c:pt idx="3368">
                  <c:v>-40.822858502668026</c:v>
                </c:pt>
                <c:pt idx="3369">
                  <c:v>-41.162957902815066</c:v>
                </c:pt>
                <c:pt idx="3370">
                  <c:v>-41.502683349005821</c:v>
                </c:pt>
                <c:pt idx="3371">
                  <c:v>-41.842029459335777</c:v>
                </c:pt>
                <c:pt idx="3372">
                  <c:v>-42.180990898663737</c:v>
                </c:pt>
                <c:pt idx="3373">
                  <c:v>-42.519562378533237</c:v>
                </c:pt>
                <c:pt idx="3374">
                  <c:v>-42.857738657089953</c:v>
                </c:pt>
                <c:pt idx="3375">
                  <c:v>-43.195514538988476</c:v>
                </c:pt>
                <c:pt idx="3376">
                  <c:v>-43.532884875288943</c:v>
                </c:pt>
                <c:pt idx="3377">
                  <c:v>-43.869844563345964</c:v>
                </c:pt>
                <c:pt idx="3378">
                  <c:v>-44.20638854669096</c:v>
                </c:pt>
                <c:pt idx="3379">
                  <c:v>-44.54251181490153</c:v>
                </c:pt>
                <c:pt idx="3380">
                  <c:v>-44.878209403468162</c:v>
                </c:pt>
                <c:pt idx="3381">
                  <c:v>-45.213476393648733</c:v>
                </c:pt>
                <c:pt idx="3382">
                  <c:v>-45.54830791231899</c:v>
                </c:pt>
                <c:pt idx="3383">
                  <c:v>-45.882699131814263</c:v>
                </c:pt>
                <c:pt idx="3384">
                  <c:v>-46.216645269763291</c:v>
                </c:pt>
                <c:pt idx="3385">
                  <c:v>-46.550141588917342</c:v>
                </c:pt>
                <c:pt idx="3386">
                  <c:v>-46.883183396971248</c:v>
                </c:pt>
                <c:pt idx="3387">
                  <c:v>-47.215766046379514</c:v>
                </c:pt>
                <c:pt idx="3388">
                  <c:v>-47.547884934162965</c:v>
                </c:pt>
                <c:pt idx="3389">
                  <c:v>-47.879535501716759</c:v>
                </c:pt>
                <c:pt idx="3390">
                  <c:v>-48.21071323460248</c:v>
                </c:pt>
                <c:pt idx="3391">
                  <c:v>-48.54141366234569</c:v>
                </c:pt>
                <c:pt idx="3392">
                  <c:v>-48.87163235822095</c:v>
                </c:pt>
                <c:pt idx="3393">
                  <c:v>-49.201364939032487</c:v>
                </c:pt>
                <c:pt idx="3394">
                  <c:v>-49.530607064895946</c:v>
                </c:pt>
                <c:pt idx="3395">
                  <c:v>-49.859354439008115</c:v>
                </c:pt>
                <c:pt idx="3396">
                  <c:v>-50.187602807418074</c:v>
                </c:pt>
                <c:pt idx="3397">
                  <c:v>-50.51534795878942</c:v>
                </c:pt>
                <c:pt idx="3398">
                  <c:v>-50.842585724164422</c:v>
                </c:pt>
                <c:pt idx="3399">
                  <c:v>-51.169311976718745</c:v>
                </c:pt>
                <c:pt idx="3400">
                  <c:v>-51.49552263151665</c:v>
                </c:pt>
                <c:pt idx="3401">
                  <c:v>-51.821213645261793</c:v>
                </c:pt>
                <c:pt idx="3402">
                  <c:v>-52.146381016043208</c:v>
                </c:pt>
                <c:pt idx="3403">
                  <c:v>-52.471020783081428</c:v>
                </c:pt>
                <c:pt idx="3404">
                  <c:v>-52.795129026469027</c:v>
                </c:pt>
                <c:pt idx="3405">
                  <c:v>-53.1187018669129</c:v>
                </c:pt>
                <c:pt idx="3406">
                  <c:v>-53.441735465467318</c:v>
                </c:pt>
                <c:pt idx="3407">
                  <c:v>-53.764226023271107</c:v>
                </c:pt>
                <c:pt idx="3408">
                  <c:v>-54.086169781280702</c:v>
                </c:pt>
                <c:pt idx="3409">
                  <c:v>-54.407563020001007</c:v>
                </c:pt>
                <c:pt idx="3410">
                  <c:v>-54.72840205921247</c:v>
                </c:pt>
                <c:pt idx="3411">
                  <c:v>-55.048683257704511</c:v>
                </c:pt>
                <c:pt idx="3412">
                  <c:v>-55.368403012995842</c:v>
                </c:pt>
                <c:pt idx="3413">
                  <c:v>-55.687557761062592</c:v>
                </c:pt>
                <c:pt idx="3414">
                  <c:v>-56.006143976063484</c:v>
                </c:pt>
                <c:pt idx="3415">
                  <c:v>-56.324158170062844</c:v>
                </c:pt>
                <c:pt idx="3416">
                  <c:v>-56.641596892751494</c:v>
                </c:pt>
                <c:pt idx="3417">
                  <c:v>-56.958456731170685</c:v>
                </c:pt>
                <c:pt idx="3418">
                  <c:v>-57.274734309432858</c:v>
                </c:pt>
                <c:pt idx="3419">
                  <c:v>-57.590426288443012</c:v>
                </c:pt>
                <c:pt idx="3420">
                  <c:v>-57.905529365619742</c:v>
                </c:pt>
                <c:pt idx="3421">
                  <c:v>-58.220040274614831</c:v>
                </c:pt>
                <c:pt idx="3422">
                  <c:v>-58.533955785037492</c:v>
                </c:pt>
                <c:pt idx="3423">
                  <c:v>-58.847272702169789</c:v>
                </c:pt>
                <c:pt idx="3424">
                  <c:v>-59.159987866694195</c:v>
                </c:pt>
                <c:pt idx="3425">
                  <c:v>-59.472098154410347</c:v>
                </c:pt>
                <c:pt idx="3426">
                  <c:v>-59.783600475959915</c:v>
                </c:pt>
                <c:pt idx="3427">
                  <c:v>-60.094491776546562</c:v>
                </c:pt>
                <c:pt idx="3428">
                  <c:v>-60.404769035661786</c:v>
                </c:pt>
                <c:pt idx="3429">
                  <c:v>-60.714429266808764</c:v>
                </c:pt>
                <c:pt idx="3430">
                  <c:v>-61.023469517223148</c:v>
                </c:pt>
                <c:pt idx="3431">
                  <c:v>-61.331886867605334</c:v>
                </c:pt>
                <c:pt idx="3432">
                  <c:v>-61.63967843184146</c:v>
                </c:pt>
                <c:pt idx="3433">
                  <c:v>-61.94684135673387</c:v>
                </c:pt>
                <c:pt idx="3434">
                  <c:v>-62.253372821731006</c:v>
                </c:pt>
                <c:pt idx="3435">
                  <c:v>-62.559270038654873</c:v>
                </c:pt>
                <c:pt idx="3436">
                  <c:v>-62.864530251435369</c:v>
                </c:pt>
                <c:pt idx="3437">
                  <c:v>-63.169150735842024</c:v>
                </c:pt>
                <c:pt idx="3438">
                  <c:v>-63.473128799217207</c:v>
                </c:pt>
                <c:pt idx="3439">
                  <c:v>-63.776461780214731</c:v>
                </c:pt>
                <c:pt idx="3440">
                  <c:v>-64.079147048535731</c:v>
                </c:pt>
                <c:pt idx="3441">
                  <c:v>-64.381182004666968</c:v>
                </c:pt>
                <c:pt idx="3442">
                  <c:v>-64.682564079623916</c:v>
                </c:pt>
                <c:pt idx="3443">
                  <c:v>-64.983290734691138</c:v>
                </c:pt>
                <c:pt idx="3444">
                  <c:v>-65.283359461167976</c:v>
                </c:pt>
                <c:pt idx="3445">
                  <c:v>-65.582767780114537</c:v>
                </c:pt>
                <c:pt idx="3446">
                  <c:v>-65.881513242098649</c:v>
                </c:pt>
                <c:pt idx="3447">
                  <c:v>-66.179593426946539</c:v>
                </c:pt>
                <c:pt idx="3448">
                  <c:v>-66.477005943495641</c:v>
                </c:pt>
                <c:pt idx="3449">
                  <c:v>-66.773748429346867</c:v>
                </c:pt>
                <c:pt idx="3450">
                  <c:v>-67.069818550620994</c:v>
                </c:pt>
                <c:pt idx="3451">
                  <c:v>-67.36521400171614</c:v>
                </c:pt>
                <c:pt idx="3452">
                  <c:v>-67.659932505070174</c:v>
                </c:pt>
                <c:pt idx="3453">
                  <c:v>-67.953971810919754</c:v>
                </c:pt>
                <c:pt idx="3454">
                  <c:v>-68.247329697065013</c:v>
                </c:pt>
                <c:pt idx="3455">
                  <c:v>-68.540003968637137</c:v>
                </c:pt>
                <c:pt idx="3456">
                  <c:v>-68.831992457866846</c:v>
                </c:pt>
                <c:pt idx="3457">
                  <c:v>-69.123293023854004</c:v>
                </c:pt>
                <c:pt idx="3458">
                  <c:v>-69.413903552341125</c:v>
                </c:pt>
                <c:pt idx="3459">
                  <c:v>-69.703821955487925</c:v>
                </c:pt>
                <c:pt idx="3460">
                  <c:v>-69.993046171650661</c:v>
                </c:pt>
                <c:pt idx="3461">
                  <c:v>-70.281574165157281</c:v>
                </c:pt>
                <c:pt idx="3462">
                  <c:v>-70.569403926094353</c:v>
                </c:pt>
                <c:pt idx="3463">
                  <c:v>-70.856533470088124</c:v>
                </c:pt>
                <c:pt idx="3464">
                  <c:v>-71.142960838090318</c:v>
                </c:pt>
                <c:pt idx="3465">
                  <c:v>-71.428684096167885</c:v>
                </c:pt>
                <c:pt idx="3466">
                  <c:v>-71.713701335294914</c:v>
                </c:pt>
                <c:pt idx="3467">
                  <c:v>-71.998010671141969</c:v>
                </c:pt>
                <c:pt idx="3468">
                  <c:v>-72.281610243875377</c:v>
                </c:pt>
                <c:pt idx="3469">
                  <c:v>-72.564498217951865</c:v>
                </c:pt>
                <c:pt idx="3470">
                  <c:v>-72.846672781919366</c:v>
                </c:pt>
                <c:pt idx="3471">
                  <c:v>-73.128132148219649</c:v>
                </c:pt>
                <c:pt idx="3472">
                  <c:v>-73.408874552990298</c:v>
                </c:pt>
                <c:pt idx="3473">
                  <c:v>-73.688898255873767</c:v>
                </c:pt>
                <c:pt idx="3474">
                  <c:v>-73.968201539824719</c:v>
                </c:pt>
                <c:pt idx="3475">
                  <c:v>-74.246782710919206</c:v>
                </c:pt>
                <c:pt idx="3476">
                  <c:v>-74.524640098172284</c:v>
                </c:pt>
                <c:pt idx="3477">
                  <c:v>-74.801772053347079</c:v>
                </c:pt>
                <c:pt idx="3478">
                  <c:v>-75.078176950777589</c:v>
                </c:pt>
                <c:pt idx="3479">
                  <c:v>-75.353853187183191</c:v>
                </c:pt>
                <c:pt idx="3480">
                  <c:v>-75.628799181496262</c:v>
                </c:pt>
                <c:pt idx="3481">
                  <c:v>-75.903013374679432</c:v>
                </c:pt>
                <c:pt idx="3482">
                  <c:v>-76.176494229555757</c:v>
                </c:pt>
                <c:pt idx="3483">
                  <c:v>-76.449240230634814</c:v>
                </c:pt>
                <c:pt idx="3484">
                  <c:v>-76.721249883943315</c:v>
                </c:pt>
                <c:pt idx="3485">
                  <c:v>-76.99252171685616</c:v>
                </c:pt>
                <c:pt idx="3486">
                  <c:v>-77.263054277931346</c:v>
                </c:pt>
                <c:pt idx="3487">
                  <c:v>-77.532846136746286</c:v>
                </c:pt>
                <c:pt idx="3488">
                  <c:v>-77.80189588373392</c:v>
                </c:pt>
                <c:pt idx="3489">
                  <c:v>-78.07020213002447</c:v>
                </c:pt>
                <c:pt idx="3490">
                  <c:v>-78.337763507286851</c:v>
                </c:pt>
                <c:pt idx="3491">
                  <c:v>-78.604578667572099</c:v>
                </c:pt>
                <c:pt idx="3492">
                  <c:v>-78.870646283158294</c:v>
                </c:pt>
                <c:pt idx="3493">
                  <c:v>-79.135965046400429</c:v>
                </c:pt>
                <c:pt idx="3494">
                  <c:v>-79.400533669576973</c:v>
                </c:pt>
                <c:pt idx="3495">
                  <c:v>-79.664350884742831</c:v>
                </c:pt>
                <c:pt idx="3496">
                  <c:v>-79.927415443581495</c:v>
                </c:pt>
                <c:pt idx="3497">
                  <c:v>-80.189726117260321</c:v>
                </c:pt>
                <c:pt idx="3498">
                  <c:v>-80.451281696286841</c:v>
                </c:pt>
                <c:pt idx="3499">
                  <c:v>-80.71208099036663</c:v>
                </c:pt>
                <c:pt idx="3500">
                  <c:v>-80.972122828263068</c:v>
                </c:pt>
                <c:pt idx="3501">
                  <c:v>-81.231406057658774</c:v>
                </c:pt>
                <c:pt idx="3502">
                  <c:v>-81.489929545020047</c:v>
                </c:pt>
                <c:pt idx="3503">
                  <c:v>-81.747692175460841</c:v>
                </c:pt>
                <c:pt idx="3504">
                  <c:v>-82.004692852608031</c:v>
                </c:pt>
                <c:pt idx="3505">
                  <c:v>-82.260930498471112</c:v>
                </c:pt>
                <c:pt idx="3506">
                  <c:v>-82.516404053310382</c:v>
                </c:pt>
                <c:pt idx="3507">
                  <c:v>-82.771112475508772</c:v>
                </c:pt>
                <c:pt idx="3508">
                  <c:v>-83.025054741444094</c:v>
                </c:pt>
                <c:pt idx="3509">
                  <c:v>-83.278229845362191</c:v>
                </c:pt>
                <c:pt idx="3510">
                  <c:v>-83.530636799253216</c:v>
                </c:pt>
                <c:pt idx="3511">
                  <c:v>-83.782274632728232</c:v>
                </c:pt>
                <c:pt idx="3512">
                  <c:v>-84.033142392896963</c:v>
                </c:pt>
                <c:pt idx="3513">
                  <c:v>-84.283239144247318</c:v>
                </c:pt>
                <c:pt idx="3514">
                  <c:v>-84.532563968526958</c:v>
                </c:pt>
                <c:pt idx="3515">
                  <c:v>-84.781115964623595</c:v>
                </c:pt>
                <c:pt idx="3516">
                  <c:v>-85.028894248451664</c:v>
                </c:pt>
                <c:pt idx="3517">
                  <c:v>-85.275897952831826</c:v>
                </c:pt>
                <c:pt idx="3518">
                  <c:v>-85.52212622738223</c:v>
                </c:pt>
                <c:pt idx="3519">
                  <c:v>-85.767578238402749</c:v>
                </c:pt>
                <c:pt idx="3520">
                  <c:v>-86.012253168763493</c:v>
                </c:pt>
                <c:pt idx="3521">
                  <c:v>-86.256150217793916</c:v>
                </c:pt>
                <c:pt idx="3522">
                  <c:v>-86.499268601174691</c:v>
                </c:pt>
                <c:pt idx="3523">
                  <c:v>-86.741607550827581</c:v>
                </c:pt>
                <c:pt idx="3524">
                  <c:v>-86.983166314810035</c:v>
                </c:pt>
                <c:pt idx="3525">
                  <c:v>-87.223944157206489</c:v>
                </c:pt>
                <c:pt idx="3526">
                  <c:v>-87.463940358026548</c:v>
                </c:pt>
                <c:pt idx="3527">
                  <c:v>-87.703154213097349</c:v>
                </c:pt>
                <c:pt idx="3528">
                  <c:v>-87.941585033962269</c:v>
                </c:pt>
                <c:pt idx="3529">
                  <c:v>-88.179232147778606</c:v>
                </c:pt>
                <c:pt idx="3530">
                  <c:v>-88.416094897215913</c:v>
                </c:pt>
                <c:pt idx="3531">
                  <c:v>-88.652172640355261</c:v>
                </c:pt>
                <c:pt idx="3532">
                  <c:v>-88.887464750590837</c:v>
                </c:pt>
                <c:pt idx="3533">
                  <c:v>-89.121970616530973</c:v>
                </c:pt>
                <c:pt idx="3534">
                  <c:v>-89.355689641899062</c:v>
                </c:pt>
                <c:pt idx="3535">
                  <c:v>-89.588621245439683</c:v>
                </c:pt>
                <c:pt idx="3536">
                  <c:v>-89.820764860819068</c:v>
                </c:pt>
                <c:pt idx="3537">
                  <c:v>-90.052119936531881</c:v>
                </c:pt>
                <c:pt idx="3538">
                  <c:v>-90.282685935807592</c:v>
                </c:pt>
                <c:pt idx="3539">
                  <c:v>-90.512462336513934</c:v>
                </c:pt>
                <c:pt idx="3540">
                  <c:v>-90.741448631066405</c:v>
                </c:pt>
                <c:pt idx="3541">
                  <c:v>-90.969644326334901</c:v>
                </c:pt>
                <c:pt idx="3542">
                  <c:v>-91.197048943553426</c:v>
                </c:pt>
                <c:pt idx="3543">
                  <c:v>-91.423662018227773</c:v>
                </c:pt>
                <c:pt idx="3544">
                  <c:v>-91.649483100044677</c:v>
                </c:pt>
                <c:pt idx="3545">
                  <c:v>-91.874511752785466</c:v>
                </c:pt>
                <c:pt idx="3546">
                  <c:v>-92.098747554235175</c:v>
                </c:pt>
                <c:pt idx="3547">
                  <c:v>-92.322190096092896</c:v>
                </c:pt>
                <c:pt idx="3548">
                  <c:v>-92.544838983887203</c:v>
                </c:pt>
                <c:pt idx="3549">
                  <c:v>-92.76669383688818</c:v>
                </c:pt>
                <c:pt idx="3550">
                  <c:v>-92.987754288018564</c:v>
                </c:pt>
                <c:pt idx="3551">
                  <c:v>-93.208019983771152</c:v>
                </c:pt>
                <c:pt idx="3552">
                  <c:v>-93.427490584122907</c:v>
                </c:pt>
                <c:pt idx="3553">
                  <c:v>-93.646165762447765</c:v>
                </c:pt>
                <c:pt idx="3554">
                  <c:v>-93.864045205434522</c:v>
                </c:pt>
                <c:pt idx="3555">
                  <c:v>-94.081128613003585</c:v>
                </c:pt>
                <c:pt idx="3556">
                  <c:v>-94.297415698221812</c:v>
                </c:pt>
                <c:pt idx="3557">
                  <c:v>-94.512906187222057</c:v>
                </c:pt>
                <c:pt idx="3558">
                  <c:v>-94.727599819118524</c:v>
                </c:pt>
                <c:pt idx="3559">
                  <c:v>-94.94149634592641</c:v>
                </c:pt>
                <c:pt idx="3560">
                  <c:v>-95.154595532480329</c:v>
                </c:pt>
                <c:pt idx="3561">
                  <c:v>-95.366897156353389</c:v>
                </c:pt>
                <c:pt idx="3562">
                  <c:v>-95.578401007777472</c:v>
                </c:pt>
                <c:pt idx="3563">
                  <c:v>-95.789106889561012</c:v>
                </c:pt>
                <c:pt idx="3564">
                  <c:v>-95.999014617012747</c:v>
                </c:pt>
                <c:pt idx="3565">
                  <c:v>-96.208124017859006</c:v>
                </c:pt>
                <c:pt idx="3566">
                  <c:v>-96.416434932167903</c:v>
                </c:pt>
                <c:pt idx="3567">
                  <c:v>-96.623947212268732</c:v>
                </c:pt>
                <c:pt idx="3568">
                  <c:v>-96.830660722675177</c:v>
                </c:pt>
                <c:pt idx="3569">
                  <c:v>-97.036575340006749</c:v>
                </c:pt>
                <c:pt idx="3570">
                  <c:v>-97.2416909529138</c:v>
                </c:pt>
                <c:pt idx="3571">
                  <c:v>-97.446007461997084</c:v>
                </c:pt>
                <c:pt idx="3572">
                  <c:v>-97.649524779733355</c:v>
                </c:pt>
                <c:pt idx="3573">
                  <c:v>-97.852242830400741</c:v>
                </c:pt>
                <c:pt idx="3574">
                  <c:v>-98.05416154999773</c:v>
                </c:pt>
                <c:pt idx="3575">
                  <c:v>-98.255280886173708</c:v>
                </c:pt>
                <c:pt idx="3576">
                  <c:v>-98.455600798149206</c:v>
                </c:pt>
                <c:pt idx="3577">
                  <c:v>-98.655121256644378</c:v>
                </c:pt>
                <c:pt idx="3578">
                  <c:v>-98.853842243801139</c:v>
                </c:pt>
                <c:pt idx="3579">
                  <c:v>-99.051763753111814</c:v>
                </c:pt>
                <c:pt idx="3580">
                  <c:v>-99.248885789343035</c:v>
                </c:pt>
                <c:pt idx="3581">
                  <c:v>-99.445208368464648</c:v>
                </c:pt>
                <c:pt idx="3582">
                  <c:v>-99.640731517573656</c:v>
                </c:pt>
                <c:pt idx="3583">
                  <c:v>-99.835455274823019</c:v>
                </c:pt>
                <c:pt idx="3584">
                  <c:v>-100.02937968934813</c:v>
                </c:pt>
                <c:pt idx="3585">
                  <c:v>-100.22250482119534</c:v>
                </c:pt>
                <c:pt idx="3586">
                  <c:v>-100.41483074124845</c:v>
                </c:pt>
                <c:pt idx="3587">
                  <c:v>-100.60635753115788</c:v>
                </c:pt>
                <c:pt idx="3588">
                  <c:v>-100.79708528326928</c:v>
                </c:pt>
                <c:pt idx="3589">
                  <c:v>-100.98701410055152</c:v>
                </c:pt>
                <c:pt idx="3590">
                  <c:v>-101.17614409652657</c:v>
                </c:pt>
                <c:pt idx="3591">
                  <c:v>-101.36447539519776</c:v>
                </c:pt>
                <c:pt idx="3592">
                  <c:v>-101.55200813098114</c:v>
                </c:pt>
                <c:pt idx="3593">
                  <c:v>-101.73874244863264</c:v>
                </c:pt>
                <c:pt idx="3594">
                  <c:v>-101.92467850318202</c:v>
                </c:pt>
                <c:pt idx="3595">
                  <c:v>-102.10981645985986</c:v>
                </c:pt>
                <c:pt idx="3596">
                  <c:v>-102.29415649402905</c:v>
                </c:pt>
                <c:pt idx="3597">
                  <c:v>-102.47769879111929</c:v>
                </c:pt>
                <c:pt idx="3598">
                  <c:v>-102.66044354655202</c:v>
                </c:pt>
                <c:pt idx="3599">
                  <c:v>-102.84239096567811</c:v>
                </c:pt>
                <c:pt idx="3600">
                  <c:v>-103.02354126370669</c:v>
                </c:pt>
                <c:pt idx="3601">
                  <c:v>-103.20389466563704</c:v>
                </c:pt>
                <c:pt idx="3602">
                  <c:v>-103.38345140619288</c:v>
                </c:pt>
                <c:pt idx="3603">
                  <c:v>-103.56221172975296</c:v>
                </c:pt>
                <c:pt idx="3604">
                  <c:v>-103.74017589028685</c:v>
                </c:pt>
                <c:pt idx="3605">
                  <c:v>-103.91734415128577</c:v>
                </c:pt>
                <c:pt idx="3606">
                  <c:v>-104.09371678569616</c:v>
                </c:pt>
                <c:pt idx="3607">
                  <c:v>-104.26929407585601</c:v>
                </c:pt>
                <c:pt idx="3608">
                  <c:v>-104.44407631342759</c:v>
                </c:pt>
                <c:pt idx="3609">
                  <c:v>-104.61806379933041</c:v>
                </c:pt>
                <c:pt idx="3610">
                  <c:v>-104.79125684367908</c:v>
                </c:pt>
                <c:pt idx="3611">
                  <c:v>-104.96365576571624</c:v>
                </c:pt>
                <c:pt idx="3612">
                  <c:v>-105.13526089374884</c:v>
                </c:pt>
                <c:pt idx="3613">
                  <c:v>-105.30607256508301</c:v>
                </c:pt>
                <c:pt idx="3614">
                  <c:v>-105.47609112596231</c:v>
                </c:pt>
                <c:pt idx="3615">
                  <c:v>-105.64531693150056</c:v>
                </c:pt>
                <c:pt idx="3616">
                  <c:v>-105.81375034562143</c:v>
                </c:pt>
                <c:pt idx="3617">
                  <c:v>-105.98139174099444</c:v>
                </c:pt>
                <c:pt idx="3618">
                  <c:v>-106.14824149897215</c:v>
                </c:pt>
                <c:pt idx="3619">
                  <c:v>-106.31430000952763</c:v>
                </c:pt>
                <c:pt idx="3620">
                  <c:v>-106.4795676711931</c:v>
                </c:pt>
                <c:pt idx="3621">
                  <c:v>-106.64404489099729</c:v>
                </c:pt>
                <c:pt idx="3622">
                  <c:v>-106.80773208440478</c:v>
                </c:pt>
                <c:pt idx="3623">
                  <c:v>-106.97062967525518</c:v>
                </c:pt>
                <c:pt idx="3624">
                  <c:v>-107.13273809570131</c:v>
                </c:pt>
                <c:pt idx="3625">
                  <c:v>-107.29405778615077</c:v>
                </c:pt>
                <c:pt idx="3626">
                  <c:v>-107.4545891952025</c:v>
                </c:pt>
                <c:pt idx="3627">
                  <c:v>-107.61433277959156</c:v>
                </c:pt>
                <c:pt idx="3628">
                  <c:v>-107.77328900412692</c:v>
                </c:pt>
                <c:pt idx="3629">
                  <c:v>-107.93145834163359</c:v>
                </c:pt>
                <c:pt idx="3630">
                  <c:v>-108.08884127289318</c:v>
                </c:pt>
                <c:pt idx="3631">
                  <c:v>-108.24543828658697</c:v>
                </c:pt>
                <c:pt idx="3632">
                  <c:v>-108.40124987923784</c:v>
                </c:pt>
                <c:pt idx="3633">
                  <c:v>-108.55627655515134</c:v>
                </c:pt>
                <c:pt idx="3634">
                  <c:v>-108.71051882636081</c:v>
                </c:pt>
                <c:pt idx="3635">
                  <c:v>-108.86397721256976</c:v>
                </c:pt>
                <c:pt idx="3636">
                  <c:v>-109.01665224109503</c:v>
                </c:pt>
                <c:pt idx="3637">
                  <c:v>-109.1685444468124</c:v>
                </c:pt>
                <c:pt idx="3638">
                  <c:v>-109.31965437209993</c:v>
                </c:pt>
                <c:pt idx="3639">
                  <c:v>-109.46998256678312</c:v>
                </c:pt>
                <c:pt idx="3640">
                  <c:v>-109.61952958808033</c:v>
                </c:pt>
                <c:pt idx="3641">
                  <c:v>-109.76829600054981</c:v>
                </c:pt>
                <c:pt idx="3642">
                  <c:v>-109.91628237603388</c:v>
                </c:pt>
                <c:pt idx="3643">
                  <c:v>-110.06348929360611</c:v>
                </c:pt>
                <c:pt idx="3644">
                  <c:v>-110.20991733951949</c:v>
                </c:pt>
                <c:pt idx="3645">
                  <c:v>-110.35556710715335</c:v>
                </c:pt>
                <c:pt idx="3646">
                  <c:v>-110.50043919696046</c:v>
                </c:pt>
                <c:pt idx="3647">
                  <c:v>-110.6445342164164</c:v>
                </c:pt>
                <c:pt idx="3648">
                  <c:v>-110.78785277996751</c:v>
                </c:pt>
                <c:pt idx="3649">
                  <c:v>-110.93039550898196</c:v>
                </c:pt>
                <c:pt idx="3650">
                  <c:v>-111.07216303169648</c:v>
                </c:pt>
                <c:pt idx="3651">
                  <c:v>-111.21315598317027</c:v>
                </c:pt>
                <c:pt idx="3652">
                  <c:v>-111.35337500523121</c:v>
                </c:pt>
                <c:pt idx="3653">
                  <c:v>-111.49282074643141</c:v>
                </c:pt>
                <c:pt idx="3654">
                  <c:v>-111.63149386199574</c:v>
                </c:pt>
                <c:pt idx="3655">
                  <c:v>-111.76939501377549</c:v>
                </c:pt>
                <c:pt idx="3656">
                  <c:v>-111.90652487019966</c:v>
                </c:pt>
                <c:pt idx="3657">
                  <c:v>-112.04288410622884</c:v>
                </c:pt>
                <c:pt idx="3658">
                  <c:v>-112.1784734033086</c:v>
                </c:pt>
                <c:pt idx="3659">
                  <c:v>-112.31329344932396</c:v>
                </c:pt>
                <c:pt idx="3660">
                  <c:v>-112.44734493855226</c:v>
                </c:pt>
                <c:pt idx="3661">
                  <c:v>-112.58062857162031</c:v>
                </c:pt>
                <c:pt idx="3662">
                  <c:v>-112.71314505545753</c:v>
                </c:pt>
                <c:pt idx="3663">
                  <c:v>-112.84489510325449</c:v>
                </c:pt>
                <c:pt idx="3664">
                  <c:v>-112.97587943441712</c:v>
                </c:pt>
                <c:pt idx="3665">
                  <c:v>-113.10609877452589</c:v>
                </c:pt>
                <c:pt idx="3666">
                  <c:v>-113.23555385529187</c:v>
                </c:pt>
                <c:pt idx="3667">
                  <c:v>-113.36424541451427</c:v>
                </c:pt>
                <c:pt idx="3668">
                  <c:v>-113.49217419604155</c:v>
                </c:pt>
                <c:pt idx="3669">
                  <c:v>-113.61934094972733</c:v>
                </c:pt>
                <c:pt idx="3670">
                  <c:v>-113.74574643139306</c:v>
                </c:pt>
                <c:pt idx="3671">
                  <c:v>-113.87139140278637</c:v>
                </c:pt>
                <c:pt idx="3672">
                  <c:v>-113.99627663154243</c:v>
                </c:pt>
                <c:pt idx="3673">
                  <c:v>-114.12040289114498</c:v>
                </c:pt>
                <c:pt idx="3674">
                  <c:v>-114.24377096088794</c:v>
                </c:pt>
                <c:pt idx="3675">
                  <c:v>-114.3663816258391</c:v>
                </c:pt>
                <c:pt idx="3676">
                  <c:v>-114.4882356768011</c:v>
                </c:pt>
                <c:pt idx="3677">
                  <c:v>-114.60933391027659</c:v>
                </c:pt>
                <c:pt idx="3678">
                  <c:v>-114.72967712843156</c:v>
                </c:pt>
                <c:pt idx="3679">
                  <c:v>-114.84926613905959</c:v>
                </c:pt>
                <c:pt idx="3680">
                  <c:v>-114.96810175554782</c:v>
                </c:pt>
                <c:pt idx="3681">
                  <c:v>-115.08618479684232</c:v>
                </c:pt>
                <c:pt idx="3682">
                  <c:v>-115.20351608741383</c:v>
                </c:pt>
                <c:pt idx="3683">
                  <c:v>-115.32009645722601</c:v>
                </c:pt>
                <c:pt idx="3684">
                  <c:v>-115.43592674170175</c:v>
                </c:pt>
                <c:pt idx="3685">
                  <c:v>-115.55100778169101</c:v>
                </c:pt>
                <c:pt idx="3686">
                  <c:v>-115.6653404234405</c:v>
                </c:pt>
                <c:pt idx="3687">
                  <c:v>-115.77892551856239</c:v>
                </c:pt>
                <c:pt idx="3688">
                  <c:v>-115.89176392400377</c:v>
                </c:pt>
                <c:pt idx="3689">
                  <c:v>-116.00385650201724</c:v>
                </c:pt>
                <c:pt idx="3690">
                  <c:v>-116.11520412013162</c:v>
                </c:pt>
                <c:pt idx="3691">
                  <c:v>-116.22580765112423</c:v>
                </c:pt>
                <c:pt idx="3692">
                  <c:v>-116.33566797299224</c:v>
                </c:pt>
                <c:pt idx="3693">
                  <c:v>-116.44478596892523</c:v>
                </c:pt>
                <c:pt idx="3694">
                  <c:v>-116.55316252727918</c:v>
                </c:pt>
                <c:pt idx="3695">
                  <c:v>-116.66079854155021</c:v>
                </c:pt>
                <c:pt idx="3696">
                  <c:v>-116.76769491034885</c:v>
                </c:pt>
                <c:pt idx="3697">
                  <c:v>-116.87385253737503</c:v>
                </c:pt>
                <c:pt idx="3698">
                  <c:v>-116.97927233139444</c:v>
                </c:pt>
                <c:pt idx="3699">
                  <c:v>-117.08395520621292</c:v>
                </c:pt>
                <c:pt idx="3700">
                  <c:v>-117.18790208065656</c:v>
                </c:pt>
                <c:pt idx="3701">
                  <c:v>-117.2911138785459</c:v>
                </c:pt>
                <c:pt idx="3702">
                  <c:v>-117.3935915286761</c:v>
                </c:pt>
                <c:pt idx="3703">
                  <c:v>-117.49533596479532</c:v>
                </c:pt>
                <c:pt idx="3704">
                  <c:v>-117.59634812558247</c:v>
                </c:pt>
                <c:pt idx="3705">
                  <c:v>-117.69662895462938</c:v>
                </c:pt>
                <c:pt idx="3706">
                  <c:v>-117.79617940041973</c:v>
                </c:pt>
                <c:pt idx="3707">
                  <c:v>-117.89500041631044</c:v>
                </c:pt>
                <c:pt idx="3708">
                  <c:v>-117.99309296051393</c:v>
                </c:pt>
                <c:pt idx="3709">
                  <c:v>-118.09045799607955</c:v>
                </c:pt>
                <c:pt idx="3710">
                  <c:v>-118.18709649087742</c:v>
                </c:pt>
                <c:pt idx="3711">
                  <c:v>-118.28300941758069</c:v>
                </c:pt>
                <c:pt idx="3712">
                  <c:v>-118.37819775365102</c:v>
                </c:pt>
                <c:pt idx="3713">
                  <c:v>-118.47266248132226</c:v>
                </c:pt>
                <c:pt idx="3714">
                  <c:v>-118.56640458758564</c:v>
                </c:pt>
                <c:pt idx="3715">
                  <c:v>-118.65942506417699</c:v>
                </c:pt>
                <c:pt idx="3716">
                  <c:v>-118.75172490756299</c:v>
                </c:pt>
                <c:pt idx="3717">
                  <c:v>-118.84330511892483</c:v>
                </c:pt>
                <c:pt idx="3718">
                  <c:v>-118.93416670415169</c:v>
                </c:pt>
                <c:pt idx="3719">
                  <c:v>-119.02431067382443</c:v>
                </c:pt>
                <c:pt idx="3720">
                  <c:v>-119.11373804320672</c:v>
                </c:pt>
                <c:pt idx="3721">
                  <c:v>-119.20244983223338</c:v>
                </c:pt>
                <c:pt idx="3722">
                  <c:v>-119.2904470655003</c:v>
                </c:pt>
                <c:pt idx="3723">
                  <c:v>-119.37773077225717</c:v>
                </c:pt>
                <c:pt idx="3724">
                  <c:v>-119.46430198639672</c:v>
                </c:pt>
                <c:pt idx="3725">
                  <c:v>-119.55016174644615</c:v>
                </c:pt>
                <c:pt idx="3726">
                  <c:v>-119.63531109556078</c:v>
                </c:pt>
                <c:pt idx="3727">
                  <c:v>-119.71975108151679</c:v>
                </c:pt>
                <c:pt idx="3728">
                  <c:v>-119.80348275670491</c:v>
                </c:pt>
                <c:pt idx="3729">
                  <c:v>-119.88650717812422</c:v>
                </c:pt>
                <c:pt idx="3730">
                  <c:v>-119.96882540737582</c:v>
                </c:pt>
                <c:pt idx="3731">
                  <c:v>-120.05043851066051</c:v>
                </c:pt>
                <c:pt idx="3732">
                  <c:v>-120.13134755877249</c:v>
                </c:pt>
                <c:pt idx="3733">
                  <c:v>-120.21155362709655</c:v>
                </c:pt>
                <c:pt idx="3734">
                  <c:v>-120.29105779560575</c:v>
                </c:pt>
                <c:pt idx="3735">
                  <c:v>-120.3698611488575</c:v>
                </c:pt>
                <c:pt idx="3736">
                  <c:v>-120.44796477599284</c:v>
                </c:pt>
                <c:pt idx="3737">
                  <c:v>-120.52536977073447</c:v>
                </c:pt>
                <c:pt idx="3738">
                  <c:v>-120.60207723138559</c:v>
                </c:pt>
                <c:pt idx="3739">
                  <c:v>-120.67808826083106</c:v>
                </c:pt>
                <c:pt idx="3740">
                  <c:v>-120.75340396653607</c:v>
                </c:pt>
                <c:pt idx="3741">
                  <c:v>-120.82802546054788</c:v>
                </c:pt>
                <c:pt idx="3742">
                  <c:v>-120.90195385949632</c:v>
                </c:pt>
                <c:pt idx="3743">
                  <c:v>-120.97519028459757</c:v>
                </c:pt>
                <c:pt idx="3744">
                  <c:v>-121.04773586165365</c:v>
                </c:pt>
                <c:pt idx="3745">
                  <c:v>-121.11959172105779</c:v>
                </c:pt>
                <c:pt idx="3746">
                  <c:v>-121.19075899779634</c:v>
                </c:pt>
                <c:pt idx="3747">
                  <c:v>-121.26123883145476</c:v>
                </c:pt>
                <c:pt idx="3748">
                  <c:v>-121.33103236621837</c:v>
                </c:pt>
                <c:pt idx="3749">
                  <c:v>-121.4001407508822</c:v>
                </c:pt>
                <c:pt idx="3750">
                  <c:v>-121.46856513885149</c:v>
                </c:pt>
                <c:pt idx="3751">
                  <c:v>-121.53630668815138</c:v>
                </c:pt>
                <c:pt idx="3752">
                  <c:v>-121.60336656143181</c:v>
                </c:pt>
                <c:pt idx="3753">
                  <c:v>-121.66974592597401</c:v>
                </c:pt>
                <c:pt idx="3754">
                  <c:v>-121.7354459536989</c:v>
                </c:pt>
                <c:pt idx="3755">
                  <c:v>-121.80046782117458</c:v>
                </c:pt>
                <c:pt idx="3756">
                  <c:v>-121.8648127096242</c:v>
                </c:pt>
                <c:pt idx="3757">
                  <c:v>-121.92848180493563</c:v>
                </c:pt>
                <c:pt idx="3758">
                  <c:v>-121.99147629766954</c:v>
                </c:pt>
                <c:pt idx="3759">
                  <c:v>-122.0537973830703</c:v>
                </c:pt>
                <c:pt idx="3760">
                  <c:v>-122.11544626107535</c:v>
                </c:pt>
                <c:pt idx="3761">
                  <c:v>-122.1764241363262</c:v>
                </c:pt>
                <c:pt idx="3762">
                  <c:v>-122.23673221817913</c:v>
                </c:pt>
                <c:pt idx="3763">
                  <c:v>-122.29637172071698</c:v>
                </c:pt>
                <c:pt idx="3764">
                  <c:v>-122.35534386275987</c:v>
                </c:pt>
                <c:pt idx="3765">
                  <c:v>-122.41364986787914</c:v>
                </c:pt>
                <c:pt idx="3766">
                  <c:v>-122.47129096440872</c:v>
                </c:pt>
                <c:pt idx="3767">
                  <c:v>-122.52826838545911</c:v>
                </c:pt>
                <c:pt idx="3768">
                  <c:v>-122.58458336892984</c:v>
                </c:pt>
                <c:pt idx="3769">
                  <c:v>-122.64023715752411</c:v>
                </c:pt>
                <c:pt idx="3770">
                  <c:v>-122.69523099876145</c:v>
                </c:pt>
                <c:pt idx="3771">
                  <c:v>-122.74956614499581</c:v>
                </c:pt>
                <c:pt idx="3772">
                  <c:v>-122.80324385342621</c:v>
                </c:pt>
                <c:pt idx="3773">
                  <c:v>-122.85626538611422</c:v>
                </c:pt>
                <c:pt idx="3774">
                  <c:v>-122.90863201000063</c:v>
                </c:pt>
                <c:pt idx="3775">
                  <c:v>-122.96034499691794</c:v>
                </c:pt>
                <c:pt idx="3776">
                  <c:v>-123.01140562361059</c:v>
                </c:pt>
                <c:pt idx="3777">
                  <c:v>-123.06181517174898</c:v>
                </c:pt>
                <c:pt idx="3778">
                  <c:v>-123.11157492794712</c:v>
                </c:pt>
                <c:pt idx="3779">
                  <c:v>-123.16068618378009</c:v>
                </c:pt>
                <c:pt idx="3780">
                  <c:v>-123.20915023580099</c:v>
                </c:pt>
                <c:pt idx="3781">
                  <c:v>-123.25696838555933</c:v>
                </c:pt>
                <c:pt idx="3782">
                  <c:v>-123.30414193961909</c:v>
                </c:pt>
                <c:pt idx="3783">
                  <c:v>-123.35067220957657</c:v>
                </c:pt>
                <c:pt idx="3784">
                  <c:v>-123.39656051207939</c:v>
                </c:pt>
                <c:pt idx="3785">
                  <c:v>-123.44180816884494</c:v>
                </c:pt>
                <c:pt idx="3786">
                  <c:v>-123.48641650668031</c:v>
                </c:pt>
                <c:pt idx="3787">
                  <c:v>-123.53038685750002</c:v>
                </c:pt>
                <c:pt idx="3788">
                  <c:v>-123.5737205583486</c:v>
                </c:pt>
                <c:pt idx="3789">
                  <c:v>-123.61641895141639</c:v>
                </c:pt>
                <c:pt idx="3790">
                  <c:v>-123.65848338406232</c:v>
                </c:pt>
                <c:pt idx="3791">
                  <c:v>-123.6999152088338</c:v>
                </c:pt>
                <c:pt idx="3792">
                  <c:v>-123.74071578348571</c:v>
                </c:pt>
                <c:pt idx="3793">
                  <c:v>-123.78088647100263</c:v>
                </c:pt>
                <c:pt idx="3794">
                  <c:v>-123.82042863961867</c:v>
                </c:pt>
                <c:pt idx="3795">
                  <c:v>-123.85934366283782</c:v>
                </c:pt>
                <c:pt idx="3796">
                  <c:v>-123.89763291945596</c:v>
                </c:pt>
                <c:pt idx="3797">
                  <c:v>-123.93529779358171</c:v>
                </c:pt>
                <c:pt idx="3798">
                  <c:v>-123.97233967465755</c:v>
                </c:pt>
                <c:pt idx="3799">
                  <c:v>-124.00875995748071</c:v>
                </c:pt>
                <c:pt idx="3800">
                  <c:v>-124.04456004222618</c:v>
                </c:pt>
                <c:pt idx="3801">
                  <c:v>-124.07974133446682</c:v>
                </c:pt>
              </c:numCache>
            </c:numRef>
          </c:yVal>
          <c:smooth val="0"/>
          <c:extLst>
            <c:ext xmlns:c16="http://schemas.microsoft.com/office/drawing/2014/chart" uri="{C3380CC4-5D6E-409C-BE32-E72D297353CC}">
              <c16:uniqueId val="{00000000-98B1-4913-AB34-432028AE9E49}"/>
            </c:ext>
          </c:extLst>
        </c:ser>
        <c:dLbls>
          <c:showLegendKey val="0"/>
          <c:showVal val="0"/>
          <c:showCatName val="0"/>
          <c:showSerName val="0"/>
          <c:showPercent val="0"/>
          <c:showBubbleSize val="0"/>
        </c:dLbls>
        <c:axId val="196665728"/>
        <c:axId val="185107968"/>
      </c:scatterChart>
      <c:valAx>
        <c:axId val="14485324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50928384"/>
        <c:crosses val="autoZero"/>
        <c:crossBetween val="midCat"/>
      </c:valAx>
      <c:valAx>
        <c:axId val="150928384"/>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44853248"/>
        <c:crosses val="autoZero"/>
        <c:crossBetween val="midCat"/>
        <c:majorUnit val="20"/>
        <c:minorUnit val="10"/>
      </c:valAx>
      <c:valAx>
        <c:axId val="185107968"/>
        <c:scaling>
          <c:orientation val="minMax"/>
          <c:max val="180"/>
          <c:min val="-180"/>
        </c:scaling>
        <c:delete val="0"/>
        <c:axPos val="r"/>
        <c:numFmt formatCode="General" sourceLinked="1"/>
        <c:majorTickMark val="out"/>
        <c:minorTickMark val="none"/>
        <c:tickLblPos val="nextTo"/>
        <c:crossAx val="196665728"/>
        <c:crosses val="max"/>
        <c:crossBetween val="midCat"/>
        <c:majorUnit val="45"/>
      </c:valAx>
      <c:valAx>
        <c:axId val="196665728"/>
        <c:scaling>
          <c:logBase val="10"/>
          <c:orientation val="minMax"/>
        </c:scaling>
        <c:delete val="1"/>
        <c:axPos val="b"/>
        <c:numFmt formatCode="General" sourceLinked="1"/>
        <c:majorTickMark val="out"/>
        <c:minorTickMark val="none"/>
        <c:tickLblPos val="nextTo"/>
        <c:crossAx val="18510796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Gain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105.48578657994953</c:v>
                </c:pt>
                <c:pt idx="1">
                  <c:v>105.45284274583909</c:v>
                </c:pt>
                <c:pt idx="2">
                  <c:v>105.41989891167395</c:v>
                </c:pt>
                <c:pt idx="3">
                  <c:v>105.38695507745361</c:v>
                </c:pt>
                <c:pt idx="4">
                  <c:v>105.3540112431776</c:v>
                </c:pt>
                <c:pt idx="5">
                  <c:v>105.32106740884566</c:v>
                </c:pt>
                <c:pt idx="6">
                  <c:v>105.28812357445739</c:v>
                </c:pt>
                <c:pt idx="7">
                  <c:v>105.25517974001217</c:v>
                </c:pt>
                <c:pt idx="8">
                  <c:v>105.22223590550958</c:v>
                </c:pt>
                <c:pt idx="9">
                  <c:v>105.18929207094935</c:v>
                </c:pt>
                <c:pt idx="10">
                  <c:v>105.15634823633091</c:v>
                </c:pt>
                <c:pt idx="11">
                  <c:v>105.1234044016539</c:v>
                </c:pt>
                <c:pt idx="12">
                  <c:v>105.09046056691781</c:v>
                </c:pt>
                <c:pt idx="13">
                  <c:v>105.0575167321222</c:v>
                </c:pt>
                <c:pt idx="14">
                  <c:v>105.02457289726664</c:v>
                </c:pt>
                <c:pt idx="15">
                  <c:v>104.99162906235068</c:v>
                </c:pt>
                <c:pt idx="16">
                  <c:v>104.95868522737376</c:v>
                </c:pt>
                <c:pt idx="17">
                  <c:v>104.9257413923356</c:v>
                </c:pt>
                <c:pt idx="18">
                  <c:v>104.8927975572356</c:v>
                </c:pt>
                <c:pt idx="19">
                  <c:v>104.85985372207331</c:v>
                </c:pt>
                <c:pt idx="20">
                  <c:v>104.82690988684826</c:v>
                </c:pt>
                <c:pt idx="21">
                  <c:v>104.79396605155992</c:v>
                </c:pt>
                <c:pt idx="22">
                  <c:v>104.76102221620789</c:v>
                </c:pt>
                <c:pt idx="23">
                  <c:v>104.72807838079171</c:v>
                </c:pt>
                <c:pt idx="24">
                  <c:v>104.69513454531081</c:v>
                </c:pt>
                <c:pt idx="25">
                  <c:v>104.66219070976479</c:v>
                </c:pt>
                <c:pt idx="26">
                  <c:v>104.62924687415298</c:v>
                </c:pt>
                <c:pt idx="27">
                  <c:v>104.5963030384751</c:v>
                </c:pt>
                <c:pt idx="28">
                  <c:v>104.56335920273057</c:v>
                </c:pt>
                <c:pt idx="29">
                  <c:v>104.5304153669187</c:v>
                </c:pt>
                <c:pt idx="30">
                  <c:v>104.49747153103921</c:v>
                </c:pt>
                <c:pt idx="31">
                  <c:v>104.46452769509156</c:v>
                </c:pt>
                <c:pt idx="32">
                  <c:v>104.43158385907509</c:v>
                </c:pt>
                <c:pt idx="33">
                  <c:v>104.3986400229894</c:v>
                </c:pt>
                <c:pt idx="34">
                  <c:v>104.3656961868339</c:v>
                </c:pt>
                <c:pt idx="35">
                  <c:v>104.33275235060812</c:v>
                </c:pt>
                <c:pt idx="36">
                  <c:v>104.29980851431147</c:v>
                </c:pt>
                <c:pt idx="37">
                  <c:v>104.26686467794335</c:v>
                </c:pt>
                <c:pt idx="38">
                  <c:v>104.23392084150343</c:v>
                </c:pt>
                <c:pt idx="39">
                  <c:v>104.20097700499096</c:v>
                </c:pt>
                <c:pt idx="40">
                  <c:v>104.16803316840546</c:v>
                </c:pt>
                <c:pt idx="41">
                  <c:v>104.1350893317464</c:v>
                </c:pt>
                <c:pt idx="42">
                  <c:v>104.10214549501312</c:v>
                </c:pt>
                <c:pt idx="43">
                  <c:v>104.0692016582052</c:v>
                </c:pt>
                <c:pt idx="44">
                  <c:v>104.03625782132188</c:v>
                </c:pt>
                <c:pt idx="45">
                  <c:v>104.00331398436285</c:v>
                </c:pt>
                <c:pt idx="46">
                  <c:v>103.97037014732724</c:v>
                </c:pt>
                <c:pt idx="47">
                  <c:v>103.9374263102147</c:v>
                </c:pt>
                <c:pt idx="48">
                  <c:v>103.90448247302447</c:v>
                </c:pt>
                <c:pt idx="49">
                  <c:v>103.87153863575617</c:v>
                </c:pt>
                <c:pt idx="50">
                  <c:v>103.83859479840909</c:v>
                </c:pt>
                <c:pt idx="51">
                  <c:v>103.80565096098245</c:v>
                </c:pt>
                <c:pt idx="52">
                  <c:v>103.77270712347594</c:v>
                </c:pt>
                <c:pt idx="53">
                  <c:v>103.73976328588884</c:v>
                </c:pt>
                <c:pt idx="54">
                  <c:v>103.70681944822047</c:v>
                </c:pt>
                <c:pt idx="55">
                  <c:v>103.67387561047025</c:v>
                </c:pt>
                <c:pt idx="56">
                  <c:v>103.64093177263756</c:v>
                </c:pt>
                <c:pt idx="57">
                  <c:v>103.60798793472178</c:v>
                </c:pt>
                <c:pt idx="58">
                  <c:v>103.57504409672237</c:v>
                </c:pt>
                <c:pt idx="59">
                  <c:v>103.54210025863858</c:v>
                </c:pt>
                <c:pt idx="60">
                  <c:v>103.50915642046972</c:v>
                </c:pt>
                <c:pt idx="61">
                  <c:v>103.47621258221521</c:v>
                </c:pt>
                <c:pt idx="62">
                  <c:v>103.4432687438745</c:v>
                </c:pt>
                <c:pt idx="63">
                  <c:v>103.41032490544677</c:v>
                </c:pt>
                <c:pt idx="64">
                  <c:v>103.37738106693139</c:v>
                </c:pt>
                <c:pt idx="65">
                  <c:v>103.34443722832779</c:v>
                </c:pt>
                <c:pt idx="66">
                  <c:v>103.31149338963522</c:v>
                </c:pt>
                <c:pt idx="67">
                  <c:v>103.27854955085297</c:v>
                </c:pt>
                <c:pt idx="68">
                  <c:v>103.24560571198036</c:v>
                </c:pt>
                <c:pt idx="69">
                  <c:v>103.21266187301681</c:v>
                </c:pt>
                <c:pt idx="70">
                  <c:v>103.17971803396161</c:v>
                </c:pt>
                <c:pt idx="71">
                  <c:v>103.14677419481396</c:v>
                </c:pt>
                <c:pt idx="72">
                  <c:v>103.11383035557311</c:v>
                </c:pt>
                <c:pt idx="73">
                  <c:v>103.08088651623855</c:v>
                </c:pt>
                <c:pt idx="74">
                  <c:v>103.04794267680955</c:v>
                </c:pt>
                <c:pt idx="75">
                  <c:v>103.01499883728519</c:v>
                </c:pt>
                <c:pt idx="76">
                  <c:v>102.98205499766485</c:v>
                </c:pt>
                <c:pt idx="77">
                  <c:v>102.94911115794787</c:v>
                </c:pt>
                <c:pt idx="78">
                  <c:v>102.91616731813346</c:v>
                </c:pt>
                <c:pt idx="79">
                  <c:v>102.88322347822083</c:v>
                </c:pt>
                <c:pt idx="80">
                  <c:v>102.85027963820934</c:v>
                </c:pt>
                <c:pt idx="81">
                  <c:v>102.81733579809816</c:v>
                </c:pt>
                <c:pt idx="82">
                  <c:v>102.78439195788644</c:v>
                </c:pt>
                <c:pt idx="83">
                  <c:v>102.75144811757357</c:v>
                </c:pt>
                <c:pt idx="84">
                  <c:v>102.71850427715883</c:v>
                </c:pt>
                <c:pt idx="85">
                  <c:v>102.68556043664114</c:v>
                </c:pt>
                <c:pt idx="86">
                  <c:v>102.65261659602011</c:v>
                </c:pt>
                <c:pt idx="87">
                  <c:v>102.6196727552946</c:v>
                </c:pt>
                <c:pt idx="88">
                  <c:v>102.5867289144641</c:v>
                </c:pt>
                <c:pt idx="89">
                  <c:v>102.55378507352761</c:v>
                </c:pt>
                <c:pt idx="90">
                  <c:v>102.52084123248444</c:v>
                </c:pt>
                <c:pt idx="91">
                  <c:v>102.48789739133377</c:v>
                </c:pt>
                <c:pt idx="92">
                  <c:v>102.45495355007469</c:v>
                </c:pt>
                <c:pt idx="93">
                  <c:v>102.42200970870641</c:v>
                </c:pt>
                <c:pt idx="94">
                  <c:v>102.38906586722813</c:v>
                </c:pt>
                <c:pt idx="95">
                  <c:v>102.35612202563907</c:v>
                </c:pt>
                <c:pt idx="96">
                  <c:v>102.32317818393827</c:v>
                </c:pt>
                <c:pt idx="97">
                  <c:v>102.29023434212492</c:v>
                </c:pt>
                <c:pt idx="98">
                  <c:v>102.25729050019815</c:v>
                </c:pt>
                <c:pt idx="99">
                  <c:v>102.2243466581572</c:v>
                </c:pt>
                <c:pt idx="100">
                  <c:v>102.19140281600104</c:v>
                </c:pt>
                <c:pt idx="101">
                  <c:v>102.15845897372888</c:v>
                </c:pt>
                <c:pt idx="102">
                  <c:v>102.12551513133991</c:v>
                </c:pt>
                <c:pt idx="103">
                  <c:v>102.09257128883301</c:v>
                </c:pt>
                <c:pt idx="104">
                  <c:v>102.05962744620763</c:v>
                </c:pt>
                <c:pt idx="105">
                  <c:v>102.02668360346253</c:v>
                </c:pt>
                <c:pt idx="106">
                  <c:v>101.99373976059697</c:v>
                </c:pt>
                <c:pt idx="107">
                  <c:v>101.96079591760991</c:v>
                </c:pt>
                <c:pt idx="108">
                  <c:v>101.92785207450059</c:v>
                </c:pt>
                <c:pt idx="109">
                  <c:v>101.89490823126803</c:v>
                </c:pt>
                <c:pt idx="110">
                  <c:v>101.86196438791123</c:v>
                </c:pt>
                <c:pt idx="111">
                  <c:v>101.82902054442928</c:v>
                </c:pt>
                <c:pt idx="112">
                  <c:v>101.79607670082132</c:v>
                </c:pt>
                <c:pt idx="113">
                  <c:v>101.76313285708622</c:v>
                </c:pt>
                <c:pt idx="114">
                  <c:v>101.73018901322305</c:v>
                </c:pt>
                <c:pt idx="115">
                  <c:v>101.6972451692309</c:v>
                </c:pt>
                <c:pt idx="116">
                  <c:v>101.6643013251087</c:v>
                </c:pt>
                <c:pt idx="117">
                  <c:v>101.63135748085563</c:v>
                </c:pt>
                <c:pt idx="118">
                  <c:v>101.59841363647055</c:v>
                </c:pt>
                <c:pt idx="119">
                  <c:v>101.56546979195252</c:v>
                </c:pt>
                <c:pt idx="120">
                  <c:v>101.53252594730041</c:v>
                </c:pt>
                <c:pt idx="121">
                  <c:v>101.49958210251333</c:v>
                </c:pt>
                <c:pt idx="122">
                  <c:v>101.46663825759029</c:v>
                </c:pt>
                <c:pt idx="123">
                  <c:v>101.43369441252997</c:v>
                </c:pt>
                <c:pt idx="124">
                  <c:v>101.40075056733174</c:v>
                </c:pt>
                <c:pt idx="125">
                  <c:v>101.36780672199419</c:v>
                </c:pt>
                <c:pt idx="126">
                  <c:v>101.33486287651648</c:v>
                </c:pt>
                <c:pt idx="127">
                  <c:v>101.30191903089739</c:v>
                </c:pt>
                <c:pt idx="128">
                  <c:v>101.26897518513604</c:v>
                </c:pt>
                <c:pt idx="129">
                  <c:v>101.23603133923118</c:v>
                </c:pt>
                <c:pt idx="130">
                  <c:v>101.20308749318177</c:v>
                </c:pt>
                <c:pt idx="131">
                  <c:v>101.17014364698673</c:v>
                </c:pt>
                <c:pt idx="132">
                  <c:v>101.13719980064494</c:v>
                </c:pt>
                <c:pt idx="133">
                  <c:v>101.10425595415512</c:v>
                </c:pt>
                <c:pt idx="134">
                  <c:v>101.07131210751643</c:v>
                </c:pt>
                <c:pt idx="135">
                  <c:v>101.03836826072754</c:v>
                </c:pt>
                <c:pt idx="136">
                  <c:v>101.00542441378741</c:v>
                </c:pt>
                <c:pt idx="137">
                  <c:v>100.97248056669491</c:v>
                </c:pt>
                <c:pt idx="138">
                  <c:v>100.93953671944863</c:v>
                </c:pt>
                <c:pt idx="139">
                  <c:v>100.90659287204781</c:v>
                </c:pt>
                <c:pt idx="140">
                  <c:v>100.87364902449083</c:v>
                </c:pt>
                <c:pt idx="141">
                  <c:v>100.84070517677685</c:v>
                </c:pt>
                <c:pt idx="142">
                  <c:v>100.80776132890446</c:v>
                </c:pt>
                <c:pt idx="143">
                  <c:v>100.77481748087258</c:v>
                </c:pt>
                <c:pt idx="144">
                  <c:v>100.74187363267994</c:v>
                </c:pt>
                <c:pt idx="145">
                  <c:v>100.70892978432538</c:v>
                </c:pt>
                <c:pt idx="146">
                  <c:v>100.67598593580757</c:v>
                </c:pt>
                <c:pt idx="147">
                  <c:v>100.64304208712534</c:v>
                </c:pt>
                <c:pt idx="148">
                  <c:v>100.61009823827732</c:v>
                </c:pt>
                <c:pt idx="149">
                  <c:v>100.57715438926249</c:v>
                </c:pt>
                <c:pt idx="150">
                  <c:v>100.54421054007919</c:v>
                </c:pt>
                <c:pt idx="151">
                  <c:v>100.51126669072656</c:v>
                </c:pt>
                <c:pt idx="152">
                  <c:v>100.47832284120311</c:v>
                </c:pt>
                <c:pt idx="153">
                  <c:v>100.44537899150748</c:v>
                </c:pt>
                <c:pt idx="154">
                  <c:v>100.41243514163835</c:v>
                </c:pt>
                <c:pt idx="155">
                  <c:v>100.37949129159473</c:v>
                </c:pt>
                <c:pt idx="156">
                  <c:v>100.3465474413749</c:v>
                </c:pt>
                <c:pt idx="157">
                  <c:v>100.31360359097764</c:v>
                </c:pt>
                <c:pt idx="158">
                  <c:v>100.28065974040166</c:v>
                </c:pt>
                <c:pt idx="159">
                  <c:v>100.24771588964568</c:v>
                </c:pt>
                <c:pt idx="160">
                  <c:v>100.21477203870799</c:v>
                </c:pt>
                <c:pt idx="161">
                  <c:v>100.18182818758751</c:v>
                </c:pt>
                <c:pt idx="162">
                  <c:v>100.14888433628278</c:v>
                </c:pt>
                <c:pt idx="163">
                  <c:v>100.11594048479236</c:v>
                </c:pt>
                <c:pt idx="164">
                  <c:v>100.0829966331149</c:v>
                </c:pt>
                <c:pt idx="165">
                  <c:v>100.05005278124882</c:v>
                </c:pt>
                <c:pt idx="166">
                  <c:v>100.01710892919293</c:v>
                </c:pt>
                <c:pt idx="167">
                  <c:v>99.984165076945587</c:v>
                </c:pt>
                <c:pt idx="168">
                  <c:v>99.95122122450546</c:v>
                </c:pt>
                <c:pt idx="169">
                  <c:v>99.918277371870872</c:v>
                </c:pt>
                <c:pt idx="170">
                  <c:v>99.885333519040557</c:v>
                </c:pt>
                <c:pt idx="171">
                  <c:v>99.852389666013011</c:v>
                </c:pt>
                <c:pt idx="172">
                  <c:v>99.819445812786611</c:v>
                </c:pt>
                <c:pt idx="173">
                  <c:v>99.786501959359995</c:v>
                </c:pt>
                <c:pt idx="174">
                  <c:v>99.753558105731472</c:v>
                </c:pt>
                <c:pt idx="175">
                  <c:v>99.720614251899647</c:v>
                </c:pt>
                <c:pt idx="176">
                  <c:v>99.687670397862803</c:v>
                </c:pt>
                <c:pt idx="177">
                  <c:v>99.654726543619589</c:v>
                </c:pt>
                <c:pt idx="178">
                  <c:v>99.62178268916837</c:v>
                </c:pt>
                <c:pt idx="179">
                  <c:v>99.588838834507371</c:v>
                </c:pt>
                <c:pt idx="180">
                  <c:v>99.555894979635298</c:v>
                </c:pt>
                <c:pt idx="181">
                  <c:v>99.522951124550218</c:v>
                </c:pt>
                <c:pt idx="182">
                  <c:v>99.490007269250796</c:v>
                </c:pt>
                <c:pt idx="183">
                  <c:v>99.457063413735298</c:v>
                </c:pt>
                <c:pt idx="184">
                  <c:v>99.424119558001976</c:v>
                </c:pt>
                <c:pt idx="185">
                  <c:v>99.391175702049395</c:v>
                </c:pt>
                <c:pt idx="186">
                  <c:v>99.358231845875679</c:v>
                </c:pt>
                <c:pt idx="187">
                  <c:v>99.325287989479207</c:v>
                </c:pt>
                <c:pt idx="188">
                  <c:v>99.292344132858375</c:v>
                </c:pt>
                <c:pt idx="189">
                  <c:v>99.25940027601122</c:v>
                </c:pt>
                <c:pt idx="190">
                  <c:v>99.22645641893638</c:v>
                </c:pt>
                <c:pt idx="191">
                  <c:v>99.193512561631763</c:v>
                </c:pt>
                <c:pt idx="192">
                  <c:v>99.160568704095908</c:v>
                </c:pt>
                <c:pt idx="193">
                  <c:v>99.12762484632691</c:v>
                </c:pt>
                <c:pt idx="194">
                  <c:v>99.094680988323049</c:v>
                </c:pt>
                <c:pt idx="195">
                  <c:v>99.06173713008252</c:v>
                </c:pt>
                <c:pt idx="196">
                  <c:v>99.028793271603419</c:v>
                </c:pt>
                <c:pt idx="197">
                  <c:v>98.995849412884041</c:v>
                </c:pt>
                <c:pt idx="198">
                  <c:v>98.962905553922667</c:v>
                </c:pt>
                <c:pt idx="199">
                  <c:v>98.929961694717164</c:v>
                </c:pt>
                <c:pt idx="200">
                  <c:v>98.897017835265885</c:v>
                </c:pt>
                <c:pt idx="201">
                  <c:v>98.864073975566896</c:v>
                </c:pt>
                <c:pt idx="202">
                  <c:v>98.831130115618251</c:v>
                </c:pt>
                <c:pt idx="203">
                  <c:v>98.798186255418287</c:v>
                </c:pt>
                <c:pt idx="204">
                  <c:v>98.765242394964787</c:v>
                </c:pt>
                <c:pt idx="205">
                  <c:v>98.73229853425596</c:v>
                </c:pt>
                <c:pt idx="206">
                  <c:v>98.699354673289946</c:v>
                </c:pt>
                <c:pt idx="207">
                  <c:v>98.66641081206464</c:v>
                </c:pt>
                <c:pt idx="208">
                  <c:v>98.633466950578125</c:v>
                </c:pt>
                <c:pt idx="209">
                  <c:v>98.600523088828453</c:v>
                </c:pt>
                <c:pt idx="210">
                  <c:v>98.567579226813507</c:v>
                </c:pt>
                <c:pt idx="211">
                  <c:v>98.534635364531397</c:v>
                </c:pt>
                <c:pt idx="212">
                  <c:v>98.501691501979963</c:v>
                </c:pt>
                <c:pt idx="213">
                  <c:v>98.468747639157243</c:v>
                </c:pt>
                <c:pt idx="214">
                  <c:v>98.435803776061249</c:v>
                </c:pt>
                <c:pt idx="215">
                  <c:v>98.402859912689721</c:v>
                </c:pt>
                <c:pt idx="216">
                  <c:v>98.369916049040583</c:v>
                </c:pt>
                <c:pt idx="217">
                  <c:v>98.336972185111875</c:v>
                </c:pt>
                <c:pt idx="218">
                  <c:v>98.30402832090131</c:v>
                </c:pt>
                <c:pt idx="219">
                  <c:v>98.271084456406754</c:v>
                </c:pt>
                <c:pt idx="220">
                  <c:v>98.238140591626291</c:v>
                </c:pt>
                <c:pt idx="221">
                  <c:v>98.205196726557475</c:v>
                </c:pt>
                <c:pt idx="222">
                  <c:v>98.172252861198089</c:v>
                </c:pt>
                <c:pt idx="223">
                  <c:v>98.139308995546031</c:v>
                </c:pt>
                <c:pt idx="224">
                  <c:v>98.106365129599084</c:v>
                </c:pt>
                <c:pt idx="225">
                  <c:v>98.073421263354973</c:v>
                </c:pt>
                <c:pt idx="226">
                  <c:v>98.040477396811468</c:v>
                </c:pt>
                <c:pt idx="227">
                  <c:v>98.007533529966224</c:v>
                </c:pt>
                <c:pt idx="228">
                  <c:v>97.974589662816982</c:v>
                </c:pt>
                <c:pt idx="229">
                  <c:v>97.94164579536141</c:v>
                </c:pt>
                <c:pt idx="230">
                  <c:v>97.908701927597264</c:v>
                </c:pt>
                <c:pt idx="231">
                  <c:v>97.875758059522013</c:v>
                </c:pt>
                <c:pt idx="232">
                  <c:v>97.842814191133414</c:v>
                </c:pt>
                <c:pt idx="233">
                  <c:v>97.809870322429063</c:v>
                </c:pt>
                <c:pt idx="234">
                  <c:v>97.776926453406645</c:v>
                </c:pt>
                <c:pt idx="235">
                  <c:v>97.743982584063644</c:v>
                </c:pt>
                <c:pt idx="236">
                  <c:v>97.711038714397475</c:v>
                </c:pt>
                <c:pt idx="237">
                  <c:v>97.67809484440599</c:v>
                </c:pt>
                <c:pt idx="238">
                  <c:v>97.645150974086405</c:v>
                </c:pt>
                <c:pt idx="239">
                  <c:v>97.612207103436361</c:v>
                </c:pt>
                <c:pt idx="240">
                  <c:v>97.579263232453513</c:v>
                </c:pt>
                <c:pt idx="241">
                  <c:v>97.546319361134991</c:v>
                </c:pt>
                <c:pt idx="242">
                  <c:v>97.513375489478449</c:v>
                </c:pt>
                <c:pt idx="243">
                  <c:v>97.480431617481301</c:v>
                </c:pt>
                <c:pt idx="244">
                  <c:v>97.447487745140961</c:v>
                </c:pt>
                <c:pt idx="245">
                  <c:v>97.414543872454672</c:v>
                </c:pt>
                <c:pt idx="246">
                  <c:v>97.381599999419905</c:v>
                </c:pt>
                <c:pt idx="247">
                  <c:v>97.348656126034143</c:v>
                </c:pt>
                <c:pt idx="248">
                  <c:v>97.315712252294418</c:v>
                </c:pt>
                <c:pt idx="249">
                  <c:v>97.282768378198284</c:v>
                </c:pt>
                <c:pt idx="250">
                  <c:v>97.249824503743</c:v>
                </c:pt>
                <c:pt idx="251">
                  <c:v>97.216880628925665</c:v>
                </c:pt>
                <c:pt idx="252">
                  <c:v>97.183936753743666</c:v>
                </c:pt>
                <c:pt idx="253">
                  <c:v>97.15099287819406</c:v>
                </c:pt>
                <c:pt idx="254">
                  <c:v>97.118049002274375</c:v>
                </c:pt>
                <c:pt idx="255">
                  <c:v>97.085105125981471</c:v>
                </c:pt>
                <c:pt idx="256">
                  <c:v>97.052161249312618</c:v>
                </c:pt>
                <c:pt idx="257">
                  <c:v>97.019217372265004</c:v>
                </c:pt>
                <c:pt idx="258">
                  <c:v>96.986273494835729</c:v>
                </c:pt>
                <c:pt idx="259">
                  <c:v>96.953329617021808</c:v>
                </c:pt>
                <c:pt idx="260">
                  <c:v>96.920385738820329</c:v>
                </c:pt>
                <c:pt idx="261">
                  <c:v>96.88744186022852</c:v>
                </c:pt>
                <c:pt idx="262">
                  <c:v>96.854497981243185</c:v>
                </c:pt>
                <c:pt idx="263">
                  <c:v>96.821554101861324</c:v>
                </c:pt>
                <c:pt idx="264">
                  <c:v>96.788610222080095</c:v>
                </c:pt>
                <c:pt idx="265">
                  <c:v>96.755666341896443</c:v>
                </c:pt>
                <c:pt idx="266">
                  <c:v>96.722722461307001</c:v>
                </c:pt>
                <c:pt idx="267">
                  <c:v>96.68977858030911</c:v>
                </c:pt>
                <c:pt idx="268">
                  <c:v>96.656834698899289</c:v>
                </c:pt>
                <c:pt idx="269">
                  <c:v>96.62389081707471</c:v>
                </c:pt>
                <c:pt idx="270">
                  <c:v>96.590946934832047</c:v>
                </c:pt>
                <c:pt idx="271">
                  <c:v>96.558003052168061</c:v>
                </c:pt>
                <c:pt idx="272">
                  <c:v>96.52505916907981</c:v>
                </c:pt>
                <c:pt idx="273">
                  <c:v>96.492115285563514</c:v>
                </c:pt>
                <c:pt idx="274">
                  <c:v>96.459171401616572</c:v>
                </c:pt>
                <c:pt idx="275">
                  <c:v>96.426227517235233</c:v>
                </c:pt>
                <c:pt idx="276">
                  <c:v>96.393283632416427</c:v>
                </c:pt>
                <c:pt idx="277">
                  <c:v>96.3603397471569</c:v>
                </c:pt>
                <c:pt idx="278">
                  <c:v>96.327395861452999</c:v>
                </c:pt>
                <c:pt idx="279">
                  <c:v>96.29445197530157</c:v>
                </c:pt>
                <c:pt idx="280">
                  <c:v>96.261508088699202</c:v>
                </c:pt>
                <c:pt idx="281">
                  <c:v>96.228564201642229</c:v>
                </c:pt>
                <c:pt idx="282">
                  <c:v>96.195620314127495</c:v>
                </c:pt>
                <c:pt idx="283">
                  <c:v>96.162676426151265</c:v>
                </c:pt>
                <c:pt idx="284">
                  <c:v>96.129732537710169</c:v>
                </c:pt>
                <c:pt idx="285">
                  <c:v>96.096788648800654</c:v>
                </c:pt>
                <c:pt idx="286">
                  <c:v>96.063844759419098</c:v>
                </c:pt>
                <c:pt idx="287">
                  <c:v>96.03090086956189</c:v>
                </c:pt>
                <c:pt idx="288">
                  <c:v>95.997956979225535</c:v>
                </c:pt>
                <c:pt idx="289">
                  <c:v>95.965013088406309</c:v>
                </c:pt>
                <c:pt idx="290">
                  <c:v>95.932069197100446</c:v>
                </c:pt>
                <c:pt idx="291">
                  <c:v>95.899125305304537</c:v>
                </c:pt>
                <c:pt idx="292">
                  <c:v>95.866181413014431</c:v>
                </c:pt>
                <c:pt idx="293">
                  <c:v>95.833237520226675</c:v>
                </c:pt>
                <c:pt idx="294">
                  <c:v>95.800293626937332</c:v>
                </c:pt>
                <c:pt idx="295">
                  <c:v>95.767349733142595</c:v>
                </c:pt>
                <c:pt idx="296">
                  <c:v>95.734405838838768</c:v>
                </c:pt>
                <c:pt idx="297">
                  <c:v>95.701461944021773</c:v>
                </c:pt>
                <c:pt idx="298">
                  <c:v>95.668518048687773</c:v>
                </c:pt>
                <c:pt idx="299">
                  <c:v>95.635574152832916</c:v>
                </c:pt>
                <c:pt idx="300">
                  <c:v>95.602630256453139</c:v>
                </c:pt>
                <c:pt idx="301">
                  <c:v>95.569686359544491</c:v>
                </c:pt>
                <c:pt idx="302">
                  <c:v>95.536742462102922</c:v>
                </c:pt>
                <c:pt idx="303">
                  <c:v>95.503798564124338</c:v>
                </c:pt>
                <c:pt idx="304">
                  <c:v>95.470854665604733</c:v>
                </c:pt>
                <c:pt idx="305">
                  <c:v>95.437910766539815</c:v>
                </c:pt>
                <c:pt idx="306">
                  <c:v>95.404966866925719</c:v>
                </c:pt>
                <c:pt idx="307">
                  <c:v>95.372022966758081</c:v>
                </c:pt>
                <c:pt idx="308">
                  <c:v>95.339079066032667</c:v>
                </c:pt>
                <c:pt idx="309">
                  <c:v>95.306135164745328</c:v>
                </c:pt>
                <c:pt idx="310">
                  <c:v>95.273191262891686</c:v>
                </c:pt>
                <c:pt idx="311">
                  <c:v>95.240247360467492</c:v>
                </c:pt>
                <c:pt idx="312">
                  <c:v>95.207303457468299</c:v>
                </c:pt>
                <c:pt idx="313">
                  <c:v>95.174359553890014</c:v>
                </c:pt>
                <c:pt idx="314">
                  <c:v>95.141415649727719</c:v>
                </c:pt>
                <c:pt idx="315">
                  <c:v>95.108471744977493</c:v>
                </c:pt>
                <c:pt idx="316">
                  <c:v>95.075527839634603</c:v>
                </c:pt>
                <c:pt idx="317">
                  <c:v>95.04258393369463</c:v>
                </c:pt>
                <c:pt idx="318">
                  <c:v>95.009640027152898</c:v>
                </c:pt>
                <c:pt idx="319">
                  <c:v>94.976696120004846</c:v>
                </c:pt>
                <c:pt idx="320">
                  <c:v>94.943752212246068</c:v>
                </c:pt>
                <c:pt idx="321">
                  <c:v>94.910808303871633</c:v>
                </c:pt>
                <c:pt idx="322">
                  <c:v>94.877864394876937</c:v>
                </c:pt>
                <c:pt idx="323">
                  <c:v>94.844920485257504</c:v>
                </c:pt>
                <c:pt idx="324">
                  <c:v>94.811976575008174</c:v>
                </c:pt>
                <c:pt idx="325">
                  <c:v>94.779032664124372</c:v>
                </c:pt>
                <c:pt idx="326">
                  <c:v>94.746088752601324</c:v>
                </c:pt>
                <c:pt idx="327">
                  <c:v>94.713144840434026</c:v>
                </c:pt>
                <c:pt idx="328">
                  <c:v>94.680200927617506</c:v>
                </c:pt>
                <c:pt idx="329">
                  <c:v>94.647257014147144</c:v>
                </c:pt>
                <c:pt idx="330">
                  <c:v>94.614313100017682</c:v>
                </c:pt>
                <c:pt idx="331">
                  <c:v>94.581369185224133</c:v>
                </c:pt>
                <c:pt idx="332">
                  <c:v>94.548425269761509</c:v>
                </c:pt>
                <c:pt idx="333">
                  <c:v>94.515481353624708</c:v>
                </c:pt>
                <c:pt idx="334">
                  <c:v>94.482537436808542</c:v>
                </c:pt>
                <c:pt idx="335">
                  <c:v>94.449593519307967</c:v>
                </c:pt>
                <c:pt idx="336">
                  <c:v>94.416649601117641</c:v>
                </c:pt>
                <c:pt idx="337">
                  <c:v>94.383705682232275</c:v>
                </c:pt>
                <c:pt idx="338">
                  <c:v>94.350761762646698</c:v>
                </c:pt>
                <c:pt idx="339">
                  <c:v>94.317817842355566</c:v>
                </c:pt>
                <c:pt idx="340">
                  <c:v>94.284873921353437</c:v>
                </c:pt>
                <c:pt idx="341">
                  <c:v>94.251929999634939</c:v>
                </c:pt>
                <c:pt idx="342">
                  <c:v>94.218986077194586</c:v>
                </c:pt>
                <c:pt idx="343">
                  <c:v>94.186042154026964</c:v>
                </c:pt>
                <c:pt idx="344">
                  <c:v>94.153098230126474</c:v>
                </c:pt>
                <c:pt idx="345">
                  <c:v>94.12015430548756</c:v>
                </c:pt>
                <c:pt idx="346">
                  <c:v>94.08721038010448</c:v>
                </c:pt>
                <c:pt idx="347">
                  <c:v>94.054266453971678</c:v>
                </c:pt>
                <c:pt idx="348">
                  <c:v>94.021322527083584</c:v>
                </c:pt>
                <c:pt idx="349">
                  <c:v>93.988378599434199</c:v>
                </c:pt>
                <c:pt idx="350">
                  <c:v>93.955434671017713</c:v>
                </c:pt>
                <c:pt idx="351">
                  <c:v>93.92249074182854</c:v>
                </c:pt>
                <c:pt idx="352">
                  <c:v>93.889546811860583</c:v>
                </c:pt>
                <c:pt idx="353">
                  <c:v>93.856602881108103</c:v>
                </c:pt>
                <c:pt idx="354">
                  <c:v>93.823658949564816</c:v>
                </c:pt>
                <c:pt idx="355">
                  <c:v>93.790715017225068</c:v>
                </c:pt>
                <c:pt idx="356">
                  <c:v>93.757771084082563</c:v>
                </c:pt>
                <c:pt idx="357">
                  <c:v>93.72482715013119</c:v>
                </c:pt>
                <c:pt idx="358">
                  <c:v>93.691883215364854</c:v>
                </c:pt>
                <c:pt idx="359">
                  <c:v>93.6589392797774</c:v>
                </c:pt>
                <c:pt idx="360">
                  <c:v>93.625995343362419</c:v>
                </c:pt>
                <c:pt idx="361">
                  <c:v>93.593051406113716</c:v>
                </c:pt>
                <c:pt idx="362">
                  <c:v>93.560107468025038</c:v>
                </c:pt>
                <c:pt idx="363">
                  <c:v>93.527163529089776</c:v>
                </c:pt>
                <c:pt idx="364">
                  <c:v>93.49421958930165</c:v>
                </c:pt>
                <c:pt idx="365">
                  <c:v>93.461275648654109</c:v>
                </c:pt>
                <c:pt idx="366">
                  <c:v>93.428331707140558</c:v>
                </c:pt>
                <c:pt idx="367">
                  <c:v>93.395387764754446</c:v>
                </c:pt>
                <c:pt idx="368">
                  <c:v>93.362443821489165</c:v>
                </c:pt>
                <c:pt idx="369">
                  <c:v>93.329499877337966</c:v>
                </c:pt>
                <c:pt idx="370">
                  <c:v>93.296555932294169</c:v>
                </c:pt>
                <c:pt idx="371">
                  <c:v>93.263611986350867</c:v>
                </c:pt>
                <c:pt idx="372">
                  <c:v>93.230668039501381</c:v>
                </c:pt>
                <c:pt idx="373">
                  <c:v>93.197724091738706</c:v>
                </c:pt>
                <c:pt idx="374">
                  <c:v>93.164780143055722</c:v>
                </c:pt>
                <c:pt idx="375">
                  <c:v>93.131836193445764</c:v>
                </c:pt>
                <c:pt idx="376">
                  <c:v>93.098892242901428</c:v>
                </c:pt>
                <c:pt idx="377">
                  <c:v>93.065948291415992</c:v>
                </c:pt>
                <c:pt idx="378">
                  <c:v>93.03300433898201</c:v>
                </c:pt>
                <c:pt idx="379">
                  <c:v>93.000060385592235</c:v>
                </c:pt>
                <c:pt idx="380">
                  <c:v>92.967116431239447</c:v>
                </c:pt>
                <c:pt idx="381">
                  <c:v>92.934172475916469</c:v>
                </c:pt>
                <c:pt idx="382">
                  <c:v>92.901228519615671</c:v>
                </c:pt>
                <c:pt idx="383">
                  <c:v>92.868284562329819</c:v>
                </c:pt>
                <c:pt idx="384">
                  <c:v>92.835340604051197</c:v>
                </c:pt>
                <c:pt idx="385">
                  <c:v>92.8023966447725</c:v>
                </c:pt>
                <c:pt idx="386">
                  <c:v>92.769452684485913</c:v>
                </c:pt>
                <c:pt idx="387">
                  <c:v>92.736508723183775</c:v>
                </c:pt>
                <c:pt idx="388">
                  <c:v>92.703564760858427</c:v>
                </c:pt>
                <c:pt idx="389">
                  <c:v>92.670620797502067</c:v>
                </c:pt>
                <c:pt idx="390">
                  <c:v>92.637676833106866</c:v>
                </c:pt>
                <c:pt idx="391">
                  <c:v>92.604732867664836</c:v>
                </c:pt>
                <c:pt idx="392">
                  <c:v>92.57178890116802</c:v>
                </c:pt>
                <c:pt idx="393">
                  <c:v>92.538844933608573</c:v>
                </c:pt>
                <c:pt idx="394">
                  <c:v>92.50590096497811</c:v>
                </c:pt>
                <c:pt idx="395">
                  <c:v>92.472956995268603</c:v>
                </c:pt>
                <c:pt idx="396">
                  <c:v>92.440013024471966</c:v>
                </c:pt>
                <c:pt idx="397">
                  <c:v>92.407069052579587</c:v>
                </c:pt>
                <c:pt idx="398">
                  <c:v>92.374125079583465</c:v>
                </c:pt>
                <c:pt idx="399">
                  <c:v>92.34118110547513</c:v>
                </c:pt>
                <c:pt idx="400">
                  <c:v>92.308237130246027</c:v>
                </c:pt>
                <c:pt idx="401">
                  <c:v>92.275293153887631</c:v>
                </c:pt>
                <c:pt idx="402">
                  <c:v>92.242349176391173</c:v>
                </c:pt>
                <c:pt idx="403">
                  <c:v>92.209405197748424</c:v>
                </c:pt>
                <c:pt idx="404">
                  <c:v>92.176461217950262</c:v>
                </c:pt>
                <c:pt idx="405">
                  <c:v>92.143517236988117</c:v>
                </c:pt>
                <c:pt idx="406">
                  <c:v>92.11057325485308</c:v>
                </c:pt>
                <c:pt idx="407">
                  <c:v>92.077629271536011</c:v>
                </c:pt>
                <c:pt idx="408">
                  <c:v>92.044685287028202</c:v>
                </c:pt>
                <c:pt idx="409">
                  <c:v>92.011741301320384</c:v>
                </c:pt>
                <c:pt idx="410">
                  <c:v>91.978797314403579</c:v>
                </c:pt>
                <c:pt idx="411">
                  <c:v>91.945853326268463</c:v>
                </c:pt>
                <c:pt idx="412">
                  <c:v>91.912909336905756</c:v>
                </c:pt>
                <c:pt idx="413">
                  <c:v>91.87996534630615</c:v>
                </c:pt>
                <c:pt idx="414">
                  <c:v>91.847021354460281</c:v>
                </c:pt>
                <c:pt idx="415">
                  <c:v>91.814077361358684</c:v>
                </c:pt>
                <c:pt idx="416">
                  <c:v>91.781133366991611</c:v>
                </c:pt>
                <c:pt idx="417">
                  <c:v>91.748189371349497</c:v>
                </c:pt>
                <c:pt idx="418">
                  <c:v>91.715245374422821</c:v>
                </c:pt>
                <c:pt idx="419">
                  <c:v>91.682301376201551</c:v>
                </c:pt>
                <c:pt idx="420">
                  <c:v>91.649357376675894</c:v>
                </c:pt>
                <c:pt idx="421">
                  <c:v>91.616413375836032</c:v>
                </c:pt>
                <c:pt idx="422">
                  <c:v>91.583469373671846</c:v>
                </c:pt>
                <c:pt idx="423">
                  <c:v>91.550525370173332</c:v>
                </c:pt>
                <c:pt idx="424">
                  <c:v>91.517581365330244</c:v>
                </c:pt>
                <c:pt idx="425">
                  <c:v>91.484637359132421</c:v>
                </c:pt>
                <c:pt idx="426">
                  <c:v>91.451693351569503</c:v>
                </c:pt>
                <c:pt idx="427">
                  <c:v>91.418749342631031</c:v>
                </c:pt>
                <c:pt idx="428">
                  <c:v>91.385805332306631</c:v>
                </c:pt>
                <c:pt idx="429">
                  <c:v>91.352861320585816</c:v>
                </c:pt>
                <c:pt idx="430">
                  <c:v>91.3199173074578</c:v>
                </c:pt>
                <c:pt idx="431">
                  <c:v>91.286973292911924</c:v>
                </c:pt>
                <c:pt idx="432">
                  <c:v>91.254029276937445</c:v>
                </c:pt>
                <c:pt idx="433">
                  <c:v>91.221085259523349</c:v>
                </c:pt>
                <c:pt idx="434">
                  <c:v>91.188141240658865</c:v>
                </c:pt>
                <c:pt idx="435">
                  <c:v>91.155197220332695</c:v>
                </c:pt>
                <c:pt idx="436">
                  <c:v>91.122253198533969</c:v>
                </c:pt>
                <c:pt idx="437">
                  <c:v>91.089309175251373</c:v>
                </c:pt>
                <c:pt idx="438">
                  <c:v>91.056365150473653</c:v>
                </c:pt>
                <c:pt idx="439">
                  <c:v>91.023421124189326</c:v>
                </c:pt>
                <c:pt idx="440">
                  <c:v>90.990477096386883</c:v>
                </c:pt>
                <c:pt idx="441">
                  <c:v>90.957533067054925</c:v>
                </c:pt>
                <c:pt idx="442">
                  <c:v>90.924589036181715</c:v>
                </c:pt>
                <c:pt idx="443">
                  <c:v>90.891645003755514</c:v>
                </c:pt>
                <c:pt idx="444">
                  <c:v>90.858700969764612</c:v>
                </c:pt>
                <c:pt idx="445">
                  <c:v>90.825756934196846</c:v>
                </c:pt>
                <c:pt idx="446">
                  <c:v>90.792812897040491</c:v>
                </c:pt>
                <c:pt idx="447">
                  <c:v>90.759868858283298</c:v>
                </c:pt>
                <c:pt idx="448">
                  <c:v>90.726924817913073</c:v>
                </c:pt>
                <c:pt idx="449">
                  <c:v>90.693980775917581</c:v>
                </c:pt>
                <c:pt idx="450">
                  <c:v>90.661036732284387</c:v>
                </c:pt>
                <c:pt idx="451">
                  <c:v>90.628092687001129</c:v>
                </c:pt>
                <c:pt idx="452">
                  <c:v>90.595148640055058</c:v>
                </c:pt>
                <c:pt idx="453">
                  <c:v>90.562204591433741</c:v>
                </c:pt>
                <c:pt idx="454">
                  <c:v>90.529260541124273</c:v>
                </c:pt>
                <c:pt idx="455">
                  <c:v>90.496316489113923</c:v>
                </c:pt>
                <c:pt idx="456">
                  <c:v>90.463372435389545</c:v>
                </c:pt>
                <c:pt idx="457">
                  <c:v>90.430428379938235</c:v>
                </c:pt>
                <c:pt idx="458">
                  <c:v>90.397484322746749</c:v>
                </c:pt>
                <c:pt idx="459">
                  <c:v>90.364540263801999</c:v>
                </c:pt>
                <c:pt idx="460">
                  <c:v>90.33159620309047</c:v>
                </c:pt>
                <c:pt idx="461">
                  <c:v>90.298652140598819</c:v>
                </c:pt>
                <c:pt idx="462">
                  <c:v>90.265708076313373</c:v>
                </c:pt>
                <c:pt idx="463">
                  <c:v>90.232764010220649</c:v>
                </c:pt>
                <c:pt idx="464">
                  <c:v>90.19981994230659</c:v>
                </c:pt>
                <c:pt idx="465">
                  <c:v>90.166875872557625</c:v>
                </c:pt>
                <c:pt idx="466">
                  <c:v>90.133931800959758</c:v>
                </c:pt>
                <c:pt idx="467">
                  <c:v>90.100987727498705</c:v>
                </c:pt>
                <c:pt idx="468">
                  <c:v>90.068043652160526</c:v>
                </c:pt>
                <c:pt idx="469">
                  <c:v>90.035099574930669</c:v>
                </c:pt>
                <c:pt idx="470">
                  <c:v>90.002155495794923</c:v>
                </c:pt>
                <c:pt idx="471">
                  <c:v>89.96921141473878</c:v>
                </c:pt>
                <c:pt idx="472">
                  <c:v>89.936267331747473</c:v>
                </c:pt>
                <c:pt idx="473">
                  <c:v>89.903323246806337</c:v>
                </c:pt>
                <c:pt idx="474">
                  <c:v>89.870379159900665</c:v>
                </c:pt>
                <c:pt idx="475">
                  <c:v>89.837435071015221</c:v>
                </c:pt>
                <c:pt idx="476">
                  <c:v>89.804490980135199</c:v>
                </c:pt>
                <c:pt idx="477">
                  <c:v>89.771546887245179</c:v>
                </c:pt>
                <c:pt idx="478">
                  <c:v>89.738602792330084</c:v>
                </c:pt>
                <c:pt idx="479">
                  <c:v>89.705658695374325</c:v>
                </c:pt>
                <c:pt idx="480">
                  <c:v>89.672714596362397</c:v>
                </c:pt>
                <c:pt idx="481">
                  <c:v>89.639770495278697</c:v>
                </c:pt>
                <c:pt idx="482">
                  <c:v>89.606826392107422</c:v>
                </c:pt>
                <c:pt idx="483">
                  <c:v>89.573882286832657</c:v>
                </c:pt>
                <c:pt idx="484">
                  <c:v>89.540938179438484</c:v>
                </c:pt>
                <c:pt idx="485">
                  <c:v>89.507994069908591</c:v>
                </c:pt>
                <c:pt idx="486">
                  <c:v>89.475049958226776</c:v>
                </c:pt>
                <c:pt idx="487">
                  <c:v>89.44210584437684</c:v>
                </c:pt>
                <c:pt idx="488">
                  <c:v>89.409161728341999</c:v>
                </c:pt>
                <c:pt idx="489">
                  <c:v>89.376217610105769</c:v>
                </c:pt>
                <c:pt idx="490">
                  <c:v>89.343273489651352</c:v>
                </c:pt>
                <c:pt idx="491">
                  <c:v>89.310329366961923</c:v>
                </c:pt>
                <c:pt idx="492">
                  <c:v>89.277385242020301</c:v>
                </c:pt>
                <c:pt idx="493">
                  <c:v>89.24444111480949</c:v>
                </c:pt>
                <c:pt idx="494">
                  <c:v>89.211496985312223</c:v>
                </c:pt>
                <c:pt idx="495">
                  <c:v>89.178552853510979</c:v>
                </c:pt>
                <c:pt idx="496">
                  <c:v>89.145608719388292</c:v>
                </c:pt>
                <c:pt idx="497">
                  <c:v>89.112664582926371</c:v>
                </c:pt>
                <c:pt idx="498">
                  <c:v>89.079720444107608</c:v>
                </c:pt>
                <c:pt idx="499">
                  <c:v>89.046776302913827</c:v>
                </c:pt>
                <c:pt idx="500">
                  <c:v>89.013832159327194</c:v>
                </c:pt>
                <c:pt idx="501">
                  <c:v>88.980888013329249</c:v>
                </c:pt>
                <c:pt idx="502">
                  <c:v>88.947943864901745</c:v>
                </c:pt>
                <c:pt idx="503">
                  <c:v>88.914999714026237</c:v>
                </c:pt>
                <c:pt idx="504">
                  <c:v>88.882055560684009</c:v>
                </c:pt>
                <c:pt idx="505">
                  <c:v>88.849111404856259</c:v>
                </c:pt>
                <c:pt idx="506">
                  <c:v>88.816167246524117</c:v>
                </c:pt>
                <c:pt idx="507">
                  <c:v>88.78322308566851</c:v>
                </c:pt>
                <c:pt idx="508">
                  <c:v>88.750278922270155</c:v>
                </c:pt>
                <c:pt idx="509">
                  <c:v>88.71733475630981</c:v>
                </c:pt>
                <c:pt idx="510">
                  <c:v>88.684390587767851</c:v>
                </c:pt>
                <c:pt idx="511">
                  <c:v>88.651446416624694</c:v>
                </c:pt>
                <c:pt idx="512">
                  <c:v>88.618502242860501</c:v>
                </c:pt>
                <c:pt idx="513">
                  <c:v>88.585558066455292</c:v>
                </c:pt>
                <c:pt idx="514">
                  <c:v>88.552613887389029</c:v>
                </c:pt>
                <c:pt idx="515">
                  <c:v>88.519669705641419</c:v>
                </c:pt>
                <c:pt idx="516">
                  <c:v>88.486725521191985</c:v>
                </c:pt>
                <c:pt idx="517">
                  <c:v>88.453781334020206</c:v>
                </c:pt>
                <c:pt idx="518">
                  <c:v>88.420837144105477</c:v>
                </c:pt>
                <c:pt idx="519">
                  <c:v>88.387892951426636</c:v>
                </c:pt>
                <c:pt idx="520">
                  <c:v>88.354948755962894</c:v>
                </c:pt>
                <c:pt idx="521">
                  <c:v>88.322004557692807</c:v>
                </c:pt>
                <c:pt idx="522">
                  <c:v>88.289060356595272</c:v>
                </c:pt>
                <c:pt idx="523">
                  <c:v>88.256116152648531</c:v>
                </c:pt>
                <c:pt idx="524">
                  <c:v>88.223171945831055</c:v>
                </c:pt>
                <c:pt idx="525">
                  <c:v>88.190227736120889</c:v>
                </c:pt>
                <c:pt idx="526">
                  <c:v>88.157283523496076</c:v>
                </c:pt>
                <c:pt idx="527">
                  <c:v>88.124339307934378</c:v>
                </c:pt>
                <c:pt idx="528">
                  <c:v>88.09139508941341</c:v>
                </c:pt>
                <c:pt idx="529">
                  <c:v>88.058450867910665</c:v>
                </c:pt>
                <c:pt idx="530">
                  <c:v>88.02550664340346</c:v>
                </c:pt>
                <c:pt idx="531">
                  <c:v>87.992562415868832</c:v>
                </c:pt>
                <c:pt idx="532">
                  <c:v>87.959618185283887</c:v>
                </c:pt>
                <c:pt idx="533">
                  <c:v>87.926673951625261</c:v>
                </c:pt>
                <c:pt idx="534">
                  <c:v>87.893729714869679</c:v>
                </c:pt>
                <c:pt idx="535">
                  <c:v>87.860785474993364</c:v>
                </c:pt>
                <c:pt idx="536">
                  <c:v>87.827841231972741</c:v>
                </c:pt>
                <c:pt idx="537">
                  <c:v>87.794896985783808</c:v>
                </c:pt>
                <c:pt idx="538">
                  <c:v>87.761952736402407</c:v>
                </c:pt>
                <c:pt idx="539">
                  <c:v>87.729008483804222</c:v>
                </c:pt>
                <c:pt idx="540">
                  <c:v>87.696064227964854</c:v>
                </c:pt>
                <c:pt idx="541">
                  <c:v>87.66311996885949</c:v>
                </c:pt>
                <c:pt idx="542">
                  <c:v>87.63017570646339</c:v>
                </c:pt>
                <c:pt idx="543">
                  <c:v>87.597231440751457</c:v>
                </c:pt>
                <c:pt idx="544">
                  <c:v>87.564287171698339</c:v>
                </c:pt>
                <c:pt idx="545">
                  <c:v>87.531342899278698</c:v>
                </c:pt>
                <c:pt idx="546">
                  <c:v>87.498398623467011</c:v>
                </c:pt>
                <c:pt idx="547">
                  <c:v>87.46545434423723</c:v>
                </c:pt>
                <c:pt idx="548">
                  <c:v>87.432510061563434</c:v>
                </c:pt>
                <c:pt idx="549">
                  <c:v>87.39956577541939</c:v>
                </c:pt>
                <c:pt idx="550">
                  <c:v>87.366621485778694</c:v>
                </c:pt>
                <c:pt idx="551">
                  <c:v>87.333677192614672</c:v>
                </c:pt>
                <c:pt idx="552">
                  <c:v>87.300732895900595</c:v>
                </c:pt>
                <c:pt idx="553">
                  <c:v>87.267788595609218</c:v>
                </c:pt>
                <c:pt idx="554">
                  <c:v>87.234844291713628</c:v>
                </c:pt>
                <c:pt idx="555">
                  <c:v>87.201899984186156</c:v>
                </c:pt>
                <c:pt idx="556">
                  <c:v>87.168955672999147</c:v>
                </c:pt>
                <c:pt idx="557">
                  <c:v>87.136011358124748</c:v>
                </c:pt>
                <c:pt idx="558">
                  <c:v>87.103067039534977</c:v>
                </c:pt>
                <c:pt idx="559">
                  <c:v>87.070122717201514</c:v>
                </c:pt>
                <c:pt idx="560">
                  <c:v>87.037178391095836</c:v>
                </c:pt>
                <c:pt idx="561">
                  <c:v>87.004234061189138</c:v>
                </c:pt>
                <c:pt idx="562">
                  <c:v>86.9712897274526</c:v>
                </c:pt>
                <c:pt idx="563">
                  <c:v>86.938345389857048</c:v>
                </c:pt>
                <c:pt idx="564">
                  <c:v>86.90540104837298</c:v>
                </c:pt>
                <c:pt idx="565">
                  <c:v>86.872456702970936</c:v>
                </c:pt>
                <c:pt idx="566">
                  <c:v>86.839512353620947</c:v>
                </c:pt>
                <c:pt idx="567">
                  <c:v>86.806568000293183</c:v>
                </c:pt>
                <c:pt idx="568">
                  <c:v>86.773623642957034</c:v>
                </c:pt>
                <c:pt idx="569">
                  <c:v>86.740679281582203</c:v>
                </c:pt>
                <c:pt idx="570">
                  <c:v>86.707734916137937</c:v>
                </c:pt>
                <c:pt idx="571">
                  <c:v>86.67479054659313</c:v>
                </c:pt>
                <c:pt idx="572">
                  <c:v>86.641846172916672</c:v>
                </c:pt>
                <c:pt idx="573">
                  <c:v>86.60890179507696</c:v>
                </c:pt>
                <c:pt idx="574">
                  <c:v>86.575957413042502</c:v>
                </c:pt>
                <c:pt idx="575">
                  <c:v>86.543013026781182</c:v>
                </c:pt>
                <c:pt idx="576">
                  <c:v>86.510068636260925</c:v>
                </c:pt>
                <c:pt idx="577">
                  <c:v>86.477124241449346</c:v>
                </c:pt>
                <c:pt idx="578">
                  <c:v>86.444179842313531</c:v>
                </c:pt>
                <c:pt idx="579">
                  <c:v>86.411235438820711</c:v>
                </c:pt>
                <c:pt idx="580">
                  <c:v>86.378291030937774</c:v>
                </c:pt>
                <c:pt idx="581">
                  <c:v>86.345346618631226</c:v>
                </c:pt>
                <c:pt idx="582">
                  <c:v>86.3124022018674</c:v>
                </c:pt>
                <c:pt idx="583">
                  <c:v>86.279457780612304</c:v>
                </c:pt>
                <c:pt idx="584">
                  <c:v>86.246513354831791</c:v>
                </c:pt>
                <c:pt idx="585">
                  <c:v>86.213568924491426</c:v>
                </c:pt>
                <c:pt idx="586">
                  <c:v>86.180624489556465</c:v>
                </c:pt>
                <c:pt idx="587">
                  <c:v>86.147680049991862</c:v>
                </c:pt>
                <c:pt idx="588">
                  <c:v>86.114735605762462</c:v>
                </c:pt>
                <c:pt idx="589">
                  <c:v>86.081791156832693</c:v>
                </c:pt>
                <c:pt idx="590">
                  <c:v>86.048846703166703</c:v>
                </c:pt>
                <c:pt idx="591">
                  <c:v>86.015902244728593</c:v>
                </c:pt>
                <c:pt idx="592">
                  <c:v>85.982957781481957</c:v>
                </c:pt>
                <c:pt idx="593">
                  <c:v>85.950013313390144</c:v>
                </c:pt>
                <c:pt idx="594">
                  <c:v>85.917068840416292</c:v>
                </c:pt>
                <c:pt idx="595">
                  <c:v>85.884124362523238</c:v>
                </c:pt>
                <c:pt idx="596">
                  <c:v>85.851179879673381</c:v>
                </c:pt>
                <c:pt idx="597">
                  <c:v>85.818235391829262</c:v>
                </c:pt>
                <c:pt idx="598">
                  <c:v>85.785290898952638</c:v>
                </c:pt>
                <c:pt idx="599">
                  <c:v>85.752346401005312</c:v>
                </c:pt>
                <c:pt idx="600">
                  <c:v>85.719401897948572</c:v>
                </c:pt>
                <c:pt idx="601">
                  <c:v>85.686457389743609</c:v>
                </c:pt>
                <c:pt idx="602">
                  <c:v>85.653512876351101</c:v>
                </c:pt>
                <c:pt idx="603">
                  <c:v>85.620568357731642</c:v>
                </c:pt>
                <c:pt idx="604">
                  <c:v>85.58762383384547</c:v>
                </c:pt>
                <c:pt idx="605">
                  <c:v>85.554679304652339</c:v>
                </c:pt>
                <c:pt idx="606">
                  <c:v>85.521734770112005</c:v>
                </c:pt>
                <c:pt idx="607">
                  <c:v>85.488790230183639</c:v>
                </c:pt>
                <c:pt idx="608">
                  <c:v>85.455845684826329</c:v>
                </c:pt>
                <c:pt idx="609">
                  <c:v>85.42290113399855</c:v>
                </c:pt>
                <c:pt idx="610">
                  <c:v>85.389956577658822</c:v>
                </c:pt>
                <c:pt idx="611">
                  <c:v>85.357012015765164</c:v>
                </c:pt>
                <c:pt idx="612">
                  <c:v>85.324067448275187</c:v>
                </c:pt>
                <c:pt idx="613">
                  <c:v>85.291122875146428</c:v>
                </c:pt>
                <c:pt idx="614">
                  <c:v>85.258178296335757</c:v>
                </c:pt>
                <c:pt idx="615">
                  <c:v>85.225233711800129</c:v>
                </c:pt>
                <c:pt idx="616">
                  <c:v>85.192289121495733</c:v>
                </c:pt>
                <c:pt idx="617">
                  <c:v>85.159344525378899</c:v>
                </c:pt>
                <c:pt idx="618">
                  <c:v>85.126399923405074</c:v>
                </c:pt>
                <c:pt idx="619">
                  <c:v>85.093455315529923</c:v>
                </c:pt>
                <c:pt idx="620">
                  <c:v>85.060510701708324</c:v>
                </c:pt>
                <c:pt idx="621">
                  <c:v>85.027566081895159</c:v>
                </c:pt>
                <c:pt idx="622">
                  <c:v>84.99462145604474</c:v>
                </c:pt>
                <c:pt idx="623">
                  <c:v>84.961676824111009</c:v>
                </c:pt>
                <c:pt idx="624">
                  <c:v>84.928732186047796</c:v>
                </c:pt>
                <c:pt idx="625">
                  <c:v>84.895787541808374</c:v>
                </c:pt>
                <c:pt idx="626">
                  <c:v>84.86284289134575</c:v>
                </c:pt>
                <c:pt idx="627">
                  <c:v>84.829898234612443</c:v>
                </c:pt>
                <c:pt idx="628">
                  <c:v>84.796953571560778</c:v>
                </c:pt>
                <c:pt idx="629">
                  <c:v>84.764008902142649</c:v>
                </c:pt>
                <c:pt idx="630">
                  <c:v>84.731064226309485</c:v>
                </c:pt>
                <c:pt idx="631">
                  <c:v>84.698119544012599</c:v>
                </c:pt>
                <c:pt idx="632">
                  <c:v>84.665174855202736</c:v>
                </c:pt>
                <c:pt idx="633">
                  <c:v>84.6322301598302</c:v>
                </c:pt>
                <c:pt idx="634">
                  <c:v>84.599285457845198</c:v>
                </c:pt>
                <c:pt idx="635">
                  <c:v>84.566340749197167</c:v>
                </c:pt>
                <c:pt idx="636">
                  <c:v>84.533396033835558</c:v>
                </c:pt>
                <c:pt idx="637">
                  <c:v>84.500451311709185</c:v>
                </c:pt>
                <c:pt idx="638">
                  <c:v>84.467506582766504</c:v>
                </c:pt>
                <c:pt idx="639">
                  <c:v>84.434561846955646</c:v>
                </c:pt>
                <c:pt idx="640">
                  <c:v>84.401617104224357</c:v>
                </c:pt>
                <c:pt idx="641">
                  <c:v>84.368672354519987</c:v>
                </c:pt>
                <c:pt idx="642">
                  <c:v>84.335727597789202</c:v>
                </c:pt>
                <c:pt idx="643">
                  <c:v>84.302782833978767</c:v>
                </c:pt>
                <c:pt idx="644">
                  <c:v>84.269838063034697</c:v>
                </c:pt>
                <c:pt idx="645">
                  <c:v>84.236893284902663</c:v>
                </c:pt>
                <c:pt idx="646">
                  <c:v>84.203948499527911</c:v>
                </c:pt>
                <c:pt idx="647">
                  <c:v>84.171003706855373</c:v>
                </c:pt>
                <c:pt idx="648">
                  <c:v>84.138058906829343</c:v>
                </c:pt>
                <c:pt idx="649">
                  <c:v>84.105114099393958</c:v>
                </c:pt>
                <c:pt idx="650">
                  <c:v>84.072169284492787</c:v>
                </c:pt>
                <c:pt idx="651">
                  <c:v>84.039224462068972</c:v>
                </c:pt>
                <c:pt idx="652">
                  <c:v>84.00627963206523</c:v>
                </c:pt>
                <c:pt idx="653">
                  <c:v>83.973334794423806</c:v>
                </c:pt>
                <c:pt idx="654">
                  <c:v>83.940389949086622</c:v>
                </c:pt>
                <c:pt idx="655">
                  <c:v>83.907445095995058</c:v>
                </c:pt>
                <c:pt idx="656">
                  <c:v>83.874500235089954</c:v>
                </c:pt>
                <c:pt idx="657">
                  <c:v>83.841555366312136</c:v>
                </c:pt>
                <c:pt idx="658">
                  <c:v>83.808610489601307</c:v>
                </c:pt>
                <c:pt idx="659">
                  <c:v>83.77566560489727</c:v>
                </c:pt>
                <c:pt idx="660">
                  <c:v>83.742720712139061</c:v>
                </c:pt>
                <c:pt idx="661">
                  <c:v>83.709775811265473</c:v>
                </c:pt>
                <c:pt idx="662">
                  <c:v>83.676830902214547</c:v>
                </c:pt>
                <c:pt idx="663">
                  <c:v>83.643885984924268</c:v>
                </c:pt>
                <c:pt idx="664">
                  <c:v>83.610941059331708</c:v>
                </c:pt>
                <c:pt idx="665">
                  <c:v>83.577996125373744</c:v>
                </c:pt>
                <c:pt idx="666">
                  <c:v>83.545051182986526</c:v>
                </c:pt>
                <c:pt idx="667">
                  <c:v>83.51210623210612</c:v>
                </c:pt>
                <c:pt idx="668">
                  <c:v>83.479161272667696</c:v>
                </c:pt>
                <c:pt idx="669">
                  <c:v>83.446216304606196</c:v>
                </c:pt>
                <c:pt idx="670">
                  <c:v>83.413271327855782</c:v>
                </c:pt>
                <c:pt idx="671">
                  <c:v>83.380326342350472</c:v>
                </c:pt>
                <c:pt idx="672">
                  <c:v>83.347381348023632</c:v>
                </c:pt>
                <c:pt idx="673">
                  <c:v>83.314436344807845</c:v>
                </c:pt>
                <c:pt idx="674">
                  <c:v>83.281491332635767</c:v>
                </c:pt>
                <c:pt idx="675">
                  <c:v>83.248546311438986</c:v>
                </c:pt>
                <c:pt idx="676">
                  <c:v>83.215601281148878</c:v>
                </c:pt>
                <c:pt idx="677">
                  <c:v>83.18265624169625</c:v>
                </c:pt>
                <c:pt idx="678">
                  <c:v>83.149711193011228</c:v>
                </c:pt>
                <c:pt idx="679">
                  <c:v>83.116766135023511</c:v>
                </c:pt>
                <c:pt idx="680">
                  <c:v>83.083821067662328</c:v>
                </c:pt>
                <c:pt idx="681">
                  <c:v>83.050875990856312</c:v>
                </c:pt>
                <c:pt idx="682">
                  <c:v>83.0179309045336</c:v>
                </c:pt>
                <c:pt idx="683">
                  <c:v>82.984985808621602</c:v>
                </c:pt>
                <c:pt idx="684">
                  <c:v>82.952040703047416</c:v>
                </c:pt>
                <c:pt idx="685">
                  <c:v>82.919095587737502</c:v>
                </c:pt>
                <c:pt idx="686">
                  <c:v>82.886150462617621</c:v>
                </c:pt>
                <c:pt idx="687">
                  <c:v>82.85320532761321</c:v>
                </c:pt>
                <c:pt idx="688">
                  <c:v>82.82026018264888</c:v>
                </c:pt>
                <c:pt idx="689">
                  <c:v>82.787315027648816</c:v>
                </c:pt>
                <c:pt idx="690">
                  <c:v>82.754369862536791</c:v>
                </c:pt>
                <c:pt idx="691">
                  <c:v>82.72142468723564</c:v>
                </c:pt>
                <c:pt idx="692">
                  <c:v>82.688479501667757</c:v>
                </c:pt>
                <c:pt idx="693">
                  <c:v>82.655534305755054</c:v>
                </c:pt>
                <c:pt idx="694">
                  <c:v>82.622589099418789</c:v>
                </c:pt>
                <c:pt idx="695">
                  <c:v>82.589643882579637</c:v>
                </c:pt>
                <c:pt idx="696">
                  <c:v>82.556698655157447</c:v>
                </c:pt>
                <c:pt idx="697">
                  <c:v>82.523753417071845</c:v>
                </c:pt>
                <c:pt idx="698">
                  <c:v>82.4908081682415</c:v>
                </c:pt>
                <c:pt idx="699">
                  <c:v>82.457862908584687</c:v>
                </c:pt>
                <c:pt idx="700">
                  <c:v>82.424917638018911</c:v>
                </c:pt>
                <c:pt idx="701">
                  <c:v>82.391972356461238</c:v>
                </c:pt>
                <c:pt idx="702">
                  <c:v>82.359027063827853</c:v>
                </c:pt>
                <c:pt idx="703">
                  <c:v>82.326081760034512</c:v>
                </c:pt>
                <c:pt idx="704">
                  <c:v>82.293136444996122</c:v>
                </c:pt>
                <c:pt idx="705">
                  <c:v>82.26019111862729</c:v>
                </c:pt>
                <c:pt idx="706">
                  <c:v>82.227245780841486</c:v>
                </c:pt>
                <c:pt idx="707">
                  <c:v>82.194300431551994</c:v>
                </c:pt>
                <c:pt idx="708">
                  <c:v>82.161355070671164</c:v>
                </c:pt>
                <c:pt idx="709">
                  <c:v>82.128409698110715</c:v>
                </c:pt>
                <c:pt idx="710">
                  <c:v>82.095464313781704</c:v>
                </c:pt>
                <c:pt idx="711">
                  <c:v>82.062518917594574</c:v>
                </c:pt>
                <c:pt idx="712">
                  <c:v>82.029573509459013</c:v>
                </c:pt>
                <c:pt idx="713">
                  <c:v>81.996628089284172</c:v>
                </c:pt>
                <c:pt idx="714">
                  <c:v>81.963682656978278</c:v>
                </c:pt>
                <c:pt idx="715">
                  <c:v>81.930737212448918</c:v>
                </c:pt>
                <c:pt idx="716">
                  <c:v>81.897791755603095</c:v>
                </c:pt>
                <c:pt idx="717">
                  <c:v>81.864846286347031</c:v>
                </c:pt>
                <c:pt idx="718">
                  <c:v>81.831900804586226</c:v>
                </c:pt>
                <c:pt idx="719">
                  <c:v>81.798955310225523</c:v>
                </c:pt>
                <c:pt idx="720">
                  <c:v>81.766009803168942</c:v>
                </c:pt>
                <c:pt idx="721">
                  <c:v>81.733064283319806</c:v>
                </c:pt>
                <c:pt idx="722">
                  <c:v>81.700118750580884</c:v>
                </c:pt>
                <c:pt idx="723">
                  <c:v>81.667173204853867</c:v>
                </c:pt>
                <c:pt idx="724">
                  <c:v>81.634227646039903</c:v>
                </c:pt>
                <c:pt idx="725">
                  <c:v>81.601282074039275</c:v>
                </c:pt>
                <c:pt idx="726">
                  <c:v>81.568336488751697</c:v>
                </c:pt>
                <c:pt idx="727">
                  <c:v>81.535390890076087</c:v>
                </c:pt>
                <c:pt idx="728">
                  <c:v>81.502445277910425</c:v>
                </c:pt>
                <c:pt idx="729">
                  <c:v>81.469499652151981</c:v>
                </c:pt>
                <c:pt idx="730">
                  <c:v>81.436554012697115</c:v>
                </c:pt>
                <c:pt idx="731">
                  <c:v>81.403608359441805</c:v>
                </c:pt>
                <c:pt idx="732">
                  <c:v>81.370662692280973</c:v>
                </c:pt>
                <c:pt idx="733">
                  <c:v>81.337717011108595</c:v>
                </c:pt>
                <c:pt idx="734">
                  <c:v>81.304771315818101</c:v>
                </c:pt>
                <c:pt idx="735">
                  <c:v>81.271825606302045</c:v>
                </c:pt>
                <c:pt idx="736">
                  <c:v>81.238879882451897</c:v>
                </c:pt>
                <c:pt idx="737">
                  <c:v>81.205934144158775</c:v>
                </c:pt>
                <c:pt idx="738">
                  <c:v>81.172988391312657</c:v>
                </c:pt>
                <c:pt idx="739">
                  <c:v>81.140042623802557</c:v>
                </c:pt>
                <c:pt idx="740">
                  <c:v>81.107096841517162</c:v>
                </c:pt>
                <c:pt idx="741">
                  <c:v>81.074151044343793</c:v>
                </c:pt>
                <c:pt idx="742">
                  <c:v>81.041205232169006</c:v>
                </c:pt>
                <c:pt idx="743">
                  <c:v>81.008259404878928</c:v>
                </c:pt>
                <c:pt idx="744">
                  <c:v>80.975313562357982</c:v>
                </c:pt>
                <c:pt idx="745">
                  <c:v>80.942367704490593</c:v>
                </c:pt>
                <c:pt idx="746">
                  <c:v>80.909421831159833</c:v>
                </c:pt>
                <c:pt idx="747">
                  <c:v>80.876475942247978</c:v>
                </c:pt>
                <c:pt idx="748">
                  <c:v>80.843530037636356</c:v>
                </c:pt>
                <c:pt idx="749">
                  <c:v>80.810584117205423</c:v>
                </c:pt>
                <c:pt idx="750">
                  <c:v>80.777638180834842</c:v>
                </c:pt>
                <c:pt idx="751">
                  <c:v>80.744692228403153</c:v>
                </c:pt>
                <c:pt idx="752">
                  <c:v>80.711746259788043</c:v>
                </c:pt>
                <c:pt idx="753">
                  <c:v>80.678800274866532</c:v>
                </c:pt>
                <c:pt idx="754">
                  <c:v>80.645854273514317</c:v>
                </c:pt>
                <c:pt idx="755">
                  <c:v>80.612908255606257</c:v>
                </c:pt>
                <c:pt idx="756">
                  <c:v>80.579962221016359</c:v>
                </c:pt>
                <c:pt idx="757">
                  <c:v>80.547016169617734</c:v>
                </c:pt>
                <c:pt idx="758">
                  <c:v>80.514070101282272</c:v>
                </c:pt>
                <c:pt idx="759">
                  <c:v>80.481124015881022</c:v>
                </c:pt>
                <c:pt idx="760">
                  <c:v>80.448177913284212</c:v>
                </c:pt>
                <c:pt idx="761">
                  <c:v>80.415231793360689</c:v>
                </c:pt>
                <c:pt idx="762">
                  <c:v>80.382285655978734</c:v>
                </c:pt>
                <c:pt idx="763">
                  <c:v>80.34933950100546</c:v>
                </c:pt>
                <c:pt idx="764">
                  <c:v>80.316393328306674</c:v>
                </c:pt>
                <c:pt idx="765">
                  <c:v>80.283447137747771</c:v>
                </c:pt>
                <c:pt idx="766">
                  <c:v>80.250500929192455</c:v>
                </c:pt>
                <c:pt idx="767">
                  <c:v>80.217554702504174</c:v>
                </c:pt>
                <c:pt idx="768">
                  <c:v>80.184608457544272</c:v>
                </c:pt>
                <c:pt idx="769">
                  <c:v>80.151662194174122</c:v>
                </c:pt>
                <c:pt idx="770">
                  <c:v>80.118715912253421</c:v>
                </c:pt>
                <c:pt idx="771">
                  <c:v>80.085769611640742</c:v>
                </c:pt>
                <c:pt idx="772">
                  <c:v>80.05282329219412</c:v>
                </c:pt>
                <c:pt idx="773">
                  <c:v>80.019876953770023</c:v>
                </c:pt>
                <c:pt idx="774">
                  <c:v>79.986930596223871</c:v>
                </c:pt>
                <c:pt idx="775">
                  <c:v>79.953984219410202</c:v>
                </c:pt>
                <c:pt idx="776">
                  <c:v>79.92103782318236</c:v>
                </c:pt>
                <c:pt idx="777">
                  <c:v>79.88809140739248</c:v>
                </c:pt>
                <c:pt idx="778">
                  <c:v>79.855144971891661</c:v>
                </c:pt>
                <c:pt idx="779">
                  <c:v>79.822198516529795</c:v>
                </c:pt>
                <c:pt idx="780">
                  <c:v>79.789252041155734</c:v>
                </c:pt>
                <c:pt idx="781">
                  <c:v>79.756305545617082</c:v>
                </c:pt>
                <c:pt idx="782">
                  <c:v>79.723359029760374</c:v>
                </c:pt>
                <c:pt idx="783">
                  <c:v>79.690412493430827</c:v>
                </c:pt>
                <c:pt idx="784">
                  <c:v>79.657465936472818</c:v>
                </c:pt>
                <c:pt idx="785">
                  <c:v>79.62451935872906</c:v>
                </c:pt>
                <c:pt idx="786">
                  <c:v>79.591572760041402</c:v>
                </c:pt>
                <c:pt idx="787">
                  <c:v>79.558626140250354</c:v>
                </c:pt>
                <c:pt idx="788">
                  <c:v>79.525679499195348</c:v>
                </c:pt>
                <c:pt idx="789">
                  <c:v>79.492732836714495</c:v>
                </c:pt>
                <c:pt idx="790">
                  <c:v>79.459786152644625</c:v>
                </c:pt>
                <c:pt idx="791">
                  <c:v>79.42683944682139</c:v>
                </c:pt>
                <c:pt idx="792">
                  <c:v>79.393892719079133</c:v>
                </c:pt>
                <c:pt idx="793">
                  <c:v>79.360945969251148</c:v>
                </c:pt>
                <c:pt idx="794">
                  <c:v>79.327999197169163</c:v>
                </c:pt>
                <c:pt idx="795">
                  <c:v>79.295052402663828</c:v>
                </c:pt>
                <c:pt idx="796">
                  <c:v>79.262105585564399</c:v>
                </c:pt>
                <c:pt idx="797">
                  <c:v>79.229158745698825</c:v>
                </c:pt>
                <c:pt idx="798">
                  <c:v>79.196211882893948</c:v>
                </c:pt>
                <c:pt idx="799">
                  <c:v>79.163264996974959</c:v>
                </c:pt>
                <c:pt idx="800">
                  <c:v>79.130318087765929</c:v>
                </c:pt>
                <c:pt idx="801">
                  <c:v>79.097371155089732</c:v>
                </c:pt>
                <c:pt idx="802">
                  <c:v>79.064424198767568</c:v>
                </c:pt>
                <c:pt idx="803">
                  <c:v>79.031477218619429</c:v>
                </c:pt>
                <c:pt idx="804">
                  <c:v>78.998530214463926</c:v>
                </c:pt>
                <c:pt idx="805">
                  <c:v>78.965583186118323</c:v>
                </c:pt>
                <c:pt idx="806">
                  <c:v>78.932636133398574</c:v>
                </c:pt>
                <c:pt idx="807">
                  <c:v>78.899689056118945</c:v>
                </c:pt>
                <c:pt idx="808">
                  <c:v>78.866741954092618</c:v>
                </c:pt>
                <c:pt idx="809">
                  <c:v>78.833794827130987</c:v>
                </c:pt>
                <c:pt idx="810">
                  <c:v>78.800847675044452</c:v>
                </c:pt>
                <c:pt idx="811">
                  <c:v>78.767900497641747</c:v>
                </c:pt>
                <c:pt idx="812">
                  <c:v>78.734953294730019</c:v>
                </c:pt>
                <c:pt idx="813">
                  <c:v>78.702006066115118</c:v>
                </c:pt>
                <c:pt idx="814">
                  <c:v>78.669058811601445</c:v>
                </c:pt>
                <c:pt idx="815">
                  <c:v>78.636111530991712</c:v>
                </c:pt>
                <c:pt idx="816">
                  <c:v>78.603164224087379</c:v>
                </c:pt>
                <c:pt idx="817">
                  <c:v>78.570216890688187</c:v>
                </c:pt>
                <c:pt idx="818">
                  <c:v>78.537269530592553</c:v>
                </c:pt>
                <c:pt idx="819">
                  <c:v>78.504322143597335</c:v>
                </c:pt>
                <c:pt idx="820">
                  <c:v>78.47137472949737</c:v>
                </c:pt>
                <c:pt idx="821">
                  <c:v>78.438427288086757</c:v>
                </c:pt>
                <c:pt idx="822">
                  <c:v>78.405479819157208</c:v>
                </c:pt>
                <c:pt idx="823">
                  <c:v>78.372532322499694</c:v>
                </c:pt>
                <c:pt idx="824">
                  <c:v>78.339584797902731</c:v>
                </c:pt>
                <c:pt idx="825">
                  <c:v>78.306637245153766</c:v>
                </c:pt>
                <c:pt idx="826">
                  <c:v>78.273689664038514</c:v>
                </c:pt>
                <c:pt idx="827">
                  <c:v>78.240742054341055</c:v>
                </c:pt>
                <c:pt idx="828">
                  <c:v>78.207794415843892</c:v>
                </c:pt>
                <c:pt idx="829">
                  <c:v>78.174846748327582</c:v>
                </c:pt>
                <c:pt idx="830">
                  <c:v>78.141899051571301</c:v>
                </c:pt>
                <c:pt idx="831">
                  <c:v>78.108951325352692</c:v>
                </c:pt>
                <c:pt idx="832">
                  <c:v>78.076003569447153</c:v>
                </c:pt>
                <c:pt idx="833">
                  <c:v>78.043055783628787</c:v>
                </c:pt>
                <c:pt idx="834">
                  <c:v>78.010107967669867</c:v>
                </c:pt>
                <c:pt idx="835">
                  <c:v>77.977160121341115</c:v>
                </c:pt>
                <c:pt idx="836">
                  <c:v>77.944212244411204</c:v>
                </c:pt>
                <c:pt idx="837">
                  <c:v>77.911264336647307</c:v>
                </c:pt>
                <c:pt idx="838">
                  <c:v>77.878316397814643</c:v>
                </c:pt>
                <c:pt idx="839">
                  <c:v>77.845368427676618</c:v>
                </c:pt>
                <c:pt idx="840">
                  <c:v>77.812420425995128</c:v>
                </c:pt>
                <c:pt idx="841">
                  <c:v>77.779472392529939</c:v>
                </c:pt>
                <c:pt idx="842">
                  <c:v>77.746524327039054</c:v>
                </c:pt>
                <c:pt idx="843">
                  <c:v>77.713576229278743</c:v>
                </c:pt>
                <c:pt idx="844">
                  <c:v>77.680628099003442</c:v>
                </c:pt>
                <c:pt idx="845">
                  <c:v>77.647679935965598</c:v>
                </c:pt>
                <c:pt idx="846">
                  <c:v>77.614731739915769</c:v>
                </c:pt>
                <c:pt idx="847">
                  <c:v>77.581783510602591</c:v>
                </c:pt>
                <c:pt idx="848">
                  <c:v>77.548835247773141</c:v>
                </c:pt>
                <c:pt idx="849">
                  <c:v>77.515886951172035</c:v>
                </c:pt>
                <c:pt idx="850">
                  <c:v>77.482938620542399</c:v>
                </c:pt>
                <c:pt idx="851">
                  <c:v>77.449990255625011</c:v>
                </c:pt>
                <c:pt idx="852">
                  <c:v>77.417041856159003</c:v>
                </c:pt>
                <c:pt idx="853">
                  <c:v>77.384093421881346</c:v>
                </c:pt>
                <c:pt idx="854">
                  <c:v>77.351144952527036</c:v>
                </c:pt>
                <c:pt idx="855">
                  <c:v>77.318196447829166</c:v>
                </c:pt>
                <c:pt idx="856">
                  <c:v>77.285247907518595</c:v>
                </c:pt>
                <c:pt idx="857">
                  <c:v>77.252299331324338</c:v>
                </c:pt>
                <c:pt idx="858">
                  <c:v>77.21935071897316</c:v>
                </c:pt>
                <c:pt idx="859">
                  <c:v>77.186402070189772</c:v>
                </c:pt>
                <c:pt idx="860">
                  <c:v>77.153453384697229</c:v>
                </c:pt>
                <c:pt idx="861">
                  <c:v>77.120504662215581</c:v>
                </c:pt>
                <c:pt idx="862">
                  <c:v>77.087555902463748</c:v>
                </c:pt>
                <c:pt idx="863">
                  <c:v>77.054607105157714</c:v>
                </c:pt>
                <c:pt idx="864">
                  <c:v>77.021658270011784</c:v>
                </c:pt>
                <c:pt idx="865">
                  <c:v>76.988709396738074</c:v>
                </c:pt>
                <c:pt idx="866">
                  <c:v>76.955760485045985</c:v>
                </c:pt>
                <c:pt idx="867">
                  <c:v>76.922811534643373</c:v>
                </c:pt>
                <c:pt idx="868">
                  <c:v>76.889862545235516</c:v>
                </c:pt>
                <c:pt idx="869">
                  <c:v>76.856913516525523</c:v>
                </c:pt>
                <c:pt idx="870">
                  <c:v>76.823964448214127</c:v>
                </c:pt>
                <c:pt idx="871">
                  <c:v>76.791015340000101</c:v>
                </c:pt>
                <c:pt idx="872">
                  <c:v>76.758066191579729</c:v>
                </c:pt>
                <c:pt idx="873">
                  <c:v>76.725117002646755</c:v>
                </c:pt>
                <c:pt idx="874">
                  <c:v>76.692167772892844</c:v>
                </c:pt>
                <c:pt idx="875">
                  <c:v>76.659218502007676</c:v>
                </c:pt>
                <c:pt idx="876">
                  <c:v>76.626269189677686</c:v>
                </c:pt>
                <c:pt idx="877">
                  <c:v>76.593319835587593</c:v>
                </c:pt>
                <c:pt idx="878">
                  <c:v>76.560370439419728</c:v>
                </c:pt>
                <c:pt idx="879">
                  <c:v>76.52742100085355</c:v>
                </c:pt>
                <c:pt idx="880">
                  <c:v>76.494471519566474</c:v>
                </c:pt>
                <c:pt idx="881">
                  <c:v>76.46152199523344</c:v>
                </c:pt>
                <c:pt idx="882">
                  <c:v>76.428572427526603</c:v>
                </c:pt>
                <c:pt idx="883">
                  <c:v>76.395622816115917</c:v>
                </c:pt>
                <c:pt idx="884">
                  <c:v>76.362673160668706</c:v>
                </c:pt>
                <c:pt idx="885">
                  <c:v>76.329723460850033</c:v>
                </c:pt>
                <c:pt idx="886">
                  <c:v>76.296773716321837</c:v>
                </c:pt>
                <c:pt idx="887">
                  <c:v>76.26382392674401</c:v>
                </c:pt>
                <c:pt idx="888">
                  <c:v>76.230874091773657</c:v>
                </c:pt>
                <c:pt idx="889">
                  <c:v>76.197924211065327</c:v>
                </c:pt>
                <c:pt idx="890">
                  <c:v>76.164974284270627</c:v>
                </c:pt>
                <c:pt idx="891">
                  <c:v>76.132024311039117</c:v>
                </c:pt>
                <c:pt idx="892">
                  <c:v>76.099074291017374</c:v>
                </c:pt>
                <c:pt idx="893">
                  <c:v>76.06612422384903</c:v>
                </c:pt>
                <c:pt idx="894">
                  <c:v>76.033174109175334</c:v>
                </c:pt>
                <c:pt idx="895">
                  <c:v>76.000223946634932</c:v>
                </c:pt>
                <c:pt idx="896">
                  <c:v>75.967273735863131</c:v>
                </c:pt>
                <c:pt idx="897">
                  <c:v>75.934323476493176</c:v>
                </c:pt>
                <c:pt idx="898">
                  <c:v>75.901373168154961</c:v>
                </c:pt>
                <c:pt idx="899">
                  <c:v>75.868422810476034</c:v>
                </c:pt>
                <c:pt idx="900">
                  <c:v>75.835472403080672</c:v>
                </c:pt>
                <c:pt idx="901">
                  <c:v>75.80252194559057</c:v>
                </c:pt>
                <c:pt idx="902">
                  <c:v>75.769571437624307</c:v>
                </c:pt>
                <c:pt idx="903">
                  <c:v>75.736620878798021</c:v>
                </c:pt>
                <c:pt idx="904">
                  <c:v>75.703670268724395</c:v>
                </c:pt>
                <c:pt idx="905">
                  <c:v>75.670719607013524</c:v>
                </c:pt>
                <c:pt idx="906">
                  <c:v>75.637768893272295</c:v>
                </c:pt>
                <c:pt idx="907">
                  <c:v>75.604818127104807</c:v>
                </c:pt>
                <c:pt idx="908">
                  <c:v>75.571867308112161</c:v>
                </c:pt>
                <c:pt idx="909">
                  <c:v>75.538916435892091</c:v>
                </c:pt>
                <c:pt idx="910">
                  <c:v>75.505965510039587</c:v>
                </c:pt>
                <c:pt idx="911">
                  <c:v>75.473014530146628</c:v>
                </c:pt>
                <c:pt idx="912">
                  <c:v>75.440063495801809</c:v>
                </c:pt>
                <c:pt idx="913">
                  <c:v>75.407112406590585</c:v>
                </c:pt>
                <c:pt idx="914">
                  <c:v>75.374161262095626</c:v>
                </c:pt>
                <c:pt idx="915">
                  <c:v>75.341210061896078</c:v>
                </c:pt>
                <c:pt idx="916">
                  <c:v>75.30825880556813</c:v>
                </c:pt>
                <c:pt idx="917">
                  <c:v>75.27530749268449</c:v>
                </c:pt>
                <c:pt idx="918">
                  <c:v>75.242356122814854</c:v>
                </c:pt>
                <c:pt idx="919">
                  <c:v>75.20940469552545</c:v>
                </c:pt>
                <c:pt idx="920">
                  <c:v>75.176453210379321</c:v>
                </c:pt>
                <c:pt idx="921">
                  <c:v>75.143501666936118</c:v>
                </c:pt>
                <c:pt idx="922">
                  <c:v>75.110550064752303</c:v>
                </c:pt>
                <c:pt idx="923">
                  <c:v>75.077598403380833</c:v>
                </c:pt>
                <c:pt idx="924">
                  <c:v>75.044646682371095</c:v>
                </c:pt>
                <c:pt idx="925">
                  <c:v>75.011694901269522</c:v>
                </c:pt>
                <c:pt idx="926">
                  <c:v>74.978743059618552</c:v>
                </c:pt>
                <c:pt idx="927">
                  <c:v>74.945791156957625</c:v>
                </c:pt>
                <c:pt idx="928">
                  <c:v>74.912839192822247</c:v>
                </c:pt>
                <c:pt idx="929">
                  <c:v>74.87988716674468</c:v>
                </c:pt>
                <c:pt idx="930">
                  <c:v>74.846935078253608</c:v>
                </c:pt>
                <c:pt idx="931">
                  <c:v>74.813982926874047</c:v>
                </c:pt>
                <c:pt idx="932">
                  <c:v>74.781030712127333</c:v>
                </c:pt>
                <c:pt idx="933">
                  <c:v>74.748078433531262</c:v>
                </c:pt>
                <c:pt idx="934">
                  <c:v>74.715126090600023</c:v>
                </c:pt>
                <c:pt idx="935">
                  <c:v>74.682173682844081</c:v>
                </c:pt>
                <c:pt idx="936">
                  <c:v>74.649221209770005</c:v>
                </c:pt>
                <c:pt idx="937">
                  <c:v>74.616268670880785</c:v>
                </c:pt>
                <c:pt idx="938">
                  <c:v>74.583316065675731</c:v>
                </c:pt>
                <c:pt idx="939">
                  <c:v>74.550363393650031</c:v>
                </c:pt>
                <c:pt idx="940">
                  <c:v>74.51741065429529</c:v>
                </c:pt>
                <c:pt idx="941">
                  <c:v>74.484457847099065</c:v>
                </c:pt>
                <c:pt idx="942">
                  <c:v>74.451504971545219</c:v>
                </c:pt>
                <c:pt idx="943">
                  <c:v>74.418552027113464</c:v>
                </c:pt>
                <c:pt idx="944">
                  <c:v>74.385599013279844</c:v>
                </c:pt>
                <c:pt idx="945">
                  <c:v>74.352645929516129</c:v>
                </c:pt>
                <c:pt idx="946">
                  <c:v>74.319692775290235</c:v>
                </c:pt>
                <c:pt idx="947">
                  <c:v>74.286739550066045</c:v>
                </c:pt>
                <c:pt idx="948">
                  <c:v>74.253786253303161</c:v>
                </c:pt>
                <c:pt idx="949">
                  <c:v>74.220832884457408</c:v>
                </c:pt>
                <c:pt idx="950">
                  <c:v>74.187879442980062</c:v>
                </c:pt>
                <c:pt idx="951">
                  <c:v>74.154925928318733</c:v>
                </c:pt>
                <c:pt idx="952">
                  <c:v>74.121972339916368</c:v>
                </c:pt>
                <c:pt idx="953">
                  <c:v>74.089018677211882</c:v>
                </c:pt>
                <c:pt idx="954">
                  <c:v>74.056064939639981</c:v>
                </c:pt>
                <c:pt idx="955">
                  <c:v>74.02311112663088</c:v>
                </c:pt>
                <c:pt idx="956">
                  <c:v>73.990157237610745</c:v>
                </c:pt>
                <c:pt idx="957">
                  <c:v>73.957203272001038</c:v>
                </c:pt>
                <c:pt idx="958">
                  <c:v>73.924249229219129</c:v>
                </c:pt>
                <c:pt idx="959">
                  <c:v>73.891295108677667</c:v>
                </c:pt>
                <c:pt idx="960">
                  <c:v>73.858340909785213</c:v>
                </c:pt>
                <c:pt idx="961">
                  <c:v>73.825386631945449</c:v>
                </c:pt>
                <c:pt idx="962">
                  <c:v>73.792432274557697</c:v>
                </c:pt>
                <c:pt idx="963">
                  <c:v>73.759477837016817</c:v>
                </c:pt>
                <c:pt idx="964">
                  <c:v>73.726523318712836</c:v>
                </c:pt>
                <c:pt idx="965">
                  <c:v>73.693568719031248</c:v>
                </c:pt>
                <c:pt idx="966">
                  <c:v>73.660614037352943</c:v>
                </c:pt>
                <c:pt idx="967">
                  <c:v>73.627659273054149</c:v>
                </c:pt>
                <c:pt idx="968">
                  <c:v>73.594704425506009</c:v>
                </c:pt>
                <c:pt idx="969">
                  <c:v>73.561749494075329</c:v>
                </c:pt>
                <c:pt idx="970">
                  <c:v>73.528794478123785</c:v>
                </c:pt>
                <c:pt idx="971">
                  <c:v>73.495839377008451</c:v>
                </c:pt>
                <c:pt idx="972">
                  <c:v>73.462884190081226</c:v>
                </c:pt>
                <c:pt idx="973">
                  <c:v>73.429928916689221</c:v>
                </c:pt>
                <c:pt idx="974">
                  <c:v>73.396973556174771</c:v>
                </c:pt>
                <c:pt idx="975">
                  <c:v>73.364018107874855</c:v>
                </c:pt>
                <c:pt idx="976">
                  <c:v>73.33106257112172</c:v>
                </c:pt>
                <c:pt idx="977">
                  <c:v>73.298106945242381</c:v>
                </c:pt>
                <c:pt idx="978">
                  <c:v>73.265151229558711</c:v>
                </c:pt>
                <c:pt idx="979">
                  <c:v>73.232195423387481</c:v>
                </c:pt>
                <c:pt idx="980">
                  <c:v>73.199239526040415</c:v>
                </c:pt>
                <c:pt idx="981">
                  <c:v>73.166283536823641</c:v>
                </c:pt>
                <c:pt idx="982">
                  <c:v>73.13332745503844</c:v>
                </c:pt>
                <c:pt idx="983">
                  <c:v>73.100371279980465</c:v>
                </c:pt>
                <c:pt idx="984">
                  <c:v>73.06741501094011</c:v>
                </c:pt>
                <c:pt idx="985">
                  <c:v>73.034458647202371</c:v>
                </c:pt>
                <c:pt idx="986">
                  <c:v>73.001502188046928</c:v>
                </c:pt>
                <c:pt idx="987">
                  <c:v>72.968545632747862</c:v>
                </c:pt>
                <c:pt idx="988">
                  <c:v>72.935588980573712</c:v>
                </c:pt>
                <c:pt idx="989">
                  <c:v>72.902632230787589</c:v>
                </c:pt>
                <c:pt idx="990">
                  <c:v>72.869675382646847</c:v>
                </c:pt>
                <c:pt idx="991">
                  <c:v>72.836718435403213</c:v>
                </c:pt>
                <c:pt idx="992">
                  <c:v>72.803761388302945</c:v>
                </c:pt>
                <c:pt idx="993">
                  <c:v>72.77080424058633</c:v>
                </c:pt>
                <c:pt idx="994">
                  <c:v>72.737846991487899</c:v>
                </c:pt>
                <c:pt idx="995">
                  <c:v>72.704889640236544</c:v>
                </c:pt>
                <c:pt idx="996">
                  <c:v>72.671932186055017</c:v>
                </c:pt>
                <c:pt idx="997">
                  <c:v>72.638974628160554</c:v>
                </c:pt>
                <c:pt idx="998">
                  <c:v>72.606016965764169</c:v>
                </c:pt>
                <c:pt idx="999">
                  <c:v>72.573059198070766</c:v>
                </c:pt>
                <c:pt idx="1000">
                  <c:v>72.540101324279448</c:v>
                </c:pt>
                <c:pt idx="1001">
                  <c:v>72.507143343583223</c:v>
                </c:pt>
                <c:pt idx="1002">
                  <c:v>72.47418525516882</c:v>
                </c:pt>
                <c:pt idx="1003">
                  <c:v>72.441227058216924</c:v>
                </c:pt>
                <c:pt idx="1004">
                  <c:v>72.408268751901787</c:v>
                </c:pt>
                <c:pt idx="1005">
                  <c:v>72.37531033539176</c:v>
                </c:pt>
                <c:pt idx="1006">
                  <c:v>72.342351807848516</c:v>
                </c:pt>
                <c:pt idx="1007">
                  <c:v>72.309393168427462</c:v>
                </c:pt>
                <c:pt idx="1008">
                  <c:v>72.27643441627778</c:v>
                </c:pt>
                <c:pt idx="1009">
                  <c:v>72.243475550541817</c:v>
                </c:pt>
                <c:pt idx="1010">
                  <c:v>72.21051657035575</c:v>
                </c:pt>
                <c:pt idx="1011">
                  <c:v>72.17755747484901</c:v>
                </c:pt>
                <c:pt idx="1012">
                  <c:v>72.144598263144374</c:v>
                </c:pt>
                <c:pt idx="1013">
                  <c:v>72.111638934358211</c:v>
                </c:pt>
                <c:pt idx="1014">
                  <c:v>72.078679487599771</c:v>
                </c:pt>
                <c:pt idx="1015">
                  <c:v>72.045719921972022</c:v>
                </c:pt>
                <c:pt idx="1016">
                  <c:v>72.012760236570685</c:v>
                </c:pt>
                <c:pt idx="1017">
                  <c:v>71.979800430484914</c:v>
                </c:pt>
                <c:pt idx="1018">
                  <c:v>71.94684050279669</c:v>
                </c:pt>
                <c:pt idx="1019">
                  <c:v>71.913880452581196</c:v>
                </c:pt>
                <c:pt idx="1020">
                  <c:v>71.880920278906629</c:v>
                </c:pt>
                <c:pt idx="1021">
                  <c:v>71.847959980833892</c:v>
                </c:pt>
                <c:pt idx="1022">
                  <c:v>71.814999557416968</c:v>
                </c:pt>
                <c:pt idx="1023">
                  <c:v>71.782039007702451</c:v>
                </c:pt>
                <c:pt idx="1024">
                  <c:v>71.749078330730015</c:v>
                </c:pt>
                <c:pt idx="1025">
                  <c:v>71.716117525531644</c:v>
                </c:pt>
                <c:pt idx="1026">
                  <c:v>71.68315659113226</c:v>
                </c:pt>
                <c:pt idx="1027">
                  <c:v>71.650195526549169</c:v>
                </c:pt>
                <c:pt idx="1028">
                  <c:v>71.617234330792499</c:v>
                </c:pt>
                <c:pt idx="1029">
                  <c:v>71.584273002864535</c:v>
                </c:pt>
                <c:pt idx="1030">
                  <c:v>71.551311541760128</c:v>
                </c:pt>
                <c:pt idx="1031">
                  <c:v>71.518349946466543</c:v>
                </c:pt>
                <c:pt idx="1032">
                  <c:v>71.485388215963397</c:v>
                </c:pt>
                <c:pt idx="1033">
                  <c:v>71.452426349222293</c:v>
                </c:pt>
                <c:pt idx="1034">
                  <c:v>71.419464345207302</c:v>
                </c:pt>
                <c:pt idx="1035">
                  <c:v>71.386502202874496</c:v>
                </c:pt>
                <c:pt idx="1036">
                  <c:v>71.353539921172086</c:v>
                </c:pt>
                <c:pt idx="1037">
                  <c:v>71.320577499040141</c:v>
                </c:pt>
                <c:pt idx="1038">
                  <c:v>71.287614935411</c:v>
                </c:pt>
                <c:pt idx="1039">
                  <c:v>71.254652229208475</c:v>
                </c:pt>
                <c:pt idx="1040">
                  <c:v>71.221689379348462</c:v>
                </c:pt>
                <c:pt idx="1041">
                  <c:v>71.188726384738658</c:v>
                </c:pt>
                <c:pt idx="1042">
                  <c:v>71.155763244278518</c:v>
                </c:pt>
                <c:pt idx="1043">
                  <c:v>71.122799956858699</c:v>
                </c:pt>
                <c:pt idx="1044">
                  <c:v>71.08983652136196</c:v>
                </c:pt>
                <c:pt idx="1045">
                  <c:v>71.056872936662316</c:v>
                </c:pt>
                <c:pt idx="1046">
                  <c:v>71.023909201625216</c:v>
                </c:pt>
                <c:pt idx="1047">
                  <c:v>70.990945315107638</c:v>
                </c:pt>
                <c:pt idx="1048">
                  <c:v>70.957981275957849</c:v>
                </c:pt>
                <c:pt idx="1049">
                  <c:v>70.925017083015206</c:v>
                </c:pt>
                <c:pt idx="1050">
                  <c:v>70.89205273511044</c:v>
                </c:pt>
                <c:pt idx="1051">
                  <c:v>70.859088231065343</c:v>
                </c:pt>
                <c:pt idx="1052">
                  <c:v>70.826123569692683</c:v>
                </c:pt>
                <c:pt idx="1053">
                  <c:v>70.793158749796362</c:v>
                </c:pt>
                <c:pt idx="1054">
                  <c:v>70.760193770171099</c:v>
                </c:pt>
                <c:pt idx="1055">
                  <c:v>70.727228629602578</c:v>
                </c:pt>
                <c:pt idx="1056">
                  <c:v>70.694263326867059</c:v>
                </c:pt>
                <c:pt idx="1057">
                  <c:v>70.661297860731707</c:v>
                </c:pt>
                <c:pt idx="1058">
                  <c:v>70.628332229954211</c:v>
                </c:pt>
                <c:pt idx="1059">
                  <c:v>70.595366433282919</c:v>
                </c:pt>
                <c:pt idx="1060">
                  <c:v>70.562400469456605</c:v>
                </c:pt>
                <c:pt idx="1061">
                  <c:v>70.529434337204478</c:v>
                </c:pt>
                <c:pt idx="1062">
                  <c:v>70.49646803524621</c:v>
                </c:pt>
                <c:pt idx="1063">
                  <c:v>70.463501562291583</c:v>
                </c:pt>
                <c:pt idx="1064">
                  <c:v>70.430534917040717</c:v>
                </c:pt>
                <c:pt idx="1065">
                  <c:v>70.397568098183683</c:v>
                </c:pt>
                <c:pt idx="1066">
                  <c:v>70.364601104400947</c:v>
                </c:pt>
                <c:pt idx="1067">
                  <c:v>70.331633934362699</c:v>
                </c:pt>
                <c:pt idx="1068">
                  <c:v>70.298666586729013</c:v>
                </c:pt>
                <c:pt idx="1069">
                  <c:v>70.265699060150013</c:v>
                </c:pt>
                <c:pt idx="1070">
                  <c:v>70.232731353265393</c:v>
                </c:pt>
                <c:pt idx="1071">
                  <c:v>70.199763464704489</c:v>
                </c:pt>
                <c:pt idx="1072">
                  <c:v>70.166795393086389</c:v>
                </c:pt>
                <c:pt idx="1073">
                  <c:v>70.133827137019679</c:v>
                </c:pt>
                <c:pt idx="1074">
                  <c:v>70.100858695102403</c:v>
                </c:pt>
                <c:pt idx="1075">
                  <c:v>70.067890065921674</c:v>
                </c:pt>
                <c:pt idx="1076">
                  <c:v>70.034921248054403</c:v>
                </c:pt>
                <c:pt idx="1077">
                  <c:v>70.001952240066274</c:v>
                </c:pt>
                <c:pt idx="1078">
                  <c:v>69.968983040512313</c:v>
                </c:pt>
                <c:pt idx="1079">
                  <c:v>69.936013647936377</c:v>
                </c:pt>
                <c:pt idx="1080">
                  <c:v>69.903044060871508</c:v>
                </c:pt>
                <c:pt idx="1081">
                  <c:v>69.870074277839493</c:v>
                </c:pt>
                <c:pt idx="1082">
                  <c:v>69.837104297351033</c:v>
                </c:pt>
                <c:pt idx="1083">
                  <c:v>69.804134117905193</c:v>
                </c:pt>
                <c:pt idx="1084">
                  <c:v>69.771163737990179</c:v>
                </c:pt>
                <c:pt idx="1085">
                  <c:v>69.738193156082218</c:v>
                </c:pt>
                <c:pt idx="1086">
                  <c:v>69.70522237064624</c:v>
                </c:pt>
                <c:pt idx="1087">
                  <c:v>69.672251380135563</c:v>
                </c:pt>
                <c:pt idx="1088">
                  <c:v>69.639280182991683</c:v>
                </c:pt>
                <c:pt idx="1089">
                  <c:v>69.606308777644145</c:v>
                </c:pt>
                <c:pt idx="1090">
                  <c:v>69.573337162511024</c:v>
                </c:pt>
                <c:pt idx="1091">
                  <c:v>69.540365335997819</c:v>
                </c:pt>
                <c:pt idx="1092">
                  <c:v>69.507393296498449</c:v>
                </c:pt>
                <c:pt idx="1093">
                  <c:v>69.474421042394297</c:v>
                </c:pt>
                <c:pt idx="1094">
                  <c:v>69.441448572054512</c:v>
                </c:pt>
                <c:pt idx="1095">
                  <c:v>69.408475883836203</c:v>
                </c:pt>
                <c:pt idx="1096">
                  <c:v>69.375502976083624</c:v>
                </c:pt>
                <c:pt idx="1097">
                  <c:v>69.342529847128617</c:v>
                </c:pt>
                <c:pt idx="1098">
                  <c:v>69.309556495290508</c:v>
                </c:pt>
                <c:pt idx="1099">
                  <c:v>69.276582918875661</c:v>
                </c:pt>
                <c:pt idx="1100">
                  <c:v>69.243609116177694</c:v>
                </c:pt>
                <c:pt idx="1101">
                  <c:v>69.210635085477307</c:v>
                </c:pt>
                <c:pt idx="1102">
                  <c:v>69.177660825042267</c:v>
                </c:pt>
                <c:pt idx="1103">
                  <c:v>69.144686333126998</c:v>
                </c:pt>
                <c:pt idx="1104">
                  <c:v>69.111711607972623</c:v>
                </c:pt>
                <c:pt idx="1105">
                  <c:v>69.078736647807389</c:v>
                </c:pt>
                <c:pt idx="1106">
                  <c:v>69.045761450845788</c:v>
                </c:pt>
                <c:pt idx="1107">
                  <c:v>69.012786015288597</c:v>
                </c:pt>
                <c:pt idx="1108">
                  <c:v>68.979810339323265</c:v>
                </c:pt>
                <c:pt idx="1109">
                  <c:v>68.946834421123469</c:v>
                </c:pt>
                <c:pt idx="1110">
                  <c:v>68.913858258848848</c:v>
                </c:pt>
                <c:pt idx="1111">
                  <c:v>68.880881850645252</c:v>
                </c:pt>
                <c:pt idx="1112">
                  <c:v>68.847905194644568</c:v>
                </c:pt>
                <c:pt idx="1113">
                  <c:v>68.814928288964325</c:v>
                </c:pt>
                <c:pt idx="1114">
                  <c:v>68.781951131707785</c:v>
                </c:pt>
                <c:pt idx="1115">
                  <c:v>68.748973720964031</c:v>
                </c:pt>
                <c:pt idx="1116">
                  <c:v>68.715996054807547</c:v>
                </c:pt>
                <c:pt idx="1117">
                  <c:v>68.683018131298155</c:v>
                </c:pt>
                <c:pt idx="1118">
                  <c:v>68.650039948481123</c:v>
                </c:pt>
                <c:pt idx="1119">
                  <c:v>68.617061504386797</c:v>
                </c:pt>
                <c:pt idx="1120">
                  <c:v>68.58408279703059</c:v>
                </c:pt>
                <c:pt idx="1121">
                  <c:v>68.551103824413076</c:v>
                </c:pt>
                <c:pt idx="1122">
                  <c:v>68.518124584519342</c:v>
                </c:pt>
                <c:pt idx="1123">
                  <c:v>68.485145075319565</c:v>
                </c:pt>
                <c:pt idx="1124">
                  <c:v>68.452165294768321</c:v>
                </c:pt>
                <c:pt idx="1125">
                  <c:v>68.419185240804723</c:v>
                </c:pt>
                <c:pt idx="1126">
                  <c:v>68.386204911352294</c:v>
                </c:pt>
                <c:pt idx="1127">
                  <c:v>68.353224304318829</c:v>
                </c:pt>
                <c:pt idx="1128">
                  <c:v>68.320243417596402</c:v>
                </c:pt>
                <c:pt idx="1129">
                  <c:v>68.287262249060859</c:v>
                </c:pt>
                <c:pt idx="1130">
                  <c:v>68.254280796572203</c:v>
                </c:pt>
                <c:pt idx="1131">
                  <c:v>68.221299057974036</c:v>
                </c:pt>
                <c:pt idx="1132">
                  <c:v>68.188317031093732</c:v>
                </c:pt>
                <c:pt idx="1133">
                  <c:v>68.15533471374232</c:v>
                </c:pt>
                <c:pt idx="1134">
                  <c:v>68.122352103713922</c:v>
                </c:pt>
                <c:pt idx="1135">
                  <c:v>68.089369198786457</c:v>
                </c:pt>
                <c:pt idx="1136">
                  <c:v>68.05638599672038</c:v>
                </c:pt>
                <c:pt idx="1137">
                  <c:v>68.023402495259845</c:v>
                </c:pt>
                <c:pt idx="1138">
                  <c:v>67.990418692131499</c:v>
                </c:pt>
                <c:pt idx="1139">
                  <c:v>67.957434585044851</c:v>
                </c:pt>
                <c:pt idx="1140">
                  <c:v>67.924450171692129</c:v>
                </c:pt>
                <c:pt idx="1141">
                  <c:v>67.891465449748168</c:v>
                </c:pt>
                <c:pt idx="1142">
                  <c:v>67.858480416870066</c:v>
                </c:pt>
                <c:pt idx="1143">
                  <c:v>67.825495070697301</c:v>
                </c:pt>
                <c:pt idx="1144">
                  <c:v>67.792509408851259</c:v>
                </c:pt>
                <c:pt idx="1145">
                  <c:v>67.759523428935552</c:v>
                </c:pt>
                <c:pt idx="1146">
                  <c:v>67.726537128535625</c:v>
                </c:pt>
                <c:pt idx="1147">
                  <c:v>67.693550505218653</c:v>
                </c:pt>
                <c:pt idx="1148">
                  <c:v>67.660563556533177</c:v>
                </c:pt>
                <c:pt idx="1149">
                  <c:v>67.627576280009521</c:v>
                </c:pt>
                <c:pt idx="1150">
                  <c:v>67.594588673159052</c:v>
                </c:pt>
                <c:pt idx="1151">
                  <c:v>67.561600733474535</c:v>
                </c:pt>
                <c:pt idx="1152">
                  <c:v>67.528612458429564</c:v>
                </c:pt>
                <c:pt idx="1153">
                  <c:v>67.495623845478789</c:v>
                </c:pt>
                <c:pt idx="1154">
                  <c:v>67.462634892057423</c:v>
                </c:pt>
                <c:pt idx="1155">
                  <c:v>67.429645595581377</c:v>
                </c:pt>
                <c:pt idx="1156">
                  <c:v>67.396655953447009</c:v>
                </c:pt>
                <c:pt idx="1157">
                  <c:v>67.363665963031096</c:v>
                </c:pt>
                <c:pt idx="1158">
                  <c:v>67.330675621690247</c:v>
                </c:pt>
                <c:pt idx="1159">
                  <c:v>67.297684926761406</c:v>
                </c:pt>
                <c:pt idx="1160">
                  <c:v>67.26469387556125</c:v>
                </c:pt>
                <c:pt idx="1161">
                  <c:v>67.231702465386149</c:v>
                </c:pt>
                <c:pt idx="1162">
                  <c:v>67.198710693512012</c:v>
                </c:pt>
                <c:pt idx="1163">
                  <c:v>67.165718557194268</c:v>
                </c:pt>
                <c:pt idx="1164">
                  <c:v>67.132726053667412</c:v>
                </c:pt>
                <c:pt idx="1165">
                  <c:v>67.099733180145179</c:v>
                </c:pt>
                <c:pt idx="1166">
                  <c:v>67.066739933820102</c:v>
                </c:pt>
                <c:pt idx="1167">
                  <c:v>67.033746311863666</c:v>
                </c:pt>
                <c:pt idx="1168">
                  <c:v>67.000752311425884</c:v>
                </c:pt>
                <c:pt idx="1169">
                  <c:v>66.967757929634999</c:v>
                </c:pt>
                <c:pt idx="1170">
                  <c:v>66.934763163598006</c:v>
                </c:pt>
                <c:pt idx="1171">
                  <c:v>66.901768010399564</c:v>
                </c:pt>
                <c:pt idx="1172">
                  <c:v>66.868772467102673</c:v>
                </c:pt>
                <c:pt idx="1173">
                  <c:v>66.835776530747935</c:v>
                </c:pt>
                <c:pt idx="1174">
                  <c:v>66.802780198353645</c:v>
                </c:pt>
                <c:pt idx="1175">
                  <c:v>66.769783466915428</c:v>
                </c:pt>
                <c:pt idx="1176">
                  <c:v>66.736786333406457</c:v>
                </c:pt>
                <c:pt idx="1177">
                  <c:v>66.703788794776841</c:v>
                </c:pt>
                <c:pt idx="1178">
                  <c:v>66.670790847953697</c:v>
                </c:pt>
                <c:pt idx="1179">
                  <c:v>66.637792489840962</c:v>
                </c:pt>
                <c:pt idx="1180">
                  <c:v>66.604793717319183</c:v>
                </c:pt>
                <c:pt idx="1181">
                  <c:v>66.571794527245189</c:v>
                </c:pt>
                <c:pt idx="1182">
                  <c:v>66.53879491645236</c:v>
                </c:pt>
                <c:pt idx="1183">
                  <c:v>66.505794881749722</c:v>
                </c:pt>
                <c:pt idx="1184">
                  <c:v>66.472794419922749</c:v>
                </c:pt>
                <c:pt idx="1185">
                  <c:v>66.439793527732206</c:v>
                </c:pt>
                <c:pt idx="1186">
                  <c:v>66.406792201914541</c:v>
                </c:pt>
                <c:pt idx="1187">
                  <c:v>66.373790439181619</c:v>
                </c:pt>
                <c:pt idx="1188">
                  <c:v>66.340788236220178</c:v>
                </c:pt>
                <c:pt idx="1189">
                  <c:v>66.307785589692386</c:v>
                </c:pt>
                <c:pt idx="1190">
                  <c:v>66.274782496235005</c:v>
                </c:pt>
                <c:pt idx="1191">
                  <c:v>66.241778952459271</c:v>
                </c:pt>
                <c:pt idx="1192">
                  <c:v>66.208774954951068</c:v>
                </c:pt>
                <c:pt idx="1193">
                  <c:v>66.175770500270261</c:v>
                </c:pt>
                <c:pt idx="1194">
                  <c:v>66.142765584951036</c:v>
                </c:pt>
                <c:pt idx="1195">
                  <c:v>66.109760205501175</c:v>
                </c:pt>
                <c:pt idx="1196">
                  <c:v>66.076754358402184</c:v>
                </c:pt>
                <c:pt idx="1197">
                  <c:v>66.043748040109023</c:v>
                </c:pt>
                <c:pt idx="1198">
                  <c:v>66.010741247049992</c:v>
                </c:pt>
                <c:pt idx="1199">
                  <c:v>65.977733975626208</c:v>
                </c:pt>
                <c:pt idx="1200">
                  <c:v>65.944726222211841</c:v>
                </c:pt>
                <c:pt idx="1201">
                  <c:v>65.911717983153778</c:v>
                </c:pt>
                <c:pt idx="1202">
                  <c:v>65.878709254770939</c:v>
                </c:pt>
                <c:pt idx="1203">
                  <c:v>65.845700033355001</c:v>
                </c:pt>
                <c:pt idx="1204">
                  <c:v>65.81269031516922</c:v>
                </c:pt>
                <c:pt idx="1205">
                  <c:v>65.779680096449084</c:v>
                </c:pt>
                <c:pt idx="1206">
                  <c:v>65.746669373401161</c:v>
                </c:pt>
                <c:pt idx="1207">
                  <c:v>65.713658142203926</c:v>
                </c:pt>
                <c:pt idx="1208">
                  <c:v>65.680646399006832</c:v>
                </c:pt>
                <c:pt idx="1209">
                  <c:v>65.647634139930176</c:v>
                </c:pt>
                <c:pt idx="1210">
                  <c:v>65.614621361065105</c:v>
                </c:pt>
                <c:pt idx="1211">
                  <c:v>65.581608058473478</c:v>
                </c:pt>
                <c:pt idx="1212">
                  <c:v>65.548594228187113</c:v>
                </c:pt>
                <c:pt idx="1213">
                  <c:v>65.51557986620827</c:v>
                </c:pt>
                <c:pt idx="1214">
                  <c:v>65.482564968508669</c:v>
                </c:pt>
                <c:pt idx="1215">
                  <c:v>65.449549531030257</c:v>
                </c:pt>
                <c:pt idx="1216">
                  <c:v>65.416533549683592</c:v>
                </c:pt>
                <c:pt idx="1217">
                  <c:v>65.38351702034916</c:v>
                </c:pt>
                <c:pt idx="1218">
                  <c:v>65.350499938876126</c:v>
                </c:pt>
                <c:pt idx="1219">
                  <c:v>65.317482301082393</c:v>
                </c:pt>
                <c:pt idx="1220">
                  <c:v>65.284464102753972</c:v>
                </c:pt>
                <c:pt idx="1221">
                  <c:v>65.251445339645997</c:v>
                </c:pt>
                <c:pt idx="1222">
                  <c:v>65.218426007480744</c:v>
                </c:pt>
                <c:pt idx="1223">
                  <c:v>65.185406101948843</c:v>
                </c:pt>
                <c:pt idx="1224">
                  <c:v>65.152385618708124</c:v>
                </c:pt>
                <c:pt idx="1225">
                  <c:v>65.119364553383946</c:v>
                </c:pt>
                <c:pt idx="1226">
                  <c:v>65.086342901568685</c:v>
                </c:pt>
                <c:pt idx="1227">
                  <c:v>65.053320658821377</c:v>
                </c:pt>
                <c:pt idx="1228">
                  <c:v>65.020297820667793</c:v>
                </c:pt>
                <c:pt idx="1229">
                  <c:v>64.987274382599963</c:v>
                </c:pt>
                <c:pt idx="1230">
                  <c:v>64.954250340075902</c:v>
                </c:pt>
                <c:pt idx="1231">
                  <c:v>64.921225688519556</c:v>
                </c:pt>
                <c:pt idx="1232">
                  <c:v>64.888200423320498</c:v>
                </c:pt>
                <c:pt idx="1233">
                  <c:v>64.855174539833357</c:v>
                </c:pt>
                <c:pt idx="1234">
                  <c:v>64.822148033377957</c:v>
                </c:pt>
                <c:pt idx="1235">
                  <c:v>64.789120899238966</c:v>
                </c:pt>
                <c:pt idx="1236">
                  <c:v>64.756093132665455</c:v>
                </c:pt>
                <c:pt idx="1237">
                  <c:v>64.723064728870838</c:v>
                </c:pt>
                <c:pt idx="1238">
                  <c:v>64.69003568303242</c:v>
                </c:pt>
                <c:pt idx="1239">
                  <c:v>64.657005990291296</c:v>
                </c:pt>
                <c:pt idx="1240">
                  <c:v>64.623975645752139</c:v>
                </c:pt>
                <c:pt idx="1241">
                  <c:v>64.590944644482505</c:v>
                </c:pt>
                <c:pt idx="1242">
                  <c:v>64.557912981513283</c:v>
                </c:pt>
                <c:pt idx="1243">
                  <c:v>64.524880651837663</c:v>
                </c:pt>
                <c:pt idx="1244">
                  <c:v>64.491847650411231</c:v>
                </c:pt>
                <c:pt idx="1245">
                  <c:v>64.458813972151759</c:v>
                </c:pt>
                <c:pt idx="1246">
                  <c:v>64.425779611938907</c:v>
                </c:pt>
                <c:pt idx="1247">
                  <c:v>64.39274456461348</c:v>
                </c:pt>
                <c:pt idx="1248">
                  <c:v>64.359708824977957</c:v>
                </c:pt>
                <c:pt idx="1249">
                  <c:v>64.326672387795554</c:v>
                </c:pt>
                <c:pt idx="1250">
                  <c:v>64.29363524779005</c:v>
                </c:pt>
                <c:pt idx="1251">
                  <c:v>64.260597399645732</c:v>
                </c:pt>
                <c:pt idx="1252">
                  <c:v>64.227558838006914</c:v>
                </c:pt>
                <c:pt idx="1253">
                  <c:v>64.19451955747769</c:v>
                </c:pt>
                <c:pt idx="1254">
                  <c:v>64.161479552621628</c:v>
                </c:pt>
                <c:pt idx="1255">
                  <c:v>64.128438817961481</c:v>
                </c:pt>
                <c:pt idx="1256">
                  <c:v>64.095397347978803</c:v>
                </c:pt>
                <c:pt idx="1257">
                  <c:v>64.062355137113727</c:v>
                </c:pt>
                <c:pt idx="1258">
                  <c:v>64.029312179764773</c:v>
                </c:pt>
                <c:pt idx="1259">
                  <c:v>63.996268470288406</c:v>
                </c:pt>
                <c:pt idx="1260">
                  <c:v>63.963224002998508</c:v>
                </c:pt>
                <c:pt idx="1261">
                  <c:v>63.930178772166485</c:v>
                </c:pt>
                <c:pt idx="1262">
                  <c:v>63.897132772020733</c:v>
                </c:pt>
                <c:pt idx="1263">
                  <c:v>63.864085996746326</c:v>
                </c:pt>
                <c:pt idx="1264">
                  <c:v>63.831038440484662</c:v>
                </c:pt>
                <c:pt idx="1265">
                  <c:v>63.79799009733339</c:v>
                </c:pt>
                <c:pt idx="1266">
                  <c:v>63.76494096134558</c:v>
                </c:pt>
                <c:pt idx="1267">
                  <c:v>63.731891026529922</c:v>
                </c:pt>
                <c:pt idx="1268">
                  <c:v>63.6988402868501</c:v>
                </c:pt>
                <c:pt idx="1269">
                  <c:v>63.665788736224648</c:v>
                </c:pt>
                <c:pt idx="1270">
                  <c:v>63.632736368526331</c:v>
                </c:pt>
                <c:pt idx="1271">
                  <c:v>63.599683177582165</c:v>
                </c:pt>
                <c:pt idx="1272">
                  <c:v>63.566629157172734</c:v>
                </c:pt>
                <c:pt idx="1273">
                  <c:v>63.533574301032132</c:v>
                </c:pt>
                <c:pt idx="1274">
                  <c:v>63.500518602847308</c:v>
                </c:pt>
                <c:pt idx="1275">
                  <c:v>63.467462056258327</c:v>
                </c:pt>
                <c:pt idx="1276">
                  <c:v>63.434404654857055</c:v>
                </c:pt>
                <c:pt idx="1277">
                  <c:v>63.401346392187946</c:v>
                </c:pt>
                <c:pt idx="1278">
                  <c:v>63.368287261746552</c:v>
                </c:pt>
                <c:pt idx="1279">
                  <c:v>63.33522725698019</c:v>
                </c:pt>
                <c:pt idx="1280">
                  <c:v>63.302166371286717</c:v>
                </c:pt>
                <c:pt idx="1281">
                  <c:v>63.269104598014806</c:v>
                </c:pt>
                <c:pt idx="1282">
                  <c:v>63.236041930463259</c:v>
                </c:pt>
                <c:pt idx="1283">
                  <c:v>63.202978361880767</c:v>
                </c:pt>
                <c:pt idx="1284">
                  <c:v>63.169913885465519</c:v>
                </c:pt>
                <c:pt idx="1285">
                  <c:v>63.136848494364656</c:v>
                </c:pt>
                <c:pt idx="1286">
                  <c:v>63.103782181674084</c:v>
                </c:pt>
                <c:pt idx="1287">
                  <c:v>63.070714940438364</c:v>
                </c:pt>
                <c:pt idx="1288">
                  <c:v>63.037646763649491</c:v>
                </c:pt>
                <c:pt idx="1289">
                  <c:v>63.00457764424764</c:v>
                </c:pt>
                <c:pt idx="1290">
                  <c:v>62.971507575119745</c:v>
                </c:pt>
                <c:pt idx="1291">
                  <c:v>62.938436549099741</c:v>
                </c:pt>
                <c:pt idx="1292">
                  <c:v>62.905364558968046</c:v>
                </c:pt>
                <c:pt idx="1293">
                  <c:v>62.872291597450996</c:v>
                </c:pt>
                <c:pt idx="1294">
                  <c:v>62.839217657220573</c:v>
                </c:pt>
                <c:pt idx="1295">
                  <c:v>62.80614273089418</c:v>
                </c:pt>
                <c:pt idx="1296">
                  <c:v>62.773066811033722</c:v>
                </c:pt>
                <c:pt idx="1297">
                  <c:v>62.739989890145857</c:v>
                </c:pt>
                <c:pt idx="1298">
                  <c:v>62.706911960681254</c:v>
                </c:pt>
                <c:pt idx="1299">
                  <c:v>62.673833015033964</c:v>
                </c:pt>
                <c:pt idx="1300">
                  <c:v>62.64075304554148</c:v>
                </c:pt>
                <c:pt idx="1301">
                  <c:v>62.60767204448392</c:v>
                </c:pt>
                <c:pt idx="1302">
                  <c:v>62.574590004083987</c:v>
                </c:pt>
                <c:pt idx="1303">
                  <c:v>62.541506916506229</c:v>
                </c:pt>
                <c:pt idx="1304">
                  <c:v>62.508422773856573</c:v>
                </c:pt>
                <c:pt idx="1305">
                  <c:v>62.475337568182219</c:v>
                </c:pt>
                <c:pt idx="1306">
                  <c:v>62.442251291471081</c:v>
                </c:pt>
                <c:pt idx="1307">
                  <c:v>62.409163935651165</c:v>
                </c:pt>
                <c:pt idx="1308">
                  <c:v>62.376075492590289</c:v>
                </c:pt>
                <c:pt idx="1309">
                  <c:v>62.342985954095809</c:v>
                </c:pt>
                <c:pt idx="1310">
                  <c:v>62.309895311913976</c:v>
                </c:pt>
                <c:pt idx="1311">
                  <c:v>62.276803557729259</c:v>
                </c:pt>
                <c:pt idx="1312">
                  <c:v>62.243710683164352</c:v>
                </c:pt>
                <c:pt idx="1313">
                  <c:v>62.210616679779456</c:v>
                </c:pt>
                <c:pt idx="1314">
                  <c:v>62.177521539072053</c:v>
                </c:pt>
                <c:pt idx="1315">
                  <c:v>62.144425252476196</c:v>
                </c:pt>
                <c:pt idx="1316">
                  <c:v>62.111327811361974</c:v>
                </c:pt>
                <c:pt idx="1317">
                  <c:v>62.078229207035434</c:v>
                </c:pt>
                <c:pt idx="1318">
                  <c:v>62.045129430737745</c:v>
                </c:pt>
                <c:pt idx="1319">
                  <c:v>62.012028473645096</c:v>
                </c:pt>
                <c:pt idx="1320">
                  <c:v>61.978926326867736</c:v>
                </c:pt>
                <c:pt idx="1321">
                  <c:v>61.945822981449865</c:v>
                </c:pt>
                <c:pt idx="1322">
                  <c:v>61.912718428369189</c:v>
                </c:pt>
                <c:pt idx="1323">
                  <c:v>61.879612658536104</c:v>
                </c:pt>
                <c:pt idx="1324">
                  <c:v>61.84650566279349</c:v>
                </c:pt>
                <c:pt idx="1325">
                  <c:v>61.813397431916087</c:v>
                </c:pt>
                <c:pt idx="1326">
                  <c:v>61.780287956610152</c:v>
                </c:pt>
                <c:pt idx="1327">
                  <c:v>61.747177227512672</c:v>
                </c:pt>
                <c:pt idx="1328">
                  <c:v>61.714065235191327</c:v>
                </c:pt>
                <c:pt idx="1329">
                  <c:v>61.680951970143312</c:v>
                </c:pt>
                <c:pt idx="1330">
                  <c:v>61.647837422795718</c:v>
                </c:pt>
                <c:pt idx="1331">
                  <c:v>61.614721583504192</c:v>
                </c:pt>
                <c:pt idx="1332">
                  <c:v>61.581604442552788</c:v>
                </c:pt>
                <c:pt idx="1333">
                  <c:v>61.54848599015358</c:v>
                </c:pt>
                <c:pt idx="1334">
                  <c:v>61.515366216445642</c:v>
                </c:pt>
                <c:pt idx="1335">
                  <c:v>61.482245111495416</c:v>
                </c:pt>
                <c:pt idx="1336">
                  <c:v>61.449122665295079</c:v>
                </c:pt>
                <c:pt idx="1337">
                  <c:v>61.41599886776288</c:v>
                </c:pt>
                <c:pt idx="1338">
                  <c:v>61.38287370874216</c:v>
                </c:pt>
                <c:pt idx="1339">
                  <c:v>61.349747178001095</c:v>
                </c:pt>
                <c:pt idx="1340">
                  <c:v>61.316619265231779</c:v>
                </c:pt>
                <c:pt idx="1341">
                  <c:v>61.283489960049906</c:v>
                </c:pt>
                <c:pt idx="1342">
                  <c:v>61.250359251994446</c:v>
                </c:pt>
                <c:pt idx="1343">
                  <c:v>61.217227130526702</c:v>
                </c:pt>
                <c:pt idx="1344">
                  <c:v>61.18409358502965</c:v>
                </c:pt>
                <c:pt idx="1345">
                  <c:v>61.150958604808345</c:v>
                </c:pt>
                <c:pt idx="1346">
                  <c:v>61.117822179087646</c:v>
                </c:pt>
                <c:pt idx="1347">
                  <c:v>61.084684297013411</c:v>
                </c:pt>
                <c:pt idx="1348">
                  <c:v>61.051544947651038</c:v>
                </c:pt>
                <c:pt idx="1349">
                  <c:v>61.018404119984702</c:v>
                </c:pt>
                <c:pt idx="1350">
                  <c:v>60.985261802917314</c:v>
                </c:pt>
                <c:pt idx="1351">
                  <c:v>60.952117985269638</c:v>
                </c:pt>
                <c:pt idx="1352">
                  <c:v>60.918972655779775</c:v>
                </c:pt>
                <c:pt idx="1353">
                  <c:v>60.885825803102364</c:v>
                </c:pt>
                <c:pt idx="1354">
                  <c:v>60.852677415808699</c:v>
                </c:pt>
                <c:pt idx="1355">
                  <c:v>60.819527482384771</c:v>
                </c:pt>
                <c:pt idx="1356">
                  <c:v>60.786375991232461</c:v>
                </c:pt>
                <c:pt idx="1357">
                  <c:v>60.753222930667405</c:v>
                </c:pt>
                <c:pt idx="1358">
                  <c:v>60.72006828891881</c:v>
                </c:pt>
                <c:pt idx="1359">
                  <c:v>60.686912054129451</c:v>
                </c:pt>
                <c:pt idx="1360">
                  <c:v>60.653754214354151</c:v>
                </c:pt>
                <c:pt idx="1361">
                  <c:v>60.620594757559743</c:v>
                </c:pt>
                <c:pt idx="1362">
                  <c:v>60.587433671624538</c:v>
                </c:pt>
                <c:pt idx="1363">
                  <c:v>60.554270944336821</c:v>
                </c:pt>
                <c:pt idx="1364">
                  <c:v>60.52110656339557</c:v>
                </c:pt>
                <c:pt idx="1365">
                  <c:v>60.487940516408294</c:v>
                </c:pt>
                <c:pt idx="1366">
                  <c:v>60.454772790891873</c:v>
                </c:pt>
                <c:pt idx="1367">
                  <c:v>60.421603374270624</c:v>
                </c:pt>
                <c:pt idx="1368">
                  <c:v>60.388432253876658</c:v>
                </c:pt>
                <c:pt idx="1369">
                  <c:v>60.355259416948314</c:v>
                </c:pt>
                <c:pt idx="1370">
                  <c:v>60.322084850630581</c:v>
                </c:pt>
                <c:pt idx="1371">
                  <c:v>60.2889085419731</c:v>
                </c:pt>
                <c:pt idx="1372">
                  <c:v>60.255730477930918</c:v>
                </c:pt>
                <c:pt idx="1373">
                  <c:v>60.222550645362396</c:v>
                </c:pt>
                <c:pt idx="1374">
                  <c:v>60.189369031029756</c:v>
                </c:pt>
                <c:pt idx="1375">
                  <c:v>60.156185621597615</c:v>
                </c:pt>
                <c:pt idx="1376">
                  <c:v>60.123000403632744</c:v>
                </c:pt>
                <c:pt idx="1377">
                  <c:v>60.089813363602957</c:v>
                </c:pt>
                <c:pt idx="1378">
                  <c:v>60.05662448787681</c:v>
                </c:pt>
                <c:pt idx="1379">
                  <c:v>60.02343376272259</c:v>
                </c:pt>
                <c:pt idx="1380">
                  <c:v>59.990241174307855</c:v>
                </c:pt>
                <c:pt idx="1381">
                  <c:v>59.95704670869835</c:v>
                </c:pt>
                <c:pt idx="1382">
                  <c:v>59.923850351858164</c:v>
                </c:pt>
                <c:pt idx="1383">
                  <c:v>59.890652089647681</c:v>
                </c:pt>
                <c:pt idx="1384">
                  <c:v>59.857451907823972</c:v>
                </c:pt>
                <c:pt idx="1385">
                  <c:v>59.824249792039538</c:v>
                </c:pt>
                <c:pt idx="1386">
                  <c:v>59.791045727841791</c:v>
                </c:pt>
                <c:pt idx="1387">
                  <c:v>59.757839700671987</c:v>
                </c:pt>
                <c:pt idx="1388">
                  <c:v>59.724631695865043</c:v>
                </c:pt>
                <c:pt idx="1389">
                  <c:v>59.691421698648128</c:v>
                </c:pt>
                <c:pt idx="1390">
                  <c:v>59.658209694140609</c:v>
                </c:pt>
                <c:pt idx="1391">
                  <c:v>59.624995667352572</c:v>
                </c:pt>
                <c:pt idx="1392">
                  <c:v>59.591779603184406</c:v>
                </c:pt>
                <c:pt idx="1393">
                  <c:v>59.558561486426491</c:v>
                </c:pt>
                <c:pt idx="1394">
                  <c:v>59.52534130175728</c:v>
                </c:pt>
                <c:pt idx="1395">
                  <c:v>59.492119033744061</c:v>
                </c:pt>
                <c:pt idx="1396">
                  <c:v>59.458894666840358</c:v>
                </c:pt>
                <c:pt idx="1397">
                  <c:v>59.425668185386812</c:v>
                </c:pt>
                <c:pt idx="1398">
                  <c:v>59.392439573609508</c:v>
                </c:pt>
                <c:pt idx="1399">
                  <c:v>59.359208815619198</c:v>
                </c:pt>
                <c:pt idx="1400">
                  <c:v>59.325975895410792</c:v>
                </c:pt>
                <c:pt idx="1401">
                  <c:v>59.292740796862375</c:v>
                </c:pt>
                <c:pt idx="1402">
                  <c:v>59.259503503734436</c:v>
                </c:pt>
                <c:pt idx="1403">
                  <c:v>59.22626399966898</c:v>
                </c:pt>
                <c:pt idx="1404">
                  <c:v>59.193022268188869</c:v>
                </c:pt>
                <c:pt idx="1405">
                  <c:v>59.159778292696863</c:v>
                </c:pt>
                <c:pt idx="1406">
                  <c:v>59.126532056474645</c:v>
                </c:pt>
                <c:pt idx="1407">
                  <c:v>59.093283542682471</c:v>
                </c:pt>
                <c:pt idx="1408">
                  <c:v>59.060032734357719</c:v>
                </c:pt>
                <c:pt idx="1409">
                  <c:v>59.026779614414515</c:v>
                </c:pt>
                <c:pt idx="1410">
                  <c:v>58.993524165642469</c:v>
                </c:pt>
                <c:pt idx="1411">
                  <c:v>58.960266370706165</c:v>
                </c:pt>
                <c:pt idx="1412">
                  <c:v>58.927006212144377</c:v>
                </c:pt>
                <c:pt idx="1413">
                  <c:v>58.893743672368501</c:v>
                </c:pt>
                <c:pt idx="1414">
                  <c:v>58.86047873366266</c:v>
                </c:pt>
                <c:pt idx="1415">
                  <c:v>58.827211378182028</c:v>
                </c:pt>
                <c:pt idx="1416">
                  <c:v>58.793941587952332</c:v>
                </c:pt>
                <c:pt idx="1417">
                  <c:v>58.760669344868965</c:v>
                </c:pt>
                <c:pt idx="1418">
                  <c:v>58.727394630695713</c:v>
                </c:pt>
                <c:pt idx="1419">
                  <c:v>58.694117427064505</c:v>
                </c:pt>
                <c:pt idx="1420">
                  <c:v>58.660837715473804</c:v>
                </c:pt>
                <c:pt idx="1421">
                  <c:v>58.627555477288375</c:v>
                </c:pt>
                <c:pt idx="1422">
                  <c:v>58.59427069373767</c:v>
                </c:pt>
                <c:pt idx="1423">
                  <c:v>58.560983345915353</c:v>
                </c:pt>
                <c:pt idx="1424">
                  <c:v>58.527693414778533</c:v>
                </c:pt>
                <c:pt idx="1425">
                  <c:v>58.494400881146049</c:v>
                </c:pt>
                <c:pt idx="1426">
                  <c:v>58.461105725698701</c:v>
                </c:pt>
                <c:pt idx="1427">
                  <c:v>58.427807928976954</c:v>
                </c:pt>
                <c:pt idx="1428">
                  <c:v>58.394507471381246</c:v>
                </c:pt>
                <c:pt idx="1429">
                  <c:v>58.361204333170065</c:v>
                </c:pt>
                <c:pt idx="1430">
                  <c:v>58.327898494459603</c:v>
                </c:pt>
                <c:pt idx="1431">
                  <c:v>58.29458993522249</c:v>
                </c:pt>
                <c:pt idx="1432">
                  <c:v>58.261278635286857</c:v>
                </c:pt>
                <c:pt idx="1433">
                  <c:v>58.227964574335545</c:v>
                </c:pt>
                <c:pt idx="1434">
                  <c:v>58.194647731904787</c:v>
                </c:pt>
                <c:pt idx="1435">
                  <c:v>58.161328087383581</c:v>
                </c:pt>
                <c:pt idx="1436">
                  <c:v>58.12800562001221</c:v>
                </c:pt>
                <c:pt idx="1437">
                  <c:v>58.094680308881834</c:v>
                </c:pt>
                <c:pt idx="1438">
                  <c:v>58.061352132933159</c:v>
                </c:pt>
                <c:pt idx="1439">
                  <c:v>58.02802107095517</c:v>
                </c:pt>
                <c:pt idx="1440">
                  <c:v>57.994687101584717</c:v>
                </c:pt>
                <c:pt idx="1441">
                  <c:v>57.961350203304988</c:v>
                </c:pt>
                <c:pt idx="1442">
                  <c:v>57.928010354444709</c:v>
                </c:pt>
                <c:pt idx="1443">
                  <c:v>57.894667533176786</c:v>
                </c:pt>
                <c:pt idx="1444">
                  <c:v>57.861321717518059</c:v>
                </c:pt>
                <c:pt idx="1445">
                  <c:v>57.82797288532727</c:v>
                </c:pt>
                <c:pt idx="1446">
                  <c:v>57.794621014304397</c:v>
                </c:pt>
                <c:pt idx="1447">
                  <c:v>57.761266081989902</c:v>
                </c:pt>
                <c:pt idx="1448">
                  <c:v>57.727908065763351</c:v>
                </c:pt>
                <c:pt idx="1449">
                  <c:v>57.694546942842358</c:v>
                </c:pt>
                <c:pt idx="1450">
                  <c:v>57.661182690281414</c:v>
                </c:pt>
                <c:pt idx="1451">
                  <c:v>57.627815284971106</c:v>
                </c:pt>
                <c:pt idx="1452">
                  <c:v>57.594444703636817</c:v>
                </c:pt>
                <c:pt idx="1453">
                  <c:v>57.561070922837523</c:v>
                </c:pt>
                <c:pt idx="1454">
                  <c:v>57.527693918964921</c:v>
                </c:pt>
                <c:pt idx="1455">
                  <c:v>57.494313668242178</c:v>
                </c:pt>
                <c:pt idx="1456">
                  <c:v>57.460930146722845</c:v>
                </c:pt>
                <c:pt idx="1457">
                  <c:v>57.427543330289971</c:v>
                </c:pt>
                <c:pt idx="1458">
                  <c:v>57.394153194654265</c:v>
                </c:pt>
                <c:pt idx="1459">
                  <c:v>57.360759715354021</c:v>
                </c:pt>
                <c:pt idx="1460">
                  <c:v>57.327362867752782</c:v>
                </c:pt>
                <c:pt idx="1461">
                  <c:v>57.293962627039363</c:v>
                </c:pt>
                <c:pt idx="1462">
                  <c:v>57.260558968226086</c:v>
                </c:pt>
                <c:pt idx="1463">
                  <c:v>57.22715186614704</c:v>
                </c:pt>
                <c:pt idx="1464">
                  <c:v>57.193741295458565</c:v>
                </c:pt>
                <c:pt idx="1465">
                  <c:v>57.160327230636049</c:v>
                </c:pt>
                <c:pt idx="1466">
                  <c:v>57.126909645974507</c:v>
                </c:pt>
                <c:pt idx="1467">
                  <c:v>57.093488515586628</c:v>
                </c:pt>
                <c:pt idx="1468">
                  <c:v>57.060063813401186</c:v>
                </c:pt>
                <c:pt idx="1469">
                  <c:v>57.026635513162447</c:v>
                </c:pt>
                <c:pt idx="1470">
                  <c:v>56.993203588429054</c:v>
                </c:pt>
                <c:pt idx="1471">
                  <c:v>56.959768012572312</c:v>
                </c:pt>
                <c:pt idx="1472">
                  <c:v>56.926328758775178</c:v>
                </c:pt>
                <c:pt idx="1473">
                  <c:v>56.892885800031351</c:v>
                </c:pt>
                <c:pt idx="1474">
                  <c:v>56.859439109143615</c:v>
                </c:pt>
                <c:pt idx="1475">
                  <c:v>56.825988658722835</c:v>
                </c:pt>
                <c:pt idx="1476">
                  <c:v>56.792534421186588</c:v>
                </c:pt>
                <c:pt idx="1477">
                  <c:v>56.759076368757817</c:v>
                </c:pt>
                <c:pt idx="1478">
                  <c:v>56.725614473464113</c:v>
                </c:pt>
                <c:pt idx="1479">
                  <c:v>56.692148707135885</c:v>
                </c:pt>
                <c:pt idx="1480">
                  <c:v>56.658679041405421</c:v>
                </c:pt>
                <c:pt idx="1481">
                  <c:v>56.625205447705241</c:v>
                </c:pt>
                <c:pt idx="1482">
                  <c:v>56.591727897267177</c:v>
                </c:pt>
                <c:pt idx="1483">
                  <c:v>56.558246361121185</c:v>
                </c:pt>
                <c:pt idx="1484">
                  <c:v>56.524760810093831</c:v>
                </c:pt>
                <c:pt idx="1485">
                  <c:v>56.491271214806687</c:v>
                </c:pt>
                <c:pt idx="1486">
                  <c:v>56.457777545675548</c:v>
                </c:pt>
                <c:pt idx="1487">
                  <c:v>56.424279772909252</c:v>
                </c:pt>
                <c:pt idx="1488">
                  <c:v>56.390777866507477</c:v>
                </c:pt>
                <c:pt idx="1489">
                  <c:v>56.357271796260456</c:v>
                </c:pt>
                <c:pt idx="1490">
                  <c:v>56.323761531747031</c:v>
                </c:pt>
                <c:pt idx="1491">
                  <c:v>56.290247042333313</c:v>
                </c:pt>
                <c:pt idx="1492">
                  <c:v>56.256728297172067</c:v>
                </c:pt>
                <c:pt idx="1493">
                  <c:v>56.223205265199908</c:v>
                </c:pt>
                <c:pt idx="1494">
                  <c:v>56.189677915137644</c:v>
                </c:pt>
                <c:pt idx="1495">
                  <c:v>56.156146215487851</c:v>
                </c:pt>
                <c:pt idx="1496">
                  <c:v>56.122610134533559</c:v>
                </c:pt>
                <c:pt idx="1497">
                  <c:v>56.089069640337556</c:v>
                </c:pt>
                <c:pt idx="1498">
                  <c:v>56.055524700740101</c:v>
                </c:pt>
                <c:pt idx="1499">
                  <c:v>56.021975283358387</c:v>
                </c:pt>
                <c:pt idx="1500">
                  <c:v>55.988421355584499</c:v>
                </c:pt>
                <c:pt idx="1501">
                  <c:v>55.954862884584351</c:v>
                </c:pt>
                <c:pt idx="1502">
                  <c:v>55.921299837296175</c:v>
                </c:pt>
                <c:pt idx="1503">
                  <c:v>55.887732180429396</c:v>
                </c:pt>
                <c:pt idx="1504">
                  <c:v>55.854159880462603</c:v>
                </c:pt>
                <c:pt idx="1505">
                  <c:v>55.820582903642887</c:v>
                </c:pt>
                <c:pt idx="1506">
                  <c:v>55.787001215983771</c:v>
                </c:pt>
                <c:pt idx="1507">
                  <c:v>55.753414783263928</c:v>
                </c:pt>
                <c:pt idx="1508">
                  <c:v>55.719823571026481</c:v>
                </c:pt>
                <c:pt idx="1509">
                  <c:v>55.68622754457617</c:v>
                </c:pt>
                <c:pt idx="1510">
                  <c:v>55.652626668979053</c:v>
                </c:pt>
                <c:pt idx="1511">
                  <c:v>55.619020909060765</c:v>
                </c:pt>
                <c:pt idx="1512">
                  <c:v>55.585410229404523</c:v>
                </c:pt>
                <c:pt idx="1513">
                  <c:v>55.551794594350767</c:v>
                </c:pt>
                <c:pt idx="1514">
                  <c:v>55.518173967994301</c:v>
                </c:pt>
                <c:pt idx="1515">
                  <c:v>55.484548314184146</c:v>
                </c:pt>
                <c:pt idx="1516">
                  <c:v>55.45091759652103</c:v>
                </c:pt>
                <c:pt idx="1517">
                  <c:v>55.417281778356163</c:v>
                </c:pt>
                <c:pt idx="1518">
                  <c:v>55.383640822790518</c:v>
                </c:pt>
                <c:pt idx="1519">
                  <c:v>55.349994692672155</c:v>
                </c:pt>
                <c:pt idx="1520">
                  <c:v>55.316343350595474</c:v>
                </c:pt>
                <c:pt idx="1521">
                  <c:v>55.282686758899303</c:v>
                </c:pt>
                <c:pt idx="1522">
                  <c:v>55.249024879665839</c:v>
                </c:pt>
                <c:pt idx="1523">
                  <c:v>55.215357674718398</c:v>
                </c:pt>
                <c:pt idx="1524">
                  <c:v>55.181685105620993</c:v>
                </c:pt>
                <c:pt idx="1525">
                  <c:v>55.148007133675421</c:v>
                </c:pt>
                <c:pt idx="1526">
                  <c:v>55.114323719920819</c:v>
                </c:pt>
                <c:pt idx="1527">
                  <c:v>55.080634825131689</c:v>
                </c:pt>
                <c:pt idx="1528">
                  <c:v>55.046940409816436</c:v>
                </c:pt>
                <c:pt idx="1529">
                  <c:v>55.013240434215483</c:v>
                </c:pt>
                <c:pt idx="1530">
                  <c:v>54.979534858300468</c:v>
                </c:pt>
                <c:pt idx="1531">
                  <c:v>54.945823641771696</c:v>
                </c:pt>
                <c:pt idx="1532">
                  <c:v>54.912106744057411</c:v>
                </c:pt>
                <c:pt idx="1533">
                  <c:v>54.87838412431168</c:v>
                </c:pt>
                <c:pt idx="1534">
                  <c:v>54.844655741413234</c:v>
                </c:pt>
                <c:pt idx="1535">
                  <c:v>54.810921553963325</c:v>
                </c:pt>
                <c:pt idx="1536">
                  <c:v>54.777181520284657</c:v>
                </c:pt>
                <c:pt idx="1537">
                  <c:v>54.743435598419765</c:v>
                </c:pt>
                <c:pt idx="1538">
                  <c:v>54.709683746128661</c:v>
                </c:pt>
                <c:pt idx="1539">
                  <c:v>54.675925920888474</c:v>
                </c:pt>
                <c:pt idx="1540">
                  <c:v>54.642162079890717</c:v>
                </c:pt>
                <c:pt idx="1541">
                  <c:v>54.60839218004034</c:v>
                </c:pt>
                <c:pt idx="1542">
                  <c:v>54.574616177953708</c:v>
                </c:pt>
                <c:pt idx="1543">
                  <c:v>54.540834029957296</c:v>
                </c:pt>
                <c:pt idx="1544">
                  <c:v>54.507045692085931</c:v>
                </c:pt>
                <c:pt idx="1545">
                  <c:v>54.473251120080725</c:v>
                </c:pt>
                <c:pt idx="1546">
                  <c:v>54.439450269388686</c:v>
                </c:pt>
                <c:pt idx="1547">
                  <c:v>54.405643095159448</c:v>
                </c:pt>
                <c:pt idx="1548">
                  <c:v>54.371829552244606</c:v>
                </c:pt>
                <c:pt idx="1549">
                  <c:v>54.338009595196198</c:v>
                </c:pt>
                <c:pt idx="1550">
                  <c:v>54.304183178264338</c:v>
                </c:pt>
                <c:pt idx="1551">
                  <c:v>54.270350255396131</c:v>
                </c:pt>
                <c:pt idx="1552">
                  <c:v>54.236510780233644</c:v>
                </c:pt>
                <c:pt idx="1553">
                  <c:v>54.202664706112664</c:v>
                </c:pt>
                <c:pt idx="1554">
                  <c:v>54.168811986060525</c:v>
                </c:pt>
                <c:pt idx="1555">
                  <c:v>54.134952572794703</c:v>
                </c:pt>
                <c:pt idx="1556">
                  <c:v>54.101086418721394</c:v>
                </c:pt>
                <c:pt idx="1557">
                  <c:v>54.06721347593308</c:v>
                </c:pt>
                <c:pt idx="1558">
                  <c:v>54.033333696207713</c:v>
                </c:pt>
                <c:pt idx="1559">
                  <c:v>53.999447031006255</c:v>
                </c:pt>
                <c:pt idx="1560">
                  <c:v>53.965553431471854</c:v>
                </c:pt>
                <c:pt idx="1561">
                  <c:v>53.931652848427014</c:v>
                </c:pt>
                <c:pt idx="1562">
                  <c:v>53.89774523237304</c:v>
                </c:pt>
                <c:pt idx="1563">
                  <c:v>53.863830533487601</c:v>
                </c:pt>
                <c:pt idx="1564">
                  <c:v>53.829908701623388</c:v>
                </c:pt>
                <c:pt idx="1565">
                  <c:v>53.795979686305948</c:v>
                </c:pt>
                <c:pt idx="1566">
                  <c:v>53.762043436732576</c:v>
                </c:pt>
                <c:pt idx="1567">
                  <c:v>53.728099901770285</c:v>
                </c:pt>
                <c:pt idx="1568">
                  <c:v>53.694149029953962</c:v>
                </c:pt>
                <c:pt idx="1569">
                  <c:v>53.660190769485098</c:v>
                </c:pt>
                <c:pt idx="1570">
                  <c:v>53.626225068229509</c:v>
                </c:pt>
                <c:pt idx="1571">
                  <c:v>53.592251873716052</c:v>
                </c:pt>
                <c:pt idx="1572">
                  <c:v>53.558271133134568</c:v>
                </c:pt>
                <c:pt idx="1573">
                  <c:v>53.524282793334478</c:v>
                </c:pt>
                <c:pt idx="1574">
                  <c:v>53.490286800822993</c:v>
                </c:pt>
                <c:pt idx="1575">
                  <c:v>53.456283101762963</c:v>
                </c:pt>
                <c:pt idx="1576">
                  <c:v>53.422271641971903</c:v>
                </c:pt>
                <c:pt idx="1577">
                  <c:v>53.388252366919666</c:v>
                </c:pt>
                <c:pt idx="1578">
                  <c:v>53.354225221726608</c:v>
                </c:pt>
                <c:pt idx="1579">
                  <c:v>53.320190151162656</c:v>
                </c:pt>
                <c:pt idx="1580">
                  <c:v>53.286147099644616</c:v>
                </c:pt>
                <c:pt idx="1581">
                  <c:v>53.252096011235196</c:v>
                </c:pt>
                <c:pt idx="1582">
                  <c:v>53.218036829640724</c:v>
                </c:pt>
                <c:pt idx="1583">
                  <c:v>53.183969498209755</c:v>
                </c:pt>
                <c:pt idx="1584">
                  <c:v>53.149893959931347</c:v>
                </c:pt>
                <c:pt idx="1585">
                  <c:v>53.115810157432868</c:v>
                </c:pt>
                <c:pt idx="1586">
                  <c:v>53.08171803297887</c:v>
                </c:pt>
                <c:pt idx="1587">
                  <c:v>53.04761752846894</c:v>
                </c:pt>
                <c:pt idx="1588">
                  <c:v>53.013508585436355</c:v>
                </c:pt>
                <c:pt idx="1589">
                  <c:v>52.979391145045767</c:v>
                </c:pt>
                <c:pt idx="1590">
                  <c:v>52.945265148091949</c:v>
                </c:pt>
                <c:pt idx="1591">
                  <c:v>52.91113053499793</c:v>
                </c:pt>
                <c:pt idx="1592">
                  <c:v>52.876987245813453</c:v>
                </c:pt>
                <c:pt idx="1593">
                  <c:v>52.842835220212578</c:v>
                </c:pt>
                <c:pt idx="1594">
                  <c:v>52.808674397492808</c:v>
                </c:pt>
                <c:pt idx="1595">
                  <c:v>52.774504716572849</c:v>
                </c:pt>
                <c:pt idx="1596">
                  <c:v>52.74032611599096</c:v>
                </c:pt>
                <c:pt idx="1597">
                  <c:v>52.706138533903385</c:v>
                </c:pt>
                <c:pt idx="1598">
                  <c:v>52.671941908082431</c:v>
                </c:pt>
                <c:pt idx="1599">
                  <c:v>52.637736175915023</c:v>
                </c:pt>
                <c:pt idx="1600">
                  <c:v>52.603521274400563</c:v>
                </c:pt>
                <c:pt idx="1601">
                  <c:v>52.569297140149729</c:v>
                </c:pt>
                <c:pt idx="1602">
                  <c:v>52.535063709382158</c:v>
                </c:pt>
                <c:pt idx="1603">
                  <c:v>52.50082091792563</c:v>
                </c:pt>
                <c:pt idx="1604">
                  <c:v>52.466568701213276</c:v>
                </c:pt>
                <c:pt idx="1605">
                  <c:v>52.432306994282712</c:v>
                </c:pt>
                <c:pt idx="1606">
                  <c:v>52.398035731774229</c:v>
                </c:pt>
                <c:pt idx="1607">
                  <c:v>52.363754847928504</c:v>
                </c:pt>
                <c:pt idx="1608">
                  <c:v>52.329464276585504</c:v>
                </c:pt>
                <c:pt idx="1609">
                  <c:v>52.295163951182964</c:v>
                </c:pt>
                <c:pt idx="1610">
                  <c:v>52.260853804753928</c:v>
                </c:pt>
                <c:pt idx="1611">
                  <c:v>52.22653376992595</c:v>
                </c:pt>
                <c:pt idx="1612">
                  <c:v>52.19220377891876</c:v>
                </c:pt>
                <c:pt idx="1613">
                  <c:v>52.157863763542906</c:v>
                </c:pt>
                <c:pt idx="1614">
                  <c:v>52.123513655198124</c:v>
                </c:pt>
                <c:pt idx="1615">
                  <c:v>52.08915338487153</c:v>
                </c:pt>
                <c:pt idx="1616">
                  <c:v>52.054782883136212</c:v>
                </c:pt>
                <c:pt idx="1617">
                  <c:v>52.02040208014941</c:v>
                </c:pt>
                <c:pt idx="1618">
                  <c:v>51.986010905650879</c:v>
                </c:pt>
                <c:pt idx="1619">
                  <c:v>51.951609288961215</c:v>
                </c:pt>
                <c:pt idx="1620">
                  <c:v>51.917197158980628</c:v>
                </c:pt>
                <c:pt idx="1621">
                  <c:v>51.882774444186815</c:v>
                </c:pt>
                <c:pt idx="1622">
                  <c:v>51.848341072633815</c:v>
                </c:pt>
                <c:pt idx="1623">
                  <c:v>51.813896971949916</c:v>
                </c:pt>
                <c:pt idx="1624">
                  <c:v>51.779442069336675</c:v>
                </c:pt>
                <c:pt idx="1625">
                  <c:v>51.744976291566843</c:v>
                </c:pt>
                <c:pt idx="1626">
                  <c:v>51.710499564983046</c:v>
                </c:pt>
                <c:pt idx="1627">
                  <c:v>51.676011815496196</c:v>
                </c:pt>
                <c:pt idx="1628">
                  <c:v>51.641512968583818</c:v>
                </c:pt>
                <c:pt idx="1629">
                  <c:v>51.607002949288805</c:v>
                </c:pt>
                <c:pt idx="1630">
                  <c:v>51.572481682217528</c:v>
                </c:pt>
                <c:pt idx="1631">
                  <c:v>51.537949091538763</c:v>
                </c:pt>
                <c:pt idx="1632">
                  <c:v>51.503405100981716</c:v>
                </c:pt>
                <c:pt idx="1633">
                  <c:v>51.468849633834736</c:v>
                </c:pt>
                <c:pt idx="1634">
                  <c:v>51.434282612944145</c:v>
                </c:pt>
                <c:pt idx="1635">
                  <c:v>51.399703960712095</c:v>
                </c:pt>
                <c:pt idx="1636">
                  <c:v>51.3651135990957</c:v>
                </c:pt>
                <c:pt idx="1637">
                  <c:v>51.330511449605368</c:v>
                </c:pt>
                <c:pt idx="1638">
                  <c:v>51.295897433303502</c:v>
                </c:pt>
                <c:pt idx="1639">
                  <c:v>51.261271470802811</c:v>
                </c:pt>
                <c:pt idx="1640">
                  <c:v>51.2266334822652</c:v>
                </c:pt>
                <c:pt idx="1641">
                  <c:v>51.191983387400157</c:v>
                </c:pt>
                <c:pt idx="1642">
                  <c:v>51.157321105463431</c:v>
                </c:pt>
                <c:pt idx="1643">
                  <c:v>51.122646555255926</c:v>
                </c:pt>
                <c:pt idx="1644">
                  <c:v>51.087959655122141</c:v>
                </c:pt>
                <c:pt idx="1645">
                  <c:v>51.05326032294866</c:v>
                </c:pt>
                <c:pt idx="1646">
                  <c:v>51.01854847616309</c:v>
                </c:pt>
                <c:pt idx="1647">
                  <c:v>50.983824031732894</c:v>
                </c:pt>
                <c:pt idx="1648">
                  <c:v>50.949086906163771</c:v>
                </c:pt>
                <c:pt idx="1649">
                  <c:v>50.914337015498532</c:v>
                </c:pt>
                <c:pt idx="1650">
                  <c:v>50.879574275316017</c:v>
                </c:pt>
                <c:pt idx="1651">
                  <c:v>50.844798600729682</c:v>
                </c:pt>
                <c:pt idx="1652">
                  <c:v>50.810009906386369</c:v>
                </c:pt>
                <c:pt idx="1653">
                  <c:v>50.775208106465257</c:v>
                </c:pt>
                <c:pt idx="1654">
                  <c:v>50.740393114676714</c:v>
                </c:pt>
                <c:pt idx="1655">
                  <c:v>50.705564844260863</c:v>
                </c:pt>
                <c:pt idx="1656">
                  <c:v>50.670723207986697</c:v>
                </c:pt>
                <c:pt idx="1657">
                  <c:v>50.635868118151208</c:v>
                </c:pt>
                <c:pt idx="1658">
                  <c:v>50.600999486577521</c:v>
                </c:pt>
                <c:pt idx="1659">
                  <c:v>50.566117224614828</c:v>
                </c:pt>
                <c:pt idx="1660">
                  <c:v>50.531221243136287</c:v>
                </c:pt>
                <c:pt idx="1661">
                  <c:v>50.496311452539175</c:v>
                </c:pt>
                <c:pt idx="1662">
                  <c:v>50.461387762742575</c:v>
                </c:pt>
                <c:pt idx="1663">
                  <c:v>50.426450083187852</c:v>
                </c:pt>
                <c:pt idx="1664">
                  <c:v>50.391498322836242</c:v>
                </c:pt>
                <c:pt idx="1665">
                  <c:v>50.356532390168994</c:v>
                </c:pt>
                <c:pt idx="1666">
                  <c:v>50.321552193185831</c:v>
                </c:pt>
                <c:pt idx="1667">
                  <c:v>50.286557639404691</c:v>
                </c:pt>
                <c:pt idx="1668">
                  <c:v>50.251548635860146</c:v>
                </c:pt>
                <c:pt idx="1669">
                  <c:v>50.216525089103065</c:v>
                </c:pt>
                <c:pt idx="1670">
                  <c:v>50.181486905199854</c:v>
                </c:pt>
                <c:pt idx="1671">
                  <c:v>50.146433989731236</c:v>
                </c:pt>
                <c:pt idx="1672">
                  <c:v>50.111366247791835</c:v>
                </c:pt>
                <c:pt idx="1673">
                  <c:v>50.076283583989493</c:v>
                </c:pt>
                <c:pt idx="1674">
                  <c:v>50.041185902444411</c:v>
                </c:pt>
                <c:pt idx="1675">
                  <c:v>50.006073106788676</c:v>
                </c:pt>
                <c:pt idx="1676">
                  <c:v>49.970945100165508</c:v>
                </c:pt>
                <c:pt idx="1677">
                  <c:v>49.935801785228307</c:v>
                </c:pt>
                <c:pt idx="1678">
                  <c:v>49.900643064140937</c:v>
                </c:pt>
                <c:pt idx="1679">
                  <c:v>49.865468838576547</c:v>
                </c:pt>
                <c:pt idx="1680">
                  <c:v>49.830279009716946</c:v>
                </c:pt>
                <c:pt idx="1681">
                  <c:v>49.795073478252718</c:v>
                </c:pt>
                <c:pt idx="1682">
                  <c:v>49.759852144382329</c:v>
                </c:pt>
                <c:pt idx="1683">
                  <c:v>49.724614907811883</c:v>
                </c:pt>
                <c:pt idx="1684">
                  <c:v>49.68936166775439</c:v>
                </c:pt>
                <c:pt idx="1685">
                  <c:v>49.65409232293041</c:v>
                </c:pt>
                <c:pt idx="1686">
                  <c:v>49.618806771566383</c:v>
                </c:pt>
                <c:pt idx="1687">
                  <c:v>49.58350491139538</c:v>
                </c:pt>
                <c:pt idx="1688">
                  <c:v>49.548186639656571</c:v>
                </c:pt>
                <c:pt idx="1689">
                  <c:v>49.512851853094958</c:v>
                </c:pt>
                <c:pt idx="1690">
                  <c:v>49.477500447961127</c:v>
                </c:pt>
                <c:pt idx="1691">
                  <c:v>49.442132320011389</c:v>
                </c:pt>
                <c:pt idx="1692">
                  <c:v>49.406747364507524</c:v>
                </c:pt>
                <c:pt idx="1693">
                  <c:v>49.371345476216831</c:v>
                </c:pt>
                <c:pt idx="1694">
                  <c:v>49.335926549412065</c:v>
                </c:pt>
                <c:pt idx="1695">
                  <c:v>49.300490477871357</c:v>
                </c:pt>
                <c:pt idx="1696">
                  <c:v>49.265037154878513</c:v>
                </c:pt>
                <c:pt idx="1697">
                  <c:v>49.229566473223059</c:v>
                </c:pt>
                <c:pt idx="1698">
                  <c:v>49.194078325200252</c:v>
                </c:pt>
                <c:pt idx="1699">
                  <c:v>49.158572602611635</c:v>
                </c:pt>
                <c:pt idx="1700">
                  <c:v>49.12304919676464</c:v>
                </c:pt>
                <c:pt idx="1701">
                  <c:v>49.08750799847391</c:v>
                </c:pt>
                <c:pt idx="1702">
                  <c:v>49.051948898060388</c:v>
                </c:pt>
                <c:pt idx="1703">
                  <c:v>49.016371785352874</c:v>
                </c:pt>
                <c:pt idx="1704">
                  <c:v>48.980776549687434</c:v>
                </c:pt>
                <c:pt idx="1705">
                  <c:v>48.945163079908845</c:v>
                </c:pt>
                <c:pt idx="1706">
                  <c:v>48.909531264370152</c:v>
                </c:pt>
                <c:pt idx="1707">
                  <c:v>48.873880990934097</c:v>
                </c:pt>
                <c:pt idx="1708">
                  <c:v>48.838212146972978</c:v>
                </c:pt>
                <c:pt idx="1709">
                  <c:v>48.802524619370182</c:v>
                </c:pt>
                <c:pt idx="1710">
                  <c:v>48.766818294519865</c:v>
                </c:pt>
                <c:pt idx="1711">
                  <c:v>48.731093058328732</c:v>
                </c:pt>
                <c:pt idx="1712">
                  <c:v>48.695348796216003</c:v>
                </c:pt>
                <c:pt idx="1713">
                  <c:v>48.659585393115108</c:v>
                </c:pt>
                <c:pt idx="1714">
                  <c:v>48.62380273347388</c:v>
                </c:pt>
                <c:pt idx="1715">
                  <c:v>48.588000701255766</c:v>
                </c:pt>
                <c:pt idx="1716">
                  <c:v>48.55217917994117</c:v>
                </c:pt>
                <c:pt idx="1717">
                  <c:v>48.516338052528177</c:v>
                </c:pt>
                <c:pt idx="1718">
                  <c:v>48.480477201533731</c:v>
                </c:pt>
                <c:pt idx="1719">
                  <c:v>48.444596508995119</c:v>
                </c:pt>
                <c:pt idx="1720">
                  <c:v>48.408695856470835</c:v>
                </c:pt>
                <c:pt idx="1721">
                  <c:v>48.372775125042068</c:v>
                </c:pt>
                <c:pt idx="1722">
                  <c:v>48.336834195314339</c:v>
                </c:pt>
                <c:pt idx="1723">
                  <c:v>48.300872947418505</c:v>
                </c:pt>
                <c:pt idx="1724">
                  <c:v>48.264891261012252</c:v>
                </c:pt>
                <c:pt idx="1725">
                  <c:v>48.228889015282064</c:v>
                </c:pt>
                <c:pt idx="1726">
                  <c:v>48.192866088944591</c:v>
                </c:pt>
                <c:pt idx="1727">
                  <c:v>48.156822360248057</c:v>
                </c:pt>
                <c:pt idx="1728">
                  <c:v>48.120757706974501</c:v>
                </c:pt>
                <c:pt idx="1729">
                  <c:v>48.084672006441345</c:v>
                </c:pt>
                <c:pt idx="1730">
                  <c:v>48.048565135502884</c:v>
                </c:pt>
                <c:pt idx="1731">
                  <c:v>48.012436970553026</c:v>
                </c:pt>
                <c:pt idx="1732">
                  <c:v>47.976287387526391</c:v>
                </c:pt>
                <c:pt idx="1733">
                  <c:v>47.940116261901132</c:v>
                </c:pt>
                <c:pt idx="1734">
                  <c:v>47.903923468700633</c:v>
                </c:pt>
                <c:pt idx="1735">
                  <c:v>47.867708882495592</c:v>
                </c:pt>
                <c:pt idx="1736">
                  <c:v>47.83147237740684</c:v>
                </c:pt>
                <c:pt idx="1737">
                  <c:v>47.795213827106892</c:v>
                </c:pt>
                <c:pt idx="1738">
                  <c:v>47.758933104823065</c:v>
                </c:pt>
                <c:pt idx="1739">
                  <c:v>47.72263008333961</c:v>
                </c:pt>
                <c:pt idx="1740">
                  <c:v>47.686304635000155</c:v>
                </c:pt>
                <c:pt idx="1741">
                  <c:v>47.649956631710644</c:v>
                </c:pt>
                <c:pt idx="1742">
                  <c:v>47.61358594494159</c:v>
                </c:pt>
                <c:pt idx="1743">
                  <c:v>47.577192445731036</c:v>
                </c:pt>
                <c:pt idx="1744">
                  <c:v>47.540776004687835</c:v>
                </c:pt>
                <c:pt idx="1745">
                  <c:v>47.504336491993662</c:v>
                </c:pt>
                <c:pt idx="1746">
                  <c:v>47.467873777406659</c:v>
                </c:pt>
                <c:pt idx="1747">
                  <c:v>47.431387730264369</c:v>
                </c:pt>
                <c:pt idx="1748">
                  <c:v>47.39487821948665</c:v>
                </c:pt>
                <c:pt idx="1749">
                  <c:v>47.358345113579041</c:v>
                </c:pt>
                <c:pt idx="1750">
                  <c:v>47.321788280636198</c:v>
                </c:pt>
                <c:pt idx="1751">
                  <c:v>47.285207588344932</c:v>
                </c:pt>
                <c:pt idx="1752">
                  <c:v>47.248602903987859</c:v>
                </c:pt>
                <c:pt idx="1753">
                  <c:v>47.211974094446987</c:v>
                </c:pt>
                <c:pt idx="1754">
                  <c:v>47.175321026207264</c:v>
                </c:pt>
                <c:pt idx="1755">
                  <c:v>47.138643565359999</c:v>
                </c:pt>
                <c:pt idx="1756">
                  <c:v>47.101941577607164</c:v>
                </c:pt>
                <c:pt idx="1757">
                  <c:v>47.065214928264673</c:v>
                </c:pt>
                <c:pt idx="1758">
                  <c:v>47.02846348226678</c:v>
                </c:pt>
                <c:pt idx="1759">
                  <c:v>46.991687104169912</c:v>
                </c:pt>
                <c:pt idx="1760">
                  <c:v>46.954885658156869</c:v>
                </c:pt>
                <c:pt idx="1761">
                  <c:v>46.918059008040736</c:v>
                </c:pt>
                <c:pt idx="1762">
                  <c:v>46.881207017269375</c:v>
                </c:pt>
                <c:pt idx="1763">
                  <c:v>46.844329548930119</c:v>
                </c:pt>
                <c:pt idx="1764">
                  <c:v>46.807426465753394</c:v>
                </c:pt>
                <c:pt idx="1765">
                  <c:v>46.770497630118172</c:v>
                </c:pt>
                <c:pt idx="1766">
                  <c:v>46.733542904055916</c:v>
                </c:pt>
                <c:pt idx="1767">
                  <c:v>46.696562149255733</c:v>
                </c:pt>
                <c:pt idx="1768">
                  <c:v>46.659555227069099</c:v>
                </c:pt>
                <c:pt idx="1769">
                  <c:v>46.622521998514337</c:v>
                </c:pt>
                <c:pt idx="1770">
                  <c:v>46.585462324282325</c:v>
                </c:pt>
                <c:pt idx="1771">
                  <c:v>46.548376064741134</c:v>
                </c:pt>
                <c:pt idx="1772">
                  <c:v>46.511263079941152</c:v>
                </c:pt>
                <c:pt idx="1773">
                  <c:v>46.474123229620659</c:v>
                </c:pt>
                <c:pt idx="1774">
                  <c:v>46.436956373210911</c:v>
                </c:pt>
                <c:pt idx="1775">
                  <c:v>46.399762369841952</c:v>
                </c:pt>
                <c:pt idx="1776">
                  <c:v>46.362541078347562</c:v>
                </c:pt>
                <c:pt idx="1777">
                  <c:v>46.325292357271657</c:v>
                </c:pt>
                <c:pt idx="1778">
                  <c:v>46.288016064873361</c:v>
                </c:pt>
                <c:pt idx="1779">
                  <c:v>46.25071205913342</c:v>
                </c:pt>
                <c:pt idx="1780">
                  <c:v>46.213380197759825</c:v>
                </c:pt>
                <c:pt idx="1781">
                  <c:v>46.176020338193602</c:v>
                </c:pt>
                <c:pt idx="1782">
                  <c:v>46.138632337615775</c:v>
                </c:pt>
                <c:pt idx="1783">
                  <c:v>46.101216052952694</c:v>
                </c:pt>
                <c:pt idx="1784">
                  <c:v>46.063771340882838</c:v>
                </c:pt>
                <c:pt idx="1785">
                  <c:v>46.026298057843327</c:v>
                </c:pt>
                <c:pt idx="1786">
                  <c:v>45.988796060036123</c:v>
                </c:pt>
                <c:pt idx="1787">
                  <c:v>45.951265203434993</c:v>
                </c:pt>
                <c:pt idx="1788">
                  <c:v>45.913705343791975</c:v>
                </c:pt>
                <c:pt idx="1789">
                  <c:v>45.876116336644444</c:v>
                </c:pt>
                <c:pt idx="1790">
                  <c:v>45.838498037321912</c:v>
                </c:pt>
                <c:pt idx="1791">
                  <c:v>45.800850300953222</c:v>
                </c:pt>
                <c:pt idx="1792">
                  <c:v>45.763172982473499</c:v>
                </c:pt>
                <c:pt idx="1793">
                  <c:v>45.725465936631473</c:v>
                </c:pt>
                <c:pt idx="1794">
                  <c:v>45.687729017997036</c:v>
                </c:pt>
                <c:pt idx="1795">
                  <c:v>45.649962080968251</c:v>
                </c:pt>
                <c:pt idx="1796">
                  <c:v>45.612164979779493</c:v>
                </c:pt>
                <c:pt idx="1797">
                  <c:v>45.574337568508668</c:v>
                </c:pt>
                <c:pt idx="1798">
                  <c:v>45.536479701085135</c:v>
                </c:pt>
                <c:pt idx="1799">
                  <c:v>45.498591231297574</c:v>
                </c:pt>
                <c:pt idx="1800">
                  <c:v>45.46067201280222</c:v>
                </c:pt>
                <c:pt idx="1801">
                  <c:v>45.422721899130366</c:v>
                </c:pt>
                <c:pt idx="1802">
                  <c:v>45.384740743697094</c:v>
                </c:pt>
                <c:pt idx="1803">
                  <c:v>45.346728399809535</c:v>
                </c:pt>
                <c:pt idx="1804">
                  <c:v>45.308684720675089</c:v>
                </c:pt>
                <c:pt idx="1805">
                  <c:v>45.270609559409721</c:v>
                </c:pt>
                <c:pt idx="1806">
                  <c:v>45.232502769047372</c:v>
                </c:pt>
                <c:pt idx="1807">
                  <c:v>45.194364202547852</c:v>
                </c:pt>
                <c:pt idx="1808">
                  <c:v>45.156193712806115</c:v>
                </c:pt>
                <c:pt idx="1809">
                  <c:v>45.117991152661176</c:v>
                </c:pt>
                <c:pt idx="1810">
                  <c:v>45.079756374905116</c:v>
                </c:pt>
                <c:pt idx="1811">
                  <c:v>45.041489232292136</c:v>
                </c:pt>
                <c:pt idx="1812">
                  <c:v>45.003189577548142</c:v>
                </c:pt>
                <c:pt idx="1813">
                  <c:v>44.964857263379685</c:v>
                </c:pt>
                <c:pt idx="1814">
                  <c:v>44.926492142483944</c:v>
                </c:pt>
                <c:pt idx="1815">
                  <c:v>44.888094067557923</c:v>
                </c:pt>
                <c:pt idx="1816">
                  <c:v>44.849662891308398</c:v>
                </c:pt>
                <c:pt idx="1817">
                  <c:v>44.811198466461626</c:v>
                </c:pt>
                <c:pt idx="1818">
                  <c:v>44.772700645773249</c:v>
                </c:pt>
                <c:pt idx="1819">
                  <c:v>44.734169282038401</c:v>
                </c:pt>
                <c:pt idx="1820">
                  <c:v>44.695604228101814</c:v>
                </c:pt>
                <c:pt idx="1821">
                  <c:v>44.65700533686811</c:v>
                </c:pt>
                <c:pt idx="1822">
                  <c:v>44.618372461312035</c:v>
                </c:pt>
                <c:pt idx="1823">
                  <c:v>44.579705454489151</c:v>
                </c:pt>
                <c:pt idx="1824">
                  <c:v>44.541004169546227</c:v>
                </c:pt>
                <c:pt idx="1825">
                  <c:v>44.502268459731837</c:v>
                </c:pt>
                <c:pt idx="1826">
                  <c:v>44.463498178407228</c:v>
                </c:pt>
                <c:pt idx="1827">
                  <c:v>44.424693179057584</c:v>
                </c:pt>
                <c:pt idx="1828">
                  <c:v>44.385853315302342</c:v>
                </c:pt>
                <c:pt idx="1829">
                  <c:v>44.346978440907002</c:v>
                </c:pt>
                <c:pt idx="1830">
                  <c:v>44.308068409793684</c:v>
                </c:pt>
                <c:pt idx="1831">
                  <c:v>44.269123076052743</c:v>
                </c:pt>
                <c:pt idx="1832">
                  <c:v>44.2301422939546</c:v>
                </c:pt>
                <c:pt idx="1833">
                  <c:v>44.191125917960548</c:v>
                </c:pt>
                <c:pt idx="1834">
                  <c:v>44.152073802734648</c:v>
                </c:pt>
                <c:pt idx="1835">
                  <c:v>44.112985803156086</c:v>
                </c:pt>
                <c:pt idx="1836">
                  <c:v>44.073861774329842</c:v>
                </c:pt>
                <c:pt idx="1837">
                  <c:v>44.03470157159969</c:v>
                </c:pt>
                <c:pt idx="1838">
                  <c:v>43.995505050559601</c:v>
                </c:pt>
                <c:pt idx="1839">
                  <c:v>43.956272067066379</c:v>
                </c:pt>
                <c:pt idx="1840">
                  <c:v>43.91700247725143</c:v>
                </c:pt>
                <c:pt idx="1841">
                  <c:v>43.877696137533491</c:v>
                </c:pt>
                <c:pt idx="1842">
                  <c:v>43.838352904630902</c:v>
                </c:pt>
                <c:pt idx="1843">
                  <c:v>43.798972635574323</c:v>
                </c:pt>
                <c:pt idx="1844">
                  <c:v>43.759555187719116</c:v>
                </c:pt>
                <c:pt idx="1845">
                  <c:v>43.720100418758435</c:v>
                </c:pt>
                <c:pt idx="1846">
                  <c:v>43.680608186735853</c:v>
                </c:pt>
                <c:pt idx="1847">
                  <c:v>43.641078350058429</c:v>
                </c:pt>
                <c:pt idx="1848">
                  <c:v>43.60151076750968</c:v>
                </c:pt>
                <c:pt idx="1849">
                  <c:v>43.561905298262637</c:v>
                </c:pt>
                <c:pt idx="1850">
                  <c:v>43.522261801893443</c:v>
                </c:pt>
                <c:pt idx="1851">
                  <c:v>43.482580138394169</c:v>
                </c:pt>
                <c:pt idx="1852">
                  <c:v>43.442860168186819</c:v>
                </c:pt>
                <c:pt idx="1853">
                  <c:v>43.403101752136166</c:v>
                </c:pt>
                <c:pt idx="1854">
                  <c:v>43.363304751564257</c:v>
                </c:pt>
                <c:pt idx="1855">
                  <c:v>43.323469028263148</c:v>
                </c:pt>
                <c:pt idx="1856">
                  <c:v>43.283594444509141</c:v>
                </c:pt>
                <c:pt idx="1857">
                  <c:v>43.243680863077152</c:v>
                </c:pt>
                <c:pt idx="1858">
                  <c:v>43.203728147253663</c:v>
                </c:pt>
                <c:pt idx="1859">
                  <c:v>43.163736160851599</c:v>
                </c:pt>
                <c:pt idx="1860">
                  <c:v>43.12370476822398</c:v>
                </c:pt>
                <c:pt idx="1861">
                  <c:v>43.083633834278608</c:v>
                </c:pt>
                <c:pt idx="1862">
                  <c:v>43.0435232244917</c:v>
                </c:pt>
                <c:pt idx="1863">
                  <c:v>43.003372804922996</c:v>
                </c:pt>
                <c:pt idx="1864">
                  <c:v>42.963182442229702</c:v>
                </c:pt>
                <c:pt idx="1865">
                  <c:v>42.922952003681473</c:v>
                </c:pt>
                <c:pt idx="1866">
                  <c:v>42.88268135717432</c:v>
                </c:pt>
                <c:pt idx="1867">
                  <c:v>42.842370371246304</c:v>
                </c:pt>
                <c:pt idx="1868">
                  <c:v>42.802018915091409</c:v>
                </c:pt>
                <c:pt idx="1869">
                  <c:v>42.761626858574935</c:v>
                </c:pt>
                <c:pt idx="1870">
                  <c:v>42.721194072248203</c:v>
                </c:pt>
                <c:pt idx="1871">
                  <c:v>42.680720427363454</c:v>
                </c:pt>
                <c:pt idx="1872">
                  <c:v>42.640205795889436</c:v>
                </c:pt>
                <c:pt idx="1873">
                  <c:v>42.599650050525604</c:v>
                </c:pt>
                <c:pt idx="1874">
                  <c:v>42.559053064718171</c:v>
                </c:pt>
                <c:pt idx="1875">
                  <c:v>42.518414712674975</c:v>
                </c:pt>
                <c:pt idx="1876">
                  <c:v>42.477734869380839</c:v>
                </c:pt>
                <c:pt idx="1877">
                  <c:v>42.437013410612856</c:v>
                </c:pt>
                <c:pt idx="1878">
                  <c:v>42.396250212956382</c:v>
                </c:pt>
                <c:pt idx="1879">
                  <c:v>42.355445153819446</c:v>
                </c:pt>
                <c:pt idx="1880">
                  <c:v>42.314598111449506</c:v>
                </c:pt>
                <c:pt idx="1881">
                  <c:v>42.273708964948355</c:v>
                </c:pt>
                <c:pt idx="1882">
                  <c:v>42.23277759428786</c:v>
                </c:pt>
                <c:pt idx="1883">
                  <c:v>42.191803880325736</c:v>
                </c:pt>
                <c:pt idx="1884">
                  <c:v>42.150787704821582</c:v>
                </c:pt>
                <c:pt idx="1885">
                  <c:v>42.109728950452158</c:v>
                </c:pt>
                <c:pt idx="1886">
                  <c:v>42.068627500827851</c:v>
                </c:pt>
                <c:pt idx="1887">
                  <c:v>42.027483240507863</c:v>
                </c:pt>
                <c:pt idx="1888">
                  <c:v>41.986296055016894</c:v>
                </c:pt>
                <c:pt idx="1889">
                  <c:v>41.945065830860671</c:v>
                </c:pt>
                <c:pt idx="1890">
                  <c:v>41.903792455542046</c:v>
                </c:pt>
                <c:pt idx="1891">
                  <c:v>41.862475817577021</c:v>
                </c:pt>
                <c:pt idx="1892">
                  <c:v>41.821115806511088</c:v>
                </c:pt>
                <c:pt idx="1893">
                  <c:v>41.779712312934961</c:v>
                </c:pt>
                <c:pt idx="1894">
                  <c:v>41.738265228501099</c:v>
                </c:pt>
                <c:pt idx="1895">
                  <c:v>41.696774445939518</c:v>
                </c:pt>
                <c:pt idx="1896">
                  <c:v>41.655239859074385</c:v>
                </c:pt>
                <c:pt idx="1897">
                  <c:v>41.613661362839885</c:v>
                </c:pt>
                <c:pt idx="1898">
                  <c:v>41.572038853296647</c:v>
                </c:pt>
                <c:pt idx="1899">
                  <c:v>41.530372227648307</c:v>
                </c:pt>
                <c:pt idx="1900">
                  <c:v>41.488661384256986</c:v>
                </c:pt>
                <c:pt idx="1901">
                  <c:v>41.44690622266026</c:v>
                </c:pt>
                <c:pt idx="1902">
                  <c:v>41.405106643587501</c:v>
                </c:pt>
                <c:pt idx="1903">
                  <c:v>41.363262548975761</c:v>
                </c:pt>
                <c:pt idx="1904">
                  <c:v>41.321373841986144</c:v>
                </c:pt>
                <c:pt idx="1905">
                  <c:v>41.279440427020823</c:v>
                </c:pt>
                <c:pt idx="1906">
                  <c:v>41.237462209738361</c:v>
                </c:pt>
                <c:pt idx="1907">
                  <c:v>41.195439097070825</c:v>
                </c:pt>
                <c:pt idx="1908">
                  <c:v>41.153370997239655</c:v>
                </c:pt>
                <c:pt idx="1909">
                  <c:v>41.111257819772156</c:v>
                </c:pt>
                <c:pt idx="1910">
                  <c:v>41.069099475518101</c:v>
                </c:pt>
                <c:pt idx="1911">
                  <c:v>41.02689587666557</c:v>
                </c:pt>
                <c:pt idx="1912">
                  <c:v>40.984646936757301</c:v>
                </c:pt>
                <c:pt idx="1913">
                  <c:v>40.942352570707421</c:v>
                </c:pt>
                <c:pt idx="1914">
                  <c:v>40.900012694817136</c:v>
                </c:pt>
                <c:pt idx="1915">
                  <c:v>40.857627226791458</c:v>
                </c:pt>
                <c:pt idx="1916">
                  <c:v>40.815196085754984</c:v>
                </c:pt>
                <c:pt idx="1917">
                  <c:v>40.772719192268603</c:v>
                </c:pt>
                <c:pt idx="1918">
                  <c:v>40.730196468345198</c:v>
                </c:pt>
                <c:pt idx="1919">
                  <c:v>40.68762783746606</c:v>
                </c:pt>
                <c:pt idx="1920">
                  <c:v>40.645013224596951</c:v>
                </c:pt>
                <c:pt idx="1921">
                  <c:v>40.602352556204067</c:v>
                </c:pt>
                <c:pt idx="1922">
                  <c:v>40.559645760270307</c:v>
                </c:pt>
                <c:pt idx="1923">
                  <c:v>40.516892766311017</c:v>
                </c:pt>
                <c:pt idx="1924">
                  <c:v>40.474093505390044</c:v>
                </c:pt>
                <c:pt idx="1925">
                  <c:v>40.431247910135696</c:v>
                </c:pt>
                <c:pt idx="1926">
                  <c:v>40.388355914756602</c:v>
                </c:pt>
                <c:pt idx="1927">
                  <c:v>40.345417455057479</c:v>
                </c:pt>
                <c:pt idx="1928">
                  <c:v>40.302432468454761</c:v>
                </c:pt>
                <c:pt idx="1929">
                  <c:v>40.25940089399262</c:v>
                </c:pt>
                <c:pt idx="1930">
                  <c:v>40.216322672358416</c:v>
                </c:pt>
                <c:pt idx="1931">
                  <c:v>40.173197745898207</c:v>
                </c:pt>
                <c:pt idx="1932">
                  <c:v>40.130026058632339</c:v>
                </c:pt>
                <c:pt idx="1933">
                  <c:v>40.086807556270799</c:v>
                </c:pt>
                <c:pt idx="1934">
                  <c:v>40.043542186229146</c:v>
                </c:pt>
                <c:pt idx="1935">
                  <c:v>40.000229897642839</c:v>
                </c:pt>
                <c:pt idx="1936">
                  <c:v>39.956870641383411</c:v>
                </c:pt>
                <c:pt idx="1937">
                  <c:v>39.91346437007288</c:v>
                </c:pt>
                <c:pt idx="1938">
                  <c:v>39.870011038099548</c:v>
                </c:pt>
                <c:pt idx="1939">
                  <c:v>39.826510601632258</c:v>
                </c:pt>
                <c:pt idx="1940">
                  <c:v>39.782963018635868</c:v>
                </c:pt>
                <c:pt idx="1941">
                  <c:v>39.739368248885917</c:v>
                </c:pt>
                <c:pt idx="1942">
                  <c:v>39.695726253983196</c:v>
                </c:pt>
                <c:pt idx="1943">
                  <c:v>39.652036997368434</c:v>
                </c:pt>
                <c:pt idx="1944">
                  <c:v>39.608300444336997</c:v>
                </c:pt>
                <c:pt idx="1945">
                  <c:v>39.564516562053207</c:v>
                </c:pt>
                <c:pt idx="1946">
                  <c:v>39.52068531956477</c:v>
                </c:pt>
                <c:pt idx="1947">
                  <c:v>39.476806687816712</c:v>
                </c:pt>
                <c:pt idx="1948">
                  <c:v>39.43288063966606</c:v>
                </c:pt>
                <c:pt idx="1949">
                  <c:v>39.388907149895275</c:v>
                </c:pt>
                <c:pt idx="1950">
                  <c:v>39.344886195226493</c:v>
                </c:pt>
                <c:pt idx="1951">
                  <c:v>39.300817754335441</c:v>
                </c:pt>
                <c:pt idx="1952">
                  <c:v>39.256701807864459</c:v>
                </c:pt>
                <c:pt idx="1953">
                  <c:v>39.212538338437128</c:v>
                </c:pt>
                <c:pt idx="1954">
                  <c:v>39.168327330670664</c:v>
                </c:pt>
                <c:pt idx="1955">
                  <c:v>39.124068771189897</c:v>
                </c:pt>
                <c:pt idx="1956">
                  <c:v>39.079762648639736</c:v>
                </c:pt>
                <c:pt idx="1957">
                  <c:v>39.035408953699466</c:v>
                </c:pt>
                <c:pt idx="1958">
                  <c:v>38.991007679094267</c:v>
                </c:pt>
                <c:pt idx="1959">
                  <c:v>38.946558819608782</c:v>
                </c:pt>
                <c:pt idx="1960">
                  <c:v>38.902062372099884</c:v>
                </c:pt>
                <c:pt idx="1961">
                  <c:v>38.857518335508551</c:v>
                </c:pt>
                <c:pt idx="1962">
                  <c:v>38.812926710872773</c:v>
                </c:pt>
                <c:pt idx="1963">
                  <c:v>38.768287501339657</c:v>
                </c:pt>
                <c:pt idx="1964">
                  <c:v>38.723600712177337</c:v>
                </c:pt>
                <c:pt idx="1965">
                  <c:v>38.67886635078677</c:v>
                </c:pt>
                <c:pt idx="1966">
                  <c:v>38.634084426714381</c:v>
                </c:pt>
                <c:pt idx="1967">
                  <c:v>38.589254951662404</c:v>
                </c:pt>
                <c:pt idx="1968">
                  <c:v>38.544377939501317</c:v>
                </c:pt>
                <c:pt idx="1969">
                  <c:v>38.499453406280807</c:v>
                </c:pt>
                <c:pt idx="1970">
                  <c:v>38.454481370240686</c:v>
                </c:pt>
                <c:pt idx="1971">
                  <c:v>38.40946185182235</c:v>
                </c:pt>
                <c:pt idx="1972">
                  <c:v>38.364394873679359</c:v>
                </c:pt>
                <c:pt idx="1973">
                  <c:v>38.319280460687949</c:v>
                </c:pt>
                <c:pt idx="1974">
                  <c:v>38.27411863995799</c:v>
                </c:pt>
                <c:pt idx="1975">
                  <c:v>38.228909440842443</c:v>
                </c:pt>
                <c:pt idx="1976">
                  <c:v>38.183652894948381</c:v>
                </c:pt>
                <c:pt idx="1977">
                  <c:v>38.138349036146487</c:v>
                </c:pt>
                <c:pt idx="1978">
                  <c:v>38.092997900581025</c:v>
                </c:pt>
                <c:pt idx="1979">
                  <c:v>38.047599526679392</c:v>
                </c:pt>
                <c:pt idx="1980">
                  <c:v>38.002153955161319</c:v>
                </c:pt>
                <c:pt idx="1981">
                  <c:v>37.956661229048379</c:v>
                </c:pt>
                <c:pt idx="1982">
                  <c:v>37.911121393673241</c:v>
                </c:pt>
                <c:pt idx="1983">
                  <c:v>37.865534496687793</c:v>
                </c:pt>
                <c:pt idx="1984">
                  <c:v>37.819900588072976</c:v>
                </c:pt>
                <c:pt idx="1985">
                  <c:v>37.774219720145986</c:v>
                </c:pt>
                <c:pt idx="1986">
                  <c:v>37.728491947569388</c:v>
                </c:pt>
                <c:pt idx="1987">
                  <c:v>37.68271732735937</c:v>
                </c:pt>
                <c:pt idx="1988">
                  <c:v>37.636895918892861</c:v>
                </c:pt>
                <c:pt idx="1989">
                  <c:v>37.59102778391609</c:v>
                </c:pt>
                <c:pt idx="1990">
                  <c:v>37.545112986551629</c:v>
                </c:pt>
                <c:pt idx="1991">
                  <c:v>37.499151593305683</c:v>
                </c:pt>
                <c:pt idx="1992">
                  <c:v>37.453143673075445</c:v>
                </c:pt>
                <c:pt idx="1993">
                  <c:v>37.407089297155828</c:v>
                </c:pt>
                <c:pt idx="1994">
                  <c:v>37.360988539246556</c:v>
                </c:pt>
                <c:pt idx="1995">
                  <c:v>37.314841475458124</c:v>
                </c:pt>
                <c:pt idx="1996">
                  <c:v>37.268648184318124</c:v>
                </c:pt>
                <c:pt idx="1997">
                  <c:v>37.222408746778207</c:v>
                </c:pt>
                <c:pt idx="1998">
                  <c:v>37.176123246218886</c:v>
                </c:pt>
                <c:pt idx="1999">
                  <c:v>37.129791768455611</c:v>
                </c:pt>
                <c:pt idx="2000">
                  <c:v>37.083414401744449</c:v>
                </c:pt>
                <c:pt idx="2001">
                  <c:v>37.036991236787216</c:v>
                </c:pt>
                <c:pt idx="2002">
                  <c:v>36.990522366736286</c:v>
                </c:pt>
                <c:pt idx="2003">
                  <c:v>36.94400788719976</c:v>
                </c:pt>
                <c:pt idx="2004">
                  <c:v>36.897447896245836</c:v>
                </c:pt>
                <c:pt idx="2005">
                  <c:v>36.85084249440709</c:v>
                </c:pt>
                <c:pt idx="2006">
                  <c:v>36.804191784685138</c:v>
                </c:pt>
                <c:pt idx="2007">
                  <c:v>36.757495872554259</c:v>
                </c:pt>
                <c:pt idx="2008">
                  <c:v>36.71075486596493</c:v>
                </c:pt>
                <c:pt idx="2009">
                  <c:v>36.66396887534772</c:v>
                </c:pt>
                <c:pt idx="2010">
                  <c:v>36.61713801361644</c:v>
                </c:pt>
                <c:pt idx="2011">
                  <c:v>36.570262396171444</c:v>
                </c:pt>
                <c:pt idx="2012">
                  <c:v>36.523342140901889</c:v>
                </c:pt>
                <c:pt idx="2013">
                  <c:v>36.476377368188921</c:v>
                </c:pt>
                <c:pt idx="2014">
                  <c:v>36.429368200908144</c:v>
                </c:pt>
                <c:pt idx="2015">
                  <c:v>36.382314764431307</c:v>
                </c:pt>
                <c:pt idx="2016">
                  <c:v>36.335217186628604</c:v>
                </c:pt>
                <c:pt idx="2017">
                  <c:v>36.288075597870566</c:v>
                </c:pt>
                <c:pt idx="2018">
                  <c:v>36.240890131029161</c:v>
                </c:pt>
                <c:pt idx="2019">
                  <c:v>36.193660921479562</c:v>
                </c:pt>
                <c:pt idx="2020">
                  <c:v>36.146388107100634</c:v>
                </c:pt>
                <c:pt idx="2021">
                  <c:v>36.099071828276479</c:v>
                </c:pt>
                <c:pt idx="2022">
                  <c:v>36.051712227896438</c:v>
                </c:pt>
                <c:pt idx="2023">
                  <c:v>36.004309451356129</c:v>
                </c:pt>
                <c:pt idx="2024">
                  <c:v>35.956863646556776</c:v>
                </c:pt>
                <c:pt idx="2025">
                  <c:v>35.909374963905762</c:v>
                </c:pt>
                <c:pt idx="2026">
                  <c:v>35.861843556316664</c:v>
                </c:pt>
                <c:pt idx="2027">
                  <c:v>35.814269579207767</c:v>
                </c:pt>
                <c:pt idx="2028">
                  <c:v>35.766653190502076</c:v>
                </c:pt>
                <c:pt idx="2029">
                  <c:v>35.718994550626142</c:v>
                </c:pt>
                <c:pt idx="2030">
                  <c:v>35.671293822509028</c:v>
                </c:pt>
                <c:pt idx="2031">
                  <c:v>35.623551171580658</c:v>
                </c:pt>
                <c:pt idx="2032">
                  <c:v>35.575766765770503</c:v>
                </c:pt>
                <c:pt idx="2033">
                  <c:v>35.527940775505314</c:v>
                </c:pt>
                <c:pt idx="2034">
                  <c:v>35.480073373707448</c:v>
                </c:pt>
                <c:pt idx="2035">
                  <c:v>35.432164735792654</c:v>
                </c:pt>
                <c:pt idx="2036">
                  <c:v>35.384215039667055</c:v>
                </c:pt>
                <c:pt idx="2037">
                  <c:v>35.336224465724626</c:v>
                </c:pt>
                <c:pt idx="2038">
                  <c:v>35.288193196844638</c:v>
                </c:pt>
                <c:pt idx="2039">
                  <c:v>35.240121418387943</c:v>
                </c:pt>
                <c:pt idx="2040">
                  <c:v>35.192009318193776</c:v>
                </c:pt>
                <c:pt idx="2041">
                  <c:v>35.143857086576332</c:v>
                </c:pt>
                <c:pt idx="2042">
                  <c:v>35.095664916320437</c:v>
                </c:pt>
                <c:pt idx="2043">
                  <c:v>35.047433002678162</c:v>
                </c:pt>
                <c:pt idx="2044">
                  <c:v>34.999161543363883</c:v>
                </c:pt>
                <c:pt idx="2045">
                  <c:v>34.950850738550322</c:v>
                </c:pt>
                <c:pt idx="2046">
                  <c:v>34.902500790863627</c:v>
                </c:pt>
                <c:pt idx="2047">
                  <c:v>34.854111905378275</c:v>
                </c:pt>
                <c:pt idx="2048">
                  <c:v>34.805684289612351</c:v>
                </c:pt>
                <c:pt idx="2049">
                  <c:v>34.757218153521741</c:v>
                </c:pt>
                <c:pt idx="2050">
                  <c:v>34.708713709495015</c:v>
                </c:pt>
                <c:pt idx="2051">
                  <c:v>34.660171172347425</c:v>
                </c:pt>
                <c:pt idx="2052">
                  <c:v>34.611590759314865</c:v>
                </c:pt>
                <c:pt idx="2053">
                  <c:v>34.562972690047708</c:v>
                </c:pt>
                <c:pt idx="2054">
                  <c:v>34.514317186604856</c:v>
                </c:pt>
                <c:pt idx="2055">
                  <c:v>34.465624473446347</c:v>
                </c:pt>
                <c:pt idx="2056">
                  <c:v>34.41689477742711</c:v>
                </c:pt>
                <c:pt idx="2057">
                  <c:v>34.368128327789883</c:v>
                </c:pt>
                <c:pt idx="2058">
                  <c:v>34.319325356157982</c:v>
                </c:pt>
                <c:pt idx="2059">
                  <c:v>34.270486096527542</c:v>
                </c:pt>
                <c:pt idx="2060">
                  <c:v>34.221610785260602</c:v>
                </c:pt>
                <c:pt idx="2061">
                  <c:v>34.172699661076408</c:v>
                </c:pt>
                <c:pt idx="2062">
                  <c:v>34.123752965044339</c:v>
                </c:pt>
                <c:pt idx="2063">
                  <c:v>34.074770940574922</c:v>
                </c:pt>
                <c:pt idx="2064">
                  <c:v>34.025753833411699</c:v>
                </c:pt>
                <c:pt idx="2065">
                  <c:v>33.976701891622973</c:v>
                </c:pt>
                <c:pt idx="2066">
                  <c:v>33.92761536559231</c:v>
                </c:pt>
                <c:pt idx="2067">
                  <c:v>33.878494508010128</c:v>
                </c:pt>
                <c:pt idx="2068">
                  <c:v>33.829339573864353</c:v>
                </c:pt>
                <c:pt idx="2069">
                  <c:v>33.780150820431011</c:v>
                </c:pt>
                <c:pt idx="2070">
                  <c:v>33.730928507264657</c:v>
                </c:pt>
                <c:pt idx="2071">
                  <c:v>33.6816728961888</c:v>
                </c:pt>
                <c:pt idx="2072">
                  <c:v>33.63238425128565</c:v>
                </c:pt>
                <c:pt idx="2073">
                  <c:v>33.583062838886406</c:v>
                </c:pt>
                <c:pt idx="2074">
                  <c:v>33.533708927560831</c:v>
                </c:pt>
                <c:pt idx="2075">
                  <c:v>33.484322788106724</c:v>
                </c:pt>
                <c:pt idx="2076">
                  <c:v>33.43490469353921</c:v>
                </c:pt>
                <c:pt idx="2077">
                  <c:v>33.38545491908009</c:v>
                </c:pt>
                <c:pt idx="2078">
                  <c:v>33.335973742146805</c:v>
                </c:pt>
                <c:pt idx="2079">
                  <c:v>33.286461442341277</c:v>
                </c:pt>
                <c:pt idx="2080">
                  <c:v>33.236918301438457</c:v>
                </c:pt>
                <c:pt idx="2081">
                  <c:v>33.187344603375102</c:v>
                </c:pt>
                <c:pt idx="2082">
                  <c:v>33.137740634237538</c:v>
                </c:pt>
                <c:pt idx="2083">
                  <c:v>33.088106682250711</c:v>
                </c:pt>
                <c:pt idx="2084">
                  <c:v>33.038443037765148</c:v>
                </c:pt>
                <c:pt idx="2085">
                  <c:v>32.988749993245669</c:v>
                </c:pt>
                <c:pt idx="2086">
                  <c:v>32.9390278432586</c:v>
                </c:pt>
                <c:pt idx="2087">
                  <c:v>32.889276884459207</c:v>
                </c:pt>
                <c:pt idx="2088">
                  <c:v>32.839497415579302</c:v>
                </c:pt>
                <c:pt idx="2089">
                  <c:v>32.789689737414584</c:v>
                </c:pt>
                <c:pt idx="2090">
                  <c:v>32.739854152810977</c:v>
                </c:pt>
                <c:pt idx="2091">
                  <c:v>32.689990966652573</c:v>
                </c:pt>
                <c:pt idx="2092">
                  <c:v>32.640100485847221</c:v>
                </c:pt>
                <c:pt idx="2093">
                  <c:v>32.590183019313898</c:v>
                </c:pt>
                <c:pt idx="2094">
                  <c:v>32.540238877968953</c:v>
                </c:pt>
                <c:pt idx="2095">
                  <c:v>32.490268374712343</c:v>
                </c:pt>
                <c:pt idx="2096">
                  <c:v>32.440271824413806</c:v>
                </c:pt>
                <c:pt idx="2097">
                  <c:v>32.39024954389869</c:v>
                </c:pt>
                <c:pt idx="2098">
                  <c:v>32.340201851934289</c:v>
                </c:pt>
                <c:pt idx="2099">
                  <c:v>32.290129069214942</c:v>
                </c:pt>
                <c:pt idx="2100">
                  <c:v>32.240031518348047</c:v>
                </c:pt>
                <c:pt idx="2101">
                  <c:v>32.189909523839425</c:v>
                </c:pt>
                <c:pt idx="2102">
                  <c:v>32.139763412078516</c:v>
                </c:pt>
                <c:pt idx="2103">
                  <c:v>32.08959351132377</c:v>
                </c:pt>
                <c:pt idx="2104">
                  <c:v>32.039400151687424</c:v>
                </c:pt>
                <c:pt idx="2105">
                  <c:v>31.989183665120517</c:v>
                </c:pt>
                <c:pt idx="2106">
                  <c:v>31.938944385397832</c:v>
                </c:pt>
                <c:pt idx="2107">
                  <c:v>31.88868264810246</c:v>
                </c:pt>
                <c:pt idx="2108">
                  <c:v>31.838398790610157</c:v>
                </c:pt>
                <c:pt idx="2109">
                  <c:v>31.788093152073987</c:v>
                </c:pt>
                <c:pt idx="2110">
                  <c:v>31.737766073408732</c:v>
                </c:pt>
                <c:pt idx="2111">
                  <c:v>31.687417897274596</c:v>
                </c:pt>
                <c:pt idx="2112">
                  <c:v>31.637048968061592</c:v>
                </c:pt>
                <c:pt idx="2113">
                  <c:v>31.586659631873598</c:v>
                </c:pt>
                <c:pt idx="2114">
                  <c:v>31.536250236511801</c:v>
                </c:pt>
                <c:pt idx="2115">
                  <c:v>31.485821131458906</c:v>
                </c:pt>
                <c:pt idx="2116">
                  <c:v>31.435372667861763</c:v>
                </c:pt>
                <c:pt idx="2117">
                  <c:v>31.384905198516513</c:v>
                </c:pt>
                <c:pt idx="2118">
                  <c:v>31.334419077850093</c:v>
                </c:pt>
                <c:pt idx="2119">
                  <c:v>31.283914661904731</c:v>
                </c:pt>
                <c:pt idx="2120">
                  <c:v>31.233392308320866</c:v>
                </c:pt>
                <c:pt idx="2121">
                  <c:v>31.182852376319858</c:v>
                </c:pt>
                <c:pt idx="2122">
                  <c:v>31.13229522668717</c:v>
                </c:pt>
                <c:pt idx="2123">
                  <c:v>31.081721221755384</c:v>
                </c:pt>
                <c:pt idx="2124">
                  <c:v>31.031130725386653</c:v>
                </c:pt>
                <c:pt idx="2125">
                  <c:v>30.980524102955506</c:v>
                </c:pt>
                <c:pt idx="2126">
                  <c:v>30.929901721331383</c:v>
                </c:pt>
                <c:pt idx="2127">
                  <c:v>30.879263948861105</c:v>
                </c:pt>
                <c:pt idx="2128">
                  <c:v>30.828611155351112</c:v>
                </c:pt>
                <c:pt idx="2129">
                  <c:v>30.777943712049716</c:v>
                </c:pt>
                <c:pt idx="2130">
                  <c:v>30.727261991629753</c:v>
                </c:pt>
                <c:pt idx="2131">
                  <c:v>30.676566368169937</c:v>
                </c:pt>
                <c:pt idx="2132">
                  <c:v>30.625857217137387</c:v>
                </c:pt>
                <c:pt idx="2133">
                  <c:v>30.575134915369265</c:v>
                </c:pt>
                <c:pt idx="2134">
                  <c:v>30.524399841054613</c:v>
                </c:pt>
                <c:pt idx="2135">
                  <c:v>30.47365237371627</c:v>
                </c:pt>
                <c:pt idx="2136">
                  <c:v>30.422892894192508</c:v>
                </c:pt>
                <c:pt idx="2137">
                  <c:v>30.372121784618127</c:v>
                </c:pt>
                <c:pt idx="2138">
                  <c:v>30.321339428406585</c:v>
                </c:pt>
                <c:pt idx="2139">
                  <c:v>30.270546210230901</c:v>
                </c:pt>
                <c:pt idx="2140">
                  <c:v>30.219742516005311</c:v>
                </c:pt>
                <c:pt idx="2141">
                  <c:v>30.168928732866256</c:v>
                </c:pt>
                <c:pt idx="2142">
                  <c:v>30.118105249153725</c:v>
                </c:pt>
                <c:pt idx="2143">
                  <c:v>30.067272454392331</c:v>
                </c:pt>
                <c:pt idx="2144">
                  <c:v>30.016430739271954</c:v>
                </c:pt>
                <c:pt idx="2145">
                  <c:v>29.965580495629219</c:v>
                </c:pt>
                <c:pt idx="2146">
                  <c:v>29.914722116428095</c:v>
                </c:pt>
                <c:pt idx="2147">
                  <c:v>29.863855995740757</c:v>
                </c:pt>
                <c:pt idx="2148">
                  <c:v>29.812982528727836</c:v>
                </c:pt>
                <c:pt idx="2149">
                  <c:v>29.762102111620038</c:v>
                </c:pt>
                <c:pt idx="2150">
                  <c:v>29.711215141697728</c:v>
                </c:pt>
                <c:pt idx="2151">
                  <c:v>29.660322017272101</c:v>
                </c:pt>
                <c:pt idx="2152">
                  <c:v>29.609423137665033</c:v>
                </c:pt>
                <c:pt idx="2153">
                  <c:v>29.558518903190322</c:v>
                </c:pt>
                <c:pt idx="2154">
                  <c:v>29.507609715132869</c:v>
                </c:pt>
                <c:pt idx="2155">
                  <c:v>29.45669597573001</c:v>
                </c:pt>
                <c:pt idx="2156">
                  <c:v>29.405778088150939</c:v>
                </c:pt>
                <c:pt idx="2157">
                  <c:v>29.354856456477044</c:v>
                </c:pt>
                <c:pt idx="2158">
                  <c:v>29.303931485682178</c:v>
                </c:pt>
                <c:pt idx="2159">
                  <c:v>29.253003581612308</c:v>
                </c:pt>
                <c:pt idx="2160">
                  <c:v>29.202073150965596</c:v>
                </c:pt>
                <c:pt idx="2161">
                  <c:v>29.151140601272409</c:v>
                </c:pt>
                <c:pt idx="2162">
                  <c:v>29.100206340874767</c:v>
                </c:pt>
                <c:pt idx="2163">
                  <c:v>29.049270778906479</c:v>
                </c:pt>
                <c:pt idx="2164">
                  <c:v>28.998334325272612</c:v>
                </c:pt>
                <c:pt idx="2165">
                  <c:v>28.947397390629213</c:v>
                </c:pt>
                <c:pt idx="2166">
                  <c:v>28.896460386362829</c:v>
                </c:pt>
                <c:pt idx="2167">
                  <c:v>28.845523724569915</c:v>
                </c:pt>
                <c:pt idx="2168">
                  <c:v>28.794587818036685</c:v>
                </c:pt>
                <c:pt idx="2169">
                  <c:v>28.743653080218188</c:v>
                </c:pt>
                <c:pt idx="2170">
                  <c:v>28.692719925217489</c:v>
                </c:pt>
                <c:pt idx="2171">
                  <c:v>28.641788767765831</c:v>
                </c:pt>
                <c:pt idx="2172">
                  <c:v>28.590860023200687</c:v>
                </c:pt>
                <c:pt idx="2173">
                  <c:v>28.539934107445998</c:v>
                </c:pt>
                <c:pt idx="2174">
                  <c:v>28.489011436990857</c:v>
                </c:pt>
                <c:pt idx="2175">
                  <c:v>28.438092428868433</c:v>
                </c:pt>
                <c:pt idx="2176">
                  <c:v>28.387177500635477</c:v>
                </c:pt>
                <c:pt idx="2177">
                  <c:v>28.336267070350971</c:v>
                </c:pt>
                <c:pt idx="2178">
                  <c:v>28.285361556555305</c:v>
                </c:pt>
                <c:pt idx="2179">
                  <c:v>28.234461378248959</c:v>
                </c:pt>
                <c:pt idx="2180">
                  <c:v>28.183566954871711</c:v>
                </c:pt>
                <c:pt idx="2181">
                  <c:v>28.132678706280974</c:v>
                </c:pt>
                <c:pt idx="2182">
                  <c:v>28.08179705273103</c:v>
                </c:pt>
                <c:pt idx="2183">
                  <c:v>28.030922414851325</c:v>
                </c:pt>
                <c:pt idx="2184">
                  <c:v>27.980055213625505</c:v>
                </c:pt>
                <c:pt idx="2185">
                  <c:v>27.929195870369977</c:v>
                </c:pt>
                <c:pt idx="2186">
                  <c:v>27.878344806712096</c:v>
                </c:pt>
                <c:pt idx="2187">
                  <c:v>27.827502444569205</c:v>
                </c:pt>
                <c:pt idx="2188">
                  <c:v>27.776669206126993</c:v>
                </c:pt>
                <c:pt idx="2189">
                  <c:v>27.725845513817838</c:v>
                </c:pt>
                <c:pt idx="2190">
                  <c:v>27.675031790299293</c:v>
                </c:pt>
                <c:pt idx="2191">
                  <c:v>27.624228458432466</c:v>
                </c:pt>
                <c:pt idx="2192">
                  <c:v>27.573435941260222</c:v>
                </c:pt>
                <c:pt idx="2193">
                  <c:v>27.522654661985634</c:v>
                </c:pt>
                <c:pt idx="2194">
                  <c:v>27.471885043950497</c:v>
                </c:pt>
                <c:pt idx="2195">
                  <c:v>27.421127510612632</c:v>
                </c:pt>
                <c:pt idx="2196">
                  <c:v>27.370382485524996</c:v>
                </c:pt>
                <c:pt idx="2197">
                  <c:v>27.319650392313577</c:v>
                </c:pt>
                <c:pt idx="2198">
                  <c:v>27.268931654655081</c:v>
                </c:pt>
                <c:pt idx="2199">
                  <c:v>27.218226696255531</c:v>
                </c:pt>
                <c:pt idx="2200">
                  <c:v>27.167535940827729</c:v>
                </c:pt>
                <c:pt idx="2201">
                  <c:v>27.116859812069922</c:v>
                </c:pt>
                <c:pt idx="2202">
                  <c:v>27.066198733643176</c:v>
                </c:pt>
                <c:pt idx="2203">
                  <c:v>27.015553129149531</c:v>
                </c:pt>
                <c:pt idx="2204">
                  <c:v>26.964923422109699</c:v>
                </c:pt>
                <c:pt idx="2205">
                  <c:v>26.914310035941121</c:v>
                </c:pt>
                <c:pt idx="2206">
                  <c:v>26.863713393935985</c:v>
                </c:pt>
                <c:pt idx="2207">
                  <c:v>26.813133919238183</c:v>
                </c:pt>
                <c:pt idx="2208">
                  <c:v>26.762572034822011</c:v>
                </c:pt>
                <c:pt idx="2209">
                  <c:v>26.71202816346916</c:v>
                </c:pt>
                <c:pt idx="2210">
                  <c:v>26.661502727747024</c:v>
                </c:pt>
                <c:pt idx="2211">
                  <c:v>26.610996149985571</c:v>
                </c:pt>
                <c:pt idx="2212">
                  <c:v>26.560508852255701</c:v>
                </c:pt>
                <c:pt idx="2213">
                  <c:v>26.510041256346408</c:v>
                </c:pt>
                <c:pt idx="2214">
                  <c:v>26.459593783742697</c:v>
                </c:pt>
                <c:pt idx="2215">
                  <c:v>26.409166855602514</c:v>
                </c:pt>
                <c:pt idx="2216">
                  <c:v>26.358760892734839</c:v>
                </c:pt>
                <c:pt idx="2217">
                  <c:v>26.308376315576755</c:v>
                </c:pt>
                <c:pt idx="2218">
                  <c:v>26.258013544171281</c:v>
                </c:pt>
                <c:pt idx="2219">
                  <c:v>26.20767299814451</c:v>
                </c:pt>
                <c:pt idx="2220">
                  <c:v>26.157355096682977</c:v>
                </c:pt>
                <c:pt idx="2221">
                  <c:v>26.107060258511385</c:v>
                </c:pt>
                <c:pt idx="2222">
                  <c:v>26.056788901869208</c:v>
                </c:pt>
                <c:pt idx="2223">
                  <c:v>26.00654144448918</c:v>
                </c:pt>
                <c:pt idx="2224">
                  <c:v>25.956318303573358</c:v>
                </c:pt>
                <c:pt idx="2225">
                  <c:v>25.906119895771202</c:v>
                </c:pt>
                <c:pt idx="2226">
                  <c:v>25.855946637156695</c:v>
                </c:pt>
                <c:pt idx="2227">
                  <c:v>25.805798943205104</c:v>
                </c:pt>
                <c:pt idx="2228">
                  <c:v>25.755677228771212</c:v>
                </c:pt>
                <c:pt idx="2229">
                  <c:v>25.705581908065231</c:v>
                </c:pt>
                <c:pt idx="2230">
                  <c:v>25.655513394630983</c:v>
                </c:pt>
                <c:pt idx="2231">
                  <c:v>25.605472101322832</c:v>
                </c:pt>
                <c:pt idx="2232">
                  <c:v>25.555458440282543</c:v>
                </c:pt>
                <c:pt idx="2233">
                  <c:v>25.505472822916392</c:v>
                </c:pt>
                <c:pt idx="2234">
                  <c:v>25.455515659873143</c:v>
                </c:pt>
                <c:pt idx="2235">
                  <c:v>25.405587361019823</c:v>
                </c:pt>
                <c:pt idx="2236">
                  <c:v>25.355688335419867</c:v>
                </c:pt>
                <c:pt idx="2237">
                  <c:v>25.305818991309827</c:v>
                </c:pt>
                <c:pt idx="2238">
                  <c:v>25.255979736076341</c:v>
                </c:pt>
                <c:pt idx="2239">
                  <c:v>25.206170976233334</c:v>
                </c:pt>
                <c:pt idx="2240">
                  <c:v>25.156393117399055</c:v>
                </c:pt>
                <c:pt idx="2241">
                  <c:v>25.106646564273277</c:v>
                </c:pt>
                <c:pt idx="2242">
                  <c:v>25.056931720614099</c:v>
                </c:pt>
                <c:pt idx="2243">
                  <c:v>25.007248989214816</c:v>
                </c:pt>
                <c:pt idx="2244">
                  <c:v>24.957598771881571</c:v>
                </c:pt>
                <c:pt idx="2245">
                  <c:v>24.90798146940978</c:v>
                </c:pt>
                <c:pt idx="2246">
                  <c:v>24.858397481561504</c:v>
                </c:pt>
                <c:pt idx="2247">
                  <c:v>24.808847207042497</c:v>
                </c:pt>
                <c:pt idx="2248">
                  <c:v>24.759331043478568</c:v>
                </c:pt>
                <c:pt idx="2249">
                  <c:v>24.709849387393877</c:v>
                </c:pt>
                <c:pt idx="2250">
                  <c:v>24.660402634186624</c:v>
                </c:pt>
                <c:pt idx="2251">
                  <c:v>24.610991178107156</c:v>
                </c:pt>
                <c:pt idx="2252">
                  <c:v>24.561615412234254</c:v>
                </c:pt>
                <c:pt idx="2253">
                  <c:v>24.512275728452586</c:v>
                </c:pt>
                <c:pt idx="2254">
                  <c:v>24.462972517429613</c:v>
                </c:pt>
                <c:pt idx="2255">
                  <c:v>24.413706168592757</c:v>
                </c:pt>
                <c:pt idx="2256">
                  <c:v>24.364477070106357</c:v>
                </c:pt>
                <c:pt idx="2257">
                  <c:v>24.315285608848765</c:v>
                </c:pt>
                <c:pt idx="2258">
                  <c:v>24.266132170389653</c:v>
                </c:pt>
                <c:pt idx="2259">
                  <c:v>24.217017138967009</c:v>
                </c:pt>
                <c:pt idx="2260">
                  <c:v>24.167940897463851</c:v>
                </c:pt>
                <c:pt idx="2261">
                  <c:v>24.118903827386475</c:v>
                </c:pt>
                <c:pt idx="2262">
                  <c:v>24.069906308840203</c:v>
                </c:pt>
                <c:pt idx="2263">
                  <c:v>24.020948720507814</c:v>
                </c:pt>
                <c:pt idx="2264">
                  <c:v>23.972031439625962</c:v>
                </c:pt>
                <c:pt idx="2265">
                  <c:v>23.923154841962887</c:v>
                </c:pt>
                <c:pt idx="2266">
                  <c:v>23.874319301795254</c:v>
                </c:pt>
                <c:pt idx="2267">
                  <c:v>23.825525191885891</c:v>
                </c:pt>
                <c:pt idx="2268">
                  <c:v>23.776772883461078</c:v>
                </c:pt>
                <c:pt idx="2269">
                  <c:v>23.728062746187462</c:v>
                </c:pt>
                <c:pt idx="2270">
                  <c:v>23.679395148149528</c:v>
                </c:pt>
                <c:pt idx="2271">
                  <c:v>23.630770455827879</c:v>
                </c:pt>
                <c:pt idx="2272">
                  <c:v>23.582189034075466</c:v>
                </c:pt>
                <c:pt idx="2273">
                  <c:v>23.533651246095928</c:v>
                </c:pt>
                <c:pt idx="2274">
                  <c:v>23.485157453420491</c:v>
                </c:pt>
                <c:pt idx="2275">
                  <c:v>23.436708015886566</c:v>
                </c:pt>
                <c:pt idx="2276">
                  <c:v>23.388303291614033</c:v>
                </c:pt>
                <c:pt idx="2277">
                  <c:v>23.339943636984067</c:v>
                </c:pt>
                <c:pt idx="2278">
                  <c:v>23.29162940661595</c:v>
                </c:pt>
                <c:pt idx="2279">
                  <c:v>23.243360953345686</c:v>
                </c:pt>
                <c:pt idx="2280">
                  <c:v>23.195138628203296</c:v>
                </c:pt>
                <c:pt idx="2281">
                  <c:v>23.146962780390258</c:v>
                </c:pt>
                <c:pt idx="2282">
                  <c:v>23.098833757258824</c:v>
                </c:pt>
                <c:pt idx="2283">
                  <c:v>23.050751904288305</c:v>
                </c:pt>
                <c:pt idx="2284">
                  <c:v>23.002717565064373</c:v>
                </c:pt>
                <c:pt idx="2285">
                  <c:v>22.954731081256806</c:v>
                </c:pt>
                <c:pt idx="2286">
                  <c:v>22.906792792597081</c:v>
                </c:pt>
                <c:pt idx="2287">
                  <c:v>22.858903036857406</c:v>
                </c:pt>
                <c:pt idx="2288">
                  <c:v>22.811062149828849</c:v>
                </c:pt>
                <c:pt idx="2289">
                  <c:v>22.763270465299161</c:v>
                </c:pt>
                <c:pt idx="2290">
                  <c:v>22.71552831503174</c:v>
                </c:pt>
                <c:pt idx="2291">
                  <c:v>22.667836028744141</c:v>
                </c:pt>
                <c:pt idx="2292">
                  <c:v>22.620193934086245</c:v>
                </c:pt>
                <c:pt idx="2293">
                  <c:v>22.572602356619406</c:v>
                </c:pt>
                <c:pt idx="2294">
                  <c:v>22.525061619794812</c:v>
                </c:pt>
                <c:pt idx="2295">
                  <c:v>22.477572044932572</c:v>
                </c:pt>
                <c:pt idx="2296">
                  <c:v>22.430133951200432</c:v>
                </c:pt>
                <c:pt idx="2297">
                  <c:v>22.382747655593164</c:v>
                </c:pt>
                <c:pt idx="2298">
                  <c:v>22.335413472910751</c:v>
                </c:pt>
                <c:pt idx="2299">
                  <c:v>22.288131715738899</c:v>
                </c:pt>
                <c:pt idx="2300">
                  <c:v>22.240902694426936</c:v>
                </c:pt>
                <c:pt idx="2301">
                  <c:v>22.19372671706828</c:v>
                </c:pt>
                <c:pt idx="2302">
                  <c:v>22.146604089479162</c:v>
                </c:pt>
                <c:pt idx="2303">
                  <c:v>22.099535115178682</c:v>
                </c:pt>
                <c:pt idx="2304">
                  <c:v>22.052520095367946</c:v>
                </c:pt>
                <c:pt idx="2305">
                  <c:v>22.005559328910653</c:v>
                </c:pt>
                <c:pt idx="2306">
                  <c:v>21.958653112311985</c:v>
                </c:pt>
                <c:pt idx="2307">
                  <c:v>21.911801739699321</c:v>
                </c:pt>
                <c:pt idx="2308">
                  <c:v>21.865005502802262</c:v>
                </c:pt>
                <c:pt idx="2309">
                  <c:v>21.818264690932587</c:v>
                </c:pt>
                <c:pt idx="2310">
                  <c:v>21.771579590964578</c:v>
                </c:pt>
                <c:pt idx="2311">
                  <c:v>21.724950487315738</c:v>
                </c:pt>
                <c:pt idx="2312">
                  <c:v>21.678377661927328</c:v>
                </c:pt>
                <c:pt idx="2313">
                  <c:v>21.631861394244858</c:v>
                </c:pt>
                <c:pt idx="2314">
                  <c:v>21.585401961198961</c:v>
                </c:pt>
                <c:pt idx="2315">
                  <c:v>21.538999637186723</c:v>
                </c:pt>
                <c:pt idx="2316">
                  <c:v>21.492654694052185</c:v>
                </c:pt>
                <c:pt idx="2317">
                  <c:v>21.446367401067917</c:v>
                </c:pt>
                <c:pt idx="2318">
                  <c:v>21.400138024916583</c:v>
                </c:pt>
                <c:pt idx="2319">
                  <c:v>21.35396682967184</c:v>
                </c:pt>
                <c:pt idx="2320">
                  <c:v>21.307854076780643</c:v>
                </c:pt>
                <c:pt idx="2321">
                  <c:v>21.261800025044536</c:v>
                </c:pt>
                <c:pt idx="2322">
                  <c:v>21.215804930601728</c:v>
                </c:pt>
                <c:pt idx="2323">
                  <c:v>21.169869046909366</c:v>
                </c:pt>
                <c:pt idx="2324">
                  <c:v>21.123992624725322</c:v>
                </c:pt>
                <c:pt idx="2325">
                  <c:v>21.078175912091361</c:v>
                </c:pt>
                <c:pt idx="2326">
                  <c:v>21.03241915431483</c:v>
                </c:pt>
                <c:pt idx="2327">
                  <c:v>20.986722593951885</c:v>
                </c:pt>
                <c:pt idx="2328">
                  <c:v>20.941086470790058</c:v>
                </c:pt>
                <c:pt idx="2329">
                  <c:v>20.895511021831638</c:v>
                </c:pt>
                <c:pt idx="2330">
                  <c:v>20.849996481276463</c:v>
                </c:pt>
                <c:pt idx="2331">
                  <c:v>20.804543080505631</c:v>
                </c:pt>
                <c:pt idx="2332">
                  <c:v>20.759151048064801</c:v>
                </c:pt>
                <c:pt idx="2333">
                  <c:v>20.713820609648039</c:v>
                </c:pt>
                <c:pt idx="2334">
                  <c:v>20.668551988081564</c:v>
                </c:pt>
                <c:pt idx="2335">
                  <c:v>20.623345403308079</c:v>
                </c:pt>
                <c:pt idx="2336">
                  <c:v>20.578201072370554</c:v>
                </c:pt>
                <c:pt idx="2337">
                  <c:v>20.533119209397221</c:v>
                </c:pt>
                <c:pt idx="2338">
                  <c:v>20.488100025585716</c:v>
                </c:pt>
                <c:pt idx="2339">
                  <c:v>20.443143729188154</c:v>
                </c:pt>
                <c:pt idx="2340">
                  <c:v>20.398250525496067</c:v>
                </c:pt>
                <c:pt idx="2341">
                  <c:v>20.353420616825375</c:v>
                </c:pt>
                <c:pt idx="2342">
                  <c:v>20.308654202502325</c:v>
                </c:pt>
                <c:pt idx="2343">
                  <c:v>20.263951478848227</c:v>
                </c:pt>
                <c:pt idx="2344">
                  <c:v>20.219312639166247</c:v>
                </c:pt>
                <c:pt idx="2345">
                  <c:v>20.174737873726372</c:v>
                </c:pt>
                <c:pt idx="2346">
                  <c:v>20.130227369752227</c:v>
                </c:pt>
                <c:pt idx="2347">
                  <c:v>20.085781311407477</c:v>
                </c:pt>
                <c:pt idx="2348">
                  <c:v>20.041399879782201</c:v>
                </c:pt>
                <c:pt idx="2349">
                  <c:v>19.99708325287979</c:v>
                </c:pt>
                <c:pt idx="2350">
                  <c:v>19.952831605603837</c:v>
                </c:pt>
                <c:pt idx="2351">
                  <c:v>19.908645109745876</c:v>
                </c:pt>
                <c:pt idx="2352">
                  <c:v>19.864523933972155</c:v>
                </c:pt>
                <c:pt idx="2353">
                  <c:v>19.820468243811664</c:v>
                </c:pt>
                <c:pt idx="2354">
                  <c:v>19.776478201644434</c:v>
                </c:pt>
                <c:pt idx="2355">
                  <c:v>19.732553966688972</c:v>
                </c:pt>
                <c:pt idx="2356">
                  <c:v>19.688695694991036</c:v>
                </c:pt>
                <c:pt idx="2357">
                  <c:v>19.644903539412205</c:v>
                </c:pt>
                <c:pt idx="2358">
                  <c:v>19.60117764961862</c:v>
                </c:pt>
                <c:pt idx="2359">
                  <c:v>19.557518172069962</c:v>
                </c:pt>
                <c:pt idx="2360">
                  <c:v>19.513925250009077</c:v>
                </c:pt>
                <c:pt idx="2361">
                  <c:v>19.470399023451211</c:v>
                </c:pt>
                <c:pt idx="2362">
                  <c:v>19.426939629173873</c:v>
                </c:pt>
                <c:pt idx="2363">
                  <c:v>19.38354720070684</c:v>
                </c:pt>
                <c:pt idx="2364">
                  <c:v>19.34022186832248</c:v>
                </c:pt>
                <c:pt idx="2365">
                  <c:v>19.296963759026291</c:v>
                </c:pt>
                <c:pt idx="2366">
                  <c:v>19.253772996547596</c:v>
                </c:pt>
                <c:pt idx="2367">
                  <c:v>19.210649701330446</c:v>
                </c:pt>
                <c:pt idx="2368">
                  <c:v>19.167593990525297</c:v>
                </c:pt>
                <c:pt idx="2369">
                  <c:v>19.124605977979915</c:v>
                </c:pt>
                <c:pt idx="2370">
                  <c:v>19.081685774231595</c:v>
                </c:pt>
                <c:pt idx="2371">
                  <c:v>19.038833486499225</c:v>
                </c:pt>
                <c:pt idx="2372">
                  <c:v>18.996049218675324</c:v>
                </c:pt>
                <c:pt idx="2373">
                  <c:v>18.953333071318696</c:v>
                </c:pt>
                <c:pt idx="2374">
                  <c:v>18.910685141647477</c:v>
                </c:pt>
                <c:pt idx="2375">
                  <c:v>18.868105523531721</c:v>
                </c:pt>
                <c:pt idx="2376">
                  <c:v>18.825594307487265</c:v>
                </c:pt>
                <c:pt idx="2377">
                  <c:v>18.783151580669216</c:v>
                </c:pt>
                <c:pt idx="2378">
                  <c:v>18.740777426865669</c:v>
                </c:pt>
                <c:pt idx="2379">
                  <c:v>18.698471926492051</c:v>
                </c:pt>
                <c:pt idx="2380">
                  <c:v>18.656235156585502</c:v>
                </c:pt>
                <c:pt idx="2381">
                  <c:v>18.614067190799549</c:v>
                </c:pt>
                <c:pt idx="2382">
                  <c:v>18.571968099399388</c:v>
                </c:pt>
                <c:pt idx="2383">
                  <c:v>18.529937949256649</c:v>
                </c:pt>
                <c:pt idx="2384">
                  <c:v>18.48797680384552</c:v>
                </c:pt>
                <c:pt idx="2385">
                  <c:v>18.44608472323819</c:v>
                </c:pt>
                <c:pt idx="2386">
                  <c:v>18.404261764101083</c:v>
                </c:pt>
                <c:pt idx="2387">
                  <c:v>18.362507979691365</c:v>
                </c:pt>
                <c:pt idx="2388">
                  <c:v>18.320823419853575</c:v>
                </c:pt>
                <c:pt idx="2389">
                  <c:v>18.27920813101667</c:v>
                </c:pt>
                <c:pt idx="2390">
                  <c:v>18.237662156191025</c:v>
                </c:pt>
                <c:pt idx="2391">
                  <c:v>18.196185534966535</c:v>
                </c:pt>
                <c:pt idx="2392">
                  <c:v>18.15477830350985</c:v>
                </c:pt>
                <c:pt idx="2393">
                  <c:v>18.113440494563129</c:v>
                </c:pt>
                <c:pt idx="2394">
                  <c:v>18.072172137442017</c:v>
                </c:pt>
                <c:pt idx="2395">
                  <c:v>18.030973258034681</c:v>
                </c:pt>
                <c:pt idx="2396">
                  <c:v>17.989843878800535</c:v>
                </c:pt>
                <c:pt idx="2397">
                  <c:v>17.948784018770141</c:v>
                </c:pt>
                <c:pt idx="2398">
                  <c:v>17.907793693544157</c:v>
                </c:pt>
                <c:pt idx="2399">
                  <c:v>17.866872915293843</c:v>
                </c:pt>
                <c:pt idx="2400">
                  <c:v>17.826021692761106</c:v>
                </c:pt>
                <c:pt idx="2401">
                  <c:v>17.785240031258638</c:v>
                </c:pt>
                <c:pt idx="2402">
                  <c:v>17.74452793267163</c:v>
                </c:pt>
                <c:pt idx="2403">
                  <c:v>17.703885395458215</c:v>
                </c:pt>
                <c:pt idx="2404">
                  <c:v>17.663312414650971</c:v>
                </c:pt>
                <c:pt idx="2405">
                  <c:v>17.62280898185913</c:v>
                </c:pt>
                <c:pt idx="2406">
                  <c:v>17.582375085270222</c:v>
                </c:pt>
                <c:pt idx="2407">
                  <c:v>17.54201070965269</c:v>
                </c:pt>
                <c:pt idx="2408">
                  <c:v>17.501715836358386</c:v>
                </c:pt>
                <c:pt idx="2409">
                  <c:v>17.461490443325687</c:v>
                </c:pt>
                <c:pt idx="2410">
                  <c:v>17.421334505082847</c:v>
                </c:pt>
                <c:pt idx="2411">
                  <c:v>17.381247992751373</c:v>
                </c:pt>
                <c:pt idx="2412">
                  <c:v>17.341230874050318</c:v>
                </c:pt>
                <c:pt idx="2413">
                  <c:v>17.301283113300229</c:v>
                </c:pt>
                <c:pt idx="2414">
                  <c:v>17.26140467142762</c:v>
                </c:pt>
                <c:pt idx="2415">
                  <c:v>17.221595505970267</c:v>
                </c:pt>
                <c:pt idx="2416">
                  <c:v>17.181855571081886</c:v>
                </c:pt>
                <c:pt idx="2417">
                  <c:v>17.142184817537974</c:v>
                </c:pt>
                <c:pt idx="2418">
                  <c:v>17.102583192741378</c:v>
                </c:pt>
                <c:pt idx="2419">
                  <c:v>17.063050640728513</c:v>
                </c:pt>
                <c:pt idx="2420">
                  <c:v>17.023587102175732</c:v>
                </c:pt>
                <c:pt idx="2421">
                  <c:v>16.984192514406217</c:v>
                </c:pt>
                <c:pt idx="2422">
                  <c:v>16.944866811396942</c:v>
                </c:pt>
                <c:pt idx="2423">
                  <c:v>16.905609923785793</c:v>
                </c:pt>
                <c:pt idx="2424">
                  <c:v>16.866421778879722</c:v>
                </c:pt>
                <c:pt idx="2425">
                  <c:v>16.827302300662353</c:v>
                </c:pt>
                <c:pt idx="2426">
                  <c:v>16.788251409802601</c:v>
                </c:pt>
                <c:pt idx="2427">
                  <c:v>16.749269023663093</c:v>
                </c:pt>
                <c:pt idx="2428">
                  <c:v>16.710355056308909</c:v>
                </c:pt>
                <c:pt idx="2429">
                  <c:v>16.671509418517491</c:v>
                </c:pt>
                <c:pt idx="2430">
                  <c:v>16.632732017787582</c:v>
                </c:pt>
                <c:pt idx="2431">
                  <c:v>16.594022758349425</c:v>
                </c:pt>
                <c:pt idx="2432">
                  <c:v>16.555381541174686</c:v>
                </c:pt>
                <c:pt idx="2433">
                  <c:v>16.516808263987489</c:v>
                </c:pt>
                <c:pt idx="2434">
                  <c:v>16.478302821274593</c:v>
                </c:pt>
                <c:pt idx="2435">
                  <c:v>16.439865104297059</c:v>
                </c:pt>
                <c:pt idx="2436">
                  <c:v>16.401495001101182</c:v>
                </c:pt>
                <c:pt idx="2437">
                  <c:v>16.363192396530913</c:v>
                </c:pt>
                <c:pt idx="2438">
                  <c:v>16.324957172239444</c:v>
                </c:pt>
                <c:pt idx="2439">
                  <c:v>16.286789206701396</c:v>
                </c:pt>
                <c:pt idx="2440">
                  <c:v>16.248688375226202</c:v>
                </c:pt>
                <c:pt idx="2441">
                  <c:v>16.210654549970492</c:v>
                </c:pt>
                <c:pt idx="2442">
                  <c:v>16.172687599951846</c:v>
                </c:pt>
                <c:pt idx="2443">
                  <c:v>16.134787391061941</c:v>
                </c:pt>
                <c:pt idx="2444">
                  <c:v>16.096953786080871</c:v>
                </c:pt>
                <c:pt idx="2445">
                  <c:v>16.059186644691138</c:v>
                </c:pt>
                <c:pt idx="2446">
                  <c:v>16.021485823492341</c:v>
                </c:pt>
                <c:pt idx="2447">
                  <c:v>15.983851176015751</c:v>
                </c:pt>
                <c:pt idx="2448">
                  <c:v>15.946282552740055</c:v>
                </c:pt>
                <c:pt idx="2449">
                  <c:v>15.90877980110584</c:v>
                </c:pt>
                <c:pt idx="2450">
                  <c:v>15.871342765532235</c:v>
                </c:pt>
                <c:pt idx="2451">
                  <c:v>15.83397128743232</c:v>
                </c:pt>
                <c:pt idx="2452">
                  <c:v>15.796665205230092</c:v>
                </c:pt>
                <c:pt idx="2453">
                  <c:v>15.759424354376277</c:v>
                </c:pt>
                <c:pt idx="2454">
                  <c:v>15.722248567365945</c:v>
                </c:pt>
                <c:pt idx="2455">
                  <c:v>15.68513767375552</c:v>
                </c:pt>
                <c:pt idx="2456">
                  <c:v>15.6480915001803</c:v>
                </c:pt>
                <c:pt idx="2457">
                  <c:v>15.611109870372001</c:v>
                </c:pt>
                <c:pt idx="2458">
                  <c:v>15.574192605177259</c:v>
                </c:pt>
                <c:pt idx="2459">
                  <c:v>15.537339522575891</c:v>
                </c:pt>
                <c:pt idx="2460">
                  <c:v>15.500550437699301</c:v>
                </c:pt>
                <c:pt idx="2461">
                  <c:v>15.463825162849842</c:v>
                </c:pt>
                <c:pt idx="2462">
                  <c:v>15.427163507519833</c:v>
                </c:pt>
                <c:pt idx="2463">
                  <c:v>15.390565278410966</c:v>
                </c:pt>
                <c:pt idx="2464">
                  <c:v>15.354030279454276</c:v>
                </c:pt>
                <c:pt idx="2465">
                  <c:v>15.317558311830428</c:v>
                </c:pt>
                <c:pt idx="2466">
                  <c:v>15.281149173989322</c:v>
                </c:pt>
                <c:pt idx="2467">
                  <c:v>15.244802661671603</c:v>
                </c:pt>
                <c:pt idx="2468">
                  <c:v>15.208518567929094</c:v>
                </c:pt>
                <c:pt idx="2469">
                  <c:v>15.172296683145884</c:v>
                </c:pt>
                <c:pt idx="2470">
                  <c:v>15.136136795060004</c:v>
                </c:pt>
                <c:pt idx="2471">
                  <c:v>15.100038688784863</c:v>
                </c:pt>
                <c:pt idx="2472">
                  <c:v>15.064002146831641</c:v>
                </c:pt>
                <c:pt idx="2473">
                  <c:v>15.028026949130917</c:v>
                </c:pt>
                <c:pt idx="2474">
                  <c:v>14.992112873055497</c:v>
                </c:pt>
                <c:pt idx="2475">
                  <c:v>14.956259693443414</c:v>
                </c:pt>
                <c:pt idx="2476">
                  <c:v>14.92046718262012</c:v>
                </c:pt>
                <c:pt idx="2477">
                  <c:v>14.884735110422344</c:v>
                </c:pt>
                <c:pt idx="2478">
                  <c:v>14.849063244221522</c:v>
                </c:pt>
                <c:pt idx="2479">
                  <c:v>14.813451348947384</c:v>
                </c:pt>
                <c:pt idx="2480">
                  <c:v>14.77789918711181</c:v>
                </c:pt>
                <c:pt idx="2481">
                  <c:v>14.742406518833381</c:v>
                </c:pt>
                <c:pt idx="2482">
                  <c:v>14.706973101861319</c:v>
                </c:pt>
                <c:pt idx="2483">
                  <c:v>14.671598691600668</c:v>
                </c:pt>
                <c:pt idx="2484">
                  <c:v>14.636283041137046</c:v>
                </c:pt>
                <c:pt idx="2485">
                  <c:v>14.601025901261472</c:v>
                </c:pt>
                <c:pt idx="2486">
                  <c:v>14.565827020496268</c:v>
                </c:pt>
                <c:pt idx="2487">
                  <c:v>14.530686145119969</c:v>
                </c:pt>
                <c:pt idx="2488">
                  <c:v>14.495603019193911</c:v>
                </c:pt>
                <c:pt idx="2489">
                  <c:v>14.460577384587808</c:v>
                </c:pt>
                <c:pt idx="2490">
                  <c:v>14.425608981005562</c:v>
                </c:pt>
                <c:pt idx="2491">
                  <c:v>14.390697546012669</c:v>
                </c:pt>
                <c:pt idx="2492">
                  <c:v>14.355842815062058</c:v>
                </c:pt>
                <c:pt idx="2493">
                  <c:v>14.321044521521351</c:v>
                </c:pt>
                <c:pt idx="2494">
                  <c:v>14.286302396699618</c:v>
                </c:pt>
                <c:pt idx="2495">
                  <c:v>14.251616169875106</c:v>
                </c:pt>
                <c:pt idx="2496">
                  <c:v>14.216985568322018</c:v>
                </c:pt>
                <c:pt idx="2497">
                  <c:v>14.182410317338608</c:v>
                </c:pt>
                <c:pt idx="2498">
                  <c:v>14.147890140274813</c:v>
                </c:pt>
                <c:pt idx="2499">
                  <c:v>14.113424758560322</c:v>
                </c:pt>
                <c:pt idx="2500">
                  <c:v>14.079013891732695</c:v>
                </c:pt>
                <c:pt idx="2501">
                  <c:v>14.044657257465529</c:v>
                </c:pt>
                <c:pt idx="2502">
                  <c:v>14.010354571597368</c:v>
                </c:pt>
                <c:pt idx="2503">
                  <c:v>13.976105548160067</c:v>
                </c:pt>
                <c:pt idx="2504">
                  <c:v>13.94190989940757</c:v>
                </c:pt>
                <c:pt idx="2505">
                  <c:v>13.907767335845239</c:v>
                </c:pt>
                <c:pt idx="2506">
                  <c:v>13.873677566258802</c:v>
                </c:pt>
                <c:pt idx="2507">
                  <c:v>13.839640297743614</c:v>
                </c:pt>
                <c:pt idx="2508">
                  <c:v>13.805655235734067</c:v>
                </c:pt>
                <c:pt idx="2509">
                  <c:v>13.771722084033337</c:v>
                </c:pt>
                <c:pt idx="2510">
                  <c:v>13.737840544843241</c:v>
                </c:pt>
                <c:pt idx="2511">
                  <c:v>13.704010318793657</c:v>
                </c:pt>
                <c:pt idx="2512">
                  <c:v>13.670231104972782</c:v>
                </c:pt>
                <c:pt idx="2513">
                  <c:v>13.636502600957311</c:v>
                </c:pt>
                <c:pt idx="2514">
                  <c:v>13.602824502842664</c:v>
                </c:pt>
                <c:pt idx="2515">
                  <c:v>13.569196505273259</c:v>
                </c:pt>
                <c:pt idx="2516">
                  <c:v>13.535618301472851</c:v>
                </c:pt>
                <c:pt idx="2517">
                  <c:v>13.502089583275454</c:v>
                </c:pt>
                <c:pt idx="2518">
                  <c:v>13.468610041155767</c:v>
                </c:pt>
                <c:pt idx="2519">
                  <c:v>13.435179364259984</c:v>
                </c:pt>
                <c:pt idx="2520">
                  <c:v>13.401797240436743</c:v>
                </c:pt>
                <c:pt idx="2521">
                  <c:v>13.368463356268112</c:v>
                </c:pt>
                <c:pt idx="2522">
                  <c:v>13.335177397100717</c:v>
                </c:pt>
                <c:pt idx="2523">
                  <c:v>13.301939047076345</c:v>
                </c:pt>
                <c:pt idx="2524">
                  <c:v>13.268747989164023</c:v>
                </c:pt>
                <c:pt idx="2525">
                  <c:v>13.235603905190674</c:v>
                </c:pt>
                <c:pt idx="2526">
                  <c:v>13.202506475872591</c:v>
                </c:pt>
                <c:pt idx="2527">
                  <c:v>13.169455380846976</c:v>
                </c:pt>
                <c:pt idx="2528">
                  <c:v>13.13645029870332</c:v>
                </c:pt>
                <c:pt idx="2529">
                  <c:v>13.103490907015008</c:v>
                </c:pt>
                <c:pt idx="2530">
                  <c:v>13.070576882370823</c:v>
                </c:pt>
                <c:pt idx="2531">
                  <c:v>13.037707900406676</c:v>
                </c:pt>
                <c:pt idx="2532">
                  <c:v>13.004883635836935</c:v>
                </c:pt>
                <c:pt idx="2533">
                  <c:v>12.972103762486819</c:v>
                </c:pt>
                <c:pt idx="2534">
                  <c:v>12.939367953323167</c:v>
                </c:pt>
                <c:pt idx="2535">
                  <c:v>12.906675880487121</c:v>
                </c:pt>
                <c:pt idx="2536">
                  <c:v>12.874027215325164</c:v>
                </c:pt>
                <c:pt idx="2537">
                  <c:v>12.841421628421388</c:v>
                </c:pt>
                <c:pt idx="2538">
                  <c:v>12.808858789629165</c:v>
                </c:pt>
                <c:pt idx="2539">
                  <c:v>12.776338368102644</c:v>
                </c:pt>
                <c:pt idx="2540">
                  <c:v>12.743860032329145</c:v>
                </c:pt>
                <c:pt idx="2541">
                  <c:v>12.711423450160272</c:v>
                </c:pt>
                <c:pt idx="2542">
                  <c:v>12.679028288844453</c:v>
                </c:pt>
                <c:pt idx="2543">
                  <c:v>12.646674215057967</c:v>
                </c:pt>
                <c:pt idx="2544">
                  <c:v>12.614360894937299</c:v>
                </c:pt>
                <c:pt idx="2545">
                  <c:v>12.582087994110395</c:v>
                </c:pt>
                <c:pt idx="2546">
                  <c:v>12.549855177728839</c:v>
                </c:pt>
                <c:pt idx="2547">
                  <c:v>12.517662110499126</c:v>
                </c:pt>
                <c:pt idx="2548">
                  <c:v>12.485508456714516</c:v>
                </c:pt>
                <c:pt idx="2549">
                  <c:v>12.453393880286434</c:v>
                </c:pt>
                <c:pt idx="2550">
                  <c:v>12.421318044776298</c:v>
                </c:pt>
                <c:pt idx="2551">
                  <c:v>12.389280613426637</c:v>
                </c:pt>
                <c:pt idx="2552">
                  <c:v>12.357281249193024</c:v>
                </c:pt>
                <c:pt idx="2553">
                  <c:v>12.325319614774825</c:v>
                </c:pt>
                <c:pt idx="2554">
                  <c:v>12.293395372647062</c:v>
                </c:pt>
                <c:pt idx="2555">
                  <c:v>12.261508185091296</c:v>
                </c:pt>
                <c:pt idx="2556">
                  <c:v>12.229657714226619</c:v>
                </c:pt>
                <c:pt idx="2557">
                  <c:v>12.1978436220414</c:v>
                </c:pt>
                <c:pt idx="2558">
                  <c:v>12.166065570423648</c:v>
                </c:pt>
                <c:pt idx="2559">
                  <c:v>12.134323221191821</c:v>
                </c:pt>
                <c:pt idx="2560">
                  <c:v>12.10261623612638</c:v>
                </c:pt>
                <c:pt idx="2561">
                  <c:v>12.070944276999583</c:v>
                </c:pt>
                <c:pt idx="2562">
                  <c:v>12.039307005606624</c:v>
                </c:pt>
                <c:pt idx="2563">
                  <c:v>12.007704083795678</c:v>
                </c:pt>
                <c:pt idx="2564">
                  <c:v>11.976135173499109</c:v>
                </c:pt>
                <c:pt idx="2565">
                  <c:v>11.944599936762444</c:v>
                </c:pt>
                <c:pt idx="2566">
                  <c:v>11.913098035775507</c:v>
                </c:pt>
                <c:pt idx="2567">
                  <c:v>11.881629132901857</c:v>
                </c:pt>
                <c:pt idx="2568">
                  <c:v>11.850192890708991</c:v>
                </c:pt>
                <c:pt idx="2569">
                  <c:v>11.818788971997806</c:v>
                </c:pt>
                <c:pt idx="2570">
                  <c:v>11.78741703983224</c:v>
                </c:pt>
                <c:pt idx="2571">
                  <c:v>11.75607675756865</c:v>
                </c:pt>
                <c:pt idx="2572">
                  <c:v>11.72476778888495</c:v>
                </c:pt>
                <c:pt idx="2573">
                  <c:v>11.693489797810223</c:v>
                </c:pt>
                <c:pt idx="2574">
                  <c:v>11.662242448752895</c:v>
                </c:pt>
                <c:pt idx="2575">
                  <c:v>11.631025406530306</c:v>
                </c:pt>
                <c:pt idx="2576">
                  <c:v>11.599838336396811</c:v>
                </c:pt>
                <c:pt idx="2577">
                  <c:v>11.568680904072245</c:v>
                </c:pt>
                <c:pt idx="2578">
                  <c:v>11.537552775770285</c:v>
                </c:pt>
                <c:pt idx="2579">
                  <c:v>11.506453618226809</c:v>
                </c:pt>
                <c:pt idx="2580">
                  <c:v>11.47538309872701</c:v>
                </c:pt>
                <c:pt idx="2581">
                  <c:v>11.444340885134253</c:v>
                </c:pt>
                <c:pt idx="2582">
                  <c:v>11.41332664591604</c:v>
                </c:pt>
                <c:pt idx="2583">
                  <c:v>11.3823400501731</c:v>
                </c:pt>
                <c:pt idx="2584">
                  <c:v>11.351380767664939</c:v>
                </c:pt>
                <c:pt idx="2585">
                  <c:v>11.320448468837412</c:v>
                </c:pt>
                <c:pt idx="2586">
                  <c:v>11.289542824849718</c:v>
                </c:pt>
                <c:pt idx="2587">
                  <c:v>11.258663507600204</c:v>
                </c:pt>
                <c:pt idx="2588">
                  <c:v>11.227810189753116</c:v>
                </c:pt>
                <c:pt idx="2589">
                  <c:v>11.196982544764218</c:v>
                </c:pt>
                <c:pt idx="2590">
                  <c:v>11.166180246906922</c:v>
                </c:pt>
                <c:pt idx="2591">
                  <c:v>11.135402971298102</c:v>
                </c:pt>
                <c:pt idx="2592">
                  <c:v>11.104650393922279</c:v>
                </c:pt>
                <c:pt idx="2593">
                  <c:v>11.07392219165841</c:v>
                </c:pt>
                <c:pt idx="2594">
                  <c:v>11.043218042303318</c:v>
                </c:pt>
                <c:pt idx="2595">
                  <c:v>11.012537624597138</c:v>
                </c:pt>
                <c:pt idx="2596">
                  <c:v>10.981880618247409</c:v>
                </c:pt>
                <c:pt idx="2597">
                  <c:v>10.951246703953284</c:v>
                </c:pt>
                <c:pt idx="2598">
                  <c:v>10.920635563429137</c:v>
                </c:pt>
                <c:pt idx="2599">
                  <c:v>10.890046879428718</c:v>
                </c:pt>
                <c:pt idx="2600">
                  <c:v>10.85948033576798</c:v>
                </c:pt>
                <c:pt idx="2601">
                  <c:v>10.828935617348499</c:v>
                </c:pt>
                <c:pt idx="2602">
                  <c:v>10.798412410180322</c:v>
                </c:pt>
                <c:pt idx="2603">
                  <c:v>10.767910401404318</c:v>
                </c:pt>
                <c:pt idx="2604">
                  <c:v>10.737429279314693</c:v>
                </c:pt>
                <c:pt idx="2605">
                  <c:v>10.706968733380828</c:v>
                </c:pt>
                <c:pt idx="2606">
                  <c:v>10.676528454269098</c:v>
                </c:pt>
                <c:pt idx="2607">
                  <c:v>10.646108133864763</c:v>
                </c:pt>
                <c:pt idx="2608">
                  <c:v>10.615707465292157</c:v>
                </c:pt>
                <c:pt idx="2609">
                  <c:v>10.585326142936824</c:v>
                </c:pt>
                <c:pt idx="2610">
                  <c:v>10.554963862465259</c:v>
                </c:pt>
                <c:pt idx="2611">
                  <c:v>10.524620320845523</c:v>
                </c:pt>
                <c:pt idx="2612">
                  <c:v>10.494295216367515</c:v>
                </c:pt>
                <c:pt idx="2613">
                  <c:v>10.463988248662341</c:v>
                </c:pt>
                <c:pt idx="2614">
                  <c:v>10.433699118722171</c:v>
                </c:pt>
                <c:pt idx="2615">
                  <c:v>10.40342752891892</c:v>
                </c:pt>
                <c:pt idx="2616">
                  <c:v>10.373173183023688</c:v>
                </c:pt>
                <c:pt idx="2617">
                  <c:v>10.342935786225173</c:v>
                </c:pt>
                <c:pt idx="2618">
                  <c:v>10.312715045147336</c:v>
                </c:pt>
                <c:pt idx="2619">
                  <c:v>10.282510667868399</c:v>
                </c:pt>
                <c:pt idx="2620">
                  <c:v>10.25232236393779</c:v>
                </c:pt>
                <c:pt idx="2621">
                  <c:v>10.222149844393631</c:v>
                </c:pt>
                <c:pt idx="2622">
                  <c:v>10.191992821780136</c:v>
                </c:pt>
                <c:pt idx="2623">
                  <c:v>10.161851010163618</c:v>
                </c:pt>
                <c:pt idx="2624">
                  <c:v>10.131724125150017</c:v>
                </c:pt>
                <c:pt idx="2625">
                  <c:v>10.101611883899784</c:v>
                </c:pt>
                <c:pt idx="2626">
                  <c:v>10.071514005144905</c:v>
                </c:pt>
                <c:pt idx="2627">
                  <c:v>10.04143020920327</c:v>
                </c:pt>
                <c:pt idx="2628">
                  <c:v>10.011360217994905</c:v>
                </c:pt>
                <c:pt idx="2629">
                  <c:v>9.9813037550559756</c:v>
                </c:pt>
                <c:pt idx="2630">
                  <c:v>9.9512605455540353</c:v>
                </c:pt>
                <c:pt idx="2631">
                  <c:v>9.9212303163016387</c:v>
                </c:pt>
                <c:pt idx="2632">
                  <c:v>9.8912127957708176</c:v>
                </c:pt>
                <c:pt idx="2633">
                  <c:v>9.8612077141062162</c:v>
                </c:pt>
                <c:pt idx="2634">
                  <c:v>9.8312148031388062</c:v>
                </c:pt>
                <c:pt idx="2635">
                  <c:v>9.8012337963986624</c:v>
                </c:pt>
                <c:pt idx="2636">
                  <c:v>9.7712644291272177</c:v>
                </c:pt>
                <c:pt idx="2637">
                  <c:v>9.7413064382904366</c:v>
                </c:pt>
                <c:pt idx="2638">
                  <c:v>9.7113595625900899</c:v>
                </c:pt>
                <c:pt idx="2639">
                  <c:v>9.6814235424757413</c:v>
                </c:pt>
                <c:pt idx="2640">
                  <c:v>9.6514981201563952</c:v>
                </c:pt>
                <c:pt idx="2641">
                  <c:v>9.6215830396105293</c:v>
                </c:pt>
                <c:pt idx="2642">
                  <c:v>9.5916780465983624</c:v>
                </c:pt>
                <c:pt idx="2643">
                  <c:v>9.561782888670681</c:v>
                </c:pt>
                <c:pt idx="2644">
                  <c:v>9.531897315180327</c:v>
                </c:pt>
                <c:pt idx="2645">
                  <c:v>9.5020210772907614</c:v>
                </c:pt>
                <c:pt idx="2646">
                  <c:v>9.4721539279862839</c:v>
                </c:pt>
                <c:pt idx="2647">
                  <c:v>9.4422956220810796</c:v>
                </c:pt>
                <c:pt idx="2648">
                  <c:v>9.4124459162277692</c:v>
                </c:pt>
                <c:pt idx="2649">
                  <c:v>9.3826045689260766</c:v>
                </c:pt>
                <c:pt idx="2650">
                  <c:v>9.3527713405306514</c:v>
                </c:pt>
                <c:pt idx="2651">
                  <c:v>9.3229459932599053</c:v>
                </c:pt>
                <c:pt idx="2652">
                  <c:v>9.2931282912021533</c:v>
                </c:pt>
                <c:pt idx="2653">
                  <c:v>9.2633180003240732</c:v>
                </c:pt>
                <c:pt idx="2654">
                  <c:v>9.233514888477</c:v>
                </c:pt>
                <c:pt idx="2655">
                  <c:v>9.2037187254036432</c:v>
                </c:pt>
                <c:pt idx="2656">
                  <c:v>9.1739292827443872</c:v>
                </c:pt>
                <c:pt idx="2657">
                  <c:v>9.1441463340432634</c:v>
                </c:pt>
                <c:pt idx="2658">
                  <c:v>9.1143696547536361</c:v>
                </c:pt>
                <c:pt idx="2659">
                  <c:v>9.084599022243701</c:v>
                </c:pt>
                <c:pt idx="2660">
                  <c:v>9.0548342158012947</c:v>
                </c:pt>
                <c:pt idx="2661">
                  <c:v>9.0250750166387999</c:v>
                </c:pt>
                <c:pt idx="2662">
                  <c:v>8.9953212078975167</c:v>
                </c:pt>
                <c:pt idx="2663">
                  <c:v>8.9655725746518318</c:v>
                </c:pt>
                <c:pt idx="2664">
                  <c:v>8.9358289039130305</c:v>
                </c:pt>
                <c:pt idx="2665">
                  <c:v>8.9060899846329278</c:v>
                </c:pt>
                <c:pt idx="2666">
                  <c:v>8.8763556077070209</c:v>
                </c:pt>
                <c:pt idx="2667">
                  <c:v>8.8466255659774333</c:v>
                </c:pt>
                <c:pt idx="2668">
                  <c:v>8.816899654235602</c:v>
                </c:pt>
                <c:pt idx="2669">
                  <c:v>8.787177669224592</c:v>
                </c:pt>
                <c:pt idx="2670">
                  <c:v>8.7574594096412568</c:v>
                </c:pt>
                <c:pt idx="2671">
                  <c:v>8.7277446761378048</c:v>
                </c:pt>
                <c:pt idx="2672">
                  <c:v>8.6980332713234816</c:v>
                </c:pt>
                <c:pt idx="2673">
                  <c:v>8.6683249997655061</c:v>
                </c:pt>
                <c:pt idx="2674">
                  <c:v>8.6386196679906053</c:v>
                </c:pt>
                <c:pt idx="2675">
                  <c:v>8.6089170844846841</c:v>
                </c:pt>
                <c:pt idx="2676">
                  <c:v>8.5792170596942174</c:v>
                </c:pt>
                <c:pt idx="2677">
                  <c:v>8.5495194060252349</c:v>
                </c:pt>
                <c:pt idx="2678">
                  <c:v>8.5198239378439453</c:v>
                </c:pt>
                <c:pt idx="2679">
                  <c:v>8.4901304714763821</c:v>
                </c:pt>
                <c:pt idx="2680">
                  <c:v>8.4604388252065448</c:v>
                </c:pt>
                <c:pt idx="2681">
                  <c:v>8.4307488192766993</c:v>
                </c:pt>
                <c:pt idx="2682">
                  <c:v>8.4010602758850812</c:v>
                </c:pt>
                <c:pt idx="2683">
                  <c:v>8.3713730191850111</c:v>
                </c:pt>
                <c:pt idx="2684">
                  <c:v>8.3416868752826492</c:v>
                </c:pt>
                <c:pt idx="2685">
                  <c:v>8.3120016722352865</c:v>
                </c:pt>
                <c:pt idx="2686">
                  <c:v>8.2823172400487</c:v>
                </c:pt>
                <c:pt idx="2687">
                  <c:v>8.2526334106747061</c:v>
                </c:pt>
                <c:pt idx="2688">
                  <c:v>8.2229500180083832</c:v>
                </c:pt>
                <c:pt idx="2689">
                  <c:v>8.1932668978847314</c:v>
                </c:pt>
                <c:pt idx="2690">
                  <c:v>8.1635838880756957</c:v>
                </c:pt>
                <c:pt idx="2691">
                  <c:v>8.1339008282863965</c:v>
                </c:pt>
                <c:pt idx="2692">
                  <c:v>8.1042175601510955</c:v>
                </c:pt>
                <c:pt idx="2693">
                  <c:v>8.0745339272295702</c:v>
                </c:pt>
                <c:pt idx="2694">
                  <c:v>8.0448497750025165</c:v>
                </c:pt>
                <c:pt idx="2695">
                  <c:v>8.0151649508669713</c:v>
                </c:pt>
                <c:pt idx="2696">
                  <c:v>7.9854793041319807</c:v>
                </c:pt>
                <c:pt idx="2697">
                  <c:v>7.9557926860130284</c:v>
                </c:pt>
                <c:pt idx="2698">
                  <c:v>7.9261049496270184</c:v>
                </c:pt>
                <c:pt idx="2699">
                  <c:v>7.8964159499870403</c:v>
                </c:pt>
                <c:pt idx="2700">
                  <c:v>7.8667255439963926</c:v>
                </c:pt>
                <c:pt idx="2701">
                  <c:v>7.8370335904431565</c:v>
                </c:pt>
                <c:pt idx="2702">
                  <c:v>7.8073399499933052</c:v>
                </c:pt>
                <c:pt idx="2703">
                  <c:v>7.7776444851852631</c:v>
                </c:pt>
                <c:pt idx="2704">
                  <c:v>7.7479470604229448</c:v>
                </c:pt>
                <c:pt idx="2705">
                  <c:v>7.7182475419688643</c:v>
                </c:pt>
                <c:pt idx="2706">
                  <c:v>7.688545797937488</c:v>
                </c:pt>
                <c:pt idx="2707">
                  <c:v>7.6588416982881657</c:v>
                </c:pt>
                <c:pt idx="2708">
                  <c:v>7.629135114817462</c:v>
                </c:pt>
                <c:pt idx="2709">
                  <c:v>7.5994259211520374</c:v>
                </c:pt>
                <c:pt idx="2710">
                  <c:v>7.5697139927404358</c:v>
                </c:pt>
                <c:pt idx="2711">
                  <c:v>7.5399992068456267</c:v>
                </c:pt>
                <c:pt idx="2712">
                  <c:v>7.5102814425366651</c:v>
                </c:pt>
                <c:pt idx="2713">
                  <c:v>7.4805605806804287</c:v>
                </c:pt>
                <c:pt idx="2714">
                  <c:v>7.45083650393335</c:v>
                </c:pt>
                <c:pt idx="2715">
                  <c:v>7.4211090967321871</c:v>
                </c:pt>
                <c:pt idx="2716">
                  <c:v>7.391378245286198</c:v>
                </c:pt>
                <c:pt idx="2717">
                  <c:v>7.3616438375672244</c:v>
                </c:pt>
                <c:pt idx="2718">
                  <c:v>7.3319057633008535</c:v>
                </c:pt>
                <c:pt idx="2719">
                  <c:v>7.3021639139571199</c:v>
                </c:pt>
                <c:pt idx="2720">
                  <c:v>7.2724181827412053</c:v>
                </c:pt>
                <c:pt idx="2721">
                  <c:v>7.2426684645833976</c:v>
                </c:pt>
                <c:pt idx="2722">
                  <c:v>7.2129146561296107</c:v>
                </c:pt>
                <c:pt idx="2723">
                  <c:v>7.1831566557309001</c:v>
                </c:pt>
                <c:pt idx="2724">
                  <c:v>7.1533943634341419</c:v>
                </c:pt>
                <c:pt idx="2725">
                  <c:v>7.1236276809709516</c:v>
                </c:pt>
                <c:pt idx="2726">
                  <c:v>7.0938565117477594</c:v>
                </c:pt>
                <c:pt idx="2727">
                  <c:v>7.0640807608352576</c:v>
                </c:pt>
                <c:pt idx="2728">
                  <c:v>7.0343003349572069</c:v>
                </c:pt>
                <c:pt idx="2729">
                  <c:v>7.0045151424800416</c:v>
                </c:pt>
                <c:pt idx="2730">
                  <c:v>6.9747250934017178</c:v>
                </c:pt>
                <c:pt idx="2731">
                  <c:v>6.9449300993407883</c:v>
                </c:pt>
                <c:pt idx="2732">
                  <c:v>6.9151300735246508</c:v>
                </c:pt>
                <c:pt idx="2733">
                  <c:v>6.8853249307789142</c:v>
                </c:pt>
                <c:pt idx="2734">
                  <c:v>6.8555145875149259</c:v>
                </c:pt>
                <c:pt idx="2735">
                  <c:v>6.8256989617191532</c:v>
                </c:pt>
                <c:pt idx="2736">
                  <c:v>6.7958779729405316</c:v>
                </c:pt>
                <c:pt idx="2737">
                  <c:v>6.7660515422793432</c:v>
                </c:pt>
                <c:pt idx="2738">
                  <c:v>6.7362195923747894</c:v>
                </c:pt>
                <c:pt idx="2739">
                  <c:v>6.706382047392907</c:v>
                </c:pt>
                <c:pt idx="2740">
                  <c:v>6.6765388330144146</c:v>
                </c:pt>
                <c:pt idx="2741">
                  <c:v>6.6466898764224887</c:v>
                </c:pt>
                <c:pt idx="2742">
                  <c:v>6.6168351062901873</c:v>
                </c:pt>
                <c:pt idx="2743">
                  <c:v>6.5869744527679375</c:v>
                </c:pt>
                <c:pt idx="2744">
                  <c:v>6.5571078474711157</c:v>
                </c:pt>
                <c:pt idx="2745">
                  <c:v>6.5272352234668389</c:v>
                </c:pt>
                <c:pt idx="2746">
                  <c:v>6.4973565152615969</c:v>
                </c:pt>
                <c:pt idx="2747">
                  <c:v>6.4674716587883658</c:v>
                </c:pt>
                <c:pt idx="2748">
                  <c:v>6.4375805913928277</c:v>
                </c:pt>
                <c:pt idx="2749">
                  <c:v>6.4076832518213136</c:v>
                </c:pt>
                <c:pt idx="2750">
                  <c:v>6.3777795802068047</c:v>
                </c:pt>
                <c:pt idx="2751">
                  <c:v>6.3478695180561751</c:v>
                </c:pt>
                <c:pt idx="2752">
                  <c:v>6.3179530082363122</c:v>
                </c:pt>
                <c:pt idx="2753">
                  <c:v>6.2880299949612697</c:v>
                </c:pt>
                <c:pt idx="2754">
                  <c:v>6.2581004237782469</c:v>
                </c:pt>
                <c:pt idx="2755">
                  <c:v>6.2281642415541159</c:v>
                </c:pt>
                <c:pt idx="2756">
                  <c:v>6.1982213964617552</c:v>
                </c:pt>
                <c:pt idx="2757">
                  <c:v>6.1682718379667092</c:v>
                </c:pt>
                <c:pt idx="2758">
                  <c:v>6.1383155168125256</c:v>
                </c:pt>
                <c:pt idx="2759">
                  <c:v>6.1083523850076915</c:v>
                </c:pt>
                <c:pt idx="2760">
                  <c:v>6.0783823958110172</c:v>
                </c:pt>
                <c:pt idx="2761">
                  <c:v>6.0484055037180697</c:v>
                </c:pt>
                <c:pt idx="2762">
                  <c:v>6.0184216644467989</c:v>
                </c:pt>
                <c:pt idx="2763">
                  <c:v>5.9884308349237383</c:v>
                </c:pt>
                <c:pt idx="2764">
                  <c:v>5.9584329732693604</c:v>
                </c:pt>
                <c:pt idx="2765">
                  <c:v>5.9284280387839665</c:v>
                </c:pt>
                <c:pt idx="2766">
                  <c:v>5.8984159919336046</c:v>
                </c:pt>
                <c:pt idx="2767">
                  <c:v>5.8683967943352622</c:v>
                </c:pt>
                <c:pt idx="2768">
                  <c:v>5.8383704087429429</c:v>
                </c:pt>
                <c:pt idx="2769">
                  <c:v>5.8083367990325705</c:v>
                </c:pt>
                <c:pt idx="2770">
                  <c:v>5.7782959301881167</c:v>
                </c:pt>
                <c:pt idx="2771">
                  <c:v>5.7482477682863573</c:v>
                </c:pt>
                <c:pt idx="2772">
                  <c:v>5.7181922804826737</c:v>
                </c:pt>
                <c:pt idx="2773">
                  <c:v>5.6881294349964708</c:v>
                </c:pt>
                <c:pt idx="2774">
                  <c:v>5.6580592010959005</c:v>
                </c:pt>
                <c:pt idx="2775">
                  <c:v>5.6279815490837182</c:v>
                </c:pt>
                <c:pt idx="2776">
                  <c:v>5.5978964502820023</c:v>
                </c:pt>
                <c:pt idx="2777">
                  <c:v>5.567803877017619</c:v>
                </c:pt>
                <c:pt idx="2778">
                  <c:v>5.5377038026072167</c:v>
                </c:pt>
                <c:pt idx="2779">
                  <c:v>5.5075962013421496</c:v>
                </c:pt>
                <c:pt idx="2780">
                  <c:v>5.47748104847392</c:v>
                </c:pt>
                <c:pt idx="2781">
                  <c:v>5.4473583201986111</c:v>
                </c:pt>
                <c:pt idx="2782">
                  <c:v>5.4172279936424674</c:v>
                </c:pt>
                <c:pt idx="2783">
                  <c:v>5.3870900468464091</c:v>
                </c:pt>
                <c:pt idx="2784">
                  <c:v>5.3569444587508519</c:v>
                </c:pt>
                <c:pt idx="2785">
                  <c:v>5.32679120918114</c:v>
                </c:pt>
                <c:pt idx="2786">
                  <c:v>5.2966302788317616</c:v>
                </c:pt>
                <c:pt idx="2787">
                  <c:v>5.2664616492514371</c:v>
                </c:pt>
                <c:pt idx="2788">
                  <c:v>5.2362853028279073</c:v>
                </c:pt>
                <c:pt idx="2789">
                  <c:v>5.2061012227727277</c:v>
                </c:pt>
                <c:pt idx="2790">
                  <c:v>5.1759093931056723</c:v>
                </c:pt>
                <c:pt idx="2791">
                  <c:v>5.145709798640004</c:v>
                </c:pt>
                <c:pt idx="2792">
                  <c:v>5.115502424966488</c:v>
                </c:pt>
                <c:pt idx="2793">
                  <c:v>5.0852872584385223</c:v>
                </c:pt>
                <c:pt idx="2794">
                  <c:v>5.055064286156564</c:v>
                </c:pt>
                <c:pt idx="2795">
                  <c:v>5.0248334959526533</c:v>
                </c:pt>
                <c:pt idx="2796">
                  <c:v>4.9945948763753547</c:v>
                </c:pt>
                <c:pt idx="2797">
                  <c:v>4.9643484166736771</c:v>
                </c:pt>
                <c:pt idx="2798">
                  <c:v>4.9340941067821937</c:v>
                </c:pt>
                <c:pt idx="2799">
                  <c:v>4.9038319373052879</c:v>
                </c:pt>
                <c:pt idx="2800">
                  <c:v>4.8735618995014143</c:v>
                </c:pt>
                <c:pt idx="2801">
                  <c:v>4.8432839852681235</c:v>
                </c:pt>
                <c:pt idx="2802">
                  <c:v>4.8129981871260794</c:v>
                </c:pt>
                <c:pt idx="2803">
                  <c:v>4.7827044982033238</c:v>
                </c:pt>
                <c:pt idx="2804">
                  <c:v>4.7524029122202407</c:v>
                </c:pt>
                <c:pt idx="2805">
                  <c:v>4.7220934234736145</c:v>
                </c:pt>
                <c:pt idx="2806">
                  <c:v>4.6917760268205733</c:v>
                </c:pt>
                <c:pt idx="2807">
                  <c:v>4.6614507176639144</c:v>
                </c:pt>
                <c:pt idx="2808">
                  <c:v>4.6311174919353624</c:v>
                </c:pt>
                <c:pt idx="2809">
                  <c:v>4.600776346080667</c:v>
                </c:pt>
                <c:pt idx="2810">
                  <c:v>4.5704272770435201</c:v>
                </c:pt>
                <c:pt idx="2811">
                  <c:v>4.5400702822495091</c:v>
                </c:pt>
                <c:pt idx="2812">
                  <c:v>4.5097053595911243</c:v>
                </c:pt>
                <c:pt idx="2813">
                  <c:v>4.4793325074113461</c:v>
                </c:pt>
                <c:pt idx="2814">
                  <c:v>4.4489517244880759</c:v>
                </c:pt>
                <c:pt idx="2815">
                  <c:v>4.4185630100183797</c:v>
                </c:pt>
                <c:pt idx="2816">
                  <c:v>4.3881663636022363</c:v>
                </c:pt>
                <c:pt idx="2817">
                  <c:v>4.3577617852273347</c:v>
                </c:pt>
                <c:pt idx="2818">
                  <c:v>4.3273492752526828</c:v>
                </c:pt>
                <c:pt idx="2819">
                  <c:v>4.2969288343927179</c:v>
                </c:pt>
                <c:pt idx="2820">
                  <c:v>4.266500463701834</c:v>
                </c:pt>
                <c:pt idx="2821">
                  <c:v>4.2360641645577175</c:v>
                </c:pt>
                <c:pt idx="2822">
                  <c:v>4.2056199386459987</c:v>
                </c:pt>
                <c:pt idx="2823">
                  <c:v>4.1751677879439342</c:v>
                </c:pt>
                <c:pt idx="2824">
                  <c:v>4.144707714704662</c:v>
                </c:pt>
                <c:pt idx="2825">
                  <c:v>4.1142397214406188</c:v>
                </c:pt>
                <c:pt idx="2826">
                  <c:v>4.0837638109080618</c:v>
                </c:pt>
                <c:pt idx="2827">
                  <c:v>4.0532799860906028</c:v>
                </c:pt>
                <c:pt idx="2828">
                  <c:v>4.0227882501834697</c:v>
                </c:pt>
                <c:pt idx="2829">
                  <c:v>3.9922886065766985</c:v>
                </c:pt>
                <c:pt idx="2830">
                  <c:v>3.9617810588398465</c:v>
                </c:pt>
                <c:pt idx="2831">
                  <c:v>3.9312656107049087</c:v>
                </c:pt>
                <c:pt idx="2832">
                  <c:v>3.9007422660508611</c:v>
                </c:pt>
                <c:pt idx="2833">
                  <c:v>3.8702110288867924</c:v>
                </c:pt>
                <c:pt idx="2834">
                  <c:v>3.8396719033360776</c:v>
                </c:pt>
                <c:pt idx="2835">
                  <c:v>3.8091248936198556</c:v>
                </c:pt>
                <c:pt idx="2836">
                  <c:v>3.7785700040405636</c:v>
                </c:pt>
                <c:pt idx="2837">
                  <c:v>3.7480072389657932</c:v>
                </c:pt>
                <c:pt idx="2838">
                  <c:v>3.7174366028118784</c:v>
                </c:pt>
                <c:pt idx="2839">
                  <c:v>3.6868581000272065</c:v>
                </c:pt>
                <c:pt idx="2840">
                  <c:v>3.6562717350760261</c:v>
                </c:pt>
                <c:pt idx="2841">
                  <c:v>3.6256775124218317</c:v>
                </c:pt>
                <c:pt idx="2842">
                  <c:v>3.5950754365106219</c:v>
                </c:pt>
                <c:pt idx="2843">
                  <c:v>3.564465511754709</c:v>
                </c:pt>
                <c:pt idx="2844">
                  <c:v>3.5338477425157744</c:v>
                </c:pt>
                <c:pt idx="2845">
                  <c:v>3.5032221330881965</c:v>
                </c:pt>
                <c:pt idx="2846">
                  <c:v>3.4725886876827925</c:v>
                </c:pt>
                <c:pt idx="2847">
                  <c:v>3.4419474104092607</c:v>
                </c:pt>
                <c:pt idx="2848">
                  <c:v>3.4112983052604546</c:v>
                </c:pt>
                <c:pt idx="2849">
                  <c:v>3.3806413760943563</c:v>
                </c:pt>
                <c:pt idx="2850">
                  <c:v>3.3499766266183082</c:v>
                </c:pt>
                <c:pt idx="2851">
                  <c:v>3.319304060371397</c:v>
                </c:pt>
                <c:pt idx="2852">
                  <c:v>3.2886236807076448</c:v>
                </c:pt>
                <c:pt idx="2853">
                  <c:v>3.2579354907792379</c:v>
                </c:pt>
                <c:pt idx="2854">
                  <c:v>3.2272394935188782</c:v>
                </c:pt>
                <c:pt idx="2855">
                  <c:v>3.1965356916234584</c:v>
                </c:pt>
                <c:pt idx="2856">
                  <c:v>3.1658240875362127</c:v>
                </c:pt>
                <c:pt idx="2857">
                  <c:v>3.1351046834298057</c:v>
                </c:pt>
                <c:pt idx="2858">
                  <c:v>3.1043774811891334</c:v>
                </c:pt>
                <c:pt idx="2859">
                  <c:v>3.0736424823937099</c:v>
                </c:pt>
                <c:pt idx="2860">
                  <c:v>3.0428996883004182</c:v>
                </c:pt>
                <c:pt idx="2861">
                  <c:v>3.0121490998260914</c:v>
                </c:pt>
                <c:pt idx="2862">
                  <c:v>2.9813907175300383</c:v>
                </c:pt>
                <c:pt idx="2863">
                  <c:v>2.9506245415964565</c:v>
                </c:pt>
                <c:pt idx="2864">
                  <c:v>2.9198505718164469</c:v>
                </c:pt>
                <c:pt idx="2865">
                  <c:v>2.8890688075708848</c:v>
                </c:pt>
                <c:pt idx="2866">
                  <c:v>2.8582792478123373</c:v>
                </c:pt>
                <c:pt idx="2867">
                  <c:v>2.8274818910470945</c:v>
                </c:pt>
                <c:pt idx="2868">
                  <c:v>2.7966767353177628</c:v>
                </c:pt>
                <c:pt idx="2869">
                  <c:v>2.7658637781845026</c:v>
                </c:pt>
                <c:pt idx="2870">
                  <c:v>2.7350430167078694</c:v>
                </c:pt>
                <c:pt idx="2871">
                  <c:v>2.7042144474300569</c:v>
                </c:pt>
                <c:pt idx="2872">
                  <c:v>2.6733780663570301</c:v>
                </c:pt>
                <c:pt idx="2873">
                  <c:v>2.6425338689399198</c:v>
                </c:pt>
                <c:pt idx="2874">
                  <c:v>2.6116818500570971</c:v>
                </c:pt>
                <c:pt idx="2875">
                  <c:v>2.5808220039953973</c:v>
                </c:pt>
                <c:pt idx="2876">
                  <c:v>2.5499543244320733</c:v>
                </c:pt>
                <c:pt idx="2877">
                  <c:v>2.5190788044153951</c:v>
                </c:pt>
                <c:pt idx="2878">
                  <c:v>2.4881954363466647</c:v>
                </c:pt>
                <c:pt idx="2879">
                  <c:v>2.4573042119615005</c:v>
                </c:pt>
                <c:pt idx="2880">
                  <c:v>2.4264051223102894</c:v>
                </c:pt>
                <c:pt idx="2881">
                  <c:v>2.3954981577399446</c:v>
                </c:pt>
                <c:pt idx="2882">
                  <c:v>2.364583307874498</c:v>
                </c:pt>
                <c:pt idx="2883">
                  <c:v>2.3336605615964041</c:v>
                </c:pt>
                <c:pt idx="2884">
                  <c:v>2.3027299070265834</c:v>
                </c:pt>
                <c:pt idx="2885">
                  <c:v>2.2717913315056455</c:v>
                </c:pt>
                <c:pt idx="2886">
                  <c:v>2.2408448215746088</c:v>
                </c:pt>
                <c:pt idx="2887">
                  <c:v>2.2098903629549076</c:v>
                </c:pt>
                <c:pt idx="2888">
                  <c:v>2.1789279405292197</c:v>
                </c:pt>
                <c:pt idx="2889">
                  <c:v>2.1479575383212972</c:v>
                </c:pt>
                <c:pt idx="2890">
                  <c:v>2.1169791394767139</c:v>
                </c:pt>
                <c:pt idx="2891">
                  <c:v>2.0859927262424094</c:v>
                </c:pt>
                <c:pt idx="2892">
                  <c:v>2.0549982799470916</c:v>
                </c:pt>
                <c:pt idx="2893">
                  <c:v>2.0239957809808486</c:v>
                </c:pt>
                <c:pt idx="2894">
                  <c:v>1.9929852087746214</c:v>
                </c:pt>
                <c:pt idx="2895">
                  <c:v>1.9619665417807077</c:v>
                </c:pt>
                <c:pt idx="2896">
                  <c:v>1.9309397574514344</c:v>
                </c:pt>
                <c:pt idx="2897">
                  <c:v>1.899904832219022</c:v>
                </c:pt>
                <c:pt idx="2898">
                  <c:v>1.8688617414746029</c:v>
                </c:pt>
                <c:pt idx="2899">
                  <c:v>1.8378104595477978</c:v>
                </c:pt>
                <c:pt idx="2900">
                  <c:v>1.8067509596850837</c:v>
                </c:pt>
                <c:pt idx="2901">
                  <c:v>1.7756832140296284</c:v>
                </c:pt>
                <c:pt idx="2902">
                  <c:v>1.7446071935993344</c:v>
                </c:pt>
                <c:pt idx="2903">
                  <c:v>1.7135228682659511</c:v>
                </c:pt>
                <c:pt idx="2904">
                  <c:v>1.6824302067334505</c:v>
                </c:pt>
                <c:pt idx="2905">
                  <c:v>1.6513291765163016</c:v>
                </c:pt>
                <c:pt idx="2906">
                  <c:v>1.6202197439185064</c:v>
                </c:pt>
                <c:pt idx="2907">
                  <c:v>1.5891018740107001</c:v>
                </c:pt>
                <c:pt idx="2908">
                  <c:v>1.5579755306088781</c:v>
                </c:pt>
                <c:pt idx="2909">
                  <c:v>1.5268406762522899</c:v>
                </c:pt>
                <c:pt idx="2910">
                  <c:v>1.4956972721809807</c:v>
                </c:pt>
                <c:pt idx="2911">
                  <c:v>1.4645452783133988</c:v>
                </c:pt>
                <c:pt idx="2912">
                  <c:v>1.433384653224069</c:v>
                </c:pt>
                <c:pt idx="2913">
                  <c:v>1.4022153541208984</c:v>
                </c:pt>
                <c:pt idx="2914">
                  <c:v>1.3710373368222477</c:v>
                </c:pt>
                <c:pt idx="2915">
                  <c:v>1.3398505557340665</c:v>
                </c:pt>
                <c:pt idx="2916">
                  <c:v>1.3086549638269487</c:v>
                </c:pt>
                <c:pt idx="2917">
                  <c:v>1.2774505126127553</c:v>
                </c:pt>
                <c:pt idx="2918">
                  <c:v>1.2462371521211728</c:v>
                </c:pt>
                <c:pt idx="2919">
                  <c:v>1.2150148308763757</c:v>
                </c:pt>
                <c:pt idx="2920">
                  <c:v>1.1837834958733564</c:v>
                </c:pt>
                <c:pt idx="2921">
                  <c:v>1.152543092553864</c:v>
                </c:pt>
                <c:pt idx="2922">
                  <c:v>1.1212935647826718</c:v>
                </c:pt>
                <c:pt idx="2923">
                  <c:v>1.0900348548231877</c:v>
                </c:pt>
                <c:pt idx="2924">
                  <c:v>1.0587669033135643</c:v>
                </c:pt>
                <c:pt idx="2925">
                  <c:v>1.0274896492418228</c:v>
                </c:pt>
                <c:pt idx="2926">
                  <c:v>0.99620302992178278</c:v>
                </c:pt>
                <c:pt idx="2927">
                  <c:v>0.96490698096737992</c:v>
                </c:pt>
                <c:pt idx="2928">
                  <c:v>0.93360143626897585</c:v>
                </c:pt>
                <c:pt idx="2929">
                  <c:v>0.90228632796737107</c:v>
                </c:pt>
                <c:pt idx="2930">
                  <c:v>0.87096158642850241</c:v>
                </c:pt>
                <c:pt idx="2931">
                  <c:v>0.83962714021897544</c:v>
                </c:pt>
                <c:pt idx="2932">
                  <c:v>0.80828291607962766</c:v>
                </c:pt>
                <c:pt idx="2933">
                  <c:v>0.77692883889985875</c:v>
                </c:pt>
                <c:pt idx="2934">
                  <c:v>0.74556483169220578</c:v>
                </c:pt>
                <c:pt idx="2935">
                  <c:v>0.71419081556593533</c:v>
                </c:pt>
                <c:pt idx="2936">
                  <c:v>0.68280670970076229</c:v>
                </c:pt>
                <c:pt idx="2937">
                  <c:v>0.65141243132076077</c:v>
                </c:pt>
                <c:pt idx="2938">
                  <c:v>0.62000789566729808</c:v>
                </c:pt>
                <c:pt idx="2939">
                  <c:v>0.58859301597280922</c:v>
                </c:pt>
                <c:pt idx="2940">
                  <c:v>0.55716770343376887</c:v>
                </c:pt>
                <c:pt idx="2941">
                  <c:v>0.52573186718320375</c:v>
                </c:pt>
                <c:pt idx="2942">
                  <c:v>0.49428541426390527</c:v>
                </c:pt>
                <c:pt idx="2943">
                  <c:v>0.46282824960086499</c:v>
                </c:pt>
                <c:pt idx="2944">
                  <c:v>0.43136027597362669</c:v>
                </c:pt>
                <c:pt idx="2945">
                  <c:v>0.39988139398848654</c:v>
                </c:pt>
                <c:pt idx="2946">
                  <c:v>0.36839150205067667</c:v>
                </c:pt>
                <c:pt idx="2947">
                  <c:v>0.33689049633605139</c:v>
                </c:pt>
                <c:pt idx="2948">
                  <c:v>0.30537827076301405</c:v>
                </c:pt>
                <c:pt idx="2949">
                  <c:v>0.27385471696400787</c:v>
                </c:pt>
                <c:pt idx="2950">
                  <c:v>0.2423197242566931</c:v>
                </c:pt>
                <c:pt idx="2951">
                  <c:v>0.21077317961533612</c:v>
                </c:pt>
                <c:pt idx="2952">
                  <c:v>0.17921496764161268</c:v>
                </c:pt>
                <c:pt idx="2953">
                  <c:v>0.14764497053597506</c:v>
                </c:pt>
                <c:pt idx="2954">
                  <c:v>0.1160630680673217</c:v>
                </c:pt>
                <c:pt idx="2955">
                  <c:v>8.4469137544509187E-2</c:v>
                </c:pt>
                <c:pt idx="2956">
                  <c:v>5.2863053786131417E-2</c:v>
                </c:pt>
                <c:pt idx="2957">
                  <c:v>2.1244689090806224E-2</c:v>
                </c:pt>
                <c:pt idx="2958">
                  <c:v>-1.0386086792902798E-2</c:v>
                </c:pt>
                <c:pt idx="2959">
                  <c:v>-4.2029406696886318E-2</c:v>
                </c:pt>
                <c:pt idx="2960">
                  <c:v>-7.3685406063355413E-2</c:v>
                </c:pt>
                <c:pt idx="2961">
                  <c:v>-0.10535422297573357</c:v>
                </c:pt>
                <c:pt idx="2962">
                  <c:v>-0.13703599818939971</c:v>
                </c:pt>
                <c:pt idx="2963">
                  <c:v>-0.1687308751624583</c:v>
                </c:pt>
                <c:pt idx="2964">
                  <c:v>-0.20043900008689705</c:v>
                </c:pt>
                <c:pt idx="2965">
                  <c:v>-0.23216052191965453</c:v>
                </c:pt>
                <c:pt idx="2966">
                  <c:v>-0.26389559241416105</c:v>
                </c:pt>
                <c:pt idx="2967">
                  <c:v>-0.29564436615197054</c:v>
                </c:pt>
                <c:pt idx="2968">
                  <c:v>-0.32740700057377586</c:v>
                </c:pt>
                <c:pt idx="2969">
                  <c:v>-0.35918365601269991</c:v>
                </c:pt>
                <c:pt idx="2970">
                  <c:v>-0.39097449572489373</c:v>
                </c:pt>
                <c:pt idx="2971">
                  <c:v>-0.42277968592241782</c:v>
                </c:pt>
                <c:pt idx="2972">
                  <c:v>-0.45459939580584136</c:v>
                </c:pt>
                <c:pt idx="2973">
                  <c:v>-0.48643379759616667</c:v>
                </c:pt>
                <c:pt idx="2974">
                  <c:v>-0.51828306656783574</c:v>
                </c:pt>
                <c:pt idx="2975">
                  <c:v>-0.55014738108164774</c:v>
                </c:pt>
                <c:pt idx="2976">
                  <c:v>-0.58202692261749478</c:v>
                </c:pt>
                <c:pt idx="2977">
                  <c:v>-0.61392187580779345</c:v>
                </c:pt>
                <c:pt idx="2978">
                  <c:v>-0.64583242847031963</c:v>
                </c:pt>
                <c:pt idx="2979">
                  <c:v>-0.67775877164214982</c:v>
                </c:pt>
                <c:pt idx="2980">
                  <c:v>-0.70970109961288586</c:v>
                </c:pt>
                <c:pt idx="2981">
                  <c:v>-0.74165960995835289</c:v>
                </c:pt>
                <c:pt idx="2982">
                  <c:v>-0.77363450357456687</c:v>
                </c:pt>
                <c:pt idx="2983">
                  <c:v>-0.80562598471193581</c:v>
                </c:pt>
                <c:pt idx="2984">
                  <c:v>-0.83763426100885929</c:v>
                </c:pt>
                <c:pt idx="2985">
                  <c:v>-0.86965954352647246</c:v>
                </c:pt>
                <c:pt idx="2986">
                  <c:v>-0.90170204678224875</c:v>
                </c:pt>
                <c:pt idx="2987">
                  <c:v>-0.9337619887857187</c:v>
                </c:pt>
                <c:pt idx="2988">
                  <c:v>-0.96583959107181738</c:v>
                </c:pt>
                <c:pt idx="2989">
                  <c:v>-0.99793507873647824</c:v>
                </c:pt>
                <c:pt idx="2990">
                  <c:v>-1.0300486804709987</c:v>
                </c:pt>
                <c:pt idx="2991">
                  <c:v>-1.06218062859717</c:v>
                </c:pt>
                <c:pt idx="2992">
                  <c:v>-1.0943311591022455</c:v>
                </c:pt>
                <c:pt idx="2993">
                  <c:v>-1.1265005116742204</c:v>
                </c:pt>
                <c:pt idx="2994">
                  <c:v>-1.1586889297366996</c:v>
                </c:pt>
                <c:pt idx="2995">
                  <c:v>-1.1908966604850943</c:v>
                </c:pt>
                <c:pt idx="2996">
                  <c:v>-1.2231239549206492</c:v>
                </c:pt>
                <c:pt idx="2997">
                  <c:v>-1.2553710678875416</c:v>
                </c:pt>
                <c:pt idx="2998">
                  <c:v>-1.287638258107183</c:v>
                </c:pt>
                <c:pt idx="2999">
                  <c:v>-1.3199257882142934</c:v>
                </c:pt>
                <c:pt idx="3000">
                  <c:v>-1.3522339247933324</c:v>
                </c:pt>
                <c:pt idx="3001">
                  <c:v>-1.3845629384128475</c:v>
                </c:pt>
                <c:pt idx="3002">
                  <c:v>-1.4169131036626021</c:v>
                </c:pt>
                <c:pt idx="3003">
                  <c:v>-1.4492846991889843</c:v>
                </c:pt>
                <c:pt idx="3004">
                  <c:v>-1.4816780077307368</c:v>
                </c:pt>
                <c:pt idx="3005">
                  <c:v>-1.5140933161551873</c:v>
                </c:pt>
                <c:pt idx="3006">
                  <c:v>-1.5465309154942661</c:v>
                </c:pt>
                <c:pt idx="3007">
                  <c:v>-1.5789911009806334</c:v>
                </c:pt>
                <c:pt idx="3008">
                  <c:v>-1.6114741720832986</c:v>
                </c:pt>
                <c:pt idx="3009">
                  <c:v>-1.6439804325442346</c:v>
                </c:pt>
                <c:pt idx="3010">
                  <c:v>-1.6765101904141879</c:v>
                </c:pt>
                <c:pt idx="3011">
                  <c:v>-1.7090637580888435</c:v>
                </c:pt>
                <c:pt idx="3012">
                  <c:v>-1.7416414523447084</c:v>
                </c:pt>
                <c:pt idx="3013">
                  <c:v>-1.7742435943753778</c:v>
                </c:pt>
                <c:pt idx="3014">
                  <c:v>-1.8068705098279312</c:v>
                </c:pt>
                <c:pt idx="3015">
                  <c:v>-1.8395225288378563</c:v>
                </c:pt>
                <c:pt idx="3016">
                  <c:v>-1.8721999860662586</c:v>
                </c:pt>
                <c:pt idx="3017">
                  <c:v>-1.9049032207350991</c:v>
                </c:pt>
                <c:pt idx="3018">
                  <c:v>-1.9376325766632549</c:v>
                </c:pt>
                <c:pt idx="3019">
                  <c:v>-1.9703884023024729</c:v>
                </c:pt>
                <c:pt idx="3020">
                  <c:v>-2.0031710507727016</c:v>
                </c:pt>
                <c:pt idx="3021">
                  <c:v>-2.0359808798983532</c:v>
                </c:pt>
                <c:pt idx="3022">
                  <c:v>-2.0688182522432612</c:v>
                </c:pt>
                <c:pt idx="3023">
                  <c:v>-2.1016835351469147</c:v>
                </c:pt>
                <c:pt idx="3024">
                  <c:v>-2.1345771007590022</c:v>
                </c:pt>
                <c:pt idx="3025">
                  <c:v>-2.167499326075411</c:v>
                </c:pt>
                <c:pt idx="3026">
                  <c:v>-2.2004505929728184</c:v>
                </c:pt>
                <c:pt idx="3027">
                  <c:v>-2.2334312882442577</c:v>
                </c:pt>
                <c:pt idx="3028">
                  <c:v>-2.2664418036333664</c:v>
                </c:pt>
                <c:pt idx="3029">
                  <c:v>-2.2994825358694917</c:v>
                </c:pt>
                <c:pt idx="3030">
                  <c:v>-2.3325538867020827</c:v>
                </c:pt>
                <c:pt idx="3031">
                  <c:v>-2.3656562629351408</c:v>
                </c:pt>
                <c:pt idx="3032">
                  <c:v>-2.3987900764614998</c:v>
                </c:pt>
                <c:pt idx="3033">
                  <c:v>-2.4319557442963871</c:v>
                </c:pt>
                <c:pt idx="3034">
                  <c:v>-2.4651536886115584</c:v>
                </c:pt>
                <c:pt idx="3035">
                  <c:v>-2.4983843367686882</c:v>
                </c:pt>
                <c:pt idx="3036">
                  <c:v>-2.5316481213525415</c:v>
                </c:pt>
                <c:pt idx="3037">
                  <c:v>-2.5649454802044258</c:v>
                </c:pt>
                <c:pt idx="3038">
                  <c:v>-2.5982768564547127</c:v>
                </c:pt>
                <c:pt idx="3039">
                  <c:v>-2.6316426985551433</c:v>
                </c:pt>
                <c:pt idx="3040">
                  <c:v>-2.6650434603114439</c:v>
                </c:pt>
                <c:pt idx="3041">
                  <c:v>-2.6984796009149807</c:v>
                </c:pt>
                <c:pt idx="3042">
                  <c:v>-2.7319515849748495</c:v>
                </c:pt>
                <c:pt idx="3043">
                  <c:v>-2.765459882548349</c:v>
                </c:pt>
                <c:pt idx="3044">
                  <c:v>-2.7990049691725742</c:v>
                </c:pt>
                <c:pt idx="3045">
                  <c:v>-2.8325873258951222</c:v>
                </c:pt>
                <c:pt idx="3046">
                  <c:v>-2.8662074393035661</c:v>
                </c:pt>
                <c:pt idx="3047">
                  <c:v>-2.8998658015562584</c:v>
                </c:pt>
                <c:pt idx="3048">
                  <c:v>-2.9335629104110565</c:v>
                </c:pt>
                <c:pt idx="3049">
                  <c:v>-2.9672992692545508</c:v>
                </c:pt>
                <c:pt idx="3050">
                  <c:v>-3.0010753871309177</c:v>
                </c:pt>
                <c:pt idx="3051">
                  <c:v>-3.0348917787699339</c:v>
                </c:pt>
                <c:pt idx="3052">
                  <c:v>-3.0687489646144956</c:v>
                </c:pt>
                <c:pt idx="3053">
                  <c:v>-3.1026474708482699</c:v>
                </c:pt>
                <c:pt idx="3054">
                  <c:v>-3.1365878294219529</c:v>
                </c:pt>
                <c:pt idx="3055">
                  <c:v>-3.1705705780799343</c:v>
                </c:pt>
                <c:pt idx="3056">
                  <c:v>-3.2045962603857387</c:v>
                </c:pt>
                <c:pt idx="3057">
                  <c:v>-3.2386654257474037</c:v>
                </c:pt>
                <c:pt idx="3058">
                  <c:v>-3.2727786294420227</c:v>
                </c:pt>
                <c:pt idx="3059">
                  <c:v>-3.3069364326395396</c:v>
                </c:pt>
                <c:pt idx="3060">
                  <c:v>-3.3411394024268009</c:v>
                </c:pt>
                <c:pt idx="3061">
                  <c:v>-3.375388111829781</c:v>
                </c:pt>
                <c:pt idx="3062">
                  <c:v>-3.4096831398361016</c:v>
                </c:pt>
                <c:pt idx="3063">
                  <c:v>-3.4440250714166227</c:v>
                </c:pt>
                <c:pt idx="3064">
                  <c:v>-3.4784144975464075</c:v>
                </c:pt>
                <c:pt idx="3065">
                  <c:v>-3.5128520152245009</c:v>
                </c:pt>
                <c:pt idx="3066">
                  <c:v>-3.5473382274942367</c:v>
                </c:pt>
                <c:pt idx="3067">
                  <c:v>-3.581873743461319</c:v>
                </c:pt>
                <c:pt idx="3068">
                  <c:v>-3.616459178312458</c:v>
                </c:pt>
                <c:pt idx="3069">
                  <c:v>-3.6510951533320708</c:v>
                </c:pt>
                <c:pt idx="3070">
                  <c:v>-3.6857822959195996</c:v>
                </c:pt>
                <c:pt idx="3071">
                  <c:v>-3.7205212396046408</c:v>
                </c:pt>
                <c:pt idx="3072">
                  <c:v>-3.7553126240620429</c:v>
                </c:pt>
                <c:pt idx="3073">
                  <c:v>-3.7901570951261765</c:v>
                </c:pt>
                <c:pt idx="3074">
                  <c:v>-3.825055304803894</c:v>
                </c:pt>
                <c:pt idx="3075">
                  <c:v>-3.8600079112872816</c:v>
                </c:pt>
                <c:pt idx="3076">
                  <c:v>-3.8950155789647392</c:v>
                </c:pt>
                <c:pt idx="3077">
                  <c:v>-3.9300789784316565</c:v>
                </c:pt>
                <c:pt idx="3078">
                  <c:v>-3.9651987865002543</c:v>
                </c:pt>
                <c:pt idx="3079">
                  <c:v>-4.0003756862077804</c:v>
                </c:pt>
                <c:pt idx="3080">
                  <c:v>-4.0356103668247902</c:v>
                </c:pt>
                <c:pt idx="3081">
                  <c:v>-4.0709035238613902</c:v>
                </c:pt>
                <c:pt idx="3082">
                  <c:v>-4.1062558590728742</c:v>
                </c:pt>
                <c:pt idx="3083">
                  <c:v>-4.1416680804647052</c:v>
                </c:pt>
                <c:pt idx="3084">
                  <c:v>-4.1771409022957071</c:v>
                </c:pt>
                <c:pt idx="3085">
                  <c:v>-4.2126750450807879</c:v>
                </c:pt>
                <c:pt idx="3086">
                  <c:v>-4.248271235592191</c:v>
                </c:pt>
                <c:pt idx="3087">
                  <c:v>-4.2839302068595826</c:v>
                </c:pt>
                <c:pt idx="3088">
                  <c:v>-4.3196526981697811</c:v>
                </c:pt>
                <c:pt idx="3089">
                  <c:v>-4.3554394550635482</c:v>
                </c:pt>
                <c:pt idx="3090">
                  <c:v>-4.3912912293334037</c:v>
                </c:pt>
                <c:pt idx="3091">
                  <c:v>-4.427208779018688</c:v>
                </c:pt>
                <c:pt idx="3092">
                  <c:v>-4.4631928683996644</c:v>
                </c:pt>
                <c:pt idx="3093">
                  <c:v>-4.4992442679910569</c:v>
                </c:pt>
                <c:pt idx="3094">
                  <c:v>-4.5353637545329404</c:v>
                </c:pt>
                <c:pt idx="3095">
                  <c:v>-4.5715521109820987</c:v>
                </c:pt>
                <c:pt idx="3096">
                  <c:v>-4.6078101265006861</c:v>
                </c:pt>
                <c:pt idx="3097">
                  <c:v>-4.6441385964441286</c:v>
                </c:pt>
                <c:pt idx="3098">
                  <c:v>-4.6805383223469121</c:v>
                </c:pt>
                <c:pt idx="3099">
                  <c:v>-4.7170101119090075</c:v>
                </c:pt>
                <c:pt idx="3100">
                  <c:v>-4.7535547789778541</c:v>
                </c:pt>
                <c:pt idx="3101">
                  <c:v>-4.790173143531482</c:v>
                </c:pt>
                <c:pt idx="3102">
                  <c:v>-4.8268660316593524</c:v>
                </c:pt>
                <c:pt idx="3103">
                  <c:v>-4.8636342755409849</c:v>
                </c:pt>
                <c:pt idx="3104">
                  <c:v>-4.9004787134239649</c:v>
                </c:pt>
                <c:pt idx="3105">
                  <c:v>-4.9374001896003721</c:v>
                </c:pt>
                <c:pt idx="3106">
                  <c:v>-4.9743995543813604</c:v>
                </c:pt>
                <c:pt idx="3107">
                  <c:v>-5.0114776640702789</c:v>
                </c:pt>
                <c:pt idx="3108">
                  <c:v>-5.0486353809342255</c:v>
                </c:pt>
                <c:pt idx="3109">
                  <c:v>-5.0858735731739388</c:v>
                </c:pt>
                <c:pt idx="3110">
                  <c:v>-5.1231931148927128</c:v>
                </c:pt>
                <c:pt idx="3111">
                  <c:v>-5.1605948860620092</c:v>
                </c:pt>
                <c:pt idx="3112">
                  <c:v>-5.1980797724877679</c:v>
                </c:pt>
                <c:pt idx="3113">
                  <c:v>-5.2356486657728505</c:v>
                </c:pt>
                <c:pt idx="3114">
                  <c:v>-5.2733024632792711</c:v>
                </c:pt>
                <c:pt idx="3115">
                  <c:v>-5.3110420680880166</c:v>
                </c:pt>
                <c:pt idx="3116">
                  <c:v>-5.3488683889572775</c:v>
                </c:pt>
                <c:pt idx="3117">
                  <c:v>-5.3867823402788986</c:v>
                </c:pt>
                <c:pt idx="3118">
                  <c:v>-5.4247848420332403</c:v>
                </c:pt>
                <c:pt idx="3119">
                  <c:v>-5.4628768197422319</c:v>
                </c:pt>
                <c:pt idx="3120">
                  <c:v>-5.5010592044201392</c:v>
                </c:pt>
                <c:pt idx="3121">
                  <c:v>-5.5393329325232674</c:v>
                </c:pt>
                <c:pt idx="3122">
                  <c:v>-5.5776989458976098</c:v>
                </c:pt>
                <c:pt idx="3123">
                  <c:v>-5.6161581917238692</c:v>
                </c:pt>
                <c:pt idx="3124">
                  <c:v>-5.654711622461976</c:v>
                </c:pt>
                <c:pt idx="3125">
                  <c:v>-5.6933601957924393</c:v>
                </c:pt>
                <c:pt idx="3126">
                  <c:v>-5.7321048745570202</c:v>
                </c:pt>
                <c:pt idx="3127">
                  <c:v>-5.7709466266962188</c:v>
                </c:pt>
                <c:pt idx="3128">
                  <c:v>-5.8098864251860523</c:v>
                </c:pt>
                <c:pt idx="3129">
                  <c:v>-5.8489252479719012</c:v>
                </c:pt>
                <c:pt idx="3130">
                  <c:v>-5.8880640779010927</c:v>
                </c:pt>
                <c:pt idx="3131">
                  <c:v>-5.9273039026536427</c:v>
                </c:pt>
                <c:pt idx="3132">
                  <c:v>-5.9666457146699505</c:v>
                </c:pt>
                <c:pt idx="3133">
                  <c:v>-6.0060905110780327</c:v>
                </c:pt>
                <c:pt idx="3134">
                  <c:v>-6.0456392936176897</c:v>
                </c:pt>
                <c:pt idx="3135">
                  <c:v>-6.0852930685630016</c:v>
                </c:pt>
                <c:pt idx="3136">
                  <c:v>-6.1250528466430785</c:v>
                </c:pt>
                <c:pt idx="3137">
                  <c:v>-6.1649196429605819</c:v>
                </c:pt>
                <c:pt idx="3138">
                  <c:v>-6.2048944769079251</c:v>
                </c:pt>
                <c:pt idx="3139">
                  <c:v>-6.2449783720824463</c:v>
                </c:pt>
                <c:pt idx="3140">
                  <c:v>-6.2851723561983963</c:v>
                </c:pt>
                <c:pt idx="3141">
                  <c:v>-6.3254774609976616</c:v>
                </c:pt>
                <c:pt idx="3142">
                  <c:v>-6.3658947221583375</c:v>
                </c:pt>
                <c:pt idx="3143">
                  <c:v>-6.406425179201146</c:v>
                </c:pt>
                <c:pt idx="3144">
                  <c:v>-6.4470698753940159</c:v>
                </c:pt>
                <c:pt idx="3145">
                  <c:v>-6.4878298576542539</c:v>
                </c:pt>
                <c:pt idx="3146">
                  <c:v>-6.5287061764493188</c:v>
                </c:pt>
                <c:pt idx="3147">
                  <c:v>-6.5696998856953535</c:v>
                </c:pt>
                <c:pt idx="3148">
                  <c:v>-6.6108120426531514</c:v>
                </c:pt>
                <c:pt idx="3149">
                  <c:v>-6.6520437078228554</c:v>
                </c:pt>
                <c:pt idx="3150">
                  <c:v>-6.6933959448367366</c:v>
                </c:pt>
                <c:pt idx="3151">
                  <c:v>-6.7348698203488127</c:v>
                </c:pt>
                <c:pt idx="3152">
                  <c:v>-6.7764664039243749</c:v>
                </c:pt>
                <c:pt idx="3153">
                  <c:v>-6.8181867679256092</c:v>
                </c:pt>
                <c:pt idx="3154">
                  <c:v>-6.8600319873965603</c:v>
                </c:pt>
                <c:pt idx="3155">
                  <c:v>-6.9020031399457649</c:v>
                </c:pt>
                <c:pt idx="3156">
                  <c:v>-6.9441013056266527</c:v>
                </c:pt>
                <c:pt idx="3157">
                  <c:v>-6.9863275668164837</c:v>
                </c:pt>
                <c:pt idx="3158">
                  <c:v>-7.0286830080932905</c:v>
                </c:pt>
                <c:pt idx="3159">
                  <c:v>-7.071168716110618</c:v>
                </c:pt>
                <c:pt idx="3160">
                  <c:v>-7.1137857794704029</c:v>
                </c:pt>
                <c:pt idx="3161">
                  <c:v>-7.1565352885946893</c:v>
                </c:pt>
                <c:pt idx="3162">
                  <c:v>-7.1994183355950661</c:v>
                </c:pt>
                <c:pt idx="3163">
                  <c:v>-7.2424360141394324</c:v>
                </c:pt>
                <c:pt idx="3164">
                  <c:v>-7.285589419318681</c:v>
                </c:pt>
                <c:pt idx="3165">
                  <c:v>-7.3288796475101243</c:v>
                </c:pt>
                <c:pt idx="3166">
                  <c:v>-7.3723077962398529</c:v>
                </c:pt>
                <c:pt idx="3167">
                  <c:v>-7.4158749640442734</c:v>
                </c:pt>
                <c:pt idx="3168">
                  <c:v>-7.4595822503272231</c:v>
                </c:pt>
                <c:pt idx="3169">
                  <c:v>-7.5034307552187531</c:v>
                </c:pt>
                <c:pt idx="3170">
                  <c:v>-7.547421579429848</c:v>
                </c:pt>
                <c:pt idx="3171">
                  <c:v>-7.5915558241071155</c:v>
                </c:pt>
                <c:pt idx="3172">
                  <c:v>-7.6358345906842429</c:v>
                </c:pt>
                <c:pt idx="3173">
                  <c:v>-7.6802589807339929</c:v>
                </c:pt>
                <c:pt idx="3174">
                  <c:v>-7.7248300958171221</c:v>
                </c:pt>
                <c:pt idx="3175">
                  <c:v>-7.7695490373301537</c:v>
                </c:pt>
                <c:pt idx="3176">
                  <c:v>-7.8144169063524789</c:v>
                </c:pt>
                <c:pt idx="3177">
                  <c:v>-7.8594348034912329</c:v>
                </c:pt>
                <c:pt idx="3178">
                  <c:v>-7.9046038287248575</c:v>
                </c:pt>
                <c:pt idx="3179">
                  <c:v>-7.9499250812463371</c:v>
                </c:pt>
                <c:pt idx="3180">
                  <c:v>-7.9953996593041499</c:v>
                </c:pt>
                <c:pt idx="3181">
                  <c:v>-8.0410286600419205</c:v>
                </c:pt>
                <c:pt idx="3182">
                  <c:v>-8.0868131793387494</c:v>
                </c:pt>
                <c:pt idx="3183">
                  <c:v>-8.132754311645197</c:v>
                </c:pt>
                <c:pt idx="3184">
                  <c:v>-8.1788531498215278</c:v>
                </c:pt>
                <c:pt idx="3185">
                  <c:v>-8.2251107849731468</c:v>
                </c:pt>
                <c:pt idx="3186">
                  <c:v>-8.2715283062847096</c:v>
                </c:pt>
                <c:pt idx="3187">
                  <c:v>-8.3181068008549435</c:v>
                </c:pt>
                <c:pt idx="3188">
                  <c:v>-8.3648473535295995</c:v>
                </c:pt>
                <c:pt idx="3189">
                  <c:v>-8.4117510467326397</c:v>
                </c:pt>
                <c:pt idx="3190">
                  <c:v>-8.4588189602993751</c:v>
                </c:pt>
                <c:pt idx="3191">
                  <c:v>-8.5060521713060364</c:v>
                </c:pt>
                <c:pt idx="3192">
                  <c:v>-8.5534517539004504</c:v>
                </c:pt>
                <c:pt idx="3193">
                  <c:v>-8.6010187791320316</c:v>
                </c:pt>
                <c:pt idx="3194">
                  <c:v>-8.6487543147798469</c:v>
                </c:pt>
                <c:pt idx="3195">
                  <c:v>-8.696659425182709</c:v>
                </c:pt>
                <c:pt idx="3196">
                  <c:v>-8.7447351710661199</c:v>
                </c:pt>
                <c:pt idx="3197">
                  <c:v>-8.7929826093712151</c:v>
                </c:pt>
                <c:pt idx="3198">
                  <c:v>-8.8414027930822154</c:v>
                </c:pt>
                <c:pt idx="3199">
                  <c:v>-8.8899967710532923</c:v>
                </c:pt>
                <c:pt idx="3200">
                  <c:v>-8.9387655878374037</c:v>
                </c:pt>
                <c:pt idx="3201">
                  <c:v>-8.9877102835120475</c:v>
                </c:pt>
                <c:pt idx="3202">
                  <c:v>-9.0368318935076921</c:v>
                </c:pt>
                <c:pt idx="3203">
                  <c:v>-9.0861314484348163</c:v>
                </c:pt>
                <c:pt idx="3204">
                  <c:v>-9.1356099739113521</c:v>
                </c:pt>
                <c:pt idx="3205">
                  <c:v>-9.1852684903911115</c:v>
                </c:pt>
                <c:pt idx="3206">
                  <c:v>-9.2351080129905494</c:v>
                </c:pt>
                <c:pt idx="3207">
                  <c:v>-9.2851295513189314</c:v>
                </c:pt>
                <c:pt idx="3208">
                  <c:v>-9.3353341093055331</c:v>
                </c:pt>
                <c:pt idx="3209">
                  <c:v>-9.3857226850302293</c:v>
                </c:pt>
                <c:pt idx="3210">
                  <c:v>-9.436296270552365</c:v>
                </c:pt>
                <c:pt idx="3211">
                  <c:v>-9.4870558517425465</c:v>
                </c:pt>
                <c:pt idx="3212">
                  <c:v>-9.5380024081124155</c:v>
                </c:pt>
                <c:pt idx="3213">
                  <c:v>-9.5891369126481276</c:v>
                </c:pt>
                <c:pt idx="3214">
                  <c:v>-9.6404603316422701</c:v>
                </c:pt>
                <c:pt idx="3215">
                  <c:v>-9.6919736245285275</c:v>
                </c:pt>
                <c:pt idx="3216">
                  <c:v>-9.7436777437151356</c:v>
                </c:pt>
                <c:pt idx="3217">
                  <c:v>-9.7955736344228015</c:v>
                </c:pt>
                <c:pt idx="3218">
                  <c:v>-9.8476622345202163</c:v>
                </c:pt>
                <c:pt idx="3219">
                  <c:v>-9.8999444743628011</c:v>
                </c:pt>
                <c:pt idx="3220">
                  <c:v>-9.9524212766325597</c:v>
                </c:pt>
                <c:pt idx="3221">
                  <c:v>-10.005093556178824</c:v>
                </c:pt>
                <c:pt idx="3222">
                  <c:v>-10.057962219860512</c:v>
                </c:pt>
                <c:pt idx="3223">
                  <c:v>-10.11102816639092</c:v>
                </c:pt>
                <c:pt idx="3224">
                  <c:v>-10.164292286181396</c:v>
                </c:pt>
                <c:pt idx="3225">
                  <c:v>-10.217755461190778</c:v>
                </c:pt>
                <c:pt idx="3226">
                  <c:v>-10.271418564772514</c:v>
                </c:pt>
                <c:pt idx="3227">
                  <c:v>-10.325282461526225</c:v>
                </c:pt>
                <c:pt idx="3228">
                  <c:v>-10.37934800714989</c:v>
                </c:pt>
                <c:pt idx="3229">
                  <c:v>-10.433616048294789</c:v>
                </c:pt>
                <c:pt idx="3230">
                  <c:v>-10.488087422421133</c:v>
                </c:pt>
                <c:pt idx="3231">
                  <c:v>-10.542762957657736</c:v>
                </c:pt>
                <c:pt idx="3232">
                  <c:v>-10.59764347266168</c:v>
                </c:pt>
                <c:pt idx="3233">
                  <c:v>-10.652729776481682</c:v>
                </c:pt>
                <c:pt idx="3234">
                  <c:v>-10.708022668423283</c:v>
                </c:pt>
                <c:pt idx="3235">
                  <c:v>-10.763522937916347</c:v>
                </c:pt>
                <c:pt idx="3236">
                  <c:v>-10.819231364384486</c:v>
                </c:pt>
                <c:pt idx="3237">
                  <c:v>-10.875148717118144</c:v>
                </c:pt>
                <c:pt idx="3238">
                  <c:v>-10.931275755148517</c:v>
                </c:pt>
                <c:pt idx="3239">
                  <c:v>-10.987613227125721</c:v>
                </c:pt>
                <c:pt idx="3240">
                  <c:v>-11.044161871198328</c:v>
                </c:pt>
                <c:pt idx="3241">
                  <c:v>-11.100922414896017</c:v>
                </c:pt>
                <c:pt idx="3242">
                  <c:v>-11.157895575015342</c:v>
                </c:pt>
                <c:pt idx="3243">
                  <c:v>-11.215082057508017</c:v>
                </c:pt>
                <c:pt idx="3244">
                  <c:v>-11.272482557371173</c:v>
                </c:pt>
                <c:pt idx="3245">
                  <c:v>-11.330097758542404</c:v>
                </c:pt>
                <c:pt idx="3246">
                  <c:v>-11.387928333795347</c:v>
                </c:pt>
                <c:pt idx="3247">
                  <c:v>-11.445974944640895</c:v>
                </c:pt>
                <c:pt idx="3248">
                  <c:v>-11.504238241228729</c:v>
                </c:pt>
                <c:pt idx="3249">
                  <c:v>-11.562718862254451</c:v>
                </c:pt>
                <c:pt idx="3250">
                  <c:v>-11.62141743486767</c:v>
                </c:pt>
                <c:pt idx="3251">
                  <c:v>-11.680334574584661</c:v>
                </c:pt>
                <c:pt idx="3252">
                  <c:v>-11.739470885203607</c:v>
                </c:pt>
                <c:pt idx="3253">
                  <c:v>-11.798826958723174</c:v>
                </c:pt>
                <c:pt idx="3254">
                  <c:v>-11.858403375264277</c:v>
                </c:pt>
                <c:pt idx="3255">
                  <c:v>-11.918200702995236</c:v>
                </c:pt>
                <c:pt idx="3256">
                  <c:v>-11.978219498060369</c:v>
                </c:pt>
                <c:pt idx="3257">
                  <c:v>-12.038460304511286</c:v>
                </c:pt>
                <c:pt idx="3258">
                  <c:v>-12.098923654242277</c:v>
                </c:pt>
                <c:pt idx="3259">
                  <c:v>-12.159610066928916</c:v>
                </c:pt>
                <c:pt idx="3260">
                  <c:v>-12.220520049970006</c:v>
                </c:pt>
                <c:pt idx="3261">
                  <c:v>-12.281654098432249</c:v>
                </c:pt>
                <c:pt idx="3262">
                  <c:v>-12.343012694999711</c:v>
                </c:pt>
                <c:pt idx="3263">
                  <c:v>-12.404596309925846</c:v>
                </c:pt>
                <c:pt idx="3264">
                  <c:v>-12.466405400989053</c:v>
                </c:pt>
                <c:pt idx="3265">
                  <c:v>-12.528440413452167</c:v>
                </c:pt>
                <c:pt idx="3266">
                  <c:v>-12.590701780024302</c:v>
                </c:pt>
                <c:pt idx="3267">
                  <c:v>-12.653189920827764</c:v>
                </c:pt>
                <c:pt idx="3268">
                  <c:v>-12.715905243367352</c:v>
                </c:pt>
                <c:pt idx="3269">
                  <c:v>-12.778848142503684</c:v>
                </c:pt>
                <c:pt idx="3270">
                  <c:v>-12.84201900042939</c:v>
                </c:pt>
                <c:pt idx="3271">
                  <c:v>-12.905418186649694</c:v>
                </c:pt>
                <c:pt idx="3272">
                  <c:v>-12.969046057965279</c:v>
                </c:pt>
                <c:pt idx="3273">
                  <c:v>-13.032902958460287</c:v>
                </c:pt>
                <c:pt idx="3274">
                  <c:v>-13.096989219491897</c:v>
                </c:pt>
                <c:pt idx="3275">
                  <c:v>-13.16130515968508</c:v>
                </c:pt>
                <c:pt idx="3276">
                  <c:v>-13.22585108492934</c:v>
                </c:pt>
                <c:pt idx="3277">
                  <c:v>-13.290627288380321</c:v>
                </c:pt>
                <c:pt idx="3278">
                  <c:v>-13.355634050463017</c:v>
                </c:pt>
                <c:pt idx="3279">
                  <c:v>-13.420871638880348</c:v>
                </c:pt>
                <c:pt idx="3280">
                  <c:v>-13.486340308623559</c:v>
                </c:pt>
                <c:pt idx="3281">
                  <c:v>-13.55204030198699</c:v>
                </c:pt>
                <c:pt idx="3282">
                  <c:v>-13.617971848585196</c:v>
                </c:pt>
                <c:pt idx="3283">
                  <c:v>-13.684135165374459</c:v>
                </c:pt>
                <c:pt idx="3284">
                  <c:v>-13.75053045667647</c:v>
                </c:pt>
                <c:pt idx="3285">
                  <c:v>-13.817157914206126</c:v>
                </c:pt>
                <c:pt idx="3286">
                  <c:v>-13.884017717101775</c:v>
                </c:pt>
                <c:pt idx="3287">
                  <c:v>-13.951110031959375</c:v>
                </c:pt>
                <c:pt idx="3288">
                  <c:v>-14.018435012868935</c:v>
                </c:pt>
                <c:pt idx="3289">
                  <c:v>-14.0859928014549</c:v>
                </c:pt>
                <c:pt idx="3290">
                  <c:v>-14.153783526918593</c:v>
                </c:pt>
                <c:pt idx="3291">
                  <c:v>-14.221807306084813</c:v>
                </c:pt>
                <c:pt idx="3292">
                  <c:v>-14.290064243450342</c:v>
                </c:pt>
                <c:pt idx="3293">
                  <c:v>-14.35855443123614</c:v>
                </c:pt>
                <c:pt idx="3294">
                  <c:v>-14.427277949441585</c:v>
                </c:pt>
                <c:pt idx="3295">
                  <c:v>-14.496234865902395</c:v>
                </c:pt>
                <c:pt idx="3296">
                  <c:v>-14.565425236350842</c:v>
                </c:pt>
                <c:pt idx="3297">
                  <c:v>-14.634849104478418</c:v>
                </c:pt>
                <c:pt idx="3298">
                  <c:v>-14.704506502002282</c:v>
                </c:pt>
                <c:pt idx="3299">
                  <c:v>-14.774397448732445</c:v>
                </c:pt>
                <c:pt idx="3300">
                  <c:v>-14.844521952643298</c:v>
                </c:pt>
                <c:pt idx="3301">
                  <c:v>-14.914880009946982</c:v>
                </c:pt>
                <c:pt idx="3302">
                  <c:v>-14.985471605168835</c:v>
                </c:pt>
                <c:pt idx="3303">
                  <c:v>-15.056296711225581</c:v>
                </c:pt>
                <c:pt idx="3304">
                  <c:v>-15.127355289505742</c:v>
                </c:pt>
                <c:pt idx="3305">
                  <c:v>-15.198647289952703</c:v>
                </c:pt>
                <c:pt idx="3306">
                  <c:v>-15.270172651149512</c:v>
                </c:pt>
                <c:pt idx="3307">
                  <c:v>-15.341931300405454</c:v>
                </c:pt>
                <c:pt idx="3308">
                  <c:v>-15.413923153846007</c:v>
                </c:pt>
                <c:pt idx="3309">
                  <c:v>-15.486148116503664</c:v>
                </c:pt>
                <c:pt idx="3310">
                  <c:v>-15.5586060824109</c:v>
                </c:pt>
                <c:pt idx="3311">
                  <c:v>-15.631296934695474</c:v>
                </c:pt>
                <c:pt idx="3312">
                  <c:v>-15.704220545677185</c:v>
                </c:pt>
                <c:pt idx="3313">
                  <c:v>-15.777376776966898</c:v>
                </c:pt>
                <c:pt idx="3314">
                  <c:v>-15.850765479566334</c:v>
                </c:pt>
                <c:pt idx="3315">
                  <c:v>-15.924386493970168</c:v>
                </c:pt>
                <c:pt idx="3316">
                  <c:v>-15.998239650269944</c:v>
                </c:pt>
                <c:pt idx="3317">
                  <c:v>-16.072324768258913</c:v>
                </c:pt>
                <c:pt idx="3318">
                  <c:v>-16.146641657538549</c:v>
                </c:pt>
                <c:pt idx="3319">
                  <c:v>-16.22119011762657</c:v>
                </c:pt>
                <c:pt idx="3320">
                  <c:v>-16.295969938065888</c:v>
                </c:pt>
                <c:pt idx="3321">
                  <c:v>-16.370980898535489</c:v>
                </c:pt>
                <c:pt idx="3322">
                  <c:v>-16.446222768961675</c:v>
                </c:pt>
                <c:pt idx="3323">
                  <c:v>-16.521695309631149</c:v>
                </c:pt>
                <c:pt idx="3324">
                  <c:v>-16.597398271304954</c:v>
                </c:pt>
                <c:pt idx="3325">
                  <c:v>-16.673331395332369</c:v>
                </c:pt>
                <c:pt idx="3326">
                  <c:v>-16.749494413767952</c:v>
                </c:pt>
                <c:pt idx="3327">
                  <c:v>-16.82588704948763</c:v>
                </c:pt>
                <c:pt idx="3328">
                  <c:v>-16.90250901630553</c:v>
                </c:pt>
                <c:pt idx="3329">
                  <c:v>-16.979360019092969</c:v>
                </c:pt>
                <c:pt idx="3330">
                  <c:v>-17.056439753896871</c:v>
                </c:pt>
                <c:pt idx="3331">
                  <c:v>-17.133747908059426</c:v>
                </c:pt>
                <c:pt idx="3332">
                  <c:v>-17.211284160337815</c:v>
                </c:pt>
                <c:pt idx="3333">
                  <c:v>-17.289048181024722</c:v>
                </c:pt>
                <c:pt idx="3334">
                  <c:v>-17.367039632069762</c:v>
                </c:pt>
                <c:pt idx="3335">
                  <c:v>-17.445258167200127</c:v>
                </c:pt>
                <c:pt idx="3336">
                  <c:v>-17.523703432042296</c:v>
                </c:pt>
                <c:pt idx="3337">
                  <c:v>-17.602375064244413</c:v>
                </c:pt>
                <c:pt idx="3338">
                  <c:v>-17.681272693597926</c:v>
                </c:pt>
                <c:pt idx="3339">
                  <c:v>-17.760395942159651</c:v>
                </c:pt>
                <c:pt idx="3340">
                  <c:v>-17.839744424374725</c:v>
                </c:pt>
                <c:pt idx="3341">
                  <c:v>-17.919317747198157</c:v>
                </c:pt>
                <c:pt idx="3342">
                  <c:v>-17.99911551021793</c:v>
                </c:pt>
                <c:pt idx="3343">
                  <c:v>-18.079137305776367</c:v>
                </c:pt>
                <c:pt idx="3344">
                  <c:v>-18.159382719093333</c:v>
                </c:pt>
                <c:pt idx="3345">
                  <c:v>-18.239851328387296</c:v>
                </c:pt>
                <c:pt idx="3346">
                  <c:v>-18.320542704997585</c:v>
                </c:pt>
                <c:pt idx="3347">
                  <c:v>-18.401456413505638</c:v>
                </c:pt>
                <c:pt idx="3348">
                  <c:v>-18.482592011856152</c:v>
                </c:pt>
                <c:pt idx="3349">
                  <c:v>-18.563949051477962</c:v>
                </c:pt>
                <c:pt idx="3350">
                  <c:v>-18.645527077404825</c:v>
                </c:pt>
                <c:pt idx="3351">
                  <c:v>-18.727325628394357</c:v>
                </c:pt>
                <c:pt idx="3352">
                  <c:v>-18.809344237048492</c:v>
                </c:pt>
                <c:pt idx="3353">
                  <c:v>-18.8915824299321</c:v>
                </c:pt>
                <c:pt idx="3354">
                  <c:v>-18.97403972769073</c:v>
                </c:pt>
                <c:pt idx="3355">
                  <c:v>-19.056715645169454</c:v>
                </c:pt>
                <c:pt idx="3356">
                  <c:v>-19.139609691528857</c:v>
                </c:pt>
                <c:pt idx="3357">
                  <c:v>-19.222721370361992</c:v>
                </c:pt>
                <c:pt idx="3358">
                  <c:v>-19.306050179810221</c:v>
                </c:pt>
                <c:pt idx="3359">
                  <c:v>-19.389595612677379</c:v>
                </c:pt>
                <c:pt idx="3360">
                  <c:v>-19.473357156544704</c:v>
                </c:pt>
                <c:pt idx="3361">
                  <c:v>-19.55733429388351</c:v>
                </c:pt>
                <c:pt idx="3362">
                  <c:v>-19.641526502167714</c:v>
                </c:pt>
                <c:pt idx="3363">
                  <c:v>-19.7259332539859</c:v>
                </c:pt>
                <c:pt idx="3364">
                  <c:v>-19.810554017151006</c:v>
                </c:pt>
                <c:pt idx="3365">
                  <c:v>-19.895388254810943</c:v>
                </c:pt>
                <c:pt idx="3366">
                  <c:v>-19.980435425556625</c:v>
                </c:pt>
                <c:pt idx="3367">
                  <c:v>-20.065694983529909</c:v>
                </c:pt>
                <c:pt idx="3368">
                  <c:v>-20.15116637853048</c:v>
                </c:pt>
                <c:pt idx="3369">
                  <c:v>-20.236849056121034</c:v>
                </c:pt>
                <c:pt idx="3370">
                  <c:v>-20.322742457732311</c:v>
                </c:pt>
                <c:pt idx="3371">
                  <c:v>-20.408846020766486</c:v>
                </c:pt>
                <c:pt idx="3372">
                  <c:v>-20.495159178699204</c:v>
                </c:pt>
                <c:pt idx="3373">
                  <c:v>-20.581681361181673</c:v>
                </c:pt>
                <c:pt idx="3374">
                  <c:v>-20.66841199413966</c:v>
                </c:pt>
                <c:pt idx="3375">
                  <c:v>-20.755350499873465</c:v>
                </c:pt>
                <c:pt idx="3376">
                  <c:v>-20.842496297155119</c:v>
                </c:pt>
                <c:pt idx="3377">
                  <c:v>-20.929848801325438</c:v>
                </c:pt>
                <c:pt idx="3378">
                  <c:v>-21.017407424389209</c:v>
                </c:pt>
                <c:pt idx="3379">
                  <c:v>-21.105171575109086</c:v>
                </c:pt>
                <c:pt idx="3380">
                  <c:v>-21.19314065909931</c:v>
                </c:pt>
                <c:pt idx="3381">
                  <c:v>-21.281314078916935</c:v>
                </c:pt>
                <c:pt idx="3382">
                  <c:v>-21.369691234152324</c:v>
                </c:pt>
                <c:pt idx="3383">
                  <c:v>-21.458271521518789</c:v>
                </c:pt>
                <c:pt idx="3384">
                  <c:v>-21.547054334940249</c:v>
                </c:pt>
                <c:pt idx="3385">
                  <c:v>-21.636039065638265</c:v>
                </c:pt>
                <c:pt idx="3386">
                  <c:v>-21.72522510221707</c:v>
                </c:pt>
                <c:pt idx="3387">
                  <c:v>-21.81461183074849</c:v>
                </c:pt>
                <c:pt idx="3388">
                  <c:v>-21.904198634854129</c:v>
                </c:pt>
                <c:pt idx="3389">
                  <c:v>-21.993984895787563</c:v>
                </c:pt>
                <c:pt idx="3390">
                  <c:v>-22.083969992514536</c:v>
                </c:pt>
                <c:pt idx="3391">
                  <c:v>-22.174153301791701</c:v>
                </c:pt>
                <c:pt idx="3392">
                  <c:v>-22.26453419824534</c:v>
                </c:pt>
                <c:pt idx="3393">
                  <c:v>-22.355112054446874</c:v>
                </c:pt>
                <c:pt idx="3394">
                  <c:v>-22.445886240988813</c:v>
                </c:pt>
                <c:pt idx="3395">
                  <c:v>-22.536856126558344</c:v>
                </c:pt>
                <c:pt idx="3396">
                  <c:v>-22.628021078010299</c:v>
                </c:pt>
                <c:pt idx="3397">
                  <c:v>-22.71938046043854</c:v>
                </c:pt>
                <c:pt idx="3398">
                  <c:v>-22.810933637245846</c:v>
                </c:pt>
                <c:pt idx="3399">
                  <c:v>-22.902679970213157</c:v>
                </c:pt>
                <c:pt idx="3400">
                  <c:v>-22.994618819567091</c:v>
                </c:pt>
                <c:pt idx="3401">
                  <c:v>-23.086749544046125</c:v>
                </c:pt>
                <c:pt idx="3402">
                  <c:v>-23.179071500966423</c:v>
                </c:pt>
                <c:pt idx="3403">
                  <c:v>-23.271584046284609</c:v>
                </c:pt>
                <c:pt idx="3404">
                  <c:v>-23.364286534661481</c:v>
                </c:pt>
                <c:pt idx="3405">
                  <c:v>-23.457178319523262</c:v>
                </c:pt>
                <c:pt idx="3406">
                  <c:v>-23.550258753121206</c:v>
                </c:pt>
                <c:pt idx="3407">
                  <c:v>-23.643527186591179</c:v>
                </c:pt>
                <c:pt idx="3408">
                  <c:v>-23.736982970011869</c:v>
                </c:pt>
                <c:pt idx="3409">
                  <c:v>-23.830625452460286</c:v>
                </c:pt>
                <c:pt idx="3410">
                  <c:v>-23.924453982068343</c:v>
                </c:pt>
                <c:pt idx="3411">
                  <c:v>-24.018467906076786</c:v>
                </c:pt>
                <c:pt idx="3412">
                  <c:v>-24.112666570888308</c:v>
                </c:pt>
                <c:pt idx="3413">
                  <c:v>-24.207049322119488</c:v>
                </c:pt>
                <c:pt idx="3414">
                  <c:v>-24.301615504651522</c:v>
                </c:pt>
                <c:pt idx="3415">
                  <c:v>-24.396364462680864</c:v>
                </c:pt>
                <c:pt idx="3416">
                  <c:v>-24.491295539766845</c:v>
                </c:pt>
                <c:pt idx="3417">
                  <c:v>-24.586408078879984</c:v>
                </c:pt>
                <c:pt idx="3418">
                  <c:v>-24.681701422448125</c:v>
                </c:pt>
                <c:pt idx="3419">
                  <c:v>-24.777174912401673</c:v>
                </c:pt>
                <c:pt idx="3420">
                  <c:v>-24.872827890218808</c:v>
                </c:pt>
                <c:pt idx="3421">
                  <c:v>-24.968659696967531</c:v>
                </c:pt>
                <c:pt idx="3422">
                  <c:v>-25.064669673349634</c:v>
                </c:pt>
                <c:pt idx="3423">
                  <c:v>-25.160857159740267</c:v>
                </c:pt>
                <c:pt idx="3424">
                  <c:v>-25.257221496229537</c:v>
                </c:pt>
                <c:pt idx="3425">
                  <c:v>-25.353762022661247</c:v>
                </c:pt>
                <c:pt idx="3426">
                  <c:v>-25.450478078671551</c:v>
                </c:pt>
                <c:pt idx="3427">
                  <c:v>-25.547369003725908</c:v>
                </c:pt>
                <c:pt idx="3428">
                  <c:v>-25.644434137156175</c:v>
                </c:pt>
                <c:pt idx="3429">
                  <c:v>-25.741672818195877</c:v>
                </c:pt>
                <c:pt idx="3430">
                  <c:v>-25.839084386014285</c:v>
                </c:pt>
                <c:pt idx="3431">
                  <c:v>-25.936668179751532</c:v>
                </c:pt>
                <c:pt idx="3432">
                  <c:v>-26.034423538549625</c:v>
                </c:pt>
                <c:pt idx="3433">
                  <c:v>-26.132349801586571</c:v>
                </c:pt>
                <c:pt idx="3434">
                  <c:v>-26.230446308105755</c:v>
                </c:pt>
                <c:pt idx="3435">
                  <c:v>-26.328712397447227</c:v>
                </c:pt>
                <c:pt idx="3436">
                  <c:v>-26.42714740907714</c:v>
                </c:pt>
                <c:pt idx="3437">
                  <c:v>-26.525750682616067</c:v>
                </c:pt>
                <c:pt idx="3438">
                  <c:v>-26.624521557867094</c:v>
                </c:pt>
                <c:pt idx="3439">
                  <c:v>-26.723459374843387</c:v>
                </c:pt>
                <c:pt idx="3440">
                  <c:v>-26.822563473794201</c:v>
                </c:pt>
                <c:pt idx="3441">
                  <c:v>-26.921833195230299</c:v>
                </c:pt>
                <c:pt idx="3442">
                  <c:v>-27.02126787994964</c:v>
                </c:pt>
                <c:pt idx="3443">
                  <c:v>-27.12086686906116</c:v>
                </c:pt>
                <c:pt idx="3444">
                  <c:v>-27.22062950400797</c:v>
                </c:pt>
                <c:pt idx="3445">
                  <c:v>-27.320555126590907</c:v>
                </c:pt>
                <c:pt idx="3446">
                  <c:v>-27.420643078990423</c:v>
                </c:pt>
                <c:pt idx="3447">
                  <c:v>-27.52089270378784</c:v>
                </c:pt>
                <c:pt idx="3448">
                  <c:v>-27.62130334398686</c:v>
                </c:pt>
                <c:pt idx="3449">
                  <c:v>-27.721874343033118</c:v>
                </c:pt>
                <c:pt idx="3450">
                  <c:v>-27.822605044834432</c:v>
                </c:pt>
                <c:pt idx="3451">
                  <c:v>-27.923494793779806</c:v>
                </c:pt>
                <c:pt idx="3452">
                  <c:v>-28.024542934757545</c:v>
                </c:pt>
                <c:pt idx="3453">
                  <c:v>-28.125748813173853</c:v>
                </c:pt>
                <c:pt idx="3454">
                  <c:v>-28.227111774969345</c:v>
                </c:pt>
                <c:pt idx="3455">
                  <c:v>-28.328631166636828</c:v>
                </c:pt>
                <c:pt idx="3456">
                  <c:v>-28.430306335236622</c:v>
                </c:pt>
                <c:pt idx="3457">
                  <c:v>-28.532136628413411</c:v>
                </c:pt>
                <c:pt idx="3458">
                  <c:v>-28.63412139441089</c:v>
                </c:pt>
                <c:pt idx="3459">
                  <c:v>-28.736259982086672</c:v>
                </c:pt>
                <c:pt idx="3460">
                  <c:v>-28.838551740926725</c:v>
                </c:pt>
                <c:pt idx="3461">
                  <c:v>-28.94099602105927</c:v>
                </c:pt>
                <c:pt idx="3462">
                  <c:v>-29.043592173268355</c:v>
                </c:pt>
                <c:pt idx="3463">
                  <c:v>-29.146339549006814</c:v>
                </c:pt>
                <c:pt idx="3464">
                  <c:v>-29.249237500408288</c:v>
                </c:pt>
                <c:pt idx="3465">
                  <c:v>-29.352285380300387</c:v>
                </c:pt>
                <c:pt idx="3466">
                  <c:v>-29.455482542215677</c:v>
                </c:pt>
                <c:pt idx="3467">
                  <c:v>-29.55882834040359</c:v>
                </c:pt>
                <c:pt idx="3468">
                  <c:v>-29.662322129840994</c:v>
                </c:pt>
                <c:pt idx="3469">
                  <c:v>-29.765963266243467</c:v>
                </c:pt>
                <c:pt idx="3470">
                  <c:v>-29.86975110607457</c:v>
                </c:pt>
                <c:pt idx="3471">
                  <c:v>-29.973685006556956</c:v>
                </c:pt>
                <c:pt idx="3472">
                  <c:v>-30.077764325681319</c:v>
                </c:pt>
                <c:pt idx="3473">
                  <c:v>-30.181988422215667</c:v>
                </c:pt>
                <c:pt idx="3474">
                  <c:v>-30.286356655714801</c:v>
                </c:pt>
                <c:pt idx="3475">
                  <c:v>-30.390868386528197</c:v>
                </c:pt>
                <c:pt idx="3476">
                  <c:v>-30.495522975809589</c:v>
                </c:pt>
                <c:pt idx="3477">
                  <c:v>-30.600319785523777</c:v>
                </c:pt>
                <c:pt idx="3478">
                  <c:v>-30.705258178454979</c:v>
                </c:pt>
                <c:pt idx="3479">
                  <c:v>-30.810337518214993</c:v>
                </c:pt>
                <c:pt idx="3480">
                  <c:v>-30.91555716924988</c:v>
                </c:pt>
                <c:pt idx="3481">
                  <c:v>-31.020916496846574</c:v>
                </c:pt>
                <c:pt idx="3482">
                  <c:v>-31.12641486714114</c:v>
                </c:pt>
                <c:pt idx="3483">
                  <c:v>-31.232051647123864</c:v>
                </c:pt>
                <c:pt idx="3484">
                  <c:v>-31.337826204646785</c:v>
                </c:pt>
                <c:pt idx="3485">
                  <c:v>-31.443737908429089</c:v>
                </c:pt>
                <c:pt idx="3486">
                  <c:v>-31.549786128063346</c:v>
                </c:pt>
                <c:pt idx="3487">
                  <c:v>-31.655970234021517</c:v>
                </c:pt>
                <c:pt idx="3488">
                  <c:v>-31.762289597660253</c:v>
                </c:pt>
                <c:pt idx="3489">
                  <c:v>-31.868743591226078</c:v>
                </c:pt>
                <c:pt idx="3490">
                  <c:v>-31.975331587861142</c:v>
                </c:pt>
                <c:pt idx="3491">
                  <c:v>-32.082052961608113</c:v>
                </c:pt>
                <c:pt idx="3492">
                  <c:v>-32.188907087414606</c:v>
                </c:pt>
                <c:pt idx="3493">
                  <c:v>-32.295893341138111</c:v>
                </c:pt>
                <c:pt idx="3494">
                  <c:v>-32.40301109955147</c:v>
                </c:pt>
                <c:pt idx="3495">
                  <c:v>-32.510259740345838</c:v>
                </c:pt>
                <c:pt idx="3496">
                  <c:v>-32.61763864213588</c:v>
                </c:pt>
                <c:pt idx="3497">
                  <c:v>-32.725147184463751</c:v>
                </c:pt>
                <c:pt idx="3498">
                  <c:v>-32.832784747803146</c:v>
                </c:pt>
                <c:pt idx="3499">
                  <c:v>-32.940550713563347</c:v>
                </c:pt>
                <c:pt idx="3500">
                  <c:v>-33.048444464092441</c:v>
                </c:pt>
                <c:pt idx="3501">
                  <c:v>-33.156465382681787</c:v>
                </c:pt>
                <c:pt idx="3502">
                  <c:v>-33.264612853569091</c:v>
                </c:pt>
                <c:pt idx="3503">
                  <c:v>-33.372886261942163</c:v>
                </c:pt>
                <c:pt idx="3504">
                  <c:v>-33.481284993941969</c:v>
                </c:pt>
                <c:pt idx="3505">
                  <c:v>-33.58980843666636</c:v>
                </c:pt>
                <c:pt idx="3506">
                  <c:v>-33.698455978172689</c:v>
                </c:pt>
                <c:pt idx="3507">
                  <c:v>-33.807227007481693</c:v>
                </c:pt>
                <c:pt idx="3508">
                  <c:v>-33.916120914579814</c:v>
                </c:pt>
                <c:pt idx="3509">
                  <c:v>-34.025137090422547</c:v>
                </c:pt>
                <c:pt idx="3510">
                  <c:v>-34.134274926937621</c:v>
                </c:pt>
                <c:pt idx="3511">
                  <c:v>-34.24353381702651</c:v>
                </c:pt>
                <c:pt idx="3512">
                  <c:v>-34.352913154568895</c:v>
                </c:pt>
                <c:pt idx="3513">
                  <c:v>-34.462412334424634</c:v>
                </c:pt>
                <c:pt idx="3514">
                  <c:v>-34.572030752435616</c:v>
                </c:pt>
                <c:pt idx="3515">
                  <c:v>-34.681767805429722</c:v>
                </c:pt>
                <c:pt idx="3516">
                  <c:v>-34.791622891222424</c:v>
                </c:pt>
                <c:pt idx="3517">
                  <c:v>-34.901595408619343</c:v>
                </c:pt>
                <c:pt idx="3518">
                  <c:v>-35.011684757419118</c:v>
                </c:pt>
                <c:pt idx="3519">
                  <c:v>-35.12189033841527</c:v>
                </c:pt>
                <c:pt idx="3520">
                  <c:v>-35.232211553398933</c:v>
                </c:pt>
                <c:pt idx="3521">
                  <c:v>-35.342647805160766</c:v>
                </c:pt>
                <c:pt idx="3522">
                  <c:v>-35.453198497493524</c:v>
                </c:pt>
                <c:pt idx="3523">
                  <c:v>-35.563863035193876</c:v>
                </c:pt>
                <c:pt idx="3524">
                  <c:v>-35.674640824065065</c:v>
                </c:pt>
                <c:pt idx="3525">
                  <c:v>-35.785531270919115</c:v>
                </c:pt>
                <c:pt idx="3526">
                  <c:v>-35.896533783577802</c:v>
                </c:pt>
                <c:pt idx="3527">
                  <c:v>-36.00764777087619</c:v>
                </c:pt>
                <c:pt idx="3528">
                  <c:v>-36.118872642664151</c:v>
                </c:pt>
                <c:pt idx="3529">
                  <c:v>-36.23020780980773</c:v>
                </c:pt>
                <c:pt idx="3530">
                  <c:v>-36.341652684192226</c:v>
                </c:pt>
                <c:pt idx="3531">
                  <c:v>-36.453206678723078</c:v>
                </c:pt>
                <c:pt idx="3532">
                  <c:v>-36.564869207328869</c:v>
                </c:pt>
                <c:pt idx="3533">
                  <c:v>-36.676639684962559</c:v>
                </c:pt>
                <c:pt idx="3534">
                  <c:v>-36.78851752760329</c:v>
                </c:pt>
                <c:pt idx="3535">
                  <c:v>-36.900502152258731</c:v>
                </c:pt>
                <c:pt idx="3536">
                  <c:v>-37.012592976966786</c:v>
                </c:pt>
                <c:pt idx="3537">
                  <c:v>-37.124789420797171</c:v>
                </c:pt>
                <c:pt idx="3538">
                  <c:v>-37.237090903853279</c:v>
                </c:pt>
                <c:pt idx="3539">
                  <c:v>-37.349496847274452</c:v>
                </c:pt>
                <c:pt idx="3540">
                  <c:v>-37.462006673237141</c:v>
                </c:pt>
                <c:pt idx="3541">
                  <c:v>-37.574619804956789</c:v>
                </c:pt>
                <c:pt idx="3542">
                  <c:v>-37.687335666690018</c:v>
                </c:pt>
                <c:pt idx="3543">
                  <c:v>-37.800153683735971</c:v>
                </c:pt>
                <c:pt idx="3544">
                  <c:v>-37.913073282437466</c:v>
                </c:pt>
                <c:pt idx="3545">
                  <c:v>-38.026093890184129</c:v>
                </c:pt>
                <c:pt idx="3546">
                  <c:v>-38.139214935412745</c:v>
                </c:pt>
                <c:pt idx="3547">
                  <c:v>-38.252435847609178</c:v>
                </c:pt>
                <c:pt idx="3548">
                  <c:v>-38.365756057310442</c:v>
                </c:pt>
                <c:pt idx="3549">
                  <c:v>-38.479174996106075</c:v>
                </c:pt>
                <c:pt idx="3550">
                  <c:v>-38.592692096639674</c:v>
                </c:pt>
                <c:pt idx="3551">
                  <c:v>-38.706306792610434</c:v>
                </c:pt>
                <c:pt idx="3552">
                  <c:v>-38.820018518774731</c:v>
                </c:pt>
                <c:pt idx="3553">
                  <c:v>-38.933826710948011</c:v>
                </c:pt>
                <c:pt idx="3554">
                  <c:v>-39.047730806005475</c:v>
                </c:pt>
                <c:pt idx="3555">
                  <c:v>-39.161730241884712</c:v>
                </c:pt>
                <c:pt idx="3556">
                  <c:v>-39.275824457586182</c:v>
                </c:pt>
                <c:pt idx="3557">
                  <c:v>-39.390012893175559</c:v>
                </c:pt>
                <c:pt idx="3558">
                  <c:v>-39.504294989784078</c:v>
                </c:pt>
                <c:pt idx="3559">
                  <c:v>-39.618670189611116</c:v>
                </c:pt>
                <c:pt idx="3560">
                  <c:v>-39.733137935924901</c:v>
                </c:pt>
                <c:pt idx="3561">
                  <c:v>-39.847697673064047</c:v>
                </c:pt>
                <c:pt idx="3562">
                  <c:v>-39.962348846439035</c:v>
                </c:pt>
                <c:pt idx="3563">
                  <c:v>-40.077090902533627</c:v>
                </c:pt>
                <c:pt idx="3564">
                  <c:v>-40.1919232889054</c:v>
                </c:pt>
                <c:pt idx="3565">
                  <c:v>-40.306845454188547</c:v>
                </c:pt>
                <c:pt idx="3566">
                  <c:v>-40.421856848093753</c:v>
                </c:pt>
                <c:pt idx="3567">
                  <c:v>-40.536956921409882</c:v>
                </c:pt>
                <c:pt idx="3568">
                  <c:v>-40.652145126005692</c:v>
                </c:pt>
                <c:pt idx="3569">
                  <c:v>-40.767420914830304</c:v>
                </c:pt>
                <c:pt idx="3570">
                  <c:v>-40.882783741914892</c:v>
                </c:pt>
                <c:pt idx="3571">
                  <c:v>-40.998233062373409</c:v>
                </c:pt>
                <c:pt idx="3572">
                  <c:v>-41.113768332404206</c:v>
                </c:pt>
                <c:pt idx="3573">
                  <c:v>-41.22938900929082</c:v>
                </c:pt>
                <c:pt idx="3574">
                  <c:v>-41.345094551402575</c:v>
                </c:pt>
                <c:pt idx="3575">
                  <c:v>-41.460884418196919</c:v>
                </c:pt>
                <c:pt idx="3576">
                  <c:v>-41.576758070218894</c:v>
                </c:pt>
                <c:pt idx="3577">
                  <c:v>-41.692714969103136</c:v>
                </c:pt>
                <c:pt idx="3578">
                  <c:v>-41.808754577574433</c:v>
                </c:pt>
                <c:pt idx="3579">
                  <c:v>-41.924876359448902</c:v>
                </c:pt>
                <c:pt idx="3580">
                  <c:v>-42.041079779634188</c:v>
                </c:pt>
                <c:pt idx="3581">
                  <c:v>-42.157364304131363</c:v>
                </c:pt>
                <c:pt idx="3582">
                  <c:v>-42.273729400034654</c:v>
                </c:pt>
                <c:pt idx="3583">
                  <c:v>-42.390174535532985</c:v>
                </c:pt>
                <c:pt idx="3584">
                  <c:v>-42.506699179910456</c:v>
                </c:pt>
                <c:pt idx="3585">
                  <c:v>-42.623302803546459</c:v>
                </c:pt>
                <c:pt idx="3586">
                  <c:v>-42.739984877917891</c:v>
                </c:pt>
                <c:pt idx="3587">
                  <c:v>-42.856744875598061</c:v>
                </c:pt>
                <c:pt idx="3588">
                  <c:v>-42.973582270258106</c:v>
                </c:pt>
                <c:pt idx="3589">
                  <c:v>-43.090496536667622</c:v>
                </c:pt>
                <c:pt idx="3590">
                  <c:v>-43.207487150694853</c:v>
                </c:pt>
                <c:pt idx="3591">
                  <c:v>-43.324553589307527</c:v>
                </c:pt>
                <c:pt idx="3592">
                  <c:v>-43.441695330572756</c:v>
                </c:pt>
                <c:pt idx="3593">
                  <c:v>-43.558911853657882</c:v>
                </c:pt>
                <c:pt idx="3594">
                  <c:v>-43.676202638830553</c:v>
                </c:pt>
                <c:pt idx="3595">
                  <c:v>-43.793567167459159</c:v>
                </c:pt>
                <c:pt idx="3596">
                  <c:v>-43.911004922013319</c:v>
                </c:pt>
                <c:pt idx="3597">
                  <c:v>-44.028515386063624</c:v>
                </c:pt>
                <c:pt idx="3598">
                  <c:v>-44.146098044281963</c:v>
                </c:pt>
                <c:pt idx="3599">
                  <c:v>-44.26375238244183</c:v>
                </c:pt>
                <c:pt idx="3600">
                  <c:v>-44.381477887418434</c:v>
                </c:pt>
                <c:pt idx="3601">
                  <c:v>-44.499274047188202</c:v>
                </c:pt>
                <c:pt idx="3602">
                  <c:v>-44.617140350829644</c:v>
                </c:pt>
                <c:pt idx="3603">
                  <c:v>-44.735076288522286</c:v>
                </c:pt>
                <c:pt idx="3604">
                  <c:v>-44.85308135154753</c:v>
                </c:pt>
                <c:pt idx="3605">
                  <c:v>-44.971155032287918</c:v>
                </c:pt>
                <c:pt idx="3606">
                  <c:v>-45.089296824227105</c:v>
                </c:pt>
                <c:pt idx="3607">
                  <c:v>-45.207506221949401</c:v>
                </c:pt>
                <c:pt idx="3608">
                  <c:v>-45.3257827211402</c:v>
                </c:pt>
                <c:pt idx="3609">
                  <c:v>-45.444125818584467</c:v>
                </c:pt>
                <c:pt idx="3610">
                  <c:v>-45.562535012167103</c:v>
                </c:pt>
                <c:pt idx="3611">
                  <c:v>-45.681009800872836</c:v>
                </c:pt>
                <c:pt idx="3612">
                  <c:v>-45.799549684784687</c:v>
                </c:pt>
                <c:pt idx="3613">
                  <c:v>-45.918154165084545</c:v>
                </c:pt>
                <c:pt idx="3614">
                  <c:v>-46.036822744051392</c:v>
                </c:pt>
                <c:pt idx="3615">
                  <c:v>-46.155554925061907</c:v>
                </c:pt>
                <c:pt idx="3616">
                  <c:v>-46.274350212588715</c:v>
                </c:pt>
                <c:pt idx="3617">
                  <c:v>-46.39320811220032</c:v>
                </c:pt>
                <c:pt idx="3618">
                  <c:v>-46.512128130560264</c:v>
                </c:pt>
                <c:pt idx="3619">
                  <c:v>-46.631109775425593</c:v>
                </c:pt>
                <c:pt idx="3620">
                  <c:v>-46.750152555646949</c:v>
                </c:pt>
                <c:pt idx="3621">
                  <c:v>-46.869255981166532</c:v>
                </c:pt>
                <c:pt idx="3622">
                  <c:v>-46.988419563018311</c:v>
                </c:pt>
                <c:pt idx="3623">
                  <c:v>-47.107642813325789</c:v>
                </c:pt>
                <c:pt idx="3624">
                  <c:v>-47.226925245301757</c:v>
                </c:pt>
                <c:pt idx="3625">
                  <c:v>-47.346266373246976</c:v>
                </c:pt>
                <c:pt idx="3626">
                  <c:v>-47.465665712548315</c:v>
                </c:pt>
                <c:pt idx="3627">
                  <c:v>-47.585122779678514</c:v>
                </c:pt>
                <c:pt idx="3628">
                  <c:v>-47.70463709219338</c:v>
                </c:pt>
                <c:pt idx="3629">
                  <c:v>-47.824208168732781</c:v>
                </c:pt>
                <c:pt idx="3630">
                  <c:v>-47.943835529016695</c:v>
                </c:pt>
                <c:pt idx="3631">
                  <c:v>-48.063518693845083</c:v>
                </c:pt>
                <c:pt idx="3632">
                  <c:v>-48.183257185096551</c:v>
                </c:pt>
                <c:pt idx="3633">
                  <c:v>-48.303050525725695</c:v>
                </c:pt>
                <c:pt idx="3634">
                  <c:v>-48.422898239762944</c:v>
                </c:pt>
                <c:pt idx="3635">
                  <c:v>-48.542799852311127</c:v>
                </c:pt>
                <c:pt idx="3636">
                  <c:v>-48.662754889545553</c:v>
                </c:pt>
                <c:pt idx="3637">
                  <c:v>-48.78276287871082</c:v>
                </c:pt>
                <c:pt idx="3638">
                  <c:v>-48.902823348119632</c:v>
                </c:pt>
                <c:pt idx="3639">
                  <c:v>-49.022935827151201</c:v>
                </c:pt>
                <c:pt idx="3640">
                  <c:v>-49.143099846248184</c:v>
                </c:pt>
                <c:pt idx="3641">
                  <c:v>-49.263314936916046</c:v>
                </c:pt>
                <c:pt idx="3642">
                  <c:v>-49.383580631720335</c:v>
                </c:pt>
                <c:pt idx="3643">
                  <c:v>-49.50389646428475</c:v>
                </c:pt>
                <c:pt idx="3644">
                  <c:v>-49.624261969288469</c:v>
                </c:pt>
                <c:pt idx="3645">
                  <c:v>-49.744676682465126</c:v>
                </c:pt>
                <c:pt idx="3646">
                  <c:v>-49.865140140599628</c:v>
                </c:pt>
                <c:pt idx="3647">
                  <c:v>-49.985651881526316</c:v>
                </c:pt>
                <c:pt idx="3648">
                  <c:v>-50.10621144412621</c:v>
                </c:pt>
                <c:pt idx="3649">
                  <c:v>-50.226818368325269</c:v>
                </c:pt>
                <c:pt idx="3650">
                  <c:v>-50.347472195091584</c:v>
                </c:pt>
                <c:pt idx="3651">
                  <c:v>-50.468172466433046</c:v>
                </c:pt>
                <c:pt idx="3652">
                  <c:v>-50.588918725394684</c:v>
                </c:pt>
                <c:pt idx="3653">
                  <c:v>-50.709710516056262</c:v>
                </c:pt>
                <c:pt idx="3654">
                  <c:v>-50.830547383529705</c:v>
                </c:pt>
                <c:pt idx="3655">
                  <c:v>-50.951428873956395</c:v>
                </c:pt>
                <c:pt idx="3656">
                  <c:v>-51.072354534504782</c:v>
                </c:pt>
                <c:pt idx="3657">
                  <c:v>-51.193323913366825</c:v>
                </c:pt>
                <c:pt idx="3658">
                  <c:v>-51.314336559756597</c:v>
                </c:pt>
                <c:pt idx="3659">
                  <c:v>-51.435392023905933</c:v>
                </c:pt>
                <c:pt idx="3660">
                  <c:v>-51.556489857062871</c:v>
                </c:pt>
                <c:pt idx="3661">
                  <c:v>-51.677629611488207</c:v>
                </c:pt>
                <c:pt idx="3662">
                  <c:v>-51.798810840452497</c:v>
                </c:pt>
                <c:pt idx="3663">
                  <c:v>-51.92003309823312</c:v>
                </c:pt>
                <c:pt idx="3664">
                  <c:v>-52.041295940111716</c:v>
                </c:pt>
                <c:pt idx="3665">
                  <c:v>-52.162598922370734</c:v>
                </c:pt>
                <c:pt idx="3666">
                  <c:v>-52.283941602290376</c:v>
                </c:pt>
                <c:pt idx="3667">
                  <c:v>-52.405323538145502</c:v>
                </c:pt>
                <c:pt idx="3668">
                  <c:v>-52.526744289202874</c:v>
                </c:pt>
                <c:pt idx="3669">
                  <c:v>-52.648203415717518</c:v>
                </c:pt>
                <c:pt idx="3670">
                  <c:v>-52.7697004789297</c:v>
                </c:pt>
                <c:pt idx="3671">
                  <c:v>-52.891235041061513</c:v>
                </c:pt>
                <c:pt idx="3672">
                  <c:v>-53.012806665314116</c:v>
                </c:pt>
                <c:pt idx="3673">
                  <c:v>-53.134414915863971</c:v>
                </c:pt>
                <c:pt idx="3674">
                  <c:v>-53.25605935785952</c:v>
                </c:pt>
                <c:pt idx="3675">
                  <c:v>-53.377739557418138</c:v>
                </c:pt>
                <c:pt idx="3676">
                  <c:v>-53.499455081622344</c:v>
                </c:pt>
                <c:pt idx="3677">
                  <c:v>-53.621205498516893</c:v>
                </c:pt>
                <c:pt idx="3678">
                  <c:v>-53.742990377104796</c:v>
                </c:pt>
                <c:pt idx="3679">
                  <c:v>-53.864809287344443</c:v>
                </c:pt>
                <c:pt idx="3680">
                  <c:v>-53.986661800145555</c:v>
                </c:pt>
                <c:pt idx="3681">
                  <c:v>-54.108547487365762</c:v>
                </c:pt>
                <c:pt idx="3682">
                  <c:v>-54.230465921807877</c:v>
                </c:pt>
                <c:pt idx="3683">
                  <c:v>-54.352416677214997</c:v>
                </c:pt>
                <c:pt idx="3684">
                  <c:v>-54.474399328268092</c:v>
                </c:pt>
                <c:pt idx="3685">
                  <c:v>-54.596413450581792</c:v>
                </c:pt>
                <c:pt idx="3686">
                  <c:v>-54.718458620701114</c:v>
                </c:pt>
                <c:pt idx="3687">
                  <c:v>-54.840534416097597</c:v>
                </c:pt>
                <c:pt idx="3688">
                  <c:v>-54.962640415165623</c:v>
                </c:pt>
                <c:pt idx="3689">
                  <c:v>-55.084776197218872</c:v>
                </c:pt>
                <c:pt idx="3690">
                  <c:v>-55.206941342487013</c:v>
                </c:pt>
                <c:pt idx="3691">
                  <c:v>-55.329135432111364</c:v>
                </c:pt>
                <c:pt idx="3692">
                  <c:v>-55.451358048141756</c:v>
                </c:pt>
                <c:pt idx="3693">
                  <c:v>-55.573608773532328</c:v>
                </c:pt>
                <c:pt idx="3694">
                  <c:v>-55.695887192137938</c:v>
                </c:pt>
                <c:pt idx="3695">
                  <c:v>-55.818192888711422</c:v>
                </c:pt>
                <c:pt idx="3696">
                  <c:v>-55.940525448897972</c:v>
                </c:pt>
                <c:pt idx="3697">
                  <c:v>-56.062884459233153</c:v>
                </c:pt>
                <c:pt idx="3698">
                  <c:v>-56.185269507137946</c:v>
                </c:pt>
                <c:pt idx="3699">
                  <c:v>-56.307680180916115</c:v>
                </c:pt>
                <c:pt idx="3700">
                  <c:v>-56.430116069749488</c:v>
                </c:pt>
                <c:pt idx="3701">
                  <c:v>-56.552576763694447</c:v>
                </c:pt>
                <c:pt idx="3702">
                  <c:v>-56.675061853678869</c:v>
                </c:pt>
                <c:pt idx="3703">
                  <c:v>-56.797570931497113</c:v>
                </c:pt>
                <c:pt idx="3704">
                  <c:v>-56.920103589807589</c:v>
                </c:pt>
                <c:pt idx="3705">
                  <c:v>-57.042659422128146</c:v>
                </c:pt>
                <c:pt idx="3706">
                  <c:v>-57.165238022832725</c:v>
                </c:pt>
                <c:pt idx="3707">
                  <c:v>-57.287838987147104</c:v>
                </c:pt>
                <c:pt idx="3708">
                  <c:v>-57.410461911146214</c:v>
                </c:pt>
                <c:pt idx="3709">
                  <c:v>-57.533106391749357</c:v>
                </c:pt>
                <c:pt idx="3710">
                  <c:v>-57.655772026716896</c:v>
                </c:pt>
                <c:pt idx="3711">
                  <c:v>-57.778458414646991</c:v>
                </c:pt>
                <c:pt idx="3712">
                  <c:v>-57.901165154970826</c:v>
                </c:pt>
                <c:pt idx="3713">
                  <c:v>-58.023891847949898</c:v>
                </c:pt>
                <c:pt idx="3714">
                  <c:v>-58.146638094672568</c:v>
                </c:pt>
                <c:pt idx="3715">
                  <c:v>-58.269403497048977</c:v>
                </c:pt>
                <c:pt idx="3716">
                  <c:v>-58.39218765780889</c:v>
                </c:pt>
                <c:pt idx="3717">
                  <c:v>-58.51499018049747</c:v>
                </c:pt>
                <c:pt idx="3718">
                  <c:v>-58.637810669471769</c:v>
                </c:pt>
                <c:pt idx="3719">
                  <c:v>-58.760648729897042</c:v>
                </c:pt>
                <c:pt idx="3720">
                  <c:v>-58.883503967743167</c:v>
                </c:pt>
                <c:pt idx="3721">
                  <c:v>-59.006375989781304</c:v>
                </c:pt>
                <c:pt idx="3722">
                  <c:v>-59.129264403580336</c:v>
                </c:pt>
                <c:pt idx="3723">
                  <c:v>-59.252168817503453</c:v>
                </c:pt>
                <c:pt idx="3724">
                  <c:v>-59.375088840704329</c:v>
                </c:pt>
                <c:pt idx="3725">
                  <c:v>-59.49802408312398</c:v>
                </c:pt>
                <c:pt idx="3726">
                  <c:v>-59.620974155487723</c:v>
                </c:pt>
                <c:pt idx="3727">
                  <c:v>-59.743938669301002</c:v>
                </c:pt>
                <c:pt idx="3728">
                  <c:v>-59.866917236846447</c:v>
                </c:pt>
                <c:pt idx="3729">
                  <c:v>-59.989909471180773</c:v>
                </c:pt>
                <c:pt idx="3730">
                  <c:v>-60.112914986131202</c:v>
                </c:pt>
                <c:pt idx="3731">
                  <c:v>-60.235933396292261</c:v>
                </c:pt>
                <c:pt idx="3732">
                  <c:v>-60.358964317022824</c:v>
                </c:pt>
                <c:pt idx="3733">
                  <c:v>-60.482007364442779</c:v>
                </c:pt>
                <c:pt idx="3734">
                  <c:v>-60.605062155429195</c:v>
                </c:pt>
                <c:pt idx="3735">
                  <c:v>-60.728128307615073</c:v>
                </c:pt>
                <c:pt idx="3736">
                  <c:v>-60.851205439383932</c:v>
                </c:pt>
                <c:pt idx="3737">
                  <c:v>-60.974293169868687</c:v>
                </c:pt>
                <c:pt idx="3738">
                  <c:v>-61.097391118948067</c:v>
                </c:pt>
                <c:pt idx="3739">
                  <c:v>-61.220498907243311</c:v>
                </c:pt>
                <c:pt idx="3740">
                  <c:v>-61.343616156115395</c:v>
                </c:pt>
                <c:pt idx="3741">
                  <c:v>-61.466742487663126</c:v>
                </c:pt>
                <c:pt idx="3742">
                  <c:v>-61.589877524718879</c:v>
                </c:pt>
                <c:pt idx="3743">
                  <c:v>-61.71302089084697</c:v>
                </c:pt>
                <c:pt idx="3744">
                  <c:v>-61.836172210340685</c:v>
                </c:pt>
                <c:pt idx="3745">
                  <c:v>-61.959331108219551</c:v>
                </c:pt>
                <c:pt idx="3746">
                  <c:v>-62.082497210226748</c:v>
                </c:pt>
                <c:pt idx="3747">
                  <c:v>-62.205670142826676</c:v>
                </c:pt>
                <c:pt idx="3748">
                  <c:v>-62.32884953320233</c:v>
                </c:pt>
                <c:pt idx="3749">
                  <c:v>-62.452035009253251</c:v>
                </c:pt>
                <c:pt idx="3750">
                  <c:v>-62.575226199592763</c:v>
                </c:pt>
                <c:pt idx="3751">
                  <c:v>-62.698422733545783</c:v>
                </c:pt>
                <c:pt idx="3752">
                  <c:v>-62.821624241146864</c:v>
                </c:pt>
                <c:pt idx="3753">
                  <c:v>-62.944830353137455</c:v>
                </c:pt>
                <c:pt idx="3754">
                  <c:v>-63.068040700964715</c:v>
                </c:pt>
                <c:pt idx="3755">
                  <c:v>-63.191254916778249</c:v>
                </c:pt>
                <c:pt idx="3756">
                  <c:v>-63.314472633429268</c:v>
                </c:pt>
                <c:pt idx="3757">
                  <c:v>-63.437693484467857</c:v>
                </c:pt>
                <c:pt idx="3758">
                  <c:v>-63.560917104141275</c:v>
                </c:pt>
                <c:pt idx="3759">
                  <c:v>-63.684143127392787</c:v>
                </c:pt>
                <c:pt idx="3760">
                  <c:v>-63.807371189859275</c:v>
                </c:pt>
                <c:pt idx="3761">
                  <c:v>-63.93060092786957</c:v>
                </c:pt>
                <c:pt idx="3762">
                  <c:v>-64.053831978443526</c:v>
                </c:pt>
                <c:pt idx="3763">
                  <c:v>-64.177063979289755</c:v>
                </c:pt>
                <c:pt idx="3764">
                  <c:v>-64.300296568804541</c:v>
                </c:pt>
                <c:pt idx="3765">
                  <c:v>-64.423529386070811</c:v>
                </c:pt>
                <c:pt idx="3766">
                  <c:v>-64.54676207085609</c:v>
                </c:pt>
                <c:pt idx="3767">
                  <c:v>-64.669994263612068</c:v>
                </c:pt>
                <c:pt idx="3768">
                  <c:v>-64.793225605472955</c:v>
                </c:pt>
                <c:pt idx="3769">
                  <c:v>-64.916455738254584</c:v>
                </c:pt>
                <c:pt idx="3770">
                  <c:v>-65.039684304453701</c:v>
                </c:pt>
                <c:pt idx="3771">
                  <c:v>-65.16291094724653</c:v>
                </c:pt>
                <c:pt idx="3772">
                  <c:v>-65.286135310488447</c:v>
                </c:pt>
                <c:pt idx="3773">
                  <c:v>-65.409357038713097</c:v>
                </c:pt>
                <c:pt idx="3774">
                  <c:v>-65.532575777131726</c:v>
                </c:pt>
                <c:pt idx="3775">
                  <c:v>-65.655791171632529</c:v>
                </c:pt>
                <c:pt idx="3776">
                  <c:v>-65.779002868780353</c:v>
                </c:pt>
                <c:pt idx="3777">
                  <c:v>-65.90221051581625</c:v>
                </c:pt>
                <c:pt idx="3778">
                  <c:v>-66.025413760657145</c:v>
                </c:pt>
                <c:pt idx="3779">
                  <c:v>-66.148612251895628</c:v>
                </c:pt>
                <c:pt idx="3780">
                  <c:v>-66.271805638799975</c:v>
                </c:pt>
                <c:pt idx="3781">
                  <c:v>-66.394993571313677</c:v>
                </c:pt>
                <c:pt idx="3782">
                  <c:v>-66.51817570005602</c:v>
                </c:pt>
                <c:pt idx="3783">
                  <c:v>-66.641351676321904</c:v>
                </c:pt>
                <c:pt idx="3784">
                  <c:v>-66.764521152082338</c:v>
                </c:pt>
                <c:pt idx="3785">
                  <c:v>-66.887683779984471</c:v>
                </c:pt>
                <c:pt idx="3786">
                  <c:v>-67.010839213352284</c:v>
                </c:pt>
                <c:pt idx="3787">
                  <c:v>-67.13398710618668</c:v>
                </c:pt>
                <c:pt idx="3788">
                  <c:v>-67.257127113166703</c:v>
                </c:pt>
                <c:pt idx="3789">
                  <c:v>-67.380258889650108</c:v>
                </c:pt>
                <c:pt idx="3790">
                  <c:v>-67.503382091673544</c:v>
                </c:pt>
                <c:pt idx="3791">
                  <c:v>-67.626496375953977</c:v>
                </c:pt>
                <c:pt idx="3792">
                  <c:v>-67.749601399890139</c:v>
                </c:pt>
                <c:pt idx="3793">
                  <c:v>-67.872696821562769</c:v>
                </c:pt>
                <c:pt idx="3794">
                  <c:v>-67.995782299735851</c:v>
                </c:pt>
                <c:pt idx="3795">
                  <c:v>-68.118857493858755</c:v>
                </c:pt>
                <c:pt idx="3796">
                  <c:v>-68.24192206406687</c:v>
                </c:pt>
                <c:pt idx="3797">
                  <c:v>-68.364975671183515</c:v>
                </c:pt>
                <c:pt idx="3798">
                  <c:v>-68.488017976720968</c:v>
                </c:pt>
                <c:pt idx="3799">
                  <c:v>-68.611048642883048</c:v>
                </c:pt>
                <c:pt idx="3800">
                  <c:v>-68.734067332565971</c:v>
                </c:pt>
                <c:pt idx="3801">
                  <c:v>-68.85707370936116</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345893888"/>
        <c:axId val="364328448"/>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89.980496304350567</c:v>
                </c:pt>
                <c:pt idx="1">
                  <c:v>89.980422190323551</c:v>
                </c:pt>
                <c:pt idx="2">
                  <c:v>89.980347794663416</c:v>
                </c:pt>
                <c:pt idx="3">
                  <c:v>89.980273116299969</c:v>
                </c:pt>
                <c:pt idx="4">
                  <c:v>89.980198154158941</c:v>
                </c:pt>
                <c:pt idx="5">
                  <c:v>89.980122907161942</c:v>
                </c:pt>
                <c:pt idx="6">
                  <c:v>89.980047374226572</c:v>
                </c:pt>
                <c:pt idx="7">
                  <c:v>89.979971554266271</c:v>
                </c:pt>
                <c:pt idx="8">
                  <c:v>89.97989544619027</c:v>
                </c:pt>
                <c:pt idx="9">
                  <c:v>89.979819048903835</c:v>
                </c:pt>
                <c:pt idx="10">
                  <c:v>89.979742361307885</c:v>
                </c:pt>
                <c:pt idx="11">
                  <c:v>89.979665382299288</c:v>
                </c:pt>
                <c:pt idx="12">
                  <c:v>89.979588110770663</c:v>
                </c:pt>
                <c:pt idx="13">
                  <c:v>89.979510545610452</c:v>
                </c:pt>
                <c:pt idx="14">
                  <c:v>89.979432685702847</c:v>
                </c:pt>
                <c:pt idx="15">
                  <c:v>89.979354529927818</c:v>
                </c:pt>
                <c:pt idx="16">
                  <c:v>89.97927607716106</c:v>
                </c:pt>
                <c:pt idx="17">
                  <c:v>89.97919732627399</c:v>
                </c:pt>
                <c:pt idx="18">
                  <c:v>89.979118276133789</c:v>
                </c:pt>
                <c:pt idx="19">
                  <c:v>89.979038925603291</c:v>
                </c:pt>
                <c:pt idx="20">
                  <c:v>89.978959273541008</c:v>
                </c:pt>
                <c:pt idx="21">
                  <c:v>89.97887931880112</c:v>
                </c:pt>
                <c:pt idx="22">
                  <c:v>89.978799060233442</c:v>
                </c:pt>
                <c:pt idx="23">
                  <c:v>89.978718496683456</c:v>
                </c:pt>
                <c:pt idx="24">
                  <c:v>89.978637626992253</c:v>
                </c:pt>
                <c:pt idx="25">
                  <c:v>89.978556449996418</c:v>
                </c:pt>
                <c:pt idx="26">
                  <c:v>89.978474964528289</c:v>
                </c:pt>
                <c:pt idx="27">
                  <c:v>89.978393169415597</c:v>
                </c:pt>
                <c:pt idx="28">
                  <c:v>89.97831106348174</c:v>
                </c:pt>
                <c:pt idx="29">
                  <c:v>89.978228645545599</c:v>
                </c:pt>
                <c:pt idx="30">
                  <c:v>89.97814591442156</c:v>
                </c:pt>
                <c:pt idx="31">
                  <c:v>89.978062868919494</c:v>
                </c:pt>
                <c:pt idx="32">
                  <c:v>89.977979507844807</c:v>
                </c:pt>
                <c:pt idx="33">
                  <c:v>89.977895829998289</c:v>
                </c:pt>
                <c:pt idx="34">
                  <c:v>89.977811834176222</c:v>
                </c:pt>
                <c:pt idx="35">
                  <c:v>89.977727519170315</c:v>
                </c:pt>
                <c:pt idx="36">
                  <c:v>89.977642883767672</c:v>
                </c:pt>
                <c:pt idx="37">
                  <c:v>89.977557926750762</c:v>
                </c:pt>
                <c:pt idx="38">
                  <c:v>89.977472646897482</c:v>
                </c:pt>
                <c:pt idx="39">
                  <c:v>89.97738704298105</c:v>
                </c:pt>
                <c:pt idx="40">
                  <c:v>89.977301113770011</c:v>
                </c:pt>
                <c:pt idx="41">
                  <c:v>89.977214858028262</c:v>
                </c:pt>
                <c:pt idx="42">
                  <c:v>89.977128274514996</c:v>
                </c:pt>
                <c:pt idx="43">
                  <c:v>89.977041361984689</c:v>
                </c:pt>
                <c:pt idx="44">
                  <c:v>89.976954119187056</c:v>
                </c:pt>
                <c:pt idx="45">
                  <c:v>89.976866544867107</c:v>
                </c:pt>
                <c:pt idx="46">
                  <c:v>89.976778637765051</c:v>
                </c:pt>
                <c:pt idx="47">
                  <c:v>89.976690396616334</c:v>
                </c:pt>
                <c:pt idx="48">
                  <c:v>89.976601820151544</c:v>
                </c:pt>
                <c:pt idx="49">
                  <c:v>89.976512907096534</c:v>
                </c:pt>
                <c:pt idx="50">
                  <c:v>89.97642365617223</c:v>
                </c:pt>
                <c:pt idx="51">
                  <c:v>89.976334066094736</c:v>
                </c:pt>
                <c:pt idx="52">
                  <c:v>89.976244135575286</c:v>
                </c:pt>
                <c:pt idx="53">
                  <c:v>89.976153863320206</c:v>
                </c:pt>
                <c:pt idx="54">
                  <c:v>89.976063248030883</c:v>
                </c:pt>
                <c:pt idx="55">
                  <c:v>89.97597228840381</c:v>
                </c:pt>
                <c:pt idx="56">
                  <c:v>89.975880983130509</c:v>
                </c:pt>
                <c:pt idx="57">
                  <c:v>89.975789330897513</c:v>
                </c:pt>
                <c:pt idx="58">
                  <c:v>89.975697330386382</c:v>
                </c:pt>
                <c:pt idx="59">
                  <c:v>89.975604980273701</c:v>
                </c:pt>
                <c:pt idx="60">
                  <c:v>89.975512279230912</c:v>
                </c:pt>
                <c:pt idx="61">
                  <c:v>89.975419225924554</c:v>
                </c:pt>
                <c:pt idx="62">
                  <c:v>89.975325819016007</c:v>
                </c:pt>
                <c:pt idx="63">
                  <c:v>89.975232057161577</c:v>
                </c:pt>
                <c:pt idx="64">
                  <c:v>89.97513793901247</c:v>
                </c:pt>
                <c:pt idx="65">
                  <c:v>89.975043463214789</c:v>
                </c:pt>
                <c:pt idx="66">
                  <c:v>89.974948628409479</c:v>
                </c:pt>
                <c:pt idx="67">
                  <c:v>89.974853433232298</c:v>
                </c:pt>
                <c:pt idx="68">
                  <c:v>89.974757876313831</c:v>
                </c:pt>
                <c:pt idx="69">
                  <c:v>89.97466195627949</c:v>
                </c:pt>
                <c:pt idx="70">
                  <c:v>89.974565671749417</c:v>
                </c:pt>
                <c:pt idx="71">
                  <c:v>89.974469021338564</c:v>
                </c:pt>
                <c:pt idx="72">
                  <c:v>89.974372003656541</c:v>
                </c:pt>
                <c:pt idx="73">
                  <c:v>89.974274617307756</c:v>
                </c:pt>
                <c:pt idx="74">
                  <c:v>89.974176860891276</c:v>
                </c:pt>
                <c:pt idx="75">
                  <c:v>89.974078733000852</c:v>
                </c:pt>
                <c:pt idx="76">
                  <c:v>89.973980232224861</c:v>
                </c:pt>
                <c:pt idx="77">
                  <c:v>89.973881357146382</c:v>
                </c:pt>
                <c:pt idx="78">
                  <c:v>89.973782106343052</c:v>
                </c:pt>
                <c:pt idx="79">
                  <c:v>89.973682478387119</c:v>
                </c:pt>
                <c:pt idx="80">
                  <c:v>89.973582471845404</c:v>
                </c:pt>
                <c:pt idx="81">
                  <c:v>89.973482085279301</c:v>
                </c:pt>
                <c:pt idx="82">
                  <c:v>89.973381317244716</c:v>
                </c:pt>
                <c:pt idx="83">
                  <c:v>89.973280166292042</c:v>
                </c:pt>
                <c:pt idx="84">
                  <c:v>89.973178630966274</c:v>
                </c:pt>
                <c:pt idx="85">
                  <c:v>89.973076709806719</c:v>
                </c:pt>
                <c:pt idx="86">
                  <c:v>89.972974401347258</c:v>
                </c:pt>
                <c:pt idx="87">
                  <c:v>89.972871704116145</c:v>
                </c:pt>
                <c:pt idx="88">
                  <c:v>89.97276861663606</c:v>
                </c:pt>
                <c:pt idx="89">
                  <c:v>89.972665137424045</c:v>
                </c:pt>
                <c:pt idx="90">
                  <c:v>89.97256126499154</c:v>
                </c:pt>
                <c:pt idx="91">
                  <c:v>89.972456997844333</c:v>
                </c:pt>
                <c:pt idx="92">
                  <c:v>89.972352334482466</c:v>
                </c:pt>
                <c:pt idx="93">
                  <c:v>89.97224727340037</c:v>
                </c:pt>
                <c:pt idx="94">
                  <c:v>89.972141813086665</c:v>
                </c:pt>
                <c:pt idx="95">
                  <c:v>89.972035952024342</c:v>
                </c:pt>
                <c:pt idx="96">
                  <c:v>89.971929688690523</c:v>
                </c:pt>
                <c:pt idx="97">
                  <c:v>89.971823021556588</c:v>
                </c:pt>
                <c:pt idx="98">
                  <c:v>89.971715949088122</c:v>
                </c:pt>
                <c:pt idx="99">
                  <c:v>89.971608469744822</c:v>
                </c:pt>
                <c:pt idx="100">
                  <c:v>89.971500581980592</c:v>
                </c:pt>
                <c:pt idx="101">
                  <c:v>89.971392284243436</c:v>
                </c:pt>
                <c:pt idx="102">
                  <c:v>89.971283574975473</c:v>
                </c:pt>
                <c:pt idx="103">
                  <c:v>89.9711744526129</c:v>
                </c:pt>
                <c:pt idx="104">
                  <c:v>89.971064915585941</c:v>
                </c:pt>
                <c:pt idx="105">
                  <c:v>89.970954962318885</c:v>
                </c:pt>
                <c:pt idx="106">
                  <c:v>89.970844591230033</c:v>
                </c:pt>
                <c:pt idx="107">
                  <c:v>89.970733800731651</c:v>
                </c:pt>
                <c:pt idx="108">
                  <c:v>89.970622589230004</c:v>
                </c:pt>
                <c:pt idx="109">
                  <c:v>89.970510955125306</c:v>
                </c:pt>
                <c:pt idx="110">
                  <c:v>89.970398896811631</c:v>
                </c:pt>
                <c:pt idx="111">
                  <c:v>89.970286412677027</c:v>
                </c:pt>
                <c:pt idx="112">
                  <c:v>89.970173501103389</c:v>
                </c:pt>
                <c:pt idx="113">
                  <c:v>89.970060160466403</c:v>
                </c:pt>
                <c:pt idx="114">
                  <c:v>89.9699463891357</c:v>
                </c:pt>
                <c:pt idx="115">
                  <c:v>89.969832185474601</c:v>
                </c:pt>
                <c:pt idx="116">
                  <c:v>89.96971754784029</c:v>
                </c:pt>
                <c:pt idx="117">
                  <c:v>89.969602474583652</c:v>
                </c:pt>
                <c:pt idx="118">
                  <c:v>89.969486964049352</c:v>
                </c:pt>
                <c:pt idx="119">
                  <c:v>89.969371014575728</c:v>
                </c:pt>
                <c:pt idx="120">
                  <c:v>89.969254624494837</c:v>
                </c:pt>
                <c:pt idx="121">
                  <c:v>89.969137792132344</c:v>
                </c:pt>
                <c:pt idx="122">
                  <c:v>89.969020515807642</c:v>
                </c:pt>
                <c:pt idx="123">
                  <c:v>89.968902793833635</c:v>
                </c:pt>
                <c:pt idx="124">
                  <c:v>89.968784624516886</c:v>
                </c:pt>
                <c:pt idx="125">
                  <c:v>89.968666006157477</c:v>
                </c:pt>
                <c:pt idx="126">
                  <c:v>89.968546937049084</c:v>
                </c:pt>
                <c:pt idx="127">
                  <c:v>89.968427415478871</c:v>
                </c:pt>
                <c:pt idx="128">
                  <c:v>89.968307439727482</c:v>
                </c:pt>
                <c:pt idx="129">
                  <c:v>89.968187008069037</c:v>
                </c:pt>
                <c:pt idx="130">
                  <c:v>89.968066118771091</c:v>
                </c:pt>
                <c:pt idx="131">
                  <c:v>89.967944770094633</c:v>
                </c:pt>
                <c:pt idx="132">
                  <c:v>89.967822960294015</c:v>
                </c:pt>
                <c:pt idx="133">
                  <c:v>89.967700687617011</c:v>
                </c:pt>
                <c:pt idx="134">
                  <c:v>89.967577950304658</c:v>
                </c:pt>
                <c:pt idx="135">
                  <c:v>89.9674547465914</c:v>
                </c:pt>
                <c:pt idx="136">
                  <c:v>89.967331074704887</c:v>
                </c:pt>
                <c:pt idx="137">
                  <c:v>89.967206932866077</c:v>
                </c:pt>
                <c:pt idx="138">
                  <c:v>89.967082319289162</c:v>
                </c:pt>
                <c:pt idx="139">
                  <c:v>89.966957232181542</c:v>
                </c:pt>
                <c:pt idx="140">
                  <c:v>89.96683166974384</c:v>
                </c:pt>
                <c:pt idx="141">
                  <c:v>89.966705630169756</c:v>
                </c:pt>
                <c:pt idx="142">
                  <c:v>89.96657911164624</c:v>
                </c:pt>
                <c:pt idx="143">
                  <c:v>89.966452112353267</c:v>
                </c:pt>
                <c:pt idx="144">
                  <c:v>89.966324630463944</c:v>
                </c:pt>
                <c:pt idx="145">
                  <c:v>89.966196664144377</c:v>
                </c:pt>
                <c:pt idx="146">
                  <c:v>89.966068211553775</c:v>
                </c:pt>
                <c:pt idx="147">
                  <c:v>89.965939270844316</c:v>
                </c:pt>
                <c:pt idx="148">
                  <c:v>89.965809840161143</c:v>
                </c:pt>
                <c:pt idx="149">
                  <c:v>89.965679917642362</c:v>
                </c:pt>
                <c:pt idx="150">
                  <c:v>89.965549501419062</c:v>
                </c:pt>
                <c:pt idx="151">
                  <c:v>89.965418589615098</c:v>
                </c:pt>
                <c:pt idx="152">
                  <c:v>89.965287180347318</c:v>
                </c:pt>
                <c:pt idx="153">
                  <c:v>89.965155271725408</c:v>
                </c:pt>
                <c:pt idx="154">
                  <c:v>89.965022861851764</c:v>
                </c:pt>
                <c:pt idx="155">
                  <c:v>89.964889948821678</c:v>
                </c:pt>
                <c:pt idx="156">
                  <c:v>89.964756530723179</c:v>
                </c:pt>
                <c:pt idx="157">
                  <c:v>89.96462260563699</c:v>
                </c:pt>
                <c:pt idx="158">
                  <c:v>89.964488171636589</c:v>
                </c:pt>
                <c:pt idx="159">
                  <c:v>89.964353226788106</c:v>
                </c:pt>
                <c:pt idx="160">
                  <c:v>89.964217769150338</c:v>
                </c:pt>
                <c:pt idx="161">
                  <c:v>89.964081796774707</c:v>
                </c:pt>
                <c:pt idx="162">
                  <c:v>89.963945307705202</c:v>
                </c:pt>
                <c:pt idx="163">
                  <c:v>89.963808299978396</c:v>
                </c:pt>
                <c:pt idx="164">
                  <c:v>89.963670771623427</c:v>
                </c:pt>
                <c:pt idx="165">
                  <c:v>89.963532720661917</c:v>
                </c:pt>
                <c:pt idx="166">
                  <c:v>89.963394145107969</c:v>
                </c:pt>
                <c:pt idx="167">
                  <c:v>89.963255042968143</c:v>
                </c:pt>
                <c:pt idx="168">
                  <c:v>89.963115412241436</c:v>
                </c:pt>
                <c:pt idx="169">
                  <c:v>89.962975250919214</c:v>
                </c:pt>
                <c:pt idx="170">
                  <c:v>89.962834556985243</c:v>
                </c:pt>
                <c:pt idx="171">
                  <c:v>89.962693328415611</c:v>
                </c:pt>
                <c:pt idx="172">
                  <c:v>89.962551563178735</c:v>
                </c:pt>
                <c:pt idx="173">
                  <c:v>89.962409259235258</c:v>
                </c:pt>
                <c:pt idx="174">
                  <c:v>89.962266414538135</c:v>
                </c:pt>
                <c:pt idx="175">
                  <c:v>89.962123027032504</c:v>
                </c:pt>
                <c:pt idx="176">
                  <c:v>89.961979094655717</c:v>
                </c:pt>
                <c:pt idx="177">
                  <c:v>89.961834615337295</c:v>
                </c:pt>
                <c:pt idx="178">
                  <c:v>89.96168958699883</c:v>
                </c:pt>
                <c:pt idx="179">
                  <c:v>89.961544007554096</c:v>
                </c:pt>
                <c:pt idx="180">
                  <c:v>89.961397874908897</c:v>
                </c:pt>
                <c:pt idx="181">
                  <c:v>89.961251186961121</c:v>
                </c:pt>
                <c:pt idx="182">
                  <c:v>89.96110394160057</c:v>
                </c:pt>
                <c:pt idx="183">
                  <c:v>89.960956136709143</c:v>
                </c:pt>
                <c:pt idx="184">
                  <c:v>89.960807770160599</c:v>
                </c:pt>
                <c:pt idx="185">
                  <c:v>89.960658839820695</c:v>
                </c:pt>
                <c:pt idx="186">
                  <c:v>89.960509343547045</c:v>
                </c:pt>
                <c:pt idx="187">
                  <c:v>89.960359279189063</c:v>
                </c:pt>
                <c:pt idx="188">
                  <c:v>89.960208644588107</c:v>
                </c:pt>
                <c:pt idx="189">
                  <c:v>89.960057437577248</c:v>
                </c:pt>
                <c:pt idx="190">
                  <c:v>89.959905655981331</c:v>
                </c:pt>
                <c:pt idx="191">
                  <c:v>89.959753297616999</c:v>
                </c:pt>
                <c:pt idx="192">
                  <c:v>89.959600360292484</c:v>
                </c:pt>
                <c:pt idx="193">
                  <c:v>89.959446841807804</c:v>
                </c:pt>
                <c:pt idx="194">
                  <c:v>89.959292739954549</c:v>
                </c:pt>
                <c:pt idx="195">
                  <c:v>89.959138052515939</c:v>
                </c:pt>
                <c:pt idx="196">
                  <c:v>89.958982777266783</c:v>
                </c:pt>
                <c:pt idx="197">
                  <c:v>89.958826911973418</c:v>
                </c:pt>
                <c:pt idx="198">
                  <c:v>89.958670454393683</c:v>
                </c:pt>
                <c:pt idx="199">
                  <c:v>89.958513402276921</c:v>
                </c:pt>
                <c:pt idx="200">
                  <c:v>89.95835575336389</c:v>
                </c:pt>
                <c:pt idx="201">
                  <c:v>89.958197505386821</c:v>
                </c:pt>
                <c:pt idx="202">
                  <c:v>89.958038656069249</c:v>
                </c:pt>
                <c:pt idx="203">
                  <c:v>89.957879203126154</c:v>
                </c:pt>
                <c:pt idx="204">
                  <c:v>89.957719144263734</c:v>
                </c:pt>
                <c:pt idx="205">
                  <c:v>89.957558477179518</c:v>
                </c:pt>
                <c:pt idx="206">
                  <c:v>89.957397199562322</c:v>
                </c:pt>
                <c:pt idx="207">
                  <c:v>89.957235309092113</c:v>
                </c:pt>
                <c:pt idx="208">
                  <c:v>89.957072803440084</c:v>
                </c:pt>
                <c:pt idx="209">
                  <c:v>89.956909680268566</c:v>
                </c:pt>
                <c:pt idx="210">
                  <c:v>89.956745937230977</c:v>
                </c:pt>
                <c:pt idx="211">
                  <c:v>89.956581571971896</c:v>
                </c:pt>
                <c:pt idx="212">
                  <c:v>89.956416582126863</c:v>
                </c:pt>
                <c:pt idx="213">
                  <c:v>89.956250965322539</c:v>
                </c:pt>
                <c:pt idx="214">
                  <c:v>89.956084719176431</c:v>
                </c:pt>
                <c:pt idx="215">
                  <c:v>89.955917841297094</c:v>
                </c:pt>
                <c:pt idx="216">
                  <c:v>89.955750329283973</c:v>
                </c:pt>
                <c:pt idx="217">
                  <c:v>89.955582180727347</c:v>
                </c:pt>
                <c:pt idx="218">
                  <c:v>89.955413393208445</c:v>
                </c:pt>
                <c:pt idx="219">
                  <c:v>89.955243964299157</c:v>
                </c:pt>
                <c:pt idx="220">
                  <c:v>89.955073891562293</c:v>
                </c:pt>
                <c:pt idx="221">
                  <c:v>89.954903172551283</c:v>
                </c:pt>
                <c:pt idx="222">
                  <c:v>89.954731804810351</c:v>
                </c:pt>
                <c:pt idx="223">
                  <c:v>89.954559785874309</c:v>
                </c:pt>
                <c:pt idx="224">
                  <c:v>89.95438711326868</c:v>
                </c:pt>
                <c:pt idx="225">
                  <c:v>89.954213784509534</c:v>
                </c:pt>
                <c:pt idx="226">
                  <c:v>89.954039797103491</c:v>
                </c:pt>
                <c:pt idx="227">
                  <c:v>89.953865148547763</c:v>
                </c:pt>
                <c:pt idx="228">
                  <c:v>89.953689836329971</c:v>
                </c:pt>
                <c:pt idx="229">
                  <c:v>89.953513857928243</c:v>
                </c:pt>
                <c:pt idx="230">
                  <c:v>89.953337210811114</c:v>
                </c:pt>
                <c:pt idx="231">
                  <c:v>89.953159892437483</c:v>
                </c:pt>
                <c:pt idx="232">
                  <c:v>89.952981900256617</c:v>
                </c:pt>
                <c:pt idx="233">
                  <c:v>89.952803231708074</c:v>
                </c:pt>
                <c:pt idx="234">
                  <c:v>89.952623884221694</c:v>
                </c:pt>
                <c:pt idx="235">
                  <c:v>89.95244385521751</c:v>
                </c:pt>
                <c:pt idx="236">
                  <c:v>89.952263142105807</c:v>
                </c:pt>
                <c:pt idx="237">
                  <c:v>89.952081742287021</c:v>
                </c:pt>
                <c:pt idx="238">
                  <c:v>89.951899653151699</c:v>
                </c:pt>
                <c:pt idx="239">
                  <c:v>89.951716872080425</c:v>
                </c:pt>
                <c:pt idx="240">
                  <c:v>89.951533396443935</c:v>
                </c:pt>
                <c:pt idx="241">
                  <c:v>89.951349223602847</c:v>
                </c:pt>
                <c:pt idx="242">
                  <c:v>89.951164350907874</c:v>
                </c:pt>
                <c:pt idx="243">
                  <c:v>89.950978775699568</c:v>
                </c:pt>
                <c:pt idx="244">
                  <c:v>89.950792495308434</c:v>
                </c:pt>
                <c:pt idx="245">
                  <c:v>89.950605507054803</c:v>
                </c:pt>
                <c:pt idx="246">
                  <c:v>89.950417808248844</c:v>
                </c:pt>
                <c:pt idx="247">
                  <c:v>89.950229396190451</c:v>
                </c:pt>
                <c:pt idx="248">
                  <c:v>89.95004026816936</c:v>
                </c:pt>
                <c:pt idx="249">
                  <c:v>89.949850421464888</c:v>
                </c:pt>
                <c:pt idx="250">
                  <c:v>89.949659853346134</c:v>
                </c:pt>
                <c:pt idx="251">
                  <c:v>89.949468561071711</c:v>
                </c:pt>
                <c:pt idx="252">
                  <c:v>89.949276541889887</c:v>
                </c:pt>
                <c:pt idx="253">
                  <c:v>89.94908379303844</c:v>
                </c:pt>
                <c:pt idx="254">
                  <c:v>89.948890311744663</c:v>
                </c:pt>
                <c:pt idx="255">
                  <c:v>89.948696095225344</c:v>
                </c:pt>
                <c:pt idx="256">
                  <c:v>89.948501140686616</c:v>
                </c:pt>
                <c:pt idx="257">
                  <c:v>89.948305445324067</c:v>
                </c:pt>
                <c:pt idx="258">
                  <c:v>89.948109006322611</c:v>
                </c:pt>
                <c:pt idx="259">
                  <c:v>89.947911820856447</c:v>
                </c:pt>
                <c:pt idx="260">
                  <c:v>89.94771388608909</c:v>
                </c:pt>
                <c:pt idx="261">
                  <c:v>89.947515199173168</c:v>
                </c:pt>
                <c:pt idx="262">
                  <c:v>89.947315757250621</c:v>
                </c:pt>
                <c:pt idx="263">
                  <c:v>89.947115557452406</c:v>
                </c:pt>
                <c:pt idx="264">
                  <c:v>89.946914596898694</c:v>
                </c:pt>
                <c:pt idx="265">
                  <c:v>89.946712872698612</c:v>
                </c:pt>
                <c:pt idx="266">
                  <c:v>89.946510381950375</c:v>
                </c:pt>
                <c:pt idx="267">
                  <c:v>89.946307121741128</c:v>
                </c:pt>
                <c:pt idx="268">
                  <c:v>89.946103089146973</c:v>
                </c:pt>
                <c:pt idx="269">
                  <c:v>89.945898281232886</c:v>
                </c:pt>
                <c:pt idx="270">
                  <c:v>89.945692695052699</c:v>
                </c:pt>
                <c:pt idx="271">
                  <c:v>89.945486327649064</c:v>
                </c:pt>
                <c:pt idx="272">
                  <c:v>89.945279176053333</c:v>
                </c:pt>
                <c:pt idx="273">
                  <c:v>89.945071237285646</c:v>
                </c:pt>
                <c:pt idx="274">
                  <c:v>89.944862508354817</c:v>
                </c:pt>
                <c:pt idx="275">
                  <c:v>89.944652986258262</c:v>
                </c:pt>
                <c:pt idx="276">
                  <c:v>89.944442667981974</c:v>
                </c:pt>
                <c:pt idx="277">
                  <c:v>89.944231550500547</c:v>
                </c:pt>
                <c:pt idx="278">
                  <c:v>89.944019630777035</c:v>
                </c:pt>
                <c:pt idx="279">
                  <c:v>89.943806905762997</c:v>
                </c:pt>
                <c:pt idx="280">
                  <c:v>89.943593372398311</c:v>
                </c:pt>
                <c:pt idx="281">
                  <c:v>89.943379027611371</c:v>
                </c:pt>
                <c:pt idx="282">
                  <c:v>89.943163868318805</c:v>
                </c:pt>
                <c:pt idx="283">
                  <c:v>89.942947891425518</c:v>
                </c:pt>
                <c:pt idx="284">
                  <c:v>89.942731093824719</c:v>
                </c:pt>
                <c:pt idx="285">
                  <c:v>89.942513472397707</c:v>
                </c:pt>
                <c:pt idx="286">
                  <c:v>89.942295024014072</c:v>
                </c:pt>
                <c:pt idx="287">
                  <c:v>89.942075745531383</c:v>
                </c:pt>
                <c:pt idx="288">
                  <c:v>89.941855633795342</c:v>
                </c:pt>
                <c:pt idx="289">
                  <c:v>89.941634685639642</c:v>
                </c:pt>
                <c:pt idx="290">
                  <c:v>89.94141289788594</c:v>
                </c:pt>
                <c:pt idx="291">
                  <c:v>89.941190267343785</c:v>
                </c:pt>
                <c:pt idx="292">
                  <c:v>89.940966790810691</c:v>
                </c:pt>
                <c:pt idx="293">
                  <c:v>89.940742465071949</c:v>
                </c:pt>
                <c:pt idx="294">
                  <c:v>89.940517286900615</c:v>
                </c:pt>
                <c:pt idx="295">
                  <c:v>89.940291253057509</c:v>
                </c:pt>
                <c:pt idx="296">
                  <c:v>89.940064360291117</c:v>
                </c:pt>
                <c:pt idx="297">
                  <c:v>89.939836605337632</c:v>
                </c:pt>
                <c:pt idx="298">
                  <c:v>89.939607984920784</c:v>
                </c:pt>
                <c:pt idx="299">
                  <c:v>89.939378495751882</c:v>
                </c:pt>
                <c:pt idx="300">
                  <c:v>89.939148134529745</c:v>
                </c:pt>
                <c:pt idx="301">
                  <c:v>89.938916897940587</c:v>
                </c:pt>
                <c:pt idx="302">
                  <c:v>89.938684782658115</c:v>
                </c:pt>
                <c:pt idx="303">
                  <c:v>89.938451785343361</c:v>
                </c:pt>
                <c:pt idx="304">
                  <c:v>89.938217902644638</c:v>
                </c:pt>
                <c:pt idx="305">
                  <c:v>89.937983131197598</c:v>
                </c:pt>
                <c:pt idx="306">
                  <c:v>89.93774746762503</c:v>
                </c:pt>
                <c:pt idx="307">
                  <c:v>89.93751090853695</c:v>
                </c:pt>
                <c:pt idx="308">
                  <c:v>89.937273450530455</c:v>
                </c:pt>
                <c:pt idx="309">
                  <c:v>89.937035090189724</c:v>
                </c:pt>
                <c:pt idx="310">
                  <c:v>89.936795824085962</c:v>
                </c:pt>
                <c:pt idx="311">
                  <c:v>89.936555648777343</c:v>
                </c:pt>
                <c:pt idx="312">
                  <c:v>89.936314560808952</c:v>
                </c:pt>
                <c:pt idx="313">
                  <c:v>89.936072556712759</c:v>
                </c:pt>
                <c:pt idx="314">
                  <c:v>89.935829633007558</c:v>
                </c:pt>
                <c:pt idx="315">
                  <c:v>89.935585786198899</c:v>
                </c:pt>
                <c:pt idx="316">
                  <c:v>89.935341012779077</c:v>
                </c:pt>
                <c:pt idx="317">
                  <c:v>89.935095309227037</c:v>
                </c:pt>
                <c:pt idx="318">
                  <c:v>89.934848672008357</c:v>
                </c:pt>
                <c:pt idx="319">
                  <c:v>89.934601097575211</c:v>
                </c:pt>
                <c:pt idx="320">
                  <c:v>89.934352582366216</c:v>
                </c:pt>
                <c:pt idx="321">
                  <c:v>89.934103122806519</c:v>
                </c:pt>
                <c:pt idx="322">
                  <c:v>89.933852715307694</c:v>
                </c:pt>
                <c:pt idx="323">
                  <c:v>89.933601356267616</c:v>
                </c:pt>
                <c:pt idx="324">
                  <c:v>89.933349042070517</c:v>
                </c:pt>
                <c:pt idx="325">
                  <c:v>89.933095769086918</c:v>
                </c:pt>
                <c:pt idx="326">
                  <c:v>89.932841533673496</c:v>
                </c:pt>
                <c:pt idx="327">
                  <c:v>89.932586332173088</c:v>
                </c:pt>
                <c:pt idx="328">
                  <c:v>89.932330160914674</c:v>
                </c:pt>
                <c:pt idx="329">
                  <c:v>89.932073016213266</c:v>
                </c:pt>
                <c:pt idx="330">
                  <c:v>89.931814894369822</c:v>
                </c:pt>
                <c:pt idx="331">
                  <c:v>89.931555791671343</c:v>
                </c:pt>
                <c:pt idx="332">
                  <c:v>89.931295704390649</c:v>
                </c:pt>
                <c:pt idx="333">
                  <c:v>89.931034628786421</c:v>
                </c:pt>
                <c:pt idx="334">
                  <c:v>89.930772561103154</c:v>
                </c:pt>
                <c:pt idx="335">
                  <c:v>89.930509497570981</c:v>
                </c:pt>
                <c:pt idx="336">
                  <c:v>89.930245434405805</c:v>
                </c:pt>
                <c:pt idx="337">
                  <c:v>89.929980367809122</c:v>
                </c:pt>
                <c:pt idx="338">
                  <c:v>89.929714293968004</c:v>
                </c:pt>
                <c:pt idx="339">
                  <c:v>89.929447209054985</c:v>
                </c:pt>
                <c:pt idx="340">
                  <c:v>89.929179109228102</c:v>
                </c:pt>
                <c:pt idx="341">
                  <c:v>89.928909990630771</c:v>
                </c:pt>
                <c:pt idx="342">
                  <c:v>89.928639849391814</c:v>
                </c:pt>
                <c:pt idx="343">
                  <c:v>89.928368681625258</c:v>
                </c:pt>
                <c:pt idx="344">
                  <c:v>89.928096483430409</c:v>
                </c:pt>
                <c:pt idx="345">
                  <c:v>89.927823250891748</c:v>
                </c:pt>
                <c:pt idx="346">
                  <c:v>89.927548980078853</c:v>
                </c:pt>
                <c:pt idx="347">
                  <c:v>89.927273667046435</c:v>
                </c:pt>
                <c:pt idx="348">
                  <c:v>89.926997307834142</c:v>
                </c:pt>
                <c:pt idx="349">
                  <c:v>89.926719898466573</c:v>
                </c:pt>
                <c:pt idx="350">
                  <c:v>89.926441434953304</c:v>
                </c:pt>
                <c:pt idx="351">
                  <c:v>89.926161913288681</c:v>
                </c:pt>
                <c:pt idx="352">
                  <c:v>89.925881329451798</c:v>
                </c:pt>
                <c:pt idx="353">
                  <c:v>89.925599679406574</c:v>
                </c:pt>
                <c:pt idx="354">
                  <c:v>89.925316959101508</c:v>
                </c:pt>
                <c:pt idx="355">
                  <c:v>89.925033164469724</c:v>
                </c:pt>
                <c:pt idx="356">
                  <c:v>89.924748291428912</c:v>
                </c:pt>
                <c:pt idx="357">
                  <c:v>89.924462335881245</c:v>
                </c:pt>
                <c:pt idx="358">
                  <c:v>89.92417529371329</c:v>
                </c:pt>
                <c:pt idx="359">
                  <c:v>89.923887160796042</c:v>
                </c:pt>
                <c:pt idx="360">
                  <c:v>89.923597932984791</c:v>
                </c:pt>
                <c:pt idx="361">
                  <c:v>89.92330760611901</c:v>
                </c:pt>
                <c:pt idx="362">
                  <c:v>89.923016176022472</c:v>
                </c:pt>
                <c:pt idx="363">
                  <c:v>89.922723638503001</c:v>
                </c:pt>
                <c:pt idx="364">
                  <c:v>89.922429989352551</c:v>
                </c:pt>
                <c:pt idx="365">
                  <c:v>89.922135224347045</c:v>
                </c:pt>
                <c:pt idx="366">
                  <c:v>89.921839339246333</c:v>
                </c:pt>
                <c:pt idx="367">
                  <c:v>89.921542329794249</c:v>
                </c:pt>
                <c:pt idx="368">
                  <c:v>89.921244191718344</c:v>
                </c:pt>
                <c:pt idx="369">
                  <c:v>89.920944920729994</c:v>
                </c:pt>
                <c:pt idx="370">
                  <c:v>89.920644512524305</c:v>
                </c:pt>
                <c:pt idx="371">
                  <c:v>89.920342962779955</c:v>
                </c:pt>
                <c:pt idx="372">
                  <c:v>89.920040267159266</c:v>
                </c:pt>
                <c:pt idx="373">
                  <c:v>89.919736421308031</c:v>
                </c:pt>
                <c:pt idx="374">
                  <c:v>89.919431420855545</c:v>
                </c:pt>
                <c:pt idx="375">
                  <c:v>89.919125261414464</c:v>
                </c:pt>
                <c:pt idx="376">
                  <c:v>89.918817938580773</c:v>
                </c:pt>
                <c:pt idx="377">
                  <c:v>89.918509447933729</c:v>
                </c:pt>
                <c:pt idx="378">
                  <c:v>89.91819978503581</c:v>
                </c:pt>
                <c:pt idx="379">
                  <c:v>89.917888945432608</c:v>
                </c:pt>
                <c:pt idx="380">
                  <c:v>89.917576924652792</c:v>
                </c:pt>
                <c:pt idx="381">
                  <c:v>89.917263718208062</c:v>
                </c:pt>
                <c:pt idx="382">
                  <c:v>89.916949321593066</c:v>
                </c:pt>
                <c:pt idx="383">
                  <c:v>89.916633730285312</c:v>
                </c:pt>
                <c:pt idx="384">
                  <c:v>89.916316939745087</c:v>
                </c:pt>
                <c:pt idx="385">
                  <c:v>89.915998945415538</c:v>
                </c:pt>
                <c:pt idx="386">
                  <c:v>89.915679742722403</c:v>
                </c:pt>
                <c:pt idx="387">
                  <c:v>89.915359327074071</c:v>
                </c:pt>
                <c:pt idx="388">
                  <c:v>89.915037693861478</c:v>
                </c:pt>
                <c:pt idx="389">
                  <c:v>89.914714838458067</c:v>
                </c:pt>
                <c:pt idx="390">
                  <c:v>89.914390756219703</c:v>
                </c:pt>
                <c:pt idx="391">
                  <c:v>89.914065442484542</c:v>
                </c:pt>
                <c:pt idx="392">
                  <c:v>89.913738892573122</c:v>
                </c:pt>
                <c:pt idx="393">
                  <c:v>89.913411101788157</c:v>
                </c:pt>
                <c:pt idx="394">
                  <c:v>89.913082065414471</c:v>
                </c:pt>
                <c:pt idx="395">
                  <c:v>89.912751778719056</c:v>
                </c:pt>
                <c:pt idx="396">
                  <c:v>89.912420236950837</c:v>
                </c:pt>
                <c:pt idx="397">
                  <c:v>89.912087435340766</c:v>
                </c:pt>
                <c:pt idx="398">
                  <c:v>89.911753369101618</c:v>
                </c:pt>
                <c:pt idx="399">
                  <c:v>89.911418033428035</c:v>
                </c:pt>
                <c:pt idx="400">
                  <c:v>89.911081423496285</c:v>
                </c:pt>
                <c:pt idx="401">
                  <c:v>89.910743534464444</c:v>
                </c:pt>
                <c:pt idx="402">
                  <c:v>89.910404361472118</c:v>
                </c:pt>
                <c:pt idx="403">
                  <c:v>89.910063899640491</c:v>
                </c:pt>
                <c:pt idx="404">
                  <c:v>89.90972214407212</c:v>
                </c:pt>
                <c:pt idx="405">
                  <c:v>89.909379089851072</c:v>
                </c:pt>
                <c:pt idx="406">
                  <c:v>89.909034732042642</c:v>
                </c:pt>
                <c:pt idx="407">
                  <c:v>89.908689065693423</c:v>
                </c:pt>
                <c:pt idx="408">
                  <c:v>89.908342085831165</c:v>
                </c:pt>
                <c:pt idx="409">
                  <c:v>89.907993787464747</c:v>
                </c:pt>
                <c:pt idx="410">
                  <c:v>89.907644165584102</c:v>
                </c:pt>
                <c:pt idx="411">
                  <c:v>89.907293215160038</c:v>
                </c:pt>
                <c:pt idx="412">
                  <c:v>89.906940931144391</c:v>
                </c:pt>
                <c:pt idx="413">
                  <c:v>89.906587308469682</c:v>
                </c:pt>
                <c:pt idx="414">
                  <c:v>89.90623234204925</c:v>
                </c:pt>
                <c:pt idx="415">
                  <c:v>89.905876026777122</c:v>
                </c:pt>
                <c:pt idx="416">
                  <c:v>89.905518357527839</c:v>
                </c:pt>
                <c:pt idx="417">
                  <c:v>89.905159329156604</c:v>
                </c:pt>
                <c:pt idx="418">
                  <c:v>89.904798936498963</c:v>
                </c:pt>
                <c:pt idx="419">
                  <c:v>89.904437174370855</c:v>
                </c:pt>
                <c:pt idx="420">
                  <c:v>89.904074037568549</c:v>
                </c:pt>
                <c:pt idx="421">
                  <c:v>89.903709520868532</c:v>
                </c:pt>
                <c:pt idx="422">
                  <c:v>89.903343619027467</c:v>
                </c:pt>
                <c:pt idx="423">
                  <c:v>89.902976326782067</c:v>
                </c:pt>
                <c:pt idx="424">
                  <c:v>89.90260763884902</c:v>
                </c:pt>
                <c:pt idx="425">
                  <c:v>89.902237549925033</c:v>
                </c:pt>
                <c:pt idx="426">
                  <c:v>89.90186605468655</c:v>
                </c:pt>
                <c:pt idx="427">
                  <c:v>89.901493147789878</c:v>
                </c:pt>
                <c:pt idx="428">
                  <c:v>89.901118823870988</c:v>
                </c:pt>
                <c:pt idx="429">
                  <c:v>89.900743077545457</c:v>
                </c:pt>
                <c:pt idx="430">
                  <c:v>89.900365903408414</c:v>
                </c:pt>
                <c:pt idx="431">
                  <c:v>89.899987296034453</c:v>
                </c:pt>
                <c:pt idx="432">
                  <c:v>89.899607249977592</c:v>
                </c:pt>
                <c:pt idx="433">
                  <c:v>89.89922575977107</c:v>
                </c:pt>
                <c:pt idx="434">
                  <c:v>89.898842819927467</c:v>
                </c:pt>
                <c:pt idx="435">
                  <c:v>89.898458424938411</c:v>
                </c:pt>
                <c:pt idx="436">
                  <c:v>89.89807256927466</c:v>
                </c:pt>
                <c:pt idx="437">
                  <c:v>89.897685247385951</c:v>
                </c:pt>
                <c:pt idx="438">
                  <c:v>89.897296453700946</c:v>
                </c:pt>
                <c:pt idx="439">
                  <c:v>89.896906182627092</c:v>
                </c:pt>
                <c:pt idx="440">
                  <c:v>89.89651442855066</c:v>
                </c:pt>
                <c:pt idx="441">
                  <c:v>89.896121185836549</c:v>
                </c:pt>
                <c:pt idx="442">
                  <c:v>89.895726448828242</c:v>
                </c:pt>
                <c:pt idx="443">
                  <c:v>89.895330211847721</c:v>
                </c:pt>
                <c:pt idx="444">
                  <c:v>89.894932469195467</c:v>
                </c:pt>
                <c:pt idx="445">
                  <c:v>89.894533215150219</c:v>
                </c:pt>
                <c:pt idx="446">
                  <c:v>89.894132443969056</c:v>
                </c:pt>
                <c:pt idx="447">
                  <c:v>89.893730149887134</c:v>
                </c:pt>
                <c:pt idx="448">
                  <c:v>89.893326327117833</c:v>
                </c:pt>
                <c:pt idx="449">
                  <c:v>89.892920969852455</c:v>
                </c:pt>
                <c:pt idx="450">
                  <c:v>89.892514072260269</c:v>
                </c:pt>
                <c:pt idx="451">
                  <c:v>89.892105628488366</c:v>
                </c:pt>
                <c:pt idx="452">
                  <c:v>89.891695632661666</c:v>
                </c:pt>
                <c:pt idx="453">
                  <c:v>89.891284078882677</c:v>
                </c:pt>
                <c:pt idx="454">
                  <c:v>89.890870961231585</c:v>
                </c:pt>
                <c:pt idx="455">
                  <c:v>89.890456273766006</c:v>
                </c:pt>
                <c:pt idx="456">
                  <c:v>89.890040010521034</c:v>
                </c:pt>
                <c:pt idx="457">
                  <c:v>89.889622165509095</c:v>
                </c:pt>
                <c:pt idx="458">
                  <c:v>89.889202732719838</c:v>
                </c:pt>
                <c:pt idx="459">
                  <c:v>89.888781706120113</c:v>
                </c:pt>
                <c:pt idx="460">
                  <c:v>89.88835907965381</c:v>
                </c:pt>
                <c:pt idx="461">
                  <c:v>89.887934847241837</c:v>
                </c:pt>
                <c:pt idx="462">
                  <c:v>89.887509002782011</c:v>
                </c:pt>
                <c:pt idx="463">
                  <c:v>89.887081540148955</c:v>
                </c:pt>
                <c:pt idx="464">
                  <c:v>89.886652453194003</c:v>
                </c:pt>
                <c:pt idx="465">
                  <c:v>89.886221735745153</c:v>
                </c:pt>
                <c:pt idx="466">
                  <c:v>89.885789381606969</c:v>
                </c:pt>
                <c:pt idx="467">
                  <c:v>89.885355384560427</c:v>
                </c:pt>
                <c:pt idx="468">
                  <c:v>89.884919738362882</c:v>
                </c:pt>
                <c:pt idx="469">
                  <c:v>89.884482436748058</c:v>
                </c:pt>
                <c:pt idx="470">
                  <c:v>89.884043473425734</c:v>
                </c:pt>
                <c:pt idx="471">
                  <c:v>89.883602842081928</c:v>
                </c:pt>
                <c:pt idx="472">
                  <c:v>89.883160536378554</c:v>
                </c:pt>
                <c:pt idx="473">
                  <c:v>89.882716549953543</c:v>
                </c:pt>
                <c:pt idx="474">
                  <c:v>89.882270876420577</c:v>
                </c:pt>
                <c:pt idx="475">
                  <c:v>89.881823509369113</c:v>
                </c:pt>
                <c:pt idx="476">
                  <c:v>89.881374442364262</c:v>
                </c:pt>
                <c:pt idx="477">
                  <c:v>89.880923668946693</c:v>
                </c:pt>
                <c:pt idx="478">
                  <c:v>89.880471182632462</c:v>
                </c:pt>
                <c:pt idx="479">
                  <c:v>89.880016976913083</c:v>
                </c:pt>
                <c:pt idx="480">
                  <c:v>89.879561045255315</c:v>
                </c:pt>
                <c:pt idx="481">
                  <c:v>89.879103381101061</c:v>
                </c:pt>
                <c:pt idx="482">
                  <c:v>89.87864397786737</c:v>
                </c:pt>
                <c:pt idx="483">
                  <c:v>89.878182828946208</c:v>
                </c:pt>
                <c:pt idx="484">
                  <c:v>89.87771992770449</c:v>
                </c:pt>
                <c:pt idx="485">
                  <c:v>89.877255267483946</c:v>
                </c:pt>
                <c:pt idx="486">
                  <c:v>89.876788841600941</c:v>
                </c:pt>
                <c:pt idx="487">
                  <c:v>89.876320643346503</c:v>
                </c:pt>
                <c:pt idx="488">
                  <c:v>89.875850665986178</c:v>
                </c:pt>
                <c:pt idx="489">
                  <c:v>89.875378902759863</c:v>
                </c:pt>
                <c:pt idx="490">
                  <c:v>89.87490534688186</c:v>
                </c:pt>
                <c:pt idx="491">
                  <c:v>89.874429991540623</c:v>
                </c:pt>
                <c:pt idx="492">
                  <c:v>89.873952829898755</c:v>
                </c:pt>
                <c:pt idx="493">
                  <c:v>89.873473855092897</c:v>
                </c:pt>
                <c:pt idx="494">
                  <c:v>89.872993060233568</c:v>
                </c:pt>
                <c:pt idx="495">
                  <c:v>89.872510438405186</c:v>
                </c:pt>
                <c:pt idx="496">
                  <c:v>89.872025982665846</c:v>
                </c:pt>
                <c:pt idx="497">
                  <c:v>89.871539686047271</c:v>
                </c:pt>
                <c:pt idx="498">
                  <c:v>89.871051541554721</c:v>
                </c:pt>
                <c:pt idx="499">
                  <c:v>89.870561542166868</c:v>
                </c:pt>
                <c:pt idx="500">
                  <c:v>89.870069680835783</c:v>
                </c:pt>
                <c:pt idx="501">
                  <c:v>89.869575950486649</c:v>
                </c:pt>
                <c:pt idx="502">
                  <c:v>89.869080344017846</c:v>
                </c:pt>
                <c:pt idx="503">
                  <c:v>89.86858285430074</c:v>
                </c:pt>
                <c:pt idx="504">
                  <c:v>89.86808347417967</c:v>
                </c:pt>
                <c:pt idx="505">
                  <c:v>89.86758219647173</c:v>
                </c:pt>
                <c:pt idx="506">
                  <c:v>89.86707901396673</c:v>
                </c:pt>
                <c:pt idx="507">
                  <c:v>89.866573919427154</c:v>
                </c:pt>
                <c:pt idx="508">
                  <c:v>89.866066905587886</c:v>
                </c:pt>
                <c:pt idx="509">
                  <c:v>89.865557965156313</c:v>
                </c:pt>
                <c:pt idx="510">
                  <c:v>89.865047090812055</c:v>
                </c:pt>
                <c:pt idx="511">
                  <c:v>89.86453427520695</c:v>
                </c:pt>
                <c:pt idx="512">
                  <c:v>89.864019510964908</c:v>
                </c:pt>
                <c:pt idx="513">
                  <c:v>89.863502790681835</c:v>
                </c:pt>
                <c:pt idx="514">
                  <c:v>89.862984106925481</c:v>
                </c:pt>
                <c:pt idx="515">
                  <c:v>89.86246345223536</c:v>
                </c:pt>
                <c:pt idx="516">
                  <c:v>89.861940819122708</c:v>
                </c:pt>
                <c:pt idx="517">
                  <c:v>89.861416200070238</c:v>
                </c:pt>
                <c:pt idx="518">
                  <c:v>89.860889587532128</c:v>
                </c:pt>
                <c:pt idx="519">
                  <c:v>89.860360973933908</c:v>
                </c:pt>
                <c:pt idx="520">
                  <c:v>89.859830351672329</c:v>
                </c:pt>
                <c:pt idx="521">
                  <c:v>89.859297713115254</c:v>
                </c:pt>
                <c:pt idx="522">
                  <c:v>89.858763050601539</c:v>
                </c:pt>
                <c:pt idx="523">
                  <c:v>89.858226356440937</c:v>
                </c:pt>
                <c:pt idx="524">
                  <c:v>89.857687622914014</c:v>
                </c:pt>
                <c:pt idx="525">
                  <c:v>89.857146842271987</c:v>
                </c:pt>
                <c:pt idx="526">
                  <c:v>89.85660400673666</c:v>
                </c:pt>
                <c:pt idx="527">
                  <c:v>89.856059108500276</c:v>
                </c:pt>
                <c:pt idx="528">
                  <c:v>89.85551213972542</c:v>
                </c:pt>
                <c:pt idx="529">
                  <c:v>89.854963092544864</c:v>
                </c:pt>
                <c:pt idx="530">
                  <c:v>89.854411959061594</c:v>
                </c:pt>
                <c:pt idx="531">
                  <c:v>89.853858731348467</c:v>
                </c:pt>
                <c:pt idx="532">
                  <c:v>89.853303401448343</c:v>
                </c:pt>
                <c:pt idx="533">
                  <c:v>89.852745961373799</c:v>
                </c:pt>
                <c:pt idx="534">
                  <c:v>89.852186403107083</c:v>
                </c:pt>
                <c:pt idx="535">
                  <c:v>89.85162471859995</c:v>
                </c:pt>
                <c:pt idx="536">
                  <c:v>89.851060899773643</c:v>
                </c:pt>
                <c:pt idx="537">
                  <c:v>89.850494938518679</c:v>
                </c:pt>
                <c:pt idx="538">
                  <c:v>89.849926826694784</c:v>
                </c:pt>
                <c:pt idx="539">
                  <c:v>89.849356556130758</c:v>
                </c:pt>
                <c:pt idx="540">
                  <c:v>89.848784118624337</c:v>
                </c:pt>
                <c:pt idx="541">
                  <c:v>89.848209505942137</c:v>
                </c:pt>
                <c:pt idx="542">
                  <c:v>89.847632709819479</c:v>
                </c:pt>
                <c:pt idx="543">
                  <c:v>89.847053721960279</c:v>
                </c:pt>
                <c:pt idx="544">
                  <c:v>89.846472534037005</c:v>
                </c:pt>
                <c:pt idx="545">
                  <c:v>89.845889137690378</c:v>
                </c:pt>
                <c:pt idx="546">
                  <c:v>89.84530352452947</c:v>
                </c:pt>
                <c:pt idx="547">
                  <c:v>89.844715686131408</c:v>
                </c:pt>
                <c:pt idx="548">
                  <c:v>89.844125614041374</c:v>
                </c:pt>
                <c:pt idx="549">
                  <c:v>89.843533299772417</c:v>
                </c:pt>
                <c:pt idx="550">
                  <c:v>89.842938734805301</c:v>
                </c:pt>
                <c:pt idx="551">
                  <c:v>89.842341910588544</c:v>
                </c:pt>
                <c:pt idx="552">
                  <c:v>89.841742818538066</c:v>
                </c:pt>
                <c:pt idx="553">
                  <c:v>89.841141450037213</c:v>
                </c:pt>
                <c:pt idx="554">
                  <c:v>89.840537796436649</c:v>
                </c:pt>
                <c:pt idx="555">
                  <c:v>89.839931849054096</c:v>
                </c:pt>
                <c:pt idx="556">
                  <c:v>89.839323599174406</c:v>
                </c:pt>
                <c:pt idx="557">
                  <c:v>89.838713038049221</c:v>
                </c:pt>
                <c:pt idx="558">
                  <c:v>89.838100156897013</c:v>
                </c:pt>
                <c:pt idx="559">
                  <c:v>89.83748494690289</c:v>
                </c:pt>
                <c:pt idx="560">
                  <c:v>89.836867399218477</c:v>
                </c:pt>
                <c:pt idx="561">
                  <c:v>89.836247504961747</c:v>
                </c:pt>
                <c:pt idx="562">
                  <c:v>89.83562525521701</c:v>
                </c:pt>
                <c:pt idx="563">
                  <c:v>89.835000641034668</c:v>
                </c:pt>
                <c:pt idx="564">
                  <c:v>89.834373653431115</c:v>
                </c:pt>
                <c:pt idx="565">
                  <c:v>89.83374428338864</c:v>
                </c:pt>
                <c:pt idx="566">
                  <c:v>89.833112521855298</c:v>
                </c:pt>
                <c:pt idx="567">
                  <c:v>89.832478359744727</c:v>
                </c:pt>
                <c:pt idx="568">
                  <c:v>89.831841787936085</c:v>
                </c:pt>
                <c:pt idx="569">
                  <c:v>89.831202797273846</c:v>
                </c:pt>
                <c:pt idx="570">
                  <c:v>89.830561378567737</c:v>
                </c:pt>
                <c:pt idx="571">
                  <c:v>89.829917522592595</c:v>
                </c:pt>
                <c:pt idx="572">
                  <c:v>89.829271220088188</c:v>
                </c:pt>
                <c:pt idx="573">
                  <c:v>89.828622461759082</c:v>
                </c:pt>
                <c:pt idx="574">
                  <c:v>89.827971238274614</c:v>
                </c:pt>
                <c:pt idx="575">
                  <c:v>89.827317540268609</c:v>
                </c:pt>
                <c:pt idx="576">
                  <c:v>89.826661358339365</c:v>
                </c:pt>
                <c:pt idx="577">
                  <c:v>89.826002683049424</c:v>
                </c:pt>
                <c:pt idx="578">
                  <c:v>89.825341504925575</c:v>
                </c:pt>
                <c:pt idx="579">
                  <c:v>89.824677814458482</c:v>
                </c:pt>
                <c:pt idx="580">
                  <c:v>89.8240116021028</c:v>
                </c:pt>
                <c:pt idx="581">
                  <c:v>89.823342858276931</c:v>
                </c:pt>
                <c:pt idx="582">
                  <c:v>89.822671573362825</c:v>
                </c:pt>
                <c:pt idx="583">
                  <c:v>89.821997737705914</c:v>
                </c:pt>
                <c:pt idx="584">
                  <c:v>89.821321341615018</c:v>
                </c:pt>
                <c:pt idx="585">
                  <c:v>89.820642375362056</c:v>
                </c:pt>
                <c:pt idx="586">
                  <c:v>89.819960829182108</c:v>
                </c:pt>
                <c:pt idx="587">
                  <c:v>89.819276693273039</c:v>
                </c:pt>
                <c:pt idx="588">
                  <c:v>89.818589957795623</c:v>
                </c:pt>
                <c:pt idx="589">
                  <c:v>89.817900612873146</c:v>
                </c:pt>
                <c:pt idx="590">
                  <c:v>89.81720864859146</c:v>
                </c:pt>
                <c:pt idx="591">
                  <c:v>89.816514054998706</c:v>
                </c:pt>
                <c:pt idx="592">
                  <c:v>89.815816822105276</c:v>
                </c:pt>
                <c:pt idx="593">
                  <c:v>89.815116939883609</c:v>
                </c:pt>
                <c:pt idx="594">
                  <c:v>89.814414398267999</c:v>
                </c:pt>
                <c:pt idx="595">
                  <c:v>89.813709187154657</c:v>
                </c:pt>
                <c:pt idx="596">
                  <c:v>89.813001296401225</c:v>
                </c:pt>
                <c:pt idx="597">
                  <c:v>89.812290715826975</c:v>
                </c:pt>
                <c:pt idx="598">
                  <c:v>89.811577435212499</c:v>
                </c:pt>
                <c:pt idx="599">
                  <c:v>89.810861444299476</c:v>
                </c:pt>
                <c:pt idx="600">
                  <c:v>89.810142732790709</c:v>
                </c:pt>
                <c:pt idx="601">
                  <c:v>89.809421290349931</c:v>
                </c:pt>
                <c:pt idx="602">
                  <c:v>89.8086971066015</c:v>
                </c:pt>
                <c:pt idx="603">
                  <c:v>89.807970171130435</c:v>
                </c:pt>
                <c:pt idx="604">
                  <c:v>89.807240473482253</c:v>
                </c:pt>
                <c:pt idx="605">
                  <c:v>89.806508003162691</c:v>
                </c:pt>
                <c:pt idx="606">
                  <c:v>89.805772749637612</c:v>
                </c:pt>
                <c:pt idx="607">
                  <c:v>89.805034702332961</c:v>
                </c:pt>
                <c:pt idx="608">
                  <c:v>89.80429385063448</c:v>
                </c:pt>
                <c:pt idx="609">
                  <c:v>89.80355018388758</c:v>
                </c:pt>
                <c:pt idx="610">
                  <c:v>89.80280369139723</c:v>
                </c:pt>
                <c:pt idx="611">
                  <c:v>89.802054362427782</c:v>
                </c:pt>
                <c:pt idx="612">
                  <c:v>89.801302186202832</c:v>
                </c:pt>
                <c:pt idx="613">
                  <c:v>89.800547151905022</c:v>
                </c:pt>
                <c:pt idx="614">
                  <c:v>89.799789248675907</c:v>
                </c:pt>
                <c:pt idx="615">
                  <c:v>89.799028465615891</c:v>
                </c:pt>
                <c:pt idx="616">
                  <c:v>89.798264791783851</c:v>
                </c:pt>
                <c:pt idx="617">
                  <c:v>89.797498216197212</c:v>
                </c:pt>
                <c:pt idx="618">
                  <c:v>89.796728727831663</c:v>
                </c:pt>
                <c:pt idx="619">
                  <c:v>89.795956315621027</c:v>
                </c:pt>
                <c:pt idx="620">
                  <c:v>89.795180968457103</c:v>
                </c:pt>
                <c:pt idx="621">
                  <c:v>89.794402675189502</c:v>
                </c:pt>
                <c:pt idx="622">
                  <c:v>89.793621424625499</c:v>
                </c:pt>
                <c:pt idx="623">
                  <c:v>89.792837205529878</c:v>
                </c:pt>
                <c:pt idx="624">
                  <c:v>89.792050006624734</c:v>
                </c:pt>
                <c:pt idx="625">
                  <c:v>89.791259816589317</c:v>
                </c:pt>
                <c:pt idx="626">
                  <c:v>89.790466624059931</c:v>
                </c:pt>
                <c:pt idx="627">
                  <c:v>89.789670417629736</c:v>
                </c:pt>
                <c:pt idx="628">
                  <c:v>89.788871185848521</c:v>
                </c:pt>
                <c:pt idx="629">
                  <c:v>89.788068917222617</c:v>
                </c:pt>
                <c:pt idx="630">
                  <c:v>89.787263600214743</c:v>
                </c:pt>
                <c:pt idx="631">
                  <c:v>89.786455223243749</c:v>
                </c:pt>
                <c:pt idx="632">
                  <c:v>89.785643774684573</c:v>
                </c:pt>
                <c:pt idx="633">
                  <c:v>89.784829242867943</c:v>
                </c:pt>
                <c:pt idx="634">
                  <c:v>89.784011616080349</c:v>
                </c:pt>
                <c:pt idx="635">
                  <c:v>89.783190882563716</c:v>
                </c:pt>
                <c:pt idx="636">
                  <c:v>89.782367030515374</c:v>
                </c:pt>
                <c:pt idx="637">
                  <c:v>89.781540048087834</c:v>
                </c:pt>
                <c:pt idx="638">
                  <c:v>89.780709923388642</c:v>
                </c:pt>
                <c:pt idx="639">
                  <c:v>89.779876644480126</c:v>
                </c:pt>
                <c:pt idx="640">
                  <c:v>89.779040199379324</c:v>
                </c:pt>
                <c:pt idx="641">
                  <c:v>89.77820057605777</c:v>
                </c:pt>
                <c:pt idx="642">
                  <c:v>89.777357762441326</c:v>
                </c:pt>
                <c:pt idx="643">
                  <c:v>89.776511746410009</c:v>
                </c:pt>
                <c:pt idx="644">
                  <c:v>89.775662515797791</c:v>
                </c:pt>
                <c:pt idx="645">
                  <c:v>89.77481005839249</c:v>
                </c:pt>
                <c:pt idx="646">
                  <c:v>89.773954361935495</c:v>
                </c:pt>
                <c:pt idx="647">
                  <c:v>89.773095414121727</c:v>
                </c:pt>
                <c:pt idx="648">
                  <c:v>89.772233202599338</c:v>
                </c:pt>
                <c:pt idx="649">
                  <c:v>89.771367714969571</c:v>
                </c:pt>
                <c:pt idx="650">
                  <c:v>89.770498938786659</c:v>
                </c:pt>
                <c:pt idx="651">
                  <c:v>89.76962686155747</c:v>
                </c:pt>
                <c:pt idx="652">
                  <c:v>89.768751470741535</c:v>
                </c:pt>
                <c:pt idx="653">
                  <c:v>89.767872753750723</c:v>
                </c:pt>
                <c:pt idx="654">
                  <c:v>89.766990697949097</c:v>
                </c:pt>
                <c:pt idx="655">
                  <c:v>89.766105290652789</c:v>
                </c:pt>
                <c:pt idx="656">
                  <c:v>89.765216519129766</c:v>
                </c:pt>
                <c:pt idx="657">
                  <c:v>89.76432437059961</c:v>
                </c:pt>
                <c:pt idx="658">
                  <c:v>89.763428832233458</c:v>
                </c:pt>
                <c:pt idx="659">
                  <c:v>89.762529891153605</c:v>
                </c:pt>
                <c:pt idx="660">
                  <c:v>89.761627534433629</c:v>
                </c:pt>
                <c:pt idx="661">
                  <c:v>89.760721749097897</c:v>
                </c:pt>
                <c:pt idx="662">
                  <c:v>89.75981252212155</c:v>
                </c:pt>
                <c:pt idx="663">
                  <c:v>89.758899840430288</c:v>
                </c:pt>
                <c:pt idx="664">
                  <c:v>89.757983690900204</c:v>
                </c:pt>
                <c:pt idx="665">
                  <c:v>89.757064060357507</c:v>
                </c:pt>
                <c:pt idx="666">
                  <c:v>89.756140935578415</c:v>
                </c:pt>
                <c:pt idx="667">
                  <c:v>89.755214303288952</c:v>
                </c:pt>
                <c:pt idx="668">
                  <c:v>89.754284150164779</c:v>
                </c:pt>
                <c:pt idx="669">
                  <c:v>89.753350462830852</c:v>
                </c:pt>
                <c:pt idx="670">
                  <c:v>89.75241322786151</c:v>
                </c:pt>
                <c:pt idx="671">
                  <c:v>89.751472431780016</c:v>
                </c:pt>
                <c:pt idx="672">
                  <c:v>89.750528061058489</c:v>
                </c:pt>
                <c:pt idx="673">
                  <c:v>89.749580102117704</c:v>
                </c:pt>
                <c:pt idx="674">
                  <c:v>89.748628541326923</c:v>
                </c:pt>
                <c:pt idx="675">
                  <c:v>89.747673365003578</c:v>
                </c:pt>
                <c:pt idx="676">
                  <c:v>89.746714559413206</c:v>
                </c:pt>
                <c:pt idx="677">
                  <c:v>89.745752110769232</c:v>
                </c:pt>
                <c:pt idx="678">
                  <c:v>89.744786005232726</c:v>
                </c:pt>
                <c:pt idx="679">
                  <c:v>89.743816228912166</c:v>
                </c:pt>
                <c:pt idx="680">
                  <c:v>89.742842767863394</c:v>
                </c:pt>
                <c:pt idx="681">
                  <c:v>89.741865608089242</c:v>
                </c:pt>
                <c:pt idx="682">
                  <c:v>89.740884735539439</c:v>
                </c:pt>
                <c:pt idx="683">
                  <c:v>89.73990013611035</c:v>
                </c:pt>
                <c:pt idx="684">
                  <c:v>89.738911795644881</c:v>
                </c:pt>
                <c:pt idx="685">
                  <c:v>89.737919699932121</c:v>
                </c:pt>
                <c:pt idx="686">
                  <c:v>89.736923834707213</c:v>
                </c:pt>
                <c:pt idx="687">
                  <c:v>89.735924185651228</c:v>
                </c:pt>
                <c:pt idx="688">
                  <c:v>89.734920738390798</c:v>
                </c:pt>
                <c:pt idx="689">
                  <c:v>89.733913478498025</c:v>
                </c:pt>
                <c:pt idx="690">
                  <c:v>89.732902391490271</c:v>
                </c:pt>
                <c:pt idx="691">
                  <c:v>89.731887462829903</c:v>
                </c:pt>
                <c:pt idx="692">
                  <c:v>89.730868677924136</c:v>
                </c:pt>
                <c:pt idx="693">
                  <c:v>89.729846022124747</c:v>
                </c:pt>
                <c:pt idx="694">
                  <c:v>89.728819480727921</c:v>
                </c:pt>
                <c:pt idx="695">
                  <c:v>89.727789038974066</c:v>
                </c:pt>
                <c:pt idx="696">
                  <c:v>89.726754682047542</c:v>
                </c:pt>
                <c:pt idx="697">
                  <c:v>89.725716395076489</c:v>
                </c:pt>
                <c:pt idx="698">
                  <c:v>89.724674163132605</c:v>
                </c:pt>
                <c:pt idx="699">
                  <c:v>89.723627971230883</c:v>
                </c:pt>
                <c:pt idx="700">
                  <c:v>89.722577804329504</c:v>
                </c:pt>
                <c:pt idx="701">
                  <c:v>89.721523647329533</c:v>
                </c:pt>
                <c:pt idx="702">
                  <c:v>89.720465485074683</c:v>
                </c:pt>
                <c:pt idx="703">
                  <c:v>89.719403302351211</c:v>
                </c:pt>
                <c:pt idx="704">
                  <c:v>89.718337083887647</c:v>
                </c:pt>
                <c:pt idx="705">
                  <c:v>89.717266814354446</c:v>
                </c:pt>
                <c:pt idx="706">
                  <c:v>89.716192478364022</c:v>
                </c:pt>
                <c:pt idx="707">
                  <c:v>89.71511406047027</c:v>
                </c:pt>
                <c:pt idx="708">
                  <c:v>89.714031545168538</c:v>
                </c:pt>
                <c:pt idx="709">
                  <c:v>89.712944916895353</c:v>
                </c:pt>
                <c:pt idx="710">
                  <c:v>89.711854160028068</c:v>
                </c:pt>
                <c:pt idx="711">
                  <c:v>89.710759258884877</c:v>
                </c:pt>
                <c:pt idx="712">
                  <c:v>89.709660197724347</c:v>
                </c:pt>
                <c:pt idx="713">
                  <c:v>89.708556960745398</c:v>
                </c:pt>
                <c:pt idx="714">
                  <c:v>89.707449532086926</c:v>
                </c:pt>
                <c:pt idx="715">
                  <c:v>89.706337895827687</c:v>
                </c:pt>
                <c:pt idx="716">
                  <c:v>89.705222035985926</c:v>
                </c:pt>
                <c:pt idx="717">
                  <c:v>89.704101936519351</c:v>
                </c:pt>
                <c:pt idx="718">
                  <c:v>89.702977581324674</c:v>
                </c:pt>
                <c:pt idx="719">
                  <c:v>89.701848954237647</c:v>
                </c:pt>
                <c:pt idx="720">
                  <c:v>89.700716039032571</c:v>
                </c:pt>
                <c:pt idx="721">
                  <c:v>89.6995788194222</c:v>
                </c:pt>
                <c:pt idx="722">
                  <c:v>89.698437279057472</c:v>
                </c:pt>
                <c:pt idx="723">
                  <c:v>89.697291401527309</c:v>
                </c:pt>
                <c:pt idx="724">
                  <c:v>89.696141170358374</c:v>
                </c:pt>
                <c:pt idx="725">
                  <c:v>89.694986569014802</c:v>
                </c:pt>
                <c:pt idx="726">
                  <c:v>89.693827580897974</c:v>
                </c:pt>
                <c:pt idx="727">
                  <c:v>89.692664189346274</c:v>
                </c:pt>
                <c:pt idx="728">
                  <c:v>89.691496377634934</c:v>
                </c:pt>
                <c:pt idx="729">
                  <c:v>89.690324128975618</c:v>
                </c:pt>
                <c:pt idx="730">
                  <c:v>89.689147426516428</c:v>
                </c:pt>
                <c:pt idx="731">
                  <c:v>89.687966253341401</c:v>
                </c:pt>
                <c:pt idx="732">
                  <c:v>89.686780592470427</c:v>
                </c:pt>
                <c:pt idx="733">
                  <c:v>89.685590426859008</c:v>
                </c:pt>
                <c:pt idx="734">
                  <c:v>89.684395739397985</c:v>
                </c:pt>
                <c:pt idx="735">
                  <c:v>89.683196512913156</c:v>
                </c:pt>
                <c:pt idx="736">
                  <c:v>89.681992730165362</c:v>
                </c:pt>
                <c:pt idx="737">
                  <c:v>89.680784373849846</c:v>
                </c:pt>
                <c:pt idx="738">
                  <c:v>89.679571426596326</c:v>
                </c:pt>
                <c:pt idx="739">
                  <c:v>89.678353870968564</c:v>
                </c:pt>
                <c:pt idx="740">
                  <c:v>89.677131689464161</c:v>
                </c:pt>
                <c:pt idx="741">
                  <c:v>89.675904864514379</c:v>
                </c:pt>
                <c:pt idx="742">
                  <c:v>89.67467337848376</c:v>
                </c:pt>
                <c:pt idx="743">
                  <c:v>89.673437213669956</c:v>
                </c:pt>
                <c:pt idx="744">
                  <c:v>89.672196352303501</c:v>
                </c:pt>
                <c:pt idx="745">
                  <c:v>89.670950776547485</c:v>
                </c:pt>
                <c:pt idx="746">
                  <c:v>89.669700468497325</c:v>
                </c:pt>
                <c:pt idx="747">
                  <c:v>89.668445410180539</c:v>
                </c:pt>
                <c:pt idx="748">
                  <c:v>89.66718558355646</c:v>
                </c:pt>
                <c:pt idx="749">
                  <c:v>89.665920970515984</c:v>
                </c:pt>
                <c:pt idx="750">
                  <c:v>89.664651552881296</c:v>
                </c:pt>
                <c:pt idx="751">
                  <c:v>89.663377312405672</c:v>
                </c:pt>
                <c:pt idx="752">
                  <c:v>89.662098230773097</c:v>
                </c:pt>
                <c:pt idx="753">
                  <c:v>89.660814289598164</c:v>
                </c:pt>
                <c:pt idx="754">
                  <c:v>89.659525470425649</c:v>
                </c:pt>
                <c:pt idx="755">
                  <c:v>89.65823175473038</c:v>
                </c:pt>
                <c:pt idx="756">
                  <c:v>89.656933123916914</c:v>
                </c:pt>
                <c:pt idx="757">
                  <c:v>89.655629559319252</c:v>
                </c:pt>
                <c:pt idx="758">
                  <c:v>89.654321042200593</c:v>
                </c:pt>
                <c:pt idx="759">
                  <c:v>89.653007553753071</c:v>
                </c:pt>
                <c:pt idx="760">
                  <c:v>89.651689075097522</c:v>
                </c:pt>
                <c:pt idx="761">
                  <c:v>89.650365587283133</c:v>
                </c:pt>
                <c:pt idx="762">
                  <c:v>89.649037071287225</c:v>
                </c:pt>
                <c:pt idx="763">
                  <c:v>89.647703508014985</c:v>
                </c:pt>
                <c:pt idx="764">
                  <c:v>89.646364878299153</c:v>
                </c:pt>
                <c:pt idx="765">
                  <c:v>89.645021162899823</c:v>
                </c:pt>
                <c:pt idx="766">
                  <c:v>89.643672342504061</c:v>
                </c:pt>
                <c:pt idx="767">
                  <c:v>89.642318397725759</c:v>
                </c:pt>
                <c:pt idx="768">
                  <c:v>89.640959309105213</c:v>
                </c:pt>
                <c:pt idx="769">
                  <c:v>89.639595057108977</c:v>
                </c:pt>
                <c:pt idx="770">
                  <c:v>89.638225622129497</c:v>
                </c:pt>
                <c:pt idx="771">
                  <c:v>89.636850984484866</c:v>
                </c:pt>
                <c:pt idx="772">
                  <c:v>89.635471124418572</c:v>
                </c:pt>
                <c:pt idx="773">
                  <c:v>89.63408602209914</c:v>
                </c:pt>
                <c:pt idx="774">
                  <c:v>89.632695657619919</c:v>
                </c:pt>
                <c:pt idx="775">
                  <c:v>89.631300010998771</c:v>
                </c:pt>
                <c:pt idx="776">
                  <c:v>89.629899062177756</c:v>
                </c:pt>
                <c:pt idx="777">
                  <c:v>89.628492791022936</c:v>
                </c:pt>
                <c:pt idx="778">
                  <c:v>89.627081177323959</c:v>
                </c:pt>
                <c:pt idx="779">
                  <c:v>89.625664200793892</c:v>
                </c:pt>
                <c:pt idx="780">
                  <c:v>89.62424184106888</c:v>
                </c:pt>
                <c:pt idx="781">
                  <c:v>89.622814077707801</c:v>
                </c:pt>
                <c:pt idx="782">
                  <c:v>89.621380890192086</c:v>
                </c:pt>
                <c:pt idx="783">
                  <c:v>89.619942257925345</c:v>
                </c:pt>
                <c:pt idx="784">
                  <c:v>89.618498160233116</c:v>
                </c:pt>
                <c:pt idx="785">
                  <c:v>89.617048576362521</c:v>
                </c:pt>
                <c:pt idx="786">
                  <c:v>89.615593485482023</c:v>
                </c:pt>
                <c:pt idx="787">
                  <c:v>89.614132866681103</c:v>
                </c:pt>
                <c:pt idx="788">
                  <c:v>89.612666698969988</c:v>
                </c:pt>
                <c:pt idx="789">
                  <c:v>89.611194961279267</c:v>
                </c:pt>
                <c:pt idx="790">
                  <c:v>89.609717632459748</c:v>
                </c:pt>
                <c:pt idx="791">
                  <c:v>89.608234691281979</c:v>
                </c:pt>
                <c:pt idx="792">
                  <c:v>89.606746116436071</c:v>
                </c:pt>
                <c:pt idx="793">
                  <c:v>89.605251886531335</c:v>
                </c:pt>
                <c:pt idx="794">
                  <c:v>89.603751980096021</c:v>
                </c:pt>
                <c:pt idx="795">
                  <c:v>89.602246375576954</c:v>
                </c:pt>
                <c:pt idx="796">
                  <c:v>89.600735051339271</c:v>
                </c:pt>
                <c:pt idx="797">
                  <c:v>89.599217985666115</c:v>
                </c:pt>
                <c:pt idx="798">
                  <c:v>89.597695156758277</c:v>
                </c:pt>
                <c:pt idx="799">
                  <c:v>89.596166542733982</c:v>
                </c:pt>
                <c:pt idx="800">
                  <c:v>89.594632121628436</c:v>
                </c:pt>
                <c:pt idx="801">
                  <c:v>89.593091871393639</c:v>
                </c:pt>
                <c:pt idx="802">
                  <c:v>89.591545769898062</c:v>
                </c:pt>
                <c:pt idx="803">
                  <c:v>89.589993794926187</c:v>
                </c:pt>
                <c:pt idx="804">
                  <c:v>89.588435924178398</c:v>
                </c:pt>
                <c:pt idx="805">
                  <c:v>89.586872135270539</c:v>
                </c:pt>
                <c:pt idx="806">
                  <c:v>89.5853024057336</c:v>
                </c:pt>
                <c:pt idx="807">
                  <c:v>89.583726713013391</c:v>
                </c:pt>
                <c:pt idx="808">
                  <c:v>89.582145034470344</c:v>
                </c:pt>
                <c:pt idx="809">
                  <c:v>89.580557347378999</c:v>
                </c:pt>
                <c:pt idx="810">
                  <c:v>89.578963628927838</c:v>
                </c:pt>
                <c:pt idx="811">
                  <c:v>89.577363856218838</c:v>
                </c:pt>
                <c:pt idx="812">
                  <c:v>89.575758006267264</c:v>
                </c:pt>
                <c:pt idx="813">
                  <c:v>89.574146056001283</c:v>
                </c:pt>
                <c:pt idx="814">
                  <c:v>89.572527982261576</c:v>
                </c:pt>
                <c:pt idx="815">
                  <c:v>89.570903761801119</c:v>
                </c:pt>
                <c:pt idx="816">
                  <c:v>89.569273371284808</c:v>
                </c:pt>
                <c:pt idx="817">
                  <c:v>89.567636787289118</c:v>
                </c:pt>
                <c:pt idx="818">
                  <c:v>89.565993986301692</c:v>
                </c:pt>
                <c:pt idx="819">
                  <c:v>89.564344944721228</c:v>
                </c:pt>
                <c:pt idx="820">
                  <c:v>89.562689638856938</c:v>
                </c:pt>
                <c:pt idx="821">
                  <c:v>89.561028044928236</c:v>
                </c:pt>
                <c:pt idx="822">
                  <c:v>89.559360139064523</c:v>
                </c:pt>
                <c:pt idx="823">
                  <c:v>89.557685897304665</c:v>
                </c:pt>
                <c:pt idx="824">
                  <c:v>89.556005295596862</c:v>
                </c:pt>
                <c:pt idx="825">
                  <c:v>89.55431830979812</c:v>
                </c:pt>
                <c:pt idx="826">
                  <c:v>89.552624915674031</c:v>
                </c:pt>
                <c:pt idx="827">
                  <c:v>89.550925088898353</c:v>
                </c:pt>
                <c:pt idx="828">
                  <c:v>89.549218805052718</c:v>
                </c:pt>
                <c:pt idx="829">
                  <c:v>89.547506039626256</c:v>
                </c:pt>
                <c:pt idx="830">
                  <c:v>89.545786768015248</c:v>
                </c:pt>
                <c:pt idx="831">
                  <c:v>89.544060965522775</c:v>
                </c:pt>
                <c:pt idx="832">
                  <c:v>89.542328607358385</c:v>
                </c:pt>
                <c:pt idx="833">
                  <c:v>89.540589668637736</c:v>
                </c:pt>
                <c:pt idx="834">
                  <c:v>89.538844124382237</c:v>
                </c:pt>
                <c:pt idx="835">
                  <c:v>89.53709194951864</c:v>
                </c:pt>
                <c:pt idx="836">
                  <c:v>89.53533311887881</c:v>
                </c:pt>
                <c:pt idx="837">
                  <c:v>89.533567607199288</c:v>
                </c:pt>
                <c:pt idx="838">
                  <c:v>89.531795389120845</c:v>
                </c:pt>
                <c:pt idx="839">
                  <c:v>89.530016439188401</c:v>
                </c:pt>
                <c:pt idx="840">
                  <c:v>89.528230731850272</c:v>
                </c:pt>
                <c:pt idx="841">
                  <c:v>89.526438241458138</c:v>
                </c:pt>
                <c:pt idx="842">
                  <c:v>89.524638942266535</c:v>
                </c:pt>
                <c:pt idx="843">
                  <c:v>89.52283280843254</c:v>
                </c:pt>
                <c:pt idx="844">
                  <c:v>89.521019814015261</c:v>
                </c:pt>
                <c:pt idx="845">
                  <c:v>89.519199932975724</c:v>
                </c:pt>
                <c:pt idx="846">
                  <c:v>89.5173731391763</c:v>
                </c:pt>
                <c:pt idx="847">
                  <c:v>89.515539406380356</c:v>
                </c:pt>
                <c:pt idx="848">
                  <c:v>89.513698708252008</c:v>
                </c:pt>
                <c:pt idx="849">
                  <c:v>89.5118510183556</c:v>
                </c:pt>
                <c:pt idx="850">
                  <c:v>89.509996310155429</c:v>
                </c:pt>
                <c:pt idx="851">
                  <c:v>89.508134557015339</c:v>
                </c:pt>
                <c:pt idx="852">
                  <c:v>89.506265732198315</c:v>
                </c:pt>
                <c:pt idx="853">
                  <c:v>89.504389808866136</c:v>
                </c:pt>
                <c:pt idx="854">
                  <c:v>89.502506760078973</c:v>
                </c:pt>
                <c:pt idx="855">
                  <c:v>89.500616558795031</c:v>
                </c:pt>
                <c:pt idx="856">
                  <c:v>89.498719177870186</c:v>
                </c:pt>
                <c:pt idx="857">
                  <c:v>89.496814590057539</c:v>
                </c:pt>
                <c:pt idx="858">
                  <c:v>89.494902768007051</c:v>
                </c:pt>
                <c:pt idx="859">
                  <c:v>89.492983684265198</c:v>
                </c:pt>
                <c:pt idx="860">
                  <c:v>89.491057311274488</c:v>
                </c:pt>
                <c:pt idx="861">
                  <c:v>89.489123621373253</c:v>
                </c:pt>
                <c:pt idx="862">
                  <c:v>89.487182586795001</c:v>
                </c:pt>
                <c:pt idx="863">
                  <c:v>89.485234179668282</c:v>
                </c:pt>
                <c:pt idx="864">
                  <c:v>89.483278372016073</c:v>
                </c:pt>
                <c:pt idx="865">
                  <c:v>89.481315135755523</c:v>
                </c:pt>
                <c:pt idx="866">
                  <c:v>89.479344442697538</c:v>
                </c:pt>
                <c:pt idx="867">
                  <c:v>89.477366264546319</c:v>
                </c:pt>
                <c:pt idx="868">
                  <c:v>89.475380572899027</c:v>
                </c:pt>
                <c:pt idx="869">
                  <c:v>89.473387339245321</c:v>
                </c:pt>
                <c:pt idx="870">
                  <c:v>89.471386534967053</c:v>
                </c:pt>
                <c:pt idx="871">
                  <c:v>89.469378131337734</c:v>
                </c:pt>
                <c:pt idx="872">
                  <c:v>89.467362099522219</c:v>
                </c:pt>
                <c:pt idx="873">
                  <c:v>89.465338410576265</c:v>
                </c:pt>
                <c:pt idx="874">
                  <c:v>89.463307035446164</c:v>
                </c:pt>
                <c:pt idx="875">
                  <c:v>89.461267944968284</c:v>
                </c:pt>
                <c:pt idx="876">
                  <c:v>89.459221109868636</c:v>
                </c:pt>
                <c:pt idx="877">
                  <c:v>89.457166500762554</c:v>
                </c:pt>
                <c:pt idx="878">
                  <c:v>89.455104088154172</c:v>
                </c:pt>
                <c:pt idx="879">
                  <c:v>89.453033842436142</c:v>
                </c:pt>
                <c:pt idx="880">
                  <c:v>89.450955733888989</c:v>
                </c:pt>
                <c:pt idx="881">
                  <c:v>89.448869732680976</c:v>
                </c:pt>
                <c:pt idx="882">
                  <c:v>89.446775808867486</c:v>
                </c:pt>
                <c:pt idx="883">
                  <c:v>89.444673932390671</c:v>
                </c:pt>
                <c:pt idx="884">
                  <c:v>89.442564073078955</c:v>
                </c:pt>
                <c:pt idx="885">
                  <c:v>89.440446200646704</c:v>
                </c:pt>
                <c:pt idx="886">
                  <c:v>89.438320284693845</c:v>
                </c:pt>
                <c:pt idx="887">
                  <c:v>89.436186294705209</c:v>
                </c:pt>
                <c:pt idx="888">
                  <c:v>89.434044200050295</c:v>
                </c:pt>
                <c:pt idx="889">
                  <c:v>89.431893969982866</c:v>
                </c:pt>
                <c:pt idx="890">
                  <c:v>89.429735573640357</c:v>
                </c:pt>
                <c:pt idx="891">
                  <c:v>89.427568980043503</c:v>
                </c:pt>
                <c:pt idx="892">
                  <c:v>89.425394158095997</c:v>
                </c:pt>
                <c:pt idx="893">
                  <c:v>89.423211076583883</c:v>
                </c:pt>
                <c:pt idx="894">
                  <c:v>89.421019704175308</c:v>
                </c:pt>
                <c:pt idx="895">
                  <c:v>89.418820009419917</c:v>
                </c:pt>
                <c:pt idx="896">
                  <c:v>89.416611960748469</c:v>
                </c:pt>
                <c:pt idx="897">
                  <c:v>89.414395526472418</c:v>
                </c:pt>
                <c:pt idx="898">
                  <c:v>89.412170674783468</c:v>
                </c:pt>
                <c:pt idx="899">
                  <c:v>89.409937373753024</c:v>
                </c:pt>
                <c:pt idx="900">
                  <c:v>89.407695591331944</c:v>
                </c:pt>
                <c:pt idx="901">
                  <c:v>89.405445295349836</c:v>
                </c:pt>
                <c:pt idx="902">
                  <c:v>89.40318645351482</c:v>
                </c:pt>
                <c:pt idx="903">
                  <c:v>89.400919033412976</c:v>
                </c:pt>
                <c:pt idx="904">
                  <c:v>89.398643002507868</c:v>
                </c:pt>
                <c:pt idx="905">
                  <c:v>89.396358328140153</c:v>
                </c:pt>
                <c:pt idx="906">
                  <c:v>89.39406497752708</c:v>
                </c:pt>
                <c:pt idx="907">
                  <c:v>89.391762917762023</c:v>
                </c:pt>
                <c:pt idx="908">
                  <c:v>89.389452115814024</c:v>
                </c:pt>
                <c:pt idx="909">
                  <c:v>89.387132538527382</c:v>
                </c:pt>
                <c:pt idx="910">
                  <c:v>89.384804152621101</c:v>
                </c:pt>
                <c:pt idx="911">
                  <c:v>89.382466924688515</c:v>
                </c:pt>
                <c:pt idx="912">
                  <c:v>89.380120821196698</c:v>
                </c:pt>
                <c:pt idx="913">
                  <c:v>89.377765808486117</c:v>
                </c:pt>
                <c:pt idx="914">
                  <c:v>89.375401852770054</c:v>
                </c:pt>
                <c:pt idx="915">
                  <c:v>89.373028920134246</c:v>
                </c:pt>
                <c:pt idx="916">
                  <c:v>89.370646976536307</c:v>
                </c:pt>
                <c:pt idx="917">
                  <c:v>89.368255987805313</c:v>
                </c:pt>
                <c:pt idx="918">
                  <c:v>89.365855919641263</c:v>
                </c:pt>
                <c:pt idx="919">
                  <c:v>89.36344673761468</c:v>
                </c:pt>
                <c:pt idx="920">
                  <c:v>89.361028407166017</c:v>
                </c:pt>
                <c:pt idx="921">
                  <c:v>89.358600893605328</c:v>
                </c:pt>
                <c:pt idx="922">
                  <c:v>89.356164162111654</c:v>
                </c:pt>
                <c:pt idx="923">
                  <c:v>89.353718177732489</c:v>
                </c:pt>
                <c:pt idx="924">
                  <c:v>89.351262905383479</c:v>
                </c:pt>
                <c:pt idx="925">
                  <c:v>89.348798309847808</c:v>
                </c:pt>
                <c:pt idx="926">
                  <c:v>89.346324355775707</c:v>
                </c:pt>
                <c:pt idx="927">
                  <c:v>89.343841007683949</c:v>
                </c:pt>
                <c:pt idx="928">
                  <c:v>89.341348229955429</c:v>
                </c:pt>
                <c:pt idx="929">
                  <c:v>89.338845986838578</c:v>
                </c:pt>
                <c:pt idx="930">
                  <c:v>89.336334242446867</c:v>
                </c:pt>
                <c:pt idx="931">
                  <c:v>89.333812960758422</c:v>
                </c:pt>
                <c:pt idx="932">
                  <c:v>89.331282105615358</c:v>
                </c:pt>
                <c:pt idx="933">
                  <c:v>89.328741640723408</c:v>
                </c:pt>
                <c:pt idx="934">
                  <c:v>89.326191529651283</c:v>
                </c:pt>
                <c:pt idx="935">
                  <c:v>89.32363173583029</c:v>
                </c:pt>
                <c:pt idx="936">
                  <c:v>89.321062222553778</c:v>
                </c:pt>
                <c:pt idx="937">
                  <c:v>89.318482952976595</c:v>
                </c:pt>
                <c:pt idx="938">
                  <c:v>89.31589389011458</c:v>
                </c:pt>
                <c:pt idx="939">
                  <c:v>89.313294996844036</c:v>
                </c:pt>
                <c:pt idx="940">
                  <c:v>89.310686235901329</c:v>
                </c:pt>
                <c:pt idx="941">
                  <c:v>89.308067569882184</c:v>
                </c:pt>
                <c:pt idx="942">
                  <c:v>89.305438961241265</c:v>
                </c:pt>
                <c:pt idx="943">
                  <c:v>89.302800372291713</c:v>
                </c:pt>
                <c:pt idx="944">
                  <c:v>89.300151765204404</c:v>
                </c:pt>
                <c:pt idx="945">
                  <c:v>89.297493102007721</c:v>
                </c:pt>
                <c:pt idx="946">
                  <c:v>89.294824344586743</c:v>
                </c:pt>
                <c:pt idx="947">
                  <c:v>89.29214545468291</c:v>
                </c:pt>
                <c:pt idx="948">
                  <c:v>89.289456393893403</c:v>
                </c:pt>
                <c:pt idx="949">
                  <c:v>89.286757123670554</c:v>
                </c:pt>
                <c:pt idx="950">
                  <c:v>89.284047605321504</c:v>
                </c:pt>
                <c:pt idx="951">
                  <c:v>89.28132780000746</c:v>
                </c:pt>
                <c:pt idx="952">
                  <c:v>89.278597668743203</c:v>
                </c:pt>
                <c:pt idx="953">
                  <c:v>89.275857172396641</c:v>
                </c:pt>
                <c:pt idx="954">
                  <c:v>89.273106271688164</c:v>
                </c:pt>
                <c:pt idx="955">
                  <c:v>89.270344927190138</c:v>
                </c:pt>
                <c:pt idx="956">
                  <c:v>89.267573099326356</c:v>
                </c:pt>
                <c:pt idx="957">
                  <c:v>89.264790748371468</c:v>
                </c:pt>
                <c:pt idx="958">
                  <c:v>89.261997834450426</c:v>
                </c:pt>
                <c:pt idx="959">
                  <c:v>89.259194317538018</c:v>
                </c:pt>
                <c:pt idx="960">
                  <c:v>89.256380157458139</c:v>
                </c:pt>
                <c:pt idx="961">
                  <c:v>89.253555313883425</c:v>
                </c:pt>
                <c:pt idx="962">
                  <c:v>89.250719746334511</c:v>
                </c:pt>
                <c:pt idx="963">
                  <c:v>89.247873414179665</c:v>
                </c:pt>
                <c:pt idx="964">
                  <c:v>89.245016276634018</c:v>
                </c:pt>
                <c:pt idx="965">
                  <c:v>89.242148292759197</c:v>
                </c:pt>
                <c:pt idx="966">
                  <c:v>89.239269421462524</c:v>
                </c:pt>
                <c:pt idx="967">
                  <c:v>89.236379621496738</c:v>
                </c:pt>
                <c:pt idx="968">
                  <c:v>89.233478851459154</c:v>
                </c:pt>
                <c:pt idx="969">
                  <c:v>89.230567069791235</c:v>
                </c:pt>
                <c:pt idx="970">
                  <c:v>89.227644234777983</c:v>
                </c:pt>
                <c:pt idx="971">
                  <c:v>89.224710304547372</c:v>
                </c:pt>
                <c:pt idx="972">
                  <c:v>89.221765237069732</c:v>
                </c:pt>
                <c:pt idx="973">
                  <c:v>89.218808990157228</c:v>
                </c:pt>
                <c:pt idx="974">
                  <c:v>89.215841521463176</c:v>
                </c:pt>
                <c:pt idx="975">
                  <c:v>89.212862788481587</c:v>
                </c:pt>
                <c:pt idx="976">
                  <c:v>89.209872748546516</c:v>
                </c:pt>
                <c:pt idx="977">
                  <c:v>89.206871358831364</c:v>
                </c:pt>
                <c:pt idx="978">
                  <c:v>89.203858576348523</c:v>
                </c:pt>
                <c:pt idx="979">
                  <c:v>89.20083435794858</c:v>
                </c:pt>
                <c:pt idx="980">
                  <c:v>89.197798660319776</c:v>
                </c:pt>
                <c:pt idx="981">
                  <c:v>89.194751439987499</c:v>
                </c:pt>
                <c:pt idx="982">
                  <c:v>89.19169265331351</c:v>
                </c:pt>
                <c:pt idx="983">
                  <c:v>89.18862225649552</c:v>
                </c:pt>
                <c:pt idx="984">
                  <c:v>89.185540205566468</c:v>
                </c:pt>
                <c:pt idx="985">
                  <c:v>89.18244645639389</c:v>
                </c:pt>
                <c:pt idx="986">
                  <c:v>89.179340964679525</c:v>
                </c:pt>
                <c:pt idx="987">
                  <c:v>89.176223685958391</c:v>
                </c:pt>
                <c:pt idx="988">
                  <c:v>89.173094575598412</c:v>
                </c:pt>
                <c:pt idx="989">
                  <c:v>89.169953588799714</c:v>
                </c:pt>
                <c:pt idx="990">
                  <c:v>89.166800680594022</c:v>
                </c:pt>
                <c:pt idx="991">
                  <c:v>89.163635805843981</c:v>
                </c:pt>
                <c:pt idx="992">
                  <c:v>89.160458919242686</c:v>
                </c:pt>
                <c:pt idx="993">
                  <c:v>89.157269975312857</c:v>
                </c:pt>
                <c:pt idx="994">
                  <c:v>89.154068928406417</c:v>
                </c:pt>
                <c:pt idx="995">
                  <c:v>89.15085573270369</c:v>
                </c:pt>
                <c:pt idx="996">
                  <c:v>89.147630342212878</c:v>
                </c:pt>
                <c:pt idx="997">
                  <c:v>89.144392710769409</c:v>
                </c:pt>
                <c:pt idx="998">
                  <c:v>89.141142792035239</c:v>
                </c:pt>
                <c:pt idx="999">
                  <c:v>89.137880539498397</c:v>
                </c:pt>
                <c:pt idx="1000">
                  <c:v>89.134605906472032</c:v>
                </c:pt>
                <c:pt idx="1001">
                  <c:v>89.131318846094175</c:v>
                </c:pt>
                <c:pt idx="1002">
                  <c:v>89.128019311326682</c:v>
                </c:pt>
                <c:pt idx="1003">
                  <c:v>89.12470725495497</c:v>
                </c:pt>
                <c:pt idx="1004">
                  <c:v>89.121382629587004</c:v>
                </c:pt>
                <c:pt idx="1005">
                  <c:v>89.118045387652955</c:v>
                </c:pt>
                <c:pt idx="1006">
                  <c:v>89.114695481404439</c:v>
                </c:pt>
                <c:pt idx="1007">
                  <c:v>89.11133286291377</c:v>
                </c:pt>
                <c:pt idx="1008">
                  <c:v>89.107957484073438</c:v>
                </c:pt>
                <c:pt idx="1009">
                  <c:v>89.104569296595372</c:v>
                </c:pt>
                <c:pt idx="1010">
                  <c:v>89.101168252010382</c:v>
                </c:pt>
                <c:pt idx="1011">
                  <c:v>89.097754301667308</c:v>
                </c:pt>
                <c:pt idx="1012">
                  <c:v>89.094327396732524</c:v>
                </c:pt>
                <c:pt idx="1013">
                  <c:v>89.090887488189267</c:v>
                </c:pt>
                <c:pt idx="1014">
                  <c:v>89.08743452683683</c:v>
                </c:pt>
                <c:pt idx="1015">
                  <c:v>89.08396846329002</c:v>
                </c:pt>
                <c:pt idx="1016">
                  <c:v>89.080489247978463</c:v>
                </c:pt>
                <c:pt idx="1017">
                  <c:v>89.076996831145848</c:v>
                </c:pt>
                <c:pt idx="1018">
                  <c:v>89.073491162849379</c:v>
                </c:pt>
                <c:pt idx="1019">
                  <c:v>89.069972192958971</c:v>
                </c:pt>
                <c:pt idx="1020">
                  <c:v>89.066439871156675</c:v>
                </c:pt>
                <c:pt idx="1021">
                  <c:v>89.062894146935875</c:v>
                </c:pt>
                <c:pt idx="1022">
                  <c:v>89.059334969600727</c:v>
                </c:pt>
                <c:pt idx="1023">
                  <c:v>89.055762288265385</c:v>
                </c:pt>
                <c:pt idx="1024">
                  <c:v>89.052176051853309</c:v>
                </c:pt>
                <c:pt idx="1025">
                  <c:v>89.048576209096623</c:v>
                </c:pt>
                <c:pt idx="1026">
                  <c:v>89.044962708535422</c:v>
                </c:pt>
                <c:pt idx="1027">
                  <c:v>89.041335498517</c:v>
                </c:pt>
                <c:pt idx="1028">
                  <c:v>89.0376945271952</c:v>
                </c:pt>
                <c:pt idx="1029">
                  <c:v>89.034039742529671</c:v>
                </c:pt>
                <c:pt idx="1030">
                  <c:v>89.030371092285293</c:v>
                </c:pt>
                <c:pt idx="1031">
                  <c:v>89.026688524031286</c:v>
                </c:pt>
                <c:pt idx="1032">
                  <c:v>89.022991985140607</c:v>
                </c:pt>
                <c:pt idx="1033">
                  <c:v>89.019281422789248</c:v>
                </c:pt>
                <c:pt idx="1034">
                  <c:v>89.015556783955446</c:v>
                </c:pt>
                <c:pt idx="1035">
                  <c:v>89.011818015419053</c:v>
                </c:pt>
                <c:pt idx="1036">
                  <c:v>89.008065063760725</c:v>
                </c:pt>
                <c:pt idx="1037">
                  <c:v>89.004297875361317</c:v>
                </c:pt>
                <c:pt idx="1038">
                  <c:v>89.000516396401011</c:v>
                </c:pt>
                <c:pt idx="1039">
                  <c:v>88.996720572858777</c:v>
                </c:pt>
                <c:pt idx="1040">
                  <c:v>88.992910350511437</c:v>
                </c:pt>
                <c:pt idx="1041">
                  <c:v>88.989085674933094</c:v>
                </c:pt>
                <c:pt idx="1042">
                  <c:v>88.985246491494308</c:v>
                </c:pt>
                <c:pt idx="1043">
                  <c:v>88.981392745361433</c:v>
                </c:pt>
                <c:pt idx="1044">
                  <c:v>88.97752438149584</c:v>
                </c:pt>
                <c:pt idx="1045">
                  <c:v>88.973641344653075</c:v>
                </c:pt>
                <c:pt idx="1046">
                  <c:v>88.969743579382396</c:v>
                </c:pt>
                <c:pt idx="1047">
                  <c:v>88.965831030025697</c:v>
                </c:pt>
                <c:pt idx="1048">
                  <c:v>88.961903640716955</c:v>
                </c:pt>
                <c:pt idx="1049">
                  <c:v>88.957961355381499</c:v>
                </c:pt>
                <c:pt idx="1050">
                  <c:v>88.954004117735096</c:v>
                </c:pt>
                <c:pt idx="1051">
                  <c:v>88.950031871283386</c:v>
                </c:pt>
                <c:pt idx="1052">
                  <c:v>88.946044559320981</c:v>
                </c:pt>
                <c:pt idx="1053">
                  <c:v>88.942042124930808</c:v>
                </c:pt>
                <c:pt idx="1054">
                  <c:v>88.938024510983254</c:v>
                </c:pt>
                <c:pt idx="1055">
                  <c:v>88.933991660135476</c:v>
                </c:pt>
                <c:pt idx="1056">
                  <c:v>88.929943514830612</c:v>
                </c:pt>
                <c:pt idx="1057">
                  <c:v>88.925880017296947</c:v>
                </c:pt>
                <c:pt idx="1058">
                  <c:v>88.921801109547303</c:v>
                </c:pt>
                <c:pt idx="1059">
                  <c:v>88.917706733378054</c:v>
                </c:pt>
                <c:pt idx="1060">
                  <c:v>88.913596830368576</c:v>
                </c:pt>
                <c:pt idx="1061">
                  <c:v>88.909471341880234</c:v>
                </c:pt>
                <c:pt idx="1062">
                  <c:v>88.905330209055805</c:v>
                </c:pt>
                <c:pt idx="1063">
                  <c:v>88.901173372818533</c:v>
                </c:pt>
                <c:pt idx="1064">
                  <c:v>88.897000773871511</c:v>
                </c:pt>
                <c:pt idx="1065">
                  <c:v>88.892812352696737</c:v>
                </c:pt>
                <c:pt idx="1066">
                  <c:v>88.888608049554378</c:v>
                </c:pt>
                <c:pt idx="1067">
                  <c:v>88.884387804481989</c:v>
                </c:pt>
                <c:pt idx="1068">
                  <c:v>88.880151557293757</c:v>
                </c:pt>
                <c:pt idx="1069">
                  <c:v>88.875899247579611</c:v>
                </c:pt>
                <c:pt idx="1070">
                  <c:v>88.871630814704474</c:v>
                </c:pt>
                <c:pt idx="1071">
                  <c:v>88.867346197807464</c:v>
                </c:pt>
                <c:pt idx="1072">
                  <c:v>88.863045335801075</c:v>
                </c:pt>
                <c:pt idx="1073">
                  <c:v>88.858728167370387</c:v>
                </c:pt>
                <c:pt idx="1074">
                  <c:v>88.854394630972223</c:v>
                </c:pt>
                <c:pt idx="1075">
                  <c:v>88.850044664834357</c:v>
                </c:pt>
                <c:pt idx="1076">
                  <c:v>88.845678206954659</c:v>
                </c:pt>
                <c:pt idx="1077">
                  <c:v>88.8412951951004</c:v>
                </c:pt>
                <c:pt idx="1078">
                  <c:v>88.836895566807243</c:v>
                </c:pt>
                <c:pt idx="1079">
                  <c:v>88.83247925937863</c:v>
                </c:pt>
                <c:pt idx="1080">
                  <c:v>88.828046209884732</c:v>
                </c:pt>
                <c:pt idx="1081">
                  <c:v>88.823596355161868</c:v>
                </c:pt>
                <c:pt idx="1082">
                  <c:v>88.819129631811379</c:v>
                </c:pt>
                <c:pt idx="1083">
                  <c:v>88.814645976199103</c:v>
                </c:pt>
                <c:pt idx="1084">
                  <c:v>88.810145324454339</c:v>
                </c:pt>
                <c:pt idx="1085">
                  <c:v>88.805627612469081</c:v>
                </c:pt>
                <c:pt idx="1086">
                  <c:v>88.80109277589716</c:v>
                </c:pt>
                <c:pt idx="1087">
                  <c:v>88.796540750153383</c:v>
                </c:pt>
                <c:pt idx="1088">
                  <c:v>88.791971470412719</c:v>
                </c:pt>
                <c:pt idx="1089">
                  <c:v>88.787384871609461</c:v>
                </c:pt>
                <c:pt idx="1090">
                  <c:v>88.782780888436349</c:v>
                </c:pt>
                <c:pt idx="1091">
                  <c:v>88.778159455343712</c:v>
                </c:pt>
                <c:pt idx="1092">
                  <c:v>88.773520506538645</c:v>
                </c:pt>
                <c:pt idx="1093">
                  <c:v>88.76886397598409</c:v>
                </c:pt>
                <c:pt idx="1094">
                  <c:v>88.764189797398046</c:v>
                </c:pt>
                <c:pt idx="1095">
                  <c:v>88.75949790425274</c:v>
                </c:pt>
                <c:pt idx="1096">
                  <c:v>88.754788229773553</c:v>
                </c:pt>
                <c:pt idx="1097">
                  <c:v>88.750060706938413</c:v>
                </c:pt>
                <c:pt idx="1098">
                  <c:v>88.745315268476773</c:v>
                </c:pt>
                <c:pt idx="1099">
                  <c:v>88.740551846868783</c:v>
                </c:pt>
                <c:pt idx="1100">
                  <c:v>88.735770374344384</c:v>
                </c:pt>
                <c:pt idx="1101">
                  <c:v>88.730970782882494</c:v>
                </c:pt>
                <c:pt idx="1102">
                  <c:v>88.726153004210019</c:v>
                </c:pt>
                <c:pt idx="1103">
                  <c:v>88.721316969801123</c:v>
                </c:pt>
                <c:pt idx="1104">
                  <c:v>88.716462610876192</c:v>
                </c:pt>
                <c:pt idx="1105">
                  <c:v>88.711589858401013</c:v>
                </c:pt>
                <c:pt idx="1106">
                  <c:v>88.706698643085943</c:v>
                </c:pt>
                <c:pt idx="1107">
                  <c:v>88.701788895384837</c:v>
                </c:pt>
                <c:pt idx="1108">
                  <c:v>88.696860545494403</c:v>
                </c:pt>
                <c:pt idx="1109">
                  <c:v>88.691913523353108</c:v>
                </c:pt>
                <c:pt idx="1110">
                  <c:v>88.686947758640315</c:v>
                </c:pt>
                <c:pt idx="1111">
                  <c:v>88.681963180775469</c:v>
                </c:pt>
                <c:pt idx="1112">
                  <c:v>88.676959718917033</c:v>
                </c:pt>
                <c:pt idx="1113">
                  <c:v>88.671937301961805</c:v>
                </c:pt>
                <c:pt idx="1114">
                  <c:v>88.666895858543768</c:v>
                </c:pt>
                <c:pt idx="1115">
                  <c:v>88.661835317033322</c:v>
                </c:pt>
                <c:pt idx="1116">
                  <c:v>88.656755605536389</c:v>
                </c:pt>
                <c:pt idx="1117">
                  <c:v>88.651656651893305</c:v>
                </c:pt>
                <c:pt idx="1118">
                  <c:v>88.646538383678163</c:v>
                </c:pt>
                <c:pt idx="1119">
                  <c:v>88.641400728197752</c:v>
                </c:pt>
                <c:pt idx="1120">
                  <c:v>88.636243612490532</c:v>
                </c:pt>
                <c:pt idx="1121">
                  <c:v>88.631066963325921</c:v>
                </c:pt>
                <c:pt idx="1122">
                  <c:v>88.625870707203234</c:v>
                </c:pt>
                <c:pt idx="1123">
                  <c:v>88.62065477035074</c:v>
                </c:pt>
                <c:pt idx="1124">
                  <c:v>88.615419078724784</c:v>
                </c:pt>
                <c:pt idx="1125">
                  <c:v>88.61016355800885</c:v>
                </c:pt>
                <c:pt idx="1126">
                  <c:v>88.604888133612548</c:v>
                </c:pt>
                <c:pt idx="1127">
                  <c:v>88.599592730670778</c:v>
                </c:pt>
                <c:pt idx="1128">
                  <c:v>88.594277274042639</c:v>
                </c:pt>
                <c:pt idx="1129">
                  <c:v>88.588941688310683</c:v>
                </c:pt>
                <c:pt idx="1130">
                  <c:v>88.583585897779756</c:v>
                </c:pt>
                <c:pt idx="1131">
                  <c:v>88.578209826476169</c:v>
                </c:pt>
                <c:pt idx="1132">
                  <c:v>88.572813398146721</c:v>
                </c:pt>
                <c:pt idx="1133">
                  <c:v>88.567396536257746</c:v>
                </c:pt>
                <c:pt idx="1134">
                  <c:v>88.561959163994146</c:v>
                </c:pt>
                <c:pt idx="1135">
                  <c:v>88.556501204258367</c:v>
                </c:pt>
                <c:pt idx="1136">
                  <c:v>88.551022579669535</c:v>
                </c:pt>
                <c:pt idx="1137">
                  <c:v>88.545523212562443</c:v>
                </c:pt>
                <c:pt idx="1138">
                  <c:v>88.540003024986561</c:v>
                </c:pt>
                <c:pt idx="1139">
                  <c:v>88.534461938705121</c:v>
                </c:pt>
                <c:pt idx="1140">
                  <c:v>88.528899875194099</c:v>
                </c:pt>
                <c:pt idx="1141">
                  <c:v>88.523316755641204</c:v>
                </c:pt>
                <c:pt idx="1142">
                  <c:v>88.517712500944967</c:v>
                </c:pt>
                <c:pt idx="1143">
                  <c:v>88.512087031713705</c:v>
                </c:pt>
                <c:pt idx="1144">
                  <c:v>88.506440268264669</c:v>
                </c:pt>
                <c:pt idx="1145">
                  <c:v>88.500772130622835</c:v>
                </c:pt>
                <c:pt idx="1146">
                  <c:v>88.495082538520023</c:v>
                </c:pt>
                <c:pt idx="1147">
                  <c:v>88.489371411394004</c:v>
                </c:pt>
                <c:pt idx="1148">
                  <c:v>88.4836386683874</c:v>
                </c:pt>
                <c:pt idx="1149">
                  <c:v>88.477884228346639</c:v>
                </c:pt>
                <c:pt idx="1150">
                  <c:v>88.472108009821056</c:v>
                </c:pt>
                <c:pt idx="1151">
                  <c:v>88.466309931061843</c:v>
                </c:pt>
                <c:pt idx="1152">
                  <c:v>88.460489910021167</c:v>
                </c:pt>
                <c:pt idx="1153">
                  <c:v>88.454647864350861</c:v>
                </c:pt>
                <c:pt idx="1154">
                  <c:v>88.448783711401774</c:v>
                </c:pt>
                <c:pt idx="1155">
                  <c:v>88.442897368222518</c:v>
                </c:pt>
                <c:pt idx="1156">
                  <c:v>88.436988751558587</c:v>
                </c:pt>
                <c:pt idx="1157">
                  <c:v>88.431057777851223</c:v>
                </c:pt>
                <c:pt idx="1158">
                  <c:v>88.425104363236585</c:v>
                </c:pt>
                <c:pt idx="1159">
                  <c:v>88.419128423544436</c:v>
                </c:pt>
                <c:pt idx="1160">
                  <c:v>88.413129874297496</c:v>
                </c:pt>
                <c:pt idx="1161">
                  <c:v>88.40710863071007</c:v>
                </c:pt>
                <c:pt idx="1162">
                  <c:v>88.401064607687218</c:v>
                </c:pt>
                <c:pt idx="1163">
                  <c:v>88.394997719823692</c:v>
                </c:pt>
                <c:pt idx="1164">
                  <c:v>88.388907881402872</c:v>
                </c:pt>
                <c:pt idx="1165">
                  <c:v>88.382795006395753</c:v>
                </c:pt>
                <c:pt idx="1166">
                  <c:v>88.376659008459939</c:v>
                </c:pt>
                <c:pt idx="1167">
                  <c:v>88.370499800938532</c:v>
                </c:pt>
                <c:pt idx="1168">
                  <c:v>88.36431729685917</c:v>
                </c:pt>
                <c:pt idx="1169">
                  <c:v>88.358111408932899</c:v>
                </c:pt>
                <c:pt idx="1170">
                  <c:v>88.35188204955324</c:v>
                </c:pt>
                <c:pt idx="1171">
                  <c:v>88.345629130795103</c:v>
                </c:pt>
                <c:pt idx="1172">
                  <c:v>88.339352564413574</c:v>
                </c:pt>
                <c:pt idx="1173">
                  <c:v>88.333052261843221</c:v>
                </c:pt>
                <c:pt idx="1174">
                  <c:v>88.326728134196657</c:v>
                </c:pt>
                <c:pt idx="1175">
                  <c:v>88.320380092263747</c:v>
                </c:pt>
                <c:pt idx="1176">
                  <c:v>88.314008046510381</c:v>
                </c:pt>
                <c:pt idx="1177">
                  <c:v>88.307611907077614</c:v>
                </c:pt>
                <c:pt idx="1178">
                  <c:v>88.30119158378038</c:v>
                </c:pt>
                <c:pt idx="1179">
                  <c:v>88.294746986106588</c:v>
                </c:pt>
                <c:pt idx="1180">
                  <c:v>88.288278023215952</c:v>
                </c:pt>
                <c:pt idx="1181">
                  <c:v>88.281784603939073</c:v>
                </c:pt>
                <c:pt idx="1182">
                  <c:v>88.27526663677618</c:v>
                </c:pt>
                <c:pt idx="1183">
                  <c:v>88.268724029896177</c:v>
                </c:pt>
                <c:pt idx="1184">
                  <c:v>88.262156691135544</c:v>
                </c:pt>
                <c:pt idx="1185">
                  <c:v>88.255564527997265</c:v>
                </c:pt>
                <c:pt idx="1186">
                  <c:v>88.248947447649755</c:v>
                </c:pt>
                <c:pt idx="1187">
                  <c:v>88.242305356925741</c:v>
                </c:pt>
                <c:pt idx="1188">
                  <c:v>88.235638162321251</c:v>
                </c:pt>
                <c:pt idx="1189">
                  <c:v>88.228945769994453</c:v>
                </c:pt>
                <c:pt idx="1190">
                  <c:v>88.222228085764641</c:v>
                </c:pt>
                <c:pt idx="1191">
                  <c:v>88.215485015111128</c:v>
                </c:pt>
                <c:pt idx="1192">
                  <c:v>88.208716463172081</c:v>
                </c:pt>
                <c:pt idx="1193">
                  <c:v>88.201922334743543</c:v>
                </c:pt>
                <c:pt idx="1194">
                  <c:v>88.195102534278263</c:v>
                </c:pt>
                <c:pt idx="1195">
                  <c:v>88.188256965884676</c:v>
                </c:pt>
                <c:pt idx="1196">
                  <c:v>88.181385533325724</c:v>
                </c:pt>
                <c:pt idx="1197">
                  <c:v>88.174488140017829</c:v>
                </c:pt>
                <c:pt idx="1198">
                  <c:v>88.167564689029703</c:v>
                </c:pt>
                <c:pt idx="1199">
                  <c:v>88.160615083081382</c:v>
                </c:pt>
                <c:pt idx="1200">
                  <c:v>88.153639224542928</c:v>
                </c:pt>
                <c:pt idx="1201">
                  <c:v>88.146637015433598</c:v>
                </c:pt>
                <c:pt idx="1202">
                  <c:v>88.139608357420485</c:v>
                </c:pt>
                <c:pt idx="1203">
                  <c:v>88.132553151817461</c:v>
                </c:pt>
                <c:pt idx="1204">
                  <c:v>88.125471299584277</c:v>
                </c:pt>
                <c:pt idx="1205">
                  <c:v>88.118362701325083</c:v>
                </c:pt>
                <c:pt idx="1206">
                  <c:v>88.111227257287709</c:v>
                </c:pt>
                <c:pt idx="1207">
                  <c:v>88.104064867362212</c:v>
                </c:pt>
                <c:pt idx="1208">
                  <c:v>88.096875431080008</c:v>
                </c:pt>
                <c:pt idx="1209">
                  <c:v>88.089658847612625</c:v>
                </c:pt>
                <c:pt idx="1210">
                  <c:v>88.082415015770607</c:v>
                </c:pt>
                <c:pt idx="1211">
                  <c:v>88.075143834002404</c:v>
                </c:pt>
                <c:pt idx="1212">
                  <c:v>88.067845200393236</c:v>
                </c:pt>
                <c:pt idx="1213">
                  <c:v>88.060519012664059</c:v>
                </c:pt>
                <c:pt idx="1214">
                  <c:v>88.05316516817031</c:v>
                </c:pt>
                <c:pt idx="1215">
                  <c:v>88.045783563900784</c:v>
                </c:pt>
                <c:pt idx="1216">
                  <c:v>88.038374096476673</c:v>
                </c:pt>
                <c:pt idx="1217">
                  <c:v>88.030936662150239</c:v>
                </c:pt>
                <c:pt idx="1218">
                  <c:v>88.02347115680378</c:v>
                </c:pt>
                <c:pt idx="1219">
                  <c:v>88.015977475948546</c:v>
                </c:pt>
                <c:pt idx="1220">
                  <c:v>88.008455514723522</c:v>
                </c:pt>
                <c:pt idx="1221">
                  <c:v>88.000905167894246</c:v>
                </c:pt>
                <c:pt idx="1222">
                  <c:v>87.993326329851868</c:v>
                </c:pt>
                <c:pt idx="1223">
                  <c:v>87.985718894611836</c:v>
                </c:pt>
                <c:pt idx="1224">
                  <c:v>87.978082755812864</c:v>
                </c:pt>
                <c:pt idx="1225">
                  <c:v>87.970417806715673</c:v>
                </c:pt>
                <c:pt idx="1226">
                  <c:v>87.962723940202025</c:v>
                </c:pt>
                <c:pt idx="1227">
                  <c:v>87.955001048773454</c:v>
                </c:pt>
                <c:pt idx="1228">
                  <c:v>87.94724902455016</c:v>
                </c:pt>
                <c:pt idx="1229">
                  <c:v>87.93946775926986</c:v>
                </c:pt>
                <c:pt idx="1230">
                  <c:v>87.93165714428666</c:v>
                </c:pt>
                <c:pt idx="1231">
                  <c:v>87.92381707056991</c:v>
                </c:pt>
                <c:pt idx="1232">
                  <c:v>87.915947428703078</c:v>
                </c:pt>
                <c:pt idx="1233">
                  <c:v>87.908048108882568</c:v>
                </c:pt>
                <c:pt idx="1234">
                  <c:v>87.900119000916661</c:v>
                </c:pt>
                <c:pt idx="1235">
                  <c:v>87.892159994224073</c:v>
                </c:pt>
                <c:pt idx="1236">
                  <c:v>87.884170977833321</c:v>
                </c:pt>
                <c:pt idx="1237">
                  <c:v>87.876151840381169</c:v>
                </c:pt>
                <c:pt idx="1238">
                  <c:v>87.868102470111566</c:v>
                </c:pt>
                <c:pt idx="1239">
                  <c:v>87.86002275487462</c:v>
                </c:pt>
                <c:pt idx="1240">
                  <c:v>87.851912582125209</c:v>
                </c:pt>
                <c:pt idx="1241">
                  <c:v>87.84377183892218</c:v>
                </c:pt>
                <c:pt idx="1242">
                  <c:v>87.835600411926919</c:v>
                </c:pt>
                <c:pt idx="1243">
                  <c:v>87.82739818740221</c:v>
                </c:pt>
                <c:pt idx="1244">
                  <c:v>87.819165051211272</c:v>
                </c:pt>
                <c:pt idx="1245">
                  <c:v>87.810900888816434</c:v>
                </c:pt>
                <c:pt idx="1246">
                  <c:v>87.802605585278101</c:v>
                </c:pt>
                <c:pt idx="1247">
                  <c:v>87.794279025253488</c:v>
                </c:pt>
                <c:pt idx="1248">
                  <c:v>87.785921092995608</c:v>
                </c:pt>
                <c:pt idx="1249">
                  <c:v>87.777531672351955</c:v>
                </c:pt>
                <c:pt idx="1250">
                  <c:v>87.769110646763494</c:v>
                </c:pt>
                <c:pt idx="1251">
                  <c:v>87.76065789926345</c:v>
                </c:pt>
                <c:pt idx="1252">
                  <c:v>87.752173312476089</c:v>
                </c:pt>
                <c:pt idx="1253">
                  <c:v>87.743656768615821</c:v>
                </c:pt>
                <c:pt idx="1254">
                  <c:v>87.735108149485683</c:v>
                </c:pt>
                <c:pt idx="1255">
                  <c:v>87.726527336476437</c:v>
                </c:pt>
                <c:pt idx="1256">
                  <c:v>87.717914210565382</c:v>
                </c:pt>
                <c:pt idx="1257">
                  <c:v>87.709268652315131</c:v>
                </c:pt>
                <c:pt idx="1258">
                  <c:v>87.7005905418726</c:v>
                </c:pt>
                <c:pt idx="1259">
                  <c:v>87.691879758967588</c:v>
                </c:pt>
                <c:pt idx="1260">
                  <c:v>87.683136182911966</c:v>
                </c:pt>
                <c:pt idx="1261">
                  <c:v>87.674359692598344</c:v>
                </c:pt>
                <c:pt idx="1262">
                  <c:v>87.665550166498818</c:v>
                </c:pt>
                <c:pt idx="1263">
                  <c:v>87.656707482664189</c:v>
                </c:pt>
                <c:pt idx="1264">
                  <c:v>87.647831518722327</c:v>
                </c:pt>
                <c:pt idx="1265">
                  <c:v>87.638922151877381</c:v>
                </c:pt>
                <c:pt idx="1266">
                  <c:v>87.629979258908548</c:v>
                </c:pt>
                <c:pt idx="1267">
                  <c:v>87.621002716168917</c:v>
                </c:pt>
                <c:pt idx="1268">
                  <c:v>87.611992399584281</c:v>
                </c:pt>
                <c:pt idx="1269">
                  <c:v>87.602948184652007</c:v>
                </c:pt>
                <c:pt idx="1270">
                  <c:v>87.593869946439952</c:v>
                </c:pt>
                <c:pt idx="1271">
                  <c:v>87.58475755958527</c:v>
                </c:pt>
                <c:pt idx="1272">
                  <c:v>87.575610898293348</c:v>
                </c:pt>
                <c:pt idx="1273">
                  <c:v>87.566429836336539</c:v>
                </c:pt>
                <c:pt idx="1274">
                  <c:v>87.557214247053096</c:v>
                </c:pt>
                <c:pt idx="1275">
                  <c:v>87.547964003346138</c:v>
                </c:pt>
                <c:pt idx="1276">
                  <c:v>87.538678977682224</c:v>
                </c:pt>
                <c:pt idx="1277">
                  <c:v>87.529359042090618</c:v>
                </c:pt>
                <c:pt idx="1278">
                  <c:v>87.520004068161853</c:v>
                </c:pt>
                <c:pt idx="1279">
                  <c:v>87.510613927046663</c:v>
                </c:pt>
                <c:pt idx="1280">
                  <c:v>87.501188489454961</c:v>
                </c:pt>
                <c:pt idx="1281">
                  <c:v>87.491727625654576</c:v>
                </c:pt>
                <c:pt idx="1282">
                  <c:v>87.48223120547037</c:v>
                </c:pt>
                <c:pt idx="1283">
                  <c:v>87.472699098282703</c:v>
                </c:pt>
                <c:pt idx="1284">
                  <c:v>87.46313117302671</c:v>
                </c:pt>
                <c:pt idx="1285">
                  <c:v>87.453527298190934</c:v>
                </c:pt>
                <c:pt idx="1286">
                  <c:v>87.443887341816477</c:v>
                </c:pt>
                <c:pt idx="1287">
                  <c:v>87.434211171495406</c:v>
                </c:pt>
                <c:pt idx="1288">
                  <c:v>87.424498654370296</c:v>
                </c:pt>
                <c:pt idx="1289">
                  <c:v>87.41474965713256</c:v>
                </c:pt>
                <c:pt idx="1290">
                  <c:v>87.404964046021561</c:v>
                </c:pt>
                <c:pt idx="1291">
                  <c:v>87.395141686823592</c:v>
                </c:pt>
                <c:pt idx="1292">
                  <c:v>87.385282444870612</c:v>
                </c:pt>
                <c:pt idx="1293">
                  <c:v>87.375386185039289</c:v>
                </c:pt>
                <c:pt idx="1294">
                  <c:v>87.365452771749787</c:v>
                </c:pt>
                <c:pt idx="1295">
                  <c:v>87.355482068964733</c:v>
                </c:pt>
                <c:pt idx="1296">
                  <c:v>87.345473940188157</c:v>
                </c:pt>
                <c:pt idx="1297">
                  <c:v>87.33542824846424</c:v>
                </c:pt>
                <c:pt idx="1298">
                  <c:v>87.32534485637656</c:v>
                </c:pt>
                <c:pt idx="1299">
                  <c:v>87.315223626046617</c:v>
                </c:pt>
                <c:pt idx="1300">
                  <c:v>87.305064419133075</c:v>
                </c:pt>
                <c:pt idx="1301">
                  <c:v>87.294867096830544</c:v>
                </c:pt>
                <c:pt idx="1302">
                  <c:v>87.284631519868412</c:v>
                </c:pt>
                <c:pt idx="1303">
                  <c:v>87.274357548510025</c:v>
                </c:pt>
                <c:pt idx="1304">
                  <c:v>87.264045042551501</c:v>
                </c:pt>
                <c:pt idx="1305">
                  <c:v>87.253693861320556</c:v>
                </c:pt>
                <c:pt idx="1306">
                  <c:v>87.243303863675621</c:v>
                </c:pt>
                <c:pt idx="1307">
                  <c:v>87.23287490800476</c:v>
                </c:pt>
                <c:pt idx="1308">
                  <c:v>87.222406852224537</c:v>
                </c:pt>
                <c:pt idx="1309">
                  <c:v>87.211899553778991</c:v>
                </c:pt>
                <c:pt idx="1310">
                  <c:v>87.201352869638782</c:v>
                </c:pt>
                <c:pt idx="1311">
                  <c:v>87.190766656299914</c:v>
                </c:pt>
                <c:pt idx="1312">
                  <c:v>87.180140769782781</c:v>
                </c:pt>
                <c:pt idx="1313">
                  <c:v>87.16947506563119</c:v>
                </c:pt>
                <c:pt idx="1314">
                  <c:v>87.15876939891136</c:v>
                </c:pt>
                <c:pt idx="1315">
                  <c:v>87.148023624210836</c:v>
                </c:pt>
                <c:pt idx="1316">
                  <c:v>87.137237595637458</c:v>
                </c:pt>
                <c:pt idx="1317">
                  <c:v>87.126411166818428</c:v>
                </c:pt>
                <c:pt idx="1318">
                  <c:v>87.115544190899385</c:v>
                </c:pt>
                <c:pt idx="1319">
                  <c:v>87.104636520543252</c:v>
                </c:pt>
                <c:pt idx="1320">
                  <c:v>87.093688007929217</c:v>
                </c:pt>
                <c:pt idx="1321">
                  <c:v>87.082698504751946</c:v>
                </c:pt>
                <c:pt idx="1322">
                  <c:v>87.071667862220565</c:v>
                </c:pt>
                <c:pt idx="1323">
                  <c:v>87.060595931057463</c:v>
                </c:pt>
                <c:pt idx="1324">
                  <c:v>87.049482561497655</c:v>
                </c:pt>
                <c:pt idx="1325">
                  <c:v>87.03832760328757</c:v>
                </c:pt>
                <c:pt idx="1326">
                  <c:v>87.027130905684174</c:v>
                </c:pt>
                <c:pt idx="1327">
                  <c:v>87.01589231745416</c:v>
                </c:pt>
                <c:pt idx="1328">
                  <c:v>87.00461168687265</c:v>
                </c:pt>
                <c:pt idx="1329">
                  <c:v>86.993288861722789</c:v>
                </c:pt>
                <c:pt idx="1330">
                  <c:v>86.981923689294362</c:v>
                </c:pt>
                <c:pt idx="1331">
                  <c:v>86.970516016383058</c:v>
                </c:pt>
                <c:pt idx="1332">
                  <c:v>86.959065689289503</c:v>
                </c:pt>
                <c:pt idx="1333">
                  <c:v>86.947572553818517</c:v>
                </c:pt>
                <c:pt idx="1334">
                  <c:v>86.936036455277929</c:v>
                </c:pt>
                <c:pt idx="1335">
                  <c:v>86.924457238477942</c:v>
                </c:pt>
                <c:pt idx="1336">
                  <c:v>86.912834747730201</c:v>
                </c:pt>
                <c:pt idx="1337">
                  <c:v>86.901168826846828</c:v>
                </c:pt>
                <c:pt idx="1338">
                  <c:v>86.889459319139533</c:v>
                </c:pt>
                <c:pt idx="1339">
                  <c:v>86.877706067418927</c:v>
                </c:pt>
                <c:pt idx="1340">
                  <c:v>86.865908913993437</c:v>
                </c:pt>
                <c:pt idx="1341">
                  <c:v>86.854067700668693</c:v>
                </c:pt>
                <c:pt idx="1342">
                  <c:v>86.84218226874664</c:v>
                </c:pt>
                <c:pt idx="1343">
                  <c:v>86.830252459024493</c:v>
                </c:pt>
                <c:pt idx="1344">
                  <c:v>86.818278111794257</c:v>
                </c:pt>
                <c:pt idx="1345">
                  <c:v>86.806259066841562</c:v>
                </c:pt>
                <c:pt idx="1346">
                  <c:v>86.794195163445309</c:v>
                </c:pt>
                <c:pt idx="1347">
                  <c:v>86.782086240376501</c:v>
                </c:pt>
                <c:pt idx="1348">
                  <c:v>86.769932135897577</c:v>
                </c:pt>
                <c:pt idx="1349">
                  <c:v>86.757732687761631</c:v>
                </c:pt>
                <c:pt idx="1350">
                  <c:v>86.745487733211661</c:v>
                </c:pt>
                <c:pt idx="1351">
                  <c:v>86.733197108979979</c:v>
                </c:pt>
                <c:pt idx="1352">
                  <c:v>86.720860651287111</c:v>
                </c:pt>
                <c:pt idx="1353">
                  <c:v>86.70847819584155</c:v>
                </c:pt>
                <c:pt idx="1354">
                  <c:v>86.696049577838451</c:v>
                </c:pt>
                <c:pt idx="1355">
                  <c:v>86.683574631959559</c:v>
                </c:pt>
                <c:pt idx="1356">
                  <c:v>86.671053192371943</c:v>
                </c:pt>
                <c:pt idx="1357">
                  <c:v>86.658485092727688</c:v>
                </c:pt>
                <c:pt idx="1358">
                  <c:v>86.645870166163036</c:v>
                </c:pt>
                <c:pt idx="1359">
                  <c:v>86.633208245297809</c:v>
                </c:pt>
                <c:pt idx="1360">
                  <c:v>86.620499162234651</c:v>
                </c:pt>
                <c:pt idx="1361">
                  <c:v>86.607742748558579</c:v>
                </c:pt>
                <c:pt idx="1362">
                  <c:v>86.594938835336137</c:v>
                </c:pt>
                <c:pt idx="1363">
                  <c:v>86.582087253114949</c:v>
                </c:pt>
                <c:pt idx="1364">
                  <c:v>86.569187831923031</c:v>
                </c:pt>
                <c:pt idx="1365">
                  <c:v>86.556240401268113</c:v>
                </c:pt>
                <c:pt idx="1366">
                  <c:v>86.543244790137237</c:v>
                </c:pt>
                <c:pt idx="1367">
                  <c:v>86.530200826996293</c:v>
                </c:pt>
                <c:pt idx="1368">
                  <c:v>86.517108339788948</c:v>
                </c:pt>
                <c:pt idx="1369">
                  <c:v>86.503967155936721</c:v>
                </c:pt>
                <c:pt idx="1370">
                  <c:v>86.490777102338015</c:v>
                </c:pt>
                <c:pt idx="1371">
                  <c:v>86.477538005367876</c:v>
                </c:pt>
                <c:pt idx="1372">
                  <c:v>86.464249690877438</c:v>
                </c:pt>
                <c:pt idx="1373">
                  <c:v>86.450911984193311</c:v>
                </c:pt>
                <c:pt idx="1374">
                  <c:v>86.437524710117202</c:v>
                </c:pt>
                <c:pt idx="1375">
                  <c:v>86.424087692925497</c:v>
                </c:pt>
                <c:pt idx="1376">
                  <c:v>86.410600756368936</c:v>
                </c:pt>
                <c:pt idx="1377">
                  <c:v>86.397063723671579</c:v>
                </c:pt>
                <c:pt idx="1378">
                  <c:v>86.38347641753154</c:v>
                </c:pt>
                <c:pt idx="1379">
                  <c:v>86.36983866011937</c:v>
                </c:pt>
                <c:pt idx="1380">
                  <c:v>86.356150273078427</c:v>
                </c:pt>
                <c:pt idx="1381">
                  <c:v>86.342411077524517</c:v>
                </c:pt>
                <c:pt idx="1382">
                  <c:v>86.328620894044903</c:v>
                </c:pt>
                <c:pt idx="1383">
                  <c:v>86.314779542698844</c:v>
                </c:pt>
                <c:pt idx="1384">
                  <c:v>86.300886843016656</c:v>
                </c:pt>
                <c:pt idx="1385">
                  <c:v>86.286942613999813</c:v>
                </c:pt>
                <c:pt idx="1386">
                  <c:v>86.272946674120234</c:v>
                </c:pt>
                <c:pt idx="1387">
                  <c:v>86.258898841320615</c:v>
                </c:pt>
                <c:pt idx="1388">
                  <c:v>86.244798933013485</c:v>
                </c:pt>
                <c:pt idx="1389">
                  <c:v>86.230646766081804</c:v>
                </c:pt>
                <c:pt idx="1390">
                  <c:v>86.216442156877903</c:v>
                </c:pt>
                <c:pt idx="1391">
                  <c:v>86.202184921224031</c:v>
                </c:pt>
                <c:pt idx="1392">
                  <c:v>86.187874874411804</c:v>
                </c:pt>
                <c:pt idx="1393">
                  <c:v>86.173511831201935</c:v>
                </c:pt>
                <c:pt idx="1394">
                  <c:v>86.159095605824689</c:v>
                </c:pt>
                <c:pt idx="1395">
                  <c:v>86.144626011978929</c:v>
                </c:pt>
                <c:pt idx="1396">
                  <c:v>86.13010286283297</c:v>
                </c:pt>
                <c:pt idx="1397">
                  <c:v>86.115525971023743</c:v>
                </c:pt>
                <c:pt idx="1398">
                  <c:v>86.100895148657258</c:v>
                </c:pt>
                <c:pt idx="1399">
                  <c:v>86.08621020730817</c:v>
                </c:pt>
                <c:pt idx="1400">
                  <c:v>86.071470958020043</c:v>
                </c:pt>
                <c:pt idx="1401">
                  <c:v>86.056677211305413</c:v>
                </c:pt>
                <c:pt idx="1402">
                  <c:v>86.041828777145781</c:v>
                </c:pt>
                <c:pt idx="1403">
                  <c:v>86.026925464991365</c:v>
                </c:pt>
                <c:pt idx="1404">
                  <c:v>86.011967083761718</c:v>
                </c:pt>
                <c:pt idx="1405">
                  <c:v>85.99695344184542</c:v>
                </c:pt>
                <c:pt idx="1406">
                  <c:v>85.981884347100461</c:v>
                </c:pt>
                <c:pt idx="1407">
                  <c:v>85.966759606854126</c:v>
                </c:pt>
                <c:pt idx="1408">
                  <c:v>85.95157902790362</c:v>
                </c:pt>
                <c:pt idx="1409">
                  <c:v>85.936342416515686</c:v>
                </c:pt>
                <c:pt idx="1410">
                  <c:v>85.921049578427471</c:v>
                </c:pt>
                <c:pt idx="1411">
                  <c:v>85.905700318846257</c:v>
                </c:pt>
                <c:pt idx="1412">
                  <c:v>85.890294442449886</c:v>
                </c:pt>
                <c:pt idx="1413">
                  <c:v>85.874831753387383</c:v>
                </c:pt>
                <c:pt idx="1414">
                  <c:v>85.859312055278863</c:v>
                </c:pt>
                <c:pt idx="1415">
                  <c:v>85.843735151215952</c:v>
                </c:pt>
                <c:pt idx="1416">
                  <c:v>85.828100843762499</c:v>
                </c:pt>
                <c:pt idx="1417">
                  <c:v>85.81240893495449</c:v>
                </c:pt>
                <c:pt idx="1418">
                  <c:v>85.796659226301074</c:v>
                </c:pt>
                <c:pt idx="1419">
                  <c:v>85.780851518784516</c:v>
                </c:pt>
                <c:pt idx="1420">
                  <c:v>85.764985612860897</c:v>
                </c:pt>
                <c:pt idx="1421">
                  <c:v>85.749061308460554</c:v>
                </c:pt>
                <c:pt idx="1422">
                  <c:v>85.733078404988902</c:v>
                </c:pt>
                <c:pt idx="1423">
                  <c:v>85.717036701326606</c:v>
                </c:pt>
                <c:pt idx="1424">
                  <c:v>85.700935995830619</c:v>
                </c:pt>
                <c:pt idx="1425">
                  <c:v>85.684776086334423</c:v>
                </c:pt>
                <c:pt idx="1426">
                  <c:v>85.668556770148854</c:v>
                </c:pt>
                <c:pt idx="1427">
                  <c:v>85.652277844062993</c:v>
                </c:pt>
                <c:pt idx="1428">
                  <c:v>85.635939104344544</c:v>
                </c:pt>
                <c:pt idx="1429">
                  <c:v>85.619540346740934</c:v>
                </c:pt>
                <c:pt idx="1430">
                  <c:v>85.603081366479941</c:v>
                </c:pt>
                <c:pt idx="1431">
                  <c:v>85.586561958270423</c:v>
                </c:pt>
                <c:pt idx="1432">
                  <c:v>85.569981916303448</c:v>
                </c:pt>
                <c:pt idx="1433">
                  <c:v>85.553341034252767</c:v>
                </c:pt>
                <c:pt idx="1434">
                  <c:v>85.536639105276322</c:v>
                </c:pt>
                <c:pt idx="1435">
                  <c:v>85.519875922016837</c:v>
                </c:pt>
                <c:pt idx="1436">
                  <c:v>85.503051276602619</c:v>
                </c:pt>
                <c:pt idx="1437">
                  <c:v>85.486164960649006</c:v>
                </c:pt>
                <c:pt idx="1438">
                  <c:v>85.469216765259389</c:v>
                </c:pt>
                <c:pt idx="1439">
                  <c:v>85.452206481025968</c:v>
                </c:pt>
                <c:pt idx="1440">
                  <c:v>85.435133898031182</c:v>
                </c:pt>
                <c:pt idx="1441">
                  <c:v>85.417998805848868</c:v>
                </c:pt>
                <c:pt idx="1442">
                  <c:v>85.400800993545275</c:v>
                </c:pt>
                <c:pt idx="1443">
                  <c:v>85.383540249680678</c:v>
                </c:pt>
                <c:pt idx="1444">
                  <c:v>85.366216362310155</c:v>
                </c:pt>
                <c:pt idx="1445">
                  <c:v>85.348829118985336</c:v>
                </c:pt>
                <c:pt idx="1446">
                  <c:v>85.331378306755823</c:v>
                </c:pt>
                <c:pt idx="1447">
                  <c:v>85.313863712170033</c:v>
                </c:pt>
                <c:pt idx="1448">
                  <c:v>85.296285121277137</c:v>
                </c:pt>
                <c:pt idx="1449">
                  <c:v>85.278642319628617</c:v>
                </c:pt>
                <c:pt idx="1450">
                  <c:v>85.260935092279098</c:v>
                </c:pt>
                <c:pt idx="1451">
                  <c:v>85.243163223788954</c:v>
                </c:pt>
                <c:pt idx="1452">
                  <c:v>85.225326498225058</c:v>
                </c:pt>
                <c:pt idx="1453">
                  <c:v>85.207424699162857</c:v>
                </c:pt>
                <c:pt idx="1454">
                  <c:v>85.189457609687707</c:v>
                </c:pt>
                <c:pt idx="1455">
                  <c:v>85.17142501239708</c:v>
                </c:pt>
                <c:pt idx="1456">
                  <c:v>85.153326689402107</c:v>
                </c:pt>
                <c:pt idx="1457">
                  <c:v>85.135162422329302</c:v>
                </c:pt>
                <c:pt idx="1458">
                  <c:v>85.116931992322705</c:v>
                </c:pt>
                <c:pt idx="1459">
                  <c:v>85.098635180045207</c:v>
                </c:pt>
                <c:pt idx="1460">
                  <c:v>85.080271765681559</c:v>
                </c:pt>
                <c:pt idx="1461">
                  <c:v>85.061841528939325</c:v>
                </c:pt>
                <c:pt idx="1462">
                  <c:v>85.043344249051231</c:v>
                </c:pt>
                <c:pt idx="1463">
                  <c:v>85.024779704778055</c:v>
                </c:pt>
                <c:pt idx="1464">
                  <c:v>85.006147674409306</c:v>
                </c:pt>
                <c:pt idx="1465">
                  <c:v>84.987447935767094</c:v>
                </c:pt>
                <c:pt idx="1466">
                  <c:v>84.968680266206732</c:v>
                </c:pt>
                <c:pt idx="1467">
                  <c:v>84.949844442620261</c:v>
                </c:pt>
                <c:pt idx="1468">
                  <c:v>84.930940241438321</c:v>
                </c:pt>
                <c:pt idx="1469">
                  <c:v>84.911967438632743</c:v>
                </c:pt>
                <c:pt idx="1470">
                  <c:v>84.892925809718577</c:v>
                </c:pt>
                <c:pt idx="1471">
                  <c:v>84.873815129756963</c:v>
                </c:pt>
                <c:pt idx="1472">
                  <c:v>84.854635173357764</c:v>
                </c:pt>
                <c:pt idx="1473">
                  <c:v>84.835385714681934</c:v>
                </c:pt>
                <c:pt idx="1474">
                  <c:v>84.816066527444193</c:v>
                </c:pt>
                <c:pt idx="1475">
                  <c:v>84.796677384915824</c:v>
                </c:pt>
                <c:pt idx="1476">
                  <c:v>84.777218059927591</c:v>
                </c:pt>
                <c:pt idx="1477">
                  <c:v>84.757688324872447</c:v>
                </c:pt>
                <c:pt idx="1478">
                  <c:v>84.738087951708209</c:v>
                </c:pt>
                <c:pt idx="1479">
                  <c:v>84.718416711960927</c:v>
                </c:pt>
                <c:pt idx="1480">
                  <c:v>84.698674376727411</c:v>
                </c:pt>
                <c:pt idx="1481">
                  <c:v>84.678860716678784</c:v>
                </c:pt>
                <c:pt idx="1482">
                  <c:v>84.658975502063342</c:v>
                </c:pt>
                <c:pt idx="1483">
                  <c:v>84.639018502709462</c:v>
                </c:pt>
                <c:pt idx="1484">
                  <c:v>84.618989488029484</c:v>
                </c:pt>
                <c:pt idx="1485">
                  <c:v>84.598888227022556</c:v>
                </c:pt>
                <c:pt idx="1486">
                  <c:v>84.578714488278166</c:v>
                </c:pt>
                <c:pt idx="1487">
                  <c:v>84.558468039979189</c:v>
                </c:pt>
                <c:pt idx="1488">
                  <c:v>84.53814864990629</c:v>
                </c:pt>
                <c:pt idx="1489">
                  <c:v>84.517756085440411</c:v>
                </c:pt>
                <c:pt idx="1490">
                  <c:v>84.497290113567075</c:v>
                </c:pt>
                <c:pt idx="1491">
                  <c:v>84.476750500879774</c:v>
                </c:pt>
                <c:pt idx="1492">
                  <c:v>84.456137013583785</c:v>
                </c:pt>
                <c:pt idx="1493">
                  <c:v>84.435449417500394</c:v>
                </c:pt>
                <c:pt idx="1494">
                  <c:v>84.414687478069752</c:v>
                </c:pt>
                <c:pt idx="1495">
                  <c:v>84.393850960356062</c:v>
                </c:pt>
                <c:pt idx="1496">
                  <c:v>84.372939629050691</c:v>
                </c:pt>
                <c:pt idx="1497">
                  <c:v>84.351953248476818</c:v>
                </c:pt>
                <c:pt idx="1498">
                  <c:v>84.330891582592926</c:v>
                </c:pt>
                <c:pt idx="1499">
                  <c:v>84.309754394998166</c:v>
                </c:pt>
                <c:pt idx="1500">
                  <c:v>84.288541448935192</c:v>
                </c:pt>
                <c:pt idx="1501">
                  <c:v>84.267252507296135</c:v>
                </c:pt>
                <c:pt idx="1502">
                  <c:v>84.245887332625571</c:v>
                </c:pt>
                <c:pt idx="1503">
                  <c:v>84.224445687125879</c:v>
                </c:pt>
                <c:pt idx="1504">
                  <c:v>84.202927332662014</c:v>
                </c:pt>
                <c:pt idx="1505">
                  <c:v>84.181332030765503</c:v>
                </c:pt>
                <c:pt idx="1506">
                  <c:v>84.15965954263956</c:v>
                </c:pt>
                <c:pt idx="1507">
                  <c:v>84.137909629164128</c:v>
                </c:pt>
                <c:pt idx="1508">
                  <c:v>84.116082050900147</c:v>
                </c:pt>
                <c:pt idx="1509">
                  <c:v>84.094176568095477</c:v>
                </c:pt>
                <c:pt idx="1510">
                  <c:v>84.072192940689149</c:v>
                </c:pt>
                <c:pt idx="1511">
                  <c:v>84.050130928316662</c:v>
                </c:pt>
                <c:pt idx="1512">
                  <c:v>84.027990290315699</c:v>
                </c:pt>
                <c:pt idx="1513">
                  <c:v>84.005770785730789</c:v>
                </c:pt>
                <c:pt idx="1514">
                  <c:v>83.983472173319228</c:v>
                </c:pt>
                <c:pt idx="1515">
                  <c:v>83.961094211556158</c:v>
                </c:pt>
                <c:pt idx="1516">
                  <c:v>83.93863665864049</c:v>
                </c:pt>
                <c:pt idx="1517">
                  <c:v>83.916099272500446</c:v>
                </c:pt>
                <c:pt idx="1518">
                  <c:v>83.893481810798775</c:v>
                </c:pt>
                <c:pt idx="1519">
                  <c:v>83.870784030939504</c:v>
                </c:pt>
                <c:pt idx="1520">
                  <c:v>83.848005690073023</c:v>
                </c:pt>
                <c:pt idx="1521">
                  <c:v>83.825146545102854</c:v>
                </c:pt>
                <c:pt idx="1522">
                  <c:v>83.802206352690803</c:v>
                </c:pt>
                <c:pt idx="1523">
                  <c:v>83.779184869264185</c:v>
                </c:pt>
                <c:pt idx="1524">
                  <c:v>83.756081851021193</c:v>
                </c:pt>
                <c:pt idx="1525">
                  <c:v>83.732897053937677</c:v>
                </c:pt>
                <c:pt idx="1526">
                  <c:v>83.709630233773922</c:v>
                </c:pt>
                <c:pt idx="1527">
                  <c:v>83.686281146080375</c:v>
                </c:pt>
                <c:pt idx="1528">
                  <c:v>83.66284954620491</c:v>
                </c:pt>
                <c:pt idx="1529">
                  <c:v>83.639335189299899</c:v>
                </c:pt>
                <c:pt idx="1530">
                  <c:v>83.615737830327973</c:v>
                </c:pt>
                <c:pt idx="1531">
                  <c:v>83.592057224069933</c:v>
                </c:pt>
                <c:pt idx="1532">
                  <c:v>83.568293125131333</c:v>
                </c:pt>
                <c:pt idx="1533">
                  <c:v>83.544445287949785</c:v>
                </c:pt>
                <c:pt idx="1534">
                  <c:v>83.52051346680193</c:v>
                </c:pt>
                <c:pt idx="1535">
                  <c:v>83.496497415811476</c:v>
                </c:pt>
                <c:pt idx="1536">
                  <c:v>83.472396888955799</c:v>
                </c:pt>
                <c:pt idx="1537">
                  <c:v>83.448211640073922</c:v>
                </c:pt>
                <c:pt idx="1538">
                  <c:v>83.423941422874393</c:v>
                </c:pt>
                <c:pt idx="1539">
                  <c:v>83.399585990942327</c:v>
                </c:pt>
                <c:pt idx="1540">
                  <c:v>83.375145097748216</c:v>
                </c:pt>
                <c:pt idx="1541">
                  <c:v>83.35061849665486</c:v>
                </c:pt>
                <c:pt idx="1542">
                  <c:v>83.326005940926677</c:v>
                </c:pt>
                <c:pt idx="1543">
                  <c:v>83.301307183736654</c:v>
                </c:pt>
                <c:pt idx="1544">
                  <c:v>83.276521978175424</c:v>
                </c:pt>
                <c:pt idx="1545">
                  <c:v>83.251650077260052</c:v>
                </c:pt>
                <c:pt idx="1546">
                  <c:v>83.226691233940983</c:v>
                </c:pt>
                <c:pt idx="1547">
                  <c:v>83.201645201112527</c:v>
                </c:pt>
                <c:pt idx="1548">
                  <c:v>83.176511731620565</c:v>
                </c:pt>
                <c:pt idx="1549">
                  <c:v>83.151290578271599</c:v>
                </c:pt>
                <c:pt idx="1550">
                  <c:v>83.125981493842119</c:v>
                </c:pt>
                <c:pt idx="1551">
                  <c:v>83.100584231087069</c:v>
                </c:pt>
                <c:pt idx="1552">
                  <c:v>83.075098542749814</c:v>
                </c:pt>
                <c:pt idx="1553">
                  <c:v>83.049524181570874</c:v>
                </c:pt>
                <c:pt idx="1554">
                  <c:v>83.023860900297763</c:v>
                </c:pt>
                <c:pt idx="1555">
                  <c:v>82.998108451694478</c:v>
                </c:pt>
                <c:pt idx="1556">
                  <c:v>82.972266588550966</c:v>
                </c:pt>
                <c:pt idx="1557">
                  <c:v>82.946335063693823</c:v>
                </c:pt>
                <c:pt idx="1558">
                  <c:v>82.920313629995192</c:v>
                </c:pt>
                <c:pt idx="1559">
                  <c:v>82.894202040383533</c:v>
                </c:pt>
                <c:pt idx="1560">
                  <c:v>82.868000047853471</c:v>
                </c:pt>
                <c:pt idx="1561">
                  <c:v>82.841707405476669</c:v>
                </c:pt>
                <c:pt idx="1562">
                  <c:v>82.81532386641166</c:v>
                </c:pt>
                <c:pt idx="1563">
                  <c:v>82.788849183914976</c:v>
                </c:pt>
                <c:pt idx="1564">
                  <c:v>82.762283111351863</c:v>
                </c:pt>
                <c:pt idx="1565">
                  <c:v>82.735625402206907</c:v>
                </c:pt>
                <c:pt idx="1566">
                  <c:v>82.708875810094938</c:v>
                </c:pt>
                <c:pt idx="1567">
                  <c:v>82.682034088772738</c:v>
                </c:pt>
                <c:pt idx="1568">
                  <c:v>82.655099992149999</c:v>
                </c:pt>
                <c:pt idx="1569">
                  <c:v>82.62807327430059</c:v>
                </c:pt>
                <c:pt idx="1570">
                  <c:v>82.600953689474423</c:v>
                </c:pt>
                <c:pt idx="1571">
                  <c:v>82.573740992108995</c:v>
                </c:pt>
                <c:pt idx="1572">
                  <c:v>82.546434936841578</c:v>
                </c:pt>
                <c:pt idx="1573">
                  <c:v>82.519035278520434</c:v>
                </c:pt>
                <c:pt idx="1574">
                  <c:v>82.491541772217971</c:v>
                </c:pt>
                <c:pt idx="1575">
                  <c:v>82.463954173242129</c:v>
                </c:pt>
                <c:pt idx="1576">
                  <c:v>82.436272237149154</c:v>
                </c:pt>
                <c:pt idx="1577">
                  <c:v>82.408495719756729</c:v>
                </c:pt>
                <c:pt idx="1578">
                  <c:v>82.380624377155641</c:v>
                </c:pt>
                <c:pt idx="1579">
                  <c:v>82.352657965723481</c:v>
                </c:pt>
                <c:pt idx="1580">
                  <c:v>82.32459624213709</c:v>
                </c:pt>
                <c:pt idx="1581">
                  <c:v>82.29643896338645</c:v>
                </c:pt>
                <c:pt idx="1582">
                  <c:v>82.268185886787364</c:v>
                </c:pt>
                <c:pt idx="1583">
                  <c:v>82.239836769995193</c:v>
                </c:pt>
                <c:pt idx="1584">
                  <c:v>82.211391371018379</c:v>
                </c:pt>
                <c:pt idx="1585">
                  <c:v>82.182849448232673</c:v>
                </c:pt>
                <c:pt idx="1586">
                  <c:v>82.154210760394506</c:v>
                </c:pt>
                <c:pt idx="1587">
                  <c:v>82.12547506665527</c:v>
                </c:pt>
                <c:pt idx="1588">
                  <c:v>82.096642126576015</c:v>
                </c:pt>
                <c:pt idx="1589">
                  <c:v>82.067711700141331</c:v>
                </c:pt>
                <c:pt idx="1590">
                  <c:v>82.038683547774141</c:v>
                </c:pt>
                <c:pt idx="1591">
                  <c:v>82.009557430350853</c:v>
                </c:pt>
                <c:pt idx="1592">
                  <c:v>81.980333109215252</c:v>
                </c:pt>
                <c:pt idx="1593">
                  <c:v>81.951010346195076</c:v>
                </c:pt>
                <c:pt idx="1594">
                  <c:v>81.921588903615927</c:v>
                </c:pt>
                <c:pt idx="1595">
                  <c:v>81.892068544317652</c:v>
                </c:pt>
                <c:pt idx="1596">
                  <c:v>81.862449031669044</c:v>
                </c:pt>
                <c:pt idx="1597">
                  <c:v>81.832730129584704</c:v>
                </c:pt>
                <c:pt idx="1598">
                  <c:v>81.802911602539936</c:v>
                </c:pt>
                <c:pt idx="1599">
                  <c:v>81.772993215587604</c:v>
                </c:pt>
                <c:pt idx="1600">
                  <c:v>81.742974734374116</c:v>
                </c:pt>
                <c:pt idx="1601">
                  <c:v>81.712855925155935</c:v>
                </c:pt>
                <c:pt idx="1602">
                  <c:v>81.68263655481617</c:v>
                </c:pt>
                <c:pt idx="1603">
                  <c:v>81.652316390881239</c:v>
                </c:pt>
                <c:pt idx="1604">
                  <c:v>81.621895201538891</c:v>
                </c:pt>
                <c:pt idx="1605">
                  <c:v>81.59137275565341</c:v>
                </c:pt>
                <c:pt idx="1606">
                  <c:v>81.560748822785115</c:v>
                </c:pt>
                <c:pt idx="1607">
                  <c:v>81.530023173206615</c:v>
                </c:pt>
                <c:pt idx="1608">
                  <c:v>81.499195577920915</c:v>
                </c:pt>
                <c:pt idx="1609">
                  <c:v>81.46826580867922</c:v>
                </c:pt>
                <c:pt idx="1610">
                  <c:v>81.437233637999299</c:v>
                </c:pt>
                <c:pt idx="1611">
                  <c:v>81.406098839183286</c:v>
                </c:pt>
                <c:pt idx="1612">
                  <c:v>81.374861186336929</c:v>
                </c:pt>
                <c:pt idx="1613">
                  <c:v>81.343520454387431</c:v>
                </c:pt>
                <c:pt idx="1614">
                  <c:v>81.312076419103093</c:v>
                </c:pt>
                <c:pt idx="1615">
                  <c:v>81.280528857111449</c:v>
                </c:pt>
                <c:pt idx="1616">
                  <c:v>81.248877545919768</c:v>
                </c:pt>
                <c:pt idx="1617">
                  <c:v>81.217122263933035</c:v>
                </c:pt>
                <c:pt idx="1618">
                  <c:v>81.185262790474681</c:v>
                </c:pt>
                <c:pt idx="1619">
                  <c:v>81.153298905806423</c:v>
                </c:pt>
                <c:pt idx="1620">
                  <c:v>81.121230391147122</c:v>
                </c:pt>
                <c:pt idx="1621">
                  <c:v>81.089057028694896</c:v>
                </c:pt>
                <c:pt idx="1622">
                  <c:v>81.056778601645377</c:v>
                </c:pt>
                <c:pt idx="1623">
                  <c:v>81.024394894214581</c:v>
                </c:pt>
                <c:pt idx="1624">
                  <c:v>80.991905691657863</c:v>
                </c:pt>
                <c:pt idx="1625">
                  <c:v>80.959310780292171</c:v>
                </c:pt>
                <c:pt idx="1626">
                  <c:v>80.926609947516496</c:v>
                </c:pt>
                <c:pt idx="1627">
                  <c:v>80.893802981834483</c:v>
                </c:pt>
                <c:pt idx="1628">
                  <c:v>80.86088967287418</c:v>
                </c:pt>
                <c:pt idx="1629">
                  <c:v>80.827869811412157</c:v>
                </c:pt>
                <c:pt idx="1630">
                  <c:v>80.794743189393699</c:v>
                </c:pt>
                <c:pt idx="1631">
                  <c:v>80.761509599956497</c:v>
                </c:pt>
                <c:pt idx="1632">
                  <c:v>80.728168837451918</c:v>
                </c:pt>
                <c:pt idx="1633">
                  <c:v>80.694720697468753</c:v>
                </c:pt>
                <c:pt idx="1634">
                  <c:v>80.661164976855773</c:v>
                </c:pt>
                <c:pt idx="1635">
                  <c:v>80.627501473744474</c:v>
                </c:pt>
                <c:pt idx="1636">
                  <c:v>80.593729987573013</c:v>
                </c:pt>
                <c:pt idx="1637">
                  <c:v>80.5598503191096</c:v>
                </c:pt>
                <c:pt idx="1638">
                  <c:v>80.525862270476026</c:v>
                </c:pt>
                <c:pt idx="1639">
                  <c:v>80.491765645172293</c:v>
                </c:pt>
                <c:pt idx="1640">
                  <c:v>80.45756024809981</c:v>
                </c:pt>
                <c:pt idx="1641">
                  <c:v>80.423245885587122</c:v>
                </c:pt>
                <c:pt idx="1642">
                  <c:v>80.388822365413731</c:v>
                </c:pt>
                <c:pt idx="1643">
                  <c:v>80.354289496834923</c:v>
                </c:pt>
                <c:pt idx="1644">
                  <c:v>80.319647090607475</c:v>
                </c:pt>
                <c:pt idx="1645">
                  <c:v>80.284894959014579</c:v>
                </c:pt>
                <c:pt idx="1646">
                  <c:v>80.25003291589141</c:v>
                </c:pt>
                <c:pt idx="1647">
                  <c:v>80.215060776651143</c:v>
                </c:pt>
                <c:pt idx="1648">
                  <c:v>80.179978358310706</c:v>
                </c:pt>
                <c:pt idx="1649">
                  <c:v>80.144785479517452</c:v>
                </c:pt>
                <c:pt idx="1650">
                  <c:v>80.109481960574868</c:v>
                </c:pt>
                <c:pt idx="1651">
                  <c:v>80.074067623470086</c:v>
                </c:pt>
                <c:pt idx="1652">
                  <c:v>80.038542291900427</c:v>
                </c:pt>
                <c:pt idx="1653">
                  <c:v>80.002905791300563</c:v>
                </c:pt>
                <c:pt idx="1654">
                  <c:v>79.967157948869954</c:v>
                </c:pt>
                <c:pt idx="1655">
                  <c:v>79.931298593600445</c:v>
                </c:pt>
                <c:pt idx="1656">
                  <c:v>79.895327556304068</c:v>
                </c:pt>
                <c:pt idx="1657">
                  <c:v>79.859244669641683</c:v>
                </c:pt>
                <c:pt idx="1658">
                  <c:v>79.823049768150042</c:v>
                </c:pt>
                <c:pt idx="1659">
                  <c:v>79.786742688271787</c:v>
                </c:pt>
                <c:pt idx="1660">
                  <c:v>79.750323268383625</c:v>
                </c:pt>
                <c:pt idx="1661">
                  <c:v>79.713791348824842</c:v>
                </c:pt>
                <c:pt idx="1662">
                  <c:v>79.677146771927383</c:v>
                </c:pt>
                <c:pt idx="1663">
                  <c:v>79.640389382044859</c:v>
                </c:pt>
                <c:pt idx="1664">
                  <c:v>79.603519025582685</c:v>
                </c:pt>
                <c:pt idx="1665">
                  <c:v>79.566535551027584</c:v>
                </c:pt>
                <c:pt idx="1666">
                  <c:v>79.529438808978654</c:v>
                </c:pt>
                <c:pt idx="1667">
                  <c:v>79.492228652176181</c:v>
                </c:pt>
                <c:pt idx="1668">
                  <c:v>79.454904935534074</c:v>
                </c:pt>
                <c:pt idx="1669">
                  <c:v>79.417467516170149</c:v>
                </c:pt>
                <c:pt idx="1670">
                  <c:v>79.379916253436818</c:v>
                </c:pt>
                <c:pt idx="1671">
                  <c:v>79.342251008953156</c:v>
                </c:pt>
                <c:pt idx="1672">
                  <c:v>79.304471646636529</c:v>
                </c:pt>
                <c:pt idx="1673">
                  <c:v>79.266578032734202</c:v>
                </c:pt>
                <c:pt idx="1674">
                  <c:v>79.2285700358551</c:v>
                </c:pt>
                <c:pt idx="1675">
                  <c:v>79.190447527003158</c:v>
                </c:pt>
                <c:pt idx="1676">
                  <c:v>79.152210379609372</c:v>
                </c:pt>
                <c:pt idx="1677">
                  <c:v>79.113858469564477</c:v>
                </c:pt>
                <c:pt idx="1678">
                  <c:v>79.075391675252462</c:v>
                </c:pt>
                <c:pt idx="1679">
                  <c:v>79.036809877583707</c:v>
                </c:pt>
                <c:pt idx="1680">
                  <c:v>78.998112960028436</c:v>
                </c:pt>
                <c:pt idx="1681">
                  <c:v>78.959300808650994</c:v>
                </c:pt>
                <c:pt idx="1682">
                  <c:v>78.920373312143397</c:v>
                </c:pt>
                <c:pt idx="1683">
                  <c:v>78.881330361859781</c:v>
                </c:pt>
                <c:pt idx="1684">
                  <c:v>78.842171851851177</c:v>
                </c:pt>
                <c:pt idx="1685">
                  <c:v>78.802897678900351</c:v>
                </c:pt>
                <c:pt idx="1686">
                  <c:v>78.763507742556087</c:v>
                </c:pt>
                <c:pt idx="1687">
                  <c:v>78.724001945169704</c:v>
                </c:pt>
                <c:pt idx="1688">
                  <c:v>78.684380191929023</c:v>
                </c:pt>
                <c:pt idx="1689">
                  <c:v>78.644642390895882</c:v>
                </c:pt>
                <c:pt idx="1690">
                  <c:v>78.604788453040598</c:v>
                </c:pt>
                <c:pt idx="1691">
                  <c:v>78.564818292278844</c:v>
                </c:pt>
                <c:pt idx="1692">
                  <c:v>78.524731825508539</c:v>
                </c:pt>
                <c:pt idx="1693">
                  <c:v>78.484528972645492</c:v>
                </c:pt>
                <c:pt idx="1694">
                  <c:v>78.444209656661641</c:v>
                </c:pt>
                <c:pt idx="1695">
                  <c:v>78.403773803620908</c:v>
                </c:pt>
                <c:pt idx="1696">
                  <c:v>78.363221342717623</c:v>
                </c:pt>
                <c:pt idx="1697">
                  <c:v>78.322552206313944</c:v>
                </c:pt>
                <c:pt idx="1698">
                  <c:v>78.281766329977373</c:v>
                </c:pt>
                <c:pt idx="1699">
                  <c:v>78.240863652519266</c:v>
                </c:pt>
                <c:pt idx="1700">
                  <c:v>78.199844116033006</c:v>
                </c:pt>
                <c:pt idx="1701">
                  <c:v>78.158707665932809</c:v>
                </c:pt>
                <c:pt idx="1702">
                  <c:v>78.117454250992409</c:v>
                </c:pt>
                <c:pt idx="1703">
                  <c:v>78.076083823383698</c:v>
                </c:pt>
                <c:pt idx="1704">
                  <c:v>78.034596338717236</c:v>
                </c:pt>
                <c:pt idx="1705">
                  <c:v>77.992991756080016</c:v>
                </c:pt>
                <c:pt idx="1706">
                  <c:v>77.951270038077084</c:v>
                </c:pt>
                <c:pt idx="1707">
                  <c:v>77.909431150869779</c:v>
                </c:pt>
                <c:pt idx="1708">
                  <c:v>77.867475064217075</c:v>
                </c:pt>
                <c:pt idx="1709">
                  <c:v>77.825401751515798</c:v>
                </c:pt>
                <c:pt idx="1710">
                  <c:v>77.783211189840685</c:v>
                </c:pt>
                <c:pt idx="1711">
                  <c:v>77.74090335998639</c:v>
                </c:pt>
                <c:pt idx="1712">
                  <c:v>77.698478246507122</c:v>
                </c:pt>
                <c:pt idx="1713">
                  <c:v>77.65593583775906</c:v>
                </c:pt>
                <c:pt idx="1714">
                  <c:v>77.613276125941297</c:v>
                </c:pt>
                <c:pt idx="1715">
                  <c:v>77.570499107138289</c:v>
                </c:pt>
                <c:pt idx="1716">
                  <c:v>77.527604781360438</c:v>
                </c:pt>
                <c:pt idx="1717">
                  <c:v>77.484593152587735</c:v>
                </c:pt>
                <c:pt idx="1718">
                  <c:v>77.441464228811455</c:v>
                </c:pt>
                <c:pt idx="1719">
                  <c:v>77.398218022076477</c:v>
                </c:pt>
                <c:pt idx="1720">
                  <c:v>77.354854548524514</c:v>
                </c:pt>
                <c:pt idx="1721">
                  <c:v>77.311373828437056</c:v>
                </c:pt>
                <c:pt idx="1722">
                  <c:v>77.267775886278031</c:v>
                </c:pt>
                <c:pt idx="1723">
                  <c:v>77.224060750738289</c:v>
                </c:pt>
                <c:pt idx="1724">
                  <c:v>77.180228454777861</c:v>
                </c:pt>
                <c:pt idx="1725">
                  <c:v>77.136279035670697</c:v>
                </c:pt>
                <c:pt idx="1726">
                  <c:v>77.092212535048333</c:v>
                </c:pt>
                <c:pt idx="1727">
                  <c:v>77.048028998943849</c:v>
                </c:pt>
                <c:pt idx="1728">
                  <c:v>77.003728477836574</c:v>
                </c:pt>
                <c:pt idx="1729">
                  <c:v>76.959311026696213</c:v>
                </c:pt>
                <c:pt idx="1730">
                  <c:v>76.914776705028132</c:v>
                </c:pt>
                <c:pt idx="1731">
                  <c:v>76.870125576917971</c:v>
                </c:pt>
                <c:pt idx="1732">
                  <c:v>76.825357711076421</c:v>
                </c:pt>
                <c:pt idx="1733">
                  <c:v>76.780473180884599</c:v>
                </c:pt>
                <c:pt idx="1734">
                  <c:v>76.735472064439847</c:v>
                </c:pt>
                <c:pt idx="1735">
                  <c:v>76.690354444601255</c:v>
                </c:pt>
                <c:pt idx="1736">
                  <c:v>76.645120409034661</c:v>
                </c:pt>
                <c:pt idx="1737">
                  <c:v>76.599770050259636</c:v>
                </c:pt>
                <c:pt idx="1738">
                  <c:v>76.554303465694886</c:v>
                </c:pt>
                <c:pt idx="1739">
                  <c:v>76.508720757704538</c:v>
                </c:pt>
                <c:pt idx="1740">
                  <c:v>76.463022033644691</c:v>
                </c:pt>
                <c:pt idx="1741">
                  <c:v>76.417207405909892</c:v>
                </c:pt>
                <c:pt idx="1742">
                  <c:v>76.371276991979926</c:v>
                </c:pt>
                <c:pt idx="1743">
                  <c:v>76.325230914466133</c:v>
                </c:pt>
                <c:pt idx="1744">
                  <c:v>76.279069301158671</c:v>
                </c:pt>
                <c:pt idx="1745">
                  <c:v>76.232792285074481</c:v>
                </c:pt>
                <c:pt idx="1746">
                  <c:v>76.186400004502516</c:v>
                </c:pt>
                <c:pt idx="1747">
                  <c:v>76.139892603053156</c:v>
                </c:pt>
                <c:pt idx="1748">
                  <c:v>76.093270229704075</c:v>
                </c:pt>
                <c:pt idx="1749">
                  <c:v>76.046533038848679</c:v>
                </c:pt>
                <c:pt idx="1750">
                  <c:v>75.999681190343495</c:v>
                </c:pt>
                <c:pt idx="1751">
                  <c:v>75.9527148495566</c:v>
                </c:pt>
                <c:pt idx="1752">
                  <c:v>75.905634187414009</c:v>
                </c:pt>
                <c:pt idx="1753">
                  <c:v>75.858439380449539</c:v>
                </c:pt>
                <c:pt idx="1754">
                  <c:v>75.811130610851365</c:v>
                </c:pt>
                <c:pt idx="1755">
                  <c:v>75.763708066511043</c:v>
                </c:pt>
                <c:pt idx="1756">
                  <c:v>75.71617194107175</c:v>
                </c:pt>
                <c:pt idx="1757">
                  <c:v>75.668522433976179</c:v>
                </c:pt>
                <c:pt idx="1758">
                  <c:v>75.62075975051566</c:v>
                </c:pt>
                <c:pt idx="1759">
                  <c:v>75.572884101877548</c:v>
                </c:pt>
                <c:pt idx="1760">
                  <c:v>75.524895705195235</c:v>
                </c:pt>
                <c:pt idx="1761">
                  <c:v>75.476794783595039</c:v>
                </c:pt>
                <c:pt idx="1762">
                  <c:v>75.428581566247189</c:v>
                </c:pt>
                <c:pt idx="1763">
                  <c:v>75.380256288411672</c:v>
                </c:pt>
                <c:pt idx="1764">
                  <c:v>75.331819191489743</c:v>
                </c:pt>
                <c:pt idx="1765">
                  <c:v>75.283270523070854</c:v>
                </c:pt>
                <c:pt idx="1766">
                  <c:v>75.234610536982061</c:v>
                </c:pt>
                <c:pt idx="1767">
                  <c:v>75.185839493337511</c:v>
                </c:pt>
                <c:pt idx="1768">
                  <c:v>75.136957658586553</c:v>
                </c:pt>
                <c:pt idx="1769">
                  <c:v>75.087965305562648</c:v>
                </c:pt>
                <c:pt idx="1770">
                  <c:v>75.038862713532396</c:v>
                </c:pt>
                <c:pt idx="1771">
                  <c:v>74.989650168245134</c:v>
                </c:pt>
                <c:pt idx="1772">
                  <c:v>74.940327961980444</c:v>
                </c:pt>
                <c:pt idx="1773">
                  <c:v>74.890896393598496</c:v>
                </c:pt>
                <c:pt idx="1774">
                  <c:v>74.841355768587974</c:v>
                </c:pt>
                <c:pt idx="1775">
                  <c:v>74.791706399114929</c:v>
                </c:pt>
                <c:pt idx="1776">
                  <c:v>74.741948604072704</c:v>
                </c:pt>
                <c:pt idx="1777">
                  <c:v>74.692082709128812</c:v>
                </c:pt>
                <c:pt idx="1778">
                  <c:v>74.642109046775488</c:v>
                </c:pt>
                <c:pt idx="1779">
                  <c:v>74.592027956377592</c:v>
                </c:pt>
                <c:pt idx="1780">
                  <c:v>74.541839784220841</c:v>
                </c:pt>
                <c:pt idx="1781">
                  <c:v>74.491544883561488</c:v>
                </c:pt>
                <c:pt idx="1782">
                  <c:v>74.441143614673194</c:v>
                </c:pt>
                <c:pt idx="1783">
                  <c:v>74.390636344897217</c:v>
                </c:pt>
                <c:pt idx="1784">
                  <c:v>74.340023448689678</c:v>
                </c:pt>
                <c:pt idx="1785">
                  <c:v>74.289305307669721</c:v>
                </c:pt>
                <c:pt idx="1786">
                  <c:v>74.238482310668488</c:v>
                </c:pt>
                <c:pt idx="1787">
                  <c:v>74.18755485377568</c:v>
                </c:pt>
                <c:pt idx="1788">
                  <c:v>74.136523340389161</c:v>
                </c:pt>
                <c:pt idx="1789">
                  <c:v>74.085388181261877</c:v>
                </c:pt>
                <c:pt idx="1790">
                  <c:v>74.034149794549094</c:v>
                </c:pt>
                <c:pt idx="1791">
                  <c:v>73.98280860585588</c:v>
                </c:pt>
                <c:pt idx="1792">
                  <c:v>73.93136504828631</c:v>
                </c:pt>
                <c:pt idx="1793">
                  <c:v>73.879819562487995</c:v>
                </c:pt>
                <c:pt idx="1794">
                  <c:v>73.828172596700597</c:v>
                </c:pt>
                <c:pt idx="1795">
                  <c:v>73.776424606802976</c:v>
                </c:pt>
                <c:pt idx="1796">
                  <c:v>73.724576056358586</c:v>
                </c:pt>
                <c:pt idx="1797">
                  <c:v>73.672627416662692</c:v>
                </c:pt>
                <c:pt idx="1798">
                  <c:v>73.620579166789284</c:v>
                </c:pt>
                <c:pt idx="1799">
                  <c:v>73.568431793635071</c:v>
                </c:pt>
                <c:pt idx="1800">
                  <c:v>73.516185791967942</c:v>
                </c:pt>
                <c:pt idx="1801">
                  <c:v>73.463841664470948</c:v>
                </c:pt>
                <c:pt idx="1802">
                  <c:v>73.411399921787464</c:v>
                </c:pt>
                <c:pt idx="1803">
                  <c:v>73.358861082567174</c:v>
                </c:pt>
                <c:pt idx="1804">
                  <c:v>73.306225673510866</c:v>
                </c:pt>
                <c:pt idx="1805">
                  <c:v>73.253494229414343</c:v>
                </c:pt>
                <c:pt idx="1806">
                  <c:v>73.200667293213513</c:v>
                </c:pt>
                <c:pt idx="1807">
                  <c:v>73.14774541602776</c:v>
                </c:pt>
                <c:pt idx="1808">
                  <c:v>73.094729157204142</c:v>
                </c:pt>
                <c:pt idx="1809">
                  <c:v>73.041619084361244</c:v>
                </c:pt>
                <c:pt idx="1810">
                  <c:v>72.988415773430162</c:v>
                </c:pt>
                <c:pt idx="1811">
                  <c:v>72.935119808701018</c:v>
                </c:pt>
                <c:pt idx="1812">
                  <c:v>72.881731782862062</c:v>
                </c:pt>
                <c:pt idx="1813">
                  <c:v>72.828252297043093</c:v>
                </c:pt>
                <c:pt idx="1814">
                  <c:v>72.774681960857407</c:v>
                </c:pt>
                <c:pt idx="1815">
                  <c:v>72.721021392443262</c:v>
                </c:pt>
                <c:pt idx="1816">
                  <c:v>72.667271218504197</c:v>
                </c:pt>
                <c:pt idx="1817">
                  <c:v>72.61343207435057</c:v>
                </c:pt>
                <c:pt idx="1818">
                  <c:v>72.559504603938834</c:v>
                </c:pt>
                <c:pt idx="1819">
                  <c:v>72.505489459912766</c:v>
                </c:pt>
                <c:pt idx="1820">
                  <c:v>72.451387303641468</c:v>
                </c:pt>
                <c:pt idx="1821">
                  <c:v>72.397198805259293</c:v>
                </c:pt>
                <c:pt idx="1822">
                  <c:v>72.342924643704364</c:v>
                </c:pt>
                <c:pt idx="1823">
                  <c:v>72.288565506755617</c:v>
                </c:pt>
                <c:pt idx="1824">
                  <c:v>72.234122091072578</c:v>
                </c:pt>
                <c:pt idx="1825">
                  <c:v>72.179595102230593</c:v>
                </c:pt>
                <c:pt idx="1826">
                  <c:v>72.12498525475857</c:v>
                </c:pt>
                <c:pt idx="1827">
                  <c:v>72.070293272174723</c:v>
                </c:pt>
                <c:pt idx="1828">
                  <c:v>72.015519887023345</c:v>
                </c:pt>
                <c:pt idx="1829">
                  <c:v>71.960665840908277</c:v>
                </c:pt>
                <c:pt idx="1830">
                  <c:v>71.905731884529146</c:v>
                </c:pt>
                <c:pt idx="1831">
                  <c:v>71.850718777715016</c:v>
                </c:pt>
                <c:pt idx="1832">
                  <c:v>71.795627289458039</c:v>
                </c:pt>
                <c:pt idx="1833">
                  <c:v>71.740458197946111</c:v>
                </c:pt>
                <c:pt idx="1834">
                  <c:v>71.68521229059634</c:v>
                </c:pt>
                <c:pt idx="1835">
                  <c:v>71.629890364085966</c:v>
                </c:pt>
                <c:pt idx="1836">
                  <c:v>71.574493224384824</c:v>
                </c:pt>
                <c:pt idx="1837">
                  <c:v>71.519021686783944</c:v>
                </c:pt>
                <c:pt idx="1838">
                  <c:v>71.46347657592932</c:v>
                </c:pt>
                <c:pt idx="1839">
                  <c:v>71.407858725847277</c:v>
                </c:pt>
                <c:pt idx="1840">
                  <c:v>71.352168979976511</c:v>
                </c:pt>
                <c:pt idx="1841">
                  <c:v>71.296408191194686</c:v>
                </c:pt>
                <c:pt idx="1842">
                  <c:v>71.24057722184692</c:v>
                </c:pt>
                <c:pt idx="1843">
                  <c:v>71.184676943771677</c:v>
                </c:pt>
                <c:pt idx="1844">
                  <c:v>71.128708238327974</c:v>
                </c:pt>
                <c:pt idx="1845">
                  <c:v>71.072671996420183</c:v>
                </c:pt>
                <c:pt idx="1846">
                  <c:v>71.016569118523691</c:v>
                </c:pt>
                <c:pt idx="1847">
                  <c:v>70.960400514707985</c:v>
                </c:pt>
                <c:pt idx="1848">
                  <c:v>70.904167104661298</c:v>
                </c:pt>
                <c:pt idx="1849">
                  <c:v>70.84786981771164</c:v>
                </c:pt>
                <c:pt idx="1850">
                  <c:v>70.791509592850801</c:v>
                </c:pt>
                <c:pt idx="1851">
                  <c:v>70.73508737875332</c:v>
                </c:pt>
                <c:pt idx="1852">
                  <c:v>70.678604133798942</c:v>
                </c:pt>
                <c:pt idx="1853">
                  <c:v>70.622060826090717</c:v>
                </c:pt>
                <c:pt idx="1854">
                  <c:v>70.565458433474177</c:v>
                </c:pt>
                <c:pt idx="1855">
                  <c:v>70.508797943555848</c:v>
                </c:pt>
                <c:pt idx="1856">
                  <c:v>70.452080353720206</c:v>
                </c:pt>
                <c:pt idx="1857">
                  <c:v>70.395306671145619</c:v>
                </c:pt>
                <c:pt idx="1858">
                  <c:v>70.338477912820963</c:v>
                </c:pt>
                <c:pt idx="1859">
                  <c:v>70.281595105558964</c:v>
                </c:pt>
                <c:pt idx="1860">
                  <c:v>70.224659286010478</c:v>
                </c:pt>
                <c:pt idx="1861">
                  <c:v>70.167671500678793</c:v>
                </c:pt>
                <c:pt idx="1862">
                  <c:v>70.110632805929697</c:v>
                </c:pt>
                <c:pt idx="1863">
                  <c:v>70.053544268004003</c:v>
                </c:pt>
                <c:pt idx="1864">
                  <c:v>69.996406963027781</c:v>
                </c:pt>
                <c:pt idx="1865">
                  <c:v>69.939221977020097</c:v>
                </c:pt>
                <c:pt idx="1866">
                  <c:v>69.88199040590456</c:v>
                </c:pt>
                <c:pt idx="1867">
                  <c:v>69.824713355514319</c:v>
                </c:pt>
                <c:pt idx="1868">
                  <c:v>69.767391941598703</c:v>
                </c:pt>
                <c:pt idx="1869">
                  <c:v>69.710027289831118</c:v>
                </c:pt>
                <c:pt idx="1870">
                  <c:v>69.652620535811124</c:v>
                </c:pt>
                <c:pt idx="1871">
                  <c:v>69.595172825069525</c:v>
                </c:pt>
                <c:pt idx="1872">
                  <c:v>69.537685313071108</c:v>
                </c:pt>
                <c:pt idx="1873">
                  <c:v>69.480159165215184</c:v>
                </c:pt>
                <c:pt idx="1874">
                  <c:v>69.422595556838118</c:v>
                </c:pt>
                <c:pt idx="1875">
                  <c:v>69.364995673211254</c:v>
                </c:pt>
                <c:pt idx="1876">
                  <c:v>69.307360709540944</c:v>
                </c:pt>
                <c:pt idx="1877">
                  <c:v>69.24969187096579</c:v>
                </c:pt>
                <c:pt idx="1878">
                  <c:v>69.191990372552681</c:v>
                </c:pt>
                <c:pt idx="1879">
                  <c:v>69.134257439292369</c:v>
                </c:pt>
                <c:pt idx="1880">
                  <c:v>69.076494306095299</c:v>
                </c:pt>
                <c:pt idx="1881">
                  <c:v>69.01870221778357</c:v>
                </c:pt>
                <c:pt idx="1882">
                  <c:v>68.960882429083114</c:v>
                </c:pt>
                <c:pt idx="1883">
                  <c:v>68.903036204617351</c:v>
                </c:pt>
                <c:pt idx="1884">
                  <c:v>68.845164818893423</c:v>
                </c:pt>
                <c:pt idx="1885">
                  <c:v>68.787269556295001</c:v>
                </c:pt>
                <c:pt idx="1886">
                  <c:v>68.729351711067608</c:v>
                </c:pt>
                <c:pt idx="1887">
                  <c:v>68.671412587307216</c:v>
                </c:pt>
                <c:pt idx="1888">
                  <c:v>68.613453498943812</c:v>
                </c:pt>
                <c:pt idx="1889">
                  <c:v>68.555475769727991</c:v>
                </c:pt>
                <c:pt idx="1890">
                  <c:v>68.497480733214104</c:v>
                </c:pt>
                <c:pt idx="1891">
                  <c:v>68.439469732740733</c:v>
                </c:pt>
                <c:pt idx="1892">
                  <c:v>68.381444121413367</c:v>
                </c:pt>
                <c:pt idx="1893">
                  <c:v>68.323405262084478</c:v>
                </c:pt>
                <c:pt idx="1894">
                  <c:v>68.265354527330331</c:v>
                </c:pt>
                <c:pt idx="1895">
                  <c:v>68.207293299430845</c:v>
                </c:pt>
                <c:pt idx="1896">
                  <c:v>68.149222970344127</c:v>
                </c:pt>
                <c:pt idx="1897">
                  <c:v>68.091144941682302</c:v>
                </c:pt>
                <c:pt idx="1898">
                  <c:v>68.033060624686641</c:v>
                </c:pt>
                <c:pt idx="1899">
                  <c:v>67.974971440197322</c:v>
                </c:pt>
                <c:pt idx="1900">
                  <c:v>67.916878818627765</c:v>
                </c:pt>
                <c:pt idx="1901">
                  <c:v>67.858784199934121</c:v>
                </c:pt>
                <c:pt idx="1902">
                  <c:v>67.800689033583339</c:v>
                </c:pt>
                <c:pt idx="1903">
                  <c:v>67.742594778521649</c:v>
                </c:pt>
                <c:pt idx="1904">
                  <c:v>67.684502903141706</c:v>
                </c:pt>
                <c:pt idx="1905">
                  <c:v>67.626414885247527</c:v>
                </c:pt>
                <c:pt idx="1906">
                  <c:v>67.568332212016855</c:v>
                </c:pt>
                <c:pt idx="1907">
                  <c:v>67.510256379967743</c:v>
                </c:pt>
                <c:pt idx="1908">
                  <c:v>67.452188894916588</c:v>
                </c:pt>
                <c:pt idx="1909">
                  <c:v>67.394131271940154</c:v>
                </c:pt>
                <c:pt idx="1910">
                  <c:v>67.336085035333511</c:v>
                </c:pt>
                <c:pt idx="1911">
                  <c:v>67.278051718569984</c:v>
                </c:pt>
                <c:pt idx="1912">
                  <c:v>67.220032864255188</c:v>
                </c:pt>
                <c:pt idx="1913">
                  <c:v>67.162030024083421</c:v>
                </c:pt>
                <c:pt idx="1914">
                  <c:v>67.104044758790778</c:v>
                </c:pt>
                <c:pt idx="1915">
                  <c:v>67.046078638109378</c:v>
                </c:pt>
                <c:pt idx="1916">
                  <c:v>66.98813324071709</c:v>
                </c:pt>
                <c:pt idx="1917">
                  <c:v>66.930210154189339</c:v>
                </c:pt>
                <c:pt idx="1918">
                  <c:v>66.872310974945577</c:v>
                </c:pt>
                <c:pt idx="1919">
                  <c:v>66.814437308198535</c:v>
                </c:pt>
                <c:pt idx="1920">
                  <c:v>66.756590767900136</c:v>
                </c:pt>
                <c:pt idx="1921">
                  <c:v>66.698772976686001</c:v>
                </c:pt>
                <c:pt idx="1922">
                  <c:v>66.640985565819264</c:v>
                </c:pt>
                <c:pt idx="1923">
                  <c:v>66.583230175132627</c:v>
                </c:pt>
                <c:pt idx="1924">
                  <c:v>66.52550845297047</c:v>
                </c:pt>
                <c:pt idx="1925">
                  <c:v>66.467822056126863</c:v>
                </c:pt>
                <c:pt idx="1926">
                  <c:v>66.410172649784883</c:v>
                </c:pt>
                <c:pt idx="1927">
                  <c:v>66.352561907454188</c:v>
                </c:pt>
                <c:pt idx="1928">
                  <c:v>66.294991510906058</c:v>
                </c:pt>
                <c:pt idx="1929">
                  <c:v>66.237463150108923</c:v>
                </c:pt>
                <c:pt idx="1930">
                  <c:v>66.179978523159534</c:v>
                </c:pt>
                <c:pt idx="1931">
                  <c:v>66.122539336217457</c:v>
                </c:pt>
                <c:pt idx="1932">
                  <c:v>66.065147303433875</c:v>
                </c:pt>
                <c:pt idx="1933">
                  <c:v>66.007804146882677</c:v>
                </c:pt>
                <c:pt idx="1934">
                  <c:v>65.950511596486294</c:v>
                </c:pt>
                <c:pt idx="1935">
                  <c:v>65.893271389944417</c:v>
                </c:pt>
                <c:pt idx="1936">
                  <c:v>65.836085272658508</c:v>
                </c:pt>
                <c:pt idx="1937">
                  <c:v>65.778954997656697</c:v>
                </c:pt>
                <c:pt idx="1938">
                  <c:v>65.721882325515978</c:v>
                </c:pt>
                <c:pt idx="1939">
                  <c:v>65.664869024284656</c:v>
                </c:pt>
                <c:pt idx="1940">
                  <c:v>65.607916869402558</c:v>
                </c:pt>
                <c:pt idx="1941">
                  <c:v>65.551027643619378</c:v>
                </c:pt>
                <c:pt idx="1942">
                  <c:v>65.494203136914038</c:v>
                </c:pt>
                <c:pt idx="1943">
                  <c:v>65.437445146409999</c:v>
                </c:pt>
                <c:pt idx="1944">
                  <c:v>65.380755476291583</c:v>
                </c:pt>
                <c:pt idx="1945">
                  <c:v>65.324135937718097</c:v>
                </c:pt>
                <c:pt idx="1946">
                  <c:v>65.267588348735202</c:v>
                </c:pt>
                <c:pt idx="1947">
                  <c:v>65.211114534189647</c:v>
                </c:pt>
                <c:pt idx="1948">
                  <c:v>65.154716325636528</c:v>
                </c:pt>
                <c:pt idx="1949">
                  <c:v>65.098395561250257</c:v>
                </c:pt>
                <c:pt idx="1950">
                  <c:v>65.042154085732491</c:v>
                </c:pt>
                <c:pt idx="1951">
                  <c:v>64.98599375021935</c:v>
                </c:pt>
                <c:pt idx="1952">
                  <c:v>64.92991641218471</c:v>
                </c:pt>
                <c:pt idx="1953">
                  <c:v>64.873923935348003</c:v>
                </c:pt>
                <c:pt idx="1954">
                  <c:v>64.81801818957554</c:v>
                </c:pt>
                <c:pt idx="1955">
                  <c:v>64.762201050782636</c:v>
                </c:pt>
                <c:pt idx="1956">
                  <c:v>64.706474400834452</c:v>
                </c:pt>
                <c:pt idx="1957">
                  <c:v>64.650840127446742</c:v>
                </c:pt>
                <c:pt idx="1958">
                  <c:v>64.595300124084218</c:v>
                </c:pt>
                <c:pt idx="1959">
                  <c:v>64.539856289856871</c:v>
                </c:pt>
                <c:pt idx="1960">
                  <c:v>64.484510529416767</c:v>
                </c:pt>
                <c:pt idx="1961">
                  <c:v>64.429264752854806</c:v>
                </c:pt>
                <c:pt idx="1962">
                  <c:v>64.374120875593363</c:v>
                </c:pt>
                <c:pt idx="1963">
                  <c:v>64.319080818278749</c:v>
                </c:pt>
                <c:pt idx="1964">
                  <c:v>64.26414650667526</c:v>
                </c:pt>
                <c:pt idx="1965">
                  <c:v>64.209319871553731</c:v>
                </c:pt>
                <c:pt idx="1966">
                  <c:v>64.154602848583096</c:v>
                </c:pt>
                <c:pt idx="1967">
                  <c:v>64.099997378218333</c:v>
                </c:pt>
                <c:pt idx="1968">
                  <c:v>64.045505405588358</c:v>
                </c:pt>
                <c:pt idx="1969">
                  <c:v>63.991128880381822</c:v>
                </c:pt>
                <c:pt idx="1970">
                  <c:v>63.936869756734808</c:v>
                </c:pt>
                <c:pt idx="1971">
                  <c:v>63.882729993113131</c:v>
                </c:pt>
                <c:pt idx="1972">
                  <c:v>63.828711552198172</c:v>
                </c:pt>
                <c:pt idx="1973">
                  <c:v>63.774816400766653</c:v>
                </c:pt>
                <c:pt idx="1974">
                  <c:v>63.721046509576865</c:v>
                </c:pt>
                <c:pt idx="1975">
                  <c:v>63.667403853244096</c:v>
                </c:pt>
                <c:pt idx="1976">
                  <c:v>63.613890410124171</c:v>
                </c:pt>
                <c:pt idx="1977">
                  <c:v>63.560508162191852</c:v>
                </c:pt>
                <c:pt idx="1978">
                  <c:v>63.507259094916193</c:v>
                </c:pt>
                <c:pt idx="1979">
                  <c:v>63.454145197141926</c:v>
                </c:pt>
                <c:pt idx="1980">
                  <c:v>63.401168460961031</c:v>
                </c:pt>
                <c:pt idx="1981">
                  <c:v>63.348330881592901</c:v>
                </c:pt>
                <c:pt idx="1982">
                  <c:v>63.29563445725384</c:v>
                </c:pt>
                <c:pt idx="1983">
                  <c:v>63.243081189033646</c:v>
                </c:pt>
                <c:pt idx="1984">
                  <c:v>63.190673080768747</c:v>
                </c:pt>
                <c:pt idx="1985">
                  <c:v>63.138412138912301</c:v>
                </c:pt>
                <c:pt idx="1986">
                  <c:v>63.086300372406697</c:v>
                </c:pt>
                <c:pt idx="1987">
                  <c:v>63.034339792553268</c:v>
                </c:pt>
                <c:pt idx="1988">
                  <c:v>62.982532412882804</c:v>
                </c:pt>
                <c:pt idx="1989">
                  <c:v>62.930880249024071</c:v>
                </c:pt>
                <c:pt idx="1990">
                  <c:v>62.879385318570229</c:v>
                </c:pt>
                <c:pt idx="1991">
                  <c:v>62.828049640949757</c:v>
                </c:pt>
                <c:pt idx="1992">
                  <c:v>62.776875237290753</c:v>
                </c:pt>
                <c:pt idx="1993">
                  <c:v>62.725864130286524</c:v>
                </c:pt>
                <c:pt idx="1994">
                  <c:v>62.675018344064043</c:v>
                </c:pt>
                <c:pt idx="1995">
                  <c:v>62.624339904045456</c:v>
                </c:pt>
                <c:pt idx="1996">
                  <c:v>62.573830836812945</c:v>
                </c:pt>
                <c:pt idx="1997">
                  <c:v>62.523493169974103</c:v>
                </c:pt>
                <c:pt idx="1998">
                  <c:v>62.473328932023094</c:v>
                </c:pt>
                <c:pt idx="1999">
                  <c:v>62.423340152202599</c:v>
                </c:pt>
                <c:pt idx="2000">
                  <c:v>62.373528860368282</c:v>
                </c:pt>
                <c:pt idx="2001">
                  <c:v>62.323897086846657</c:v>
                </c:pt>
                <c:pt idx="2002">
                  <c:v>62.274446862297452</c:v>
                </c:pt>
                <c:pt idx="2003">
                  <c:v>62.225180217574135</c:v>
                </c:pt>
                <c:pt idx="2004">
                  <c:v>62.176099183583773</c:v>
                </c:pt>
                <c:pt idx="2005">
                  <c:v>62.127205791144476</c:v>
                </c:pt>
                <c:pt idx="2006">
                  <c:v>62.078502070846156</c:v>
                </c:pt>
                <c:pt idx="2007">
                  <c:v>62.029990052908275</c:v>
                </c:pt>
                <c:pt idx="2008">
                  <c:v>61.981671767036772</c:v>
                </c:pt>
                <c:pt idx="2009">
                  <c:v>61.933549242284158</c:v>
                </c:pt>
                <c:pt idx="2010">
                  <c:v>61.885624506902644</c:v>
                </c:pt>
                <c:pt idx="2011">
                  <c:v>61.837899588205687</c:v>
                </c:pt>
                <c:pt idx="2012">
                  <c:v>61.790376512420409</c:v>
                </c:pt>
                <c:pt idx="2013">
                  <c:v>61.743057304546184</c:v>
                </c:pt>
                <c:pt idx="2014">
                  <c:v>61.695943988208199</c:v>
                </c:pt>
                <c:pt idx="2015">
                  <c:v>61.649038585516905</c:v>
                </c:pt>
                <c:pt idx="2016">
                  <c:v>61.602343116918462</c:v>
                </c:pt>
                <c:pt idx="2017">
                  <c:v>61.555859601052333</c:v>
                </c:pt>
                <c:pt idx="2018">
                  <c:v>61.509590054606917</c:v>
                </c:pt>
                <c:pt idx="2019">
                  <c:v>61.463536492171855</c:v>
                </c:pt>
                <c:pt idx="2020">
                  <c:v>61.417700926094284</c:v>
                </c:pt>
                <c:pt idx="2021">
                  <c:v>61.372085366331021</c:v>
                </c:pt>
                <c:pt idx="2022">
                  <c:v>61.326691820304404</c:v>
                </c:pt>
                <c:pt idx="2023">
                  <c:v>61.281522292755113</c:v>
                </c:pt>
                <c:pt idx="2024">
                  <c:v>61.23657878559672</c:v>
                </c:pt>
                <c:pt idx="2025">
                  <c:v>61.191863297768492</c:v>
                </c:pt>
                <c:pt idx="2026">
                  <c:v>61.147377825089308</c:v>
                </c:pt>
                <c:pt idx="2027">
                  <c:v>61.103124360111451</c:v>
                </c:pt>
                <c:pt idx="2028">
                  <c:v>61.059104891972964</c:v>
                </c:pt>
                <c:pt idx="2029">
                  <c:v>61.015321406252681</c:v>
                </c:pt>
                <c:pt idx="2030">
                  <c:v>60.971775884821838</c:v>
                </c:pt>
                <c:pt idx="2031">
                  <c:v>60.928470305699335</c:v>
                </c:pt>
                <c:pt idx="2032">
                  <c:v>60.885406642902751</c:v>
                </c:pt>
                <c:pt idx="2033">
                  <c:v>60.842586866304956</c:v>
                </c:pt>
                <c:pt idx="2034">
                  <c:v>60.800012941483899</c:v>
                </c:pt>
                <c:pt idx="2035">
                  <c:v>60.757686829579399</c:v>
                </c:pt>
                <c:pt idx="2036">
                  <c:v>60.715610487145128</c:v>
                </c:pt>
                <c:pt idx="2037">
                  <c:v>60.673785866002618</c:v>
                </c:pt>
                <c:pt idx="2038">
                  <c:v>60.6322149130947</c:v>
                </c:pt>
                <c:pt idx="2039">
                  <c:v>60.590899570341307</c:v>
                </c:pt>
                <c:pt idx="2040">
                  <c:v>60.549841774492094</c:v>
                </c:pt>
                <c:pt idx="2041">
                  <c:v>60.509043456980635</c:v>
                </c:pt>
                <c:pt idx="2042">
                  <c:v>60.468506543779341</c:v>
                </c:pt>
                <c:pt idx="2043">
                  <c:v>60.428232955256178</c:v>
                </c:pt>
                <c:pt idx="2044">
                  <c:v>60.388224606025659</c:v>
                </c:pt>
                <c:pt idx="2045">
                  <c:v>60.348483404808249</c:v>
                </c:pt>
                <c:pt idx="2046">
                  <c:v>60.309011254281771</c:v>
                </c:pt>
                <c:pt idx="2047">
                  <c:v>60.269810050942283</c:v>
                </c:pt>
                <c:pt idx="2048">
                  <c:v>60.230881684955364</c:v>
                </c:pt>
                <c:pt idx="2049">
                  <c:v>60.192228040014456</c:v>
                </c:pt>
                <c:pt idx="2050">
                  <c:v>60.15385099319775</c:v>
                </c:pt>
                <c:pt idx="2051">
                  <c:v>60.115752414825465</c:v>
                </c:pt>
                <c:pt idx="2052">
                  <c:v>60.077934168316389</c:v>
                </c:pt>
                <c:pt idx="2053">
                  <c:v>60.040398110045885</c:v>
                </c:pt>
                <c:pt idx="2054">
                  <c:v>60.00314608920398</c:v>
                </c:pt>
                <c:pt idx="2055">
                  <c:v>59.966179947655007</c:v>
                </c:pt>
                <c:pt idx="2056">
                  <c:v>59.929501519794954</c:v>
                </c:pt>
                <c:pt idx="2057">
                  <c:v>59.893112632411444</c:v>
                </c:pt>
                <c:pt idx="2058">
                  <c:v>59.857015104543933</c:v>
                </c:pt>
                <c:pt idx="2059">
                  <c:v>59.821210747344239</c:v>
                </c:pt>
                <c:pt idx="2060">
                  <c:v>59.785701363936283</c:v>
                </c:pt>
                <c:pt idx="2061">
                  <c:v>59.750488749277366</c:v>
                </c:pt>
                <c:pt idx="2062">
                  <c:v>59.71557469002164</c:v>
                </c:pt>
                <c:pt idx="2063">
                  <c:v>59.680960964380191</c:v>
                </c:pt>
                <c:pt idx="2064">
                  <c:v>59.646649341985508</c:v>
                </c:pt>
                <c:pt idx="2065">
                  <c:v>59.612641583752904</c:v>
                </c:pt>
                <c:pt idx="2066">
                  <c:v>59.578939441746087</c:v>
                </c:pt>
                <c:pt idx="2067">
                  <c:v>59.545544659042008</c:v>
                </c:pt>
                <c:pt idx="2068">
                  <c:v>59.512458969593212</c:v>
                </c:pt>
                <c:pt idx="2069">
                  <c:v>59.479684098096229</c:v>
                </c:pt>
                <c:pt idx="2070">
                  <c:v>59.447221759855452</c:v>
                </c:pt>
                <c:pt idx="2071">
                  <c:v>59.415073660652382</c:v>
                </c:pt>
                <c:pt idx="2072">
                  <c:v>59.383241496610424</c:v>
                </c:pt>
                <c:pt idx="2073">
                  <c:v>59.3517269540651</c:v>
                </c:pt>
                <c:pt idx="2074">
                  <c:v>59.320531709431691</c:v>
                </c:pt>
                <c:pt idx="2075">
                  <c:v>59.289657429074609</c:v>
                </c:pt>
                <c:pt idx="2076">
                  <c:v>59.25910576917731</c:v>
                </c:pt>
                <c:pt idx="2077">
                  <c:v>59.228878375613817</c:v>
                </c:pt>
                <c:pt idx="2078">
                  <c:v>59.198976883817693</c:v>
                </c:pt>
                <c:pt idx="2079">
                  <c:v>59.169402918659159</c:v>
                </c:pt>
                <c:pt idx="2080">
                  <c:v>59.140158094310749</c:v>
                </c:pt>
                <c:pt idx="2081">
                  <c:v>59.11124401412718</c:v>
                </c:pt>
                <c:pt idx="2082">
                  <c:v>59.082662270515826</c:v>
                </c:pt>
                <c:pt idx="2083">
                  <c:v>59.054414444813389</c:v>
                </c:pt>
                <c:pt idx="2084">
                  <c:v>59.026502107160624</c:v>
                </c:pt>
                <c:pt idx="2085">
                  <c:v>58.998926816378429</c:v>
                </c:pt>
                <c:pt idx="2086">
                  <c:v>58.971690119846969</c:v>
                </c:pt>
                <c:pt idx="2087">
                  <c:v>58.944793553381615</c:v>
                </c:pt>
                <c:pt idx="2088">
                  <c:v>58.918238641112353</c:v>
                </c:pt>
                <c:pt idx="2089">
                  <c:v>58.892026895363202</c:v>
                </c:pt>
                <c:pt idx="2090">
                  <c:v>58.866159816532971</c:v>
                </c:pt>
                <c:pt idx="2091">
                  <c:v>58.840638892975861</c:v>
                </c:pt>
                <c:pt idx="2092">
                  <c:v>58.815465600883257</c:v>
                </c:pt>
                <c:pt idx="2093">
                  <c:v>58.790641404166635</c:v>
                </c:pt>
                <c:pt idx="2094">
                  <c:v>58.766167754342277</c:v>
                </c:pt>
                <c:pt idx="2095">
                  <c:v>58.742046090411932</c:v>
                </c:pt>
                <c:pt idx="2096">
                  <c:v>58.71827783875321</c:v>
                </c:pt>
                <c:pt idx="2097">
                  <c:v>58.694864413001042</c:v>
                </c:pt>
                <c:pt idx="2098">
                  <c:v>58.671807213936887</c:v>
                </c:pt>
                <c:pt idx="2099">
                  <c:v>58.649107629376076</c:v>
                </c:pt>
                <c:pt idx="2100">
                  <c:v>58.626767034055888</c:v>
                </c:pt>
                <c:pt idx="2101">
                  <c:v>58.604786789525278</c:v>
                </c:pt>
                <c:pt idx="2102">
                  <c:v>58.583168244035548</c:v>
                </c:pt>
                <c:pt idx="2103">
                  <c:v>58.56191273243067</c:v>
                </c:pt>
                <c:pt idx="2104">
                  <c:v>58.541021576039242</c:v>
                </c:pt>
                <c:pt idx="2105">
                  <c:v>58.520496082568499</c:v>
                </c:pt>
                <c:pt idx="2106">
                  <c:v>58.500337545997596</c:v>
                </c:pt>
                <c:pt idx="2107">
                  <c:v>58.480547246470934</c:v>
                </c:pt>
                <c:pt idx="2108">
                  <c:v>58.461126450196119</c:v>
                </c:pt>
                <c:pt idx="2109">
                  <c:v>58.442076409338739</c:v>
                </c:pt>
                <c:pt idx="2110">
                  <c:v>58.423398361919226</c:v>
                </c:pt>
                <c:pt idx="2111">
                  <c:v>58.405093531713192</c:v>
                </c:pt>
                <c:pt idx="2112">
                  <c:v>58.387163128148188</c:v>
                </c:pt>
                <c:pt idx="2113">
                  <c:v>58.369608346206547</c:v>
                </c:pt>
                <c:pt idx="2114">
                  <c:v>58.352430366323063</c:v>
                </c:pt>
                <c:pt idx="2115">
                  <c:v>58.33563035428908</c:v>
                </c:pt>
                <c:pt idx="2116">
                  <c:v>58.319209461154969</c:v>
                </c:pt>
                <c:pt idx="2117">
                  <c:v>58.303168823133348</c:v>
                </c:pt>
                <c:pt idx="2118">
                  <c:v>58.287509561504237</c:v>
                </c:pt>
                <c:pt idx="2119">
                  <c:v>58.272232782519865</c:v>
                </c:pt>
                <c:pt idx="2120">
                  <c:v>58.257339577312379</c:v>
                </c:pt>
                <c:pt idx="2121">
                  <c:v>58.242831021799034</c:v>
                </c:pt>
                <c:pt idx="2122">
                  <c:v>58.228708176593742</c:v>
                </c:pt>
                <c:pt idx="2123">
                  <c:v>58.214972086913619</c:v>
                </c:pt>
                <c:pt idx="2124">
                  <c:v>58.201623782489776</c:v>
                </c:pt>
                <c:pt idx="2125">
                  <c:v>58.188664277479788</c:v>
                </c:pt>
                <c:pt idx="2126">
                  <c:v>58.17609457037841</c:v>
                </c:pt>
                <c:pt idx="2127">
                  <c:v>58.163915643930494</c:v>
                </c:pt>
                <c:pt idx="2128">
                  <c:v>58.15212846504626</c:v>
                </c:pt>
                <c:pt idx="2129">
                  <c:v>58.140733984714558</c:v>
                </c:pt>
                <c:pt idx="2130">
                  <c:v>58.1297331379198</c:v>
                </c:pt>
                <c:pt idx="2131">
                  <c:v>58.11912684355832</c:v>
                </c:pt>
                <c:pt idx="2132">
                  <c:v>58.108916004356587</c:v>
                </c:pt>
                <c:pt idx="2133">
                  <c:v>58.0991015067885</c:v>
                </c:pt>
                <c:pt idx="2134">
                  <c:v>58.089684220996389</c:v>
                </c:pt>
                <c:pt idx="2135">
                  <c:v>58.080665000711491</c:v>
                </c:pt>
                <c:pt idx="2136">
                  <c:v>58.07204468317417</c:v>
                </c:pt>
                <c:pt idx="2137">
                  <c:v>58.063824089057675</c:v>
                </c:pt>
                <c:pt idx="2138">
                  <c:v>58.056004022390553</c:v>
                </c:pt>
                <c:pt idx="2139">
                  <c:v>58.048585270481922</c:v>
                </c:pt>
                <c:pt idx="2140">
                  <c:v>58.041568603846201</c:v>
                </c:pt>
                <c:pt idx="2141">
                  <c:v>58.034954776128345</c:v>
                </c:pt>
                <c:pt idx="2142">
                  <c:v>58.028744524033158</c:v>
                </c:pt>
                <c:pt idx="2143">
                  <c:v>58.022938567251387</c:v>
                </c:pt>
                <c:pt idx="2144">
                  <c:v>58.017537608390199</c:v>
                </c:pt>
                <c:pt idx="2145">
                  <c:v>58.012542332901972</c:v>
                </c:pt>
                <c:pt idx="2146">
                  <c:v>58.007953409015897</c:v>
                </c:pt>
                <c:pt idx="2147">
                  <c:v>58.003771487669482</c:v>
                </c:pt>
                <c:pt idx="2148">
                  <c:v>57.99999720244243</c:v>
                </c:pt>
                <c:pt idx="2149">
                  <c:v>57.99663116948895</c:v>
                </c:pt>
                <c:pt idx="2150">
                  <c:v>57.993673987472917</c:v>
                </c:pt>
                <c:pt idx="2151">
                  <c:v>57.991126237504773</c:v>
                </c:pt>
                <c:pt idx="2152">
                  <c:v>57.988988483076099</c:v>
                </c:pt>
                <c:pt idx="2153">
                  <c:v>57.98726126999793</c:v>
                </c:pt>
                <c:pt idx="2154">
                  <c:v>57.985945126340198</c:v>
                </c:pt>
                <c:pt idx="2155">
                  <c:v>57.985040562370202</c:v>
                </c:pt>
                <c:pt idx="2156">
                  <c:v>57.984548070493204</c:v>
                </c:pt>
                <c:pt idx="2157">
                  <c:v>57.984468125193217</c:v>
                </c:pt>
                <c:pt idx="2158">
                  <c:v>57.984801182976483</c:v>
                </c:pt>
                <c:pt idx="2159">
                  <c:v>57.985547682313666</c:v>
                </c:pt>
                <c:pt idx="2160">
                  <c:v>57.986708043584585</c:v>
                </c:pt>
                <c:pt idx="2161">
                  <c:v>57.988282669022666</c:v>
                </c:pt>
                <c:pt idx="2162">
                  <c:v>57.990271942661352</c:v>
                </c:pt>
                <c:pt idx="2163">
                  <c:v>57.992676230281631</c:v>
                </c:pt>
                <c:pt idx="2164">
                  <c:v>57.995495879358671</c:v>
                </c:pt>
                <c:pt idx="2165">
                  <c:v>57.998731219012285</c:v>
                </c:pt>
                <c:pt idx="2166">
                  <c:v>58.002382559955166</c:v>
                </c:pt>
                <c:pt idx="2167">
                  <c:v>58.006450194444469</c:v>
                </c:pt>
                <c:pt idx="2168">
                  <c:v>58.010934396233836</c:v>
                </c:pt>
                <c:pt idx="2169">
                  <c:v>58.01583542052515</c:v>
                </c:pt>
                <c:pt idx="2170">
                  <c:v>58.021153503922534</c:v>
                </c:pt>
                <c:pt idx="2171">
                  <c:v>58.026888864387288</c:v>
                </c:pt>
                <c:pt idx="2172">
                  <c:v>58.033041701192587</c:v>
                </c:pt>
                <c:pt idx="2173">
                  <c:v>58.039612194880718</c:v>
                </c:pt>
                <c:pt idx="2174">
                  <c:v>58.046600507219679</c:v>
                </c:pt>
                <c:pt idx="2175">
                  <c:v>58.054006781162059</c:v>
                </c:pt>
                <c:pt idx="2176">
                  <c:v>58.061831140803392</c:v>
                </c:pt>
                <c:pt idx="2177">
                  <c:v>58.070073691344376</c:v>
                </c:pt>
                <c:pt idx="2178">
                  <c:v>58.078734519048737</c:v>
                </c:pt>
                <c:pt idx="2179">
                  <c:v>58.087813691209462</c:v>
                </c:pt>
                <c:pt idx="2180">
                  <c:v>58.097311256107474</c:v>
                </c:pt>
                <c:pt idx="2181">
                  <c:v>58.107227242979576</c:v>
                </c:pt>
                <c:pt idx="2182">
                  <c:v>58.117561661980034</c:v>
                </c:pt>
                <c:pt idx="2183">
                  <c:v>58.128314504149671</c:v>
                </c:pt>
                <c:pt idx="2184">
                  <c:v>58.139485741379588</c:v>
                </c:pt>
                <c:pt idx="2185">
                  <c:v>58.151075326381516</c:v>
                </c:pt>
                <c:pt idx="2186">
                  <c:v>58.163083192655193</c:v>
                </c:pt>
                <c:pt idx="2187">
                  <c:v>58.175509254457936</c:v>
                </c:pt>
                <c:pt idx="2188">
                  <c:v>58.188353406776585</c:v>
                </c:pt>
                <c:pt idx="2189">
                  <c:v>58.201615525298422</c:v>
                </c:pt>
                <c:pt idx="2190">
                  <c:v>58.215295466382898</c:v>
                </c:pt>
                <c:pt idx="2191">
                  <c:v>58.229393067035915</c:v>
                </c:pt>
                <c:pt idx="2192">
                  <c:v>58.243908144886049</c:v>
                </c:pt>
                <c:pt idx="2193">
                  <c:v>58.258840498156417</c:v>
                </c:pt>
                <c:pt idx="2194">
                  <c:v>58.274189905644718</c:v>
                </c:pt>
                <c:pt idx="2195">
                  <c:v>58.289956126698129</c:v>
                </c:pt>
                <c:pt idx="2196">
                  <c:v>58.306138901193577</c:v>
                </c:pt>
                <c:pt idx="2197">
                  <c:v>58.3227379495154</c:v>
                </c:pt>
                <c:pt idx="2198">
                  <c:v>58.339752972537127</c:v>
                </c:pt>
                <c:pt idx="2199">
                  <c:v>58.357183651601829</c:v>
                </c:pt>
                <c:pt idx="2200">
                  <c:v>58.37502964850583</c:v>
                </c:pt>
                <c:pt idx="2201">
                  <c:v>58.393290605479706</c:v>
                </c:pt>
                <c:pt idx="2202">
                  <c:v>58.411966145174887</c:v>
                </c:pt>
                <c:pt idx="2203">
                  <c:v>58.431055870647413</c:v>
                </c:pt>
                <c:pt idx="2204">
                  <c:v>58.450559365346052</c:v>
                </c:pt>
                <c:pt idx="2205">
                  <c:v>58.470476193096275</c:v>
                </c:pt>
                <c:pt idx="2206">
                  <c:v>58.490805898092844</c:v>
                </c:pt>
                <c:pt idx="2207">
                  <c:v>58.511548004885043</c:v>
                </c:pt>
                <c:pt idx="2208">
                  <c:v>58.532702018370188</c:v>
                </c:pt>
                <c:pt idx="2209">
                  <c:v>58.554267423782733</c:v>
                </c:pt>
                <c:pt idx="2210">
                  <c:v>58.57624368668796</c:v>
                </c:pt>
                <c:pt idx="2211">
                  <c:v>58.598630252973479</c:v>
                </c:pt>
                <c:pt idx="2212">
                  <c:v>58.621426548846728</c:v>
                </c:pt>
                <c:pt idx="2213">
                  <c:v>58.644631980827612</c:v>
                </c:pt>
                <c:pt idx="2214">
                  <c:v>58.668245935744906</c:v>
                </c:pt>
                <c:pt idx="2215">
                  <c:v>58.692267780736003</c:v>
                </c:pt>
                <c:pt idx="2216">
                  <c:v>58.716696863243286</c:v>
                </c:pt>
                <c:pt idx="2217">
                  <c:v>58.741532511013887</c:v>
                </c:pt>
                <c:pt idx="2218">
                  <c:v>58.766774032101708</c:v>
                </c:pt>
                <c:pt idx="2219">
                  <c:v>58.792420714866864</c:v>
                </c:pt>
                <c:pt idx="2220">
                  <c:v>58.81847182797982</c:v>
                </c:pt>
                <c:pt idx="2221">
                  <c:v>58.844926620425369</c:v>
                </c:pt>
                <c:pt idx="2222">
                  <c:v>58.871784321506368</c:v>
                </c:pt>
                <c:pt idx="2223">
                  <c:v>58.899044140849014</c:v>
                </c:pt>
                <c:pt idx="2224">
                  <c:v>58.926705268412519</c:v>
                </c:pt>
                <c:pt idx="2225">
                  <c:v>58.954766874493217</c:v>
                </c:pt>
                <c:pt idx="2226">
                  <c:v>58.983228109737894</c:v>
                </c:pt>
                <c:pt idx="2227">
                  <c:v>59.012088105149701</c:v>
                </c:pt>
                <c:pt idx="2228">
                  <c:v>59.041345972102661</c:v>
                </c:pt>
                <c:pt idx="2229">
                  <c:v>59.071000802352103</c:v>
                </c:pt>
                <c:pt idx="2230">
                  <c:v>59.101051668048839</c:v>
                </c:pt>
                <c:pt idx="2231">
                  <c:v>59.131497621754107</c:v>
                </c:pt>
                <c:pt idx="2232">
                  <c:v>59.162337696453733</c:v>
                </c:pt>
                <c:pt idx="2233">
                  <c:v>59.193570905576493</c:v>
                </c:pt>
                <c:pt idx="2234">
                  <c:v>59.225196243010529</c:v>
                </c:pt>
                <c:pt idx="2235">
                  <c:v>59.257212683123726</c:v>
                </c:pt>
                <c:pt idx="2236">
                  <c:v>59.289619180782964</c:v>
                </c:pt>
                <c:pt idx="2237">
                  <c:v>59.322414671375256</c:v>
                </c:pt>
                <c:pt idx="2238">
                  <c:v>59.355598070830723</c:v>
                </c:pt>
                <c:pt idx="2239">
                  <c:v>59.389168275644877</c:v>
                </c:pt>
                <c:pt idx="2240">
                  <c:v>59.423124162905822</c:v>
                </c:pt>
                <c:pt idx="2241">
                  <c:v>59.457464590317159</c:v>
                </c:pt>
                <c:pt idx="2242">
                  <c:v>59.492188396226595</c:v>
                </c:pt>
                <c:pt idx="2243">
                  <c:v>59.527294399653314</c:v>
                </c:pt>
                <c:pt idx="2244">
                  <c:v>59.562781400318798</c:v>
                </c:pt>
                <c:pt idx="2245">
                  <c:v>59.598648178674253</c:v>
                </c:pt>
                <c:pt idx="2246">
                  <c:v>59.634893495936353</c:v>
                </c:pt>
                <c:pt idx="2247">
                  <c:v>59.671516094116498</c:v>
                </c:pt>
                <c:pt idx="2248">
                  <c:v>59.708514696056497</c:v>
                </c:pt>
                <c:pt idx="2249">
                  <c:v>59.745888005463755</c:v>
                </c:pt>
                <c:pt idx="2250">
                  <c:v>59.783634706947254</c:v>
                </c:pt>
                <c:pt idx="2251">
                  <c:v>59.821753466056222</c:v>
                </c:pt>
                <c:pt idx="2252">
                  <c:v>59.860242929316186</c:v>
                </c:pt>
                <c:pt idx="2253">
                  <c:v>59.899101724273223</c:v>
                </c:pt>
                <c:pt idx="2254">
                  <c:v>59.938328459531064</c:v>
                </c:pt>
                <c:pt idx="2255">
                  <c:v>59.977921724796957</c:v>
                </c:pt>
                <c:pt idx="2256">
                  <c:v>60.017880090922731</c:v>
                </c:pt>
                <c:pt idx="2257">
                  <c:v>60.058202109951694</c:v>
                </c:pt>
                <c:pt idx="2258">
                  <c:v>60.098886315163853</c:v>
                </c:pt>
                <c:pt idx="2259">
                  <c:v>60.139931221123646</c:v>
                </c:pt>
                <c:pt idx="2260">
                  <c:v>60.181335323727467</c:v>
                </c:pt>
                <c:pt idx="2261">
                  <c:v>60.223097100256425</c:v>
                </c:pt>
                <c:pt idx="2262">
                  <c:v>60.26521500942431</c:v>
                </c:pt>
                <c:pt idx="2263">
                  <c:v>60.307687491431736</c:v>
                </c:pt>
                <c:pt idx="2264">
                  <c:v>60.350512968020368</c:v>
                </c:pt>
                <c:pt idx="2265">
                  <c:v>60.393689842526072</c:v>
                </c:pt>
                <c:pt idx="2266">
                  <c:v>60.437216499937435</c:v>
                </c:pt>
                <c:pt idx="2267">
                  <c:v>60.48109130695083</c:v>
                </c:pt>
                <c:pt idx="2268">
                  <c:v>60.525312612031897</c:v>
                </c:pt>
                <c:pt idx="2269">
                  <c:v>60.569878745472877</c:v>
                </c:pt>
                <c:pt idx="2270">
                  <c:v>60.614788019456412</c:v>
                </c:pt>
                <c:pt idx="2271">
                  <c:v>60.660038728117698</c:v>
                </c:pt>
                <c:pt idx="2272">
                  <c:v>60.705629147606729</c:v>
                </c:pt>
                <c:pt idx="2273">
                  <c:v>60.751557536156341</c:v>
                </c:pt>
                <c:pt idx="2274">
                  <c:v>60.797822134146784</c:v>
                </c:pt>
                <c:pt idx="2275">
                  <c:v>60.844421164174051</c:v>
                </c:pt>
                <c:pt idx="2276">
                  <c:v>60.89135283111986</c:v>
                </c:pt>
                <c:pt idx="2277">
                  <c:v>60.938615322221764</c:v>
                </c:pt>
                <c:pt idx="2278">
                  <c:v>60.986206807145109</c:v>
                </c:pt>
                <c:pt idx="2279">
                  <c:v>61.03412543805608</c:v>
                </c:pt>
                <c:pt idx="2280">
                  <c:v>61.082369349696037</c:v>
                </c:pt>
                <c:pt idx="2281">
                  <c:v>61.130936659457177</c:v>
                </c:pt>
                <c:pt idx="2282">
                  <c:v>61.179825467462052</c:v>
                </c:pt>
                <c:pt idx="2283">
                  <c:v>61.229033856637997</c:v>
                </c:pt>
                <c:pt idx="2284">
                  <c:v>61.278559892801368</c:v>
                </c:pt>
                <c:pt idx="2285">
                  <c:v>61.328401624734781</c:v>
                </c:pt>
                <c:pt idx="2286">
                  <c:v>61.378557084272515</c:v>
                </c:pt>
                <c:pt idx="2287">
                  <c:v>61.429024286383353</c:v>
                </c:pt>
                <c:pt idx="2288">
                  <c:v>61.479801229255415</c:v>
                </c:pt>
                <c:pt idx="2289">
                  <c:v>61.530885894383914</c:v>
                </c:pt>
                <c:pt idx="2290">
                  <c:v>61.582276246657599</c:v>
                </c:pt>
                <c:pt idx="2291">
                  <c:v>61.633970234449336</c:v>
                </c:pt>
                <c:pt idx="2292">
                  <c:v>61.685965789705705</c:v>
                </c:pt>
                <c:pt idx="2293">
                  <c:v>61.73826082804014</c:v>
                </c:pt>
                <c:pt idx="2294">
                  <c:v>61.790853248824916</c:v>
                </c:pt>
                <c:pt idx="2295">
                  <c:v>61.843740935287315</c:v>
                </c:pt>
                <c:pt idx="2296">
                  <c:v>61.896921754603667</c:v>
                </c:pt>
                <c:pt idx="2297">
                  <c:v>61.950393557999391</c:v>
                </c:pt>
                <c:pt idx="2298">
                  <c:v>62.004154180845163</c:v>
                </c:pt>
                <c:pt idx="2299">
                  <c:v>62.058201442758929</c:v>
                </c:pt>
                <c:pt idx="2300">
                  <c:v>62.112533147705591</c:v>
                </c:pt>
                <c:pt idx="2301">
                  <c:v>62.16714708410241</c:v>
                </c:pt>
                <c:pt idx="2302">
                  <c:v>62.222041024919761</c:v>
                </c:pt>
                <c:pt idx="2303">
                  <c:v>62.277212727789902</c:v>
                </c:pt>
                <c:pt idx="2304">
                  <c:v>62.332659935111309</c:v>
                </c:pt>
                <c:pt idx="2305">
                  <c:v>62.388380374158416</c:v>
                </c:pt>
                <c:pt idx="2306">
                  <c:v>62.444371757190851</c:v>
                </c:pt>
                <c:pt idx="2307">
                  <c:v>62.500631781563712</c:v>
                </c:pt>
                <c:pt idx="2308">
                  <c:v>62.55715812984117</c:v>
                </c:pt>
                <c:pt idx="2309">
                  <c:v>62.613948469907811</c:v>
                </c:pt>
                <c:pt idx="2310">
                  <c:v>62.671000455086315</c:v>
                </c:pt>
                <c:pt idx="2311">
                  <c:v>62.728311724250702</c:v>
                </c:pt>
                <c:pt idx="2312">
                  <c:v>62.785879901947311</c:v>
                </c:pt>
                <c:pt idx="2313">
                  <c:v>62.843702598510632</c:v>
                </c:pt>
                <c:pt idx="2314">
                  <c:v>62.901777410184735</c:v>
                </c:pt>
                <c:pt idx="2315">
                  <c:v>62.960101919246227</c:v>
                </c:pt>
                <c:pt idx="2316">
                  <c:v>63.018673694124928</c:v>
                </c:pt>
                <c:pt idx="2317">
                  <c:v>63.077490289528896</c:v>
                </c:pt>
                <c:pt idx="2318">
                  <c:v>63.136549246570098</c:v>
                </c:pt>
                <c:pt idx="2319">
                  <c:v>63.195848092891893</c:v>
                </c:pt>
                <c:pt idx="2320">
                  <c:v>63.255384342795764</c:v>
                </c:pt>
                <c:pt idx="2321">
                  <c:v>63.315155497371407</c:v>
                </c:pt>
                <c:pt idx="2322">
                  <c:v>63.375159044627793</c:v>
                </c:pt>
                <c:pt idx="2323">
                  <c:v>63.435392459624978</c:v>
                </c:pt>
                <c:pt idx="2324">
                  <c:v>63.495853204606647</c:v>
                </c:pt>
                <c:pt idx="2325">
                  <c:v>63.556538729135568</c:v>
                </c:pt>
                <c:pt idx="2326">
                  <c:v>63.617446470229453</c:v>
                </c:pt>
                <c:pt idx="2327">
                  <c:v>63.678573852497493</c:v>
                </c:pt>
                <c:pt idx="2328">
                  <c:v>63.739918288278545</c:v>
                </c:pt>
                <c:pt idx="2329">
                  <c:v>63.801477177781564</c:v>
                </c:pt>
                <c:pt idx="2330">
                  <c:v>63.863247909226061</c:v>
                </c:pt>
                <c:pt idx="2331">
                  <c:v>63.925227858984286</c:v>
                </c:pt>
                <c:pt idx="2332">
                  <c:v>63.987414391723718</c:v>
                </c:pt>
                <c:pt idx="2333">
                  <c:v>64.049804860552783</c:v>
                </c:pt>
                <c:pt idx="2334">
                  <c:v>64.11239660716592</c:v>
                </c:pt>
                <c:pt idx="2335">
                  <c:v>64.175186961990903</c:v>
                </c:pt>
                <c:pt idx="2336">
                  <c:v>64.238173244336622</c:v>
                </c:pt>
                <c:pt idx="2337">
                  <c:v>64.301352762542336</c:v>
                </c:pt>
                <c:pt idx="2338">
                  <c:v>64.36472281412901</c:v>
                </c:pt>
                <c:pt idx="2339">
                  <c:v>64.428280685949758</c:v>
                </c:pt>
                <c:pt idx="2340">
                  <c:v>64.492023654343797</c:v>
                </c:pt>
                <c:pt idx="2341">
                  <c:v>64.555948985289746</c:v>
                </c:pt>
                <c:pt idx="2342">
                  <c:v>64.620053934561369</c:v>
                </c:pt>
                <c:pt idx="2343">
                  <c:v>64.684335747882926</c:v>
                </c:pt>
                <c:pt idx="2344">
                  <c:v>64.748791661087367</c:v>
                </c:pt>
                <c:pt idx="2345">
                  <c:v>64.813418900274939</c:v>
                </c:pt>
                <c:pt idx="2346">
                  <c:v>64.878214681971997</c:v>
                </c:pt>
                <c:pt idx="2347">
                  <c:v>64.943176213291892</c:v>
                </c:pt>
                <c:pt idx="2348">
                  <c:v>65.008300692097905</c:v>
                </c:pt>
                <c:pt idx="2349">
                  <c:v>65.073585307164407</c:v>
                </c:pt>
                <c:pt idx="2350">
                  <c:v>65.139027238341498</c:v>
                </c:pt>
                <c:pt idx="2351">
                  <c:v>65.204623656720386</c:v>
                </c:pt>
                <c:pt idx="2352">
                  <c:v>65.270371724798508</c:v>
                </c:pt>
                <c:pt idx="2353">
                  <c:v>65.336268596647187</c:v>
                </c:pt>
                <c:pt idx="2354">
                  <c:v>65.402311418078909</c:v>
                </c:pt>
                <c:pt idx="2355">
                  <c:v>65.468497326817456</c:v>
                </c:pt>
                <c:pt idx="2356">
                  <c:v>65.534823452666231</c:v>
                </c:pt>
                <c:pt idx="2357">
                  <c:v>65.601286917680767</c:v>
                </c:pt>
                <c:pt idx="2358">
                  <c:v>65.667884836340122</c:v>
                </c:pt>
                <c:pt idx="2359">
                  <c:v>65.734614315718375</c:v>
                </c:pt>
                <c:pt idx="2360">
                  <c:v>65.801472455660729</c:v>
                </c:pt>
                <c:pt idx="2361">
                  <c:v>65.868456348956457</c:v>
                </c:pt>
                <c:pt idx="2362">
                  <c:v>65.935563081514914</c:v>
                </c:pt>
                <c:pt idx="2363">
                  <c:v>66.002789732542141</c:v>
                </c:pt>
                <c:pt idx="2364">
                  <c:v>66.070133374717528</c:v>
                </c:pt>
                <c:pt idx="2365">
                  <c:v>66.137591074373205</c:v>
                </c:pt>
                <c:pt idx="2366">
                  <c:v>66.205159891671968</c:v>
                </c:pt>
                <c:pt idx="2367">
                  <c:v>66.272836880787324</c:v>
                </c:pt>
                <c:pt idx="2368">
                  <c:v>66.340619090084303</c:v>
                </c:pt>
                <c:pt idx="2369">
                  <c:v>66.408503562300822</c:v>
                </c:pt>
                <c:pt idx="2370">
                  <c:v>66.476487334729555</c:v>
                </c:pt>
                <c:pt idx="2371">
                  <c:v>66.544567439401547</c:v>
                </c:pt>
                <c:pt idx="2372">
                  <c:v>66.612740903269383</c:v>
                </c:pt>
                <c:pt idx="2373">
                  <c:v>66.681004748391416</c:v>
                </c:pt>
                <c:pt idx="2374">
                  <c:v>66.749355992117643</c:v>
                </c:pt>
                <c:pt idx="2375">
                  <c:v>66.817791647274831</c:v>
                </c:pt>
                <c:pt idx="2376">
                  <c:v>66.88630872235305</c:v>
                </c:pt>
                <c:pt idx="2377">
                  <c:v>66.954904221693297</c:v>
                </c:pt>
                <c:pt idx="2378">
                  <c:v>67.02357514567494</c:v>
                </c:pt>
                <c:pt idx="2379">
                  <c:v>67.092318490903793</c:v>
                </c:pt>
                <c:pt idx="2380">
                  <c:v>67.161131250401596</c:v>
                </c:pt>
                <c:pt idx="2381">
                  <c:v>67.230010413796194</c:v>
                </c:pt>
                <c:pt idx="2382">
                  <c:v>67.298952967510317</c:v>
                </c:pt>
                <c:pt idx="2383">
                  <c:v>67.367955894952402</c:v>
                </c:pt>
                <c:pt idx="2384">
                  <c:v>67.437016176709648</c:v>
                </c:pt>
                <c:pt idx="2385">
                  <c:v>67.506130790737856</c:v>
                </c:pt>
                <c:pt idx="2386">
                  <c:v>67.575296712553978</c:v>
                </c:pt>
                <c:pt idx="2387">
                  <c:v>67.644510915429322</c:v>
                </c:pt>
                <c:pt idx="2388">
                  <c:v>67.713770370582637</c:v>
                </c:pt>
                <c:pt idx="2389">
                  <c:v>67.78307204737439</c:v>
                </c:pt>
                <c:pt idx="2390">
                  <c:v>67.852412913498384</c:v>
                </c:pt>
                <c:pt idx="2391">
                  <c:v>67.921789935178495</c:v>
                </c:pt>
                <c:pt idx="2392">
                  <c:v>67.991200077363146</c:v>
                </c:pt>
                <c:pt idx="2393">
                  <c:v>68.060640303919385</c:v>
                </c:pt>
                <c:pt idx="2394">
                  <c:v>68.130107577828909</c:v>
                </c:pt>
                <c:pt idx="2395">
                  <c:v>68.199598861384942</c:v>
                </c:pt>
                <c:pt idx="2396">
                  <c:v>68.269111116385545</c:v>
                </c:pt>
                <c:pt idx="2397">
                  <c:v>68.338641304332867</c:v>
                </c:pt>
                <c:pt idx="2398">
                  <c:v>68.408186386627918</c:v>
                </c:pt>
                <c:pt idx="2399">
                  <c:v>68.477743324768042</c:v>
                </c:pt>
                <c:pt idx="2400">
                  <c:v>68.547309080544551</c:v>
                </c:pt>
                <c:pt idx="2401">
                  <c:v>68.616880616238134</c:v>
                </c:pt>
                <c:pt idx="2402">
                  <c:v>68.686454894817928</c:v>
                </c:pt>
                <c:pt idx="2403">
                  <c:v>68.756028880138459</c:v>
                </c:pt>
                <c:pt idx="2404">
                  <c:v>68.825599537136739</c:v>
                </c:pt>
                <c:pt idx="2405">
                  <c:v>68.895163832031614</c:v>
                </c:pt>
                <c:pt idx="2406">
                  <c:v>68.964718732519202</c:v>
                </c:pt>
                <c:pt idx="2407">
                  <c:v>69.034261207973145</c:v>
                </c:pt>
                <c:pt idx="2408">
                  <c:v>69.103788229640244</c:v>
                </c:pt>
                <c:pt idx="2409">
                  <c:v>69.173296770840579</c:v>
                </c:pt>
                <c:pt idx="2410">
                  <c:v>69.24278380716359</c:v>
                </c:pt>
                <c:pt idx="2411">
                  <c:v>69.312246316667185</c:v>
                </c:pt>
                <c:pt idx="2412">
                  <c:v>69.381681280075256</c:v>
                </c:pt>
                <c:pt idx="2413">
                  <c:v>69.451085680974018</c:v>
                </c:pt>
                <c:pt idx="2414">
                  <c:v>69.52045650601228</c:v>
                </c:pt>
                <c:pt idx="2415">
                  <c:v>69.589790745096735</c:v>
                </c:pt>
                <c:pt idx="2416">
                  <c:v>69.659085391589983</c:v>
                </c:pt>
                <c:pt idx="2417">
                  <c:v>69.728337442508519</c:v>
                </c:pt>
                <c:pt idx="2418">
                  <c:v>69.797543898717663</c:v>
                </c:pt>
                <c:pt idx="2419">
                  <c:v>69.866701765130813</c:v>
                </c:pt>
                <c:pt idx="2420">
                  <c:v>69.935808050903944</c:v>
                </c:pt>
                <c:pt idx="2421">
                  <c:v>70.004859769633768</c:v>
                </c:pt>
                <c:pt idx="2422">
                  <c:v>70.073853939550901</c:v>
                </c:pt>
                <c:pt idx="2423">
                  <c:v>70.142787583718643</c:v>
                </c:pt>
                <c:pt idx="2424">
                  <c:v>70.21165773022625</c:v>
                </c:pt>
                <c:pt idx="2425">
                  <c:v>70.280461412384653</c:v>
                </c:pt>
                <c:pt idx="2426">
                  <c:v>70.349195668920572</c:v>
                </c:pt>
                <c:pt idx="2427">
                  <c:v>70.417857544171341</c:v>
                </c:pt>
                <c:pt idx="2428">
                  <c:v>70.486444088277324</c:v>
                </c:pt>
                <c:pt idx="2429">
                  <c:v>70.554952357376848</c:v>
                </c:pt>
                <c:pt idx="2430">
                  <c:v>70.623379413797821</c:v>
                </c:pt>
                <c:pt idx="2431">
                  <c:v>70.691722326250527</c:v>
                </c:pt>
                <c:pt idx="2432">
                  <c:v>70.75997817001884</c:v>
                </c:pt>
                <c:pt idx="2433">
                  <c:v>70.828144027151595</c:v>
                </c:pt>
                <c:pt idx="2434">
                  <c:v>70.896216986654068</c:v>
                </c:pt>
                <c:pt idx="2435">
                  <c:v>70.964194144675915</c:v>
                </c:pt>
                <c:pt idx="2436">
                  <c:v>71.032072604703103</c:v>
                </c:pt>
                <c:pt idx="2437">
                  <c:v>71.099849477744371</c:v>
                </c:pt>
                <c:pt idx="2438">
                  <c:v>71.167521882520489</c:v>
                </c:pt>
                <c:pt idx="2439">
                  <c:v>71.235086945651432</c:v>
                </c:pt>
                <c:pt idx="2440">
                  <c:v>71.302541801842736</c:v>
                </c:pt>
                <c:pt idx="2441">
                  <c:v>71.369883594070956</c:v>
                </c:pt>
                <c:pt idx="2442">
                  <c:v>71.437109473769709</c:v>
                </c:pt>
                <c:pt idx="2443">
                  <c:v>71.504216601013439</c:v>
                </c:pt>
                <c:pt idx="2444">
                  <c:v>71.571202144700706</c:v>
                </c:pt>
                <c:pt idx="2445">
                  <c:v>71.638063282736312</c:v>
                </c:pt>
                <c:pt idx="2446">
                  <c:v>71.704797202214607</c:v>
                </c:pt>
                <c:pt idx="2447">
                  <c:v>71.771401099598393</c:v>
                </c:pt>
                <c:pt idx="2448">
                  <c:v>71.837872180900106</c:v>
                </c:pt>
                <c:pt idx="2449">
                  <c:v>71.904207661860184</c:v>
                </c:pt>
                <c:pt idx="2450">
                  <c:v>71.970404768125178</c:v>
                </c:pt>
                <c:pt idx="2451">
                  <c:v>72.036460735424555</c:v>
                </c:pt>
                <c:pt idx="2452">
                  <c:v>72.102372809746669</c:v>
                </c:pt>
                <c:pt idx="2453">
                  <c:v>72.168138247514122</c:v>
                </c:pt>
                <c:pt idx="2454">
                  <c:v>72.233754315756627</c:v>
                </c:pt>
                <c:pt idx="2455">
                  <c:v>72.299218292284579</c:v>
                </c:pt>
                <c:pt idx="2456">
                  <c:v>72.364527465860164</c:v>
                </c:pt>
                <c:pt idx="2457">
                  <c:v>72.429679136367753</c:v>
                </c:pt>
                <c:pt idx="2458">
                  <c:v>72.494670614983804</c:v>
                </c:pt>
                <c:pt idx="2459">
                  <c:v>72.559499224344165</c:v>
                </c:pt>
                <c:pt idx="2460">
                  <c:v>72.624162298710942</c:v>
                </c:pt>
                <c:pt idx="2461">
                  <c:v>72.688657184138719</c:v>
                </c:pt>
                <c:pt idx="2462">
                  <c:v>72.752981238639109</c:v>
                </c:pt>
                <c:pt idx="2463">
                  <c:v>72.817131832342056</c:v>
                </c:pt>
                <c:pt idx="2464">
                  <c:v>72.881106347659482</c:v>
                </c:pt>
                <c:pt idx="2465">
                  <c:v>72.94490217944518</c:v>
                </c:pt>
                <c:pt idx="2466">
                  <c:v>73.00851673515271</c:v>
                </c:pt>
                <c:pt idx="2467">
                  <c:v>73.071947434994868</c:v>
                </c:pt>
                <c:pt idx="2468">
                  <c:v>73.135191712098433</c:v>
                </c:pt>
                <c:pt idx="2469">
                  <c:v>73.198247012659834</c:v>
                </c:pt>
                <c:pt idx="2470">
                  <c:v>73.261110796097611</c:v>
                </c:pt>
                <c:pt idx="2471">
                  <c:v>73.323780535205245</c:v>
                </c:pt>
                <c:pt idx="2472">
                  <c:v>73.3862537163008</c:v>
                </c:pt>
                <c:pt idx="2473">
                  <c:v>73.448527839376482</c:v>
                </c:pt>
                <c:pt idx="2474">
                  <c:v>73.510600418244621</c:v>
                </c:pt>
                <c:pt idx="2475">
                  <c:v>73.572468980684917</c:v>
                </c:pt>
                <c:pt idx="2476">
                  <c:v>73.634131068586797</c:v>
                </c:pt>
                <c:pt idx="2477">
                  <c:v>73.695584238094213</c:v>
                </c:pt>
                <c:pt idx="2478">
                  <c:v>73.756826059744256</c:v>
                </c:pt>
                <c:pt idx="2479">
                  <c:v>73.817854118607215</c:v>
                </c:pt>
                <c:pt idx="2480">
                  <c:v>73.878666014424553</c:v>
                </c:pt>
                <c:pt idx="2481">
                  <c:v>73.939259361743652</c:v>
                </c:pt>
                <c:pt idx="2482">
                  <c:v>73.99963179005276</c:v>
                </c:pt>
                <c:pt idx="2483">
                  <c:v>74.05978094391314</c:v>
                </c:pt>
                <c:pt idx="2484">
                  <c:v>74.119704483089109</c:v>
                </c:pt>
                <c:pt idx="2485">
                  <c:v>74.179400082677219</c:v>
                </c:pt>
                <c:pt idx="2486">
                  <c:v>74.238865433233173</c:v>
                </c:pt>
                <c:pt idx="2487">
                  <c:v>74.298098240896977</c:v>
                </c:pt>
                <c:pt idx="2488">
                  <c:v>74.357096227515697</c:v>
                </c:pt>
                <c:pt idx="2489">
                  <c:v>74.415857130766042</c:v>
                </c:pt>
                <c:pt idx="2490">
                  <c:v>74.474378704272425</c:v>
                </c:pt>
                <c:pt idx="2491">
                  <c:v>74.53265871772436</c:v>
                </c:pt>
                <c:pt idx="2492">
                  <c:v>74.590694956994554</c:v>
                </c:pt>
                <c:pt idx="2493">
                  <c:v>74.648485224250535</c:v>
                </c:pt>
                <c:pt idx="2494">
                  <c:v>74.706027338065212</c:v>
                </c:pt>
                <c:pt idx="2495">
                  <c:v>74.763319133530487</c:v>
                </c:pt>
                <c:pt idx="2496">
                  <c:v>74.820358462360986</c:v>
                </c:pt>
                <c:pt idx="2497">
                  <c:v>74.877143193002325</c:v>
                </c:pt>
                <c:pt idx="2498">
                  <c:v>74.93367121073392</c:v>
                </c:pt>
                <c:pt idx="2499">
                  <c:v>74.989940417770114</c:v>
                </c:pt>
                <c:pt idx="2500">
                  <c:v>75.045948733360589</c:v>
                </c:pt>
                <c:pt idx="2501">
                  <c:v>75.101694093886834</c:v>
                </c:pt>
                <c:pt idx="2502">
                  <c:v>75.15717445295914</c:v>
                </c:pt>
                <c:pt idx="2503">
                  <c:v>75.212387781507246</c:v>
                </c:pt>
                <c:pt idx="2504">
                  <c:v>75.267332067874264</c:v>
                </c:pt>
                <c:pt idx="2505">
                  <c:v>75.322005317903191</c:v>
                </c:pt>
                <c:pt idx="2506">
                  <c:v>75.376405555024775</c:v>
                </c:pt>
                <c:pt idx="2507">
                  <c:v>75.430530820342213</c:v>
                </c:pt>
                <c:pt idx="2508">
                  <c:v>75.484379172713275</c:v>
                </c:pt>
                <c:pt idx="2509">
                  <c:v>75.537948688829388</c:v>
                </c:pt>
                <c:pt idx="2510">
                  <c:v>75.591237463294874</c:v>
                </c:pt>
                <c:pt idx="2511">
                  <c:v>75.644243608702425</c:v>
                </c:pt>
                <c:pt idx="2512">
                  <c:v>75.696965255706246</c:v>
                </c:pt>
                <c:pt idx="2513">
                  <c:v>75.749400553092784</c:v>
                </c:pt>
                <c:pt idx="2514">
                  <c:v>75.801547667849519</c:v>
                </c:pt>
                <c:pt idx="2515">
                  <c:v>75.85340478523284</c:v>
                </c:pt>
                <c:pt idx="2516">
                  <c:v>75.904970108830639</c:v>
                </c:pt>
                <c:pt idx="2517">
                  <c:v>75.956241860624601</c:v>
                </c:pt>
                <c:pt idx="2518">
                  <c:v>76.007218281051124</c:v>
                </c:pt>
                <c:pt idx="2519">
                  <c:v>76.0578976290561</c:v>
                </c:pt>
                <c:pt idx="2520">
                  <c:v>76.108278182152247</c:v>
                </c:pt>
                <c:pt idx="2521">
                  <c:v>76.158358236470548</c:v>
                </c:pt>
                <c:pt idx="2522">
                  <c:v>76.208136106809434</c:v>
                </c:pt>
                <c:pt idx="2523">
                  <c:v>76.257610126684853</c:v>
                </c:pt>
                <c:pt idx="2524">
                  <c:v>76.306778648373623</c:v>
                </c:pt>
                <c:pt idx="2525">
                  <c:v>76.355640042956992</c:v>
                </c:pt>
                <c:pt idx="2526">
                  <c:v>76.404192700362785</c:v>
                </c:pt>
                <c:pt idx="2527">
                  <c:v>76.452435029400306</c:v>
                </c:pt>
                <c:pt idx="2528">
                  <c:v>76.500365457799873</c:v>
                </c:pt>
                <c:pt idx="2529">
                  <c:v>76.547982432243202</c:v>
                </c:pt>
                <c:pt idx="2530">
                  <c:v>76.59528441839629</c:v>
                </c:pt>
                <c:pt idx="2531">
                  <c:v>76.642269900936313</c:v>
                </c:pt>
                <c:pt idx="2532">
                  <c:v>76.688937383579528</c:v>
                </c:pt>
                <c:pt idx="2533">
                  <c:v>76.735285389102955</c:v>
                </c:pt>
                <c:pt idx="2534">
                  <c:v>76.781312459366902</c:v>
                </c:pt>
                <c:pt idx="2535">
                  <c:v>76.827017155333721</c:v>
                </c:pt>
                <c:pt idx="2536">
                  <c:v>76.872398057082691</c:v>
                </c:pt>
                <c:pt idx="2537">
                  <c:v>76.917453763825421</c:v>
                </c:pt>
                <c:pt idx="2538">
                  <c:v>76.962182893916221</c:v>
                </c:pt>
                <c:pt idx="2539">
                  <c:v>77.006584084861657</c:v>
                </c:pt>
                <c:pt idx="2540">
                  <c:v>77.050655993326515</c:v>
                </c:pt>
                <c:pt idx="2541">
                  <c:v>77.094397295138393</c:v>
                </c:pt>
                <c:pt idx="2542">
                  <c:v>77.137806685287941</c:v>
                </c:pt>
                <c:pt idx="2543">
                  <c:v>77.180882877929733</c:v>
                </c:pt>
                <c:pt idx="2544">
                  <c:v>77.223624606377356</c:v>
                </c:pt>
                <c:pt idx="2545">
                  <c:v>77.266030623098061</c:v>
                </c:pt>
                <c:pt idx="2546">
                  <c:v>77.308099699705267</c:v>
                </c:pt>
                <c:pt idx="2547">
                  <c:v>77.349830626946627</c:v>
                </c:pt>
                <c:pt idx="2548">
                  <c:v>77.391222214691055</c:v>
                </c:pt>
                <c:pt idx="2549">
                  <c:v>77.432273291914029</c:v>
                </c:pt>
                <c:pt idx="2550">
                  <c:v>77.472982706678252</c:v>
                </c:pt>
                <c:pt idx="2551">
                  <c:v>77.513349326113712</c:v>
                </c:pt>
                <c:pt idx="2552">
                  <c:v>77.55337203639499</c:v>
                </c:pt>
                <c:pt idx="2553">
                  <c:v>77.593049742715507</c:v>
                </c:pt>
                <c:pt idx="2554">
                  <c:v>77.632381369259306</c:v>
                </c:pt>
                <c:pt idx="2555">
                  <c:v>77.671365859172042</c:v>
                </c:pt>
                <c:pt idx="2556">
                  <c:v>77.710002174527148</c:v>
                </c:pt>
                <c:pt idx="2557">
                  <c:v>77.748289296291446</c:v>
                </c:pt>
                <c:pt idx="2558">
                  <c:v>77.786226224287446</c:v>
                </c:pt>
                <c:pt idx="2559">
                  <c:v>77.823811977153326</c:v>
                </c:pt>
                <c:pt idx="2560">
                  <c:v>77.861045592302176</c:v>
                </c:pt>
                <c:pt idx="2561">
                  <c:v>77.897926125874719</c:v>
                </c:pt>
                <c:pt idx="2562">
                  <c:v>77.934452652695654</c:v>
                </c:pt>
                <c:pt idx="2563">
                  <c:v>77.970624266221137</c:v>
                </c:pt>
                <c:pt idx="2564">
                  <c:v>78.006440078490968</c:v>
                </c:pt>
                <c:pt idx="2565">
                  <c:v>78.041899220069766</c:v>
                </c:pt>
                <c:pt idx="2566">
                  <c:v>78.077000839996103</c:v>
                </c:pt>
                <c:pt idx="2567">
                  <c:v>78.111744105719751</c:v>
                </c:pt>
                <c:pt idx="2568">
                  <c:v>78.146128203042821</c:v>
                </c:pt>
                <c:pt idx="2569">
                  <c:v>78.180152336057091</c:v>
                </c:pt>
                <c:pt idx="2570">
                  <c:v>78.213815727077417</c:v>
                </c:pt>
                <c:pt idx="2571">
                  <c:v>78.247117616574499</c:v>
                </c:pt>
                <c:pt idx="2572">
                  <c:v>78.280057263105022</c:v>
                </c:pt>
                <c:pt idx="2573">
                  <c:v>78.312633943240883</c:v>
                </c:pt>
                <c:pt idx="2574">
                  <c:v>78.344846951492983</c:v>
                </c:pt>
                <c:pt idx="2575">
                  <c:v>78.376695600235649</c:v>
                </c:pt>
                <c:pt idx="2576">
                  <c:v>78.408179219628892</c:v>
                </c:pt>
                <c:pt idx="2577">
                  <c:v>78.439297157535947</c:v>
                </c:pt>
                <c:pt idx="2578">
                  <c:v>78.470048779441996</c:v>
                </c:pt>
                <c:pt idx="2579">
                  <c:v>78.500433468368399</c:v>
                </c:pt>
                <c:pt idx="2580">
                  <c:v>78.530450624785189</c:v>
                </c:pt>
                <c:pt idx="2581">
                  <c:v>78.560099666523314</c:v>
                </c:pt>
                <c:pt idx="2582">
                  <c:v>78.589380028681589</c:v>
                </c:pt>
                <c:pt idx="2583">
                  <c:v>78.618291163535886</c:v>
                </c:pt>
                <c:pt idx="2584">
                  <c:v>78.646832540439817</c:v>
                </c:pt>
                <c:pt idx="2585">
                  <c:v>78.675003645732332</c:v>
                </c:pt>
                <c:pt idx="2586">
                  <c:v>78.702803982635075</c:v>
                </c:pt>
                <c:pt idx="2587">
                  <c:v>78.730233071151872</c:v>
                </c:pt>
                <c:pt idx="2588">
                  <c:v>78.757290447966454</c:v>
                </c:pt>
                <c:pt idx="2589">
                  <c:v>78.783975666336488</c:v>
                </c:pt>
                <c:pt idx="2590">
                  <c:v>78.810288295986609</c:v>
                </c:pt>
                <c:pt idx="2591">
                  <c:v>78.836227923000195</c:v>
                </c:pt>
                <c:pt idx="2592">
                  <c:v>78.861794149708402</c:v>
                </c:pt>
                <c:pt idx="2593">
                  <c:v>78.88698659457701</c:v>
                </c:pt>
                <c:pt idx="2594">
                  <c:v>78.911804892093286</c:v>
                </c:pt>
                <c:pt idx="2595">
                  <c:v>78.936248692648931</c:v>
                </c:pt>
                <c:pt idx="2596">
                  <c:v>78.960317662422185</c:v>
                </c:pt>
                <c:pt idx="2597">
                  <c:v>78.984011483259692</c:v>
                </c:pt>
                <c:pt idx="2598">
                  <c:v>79.007329852552388</c:v>
                </c:pt>
                <c:pt idx="2599">
                  <c:v>79.030272483116491</c:v>
                </c:pt>
                <c:pt idx="2600">
                  <c:v>79.052839103064258</c:v>
                </c:pt>
                <c:pt idx="2601">
                  <c:v>79.07502945568217</c:v>
                </c:pt>
                <c:pt idx="2602">
                  <c:v>79.096843299299948</c:v>
                </c:pt>
                <c:pt idx="2603">
                  <c:v>79.118280407162828</c:v>
                </c:pt>
                <c:pt idx="2604">
                  <c:v>79.13934056729957</c:v>
                </c:pt>
                <c:pt idx="2605">
                  <c:v>79.160023582390579</c:v>
                </c:pt>
                <c:pt idx="2606">
                  <c:v>79.180329269633503</c:v>
                </c:pt>
                <c:pt idx="2607">
                  <c:v>79.200257460608753</c:v>
                </c:pt>
                <c:pt idx="2608">
                  <c:v>79.219808001141644</c:v>
                </c:pt>
                <c:pt idx="2609">
                  <c:v>79.238980751163666</c:v>
                </c:pt>
                <c:pt idx="2610">
                  <c:v>79.257775584573622</c:v>
                </c:pt>
                <c:pt idx="2611">
                  <c:v>79.276192389097105</c:v>
                </c:pt>
                <c:pt idx="2612">
                  <c:v>79.294231066142899</c:v>
                </c:pt>
                <c:pt idx="2613">
                  <c:v>79.311891530659707</c:v>
                </c:pt>
                <c:pt idx="2614">
                  <c:v>79.329173710991753</c:v>
                </c:pt>
                <c:pt idx="2615">
                  <c:v>79.346077548731628</c:v>
                </c:pt>
                <c:pt idx="2616">
                  <c:v>79.362602998573848</c:v>
                </c:pt>
                <c:pt idx="2617">
                  <c:v>79.378750028165527</c:v>
                </c:pt>
                <c:pt idx="2618">
                  <c:v>79.394518617956962</c:v>
                </c:pt>
                <c:pt idx="2619">
                  <c:v>79.409908761050971</c:v>
                </c:pt>
                <c:pt idx="2620">
                  <c:v>79.424920463050071</c:v>
                </c:pt>
                <c:pt idx="2621">
                  <c:v>79.439553741904803</c:v>
                </c:pt>
                <c:pt idx="2622">
                  <c:v>79.453808627758391</c:v>
                </c:pt>
                <c:pt idx="2623">
                  <c:v>79.467685162791469</c:v>
                </c:pt>
                <c:pt idx="2624">
                  <c:v>79.481183401068691</c:v>
                </c:pt>
                <c:pt idx="2625">
                  <c:v>79.494303408377363</c:v>
                </c:pt>
                <c:pt idx="2626">
                  <c:v>79.507045262073419</c:v>
                </c:pt>
                <c:pt idx="2627">
                  <c:v>79.519409050920132</c:v>
                </c:pt>
                <c:pt idx="2628">
                  <c:v>79.531394874930214</c:v>
                </c:pt>
                <c:pt idx="2629">
                  <c:v>79.543002845203503</c:v>
                </c:pt>
                <c:pt idx="2630">
                  <c:v>79.554233083766832</c:v>
                </c:pt>
                <c:pt idx="2631">
                  <c:v>79.565085723412011</c:v>
                </c:pt>
                <c:pt idx="2632">
                  <c:v>79.575560907532861</c:v>
                </c:pt>
                <c:pt idx="2633">
                  <c:v>79.58565878996005</c:v>
                </c:pt>
                <c:pt idx="2634">
                  <c:v>79.595379534799818</c:v>
                </c:pt>
                <c:pt idx="2635">
                  <c:v>79.604723316267339</c:v>
                </c:pt>
                <c:pt idx="2636">
                  <c:v>79.613690318520639</c:v>
                </c:pt>
                <c:pt idx="2637">
                  <c:v>79.622280735496403</c:v>
                </c:pt>
                <c:pt idx="2638">
                  <c:v>79.630494770741578</c:v>
                </c:pt>
                <c:pt idx="2639">
                  <c:v>79.638332637247387</c:v>
                </c:pt>
                <c:pt idx="2640">
                  <c:v>79.645794557281235</c:v>
                </c:pt>
                <c:pt idx="2641">
                  <c:v>79.652880762217649</c:v>
                </c:pt>
                <c:pt idx="2642">
                  <c:v>79.659591492372101</c:v>
                </c:pt>
                <c:pt idx="2643">
                  <c:v>79.665926996829</c:v>
                </c:pt>
                <c:pt idx="2644">
                  <c:v>79.671887533274983</c:v>
                </c:pt>
                <c:pt idx="2645">
                  <c:v>79.677473367827176</c:v>
                </c:pt>
                <c:pt idx="2646">
                  <c:v>79.682684774864128</c:v>
                </c:pt>
                <c:pt idx="2647">
                  <c:v>79.687522036855171</c:v>
                </c:pt>
                <c:pt idx="2648">
                  <c:v>79.691985444190507</c:v>
                </c:pt>
                <c:pt idx="2649">
                  <c:v>79.69607529500864</c:v>
                </c:pt>
                <c:pt idx="2650">
                  <c:v>79.699791895027076</c:v>
                </c:pt>
                <c:pt idx="2651">
                  <c:v>79.703135557370317</c:v>
                </c:pt>
                <c:pt idx="2652">
                  <c:v>79.706106602397838</c:v>
                </c:pt>
                <c:pt idx="2653">
                  <c:v>79.708705357533916</c:v>
                </c:pt>
                <c:pt idx="2654">
                  <c:v>79.710932157093993</c:v>
                </c:pt>
                <c:pt idx="2655">
                  <c:v>79.712787342115504</c:v>
                </c:pt>
                <c:pt idx="2656">
                  <c:v>79.714271260183381</c:v>
                </c:pt>
                <c:pt idx="2657">
                  <c:v>79.715384265260568</c:v>
                </c:pt>
                <c:pt idx="2658">
                  <c:v>79.716126717514328</c:v>
                </c:pt>
                <c:pt idx="2659">
                  <c:v>79.716498983145812</c:v>
                </c:pt>
                <c:pt idx="2660">
                  <c:v>79.716501434218273</c:v>
                </c:pt>
                <c:pt idx="2661">
                  <c:v>79.716134448484283</c:v>
                </c:pt>
                <c:pt idx="2662">
                  <c:v>79.715398409215268</c:v>
                </c:pt>
                <c:pt idx="2663">
                  <c:v>79.714293705029831</c:v>
                </c:pt>
                <c:pt idx="2664">
                  <c:v>79.712820729722893</c:v>
                </c:pt>
                <c:pt idx="2665">
                  <c:v>79.710979882093767</c:v>
                </c:pt>
                <c:pt idx="2666">
                  <c:v>79.708771565776374</c:v>
                </c:pt>
                <c:pt idx="2667">
                  <c:v>79.70619618906764</c:v>
                </c:pt>
                <c:pt idx="2668">
                  <c:v>79.703254164758278</c:v>
                </c:pt>
                <c:pt idx="2669">
                  <c:v>79.69994590996167</c:v>
                </c:pt>
                <c:pt idx="2670">
                  <c:v>79.696271845945091</c:v>
                </c:pt>
                <c:pt idx="2671">
                  <c:v>79.69223239795906</c:v>
                </c:pt>
                <c:pt idx="2672">
                  <c:v>79.687827995069981</c:v>
                </c:pt>
                <c:pt idx="2673">
                  <c:v>79.683059069989739</c:v>
                </c:pt>
                <c:pt idx="2674">
                  <c:v>79.677926058908682</c:v>
                </c:pt>
                <c:pt idx="2675">
                  <c:v>79.672429401326852</c:v>
                </c:pt>
                <c:pt idx="2676">
                  <c:v>79.666569539887519</c:v>
                </c:pt>
                <c:pt idx="2677">
                  <c:v>79.660346920209008</c:v>
                </c:pt>
                <c:pt idx="2678">
                  <c:v>79.653761990718863</c:v>
                </c:pt>
                <c:pt idx="2679">
                  <c:v>79.646815202488682</c:v>
                </c:pt>
                <c:pt idx="2680">
                  <c:v>79.639507009067017</c:v>
                </c:pt>
                <c:pt idx="2681">
                  <c:v>79.63183786631528</c:v>
                </c:pt>
                <c:pt idx="2682">
                  <c:v>79.62380823224386</c:v>
                </c:pt>
                <c:pt idx="2683">
                  <c:v>79.615418566847296</c:v>
                </c:pt>
                <c:pt idx="2684">
                  <c:v>79.60666933194193</c:v>
                </c:pt>
                <c:pt idx="2685">
                  <c:v>79.597560991002808</c:v>
                </c:pt>
                <c:pt idx="2686">
                  <c:v>79.588094009002688</c:v>
                </c:pt>
                <c:pt idx="2687">
                  <c:v>79.578268852249266</c:v>
                </c:pt>
                <c:pt idx="2688">
                  <c:v>79.568085988225633</c:v>
                </c:pt>
                <c:pt idx="2689">
                  <c:v>79.557545885430713</c:v>
                </c:pt>
                <c:pt idx="2690">
                  <c:v>79.546649013218456</c:v>
                </c:pt>
                <c:pt idx="2691">
                  <c:v>79.535395841641446</c:v>
                </c:pt>
                <c:pt idx="2692">
                  <c:v>79.523786841291141</c:v>
                </c:pt>
                <c:pt idx="2693">
                  <c:v>79.511822483142439</c:v>
                </c:pt>
                <c:pt idx="2694">
                  <c:v>79.499503238396898</c:v>
                </c:pt>
                <c:pt idx="2695">
                  <c:v>79.486829578326578</c:v>
                </c:pt>
                <c:pt idx="2696">
                  <c:v>79.47380197412096</c:v>
                </c:pt>
                <c:pt idx="2697">
                  <c:v>79.460420896731364</c:v>
                </c:pt>
                <c:pt idx="2698">
                  <c:v>79.446686816719478</c:v>
                </c:pt>
                <c:pt idx="2699">
                  <c:v>79.432600204103878</c:v>
                </c:pt>
                <c:pt idx="2700">
                  <c:v>79.418161528209851</c:v>
                </c:pt>
                <c:pt idx="2701">
                  <c:v>79.40337125751806</c:v>
                </c:pt>
                <c:pt idx="2702">
                  <c:v>79.388229859515192</c:v>
                </c:pt>
                <c:pt idx="2703">
                  <c:v>79.372737800545792</c:v>
                </c:pt>
                <c:pt idx="2704">
                  <c:v>79.356895545664258</c:v>
                </c:pt>
                <c:pt idx="2705">
                  <c:v>79.340703558486609</c:v>
                </c:pt>
                <c:pt idx="2706">
                  <c:v>79.324162301046712</c:v>
                </c:pt>
                <c:pt idx="2707">
                  <c:v>79.307272233649925</c:v>
                </c:pt>
                <c:pt idx="2708">
                  <c:v>79.290033814729171</c:v>
                </c:pt>
                <c:pt idx="2709">
                  <c:v>79.272447500701617</c:v>
                </c:pt>
                <c:pt idx="2710">
                  <c:v>79.254513745827282</c:v>
                </c:pt>
                <c:pt idx="2711">
                  <c:v>79.236233002066683</c:v>
                </c:pt>
                <c:pt idx="2712">
                  <c:v>79.21760571894184</c:v>
                </c:pt>
                <c:pt idx="2713">
                  <c:v>79.198632343395886</c:v>
                </c:pt>
                <c:pt idx="2714">
                  <c:v>79.179313319655577</c:v>
                </c:pt>
                <c:pt idx="2715">
                  <c:v>79.159649089093037</c:v>
                </c:pt>
                <c:pt idx="2716">
                  <c:v>79.139640090091035</c:v>
                </c:pt>
                <c:pt idx="2717">
                  <c:v>79.119286757906835</c:v>
                </c:pt>
                <c:pt idx="2718">
                  <c:v>79.098589524536649</c:v>
                </c:pt>
                <c:pt idx="2719">
                  <c:v>79.07754881858547</c:v>
                </c:pt>
                <c:pt idx="2720">
                  <c:v>79.056165065132404</c:v>
                </c:pt>
                <c:pt idx="2721">
                  <c:v>79.034438685600065</c:v>
                </c:pt>
                <c:pt idx="2722">
                  <c:v>79.012370097625407</c:v>
                </c:pt>
                <c:pt idx="2723">
                  <c:v>78.989959714928972</c:v>
                </c:pt>
                <c:pt idx="2724">
                  <c:v>78.967207947188612</c:v>
                </c:pt>
                <c:pt idx="2725">
                  <c:v>78.944115199912076</c:v>
                </c:pt>
                <c:pt idx="2726">
                  <c:v>78.920681874309977</c:v>
                </c:pt>
                <c:pt idx="2727">
                  <c:v>78.89690836717196</c:v>
                </c:pt>
                <c:pt idx="2728">
                  <c:v>78.872795070743408</c:v>
                </c:pt>
                <c:pt idx="2729">
                  <c:v>78.848342372601081</c:v>
                </c:pt>
                <c:pt idx="2730">
                  <c:v>78.823550655533111</c:v>
                </c:pt>
                <c:pt idx="2731">
                  <c:v>78.798420297417792</c:v>
                </c:pt>
                <c:pt idx="2732">
                  <c:v>78.772951671103144</c:v>
                </c:pt>
                <c:pt idx="2733">
                  <c:v>78.747145144290656</c:v>
                </c:pt>
                <c:pt idx="2734">
                  <c:v>78.721001079415402</c:v>
                </c:pt>
                <c:pt idx="2735">
                  <c:v>78.694519833531615</c:v>
                </c:pt>
                <c:pt idx="2736">
                  <c:v>78.66770175819633</c:v>
                </c:pt>
                <c:pt idx="2737">
                  <c:v>78.640547199356277</c:v>
                </c:pt>
                <c:pt idx="2738">
                  <c:v>78.613056497233487</c:v>
                </c:pt>
                <c:pt idx="2739">
                  <c:v>78.585229986214316</c:v>
                </c:pt>
                <c:pt idx="2740">
                  <c:v>78.557067994738432</c:v>
                </c:pt>
                <c:pt idx="2741">
                  <c:v>78.528570845188455</c:v>
                </c:pt>
                <c:pt idx="2742">
                  <c:v>78.499738853781452</c:v>
                </c:pt>
                <c:pt idx="2743">
                  <c:v>78.470572330460413</c:v>
                </c:pt>
                <c:pt idx="2744">
                  <c:v>78.441071578790115</c:v>
                </c:pt>
                <c:pt idx="2745">
                  <c:v>78.411236895847679</c:v>
                </c:pt>
                <c:pt idx="2746">
                  <c:v>78.381068572121578</c:v>
                </c:pt>
                <c:pt idx="2747">
                  <c:v>78.35056689140626</c:v>
                </c:pt>
                <c:pt idx="2748">
                  <c:v>78.319732130699308</c:v>
                </c:pt>
                <c:pt idx="2749">
                  <c:v>78.288564560102472</c:v>
                </c:pt>
                <c:pt idx="2750">
                  <c:v>78.257064442718047</c:v>
                </c:pt>
                <c:pt idx="2751">
                  <c:v>78.22523203455242</c:v>
                </c:pt>
                <c:pt idx="2752">
                  <c:v>78.193067584416369</c:v>
                </c:pt>
                <c:pt idx="2753">
                  <c:v>78.160571333828031</c:v>
                </c:pt>
                <c:pt idx="2754">
                  <c:v>78.127743516917477</c:v>
                </c:pt>
                <c:pt idx="2755">
                  <c:v>78.094584360330344</c:v>
                </c:pt>
                <c:pt idx="2756">
                  <c:v>78.061094083134392</c:v>
                </c:pt>
                <c:pt idx="2757">
                  <c:v>78.027272896727354</c:v>
                </c:pt>
                <c:pt idx="2758">
                  <c:v>77.993121004742392</c:v>
                </c:pt>
                <c:pt idx="2759">
                  <c:v>77.958638602960178</c:v>
                </c:pt>
                <c:pt idx="2760">
                  <c:v>77.923825879215926</c:v>
                </c:pt>
                <c:pt idx="2761">
                  <c:v>77.888683013311876</c:v>
                </c:pt>
                <c:pt idx="2762">
                  <c:v>77.853210176929792</c:v>
                </c:pt>
                <c:pt idx="2763">
                  <c:v>77.817407533541711</c:v>
                </c:pt>
                <c:pt idx="2764">
                  <c:v>77.781275238326018</c:v>
                </c:pt>
                <c:pt idx="2765">
                  <c:v>77.744813438081394</c:v>
                </c:pt>
                <c:pt idx="2766">
                  <c:v>77.708022271142354</c:v>
                </c:pt>
                <c:pt idx="2767">
                  <c:v>77.670901867296664</c:v>
                </c:pt>
                <c:pt idx="2768">
                  <c:v>77.633452347703113</c:v>
                </c:pt>
                <c:pt idx="2769">
                  <c:v>77.595673824808912</c:v>
                </c:pt>
                <c:pt idx="2770">
                  <c:v>77.557566402271817</c:v>
                </c:pt>
                <c:pt idx="2771">
                  <c:v>77.519130174877887</c:v>
                </c:pt>
                <c:pt idx="2772">
                  <c:v>77.480365228465359</c:v>
                </c:pt>
                <c:pt idx="2773">
                  <c:v>77.441271639846065</c:v>
                </c:pt>
                <c:pt idx="2774">
                  <c:v>77.401849476727776</c:v>
                </c:pt>
                <c:pt idx="2775">
                  <c:v>77.362098797640854</c:v>
                </c:pt>
                <c:pt idx="2776">
                  <c:v>77.322019651860728</c:v>
                </c:pt>
                <c:pt idx="2777">
                  <c:v>77.281612079336497</c:v>
                </c:pt>
                <c:pt idx="2778">
                  <c:v>77.240876110615233</c:v>
                </c:pt>
                <c:pt idx="2779">
                  <c:v>77.199811766771973</c:v>
                </c:pt>
                <c:pt idx="2780">
                  <c:v>77.158419059337504</c:v>
                </c:pt>
                <c:pt idx="2781">
                  <c:v>77.11669799022755</c:v>
                </c:pt>
                <c:pt idx="2782">
                  <c:v>77.074648551673747</c:v>
                </c:pt>
                <c:pt idx="2783">
                  <c:v>77.032270726154451</c:v>
                </c:pt>
                <c:pt idx="2784">
                  <c:v>76.989564486326316</c:v>
                </c:pt>
                <c:pt idx="2785">
                  <c:v>76.946529794959233</c:v>
                </c:pt>
                <c:pt idx="2786">
                  <c:v>76.903166604867224</c:v>
                </c:pt>
                <c:pt idx="2787">
                  <c:v>76.859474858844834</c:v>
                </c:pt>
                <c:pt idx="2788">
                  <c:v>76.815454489601606</c:v>
                </c:pt>
                <c:pt idx="2789">
                  <c:v>76.771105419698642</c:v>
                </c:pt>
                <c:pt idx="2790">
                  <c:v>76.72642756148538</c:v>
                </c:pt>
                <c:pt idx="2791">
                  <c:v>76.681420817036724</c:v>
                </c:pt>
                <c:pt idx="2792">
                  <c:v>76.636085078092123</c:v>
                </c:pt>
                <c:pt idx="2793">
                  <c:v>76.590420225994549</c:v>
                </c:pt>
                <c:pt idx="2794">
                  <c:v>76.54442613163026</c:v>
                </c:pt>
                <c:pt idx="2795">
                  <c:v>76.498102655369564</c:v>
                </c:pt>
                <c:pt idx="2796">
                  <c:v>76.451449647008872</c:v>
                </c:pt>
                <c:pt idx="2797">
                  <c:v>76.404466945710851</c:v>
                </c:pt>
                <c:pt idx="2798">
                  <c:v>76.357154379949506</c:v>
                </c:pt>
                <c:pt idx="2799">
                  <c:v>76.309511767453429</c:v>
                </c:pt>
                <c:pt idx="2800">
                  <c:v>76.261538915148279</c:v>
                </c:pt>
                <c:pt idx="2801">
                  <c:v>76.213235619103216</c:v>
                </c:pt>
                <c:pt idx="2802">
                  <c:v>76.164601664477274</c:v>
                </c:pt>
                <c:pt idx="2803">
                  <c:v>76.115636825463056</c:v>
                </c:pt>
                <c:pt idx="2804">
                  <c:v>76.066340865236469</c:v>
                </c:pt>
                <c:pt idx="2805">
                  <c:v>76.016713535902497</c:v>
                </c:pt>
                <c:pt idx="2806">
                  <c:v>75.966754578444338</c:v>
                </c:pt>
                <c:pt idx="2807">
                  <c:v>75.916463722672063</c:v>
                </c:pt>
                <c:pt idx="2808">
                  <c:v>75.865840687172607</c:v>
                </c:pt>
                <c:pt idx="2809">
                  <c:v>75.814885179258994</c:v>
                </c:pt>
                <c:pt idx="2810">
                  <c:v>75.763596894921974</c:v>
                </c:pt>
                <c:pt idx="2811">
                  <c:v>75.711975518780903</c:v>
                </c:pt>
                <c:pt idx="2812">
                  <c:v>75.660020724036386</c:v>
                </c:pt>
                <c:pt idx="2813">
                  <c:v>75.607732172422146</c:v>
                </c:pt>
                <c:pt idx="2814">
                  <c:v>75.555109514158744</c:v>
                </c:pt>
                <c:pt idx="2815">
                  <c:v>75.502152387906818</c:v>
                </c:pt>
                <c:pt idx="2816">
                  <c:v>75.4488604207218</c:v>
                </c:pt>
                <c:pt idx="2817">
                  <c:v>75.395233228009417</c:v>
                </c:pt>
                <c:pt idx="2818">
                  <c:v>75.341270413479606</c:v>
                </c:pt>
                <c:pt idx="2819">
                  <c:v>75.286971569103329</c:v>
                </c:pt>
                <c:pt idx="2820">
                  <c:v>75.232336275069983</c:v>
                </c:pt>
                <c:pt idx="2821">
                  <c:v>75.177364099742491</c:v>
                </c:pt>
                <c:pt idx="2822">
                  <c:v>75.122054599617414</c:v>
                </c:pt>
                <c:pt idx="2823">
                  <c:v>75.066407319280543</c:v>
                </c:pt>
                <c:pt idx="2824">
                  <c:v>75.010421791366923</c:v>
                </c:pt>
                <c:pt idx="2825">
                  <c:v>74.954097536520536</c:v>
                </c:pt>
                <c:pt idx="2826">
                  <c:v>74.897434063352151</c:v>
                </c:pt>
                <c:pt idx="2827">
                  <c:v>74.840430868400858</c:v>
                </c:pt>
                <c:pt idx="2828">
                  <c:v>74.783087436094846</c:v>
                </c:pt>
                <c:pt idx="2829">
                  <c:v>74.725403238711237</c:v>
                </c:pt>
                <c:pt idx="2830">
                  <c:v>74.667377736338722</c:v>
                </c:pt>
                <c:pt idx="2831">
                  <c:v>74.609010376839322</c:v>
                </c:pt>
                <c:pt idx="2832">
                  <c:v>74.550300595810896</c:v>
                </c:pt>
                <c:pt idx="2833">
                  <c:v>74.491247816549844</c:v>
                </c:pt>
                <c:pt idx="2834">
                  <c:v>74.431851450015486</c:v>
                </c:pt>
                <c:pt idx="2835">
                  <c:v>74.372110894792471</c:v>
                </c:pt>
                <c:pt idx="2836">
                  <c:v>74.312025537056215</c:v>
                </c:pt>
                <c:pt idx="2837">
                  <c:v>74.251594750537308</c:v>
                </c:pt>
                <c:pt idx="2838">
                  <c:v>74.190817896486962</c:v>
                </c:pt>
                <c:pt idx="2839">
                  <c:v>74.129694323641701</c:v>
                </c:pt>
                <c:pt idx="2840">
                  <c:v>74.068223368190871</c:v>
                </c:pt>
                <c:pt idx="2841">
                  <c:v>74.006404353742113</c:v>
                </c:pt>
                <c:pt idx="2842">
                  <c:v>73.944236591288117</c:v>
                </c:pt>
                <c:pt idx="2843">
                  <c:v>73.881719379174953</c:v>
                </c:pt>
                <c:pt idx="2844">
                  <c:v>73.818852003068102</c:v>
                </c:pt>
                <c:pt idx="2845">
                  <c:v>73.755633735922501</c:v>
                </c:pt>
                <c:pt idx="2846">
                  <c:v>73.692063837949888</c:v>
                </c:pt>
                <c:pt idx="2847">
                  <c:v>73.628141556587337</c:v>
                </c:pt>
                <c:pt idx="2848">
                  <c:v>73.563866126467929</c:v>
                </c:pt>
                <c:pt idx="2849">
                  <c:v>73.499236769389526</c:v>
                </c:pt>
                <c:pt idx="2850">
                  <c:v>73.434252694284538</c:v>
                </c:pt>
                <c:pt idx="2851">
                  <c:v>73.368913097191552</c:v>
                </c:pt>
                <c:pt idx="2852">
                  <c:v>73.303217161225021</c:v>
                </c:pt>
                <c:pt idx="2853">
                  <c:v>73.237164056547883</c:v>
                </c:pt>
                <c:pt idx="2854">
                  <c:v>73.170752940340975</c:v>
                </c:pt>
                <c:pt idx="2855">
                  <c:v>73.103982956777742</c:v>
                </c:pt>
                <c:pt idx="2856">
                  <c:v>73.036853236994631</c:v>
                </c:pt>
                <c:pt idx="2857">
                  <c:v>72.969362899064819</c:v>
                </c:pt>
                <c:pt idx="2858">
                  <c:v>72.901511047971027</c:v>
                </c:pt>
                <c:pt idx="2859">
                  <c:v>72.833296775579257</c:v>
                </c:pt>
                <c:pt idx="2860">
                  <c:v>72.764719160612373</c:v>
                </c:pt>
                <c:pt idx="2861">
                  <c:v>72.695777268624539</c:v>
                </c:pt>
                <c:pt idx="2862">
                  <c:v>72.62647015197642</c:v>
                </c:pt>
                <c:pt idx="2863">
                  <c:v>72.556796849810098</c:v>
                </c:pt>
                <c:pt idx="2864">
                  <c:v>72.486756388022698</c:v>
                </c:pt>
                <c:pt idx="2865">
                  <c:v>72.416347779244859</c:v>
                </c:pt>
                <c:pt idx="2866">
                  <c:v>72.345570022815892</c:v>
                </c:pt>
                <c:pt idx="2867">
                  <c:v>72.27442210475931</c:v>
                </c:pt>
                <c:pt idx="2868">
                  <c:v>72.202902997761313</c:v>
                </c:pt>
                <c:pt idx="2869">
                  <c:v>72.13101166114744</c:v>
                </c:pt>
                <c:pt idx="2870">
                  <c:v>72.058747040859913</c:v>
                </c:pt>
                <c:pt idx="2871">
                  <c:v>71.986108069436696</c:v>
                </c:pt>
                <c:pt idx="2872">
                  <c:v>71.913093665989436</c:v>
                </c:pt>
                <c:pt idx="2873">
                  <c:v>71.839702736182005</c:v>
                </c:pt>
                <c:pt idx="2874">
                  <c:v>71.765934172210819</c:v>
                </c:pt>
                <c:pt idx="2875">
                  <c:v>71.691786852783665</c:v>
                </c:pt>
                <c:pt idx="2876">
                  <c:v>71.617259643099914</c:v>
                </c:pt>
                <c:pt idx="2877">
                  <c:v>71.542351394832352</c:v>
                </c:pt>
                <c:pt idx="2878">
                  <c:v>71.467060946105292</c:v>
                </c:pt>
                <c:pt idx="2879">
                  <c:v>71.391387121479312</c:v>
                </c:pt>
                <c:pt idx="2880">
                  <c:v>71.315328731930506</c:v>
                </c:pt>
                <c:pt idx="2881">
                  <c:v>71.238884574833378</c:v>
                </c:pt>
                <c:pt idx="2882">
                  <c:v>71.162053433945644</c:v>
                </c:pt>
                <c:pt idx="2883">
                  <c:v>71.084834079387349</c:v>
                </c:pt>
                <c:pt idx="2884">
                  <c:v>71.007225267626794</c:v>
                </c:pt>
                <c:pt idx="2885">
                  <c:v>70.929225741465075</c:v>
                </c:pt>
                <c:pt idx="2886">
                  <c:v>70.850834230019487</c:v>
                </c:pt>
                <c:pt idx="2887">
                  <c:v>70.772049448708117</c:v>
                </c:pt>
                <c:pt idx="2888">
                  <c:v>70.692870099236529</c:v>
                </c:pt>
                <c:pt idx="2889">
                  <c:v>70.613294869582489</c:v>
                </c:pt>
                <c:pt idx="2890">
                  <c:v>70.533322433982775</c:v>
                </c:pt>
                <c:pt idx="2891">
                  <c:v>70.452951452920047</c:v>
                </c:pt>
                <c:pt idx="2892">
                  <c:v>70.372180573110356</c:v>
                </c:pt>
                <c:pt idx="2893">
                  <c:v>70.291008427491377</c:v>
                </c:pt>
                <c:pt idx="2894">
                  <c:v>70.209433635208896</c:v>
                </c:pt>
                <c:pt idx="2895">
                  <c:v>70.127454801608636</c:v>
                </c:pt>
                <c:pt idx="2896">
                  <c:v>70.04507051822344</c:v>
                </c:pt>
                <c:pt idx="2897">
                  <c:v>69.962279362765386</c:v>
                </c:pt>
                <c:pt idx="2898">
                  <c:v>69.87907989911325</c:v>
                </c:pt>
                <c:pt idx="2899">
                  <c:v>69.795470677307506</c:v>
                </c:pt>
                <c:pt idx="2900">
                  <c:v>69.711450233539665</c:v>
                </c:pt>
                <c:pt idx="2901">
                  <c:v>69.627017090145102</c:v>
                </c:pt>
                <c:pt idx="2902">
                  <c:v>69.54216975559541</c:v>
                </c:pt>
                <c:pt idx="2903">
                  <c:v>69.456906724494644</c:v>
                </c:pt>
                <c:pt idx="2904">
                  <c:v>69.371226477570175</c:v>
                </c:pt>
                <c:pt idx="2905">
                  <c:v>69.285127481669093</c:v>
                </c:pt>
                <c:pt idx="2906">
                  <c:v>69.198608189754651</c:v>
                </c:pt>
                <c:pt idx="2907">
                  <c:v>69.111667040900642</c:v>
                </c:pt>
                <c:pt idx="2908">
                  <c:v>69.024302460289363</c:v>
                </c:pt>
                <c:pt idx="2909">
                  <c:v>68.936512859209927</c:v>
                </c:pt>
                <c:pt idx="2910">
                  <c:v>68.848296635054766</c:v>
                </c:pt>
                <c:pt idx="2911">
                  <c:v>68.759652171319772</c:v>
                </c:pt>
                <c:pt idx="2912">
                  <c:v>68.670577837604029</c:v>
                </c:pt>
                <c:pt idx="2913">
                  <c:v>68.581071989610322</c:v>
                </c:pt>
                <c:pt idx="2914">
                  <c:v>68.491132969146705</c:v>
                </c:pt>
                <c:pt idx="2915">
                  <c:v>68.400759104127232</c:v>
                </c:pt>
                <c:pt idx="2916">
                  <c:v>68.309948708577565</c:v>
                </c:pt>
                <c:pt idx="2917">
                  <c:v>68.218700082636204</c:v>
                </c:pt>
                <c:pt idx="2918">
                  <c:v>68.127011512560216</c:v>
                </c:pt>
                <c:pt idx="2919">
                  <c:v>68.034881270730565</c:v>
                </c:pt>
                <c:pt idx="2920">
                  <c:v>67.942307615658478</c:v>
                </c:pt>
                <c:pt idx="2921">
                  <c:v>67.849288791991995</c:v>
                </c:pt>
                <c:pt idx="2922">
                  <c:v>67.755823030526329</c:v>
                </c:pt>
                <c:pt idx="2923">
                  <c:v>67.661908548209723</c:v>
                </c:pt>
                <c:pt idx="2924">
                  <c:v>67.567543548156067</c:v>
                </c:pt>
                <c:pt idx="2925">
                  <c:v>67.472726219654831</c:v>
                </c:pt>
                <c:pt idx="2926">
                  <c:v>67.377454738183076</c:v>
                </c:pt>
                <c:pt idx="2927">
                  <c:v>67.281727265419406</c:v>
                </c:pt>
                <c:pt idx="2928">
                  <c:v>67.185541949256717</c:v>
                </c:pt>
                <c:pt idx="2929">
                  <c:v>67.08889692381851</c:v>
                </c:pt>
                <c:pt idx="2930">
                  <c:v>66.991790309473544</c:v>
                </c:pt>
                <c:pt idx="2931">
                  <c:v>66.894220212855572</c:v>
                </c:pt>
                <c:pt idx="2932">
                  <c:v>66.796184726880156</c:v>
                </c:pt>
                <c:pt idx="2933">
                  <c:v>66.697681930763153</c:v>
                </c:pt>
                <c:pt idx="2934">
                  <c:v>66.598709890044816</c:v>
                </c:pt>
                <c:pt idx="2935">
                  <c:v>66.499266656608484</c:v>
                </c:pt>
                <c:pt idx="2936">
                  <c:v>66.399350268706073</c:v>
                </c:pt>
                <c:pt idx="2937">
                  <c:v>66.298958750980631</c:v>
                </c:pt>
                <c:pt idx="2938">
                  <c:v>66.198090114493738</c:v>
                </c:pt>
                <c:pt idx="2939">
                  <c:v>66.096742356751477</c:v>
                </c:pt>
                <c:pt idx="2940">
                  <c:v>65.994913461732807</c:v>
                </c:pt>
                <c:pt idx="2941">
                  <c:v>65.892601399919883</c:v>
                </c:pt>
                <c:pt idx="2942">
                  <c:v>65.789804128328555</c:v>
                </c:pt>
                <c:pt idx="2943">
                  <c:v>65.68651959054101</c:v>
                </c:pt>
                <c:pt idx="2944">
                  <c:v>65.582745716738984</c:v>
                </c:pt>
                <c:pt idx="2945">
                  <c:v>65.478480423740962</c:v>
                </c:pt>
                <c:pt idx="2946">
                  <c:v>65.373721615036388</c:v>
                </c:pt>
                <c:pt idx="2947">
                  <c:v>65.268467180826576</c:v>
                </c:pt>
                <c:pt idx="2948">
                  <c:v>65.162714998062285</c:v>
                </c:pt>
                <c:pt idx="2949">
                  <c:v>65.056462930487157</c:v>
                </c:pt>
                <c:pt idx="2950">
                  <c:v>64.949708828678794</c:v>
                </c:pt>
                <c:pt idx="2951">
                  <c:v>64.842450530095519</c:v>
                </c:pt>
                <c:pt idx="2952">
                  <c:v>64.734685859121342</c:v>
                </c:pt>
                <c:pt idx="2953">
                  <c:v>64.626412627113737</c:v>
                </c:pt>
                <c:pt idx="2954">
                  <c:v>64.517628632455128</c:v>
                </c:pt>
                <c:pt idx="2955">
                  <c:v>64.408331660601974</c:v>
                </c:pt>
                <c:pt idx="2956">
                  <c:v>64.29851948413976</c:v>
                </c:pt>
                <c:pt idx="2957">
                  <c:v>64.188189862838669</c:v>
                </c:pt>
                <c:pt idx="2958">
                  <c:v>64.077340543707777</c:v>
                </c:pt>
                <c:pt idx="2959">
                  <c:v>63.96596926105714</c:v>
                </c:pt>
                <c:pt idx="2960">
                  <c:v>63.854073736555833</c:v>
                </c:pt>
                <c:pt idx="2961">
                  <c:v>63.741651679297135</c:v>
                </c:pt>
                <c:pt idx="2962">
                  <c:v>63.628700785860985</c:v>
                </c:pt>
                <c:pt idx="2963">
                  <c:v>63.515218740382693</c:v>
                </c:pt>
                <c:pt idx="2964">
                  <c:v>63.401203214619414</c:v>
                </c:pt>
                <c:pt idx="2965">
                  <c:v>63.28665186802364</c:v>
                </c:pt>
                <c:pt idx="2966">
                  <c:v>63.171562347813719</c:v>
                </c:pt>
                <c:pt idx="2967">
                  <c:v>63.055932289051057</c:v>
                </c:pt>
                <c:pt idx="2968">
                  <c:v>62.939759314716483</c:v>
                </c:pt>
                <c:pt idx="2969">
                  <c:v>62.823041035789359</c:v>
                </c:pt>
                <c:pt idx="2970">
                  <c:v>62.705775051330164</c:v>
                </c:pt>
                <c:pt idx="2971">
                  <c:v>62.587958948564747</c:v>
                </c:pt>
                <c:pt idx="2972">
                  <c:v>62.46959030297073</c:v>
                </c:pt>
                <c:pt idx="2973">
                  <c:v>62.350666678365982</c:v>
                </c:pt>
                <c:pt idx="2974">
                  <c:v>62.231185626999107</c:v>
                </c:pt>
                <c:pt idx="2975">
                  <c:v>62.111144689647304</c:v>
                </c:pt>
                <c:pt idx="2976">
                  <c:v>61.990541395706387</c:v>
                </c:pt>
                <c:pt idx="2977">
                  <c:v>61.869373263294833</c:v>
                </c:pt>
                <c:pt idx="2978">
                  <c:v>61.747637799352063</c:v>
                </c:pt>
                <c:pt idx="2979">
                  <c:v>61.625332499744971</c:v>
                </c:pt>
                <c:pt idx="2980">
                  <c:v>61.50245484937254</c:v>
                </c:pt>
                <c:pt idx="2981">
                  <c:v>61.379002322275525</c:v>
                </c:pt>
                <c:pt idx="2982">
                  <c:v>61.254972381749184</c:v>
                </c:pt>
                <c:pt idx="2983">
                  <c:v>61.130362480458274</c:v>
                </c:pt>
                <c:pt idx="2984">
                  <c:v>61.005170060554676</c:v>
                </c:pt>
                <c:pt idx="2985">
                  <c:v>60.879392553797544</c:v>
                </c:pt>
                <c:pt idx="2986">
                  <c:v>60.753027381676461</c:v>
                </c:pt>
                <c:pt idx="2987">
                  <c:v>60.626071955538947</c:v>
                </c:pt>
                <c:pt idx="2988">
                  <c:v>60.498523676719259</c:v>
                </c:pt>
                <c:pt idx="2989">
                  <c:v>60.370379936670915</c:v>
                </c:pt>
                <c:pt idx="2990">
                  <c:v>60.241638117102823</c:v>
                </c:pt>
                <c:pt idx="2991">
                  <c:v>60.112295590115963</c:v>
                </c:pt>
                <c:pt idx="2992">
                  <c:v>59.982349718347876</c:v>
                </c:pt>
                <c:pt idx="2993">
                  <c:v>59.851797855116359</c:v>
                </c:pt>
                <c:pt idx="2994">
                  <c:v>59.720637344566143</c:v>
                </c:pt>
                <c:pt idx="2995">
                  <c:v>59.588865521824459</c:v>
                </c:pt>
                <c:pt idx="2996">
                  <c:v>59.456479713151509</c:v>
                </c:pt>
                <c:pt idx="2997">
                  <c:v>59.323477236101354</c:v>
                </c:pt>
                <c:pt idx="2998">
                  <c:v>59.189855399683111</c:v>
                </c:pt>
                <c:pt idx="2999">
                  <c:v>59.055611504525757</c:v>
                </c:pt>
                <c:pt idx="3000">
                  <c:v>58.920742843046739</c:v>
                </c:pt>
                <c:pt idx="3001">
                  <c:v>58.785246699624437</c:v>
                </c:pt>
                <c:pt idx="3002">
                  <c:v>58.649120350773288</c:v>
                </c:pt>
                <c:pt idx="3003">
                  <c:v>58.512361065324995</c:v>
                </c:pt>
                <c:pt idx="3004">
                  <c:v>58.374966104609371</c:v>
                </c:pt>
                <c:pt idx="3005">
                  <c:v>58.236932722641939</c:v>
                </c:pt>
                <c:pt idx="3006">
                  <c:v>58.098258166315233</c:v>
                </c:pt>
                <c:pt idx="3007">
                  <c:v>57.958939675594095</c:v>
                </c:pt>
                <c:pt idx="3008">
                  <c:v>57.818974483709908</c:v>
                </c:pt>
                <c:pt idx="3009">
                  <c:v>57.67835981736782</c:v>
                </c:pt>
                <c:pt idx="3010">
                  <c:v>57.537092896948622</c:v>
                </c:pt>
                <c:pt idx="3011">
                  <c:v>57.395170936722849</c:v>
                </c:pt>
                <c:pt idx="3012">
                  <c:v>57.25259114506116</c:v>
                </c:pt>
                <c:pt idx="3013">
                  <c:v>57.109350724655485</c:v>
                </c:pt>
                <c:pt idx="3014">
                  <c:v>56.965446872739435</c:v>
                </c:pt>
                <c:pt idx="3015">
                  <c:v>56.82087678131515</c:v>
                </c:pt>
                <c:pt idx="3016">
                  <c:v>56.675637637385933</c:v>
                </c:pt>
                <c:pt idx="3017">
                  <c:v>56.529726623187997</c:v>
                </c:pt>
                <c:pt idx="3018">
                  <c:v>56.383140916432808</c:v>
                </c:pt>
                <c:pt idx="3019">
                  <c:v>56.235877690548165</c:v>
                </c:pt>
                <c:pt idx="3020">
                  <c:v>56.08793411492762</c:v>
                </c:pt>
                <c:pt idx="3021">
                  <c:v>55.939307355184013</c:v>
                </c:pt>
                <c:pt idx="3022">
                  <c:v>55.789994573402168</c:v>
                </c:pt>
                <c:pt idx="3023">
                  <c:v>55.639992928405121</c:v>
                </c:pt>
                <c:pt idx="3024">
                  <c:v>55.489299576016464</c:v>
                </c:pt>
                <c:pt idx="3025">
                  <c:v>55.337911669332769</c:v>
                </c:pt>
                <c:pt idx="3026">
                  <c:v>55.18582635899881</c:v>
                </c:pt>
                <c:pt idx="3027">
                  <c:v>55.033040793483352</c:v>
                </c:pt>
                <c:pt idx="3028">
                  <c:v>54.879552119370899</c:v>
                </c:pt>
                <c:pt idx="3029">
                  <c:v>54.725357481644153</c:v>
                </c:pt>
                <c:pt idx="3030">
                  <c:v>54.570454023980602</c:v>
                </c:pt>
                <c:pt idx="3031">
                  <c:v>54.414838889051893</c:v>
                </c:pt>
                <c:pt idx="3032">
                  <c:v>54.258509218826049</c:v>
                </c:pt>
                <c:pt idx="3033">
                  <c:v>54.101462154876756</c:v>
                </c:pt>
                <c:pt idx="3034">
                  <c:v>53.943694838696103</c:v>
                </c:pt>
                <c:pt idx="3035">
                  <c:v>53.78520441201438</c:v>
                </c:pt>
                <c:pt idx="3036">
                  <c:v>53.625988017120875</c:v>
                </c:pt>
                <c:pt idx="3037">
                  <c:v>53.466042797193722</c:v>
                </c:pt>
                <c:pt idx="3038">
                  <c:v>53.3053658966342</c:v>
                </c:pt>
                <c:pt idx="3039">
                  <c:v>53.143954461403183</c:v>
                </c:pt>
                <c:pt idx="3040">
                  <c:v>52.981805639364666</c:v>
                </c:pt>
                <c:pt idx="3041">
                  <c:v>52.818916580637364</c:v>
                </c:pt>
                <c:pt idx="3042">
                  <c:v>52.655284437944786</c:v>
                </c:pt>
                <c:pt idx="3043">
                  <c:v>52.490906366976617</c:v>
                </c:pt>
                <c:pt idx="3044">
                  <c:v>52.325779526751177</c:v>
                </c:pt>
                <c:pt idx="3045">
                  <c:v>52.159901079987449</c:v>
                </c:pt>
                <c:pt idx="3046">
                  <c:v>51.993268193476553</c:v>
                </c:pt>
                <c:pt idx="3047">
                  <c:v>51.825878038464452</c:v>
                </c:pt>
                <c:pt idx="3048">
                  <c:v>51.65772779103591</c:v>
                </c:pt>
                <c:pt idx="3049">
                  <c:v>51.488814632504329</c:v>
                </c:pt>
                <c:pt idx="3050">
                  <c:v>51.319135749810499</c:v>
                </c:pt>
                <c:pt idx="3051">
                  <c:v>51.148688335919871</c:v>
                </c:pt>
                <c:pt idx="3052">
                  <c:v>50.977469590233994</c:v>
                </c:pt>
                <c:pt idx="3053">
                  <c:v>50.805476718997397</c:v>
                </c:pt>
                <c:pt idx="3054">
                  <c:v>50.632706935718744</c:v>
                </c:pt>
                <c:pt idx="3055">
                  <c:v>50.459157461592639</c:v>
                </c:pt>
                <c:pt idx="3056">
                  <c:v>50.284825525927687</c:v>
                </c:pt>
                <c:pt idx="3057">
                  <c:v>50.109708366580605</c:v>
                </c:pt>
                <c:pt idx="3058">
                  <c:v>49.93380323039338</c:v>
                </c:pt>
                <c:pt idx="3059">
                  <c:v>49.757107373641531</c:v>
                </c:pt>
                <c:pt idx="3060">
                  <c:v>49.579618062481273</c:v>
                </c:pt>
                <c:pt idx="3061">
                  <c:v>49.40133257340446</c:v>
                </c:pt>
                <c:pt idx="3062">
                  <c:v>49.222248193701574</c:v>
                </c:pt>
                <c:pt idx="3063">
                  <c:v>49.042362221927561</c:v>
                </c:pt>
                <c:pt idx="3064">
                  <c:v>48.861671968371297</c:v>
                </c:pt>
                <c:pt idx="3065">
                  <c:v>48.680174755536029</c:v>
                </c:pt>
                <c:pt idx="3066">
                  <c:v>48.497867918619193</c:v>
                </c:pt>
                <c:pt idx="3067">
                  <c:v>48.314748806001774</c:v>
                </c:pt>
                <c:pt idx="3068">
                  <c:v>48.130814779741002</c:v>
                </c:pt>
                <c:pt idx="3069">
                  <c:v>47.946063216069035</c:v>
                </c:pt>
                <c:pt idx="3070">
                  <c:v>47.76049150589688</c:v>
                </c:pt>
                <c:pt idx="3071">
                  <c:v>47.574097055324188</c:v>
                </c:pt>
                <c:pt idx="3072">
                  <c:v>47.386877286153521</c:v>
                </c:pt>
                <c:pt idx="3073">
                  <c:v>47.198829636409044</c:v>
                </c:pt>
                <c:pt idx="3074">
                  <c:v>47.009951560864323</c:v>
                </c:pt>
                <c:pt idx="3075">
                  <c:v>46.820240531570448</c:v>
                </c:pt>
                <c:pt idx="3076">
                  <c:v>46.629694038391847</c:v>
                </c:pt>
                <c:pt idx="3077">
                  <c:v>46.438309589547089</c:v>
                </c:pt>
                <c:pt idx="3078">
                  <c:v>46.246084712155522</c:v>
                </c:pt>
                <c:pt idx="3079">
                  <c:v>46.053016952786521</c:v>
                </c:pt>
                <c:pt idx="3080">
                  <c:v>45.859103878015674</c:v>
                </c:pt>
                <c:pt idx="3081">
                  <c:v>45.66434307498767</c:v>
                </c:pt>
                <c:pt idx="3082">
                  <c:v>45.46873215197698</c:v>
                </c:pt>
                <c:pt idx="3083">
                  <c:v>45.272268738963703</c:v>
                </c:pt>
                <c:pt idx="3084">
                  <c:v>45.074950488206014</c:v>
                </c:pt>
                <c:pt idx="3085">
                  <c:v>44.876775074820898</c:v>
                </c:pt>
                <c:pt idx="3086">
                  <c:v>44.677740197368735</c:v>
                </c:pt>
                <c:pt idx="3087">
                  <c:v>44.477843578441934</c:v>
                </c:pt>
                <c:pt idx="3088">
                  <c:v>44.277082965259211</c:v>
                </c:pt>
                <c:pt idx="3089">
                  <c:v>44.075456130266673</c:v>
                </c:pt>
                <c:pt idx="3090">
                  <c:v>43.872960871733369</c:v>
                </c:pt>
                <c:pt idx="3091">
                  <c:v>43.66959501436591</c:v>
                </c:pt>
                <c:pt idx="3092">
                  <c:v>43.465356409916069</c:v>
                </c:pt>
                <c:pt idx="3093">
                  <c:v>43.260242937795454</c:v>
                </c:pt>
                <c:pt idx="3094">
                  <c:v>43.054252505696269</c:v>
                </c:pt>
                <c:pt idx="3095">
                  <c:v>42.847383050214262</c:v>
                </c:pt>
                <c:pt idx="3096">
                  <c:v>42.639632537474142</c:v>
                </c:pt>
                <c:pt idx="3097">
                  <c:v>42.430998963763841</c:v>
                </c:pt>
                <c:pt idx="3098">
                  <c:v>42.221480356166268</c:v>
                </c:pt>
                <c:pt idx="3099">
                  <c:v>42.011074773196952</c:v>
                </c:pt>
                <c:pt idx="3100">
                  <c:v>41.799780305447229</c:v>
                </c:pt>
                <c:pt idx="3101">
                  <c:v>41.587595076227643</c:v>
                </c:pt>
                <c:pt idx="3102">
                  <c:v>41.374517242216967</c:v>
                </c:pt>
                <c:pt idx="3103">
                  <c:v>41.160544994109699</c:v>
                </c:pt>
                <c:pt idx="3104">
                  <c:v>40.945676557274311</c:v>
                </c:pt>
                <c:pt idx="3105">
                  <c:v>40.729910192406749</c:v>
                </c:pt>
                <c:pt idx="3106">
                  <c:v>40.513244196190584</c:v>
                </c:pt>
                <c:pt idx="3107">
                  <c:v>40.295676901958416</c:v>
                </c:pt>
                <c:pt idx="3108">
                  <c:v>40.077206680353356</c:v>
                </c:pt>
                <c:pt idx="3109">
                  <c:v>39.857831940000295</c:v>
                </c:pt>
                <c:pt idx="3110">
                  <c:v>39.637551128168496</c:v>
                </c:pt>
                <c:pt idx="3111">
                  <c:v>39.416362731446725</c:v>
                </c:pt>
                <c:pt idx="3112">
                  <c:v>39.194265276409112</c:v>
                </c:pt>
                <c:pt idx="3113">
                  <c:v>38.971257330291621</c:v>
                </c:pt>
                <c:pt idx="3114">
                  <c:v>38.747337501669762</c:v>
                </c:pt>
                <c:pt idx="3115">
                  <c:v>38.522504441126529</c:v>
                </c:pt>
                <c:pt idx="3116">
                  <c:v>38.296756841935945</c:v>
                </c:pt>
                <c:pt idx="3117">
                  <c:v>38.0700934407364</c:v>
                </c:pt>
                <c:pt idx="3118">
                  <c:v>37.842513018210155</c:v>
                </c:pt>
                <c:pt idx="3119">
                  <c:v>37.614014399762368</c:v>
                </c:pt>
                <c:pt idx="3120">
                  <c:v>37.384596456201422</c:v>
                </c:pt>
                <c:pt idx="3121">
                  <c:v>37.154258104410701</c:v>
                </c:pt>
                <c:pt idx="3122">
                  <c:v>36.922998308036142</c:v>
                </c:pt>
                <c:pt idx="3123">
                  <c:v>36.69081607815906</c:v>
                </c:pt>
                <c:pt idx="3124">
                  <c:v>36.457710473974686</c:v>
                </c:pt>
                <c:pt idx="3125">
                  <c:v>36.223680603468722</c:v>
                </c:pt>
                <c:pt idx="3126">
                  <c:v>35.988725624093831</c:v>
                </c:pt>
                <c:pt idx="3127">
                  <c:v>35.752844743443177</c:v>
                </c:pt>
                <c:pt idx="3128">
                  <c:v>35.516037219922566</c:v>
                </c:pt>
                <c:pt idx="3129">
                  <c:v>35.278302363424046</c:v>
                </c:pt>
                <c:pt idx="3130">
                  <c:v>35.039639535991057</c:v>
                </c:pt>
                <c:pt idx="3131">
                  <c:v>34.800048152489069</c:v>
                </c:pt>
                <c:pt idx="3132">
                  <c:v>34.559527681267696</c:v>
                </c:pt>
                <c:pt idx="3133">
                  <c:v>34.318077644821187</c:v>
                </c:pt>
                <c:pt idx="3134">
                  <c:v>34.075697620450171</c:v>
                </c:pt>
                <c:pt idx="3135">
                  <c:v>33.832387240914386</c:v>
                </c:pt>
                <c:pt idx="3136">
                  <c:v>33.588146195084221</c:v>
                </c:pt>
                <c:pt idx="3137">
                  <c:v>33.342974228589782</c:v>
                </c:pt>
                <c:pt idx="3138">
                  <c:v>33.096871144465098</c:v>
                </c:pt>
                <c:pt idx="3139">
                  <c:v>32.84983680378474</c:v>
                </c:pt>
                <c:pt idx="3140">
                  <c:v>32.601871126302768</c:v>
                </c:pt>
                <c:pt idx="3141">
                  <c:v>32.35297409107946</c:v>
                </c:pt>
                <c:pt idx="3142">
                  <c:v>32.103145737106729</c:v>
                </c:pt>
                <c:pt idx="3143">
                  <c:v>31.852386163928117</c:v>
                </c:pt>
                <c:pt idx="3144">
                  <c:v>31.600695532251819</c:v>
                </c:pt>
                <c:pt idx="3145">
                  <c:v>31.348074064558404</c:v>
                </c:pt>
                <c:pt idx="3146">
                  <c:v>31.094522045700586</c:v>
                </c:pt>
                <c:pt idx="3147">
                  <c:v>30.84003982349887</c:v>
                </c:pt>
                <c:pt idx="3148">
                  <c:v>30.584627809329987</c:v>
                </c:pt>
                <c:pt idx="3149">
                  <c:v>30.32828647870295</c:v>
                </c:pt>
                <c:pt idx="3150">
                  <c:v>30.071016371837743</c:v>
                </c:pt>
                <c:pt idx="3151">
                  <c:v>29.812818094224184</c:v>
                </c:pt>
                <c:pt idx="3152">
                  <c:v>29.553692317181856</c:v>
                </c:pt>
                <c:pt idx="3153">
                  <c:v>29.29363977840751</c:v>
                </c:pt>
                <c:pt idx="3154">
                  <c:v>29.032661282514198</c:v>
                </c:pt>
                <c:pt idx="3155">
                  <c:v>28.770757701561706</c:v>
                </c:pt>
                <c:pt idx="3156">
                  <c:v>28.507929975575991</c:v>
                </c:pt>
                <c:pt idx="3157">
                  <c:v>28.244179113062245</c:v>
                </c:pt>
                <c:pt idx="3158">
                  <c:v>27.979506191505038</c:v>
                </c:pt>
                <c:pt idx="3159">
                  <c:v>27.713912357857794</c:v>
                </c:pt>
                <c:pt idx="3160">
                  <c:v>27.447398829022745</c:v>
                </c:pt>
                <c:pt idx="3161">
                  <c:v>27.179966892323762</c:v>
                </c:pt>
                <c:pt idx="3162">
                  <c:v>26.911617905957968</c:v>
                </c:pt>
                <c:pt idx="3163">
                  <c:v>26.642353299445801</c:v>
                </c:pt>
                <c:pt idx="3164">
                  <c:v>26.372174574064275</c:v>
                </c:pt>
                <c:pt idx="3165">
                  <c:v>26.10108330326733</c:v>
                </c:pt>
                <c:pt idx="3166">
                  <c:v>25.82908113309793</c:v>
                </c:pt>
                <c:pt idx="3167">
                  <c:v>25.556169782581492</c:v>
                </c:pt>
                <c:pt idx="3168">
                  <c:v>25.282351044109845</c:v>
                </c:pt>
                <c:pt idx="3169">
                  <c:v>25.007626783812384</c:v>
                </c:pt>
                <c:pt idx="3170">
                  <c:v>24.731998941911087</c:v>
                </c:pt>
                <c:pt idx="3171">
                  <c:v>24.455469533061006</c:v>
                </c:pt>
                <c:pt idx="3172">
                  <c:v>24.178040646679534</c:v>
                </c:pt>
                <c:pt idx="3173">
                  <c:v>23.899714447258873</c:v>
                </c:pt>
                <c:pt idx="3174">
                  <c:v>23.62049317466284</c:v>
                </c:pt>
                <c:pt idx="3175">
                  <c:v>23.340379144410463</c:v>
                </c:pt>
                <c:pt idx="3176">
                  <c:v>23.05937474794257</c:v>
                </c:pt>
                <c:pt idx="3177">
                  <c:v>22.77748245287205</c:v>
                </c:pt>
                <c:pt idx="3178">
                  <c:v>22.494704803220344</c:v>
                </c:pt>
                <c:pt idx="3179">
                  <c:v>22.211044419634419</c:v>
                </c:pt>
                <c:pt idx="3180">
                  <c:v>21.926503999589954</c:v>
                </c:pt>
                <c:pt idx="3181">
                  <c:v>21.641086317575457</c:v>
                </c:pt>
                <c:pt idx="3182">
                  <c:v>21.354794225261145</c:v>
                </c:pt>
                <c:pt idx="3183">
                  <c:v>21.067630651647136</c:v>
                </c:pt>
                <c:pt idx="3184">
                  <c:v>20.779598603199389</c:v>
                </c:pt>
                <c:pt idx="3185">
                  <c:v>20.490701163962683</c:v>
                </c:pt>
                <c:pt idx="3186">
                  <c:v>20.200941495655542</c:v>
                </c:pt>
                <c:pt idx="3187">
                  <c:v>19.910322837752062</c:v>
                </c:pt>
                <c:pt idx="3188">
                  <c:v>19.618848507538985</c:v>
                </c:pt>
                <c:pt idx="3189">
                  <c:v>19.326521900157275</c:v>
                </c:pt>
                <c:pt idx="3190">
                  <c:v>19.033346488623351</c:v>
                </c:pt>
                <c:pt idx="3191">
                  <c:v>18.739325823833639</c:v>
                </c:pt>
                <c:pt idx="3192">
                  <c:v>18.444463534545037</c:v>
                </c:pt>
                <c:pt idx="3193">
                  <c:v>18.14876332733914</c:v>
                </c:pt>
                <c:pt idx="3194">
                  <c:v>17.852228986568861</c:v>
                </c:pt>
                <c:pt idx="3195">
                  <c:v>17.5548643742774</c:v>
                </c:pt>
                <c:pt idx="3196">
                  <c:v>17.256673430105963</c:v>
                </c:pt>
                <c:pt idx="3197">
                  <c:v>16.957660171176514</c:v>
                </c:pt>
                <c:pt idx="3198">
                  <c:v>16.657828691953256</c:v>
                </c:pt>
                <c:pt idx="3199">
                  <c:v>16.357183164088241</c:v>
                </c:pt>
                <c:pt idx="3200">
                  <c:v>16.055727836239669</c:v>
                </c:pt>
                <c:pt idx="3201">
                  <c:v>15.753467033877371</c:v>
                </c:pt>
                <c:pt idx="3202">
                  <c:v>15.450405159060296</c:v>
                </c:pt>
                <c:pt idx="3203">
                  <c:v>15.146546690197255</c:v>
                </c:pt>
                <c:pt idx="3204">
                  <c:v>14.841896181787348</c:v>
                </c:pt>
                <c:pt idx="3205">
                  <c:v>14.536458264133643</c:v>
                </c:pt>
                <c:pt idx="3206">
                  <c:v>14.230237643043523</c:v>
                </c:pt>
                <c:pt idx="3207">
                  <c:v>13.923239099504457</c:v>
                </c:pt>
                <c:pt idx="3208">
                  <c:v>13.615467489333241</c:v>
                </c:pt>
                <c:pt idx="3209">
                  <c:v>13.306927742815787</c:v>
                </c:pt>
                <c:pt idx="3210">
                  <c:v>12.997624864315895</c:v>
                </c:pt>
                <c:pt idx="3211">
                  <c:v>12.687563931865867</c:v>
                </c:pt>
                <c:pt idx="3212">
                  <c:v>12.376750096736117</c:v>
                </c:pt>
                <c:pt idx="3213">
                  <c:v>12.06518858298702</c:v>
                </c:pt>
                <c:pt idx="3214">
                  <c:v>11.752884686992644</c:v>
                </c:pt>
                <c:pt idx="3215">
                  <c:v>11.439843776949147</c:v>
                </c:pt>
                <c:pt idx="3216">
                  <c:v>11.126071292360507</c:v>
                </c:pt>
                <c:pt idx="3217">
                  <c:v>10.811572743503206</c:v>
                </c:pt>
                <c:pt idx="3218">
                  <c:v>10.496353710870551</c:v>
                </c:pt>
                <c:pt idx="3219">
                  <c:v>10.180419844597054</c:v>
                </c:pt>
                <c:pt idx="3220">
                  <c:v>9.863776863858817</c:v>
                </c:pt>
                <c:pt idx="3221">
                  <c:v>9.5464305562579455</c:v>
                </c:pt>
                <c:pt idx="3222">
                  <c:v>9.2283867771873531</c:v>
                </c:pt>
                <c:pt idx="3223">
                  <c:v>8.9096514491666881</c:v>
                </c:pt>
                <c:pt idx="3224">
                  <c:v>8.5902305611731151</c:v>
                </c:pt>
                <c:pt idx="3225">
                  <c:v>8.2701301679364292</c:v>
                </c:pt>
                <c:pt idx="3226">
                  <c:v>7.949356389227745</c:v>
                </c:pt>
                <c:pt idx="3227">
                  <c:v>7.6279154091197654</c:v>
                </c:pt>
                <c:pt idx="3228">
                  <c:v>7.3058134752346007</c:v>
                </c:pt>
                <c:pt idx="3229">
                  <c:v>6.9830568979688508</c:v>
                </c:pt>
                <c:pt idx="3230">
                  <c:v>6.6596520496990763</c:v>
                </c:pt>
                <c:pt idx="3231">
                  <c:v>6.3356053639753043</c:v>
                </c:pt>
                <c:pt idx="3232">
                  <c:v>6.0109233346884139</c:v>
                </c:pt>
                <c:pt idx="3233">
                  <c:v>5.6856125152256993</c:v>
                </c:pt>
                <c:pt idx="3234">
                  <c:v>5.3596795176054286</c:v>
                </c:pt>
                <c:pt idx="3235">
                  <c:v>5.0331310115975612</c:v>
                </c:pt>
                <c:pt idx="3236">
                  <c:v>4.7059737238238029</c:v>
                </c:pt>
                <c:pt idx="3237">
                  <c:v>4.3782144368448144</c:v>
                </c:pt>
                <c:pt idx="3238">
                  <c:v>4.0498599882285475</c:v>
                </c:pt>
                <c:pt idx="3239">
                  <c:v>3.7209172696055361</c:v>
                </c:pt>
                <c:pt idx="3240">
                  <c:v>3.3913932257047463</c:v>
                </c:pt>
                <c:pt idx="3241">
                  <c:v>3.0612948533796498</c:v>
                </c:pt>
                <c:pt idx="3242">
                  <c:v>2.7306292006145441</c:v>
                </c:pt>
                <c:pt idx="3243">
                  <c:v>2.3994033655202429</c:v>
                </c:pt>
                <c:pt idx="3244">
                  <c:v>2.0676244953148455</c:v>
                </c:pt>
                <c:pt idx="3245">
                  <c:v>1.7352997852900671</c:v>
                </c:pt>
                <c:pt idx="3246">
                  <c:v>1.4024364777654057</c:v>
                </c:pt>
                <c:pt idx="3247">
                  <c:v>1.0690418610312236</c:v>
                </c:pt>
                <c:pt idx="3248">
                  <c:v>0.73512326827687957</c:v>
                </c:pt>
                <c:pt idx="3249">
                  <c:v>0.40068807650916938</c:v>
                </c:pt>
                <c:pt idx="3250">
                  <c:v>6.574370545897068E-2</c:v>
                </c:pt>
                <c:pt idx="3251">
                  <c:v>-0.26970238352214437</c:v>
                </c:pt>
                <c:pt idx="3252">
                  <c:v>-0.60564268857763182</c:v>
                </c:pt>
                <c:pt idx="3253">
                  <c:v>-0.94206966846689966</c:v>
                </c:pt>
                <c:pt idx="3254">
                  <c:v>-1.2789757437030005</c:v>
                </c:pt>
                <c:pt idx="3255">
                  <c:v>-1.6163532976894714</c:v>
                </c:pt>
                <c:pt idx="3256">
                  <c:v>-1.9541946778764725</c:v>
                </c:pt>
                <c:pt idx="3257">
                  <c:v>-2.2924921969139689</c:v>
                </c:pt>
                <c:pt idx="3258">
                  <c:v>-2.6312381338179307</c:v>
                </c:pt>
                <c:pt idx="3259">
                  <c:v>-2.9704247351455422</c:v>
                </c:pt>
                <c:pt idx="3260">
                  <c:v>-3.3100442161685351</c:v>
                </c:pt>
                <c:pt idx="3261">
                  <c:v>-3.6500887620624951</c:v>
                </c:pt>
                <c:pt idx="3262">
                  <c:v>-3.9905505290911663</c:v>
                </c:pt>
                <c:pt idx="3263">
                  <c:v>-4.3314216458044257</c:v>
                </c:pt>
                <c:pt idx="3264">
                  <c:v>-4.6726942142338999</c:v>
                </c:pt>
                <c:pt idx="3265">
                  <c:v>-5.0143603110947765</c:v>
                </c:pt>
                <c:pt idx="3266">
                  <c:v>-5.3564119889909421</c:v>
                </c:pt>
                <c:pt idx="3267">
                  <c:v>-5.6988412776211703</c:v>
                </c:pt>
                <c:pt idx="3268">
                  <c:v>-6.0416401849910528</c:v>
                </c:pt>
                <c:pt idx="3269">
                  <c:v>-6.3848006986208361</c:v>
                </c:pt>
                <c:pt idx="3270">
                  <c:v>-6.7283147867576645</c:v>
                </c:pt>
                <c:pt idx="3271">
                  <c:v>-7.0721743995878228</c:v>
                </c:pt>
                <c:pt idx="3272">
                  <c:v>-7.4163714704509118</c:v>
                </c:pt>
                <c:pt idx="3273">
                  <c:v>-7.7608979170457246</c:v>
                </c:pt>
                <c:pt idx="3274">
                  <c:v>-8.1057456426462977</c:v>
                </c:pt>
                <c:pt idx="3275">
                  <c:v>-8.45090653730648</c:v>
                </c:pt>
                <c:pt idx="3276">
                  <c:v>-8.7963724790673439</c:v>
                </c:pt>
                <c:pt idx="3277">
                  <c:v>-9.1421353351614982</c:v>
                </c:pt>
                <c:pt idx="3278">
                  <c:v>-9.4881869632113194</c:v>
                </c:pt>
                <c:pt idx="3279">
                  <c:v>-9.8345192124276366</c:v>
                </c:pt>
                <c:pt idx="3280">
                  <c:v>-10.181123924799863</c:v>
                </c:pt>
                <c:pt idx="3281">
                  <c:v>-10.527992936285273</c:v>
                </c:pt>
                <c:pt idx="3282">
                  <c:v>-10.875118077990834</c:v>
                </c:pt>
                <c:pt idx="3283">
                  <c:v>-11.222491177349497</c:v>
                </c:pt>
                <c:pt idx="3284">
                  <c:v>-11.570104059289775</c:v>
                </c:pt>
                <c:pt idx="3285">
                  <c:v>-11.917948547401153</c:v>
                </c:pt>
                <c:pt idx="3286">
                  <c:v>-12.26601646508999</c:v>
                </c:pt>
                <c:pt idx="3287">
                  <c:v>-12.61429963672731</c:v>
                </c:pt>
                <c:pt idx="3288">
                  <c:v>-12.962789888791548</c:v>
                </c:pt>
                <c:pt idx="3289">
                  <c:v>-13.311479050999679</c:v>
                </c:pt>
                <c:pt idx="3290">
                  <c:v>-13.660358957432493</c:v>
                </c:pt>
                <c:pt idx="3291">
                  <c:v>-14.009421447645877</c:v>
                </c:pt>
                <c:pt idx="3292">
                  <c:v>-14.358658367779213</c:v>
                </c:pt>
                <c:pt idx="3293">
                  <c:v>-14.708061571645032</c:v>
                </c:pt>
                <c:pt idx="3294">
                  <c:v>-15.057622921817796</c:v>
                </c:pt>
                <c:pt idx="3295">
                  <c:v>-15.407334290703318</c:v>
                </c:pt>
                <c:pt idx="3296">
                  <c:v>-15.757187561599977</c:v>
                </c:pt>
                <c:pt idx="3297">
                  <c:v>-16.107174629752507</c:v>
                </c:pt>
                <c:pt idx="3298">
                  <c:v>-16.45728740338464</c:v>
                </c:pt>
                <c:pt idx="3299">
                  <c:v>-16.807517804729059</c:v>
                </c:pt>
                <c:pt idx="3300">
                  <c:v>-17.157857771036646</c:v>
                </c:pt>
                <c:pt idx="3301">
                  <c:v>-17.508299255578891</c:v>
                </c:pt>
                <c:pt idx="3302">
                  <c:v>-17.858834228631821</c:v>
                </c:pt>
                <c:pt idx="3303">
                  <c:v>-18.209454678452261</c:v>
                </c:pt>
                <c:pt idx="3304">
                  <c:v>-18.560152612231832</c:v>
                </c:pt>
                <c:pt idx="3305">
                  <c:v>-18.910920057046127</c:v>
                </c:pt>
                <c:pt idx="3306">
                  <c:v>-19.261749060782307</c:v>
                </c:pt>
                <c:pt idx="3307">
                  <c:v>-19.612631693054283</c:v>
                </c:pt>
                <c:pt idx="3308">
                  <c:v>-19.963560046105556</c:v>
                </c:pt>
                <c:pt idx="3309">
                  <c:v>-20.314526235691659</c:v>
                </c:pt>
                <c:pt idx="3310">
                  <c:v>-20.665522401952131</c:v>
                </c:pt>
                <c:pt idx="3311">
                  <c:v>-21.016540710263683</c:v>
                </c:pt>
                <c:pt idx="3312">
                  <c:v>-21.367573352078637</c:v>
                </c:pt>
                <c:pt idx="3313">
                  <c:v>-21.718612545749011</c:v>
                </c:pt>
                <c:pt idx="3314">
                  <c:v>-22.069650537330517</c:v>
                </c:pt>
                <c:pt idx="3315">
                  <c:v>-22.420679601374331</c:v>
                </c:pt>
                <c:pt idx="3316">
                  <c:v>-22.771692041700788</c:v>
                </c:pt>
                <c:pt idx="3317">
                  <c:v>-23.122680192153609</c:v>
                </c:pt>
                <c:pt idx="3318">
                  <c:v>-23.473636417344579</c:v>
                </c:pt>
                <c:pt idx="3319">
                  <c:v>-23.824553113374435</c:v>
                </c:pt>
                <c:pt idx="3320">
                  <c:v>-24.175422708539514</c:v>
                </c:pt>
                <c:pt idx="3321">
                  <c:v>-24.526237664021892</c:v>
                </c:pt>
                <c:pt idx="3322">
                  <c:v>-24.876990474563826</c:v>
                </c:pt>
                <c:pt idx="3323">
                  <c:v>-25.227673669118445</c:v>
                </c:pt>
                <c:pt idx="3324">
                  <c:v>-25.578279811494014</c:v>
                </c:pt>
                <c:pt idx="3325">
                  <c:v>-25.928801500970849</c:v>
                </c:pt>
                <c:pt idx="3326">
                  <c:v>-26.279231372906793</c:v>
                </c:pt>
                <c:pt idx="3327">
                  <c:v>-26.629562099324744</c:v>
                </c:pt>
                <c:pt idx="3328">
                  <c:v>-26.979786389480779</c:v>
                </c:pt>
                <c:pt idx="3329">
                  <c:v>-27.329896990415932</c:v>
                </c:pt>
                <c:pt idx="3330">
                  <c:v>-27.67988668749291</c:v>
                </c:pt>
                <c:pt idx="3331">
                  <c:v>-28.029748304914136</c:v>
                </c:pt>
                <c:pt idx="3332">
                  <c:v>-28.379474706219924</c:v>
                </c:pt>
                <c:pt idx="3333">
                  <c:v>-28.729058794774147</c:v>
                </c:pt>
                <c:pt idx="3334">
                  <c:v>-29.07849351423198</c:v>
                </c:pt>
                <c:pt idx="3335">
                  <c:v>-29.427771848985003</c:v>
                </c:pt>
                <c:pt idx="3336">
                  <c:v>-29.776886824598364</c:v>
                </c:pt>
                <c:pt idx="3337">
                  <c:v>-30.125831508225957</c:v>
                </c:pt>
                <c:pt idx="3338">
                  <c:v>-30.474599009007136</c:v>
                </c:pt>
                <c:pt idx="3339">
                  <c:v>-30.823182478451514</c:v>
                </c:pt>
                <c:pt idx="3340">
                  <c:v>-31.171575110804497</c:v>
                </c:pt>
                <c:pt idx="3341">
                  <c:v>-31.51977014339684</c:v>
                </c:pt>
                <c:pt idx="3342">
                  <c:v>-31.867760856978663</c:v>
                </c:pt>
                <c:pt idx="3343">
                  <c:v>-32.215540576034698</c:v>
                </c:pt>
                <c:pt idx="3344">
                  <c:v>-32.563102669089545</c:v>
                </c:pt>
                <c:pt idx="3345">
                  <c:v>-32.9104405489893</c:v>
                </c:pt>
                <c:pt idx="3346">
                  <c:v>-33.257547673173349</c:v>
                </c:pt>
                <c:pt idx="3347">
                  <c:v>-33.604417543929543</c:v>
                </c:pt>
                <c:pt idx="3348">
                  <c:v>-33.951043708631204</c:v>
                </c:pt>
                <c:pt idx="3349">
                  <c:v>-34.297419759962253</c:v>
                </c:pt>
                <c:pt idx="3350">
                  <c:v>-34.643539336127333</c:v>
                </c:pt>
                <c:pt idx="3351">
                  <c:v>-34.989396121044166</c:v>
                </c:pt>
                <c:pt idx="3352">
                  <c:v>-35.334983844522441</c:v>
                </c:pt>
                <c:pt idx="3353">
                  <c:v>-35.680296282432863</c:v>
                </c:pt>
                <c:pt idx="3354">
                  <c:v>-36.025327256854098</c:v>
                </c:pt>
                <c:pt idx="3355">
                  <c:v>-36.370070636212972</c:v>
                </c:pt>
                <c:pt idx="3356">
                  <c:v>-36.71452033540524</c:v>
                </c:pt>
                <c:pt idx="3357">
                  <c:v>-37.058670315907307</c:v>
                </c:pt>
                <c:pt idx="3358">
                  <c:v>-37.402514585873206</c:v>
                </c:pt>
                <c:pt idx="3359">
                  <c:v>-37.746047200214946</c:v>
                </c:pt>
                <c:pt idx="3360">
                  <c:v>-38.089262260677145</c:v>
                </c:pt>
                <c:pt idx="3361">
                  <c:v>-38.432153915891035</c:v>
                </c:pt>
                <c:pt idx="3362">
                  <c:v>-38.774716361423458</c:v>
                </c:pt>
                <c:pt idx="3363">
                  <c:v>-39.116943839809068</c:v>
                </c:pt>
                <c:pt idx="3364">
                  <c:v>-39.458830640569545</c:v>
                </c:pt>
                <c:pt idx="3365">
                  <c:v>-39.800371100227466</c:v>
                </c:pt>
                <c:pt idx="3366">
                  <c:v>-40.141559602300703</c:v>
                </c:pt>
                <c:pt idx="3367">
                  <c:v>-40.482390577293017</c:v>
                </c:pt>
                <c:pt idx="3368">
                  <c:v>-40.822858502668026</c:v>
                </c:pt>
                <c:pt idx="3369">
                  <c:v>-41.162957902815066</c:v>
                </c:pt>
                <c:pt idx="3370">
                  <c:v>-41.502683349005821</c:v>
                </c:pt>
                <c:pt idx="3371">
                  <c:v>-41.842029459335777</c:v>
                </c:pt>
                <c:pt idx="3372">
                  <c:v>-42.180990898663737</c:v>
                </c:pt>
                <c:pt idx="3373">
                  <c:v>-42.519562378533237</c:v>
                </c:pt>
                <c:pt idx="3374">
                  <c:v>-42.857738657089953</c:v>
                </c:pt>
                <c:pt idx="3375">
                  <c:v>-43.195514538988476</c:v>
                </c:pt>
                <c:pt idx="3376">
                  <c:v>-43.532884875288943</c:v>
                </c:pt>
                <c:pt idx="3377">
                  <c:v>-43.869844563345964</c:v>
                </c:pt>
                <c:pt idx="3378">
                  <c:v>-44.20638854669096</c:v>
                </c:pt>
                <c:pt idx="3379">
                  <c:v>-44.54251181490153</c:v>
                </c:pt>
                <c:pt idx="3380">
                  <c:v>-44.878209403468162</c:v>
                </c:pt>
                <c:pt idx="3381">
                  <c:v>-45.213476393648733</c:v>
                </c:pt>
                <c:pt idx="3382">
                  <c:v>-45.54830791231899</c:v>
                </c:pt>
                <c:pt idx="3383">
                  <c:v>-45.882699131814263</c:v>
                </c:pt>
                <c:pt idx="3384">
                  <c:v>-46.216645269763291</c:v>
                </c:pt>
                <c:pt idx="3385">
                  <c:v>-46.550141588917342</c:v>
                </c:pt>
                <c:pt idx="3386">
                  <c:v>-46.883183396971248</c:v>
                </c:pt>
                <c:pt idx="3387">
                  <c:v>-47.215766046379514</c:v>
                </c:pt>
                <c:pt idx="3388">
                  <c:v>-47.547884934162965</c:v>
                </c:pt>
                <c:pt idx="3389">
                  <c:v>-47.879535501716759</c:v>
                </c:pt>
                <c:pt idx="3390">
                  <c:v>-48.21071323460248</c:v>
                </c:pt>
                <c:pt idx="3391">
                  <c:v>-48.54141366234569</c:v>
                </c:pt>
                <c:pt idx="3392">
                  <c:v>-48.87163235822095</c:v>
                </c:pt>
                <c:pt idx="3393">
                  <c:v>-49.201364939032487</c:v>
                </c:pt>
                <c:pt idx="3394">
                  <c:v>-49.530607064895946</c:v>
                </c:pt>
                <c:pt idx="3395">
                  <c:v>-49.859354439008115</c:v>
                </c:pt>
                <c:pt idx="3396">
                  <c:v>-50.187602807418074</c:v>
                </c:pt>
                <c:pt idx="3397">
                  <c:v>-50.51534795878942</c:v>
                </c:pt>
                <c:pt idx="3398">
                  <c:v>-50.842585724164422</c:v>
                </c:pt>
                <c:pt idx="3399">
                  <c:v>-51.169311976718745</c:v>
                </c:pt>
                <c:pt idx="3400">
                  <c:v>-51.49552263151665</c:v>
                </c:pt>
                <c:pt idx="3401">
                  <c:v>-51.821213645261793</c:v>
                </c:pt>
                <c:pt idx="3402">
                  <c:v>-52.146381016043208</c:v>
                </c:pt>
                <c:pt idx="3403">
                  <c:v>-52.471020783081428</c:v>
                </c:pt>
                <c:pt idx="3404">
                  <c:v>-52.795129026469027</c:v>
                </c:pt>
                <c:pt idx="3405">
                  <c:v>-53.1187018669129</c:v>
                </c:pt>
                <c:pt idx="3406">
                  <c:v>-53.441735465467318</c:v>
                </c:pt>
                <c:pt idx="3407">
                  <c:v>-53.764226023271107</c:v>
                </c:pt>
                <c:pt idx="3408">
                  <c:v>-54.086169781280702</c:v>
                </c:pt>
                <c:pt idx="3409">
                  <c:v>-54.407563020001007</c:v>
                </c:pt>
                <c:pt idx="3410">
                  <c:v>-54.72840205921247</c:v>
                </c:pt>
                <c:pt idx="3411">
                  <c:v>-55.048683257704511</c:v>
                </c:pt>
                <c:pt idx="3412">
                  <c:v>-55.368403012995842</c:v>
                </c:pt>
                <c:pt idx="3413">
                  <c:v>-55.687557761062592</c:v>
                </c:pt>
                <c:pt idx="3414">
                  <c:v>-56.006143976063484</c:v>
                </c:pt>
                <c:pt idx="3415">
                  <c:v>-56.324158170062844</c:v>
                </c:pt>
                <c:pt idx="3416">
                  <c:v>-56.641596892751494</c:v>
                </c:pt>
                <c:pt idx="3417">
                  <c:v>-56.958456731170685</c:v>
                </c:pt>
                <c:pt idx="3418">
                  <c:v>-57.274734309432858</c:v>
                </c:pt>
                <c:pt idx="3419">
                  <c:v>-57.590426288443012</c:v>
                </c:pt>
                <c:pt idx="3420">
                  <c:v>-57.905529365619742</c:v>
                </c:pt>
                <c:pt idx="3421">
                  <c:v>-58.220040274614831</c:v>
                </c:pt>
                <c:pt idx="3422">
                  <c:v>-58.533955785037492</c:v>
                </c:pt>
                <c:pt idx="3423">
                  <c:v>-58.847272702169789</c:v>
                </c:pt>
                <c:pt idx="3424">
                  <c:v>-59.159987866694195</c:v>
                </c:pt>
                <c:pt idx="3425">
                  <c:v>-59.472098154410347</c:v>
                </c:pt>
                <c:pt idx="3426">
                  <c:v>-59.783600475959915</c:v>
                </c:pt>
                <c:pt idx="3427">
                  <c:v>-60.094491776546562</c:v>
                </c:pt>
                <c:pt idx="3428">
                  <c:v>-60.404769035661786</c:v>
                </c:pt>
                <c:pt idx="3429">
                  <c:v>-60.714429266808764</c:v>
                </c:pt>
                <c:pt idx="3430">
                  <c:v>-61.023469517223148</c:v>
                </c:pt>
                <c:pt idx="3431">
                  <c:v>-61.331886867605334</c:v>
                </c:pt>
                <c:pt idx="3432">
                  <c:v>-61.63967843184146</c:v>
                </c:pt>
                <c:pt idx="3433">
                  <c:v>-61.94684135673387</c:v>
                </c:pt>
                <c:pt idx="3434">
                  <c:v>-62.253372821731006</c:v>
                </c:pt>
                <c:pt idx="3435">
                  <c:v>-62.559270038654873</c:v>
                </c:pt>
                <c:pt idx="3436">
                  <c:v>-62.864530251435369</c:v>
                </c:pt>
                <c:pt idx="3437">
                  <c:v>-63.169150735842024</c:v>
                </c:pt>
                <c:pt idx="3438">
                  <c:v>-63.473128799217207</c:v>
                </c:pt>
                <c:pt idx="3439">
                  <c:v>-63.776461780214731</c:v>
                </c:pt>
                <c:pt idx="3440">
                  <c:v>-64.079147048535731</c:v>
                </c:pt>
                <c:pt idx="3441">
                  <c:v>-64.381182004666968</c:v>
                </c:pt>
                <c:pt idx="3442">
                  <c:v>-64.682564079623916</c:v>
                </c:pt>
                <c:pt idx="3443">
                  <c:v>-64.983290734691138</c:v>
                </c:pt>
                <c:pt idx="3444">
                  <c:v>-65.283359461167976</c:v>
                </c:pt>
                <c:pt idx="3445">
                  <c:v>-65.582767780114537</c:v>
                </c:pt>
                <c:pt idx="3446">
                  <c:v>-65.881513242098649</c:v>
                </c:pt>
                <c:pt idx="3447">
                  <c:v>-66.179593426946539</c:v>
                </c:pt>
                <c:pt idx="3448">
                  <c:v>-66.477005943495641</c:v>
                </c:pt>
                <c:pt idx="3449">
                  <c:v>-66.773748429346867</c:v>
                </c:pt>
                <c:pt idx="3450">
                  <c:v>-67.069818550620994</c:v>
                </c:pt>
                <c:pt idx="3451">
                  <c:v>-67.36521400171614</c:v>
                </c:pt>
                <c:pt idx="3452">
                  <c:v>-67.659932505070174</c:v>
                </c:pt>
                <c:pt idx="3453">
                  <c:v>-67.953971810919754</c:v>
                </c:pt>
                <c:pt idx="3454">
                  <c:v>-68.247329697065013</c:v>
                </c:pt>
                <c:pt idx="3455">
                  <c:v>-68.540003968637137</c:v>
                </c:pt>
                <c:pt idx="3456">
                  <c:v>-68.831992457866846</c:v>
                </c:pt>
                <c:pt idx="3457">
                  <c:v>-69.123293023854004</c:v>
                </c:pt>
                <c:pt idx="3458">
                  <c:v>-69.413903552341125</c:v>
                </c:pt>
                <c:pt idx="3459">
                  <c:v>-69.703821955487925</c:v>
                </c:pt>
                <c:pt idx="3460">
                  <c:v>-69.993046171650661</c:v>
                </c:pt>
                <c:pt idx="3461">
                  <c:v>-70.281574165157281</c:v>
                </c:pt>
                <c:pt idx="3462">
                  <c:v>-70.569403926094353</c:v>
                </c:pt>
                <c:pt idx="3463">
                  <c:v>-70.856533470088124</c:v>
                </c:pt>
                <c:pt idx="3464">
                  <c:v>-71.142960838090318</c:v>
                </c:pt>
                <c:pt idx="3465">
                  <c:v>-71.428684096167885</c:v>
                </c:pt>
                <c:pt idx="3466">
                  <c:v>-71.713701335294914</c:v>
                </c:pt>
                <c:pt idx="3467">
                  <c:v>-71.998010671141969</c:v>
                </c:pt>
                <c:pt idx="3468">
                  <c:v>-72.281610243875377</c:v>
                </c:pt>
                <c:pt idx="3469">
                  <c:v>-72.564498217951865</c:v>
                </c:pt>
                <c:pt idx="3470">
                  <c:v>-72.846672781919366</c:v>
                </c:pt>
                <c:pt idx="3471">
                  <c:v>-73.128132148219649</c:v>
                </c:pt>
                <c:pt idx="3472">
                  <c:v>-73.408874552990298</c:v>
                </c:pt>
                <c:pt idx="3473">
                  <c:v>-73.688898255873767</c:v>
                </c:pt>
                <c:pt idx="3474">
                  <c:v>-73.968201539824719</c:v>
                </c:pt>
                <c:pt idx="3475">
                  <c:v>-74.246782710919206</c:v>
                </c:pt>
                <c:pt idx="3476">
                  <c:v>-74.524640098172284</c:v>
                </c:pt>
                <c:pt idx="3477">
                  <c:v>-74.801772053347079</c:v>
                </c:pt>
                <c:pt idx="3478">
                  <c:v>-75.078176950777589</c:v>
                </c:pt>
                <c:pt idx="3479">
                  <c:v>-75.353853187183191</c:v>
                </c:pt>
                <c:pt idx="3480">
                  <c:v>-75.628799181496262</c:v>
                </c:pt>
                <c:pt idx="3481">
                  <c:v>-75.903013374679432</c:v>
                </c:pt>
                <c:pt idx="3482">
                  <c:v>-76.176494229555757</c:v>
                </c:pt>
                <c:pt idx="3483">
                  <c:v>-76.449240230634814</c:v>
                </c:pt>
                <c:pt idx="3484">
                  <c:v>-76.721249883943315</c:v>
                </c:pt>
                <c:pt idx="3485">
                  <c:v>-76.99252171685616</c:v>
                </c:pt>
                <c:pt idx="3486">
                  <c:v>-77.263054277931346</c:v>
                </c:pt>
                <c:pt idx="3487">
                  <c:v>-77.532846136746286</c:v>
                </c:pt>
                <c:pt idx="3488">
                  <c:v>-77.80189588373392</c:v>
                </c:pt>
                <c:pt idx="3489">
                  <c:v>-78.07020213002447</c:v>
                </c:pt>
                <c:pt idx="3490">
                  <c:v>-78.337763507286851</c:v>
                </c:pt>
                <c:pt idx="3491">
                  <c:v>-78.604578667572099</c:v>
                </c:pt>
                <c:pt idx="3492">
                  <c:v>-78.870646283158294</c:v>
                </c:pt>
                <c:pt idx="3493">
                  <c:v>-79.135965046400429</c:v>
                </c:pt>
                <c:pt idx="3494">
                  <c:v>-79.400533669576973</c:v>
                </c:pt>
                <c:pt idx="3495">
                  <c:v>-79.664350884742831</c:v>
                </c:pt>
                <c:pt idx="3496">
                  <c:v>-79.927415443581495</c:v>
                </c:pt>
                <c:pt idx="3497">
                  <c:v>-80.189726117260321</c:v>
                </c:pt>
                <c:pt idx="3498">
                  <c:v>-80.451281696286841</c:v>
                </c:pt>
                <c:pt idx="3499">
                  <c:v>-80.71208099036663</c:v>
                </c:pt>
                <c:pt idx="3500">
                  <c:v>-80.972122828263068</c:v>
                </c:pt>
                <c:pt idx="3501">
                  <c:v>-81.231406057658774</c:v>
                </c:pt>
                <c:pt idx="3502">
                  <c:v>-81.489929545020047</c:v>
                </c:pt>
                <c:pt idx="3503">
                  <c:v>-81.747692175460841</c:v>
                </c:pt>
                <c:pt idx="3504">
                  <c:v>-82.004692852608031</c:v>
                </c:pt>
                <c:pt idx="3505">
                  <c:v>-82.260930498471112</c:v>
                </c:pt>
                <c:pt idx="3506">
                  <c:v>-82.516404053310382</c:v>
                </c:pt>
                <c:pt idx="3507">
                  <c:v>-82.771112475508772</c:v>
                </c:pt>
                <c:pt idx="3508">
                  <c:v>-83.025054741444094</c:v>
                </c:pt>
                <c:pt idx="3509">
                  <c:v>-83.278229845362191</c:v>
                </c:pt>
                <c:pt idx="3510">
                  <c:v>-83.530636799253216</c:v>
                </c:pt>
                <c:pt idx="3511">
                  <c:v>-83.782274632728232</c:v>
                </c:pt>
                <c:pt idx="3512">
                  <c:v>-84.033142392896963</c:v>
                </c:pt>
                <c:pt idx="3513">
                  <c:v>-84.283239144247318</c:v>
                </c:pt>
                <c:pt idx="3514">
                  <c:v>-84.532563968526958</c:v>
                </c:pt>
                <c:pt idx="3515">
                  <c:v>-84.781115964623595</c:v>
                </c:pt>
                <c:pt idx="3516">
                  <c:v>-85.028894248451664</c:v>
                </c:pt>
                <c:pt idx="3517">
                  <c:v>-85.275897952831826</c:v>
                </c:pt>
                <c:pt idx="3518">
                  <c:v>-85.52212622738223</c:v>
                </c:pt>
                <c:pt idx="3519">
                  <c:v>-85.767578238402749</c:v>
                </c:pt>
                <c:pt idx="3520">
                  <c:v>-86.012253168763493</c:v>
                </c:pt>
                <c:pt idx="3521">
                  <c:v>-86.256150217793916</c:v>
                </c:pt>
                <c:pt idx="3522">
                  <c:v>-86.499268601174691</c:v>
                </c:pt>
                <c:pt idx="3523">
                  <c:v>-86.741607550827581</c:v>
                </c:pt>
                <c:pt idx="3524">
                  <c:v>-86.983166314810035</c:v>
                </c:pt>
                <c:pt idx="3525">
                  <c:v>-87.223944157206489</c:v>
                </c:pt>
                <c:pt idx="3526">
                  <c:v>-87.463940358026548</c:v>
                </c:pt>
                <c:pt idx="3527">
                  <c:v>-87.703154213097349</c:v>
                </c:pt>
                <c:pt idx="3528">
                  <c:v>-87.941585033962269</c:v>
                </c:pt>
                <c:pt idx="3529">
                  <c:v>-88.179232147778606</c:v>
                </c:pt>
                <c:pt idx="3530">
                  <c:v>-88.416094897215913</c:v>
                </c:pt>
                <c:pt idx="3531">
                  <c:v>-88.652172640355261</c:v>
                </c:pt>
                <c:pt idx="3532">
                  <c:v>-88.887464750590837</c:v>
                </c:pt>
                <c:pt idx="3533">
                  <c:v>-89.121970616530973</c:v>
                </c:pt>
                <c:pt idx="3534">
                  <c:v>-89.355689641899062</c:v>
                </c:pt>
                <c:pt idx="3535">
                  <c:v>-89.588621245439683</c:v>
                </c:pt>
                <c:pt idx="3536">
                  <c:v>-89.820764860819068</c:v>
                </c:pt>
                <c:pt idx="3537">
                  <c:v>-90.052119936531881</c:v>
                </c:pt>
                <c:pt idx="3538">
                  <c:v>-90.282685935807592</c:v>
                </c:pt>
                <c:pt idx="3539">
                  <c:v>-90.512462336513934</c:v>
                </c:pt>
                <c:pt idx="3540">
                  <c:v>-90.741448631066405</c:v>
                </c:pt>
                <c:pt idx="3541">
                  <c:v>-90.969644326334901</c:v>
                </c:pt>
                <c:pt idx="3542">
                  <c:v>-91.197048943553426</c:v>
                </c:pt>
                <c:pt idx="3543">
                  <c:v>-91.423662018227773</c:v>
                </c:pt>
                <c:pt idx="3544">
                  <c:v>-91.649483100044677</c:v>
                </c:pt>
                <c:pt idx="3545">
                  <c:v>-91.874511752785466</c:v>
                </c:pt>
                <c:pt idx="3546">
                  <c:v>-92.098747554235175</c:v>
                </c:pt>
                <c:pt idx="3547">
                  <c:v>-92.322190096092896</c:v>
                </c:pt>
                <c:pt idx="3548">
                  <c:v>-92.544838983887203</c:v>
                </c:pt>
                <c:pt idx="3549">
                  <c:v>-92.76669383688818</c:v>
                </c:pt>
                <c:pt idx="3550">
                  <c:v>-92.987754288018564</c:v>
                </c:pt>
                <c:pt idx="3551">
                  <c:v>-93.208019983771152</c:v>
                </c:pt>
                <c:pt idx="3552">
                  <c:v>-93.427490584122907</c:v>
                </c:pt>
                <c:pt idx="3553">
                  <c:v>-93.646165762447765</c:v>
                </c:pt>
                <c:pt idx="3554">
                  <c:v>-93.864045205434522</c:v>
                </c:pt>
                <c:pt idx="3555">
                  <c:v>-94.081128613003585</c:v>
                </c:pt>
                <c:pt idx="3556">
                  <c:v>-94.297415698221812</c:v>
                </c:pt>
                <c:pt idx="3557">
                  <c:v>-94.512906187222057</c:v>
                </c:pt>
                <c:pt idx="3558">
                  <c:v>-94.727599819118524</c:v>
                </c:pt>
                <c:pt idx="3559">
                  <c:v>-94.94149634592641</c:v>
                </c:pt>
                <c:pt idx="3560">
                  <c:v>-95.154595532480329</c:v>
                </c:pt>
                <c:pt idx="3561">
                  <c:v>-95.366897156353389</c:v>
                </c:pt>
                <c:pt idx="3562">
                  <c:v>-95.578401007777472</c:v>
                </c:pt>
                <c:pt idx="3563">
                  <c:v>-95.789106889561012</c:v>
                </c:pt>
                <c:pt idx="3564">
                  <c:v>-95.999014617012747</c:v>
                </c:pt>
                <c:pt idx="3565">
                  <c:v>-96.208124017859006</c:v>
                </c:pt>
                <c:pt idx="3566">
                  <c:v>-96.416434932167903</c:v>
                </c:pt>
                <c:pt idx="3567">
                  <c:v>-96.623947212268732</c:v>
                </c:pt>
                <c:pt idx="3568">
                  <c:v>-96.830660722675177</c:v>
                </c:pt>
                <c:pt idx="3569">
                  <c:v>-97.036575340006749</c:v>
                </c:pt>
                <c:pt idx="3570">
                  <c:v>-97.2416909529138</c:v>
                </c:pt>
                <c:pt idx="3571">
                  <c:v>-97.446007461997084</c:v>
                </c:pt>
                <c:pt idx="3572">
                  <c:v>-97.649524779733355</c:v>
                </c:pt>
                <c:pt idx="3573">
                  <c:v>-97.852242830400741</c:v>
                </c:pt>
                <c:pt idx="3574">
                  <c:v>-98.05416154999773</c:v>
                </c:pt>
                <c:pt idx="3575">
                  <c:v>-98.255280886173708</c:v>
                </c:pt>
                <c:pt idx="3576">
                  <c:v>-98.455600798149206</c:v>
                </c:pt>
                <c:pt idx="3577">
                  <c:v>-98.655121256644378</c:v>
                </c:pt>
                <c:pt idx="3578">
                  <c:v>-98.853842243801139</c:v>
                </c:pt>
                <c:pt idx="3579">
                  <c:v>-99.051763753111814</c:v>
                </c:pt>
                <c:pt idx="3580">
                  <c:v>-99.248885789343035</c:v>
                </c:pt>
                <c:pt idx="3581">
                  <c:v>-99.445208368464648</c:v>
                </c:pt>
                <c:pt idx="3582">
                  <c:v>-99.640731517573656</c:v>
                </c:pt>
                <c:pt idx="3583">
                  <c:v>-99.835455274823019</c:v>
                </c:pt>
                <c:pt idx="3584">
                  <c:v>-100.02937968934813</c:v>
                </c:pt>
                <c:pt idx="3585">
                  <c:v>-100.22250482119534</c:v>
                </c:pt>
                <c:pt idx="3586">
                  <c:v>-100.41483074124845</c:v>
                </c:pt>
                <c:pt idx="3587">
                  <c:v>-100.60635753115788</c:v>
                </c:pt>
                <c:pt idx="3588">
                  <c:v>-100.79708528326928</c:v>
                </c:pt>
                <c:pt idx="3589">
                  <c:v>-100.98701410055152</c:v>
                </c:pt>
                <c:pt idx="3590">
                  <c:v>-101.17614409652657</c:v>
                </c:pt>
                <c:pt idx="3591">
                  <c:v>-101.36447539519776</c:v>
                </c:pt>
                <c:pt idx="3592">
                  <c:v>-101.55200813098114</c:v>
                </c:pt>
                <c:pt idx="3593">
                  <c:v>-101.73874244863264</c:v>
                </c:pt>
                <c:pt idx="3594">
                  <c:v>-101.92467850318202</c:v>
                </c:pt>
                <c:pt idx="3595">
                  <c:v>-102.10981645985986</c:v>
                </c:pt>
                <c:pt idx="3596">
                  <c:v>-102.29415649402905</c:v>
                </c:pt>
                <c:pt idx="3597">
                  <c:v>-102.47769879111929</c:v>
                </c:pt>
                <c:pt idx="3598">
                  <c:v>-102.66044354655202</c:v>
                </c:pt>
                <c:pt idx="3599">
                  <c:v>-102.84239096567811</c:v>
                </c:pt>
                <c:pt idx="3600">
                  <c:v>-103.02354126370669</c:v>
                </c:pt>
                <c:pt idx="3601">
                  <c:v>-103.20389466563704</c:v>
                </c:pt>
                <c:pt idx="3602">
                  <c:v>-103.38345140619288</c:v>
                </c:pt>
                <c:pt idx="3603">
                  <c:v>-103.56221172975296</c:v>
                </c:pt>
                <c:pt idx="3604">
                  <c:v>-103.74017589028685</c:v>
                </c:pt>
                <c:pt idx="3605">
                  <c:v>-103.91734415128577</c:v>
                </c:pt>
                <c:pt idx="3606">
                  <c:v>-104.09371678569616</c:v>
                </c:pt>
                <c:pt idx="3607">
                  <c:v>-104.26929407585601</c:v>
                </c:pt>
                <c:pt idx="3608">
                  <c:v>-104.44407631342759</c:v>
                </c:pt>
                <c:pt idx="3609">
                  <c:v>-104.61806379933041</c:v>
                </c:pt>
                <c:pt idx="3610">
                  <c:v>-104.79125684367908</c:v>
                </c:pt>
                <c:pt idx="3611">
                  <c:v>-104.96365576571624</c:v>
                </c:pt>
                <c:pt idx="3612">
                  <c:v>-105.13526089374884</c:v>
                </c:pt>
                <c:pt idx="3613">
                  <c:v>-105.30607256508301</c:v>
                </c:pt>
                <c:pt idx="3614">
                  <c:v>-105.47609112596231</c:v>
                </c:pt>
                <c:pt idx="3615">
                  <c:v>-105.64531693150056</c:v>
                </c:pt>
                <c:pt idx="3616">
                  <c:v>-105.81375034562143</c:v>
                </c:pt>
                <c:pt idx="3617">
                  <c:v>-105.98139174099444</c:v>
                </c:pt>
                <c:pt idx="3618">
                  <c:v>-106.14824149897215</c:v>
                </c:pt>
                <c:pt idx="3619">
                  <c:v>-106.31430000952763</c:v>
                </c:pt>
                <c:pt idx="3620">
                  <c:v>-106.4795676711931</c:v>
                </c:pt>
                <c:pt idx="3621">
                  <c:v>-106.64404489099729</c:v>
                </c:pt>
                <c:pt idx="3622">
                  <c:v>-106.80773208440478</c:v>
                </c:pt>
                <c:pt idx="3623">
                  <c:v>-106.97062967525518</c:v>
                </c:pt>
                <c:pt idx="3624">
                  <c:v>-107.13273809570131</c:v>
                </c:pt>
                <c:pt idx="3625">
                  <c:v>-107.29405778615077</c:v>
                </c:pt>
                <c:pt idx="3626">
                  <c:v>-107.4545891952025</c:v>
                </c:pt>
                <c:pt idx="3627">
                  <c:v>-107.61433277959156</c:v>
                </c:pt>
                <c:pt idx="3628">
                  <c:v>-107.77328900412692</c:v>
                </c:pt>
                <c:pt idx="3629">
                  <c:v>-107.93145834163359</c:v>
                </c:pt>
                <c:pt idx="3630">
                  <c:v>-108.08884127289318</c:v>
                </c:pt>
                <c:pt idx="3631">
                  <c:v>-108.24543828658697</c:v>
                </c:pt>
                <c:pt idx="3632">
                  <c:v>-108.40124987923784</c:v>
                </c:pt>
                <c:pt idx="3633">
                  <c:v>-108.55627655515134</c:v>
                </c:pt>
                <c:pt idx="3634">
                  <c:v>-108.71051882636081</c:v>
                </c:pt>
                <c:pt idx="3635">
                  <c:v>-108.86397721256976</c:v>
                </c:pt>
                <c:pt idx="3636">
                  <c:v>-109.01665224109503</c:v>
                </c:pt>
                <c:pt idx="3637">
                  <c:v>-109.1685444468124</c:v>
                </c:pt>
                <c:pt idx="3638">
                  <c:v>-109.31965437209993</c:v>
                </c:pt>
                <c:pt idx="3639">
                  <c:v>-109.46998256678312</c:v>
                </c:pt>
                <c:pt idx="3640">
                  <c:v>-109.61952958808033</c:v>
                </c:pt>
                <c:pt idx="3641">
                  <c:v>-109.76829600054981</c:v>
                </c:pt>
                <c:pt idx="3642">
                  <c:v>-109.91628237603388</c:v>
                </c:pt>
                <c:pt idx="3643">
                  <c:v>-110.06348929360611</c:v>
                </c:pt>
                <c:pt idx="3644">
                  <c:v>-110.20991733951949</c:v>
                </c:pt>
                <c:pt idx="3645">
                  <c:v>-110.35556710715335</c:v>
                </c:pt>
                <c:pt idx="3646">
                  <c:v>-110.50043919696046</c:v>
                </c:pt>
                <c:pt idx="3647">
                  <c:v>-110.6445342164164</c:v>
                </c:pt>
                <c:pt idx="3648">
                  <c:v>-110.78785277996751</c:v>
                </c:pt>
                <c:pt idx="3649">
                  <c:v>-110.93039550898196</c:v>
                </c:pt>
                <c:pt idx="3650">
                  <c:v>-111.07216303169648</c:v>
                </c:pt>
                <c:pt idx="3651">
                  <c:v>-111.21315598317027</c:v>
                </c:pt>
                <c:pt idx="3652">
                  <c:v>-111.35337500523121</c:v>
                </c:pt>
                <c:pt idx="3653">
                  <c:v>-111.49282074643141</c:v>
                </c:pt>
                <c:pt idx="3654">
                  <c:v>-111.63149386199574</c:v>
                </c:pt>
                <c:pt idx="3655">
                  <c:v>-111.76939501377549</c:v>
                </c:pt>
                <c:pt idx="3656">
                  <c:v>-111.90652487019966</c:v>
                </c:pt>
                <c:pt idx="3657">
                  <c:v>-112.04288410622884</c:v>
                </c:pt>
                <c:pt idx="3658">
                  <c:v>-112.1784734033086</c:v>
                </c:pt>
                <c:pt idx="3659">
                  <c:v>-112.31329344932396</c:v>
                </c:pt>
                <c:pt idx="3660">
                  <c:v>-112.44734493855226</c:v>
                </c:pt>
                <c:pt idx="3661">
                  <c:v>-112.58062857162031</c:v>
                </c:pt>
                <c:pt idx="3662">
                  <c:v>-112.71314505545753</c:v>
                </c:pt>
                <c:pt idx="3663">
                  <c:v>-112.84489510325449</c:v>
                </c:pt>
                <c:pt idx="3664">
                  <c:v>-112.97587943441712</c:v>
                </c:pt>
                <c:pt idx="3665">
                  <c:v>-113.10609877452589</c:v>
                </c:pt>
                <c:pt idx="3666">
                  <c:v>-113.23555385529187</c:v>
                </c:pt>
                <c:pt idx="3667">
                  <c:v>-113.36424541451427</c:v>
                </c:pt>
                <c:pt idx="3668">
                  <c:v>-113.49217419604155</c:v>
                </c:pt>
                <c:pt idx="3669">
                  <c:v>-113.61934094972733</c:v>
                </c:pt>
                <c:pt idx="3670">
                  <c:v>-113.74574643139306</c:v>
                </c:pt>
                <c:pt idx="3671">
                  <c:v>-113.87139140278637</c:v>
                </c:pt>
                <c:pt idx="3672">
                  <c:v>-113.99627663154243</c:v>
                </c:pt>
                <c:pt idx="3673">
                  <c:v>-114.12040289114498</c:v>
                </c:pt>
                <c:pt idx="3674">
                  <c:v>-114.24377096088794</c:v>
                </c:pt>
                <c:pt idx="3675">
                  <c:v>-114.3663816258391</c:v>
                </c:pt>
                <c:pt idx="3676">
                  <c:v>-114.4882356768011</c:v>
                </c:pt>
                <c:pt idx="3677">
                  <c:v>-114.60933391027659</c:v>
                </c:pt>
                <c:pt idx="3678">
                  <c:v>-114.72967712843156</c:v>
                </c:pt>
                <c:pt idx="3679">
                  <c:v>-114.84926613905959</c:v>
                </c:pt>
                <c:pt idx="3680">
                  <c:v>-114.96810175554782</c:v>
                </c:pt>
                <c:pt idx="3681">
                  <c:v>-115.08618479684232</c:v>
                </c:pt>
                <c:pt idx="3682">
                  <c:v>-115.20351608741383</c:v>
                </c:pt>
                <c:pt idx="3683">
                  <c:v>-115.32009645722601</c:v>
                </c:pt>
                <c:pt idx="3684">
                  <c:v>-115.43592674170175</c:v>
                </c:pt>
                <c:pt idx="3685">
                  <c:v>-115.55100778169101</c:v>
                </c:pt>
                <c:pt idx="3686">
                  <c:v>-115.6653404234405</c:v>
                </c:pt>
                <c:pt idx="3687">
                  <c:v>-115.77892551856239</c:v>
                </c:pt>
                <c:pt idx="3688">
                  <c:v>-115.89176392400377</c:v>
                </c:pt>
                <c:pt idx="3689">
                  <c:v>-116.00385650201724</c:v>
                </c:pt>
                <c:pt idx="3690">
                  <c:v>-116.11520412013162</c:v>
                </c:pt>
                <c:pt idx="3691">
                  <c:v>-116.22580765112423</c:v>
                </c:pt>
                <c:pt idx="3692">
                  <c:v>-116.33566797299224</c:v>
                </c:pt>
                <c:pt idx="3693">
                  <c:v>-116.44478596892523</c:v>
                </c:pt>
                <c:pt idx="3694">
                  <c:v>-116.55316252727918</c:v>
                </c:pt>
                <c:pt idx="3695">
                  <c:v>-116.66079854155021</c:v>
                </c:pt>
                <c:pt idx="3696">
                  <c:v>-116.76769491034885</c:v>
                </c:pt>
                <c:pt idx="3697">
                  <c:v>-116.87385253737503</c:v>
                </c:pt>
                <c:pt idx="3698">
                  <c:v>-116.97927233139444</c:v>
                </c:pt>
                <c:pt idx="3699">
                  <c:v>-117.08395520621292</c:v>
                </c:pt>
                <c:pt idx="3700">
                  <c:v>-117.18790208065656</c:v>
                </c:pt>
                <c:pt idx="3701">
                  <c:v>-117.2911138785459</c:v>
                </c:pt>
                <c:pt idx="3702">
                  <c:v>-117.3935915286761</c:v>
                </c:pt>
                <c:pt idx="3703">
                  <c:v>-117.49533596479532</c:v>
                </c:pt>
                <c:pt idx="3704">
                  <c:v>-117.59634812558247</c:v>
                </c:pt>
                <c:pt idx="3705">
                  <c:v>-117.69662895462938</c:v>
                </c:pt>
                <c:pt idx="3706">
                  <c:v>-117.79617940041973</c:v>
                </c:pt>
                <c:pt idx="3707">
                  <c:v>-117.89500041631044</c:v>
                </c:pt>
                <c:pt idx="3708">
                  <c:v>-117.99309296051393</c:v>
                </c:pt>
                <c:pt idx="3709">
                  <c:v>-118.09045799607955</c:v>
                </c:pt>
                <c:pt idx="3710">
                  <c:v>-118.18709649087742</c:v>
                </c:pt>
                <c:pt idx="3711">
                  <c:v>-118.28300941758069</c:v>
                </c:pt>
                <c:pt idx="3712">
                  <c:v>-118.37819775365102</c:v>
                </c:pt>
                <c:pt idx="3713">
                  <c:v>-118.47266248132226</c:v>
                </c:pt>
                <c:pt idx="3714">
                  <c:v>-118.56640458758564</c:v>
                </c:pt>
                <c:pt idx="3715">
                  <c:v>-118.65942506417699</c:v>
                </c:pt>
                <c:pt idx="3716">
                  <c:v>-118.75172490756299</c:v>
                </c:pt>
                <c:pt idx="3717">
                  <c:v>-118.84330511892483</c:v>
                </c:pt>
                <c:pt idx="3718">
                  <c:v>-118.93416670415169</c:v>
                </c:pt>
                <c:pt idx="3719">
                  <c:v>-119.02431067382443</c:v>
                </c:pt>
                <c:pt idx="3720">
                  <c:v>-119.11373804320672</c:v>
                </c:pt>
                <c:pt idx="3721">
                  <c:v>-119.20244983223338</c:v>
                </c:pt>
                <c:pt idx="3722">
                  <c:v>-119.2904470655003</c:v>
                </c:pt>
                <c:pt idx="3723">
                  <c:v>-119.37773077225717</c:v>
                </c:pt>
                <c:pt idx="3724">
                  <c:v>-119.46430198639672</c:v>
                </c:pt>
                <c:pt idx="3725">
                  <c:v>-119.55016174644615</c:v>
                </c:pt>
                <c:pt idx="3726">
                  <c:v>-119.63531109556078</c:v>
                </c:pt>
                <c:pt idx="3727">
                  <c:v>-119.71975108151679</c:v>
                </c:pt>
                <c:pt idx="3728">
                  <c:v>-119.80348275670491</c:v>
                </c:pt>
                <c:pt idx="3729">
                  <c:v>-119.88650717812422</c:v>
                </c:pt>
                <c:pt idx="3730">
                  <c:v>-119.96882540737582</c:v>
                </c:pt>
                <c:pt idx="3731">
                  <c:v>-120.05043851066051</c:v>
                </c:pt>
                <c:pt idx="3732">
                  <c:v>-120.13134755877249</c:v>
                </c:pt>
                <c:pt idx="3733">
                  <c:v>-120.21155362709655</c:v>
                </c:pt>
                <c:pt idx="3734">
                  <c:v>-120.29105779560575</c:v>
                </c:pt>
                <c:pt idx="3735">
                  <c:v>-120.3698611488575</c:v>
                </c:pt>
                <c:pt idx="3736">
                  <c:v>-120.44796477599284</c:v>
                </c:pt>
                <c:pt idx="3737">
                  <c:v>-120.52536977073447</c:v>
                </c:pt>
                <c:pt idx="3738">
                  <c:v>-120.60207723138559</c:v>
                </c:pt>
                <c:pt idx="3739">
                  <c:v>-120.67808826083106</c:v>
                </c:pt>
                <c:pt idx="3740">
                  <c:v>-120.75340396653607</c:v>
                </c:pt>
                <c:pt idx="3741">
                  <c:v>-120.82802546054788</c:v>
                </c:pt>
                <c:pt idx="3742">
                  <c:v>-120.90195385949632</c:v>
                </c:pt>
                <c:pt idx="3743">
                  <c:v>-120.97519028459757</c:v>
                </c:pt>
                <c:pt idx="3744">
                  <c:v>-121.04773586165365</c:v>
                </c:pt>
                <c:pt idx="3745">
                  <c:v>-121.11959172105779</c:v>
                </c:pt>
                <c:pt idx="3746">
                  <c:v>-121.19075899779634</c:v>
                </c:pt>
                <c:pt idx="3747">
                  <c:v>-121.26123883145476</c:v>
                </c:pt>
                <c:pt idx="3748">
                  <c:v>-121.33103236621837</c:v>
                </c:pt>
                <c:pt idx="3749">
                  <c:v>-121.4001407508822</c:v>
                </c:pt>
                <c:pt idx="3750">
                  <c:v>-121.46856513885149</c:v>
                </c:pt>
                <c:pt idx="3751">
                  <c:v>-121.53630668815138</c:v>
                </c:pt>
                <c:pt idx="3752">
                  <c:v>-121.60336656143181</c:v>
                </c:pt>
                <c:pt idx="3753">
                  <c:v>-121.66974592597401</c:v>
                </c:pt>
                <c:pt idx="3754">
                  <c:v>-121.7354459536989</c:v>
                </c:pt>
                <c:pt idx="3755">
                  <c:v>-121.80046782117458</c:v>
                </c:pt>
                <c:pt idx="3756">
                  <c:v>-121.8648127096242</c:v>
                </c:pt>
                <c:pt idx="3757">
                  <c:v>-121.92848180493563</c:v>
                </c:pt>
                <c:pt idx="3758">
                  <c:v>-121.99147629766954</c:v>
                </c:pt>
                <c:pt idx="3759">
                  <c:v>-122.0537973830703</c:v>
                </c:pt>
                <c:pt idx="3760">
                  <c:v>-122.11544626107535</c:v>
                </c:pt>
                <c:pt idx="3761">
                  <c:v>-122.1764241363262</c:v>
                </c:pt>
                <c:pt idx="3762">
                  <c:v>-122.23673221817913</c:v>
                </c:pt>
                <c:pt idx="3763">
                  <c:v>-122.29637172071698</c:v>
                </c:pt>
                <c:pt idx="3764">
                  <c:v>-122.35534386275987</c:v>
                </c:pt>
                <c:pt idx="3765">
                  <c:v>-122.41364986787914</c:v>
                </c:pt>
                <c:pt idx="3766">
                  <c:v>-122.47129096440872</c:v>
                </c:pt>
                <c:pt idx="3767">
                  <c:v>-122.52826838545911</c:v>
                </c:pt>
                <c:pt idx="3768">
                  <c:v>-122.58458336892984</c:v>
                </c:pt>
                <c:pt idx="3769">
                  <c:v>-122.64023715752411</c:v>
                </c:pt>
                <c:pt idx="3770">
                  <c:v>-122.69523099876145</c:v>
                </c:pt>
                <c:pt idx="3771">
                  <c:v>-122.74956614499581</c:v>
                </c:pt>
                <c:pt idx="3772">
                  <c:v>-122.80324385342621</c:v>
                </c:pt>
                <c:pt idx="3773">
                  <c:v>-122.85626538611422</c:v>
                </c:pt>
                <c:pt idx="3774">
                  <c:v>-122.90863201000063</c:v>
                </c:pt>
                <c:pt idx="3775">
                  <c:v>-122.96034499691794</c:v>
                </c:pt>
                <c:pt idx="3776">
                  <c:v>-123.01140562361059</c:v>
                </c:pt>
                <c:pt idx="3777">
                  <c:v>-123.06181517174898</c:v>
                </c:pt>
                <c:pt idx="3778">
                  <c:v>-123.11157492794712</c:v>
                </c:pt>
                <c:pt idx="3779">
                  <c:v>-123.16068618378009</c:v>
                </c:pt>
                <c:pt idx="3780">
                  <c:v>-123.20915023580099</c:v>
                </c:pt>
                <c:pt idx="3781">
                  <c:v>-123.25696838555933</c:v>
                </c:pt>
                <c:pt idx="3782">
                  <c:v>-123.30414193961909</c:v>
                </c:pt>
                <c:pt idx="3783">
                  <c:v>-123.35067220957657</c:v>
                </c:pt>
                <c:pt idx="3784">
                  <c:v>-123.39656051207939</c:v>
                </c:pt>
                <c:pt idx="3785">
                  <c:v>-123.44180816884494</c:v>
                </c:pt>
                <c:pt idx="3786">
                  <c:v>-123.48641650668031</c:v>
                </c:pt>
                <c:pt idx="3787">
                  <c:v>-123.53038685750002</c:v>
                </c:pt>
                <c:pt idx="3788">
                  <c:v>-123.5737205583486</c:v>
                </c:pt>
                <c:pt idx="3789">
                  <c:v>-123.61641895141639</c:v>
                </c:pt>
                <c:pt idx="3790">
                  <c:v>-123.65848338406232</c:v>
                </c:pt>
                <c:pt idx="3791">
                  <c:v>-123.6999152088338</c:v>
                </c:pt>
                <c:pt idx="3792">
                  <c:v>-123.74071578348571</c:v>
                </c:pt>
                <c:pt idx="3793">
                  <c:v>-123.78088647100263</c:v>
                </c:pt>
                <c:pt idx="3794">
                  <c:v>-123.82042863961867</c:v>
                </c:pt>
                <c:pt idx="3795">
                  <c:v>-123.85934366283782</c:v>
                </c:pt>
                <c:pt idx="3796">
                  <c:v>-123.89763291945596</c:v>
                </c:pt>
                <c:pt idx="3797">
                  <c:v>-123.93529779358171</c:v>
                </c:pt>
                <c:pt idx="3798">
                  <c:v>-123.97233967465755</c:v>
                </c:pt>
                <c:pt idx="3799">
                  <c:v>-124.00875995748071</c:v>
                </c:pt>
                <c:pt idx="3800">
                  <c:v>-124.04456004222618</c:v>
                </c:pt>
                <c:pt idx="3801">
                  <c:v>-124.07974133446682</c:v>
                </c:pt>
              </c:numCache>
            </c:numRef>
          </c:yVal>
          <c:smooth val="0"/>
          <c:extLst>
            <c:ext xmlns:c16="http://schemas.microsoft.com/office/drawing/2014/chart" uri="{C3380CC4-5D6E-409C-BE32-E72D297353CC}">
              <c16:uniqueId val="{00000000-EF57-40CF-A4E0-F9D4FDBC344E}"/>
            </c:ext>
          </c:extLst>
        </c:ser>
        <c:dLbls>
          <c:showLegendKey val="0"/>
          <c:showVal val="0"/>
          <c:showCatName val="0"/>
          <c:showSerName val="0"/>
          <c:showPercent val="0"/>
          <c:showBubbleSize val="0"/>
        </c:dLbls>
        <c:axId val="211489920"/>
        <c:axId val="364330368"/>
      </c:scatterChart>
      <c:valAx>
        <c:axId val="34589388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364328448"/>
        <c:crosses val="autoZero"/>
        <c:crossBetween val="midCat"/>
      </c:valAx>
      <c:valAx>
        <c:axId val="364328448"/>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345893888"/>
        <c:crosses val="autoZero"/>
        <c:crossBetween val="midCat"/>
        <c:majorUnit val="20"/>
        <c:minorUnit val="10"/>
      </c:valAx>
      <c:valAx>
        <c:axId val="364330368"/>
        <c:scaling>
          <c:orientation val="minMax"/>
          <c:max val="180"/>
          <c:min val="-180"/>
        </c:scaling>
        <c:delete val="0"/>
        <c:axPos val="r"/>
        <c:numFmt formatCode="General" sourceLinked="1"/>
        <c:majorTickMark val="out"/>
        <c:minorTickMark val="none"/>
        <c:tickLblPos val="nextTo"/>
        <c:crossAx val="211489920"/>
        <c:crosses val="max"/>
        <c:crossBetween val="midCat"/>
        <c:majorUnit val="45"/>
      </c:valAx>
      <c:valAx>
        <c:axId val="211489920"/>
        <c:scaling>
          <c:logBase val="10"/>
          <c:orientation val="minMax"/>
        </c:scaling>
        <c:delete val="1"/>
        <c:axPos val="b"/>
        <c:numFmt formatCode="General" sourceLinked="1"/>
        <c:majorTickMark val="out"/>
        <c:minorTickMark val="none"/>
        <c:tickLblPos val="nextTo"/>
        <c:crossAx val="36433036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Total_phase vs. Frequency
</a:t>
            </a:r>
          </a:p>
        </c:rich>
      </c:tx>
      <c:overlay val="0"/>
    </c:title>
    <c:autoTitleDeleted val="0"/>
    <c:plotArea>
      <c:layout/>
      <c:scatterChart>
        <c:scatterStyle val="lineMarker"/>
        <c:varyColors val="0"/>
        <c:ser>
          <c:idx val="0"/>
          <c:order val="0"/>
          <c:tx>
            <c:v>Total_phase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89.980496304350567</c:v>
                </c:pt>
                <c:pt idx="1">
                  <c:v>89.980422190323551</c:v>
                </c:pt>
                <c:pt idx="2">
                  <c:v>89.980347794663416</c:v>
                </c:pt>
                <c:pt idx="3">
                  <c:v>89.980273116299969</c:v>
                </c:pt>
                <c:pt idx="4">
                  <c:v>89.980198154158941</c:v>
                </c:pt>
                <c:pt idx="5">
                  <c:v>89.980122907161942</c:v>
                </c:pt>
                <c:pt idx="6">
                  <c:v>89.980047374226572</c:v>
                </c:pt>
                <c:pt idx="7">
                  <c:v>89.979971554266271</c:v>
                </c:pt>
                <c:pt idx="8">
                  <c:v>89.97989544619027</c:v>
                </c:pt>
                <c:pt idx="9">
                  <c:v>89.979819048903835</c:v>
                </c:pt>
                <c:pt idx="10">
                  <c:v>89.979742361307885</c:v>
                </c:pt>
                <c:pt idx="11">
                  <c:v>89.979665382299288</c:v>
                </c:pt>
                <c:pt idx="12">
                  <c:v>89.979588110770663</c:v>
                </c:pt>
                <c:pt idx="13">
                  <c:v>89.979510545610452</c:v>
                </c:pt>
                <c:pt idx="14">
                  <c:v>89.979432685702847</c:v>
                </c:pt>
                <c:pt idx="15">
                  <c:v>89.979354529927818</c:v>
                </c:pt>
                <c:pt idx="16">
                  <c:v>89.97927607716106</c:v>
                </c:pt>
                <c:pt idx="17">
                  <c:v>89.97919732627399</c:v>
                </c:pt>
                <c:pt idx="18">
                  <c:v>89.979118276133789</c:v>
                </c:pt>
                <c:pt idx="19">
                  <c:v>89.979038925603291</c:v>
                </c:pt>
                <c:pt idx="20">
                  <c:v>89.978959273541008</c:v>
                </c:pt>
                <c:pt idx="21">
                  <c:v>89.97887931880112</c:v>
                </c:pt>
                <c:pt idx="22">
                  <c:v>89.978799060233442</c:v>
                </c:pt>
                <c:pt idx="23">
                  <c:v>89.978718496683456</c:v>
                </c:pt>
                <c:pt idx="24">
                  <c:v>89.978637626992253</c:v>
                </c:pt>
                <c:pt idx="25">
                  <c:v>89.978556449996418</c:v>
                </c:pt>
                <c:pt idx="26">
                  <c:v>89.978474964528289</c:v>
                </c:pt>
                <c:pt idx="27">
                  <c:v>89.978393169415597</c:v>
                </c:pt>
                <c:pt idx="28">
                  <c:v>89.97831106348174</c:v>
                </c:pt>
                <c:pt idx="29">
                  <c:v>89.978228645545599</c:v>
                </c:pt>
                <c:pt idx="30">
                  <c:v>89.97814591442156</c:v>
                </c:pt>
                <c:pt idx="31">
                  <c:v>89.978062868919494</c:v>
                </c:pt>
                <c:pt idx="32">
                  <c:v>89.977979507844807</c:v>
                </c:pt>
                <c:pt idx="33">
                  <c:v>89.977895829998289</c:v>
                </c:pt>
                <c:pt idx="34">
                  <c:v>89.977811834176222</c:v>
                </c:pt>
                <c:pt idx="35">
                  <c:v>89.977727519170315</c:v>
                </c:pt>
                <c:pt idx="36">
                  <c:v>89.977642883767672</c:v>
                </c:pt>
                <c:pt idx="37">
                  <c:v>89.977557926750762</c:v>
                </c:pt>
                <c:pt idx="38">
                  <c:v>89.977472646897482</c:v>
                </c:pt>
                <c:pt idx="39">
                  <c:v>89.97738704298105</c:v>
                </c:pt>
                <c:pt idx="40">
                  <c:v>89.977301113770011</c:v>
                </c:pt>
                <c:pt idx="41">
                  <c:v>89.977214858028262</c:v>
                </c:pt>
                <c:pt idx="42">
                  <c:v>89.977128274514996</c:v>
                </c:pt>
                <c:pt idx="43">
                  <c:v>89.977041361984689</c:v>
                </c:pt>
                <c:pt idx="44">
                  <c:v>89.976954119187056</c:v>
                </c:pt>
                <c:pt idx="45">
                  <c:v>89.976866544867107</c:v>
                </c:pt>
                <c:pt idx="46">
                  <c:v>89.976778637765051</c:v>
                </c:pt>
                <c:pt idx="47">
                  <c:v>89.976690396616334</c:v>
                </c:pt>
                <c:pt idx="48">
                  <c:v>89.976601820151544</c:v>
                </c:pt>
                <c:pt idx="49">
                  <c:v>89.976512907096534</c:v>
                </c:pt>
                <c:pt idx="50">
                  <c:v>89.97642365617223</c:v>
                </c:pt>
                <c:pt idx="51">
                  <c:v>89.976334066094736</c:v>
                </c:pt>
                <c:pt idx="52">
                  <c:v>89.976244135575286</c:v>
                </c:pt>
                <c:pt idx="53">
                  <c:v>89.976153863320206</c:v>
                </c:pt>
                <c:pt idx="54">
                  <c:v>89.976063248030883</c:v>
                </c:pt>
                <c:pt idx="55">
                  <c:v>89.97597228840381</c:v>
                </c:pt>
                <c:pt idx="56">
                  <c:v>89.975880983130509</c:v>
                </c:pt>
                <c:pt idx="57">
                  <c:v>89.975789330897513</c:v>
                </c:pt>
                <c:pt idx="58">
                  <c:v>89.975697330386382</c:v>
                </c:pt>
                <c:pt idx="59">
                  <c:v>89.975604980273701</c:v>
                </c:pt>
                <c:pt idx="60">
                  <c:v>89.975512279230912</c:v>
                </c:pt>
                <c:pt idx="61">
                  <c:v>89.975419225924554</c:v>
                </c:pt>
                <c:pt idx="62">
                  <c:v>89.975325819016007</c:v>
                </c:pt>
                <c:pt idx="63">
                  <c:v>89.975232057161577</c:v>
                </c:pt>
                <c:pt idx="64">
                  <c:v>89.97513793901247</c:v>
                </c:pt>
                <c:pt idx="65">
                  <c:v>89.975043463214789</c:v>
                </c:pt>
                <c:pt idx="66">
                  <c:v>89.974948628409479</c:v>
                </c:pt>
                <c:pt idx="67">
                  <c:v>89.974853433232298</c:v>
                </c:pt>
                <c:pt idx="68">
                  <c:v>89.974757876313831</c:v>
                </c:pt>
                <c:pt idx="69">
                  <c:v>89.97466195627949</c:v>
                </c:pt>
                <c:pt idx="70">
                  <c:v>89.974565671749417</c:v>
                </c:pt>
                <c:pt idx="71">
                  <c:v>89.974469021338564</c:v>
                </c:pt>
                <c:pt idx="72">
                  <c:v>89.974372003656541</c:v>
                </c:pt>
                <c:pt idx="73">
                  <c:v>89.974274617307756</c:v>
                </c:pt>
                <c:pt idx="74">
                  <c:v>89.974176860891276</c:v>
                </c:pt>
                <c:pt idx="75">
                  <c:v>89.974078733000852</c:v>
                </c:pt>
                <c:pt idx="76">
                  <c:v>89.973980232224861</c:v>
                </c:pt>
                <c:pt idx="77">
                  <c:v>89.973881357146382</c:v>
                </c:pt>
                <c:pt idx="78">
                  <c:v>89.973782106343052</c:v>
                </c:pt>
                <c:pt idx="79">
                  <c:v>89.973682478387119</c:v>
                </c:pt>
                <c:pt idx="80">
                  <c:v>89.973582471845404</c:v>
                </c:pt>
                <c:pt idx="81">
                  <c:v>89.973482085279301</c:v>
                </c:pt>
                <c:pt idx="82">
                  <c:v>89.973381317244716</c:v>
                </c:pt>
                <c:pt idx="83">
                  <c:v>89.973280166292042</c:v>
                </c:pt>
                <c:pt idx="84">
                  <c:v>89.973178630966274</c:v>
                </c:pt>
                <c:pt idx="85">
                  <c:v>89.973076709806719</c:v>
                </c:pt>
                <c:pt idx="86">
                  <c:v>89.972974401347258</c:v>
                </c:pt>
                <c:pt idx="87">
                  <c:v>89.972871704116145</c:v>
                </c:pt>
                <c:pt idx="88">
                  <c:v>89.97276861663606</c:v>
                </c:pt>
                <c:pt idx="89">
                  <c:v>89.972665137424045</c:v>
                </c:pt>
                <c:pt idx="90">
                  <c:v>89.97256126499154</c:v>
                </c:pt>
                <c:pt idx="91">
                  <c:v>89.972456997844333</c:v>
                </c:pt>
                <c:pt idx="92">
                  <c:v>89.972352334482466</c:v>
                </c:pt>
                <c:pt idx="93">
                  <c:v>89.97224727340037</c:v>
                </c:pt>
                <c:pt idx="94">
                  <c:v>89.972141813086665</c:v>
                </c:pt>
                <c:pt idx="95">
                  <c:v>89.972035952024342</c:v>
                </c:pt>
                <c:pt idx="96">
                  <c:v>89.971929688690523</c:v>
                </c:pt>
                <c:pt idx="97">
                  <c:v>89.971823021556588</c:v>
                </c:pt>
                <c:pt idx="98">
                  <c:v>89.971715949088122</c:v>
                </c:pt>
                <c:pt idx="99">
                  <c:v>89.971608469744822</c:v>
                </c:pt>
                <c:pt idx="100">
                  <c:v>89.971500581980592</c:v>
                </c:pt>
                <c:pt idx="101">
                  <c:v>89.971392284243436</c:v>
                </c:pt>
                <c:pt idx="102">
                  <c:v>89.971283574975473</c:v>
                </c:pt>
                <c:pt idx="103">
                  <c:v>89.9711744526129</c:v>
                </c:pt>
                <c:pt idx="104">
                  <c:v>89.971064915585941</c:v>
                </c:pt>
                <c:pt idx="105">
                  <c:v>89.970954962318885</c:v>
                </c:pt>
                <c:pt idx="106">
                  <c:v>89.970844591230033</c:v>
                </c:pt>
                <c:pt idx="107">
                  <c:v>89.970733800731651</c:v>
                </c:pt>
                <c:pt idx="108">
                  <c:v>89.970622589230004</c:v>
                </c:pt>
                <c:pt idx="109">
                  <c:v>89.970510955125306</c:v>
                </c:pt>
                <c:pt idx="110">
                  <c:v>89.970398896811631</c:v>
                </c:pt>
                <c:pt idx="111">
                  <c:v>89.970286412677027</c:v>
                </c:pt>
                <c:pt idx="112">
                  <c:v>89.970173501103389</c:v>
                </c:pt>
                <c:pt idx="113">
                  <c:v>89.970060160466403</c:v>
                </c:pt>
                <c:pt idx="114">
                  <c:v>89.9699463891357</c:v>
                </c:pt>
                <c:pt idx="115">
                  <c:v>89.969832185474601</c:v>
                </c:pt>
                <c:pt idx="116">
                  <c:v>89.96971754784029</c:v>
                </c:pt>
                <c:pt idx="117">
                  <c:v>89.969602474583652</c:v>
                </c:pt>
                <c:pt idx="118">
                  <c:v>89.969486964049352</c:v>
                </c:pt>
                <c:pt idx="119">
                  <c:v>89.969371014575728</c:v>
                </c:pt>
                <c:pt idx="120">
                  <c:v>89.969254624494837</c:v>
                </c:pt>
                <c:pt idx="121">
                  <c:v>89.969137792132344</c:v>
                </c:pt>
                <c:pt idx="122">
                  <c:v>89.969020515807642</c:v>
                </c:pt>
                <c:pt idx="123">
                  <c:v>89.968902793833635</c:v>
                </c:pt>
                <c:pt idx="124">
                  <c:v>89.968784624516886</c:v>
                </c:pt>
                <c:pt idx="125">
                  <c:v>89.968666006157477</c:v>
                </c:pt>
                <c:pt idx="126">
                  <c:v>89.968546937049084</c:v>
                </c:pt>
                <c:pt idx="127">
                  <c:v>89.968427415478871</c:v>
                </c:pt>
                <c:pt idx="128">
                  <c:v>89.968307439727482</c:v>
                </c:pt>
                <c:pt idx="129">
                  <c:v>89.968187008069037</c:v>
                </c:pt>
                <c:pt idx="130">
                  <c:v>89.968066118771091</c:v>
                </c:pt>
                <c:pt idx="131">
                  <c:v>89.967944770094633</c:v>
                </c:pt>
                <c:pt idx="132">
                  <c:v>89.967822960294015</c:v>
                </c:pt>
                <c:pt idx="133">
                  <c:v>89.967700687617011</c:v>
                </c:pt>
                <c:pt idx="134">
                  <c:v>89.967577950304658</c:v>
                </c:pt>
                <c:pt idx="135">
                  <c:v>89.9674547465914</c:v>
                </c:pt>
                <c:pt idx="136">
                  <c:v>89.967331074704887</c:v>
                </c:pt>
                <c:pt idx="137">
                  <c:v>89.967206932866077</c:v>
                </c:pt>
                <c:pt idx="138">
                  <c:v>89.967082319289162</c:v>
                </c:pt>
                <c:pt idx="139">
                  <c:v>89.966957232181542</c:v>
                </c:pt>
                <c:pt idx="140">
                  <c:v>89.96683166974384</c:v>
                </c:pt>
                <c:pt idx="141">
                  <c:v>89.966705630169756</c:v>
                </c:pt>
                <c:pt idx="142">
                  <c:v>89.96657911164624</c:v>
                </c:pt>
                <c:pt idx="143">
                  <c:v>89.966452112353267</c:v>
                </c:pt>
                <c:pt idx="144">
                  <c:v>89.966324630463944</c:v>
                </c:pt>
                <c:pt idx="145">
                  <c:v>89.966196664144377</c:v>
                </c:pt>
                <c:pt idx="146">
                  <c:v>89.966068211553775</c:v>
                </c:pt>
                <c:pt idx="147">
                  <c:v>89.965939270844316</c:v>
                </c:pt>
                <c:pt idx="148">
                  <c:v>89.965809840161143</c:v>
                </c:pt>
                <c:pt idx="149">
                  <c:v>89.965679917642362</c:v>
                </c:pt>
                <c:pt idx="150">
                  <c:v>89.965549501419062</c:v>
                </c:pt>
                <c:pt idx="151">
                  <c:v>89.965418589615098</c:v>
                </c:pt>
                <c:pt idx="152">
                  <c:v>89.965287180347318</c:v>
                </c:pt>
                <c:pt idx="153">
                  <c:v>89.965155271725408</c:v>
                </c:pt>
                <c:pt idx="154">
                  <c:v>89.965022861851764</c:v>
                </c:pt>
                <c:pt idx="155">
                  <c:v>89.964889948821678</c:v>
                </c:pt>
                <c:pt idx="156">
                  <c:v>89.964756530723179</c:v>
                </c:pt>
                <c:pt idx="157">
                  <c:v>89.96462260563699</c:v>
                </c:pt>
                <c:pt idx="158">
                  <c:v>89.964488171636589</c:v>
                </c:pt>
                <c:pt idx="159">
                  <c:v>89.964353226788106</c:v>
                </c:pt>
                <c:pt idx="160">
                  <c:v>89.964217769150338</c:v>
                </c:pt>
                <c:pt idx="161">
                  <c:v>89.964081796774707</c:v>
                </c:pt>
                <c:pt idx="162">
                  <c:v>89.963945307705202</c:v>
                </c:pt>
                <c:pt idx="163">
                  <c:v>89.963808299978396</c:v>
                </c:pt>
                <c:pt idx="164">
                  <c:v>89.963670771623427</c:v>
                </c:pt>
                <c:pt idx="165">
                  <c:v>89.963532720661917</c:v>
                </c:pt>
                <c:pt idx="166">
                  <c:v>89.963394145107969</c:v>
                </c:pt>
                <c:pt idx="167">
                  <c:v>89.963255042968143</c:v>
                </c:pt>
                <c:pt idx="168">
                  <c:v>89.963115412241436</c:v>
                </c:pt>
                <c:pt idx="169">
                  <c:v>89.962975250919214</c:v>
                </c:pt>
                <c:pt idx="170">
                  <c:v>89.962834556985243</c:v>
                </c:pt>
                <c:pt idx="171">
                  <c:v>89.962693328415611</c:v>
                </c:pt>
                <c:pt idx="172">
                  <c:v>89.962551563178735</c:v>
                </c:pt>
                <c:pt idx="173">
                  <c:v>89.962409259235258</c:v>
                </c:pt>
                <c:pt idx="174">
                  <c:v>89.962266414538135</c:v>
                </c:pt>
                <c:pt idx="175">
                  <c:v>89.962123027032504</c:v>
                </c:pt>
                <c:pt idx="176">
                  <c:v>89.961979094655717</c:v>
                </c:pt>
                <c:pt idx="177">
                  <c:v>89.961834615337295</c:v>
                </c:pt>
                <c:pt idx="178">
                  <c:v>89.96168958699883</c:v>
                </c:pt>
                <c:pt idx="179">
                  <c:v>89.961544007554096</c:v>
                </c:pt>
                <c:pt idx="180">
                  <c:v>89.961397874908897</c:v>
                </c:pt>
                <c:pt idx="181">
                  <c:v>89.961251186961121</c:v>
                </c:pt>
                <c:pt idx="182">
                  <c:v>89.96110394160057</c:v>
                </c:pt>
                <c:pt idx="183">
                  <c:v>89.960956136709143</c:v>
                </c:pt>
                <c:pt idx="184">
                  <c:v>89.960807770160599</c:v>
                </c:pt>
                <c:pt idx="185">
                  <c:v>89.960658839820695</c:v>
                </c:pt>
                <c:pt idx="186">
                  <c:v>89.960509343547045</c:v>
                </c:pt>
                <c:pt idx="187">
                  <c:v>89.960359279189063</c:v>
                </c:pt>
                <c:pt idx="188">
                  <c:v>89.960208644588107</c:v>
                </c:pt>
                <c:pt idx="189">
                  <c:v>89.960057437577248</c:v>
                </c:pt>
                <c:pt idx="190">
                  <c:v>89.959905655981331</c:v>
                </c:pt>
                <c:pt idx="191">
                  <c:v>89.959753297616999</c:v>
                </c:pt>
                <c:pt idx="192">
                  <c:v>89.959600360292484</c:v>
                </c:pt>
                <c:pt idx="193">
                  <c:v>89.959446841807804</c:v>
                </c:pt>
                <c:pt idx="194">
                  <c:v>89.959292739954549</c:v>
                </c:pt>
                <c:pt idx="195">
                  <c:v>89.959138052515939</c:v>
                </c:pt>
                <c:pt idx="196">
                  <c:v>89.958982777266783</c:v>
                </c:pt>
                <c:pt idx="197">
                  <c:v>89.958826911973418</c:v>
                </c:pt>
                <c:pt idx="198">
                  <c:v>89.958670454393683</c:v>
                </c:pt>
                <c:pt idx="199">
                  <c:v>89.958513402276921</c:v>
                </c:pt>
                <c:pt idx="200">
                  <c:v>89.95835575336389</c:v>
                </c:pt>
                <c:pt idx="201">
                  <c:v>89.958197505386821</c:v>
                </c:pt>
                <c:pt idx="202">
                  <c:v>89.958038656069249</c:v>
                </c:pt>
                <c:pt idx="203">
                  <c:v>89.957879203126154</c:v>
                </c:pt>
                <c:pt idx="204">
                  <c:v>89.957719144263734</c:v>
                </c:pt>
                <c:pt idx="205">
                  <c:v>89.957558477179518</c:v>
                </c:pt>
                <c:pt idx="206">
                  <c:v>89.957397199562322</c:v>
                </c:pt>
                <c:pt idx="207">
                  <c:v>89.957235309092113</c:v>
                </c:pt>
                <c:pt idx="208">
                  <c:v>89.957072803440084</c:v>
                </c:pt>
                <c:pt idx="209">
                  <c:v>89.956909680268566</c:v>
                </c:pt>
                <c:pt idx="210">
                  <c:v>89.956745937230977</c:v>
                </c:pt>
                <c:pt idx="211">
                  <c:v>89.956581571971896</c:v>
                </c:pt>
                <c:pt idx="212">
                  <c:v>89.956416582126863</c:v>
                </c:pt>
                <c:pt idx="213">
                  <c:v>89.956250965322539</c:v>
                </c:pt>
                <c:pt idx="214">
                  <c:v>89.956084719176431</c:v>
                </c:pt>
                <c:pt idx="215">
                  <c:v>89.955917841297094</c:v>
                </c:pt>
                <c:pt idx="216">
                  <c:v>89.955750329283973</c:v>
                </c:pt>
                <c:pt idx="217">
                  <c:v>89.955582180727347</c:v>
                </c:pt>
                <c:pt idx="218">
                  <c:v>89.955413393208445</c:v>
                </c:pt>
                <c:pt idx="219">
                  <c:v>89.955243964299157</c:v>
                </c:pt>
                <c:pt idx="220">
                  <c:v>89.955073891562293</c:v>
                </c:pt>
                <c:pt idx="221">
                  <c:v>89.954903172551283</c:v>
                </c:pt>
                <c:pt idx="222">
                  <c:v>89.954731804810351</c:v>
                </c:pt>
                <c:pt idx="223">
                  <c:v>89.954559785874309</c:v>
                </c:pt>
                <c:pt idx="224">
                  <c:v>89.95438711326868</c:v>
                </c:pt>
                <c:pt idx="225">
                  <c:v>89.954213784509534</c:v>
                </c:pt>
                <c:pt idx="226">
                  <c:v>89.954039797103491</c:v>
                </c:pt>
                <c:pt idx="227">
                  <c:v>89.953865148547763</c:v>
                </c:pt>
                <c:pt idx="228">
                  <c:v>89.953689836329971</c:v>
                </c:pt>
                <c:pt idx="229">
                  <c:v>89.953513857928243</c:v>
                </c:pt>
                <c:pt idx="230">
                  <c:v>89.953337210811114</c:v>
                </c:pt>
                <c:pt idx="231">
                  <c:v>89.953159892437483</c:v>
                </c:pt>
                <c:pt idx="232">
                  <c:v>89.952981900256617</c:v>
                </c:pt>
                <c:pt idx="233">
                  <c:v>89.952803231708074</c:v>
                </c:pt>
                <c:pt idx="234">
                  <c:v>89.952623884221694</c:v>
                </c:pt>
                <c:pt idx="235">
                  <c:v>89.95244385521751</c:v>
                </c:pt>
                <c:pt idx="236">
                  <c:v>89.952263142105807</c:v>
                </c:pt>
                <c:pt idx="237">
                  <c:v>89.952081742287021</c:v>
                </c:pt>
                <c:pt idx="238">
                  <c:v>89.951899653151699</c:v>
                </c:pt>
                <c:pt idx="239">
                  <c:v>89.951716872080425</c:v>
                </c:pt>
                <c:pt idx="240">
                  <c:v>89.951533396443935</c:v>
                </c:pt>
                <c:pt idx="241">
                  <c:v>89.951349223602847</c:v>
                </c:pt>
                <c:pt idx="242">
                  <c:v>89.951164350907874</c:v>
                </c:pt>
                <c:pt idx="243">
                  <c:v>89.950978775699568</c:v>
                </c:pt>
                <c:pt idx="244">
                  <c:v>89.950792495308434</c:v>
                </c:pt>
                <c:pt idx="245">
                  <c:v>89.950605507054803</c:v>
                </c:pt>
                <c:pt idx="246">
                  <c:v>89.950417808248844</c:v>
                </c:pt>
                <c:pt idx="247">
                  <c:v>89.950229396190451</c:v>
                </c:pt>
                <c:pt idx="248">
                  <c:v>89.95004026816936</c:v>
                </c:pt>
                <c:pt idx="249">
                  <c:v>89.949850421464888</c:v>
                </c:pt>
                <c:pt idx="250">
                  <c:v>89.949659853346134</c:v>
                </c:pt>
                <c:pt idx="251">
                  <c:v>89.949468561071711</c:v>
                </c:pt>
                <c:pt idx="252">
                  <c:v>89.949276541889887</c:v>
                </c:pt>
                <c:pt idx="253">
                  <c:v>89.94908379303844</c:v>
                </c:pt>
                <c:pt idx="254">
                  <c:v>89.948890311744663</c:v>
                </c:pt>
                <c:pt idx="255">
                  <c:v>89.948696095225344</c:v>
                </c:pt>
                <c:pt idx="256">
                  <c:v>89.948501140686616</c:v>
                </c:pt>
                <c:pt idx="257">
                  <c:v>89.948305445324067</c:v>
                </c:pt>
                <c:pt idx="258">
                  <c:v>89.948109006322611</c:v>
                </c:pt>
                <c:pt idx="259">
                  <c:v>89.947911820856447</c:v>
                </c:pt>
                <c:pt idx="260">
                  <c:v>89.94771388608909</c:v>
                </c:pt>
                <c:pt idx="261">
                  <c:v>89.947515199173168</c:v>
                </c:pt>
                <c:pt idx="262">
                  <c:v>89.947315757250621</c:v>
                </c:pt>
                <c:pt idx="263">
                  <c:v>89.947115557452406</c:v>
                </c:pt>
                <c:pt idx="264">
                  <c:v>89.946914596898694</c:v>
                </c:pt>
                <c:pt idx="265">
                  <c:v>89.946712872698612</c:v>
                </c:pt>
                <c:pt idx="266">
                  <c:v>89.946510381950375</c:v>
                </c:pt>
                <c:pt idx="267">
                  <c:v>89.946307121741128</c:v>
                </c:pt>
                <c:pt idx="268">
                  <c:v>89.946103089146973</c:v>
                </c:pt>
                <c:pt idx="269">
                  <c:v>89.945898281232886</c:v>
                </c:pt>
                <c:pt idx="270">
                  <c:v>89.945692695052699</c:v>
                </c:pt>
                <c:pt idx="271">
                  <c:v>89.945486327649064</c:v>
                </c:pt>
                <c:pt idx="272">
                  <c:v>89.945279176053333</c:v>
                </c:pt>
                <c:pt idx="273">
                  <c:v>89.945071237285646</c:v>
                </c:pt>
                <c:pt idx="274">
                  <c:v>89.944862508354817</c:v>
                </c:pt>
                <c:pt idx="275">
                  <c:v>89.944652986258262</c:v>
                </c:pt>
                <c:pt idx="276">
                  <c:v>89.944442667981974</c:v>
                </c:pt>
                <c:pt idx="277">
                  <c:v>89.944231550500547</c:v>
                </c:pt>
                <c:pt idx="278">
                  <c:v>89.944019630777035</c:v>
                </c:pt>
                <c:pt idx="279">
                  <c:v>89.943806905762997</c:v>
                </c:pt>
                <c:pt idx="280">
                  <c:v>89.943593372398311</c:v>
                </c:pt>
                <c:pt idx="281">
                  <c:v>89.943379027611371</c:v>
                </c:pt>
                <c:pt idx="282">
                  <c:v>89.943163868318805</c:v>
                </c:pt>
                <c:pt idx="283">
                  <c:v>89.942947891425518</c:v>
                </c:pt>
                <c:pt idx="284">
                  <c:v>89.942731093824719</c:v>
                </c:pt>
                <c:pt idx="285">
                  <c:v>89.942513472397707</c:v>
                </c:pt>
                <c:pt idx="286">
                  <c:v>89.942295024014072</c:v>
                </c:pt>
                <c:pt idx="287">
                  <c:v>89.942075745531383</c:v>
                </c:pt>
                <c:pt idx="288">
                  <c:v>89.941855633795342</c:v>
                </c:pt>
                <c:pt idx="289">
                  <c:v>89.941634685639642</c:v>
                </c:pt>
                <c:pt idx="290">
                  <c:v>89.94141289788594</c:v>
                </c:pt>
                <c:pt idx="291">
                  <c:v>89.941190267343785</c:v>
                </c:pt>
                <c:pt idx="292">
                  <c:v>89.940966790810691</c:v>
                </c:pt>
                <c:pt idx="293">
                  <c:v>89.940742465071949</c:v>
                </c:pt>
                <c:pt idx="294">
                  <c:v>89.940517286900615</c:v>
                </c:pt>
                <c:pt idx="295">
                  <c:v>89.940291253057509</c:v>
                </c:pt>
                <c:pt idx="296">
                  <c:v>89.940064360291117</c:v>
                </c:pt>
                <c:pt idx="297">
                  <c:v>89.939836605337632</c:v>
                </c:pt>
                <c:pt idx="298">
                  <c:v>89.939607984920784</c:v>
                </c:pt>
                <c:pt idx="299">
                  <c:v>89.939378495751882</c:v>
                </c:pt>
                <c:pt idx="300">
                  <c:v>89.939148134529745</c:v>
                </c:pt>
                <c:pt idx="301">
                  <c:v>89.938916897940587</c:v>
                </c:pt>
                <c:pt idx="302">
                  <c:v>89.938684782658115</c:v>
                </c:pt>
                <c:pt idx="303">
                  <c:v>89.938451785343361</c:v>
                </c:pt>
                <c:pt idx="304">
                  <c:v>89.938217902644638</c:v>
                </c:pt>
                <c:pt idx="305">
                  <c:v>89.937983131197598</c:v>
                </c:pt>
                <c:pt idx="306">
                  <c:v>89.93774746762503</c:v>
                </c:pt>
                <c:pt idx="307">
                  <c:v>89.93751090853695</c:v>
                </c:pt>
                <c:pt idx="308">
                  <c:v>89.937273450530455</c:v>
                </c:pt>
                <c:pt idx="309">
                  <c:v>89.937035090189724</c:v>
                </c:pt>
                <c:pt idx="310">
                  <c:v>89.936795824085962</c:v>
                </c:pt>
                <c:pt idx="311">
                  <c:v>89.936555648777343</c:v>
                </c:pt>
                <c:pt idx="312">
                  <c:v>89.936314560808952</c:v>
                </c:pt>
                <c:pt idx="313">
                  <c:v>89.936072556712759</c:v>
                </c:pt>
                <c:pt idx="314">
                  <c:v>89.935829633007558</c:v>
                </c:pt>
                <c:pt idx="315">
                  <c:v>89.935585786198899</c:v>
                </c:pt>
                <c:pt idx="316">
                  <c:v>89.935341012779077</c:v>
                </c:pt>
                <c:pt idx="317">
                  <c:v>89.935095309227037</c:v>
                </c:pt>
                <c:pt idx="318">
                  <c:v>89.934848672008357</c:v>
                </c:pt>
                <c:pt idx="319">
                  <c:v>89.934601097575211</c:v>
                </c:pt>
                <c:pt idx="320">
                  <c:v>89.934352582366216</c:v>
                </c:pt>
                <c:pt idx="321">
                  <c:v>89.934103122806519</c:v>
                </c:pt>
                <c:pt idx="322">
                  <c:v>89.933852715307694</c:v>
                </c:pt>
                <c:pt idx="323">
                  <c:v>89.933601356267616</c:v>
                </c:pt>
                <c:pt idx="324">
                  <c:v>89.933349042070517</c:v>
                </c:pt>
                <c:pt idx="325">
                  <c:v>89.933095769086918</c:v>
                </c:pt>
                <c:pt idx="326">
                  <c:v>89.932841533673496</c:v>
                </c:pt>
                <c:pt idx="327">
                  <c:v>89.932586332173088</c:v>
                </c:pt>
                <c:pt idx="328">
                  <c:v>89.932330160914674</c:v>
                </c:pt>
                <c:pt idx="329">
                  <c:v>89.932073016213266</c:v>
                </c:pt>
                <c:pt idx="330">
                  <c:v>89.931814894369822</c:v>
                </c:pt>
                <c:pt idx="331">
                  <c:v>89.931555791671343</c:v>
                </c:pt>
                <c:pt idx="332">
                  <c:v>89.931295704390649</c:v>
                </c:pt>
                <c:pt idx="333">
                  <c:v>89.931034628786421</c:v>
                </c:pt>
                <c:pt idx="334">
                  <c:v>89.930772561103154</c:v>
                </c:pt>
                <c:pt idx="335">
                  <c:v>89.930509497570981</c:v>
                </c:pt>
                <c:pt idx="336">
                  <c:v>89.930245434405805</c:v>
                </c:pt>
                <c:pt idx="337">
                  <c:v>89.929980367809122</c:v>
                </c:pt>
                <c:pt idx="338">
                  <c:v>89.929714293968004</c:v>
                </c:pt>
                <c:pt idx="339">
                  <c:v>89.929447209054985</c:v>
                </c:pt>
                <c:pt idx="340">
                  <c:v>89.929179109228102</c:v>
                </c:pt>
                <c:pt idx="341">
                  <c:v>89.928909990630771</c:v>
                </c:pt>
                <c:pt idx="342">
                  <c:v>89.928639849391814</c:v>
                </c:pt>
                <c:pt idx="343">
                  <c:v>89.928368681625258</c:v>
                </c:pt>
                <c:pt idx="344">
                  <c:v>89.928096483430409</c:v>
                </c:pt>
                <c:pt idx="345">
                  <c:v>89.927823250891748</c:v>
                </c:pt>
                <c:pt idx="346">
                  <c:v>89.927548980078853</c:v>
                </c:pt>
                <c:pt idx="347">
                  <c:v>89.927273667046435</c:v>
                </c:pt>
                <c:pt idx="348">
                  <c:v>89.926997307834142</c:v>
                </c:pt>
                <c:pt idx="349">
                  <c:v>89.926719898466573</c:v>
                </c:pt>
                <c:pt idx="350">
                  <c:v>89.926441434953304</c:v>
                </c:pt>
                <c:pt idx="351">
                  <c:v>89.926161913288681</c:v>
                </c:pt>
                <c:pt idx="352">
                  <c:v>89.925881329451798</c:v>
                </c:pt>
                <c:pt idx="353">
                  <c:v>89.925599679406574</c:v>
                </c:pt>
                <c:pt idx="354">
                  <c:v>89.925316959101508</c:v>
                </c:pt>
                <c:pt idx="355">
                  <c:v>89.925033164469724</c:v>
                </c:pt>
                <c:pt idx="356">
                  <c:v>89.924748291428912</c:v>
                </c:pt>
                <c:pt idx="357">
                  <c:v>89.924462335881245</c:v>
                </c:pt>
                <c:pt idx="358">
                  <c:v>89.92417529371329</c:v>
                </c:pt>
                <c:pt idx="359">
                  <c:v>89.923887160796042</c:v>
                </c:pt>
                <c:pt idx="360">
                  <c:v>89.923597932984791</c:v>
                </c:pt>
                <c:pt idx="361">
                  <c:v>89.92330760611901</c:v>
                </c:pt>
                <c:pt idx="362">
                  <c:v>89.923016176022472</c:v>
                </c:pt>
                <c:pt idx="363">
                  <c:v>89.922723638503001</c:v>
                </c:pt>
                <c:pt idx="364">
                  <c:v>89.922429989352551</c:v>
                </c:pt>
                <c:pt idx="365">
                  <c:v>89.922135224347045</c:v>
                </c:pt>
                <c:pt idx="366">
                  <c:v>89.921839339246333</c:v>
                </c:pt>
                <c:pt idx="367">
                  <c:v>89.921542329794249</c:v>
                </c:pt>
                <c:pt idx="368">
                  <c:v>89.921244191718344</c:v>
                </c:pt>
                <c:pt idx="369">
                  <c:v>89.920944920729994</c:v>
                </c:pt>
                <c:pt idx="370">
                  <c:v>89.920644512524305</c:v>
                </c:pt>
                <c:pt idx="371">
                  <c:v>89.920342962779955</c:v>
                </c:pt>
                <c:pt idx="372">
                  <c:v>89.920040267159266</c:v>
                </c:pt>
                <c:pt idx="373">
                  <c:v>89.919736421308031</c:v>
                </c:pt>
                <c:pt idx="374">
                  <c:v>89.919431420855545</c:v>
                </c:pt>
                <c:pt idx="375">
                  <c:v>89.919125261414464</c:v>
                </c:pt>
                <c:pt idx="376">
                  <c:v>89.918817938580773</c:v>
                </c:pt>
                <c:pt idx="377">
                  <c:v>89.918509447933729</c:v>
                </c:pt>
                <c:pt idx="378">
                  <c:v>89.91819978503581</c:v>
                </c:pt>
                <c:pt idx="379">
                  <c:v>89.917888945432608</c:v>
                </c:pt>
                <c:pt idx="380">
                  <c:v>89.917576924652792</c:v>
                </c:pt>
                <c:pt idx="381">
                  <c:v>89.917263718208062</c:v>
                </c:pt>
                <c:pt idx="382">
                  <c:v>89.916949321593066</c:v>
                </c:pt>
                <c:pt idx="383">
                  <c:v>89.916633730285312</c:v>
                </c:pt>
                <c:pt idx="384">
                  <c:v>89.916316939745087</c:v>
                </c:pt>
                <c:pt idx="385">
                  <c:v>89.915998945415538</c:v>
                </c:pt>
                <c:pt idx="386">
                  <c:v>89.915679742722403</c:v>
                </c:pt>
                <c:pt idx="387">
                  <c:v>89.915359327074071</c:v>
                </c:pt>
                <c:pt idx="388">
                  <c:v>89.915037693861478</c:v>
                </c:pt>
                <c:pt idx="389">
                  <c:v>89.914714838458067</c:v>
                </c:pt>
                <c:pt idx="390">
                  <c:v>89.914390756219703</c:v>
                </c:pt>
                <c:pt idx="391">
                  <c:v>89.914065442484542</c:v>
                </c:pt>
                <c:pt idx="392">
                  <c:v>89.913738892573122</c:v>
                </c:pt>
                <c:pt idx="393">
                  <c:v>89.913411101788157</c:v>
                </c:pt>
                <c:pt idx="394">
                  <c:v>89.913082065414471</c:v>
                </c:pt>
                <c:pt idx="395">
                  <c:v>89.912751778719056</c:v>
                </c:pt>
                <c:pt idx="396">
                  <c:v>89.912420236950837</c:v>
                </c:pt>
                <c:pt idx="397">
                  <c:v>89.912087435340766</c:v>
                </c:pt>
                <c:pt idx="398">
                  <c:v>89.911753369101618</c:v>
                </c:pt>
                <c:pt idx="399">
                  <c:v>89.911418033428035</c:v>
                </c:pt>
                <c:pt idx="400">
                  <c:v>89.911081423496285</c:v>
                </c:pt>
                <c:pt idx="401">
                  <c:v>89.910743534464444</c:v>
                </c:pt>
                <c:pt idx="402">
                  <c:v>89.910404361472118</c:v>
                </c:pt>
                <c:pt idx="403">
                  <c:v>89.910063899640491</c:v>
                </c:pt>
                <c:pt idx="404">
                  <c:v>89.90972214407212</c:v>
                </c:pt>
                <c:pt idx="405">
                  <c:v>89.909379089851072</c:v>
                </c:pt>
                <c:pt idx="406">
                  <c:v>89.909034732042642</c:v>
                </c:pt>
                <c:pt idx="407">
                  <c:v>89.908689065693423</c:v>
                </c:pt>
                <c:pt idx="408">
                  <c:v>89.908342085831165</c:v>
                </c:pt>
                <c:pt idx="409">
                  <c:v>89.907993787464747</c:v>
                </c:pt>
                <c:pt idx="410">
                  <c:v>89.907644165584102</c:v>
                </c:pt>
                <c:pt idx="411">
                  <c:v>89.907293215160038</c:v>
                </c:pt>
                <c:pt idx="412">
                  <c:v>89.906940931144391</c:v>
                </c:pt>
                <c:pt idx="413">
                  <c:v>89.906587308469682</c:v>
                </c:pt>
                <c:pt idx="414">
                  <c:v>89.90623234204925</c:v>
                </c:pt>
                <c:pt idx="415">
                  <c:v>89.905876026777122</c:v>
                </c:pt>
                <c:pt idx="416">
                  <c:v>89.905518357527839</c:v>
                </c:pt>
                <c:pt idx="417">
                  <c:v>89.905159329156604</c:v>
                </c:pt>
                <c:pt idx="418">
                  <c:v>89.904798936498963</c:v>
                </c:pt>
                <c:pt idx="419">
                  <c:v>89.904437174370855</c:v>
                </c:pt>
                <c:pt idx="420">
                  <c:v>89.904074037568549</c:v>
                </c:pt>
                <c:pt idx="421">
                  <c:v>89.903709520868532</c:v>
                </c:pt>
                <c:pt idx="422">
                  <c:v>89.903343619027467</c:v>
                </c:pt>
                <c:pt idx="423">
                  <c:v>89.902976326782067</c:v>
                </c:pt>
                <c:pt idx="424">
                  <c:v>89.90260763884902</c:v>
                </c:pt>
                <c:pt idx="425">
                  <c:v>89.902237549925033</c:v>
                </c:pt>
                <c:pt idx="426">
                  <c:v>89.90186605468655</c:v>
                </c:pt>
                <c:pt idx="427">
                  <c:v>89.901493147789878</c:v>
                </c:pt>
                <c:pt idx="428">
                  <c:v>89.901118823870988</c:v>
                </c:pt>
                <c:pt idx="429">
                  <c:v>89.900743077545457</c:v>
                </c:pt>
                <c:pt idx="430">
                  <c:v>89.900365903408414</c:v>
                </c:pt>
                <c:pt idx="431">
                  <c:v>89.899987296034453</c:v>
                </c:pt>
                <c:pt idx="432">
                  <c:v>89.899607249977592</c:v>
                </c:pt>
                <c:pt idx="433">
                  <c:v>89.89922575977107</c:v>
                </c:pt>
                <c:pt idx="434">
                  <c:v>89.898842819927467</c:v>
                </c:pt>
                <c:pt idx="435">
                  <c:v>89.898458424938411</c:v>
                </c:pt>
                <c:pt idx="436">
                  <c:v>89.89807256927466</c:v>
                </c:pt>
                <c:pt idx="437">
                  <c:v>89.897685247385951</c:v>
                </c:pt>
                <c:pt idx="438">
                  <c:v>89.897296453700946</c:v>
                </c:pt>
                <c:pt idx="439">
                  <c:v>89.896906182627092</c:v>
                </c:pt>
                <c:pt idx="440">
                  <c:v>89.89651442855066</c:v>
                </c:pt>
                <c:pt idx="441">
                  <c:v>89.896121185836549</c:v>
                </c:pt>
                <c:pt idx="442">
                  <c:v>89.895726448828242</c:v>
                </c:pt>
                <c:pt idx="443">
                  <c:v>89.895330211847721</c:v>
                </c:pt>
                <c:pt idx="444">
                  <c:v>89.894932469195467</c:v>
                </c:pt>
                <c:pt idx="445">
                  <c:v>89.894533215150219</c:v>
                </c:pt>
                <c:pt idx="446">
                  <c:v>89.894132443969056</c:v>
                </c:pt>
                <c:pt idx="447">
                  <c:v>89.893730149887134</c:v>
                </c:pt>
                <c:pt idx="448">
                  <c:v>89.893326327117833</c:v>
                </c:pt>
                <c:pt idx="449">
                  <c:v>89.892920969852455</c:v>
                </c:pt>
                <c:pt idx="450">
                  <c:v>89.892514072260269</c:v>
                </c:pt>
                <c:pt idx="451">
                  <c:v>89.892105628488366</c:v>
                </c:pt>
                <c:pt idx="452">
                  <c:v>89.891695632661666</c:v>
                </c:pt>
                <c:pt idx="453">
                  <c:v>89.891284078882677</c:v>
                </c:pt>
                <c:pt idx="454">
                  <c:v>89.890870961231585</c:v>
                </c:pt>
                <c:pt idx="455">
                  <c:v>89.890456273766006</c:v>
                </c:pt>
                <c:pt idx="456">
                  <c:v>89.890040010521034</c:v>
                </c:pt>
                <c:pt idx="457">
                  <c:v>89.889622165509095</c:v>
                </c:pt>
                <c:pt idx="458">
                  <c:v>89.889202732719838</c:v>
                </c:pt>
                <c:pt idx="459">
                  <c:v>89.888781706120113</c:v>
                </c:pt>
                <c:pt idx="460">
                  <c:v>89.88835907965381</c:v>
                </c:pt>
                <c:pt idx="461">
                  <c:v>89.887934847241837</c:v>
                </c:pt>
                <c:pt idx="462">
                  <c:v>89.887509002782011</c:v>
                </c:pt>
                <c:pt idx="463">
                  <c:v>89.887081540148955</c:v>
                </c:pt>
                <c:pt idx="464">
                  <c:v>89.886652453194003</c:v>
                </c:pt>
                <c:pt idx="465">
                  <c:v>89.886221735745153</c:v>
                </c:pt>
                <c:pt idx="466">
                  <c:v>89.885789381606969</c:v>
                </c:pt>
                <c:pt idx="467">
                  <c:v>89.885355384560427</c:v>
                </c:pt>
                <c:pt idx="468">
                  <c:v>89.884919738362882</c:v>
                </c:pt>
                <c:pt idx="469">
                  <c:v>89.884482436748058</c:v>
                </c:pt>
                <c:pt idx="470">
                  <c:v>89.884043473425734</c:v>
                </c:pt>
                <c:pt idx="471">
                  <c:v>89.883602842081928</c:v>
                </c:pt>
                <c:pt idx="472">
                  <c:v>89.883160536378554</c:v>
                </c:pt>
                <c:pt idx="473">
                  <c:v>89.882716549953543</c:v>
                </c:pt>
                <c:pt idx="474">
                  <c:v>89.882270876420577</c:v>
                </c:pt>
                <c:pt idx="475">
                  <c:v>89.881823509369113</c:v>
                </c:pt>
                <c:pt idx="476">
                  <c:v>89.881374442364262</c:v>
                </c:pt>
                <c:pt idx="477">
                  <c:v>89.880923668946693</c:v>
                </c:pt>
                <c:pt idx="478">
                  <c:v>89.880471182632462</c:v>
                </c:pt>
                <c:pt idx="479">
                  <c:v>89.880016976913083</c:v>
                </c:pt>
                <c:pt idx="480">
                  <c:v>89.879561045255315</c:v>
                </c:pt>
                <c:pt idx="481">
                  <c:v>89.879103381101061</c:v>
                </c:pt>
                <c:pt idx="482">
                  <c:v>89.87864397786737</c:v>
                </c:pt>
                <c:pt idx="483">
                  <c:v>89.878182828946208</c:v>
                </c:pt>
                <c:pt idx="484">
                  <c:v>89.87771992770449</c:v>
                </c:pt>
                <c:pt idx="485">
                  <c:v>89.877255267483946</c:v>
                </c:pt>
                <c:pt idx="486">
                  <c:v>89.876788841600941</c:v>
                </c:pt>
                <c:pt idx="487">
                  <c:v>89.876320643346503</c:v>
                </c:pt>
                <c:pt idx="488">
                  <c:v>89.875850665986178</c:v>
                </c:pt>
                <c:pt idx="489">
                  <c:v>89.875378902759863</c:v>
                </c:pt>
                <c:pt idx="490">
                  <c:v>89.87490534688186</c:v>
                </c:pt>
                <c:pt idx="491">
                  <c:v>89.874429991540623</c:v>
                </c:pt>
                <c:pt idx="492">
                  <c:v>89.873952829898755</c:v>
                </c:pt>
                <c:pt idx="493">
                  <c:v>89.873473855092897</c:v>
                </c:pt>
                <c:pt idx="494">
                  <c:v>89.872993060233568</c:v>
                </c:pt>
                <c:pt idx="495">
                  <c:v>89.872510438405186</c:v>
                </c:pt>
                <c:pt idx="496">
                  <c:v>89.872025982665846</c:v>
                </c:pt>
                <c:pt idx="497">
                  <c:v>89.871539686047271</c:v>
                </c:pt>
                <c:pt idx="498">
                  <c:v>89.871051541554721</c:v>
                </c:pt>
                <c:pt idx="499">
                  <c:v>89.870561542166868</c:v>
                </c:pt>
                <c:pt idx="500">
                  <c:v>89.870069680835783</c:v>
                </c:pt>
                <c:pt idx="501">
                  <c:v>89.869575950486649</c:v>
                </c:pt>
                <c:pt idx="502">
                  <c:v>89.869080344017846</c:v>
                </c:pt>
                <c:pt idx="503">
                  <c:v>89.86858285430074</c:v>
                </c:pt>
                <c:pt idx="504">
                  <c:v>89.86808347417967</c:v>
                </c:pt>
                <c:pt idx="505">
                  <c:v>89.86758219647173</c:v>
                </c:pt>
                <c:pt idx="506">
                  <c:v>89.86707901396673</c:v>
                </c:pt>
                <c:pt idx="507">
                  <c:v>89.866573919427154</c:v>
                </c:pt>
                <c:pt idx="508">
                  <c:v>89.866066905587886</c:v>
                </c:pt>
                <c:pt idx="509">
                  <c:v>89.865557965156313</c:v>
                </c:pt>
                <c:pt idx="510">
                  <c:v>89.865047090812055</c:v>
                </c:pt>
                <c:pt idx="511">
                  <c:v>89.86453427520695</c:v>
                </c:pt>
                <c:pt idx="512">
                  <c:v>89.864019510964908</c:v>
                </c:pt>
                <c:pt idx="513">
                  <c:v>89.863502790681835</c:v>
                </c:pt>
                <c:pt idx="514">
                  <c:v>89.862984106925481</c:v>
                </c:pt>
                <c:pt idx="515">
                  <c:v>89.86246345223536</c:v>
                </c:pt>
                <c:pt idx="516">
                  <c:v>89.861940819122708</c:v>
                </c:pt>
                <c:pt idx="517">
                  <c:v>89.861416200070238</c:v>
                </c:pt>
                <c:pt idx="518">
                  <c:v>89.860889587532128</c:v>
                </c:pt>
                <c:pt idx="519">
                  <c:v>89.860360973933908</c:v>
                </c:pt>
                <c:pt idx="520">
                  <c:v>89.859830351672329</c:v>
                </c:pt>
                <c:pt idx="521">
                  <c:v>89.859297713115254</c:v>
                </c:pt>
                <c:pt idx="522">
                  <c:v>89.858763050601539</c:v>
                </c:pt>
                <c:pt idx="523">
                  <c:v>89.858226356440937</c:v>
                </c:pt>
                <c:pt idx="524">
                  <c:v>89.857687622914014</c:v>
                </c:pt>
                <c:pt idx="525">
                  <c:v>89.857146842271987</c:v>
                </c:pt>
                <c:pt idx="526">
                  <c:v>89.85660400673666</c:v>
                </c:pt>
                <c:pt idx="527">
                  <c:v>89.856059108500276</c:v>
                </c:pt>
                <c:pt idx="528">
                  <c:v>89.85551213972542</c:v>
                </c:pt>
                <c:pt idx="529">
                  <c:v>89.854963092544864</c:v>
                </c:pt>
                <c:pt idx="530">
                  <c:v>89.854411959061594</c:v>
                </c:pt>
                <c:pt idx="531">
                  <c:v>89.853858731348467</c:v>
                </c:pt>
                <c:pt idx="532">
                  <c:v>89.853303401448343</c:v>
                </c:pt>
                <c:pt idx="533">
                  <c:v>89.852745961373799</c:v>
                </c:pt>
                <c:pt idx="534">
                  <c:v>89.852186403107083</c:v>
                </c:pt>
                <c:pt idx="535">
                  <c:v>89.85162471859995</c:v>
                </c:pt>
                <c:pt idx="536">
                  <c:v>89.851060899773643</c:v>
                </c:pt>
                <c:pt idx="537">
                  <c:v>89.850494938518679</c:v>
                </c:pt>
                <c:pt idx="538">
                  <c:v>89.849926826694784</c:v>
                </c:pt>
                <c:pt idx="539">
                  <c:v>89.849356556130758</c:v>
                </c:pt>
                <c:pt idx="540">
                  <c:v>89.848784118624337</c:v>
                </c:pt>
                <c:pt idx="541">
                  <c:v>89.848209505942137</c:v>
                </c:pt>
                <c:pt idx="542">
                  <c:v>89.847632709819479</c:v>
                </c:pt>
                <c:pt idx="543">
                  <c:v>89.847053721960279</c:v>
                </c:pt>
                <c:pt idx="544">
                  <c:v>89.846472534037005</c:v>
                </c:pt>
                <c:pt idx="545">
                  <c:v>89.845889137690378</c:v>
                </c:pt>
                <c:pt idx="546">
                  <c:v>89.84530352452947</c:v>
                </c:pt>
                <c:pt idx="547">
                  <c:v>89.844715686131408</c:v>
                </c:pt>
                <c:pt idx="548">
                  <c:v>89.844125614041374</c:v>
                </c:pt>
                <c:pt idx="549">
                  <c:v>89.843533299772417</c:v>
                </c:pt>
                <c:pt idx="550">
                  <c:v>89.842938734805301</c:v>
                </c:pt>
                <c:pt idx="551">
                  <c:v>89.842341910588544</c:v>
                </c:pt>
                <c:pt idx="552">
                  <c:v>89.841742818538066</c:v>
                </c:pt>
                <c:pt idx="553">
                  <c:v>89.841141450037213</c:v>
                </c:pt>
                <c:pt idx="554">
                  <c:v>89.840537796436649</c:v>
                </c:pt>
                <c:pt idx="555">
                  <c:v>89.839931849054096</c:v>
                </c:pt>
                <c:pt idx="556">
                  <c:v>89.839323599174406</c:v>
                </c:pt>
                <c:pt idx="557">
                  <c:v>89.838713038049221</c:v>
                </c:pt>
                <c:pt idx="558">
                  <c:v>89.838100156897013</c:v>
                </c:pt>
                <c:pt idx="559">
                  <c:v>89.83748494690289</c:v>
                </c:pt>
                <c:pt idx="560">
                  <c:v>89.836867399218477</c:v>
                </c:pt>
                <c:pt idx="561">
                  <c:v>89.836247504961747</c:v>
                </c:pt>
                <c:pt idx="562">
                  <c:v>89.83562525521701</c:v>
                </c:pt>
                <c:pt idx="563">
                  <c:v>89.835000641034668</c:v>
                </c:pt>
                <c:pt idx="564">
                  <c:v>89.834373653431115</c:v>
                </c:pt>
                <c:pt idx="565">
                  <c:v>89.83374428338864</c:v>
                </c:pt>
                <c:pt idx="566">
                  <c:v>89.833112521855298</c:v>
                </c:pt>
                <c:pt idx="567">
                  <c:v>89.832478359744727</c:v>
                </c:pt>
                <c:pt idx="568">
                  <c:v>89.831841787936085</c:v>
                </c:pt>
                <c:pt idx="569">
                  <c:v>89.831202797273846</c:v>
                </c:pt>
                <c:pt idx="570">
                  <c:v>89.830561378567737</c:v>
                </c:pt>
                <c:pt idx="571">
                  <c:v>89.829917522592595</c:v>
                </c:pt>
                <c:pt idx="572">
                  <c:v>89.829271220088188</c:v>
                </c:pt>
                <c:pt idx="573">
                  <c:v>89.828622461759082</c:v>
                </c:pt>
                <c:pt idx="574">
                  <c:v>89.827971238274614</c:v>
                </c:pt>
                <c:pt idx="575">
                  <c:v>89.827317540268609</c:v>
                </c:pt>
                <c:pt idx="576">
                  <c:v>89.826661358339365</c:v>
                </c:pt>
                <c:pt idx="577">
                  <c:v>89.826002683049424</c:v>
                </c:pt>
                <c:pt idx="578">
                  <c:v>89.825341504925575</c:v>
                </c:pt>
                <c:pt idx="579">
                  <c:v>89.824677814458482</c:v>
                </c:pt>
                <c:pt idx="580">
                  <c:v>89.8240116021028</c:v>
                </c:pt>
                <c:pt idx="581">
                  <c:v>89.823342858276931</c:v>
                </c:pt>
                <c:pt idx="582">
                  <c:v>89.822671573362825</c:v>
                </c:pt>
                <c:pt idx="583">
                  <c:v>89.821997737705914</c:v>
                </c:pt>
                <c:pt idx="584">
                  <c:v>89.821321341615018</c:v>
                </c:pt>
                <c:pt idx="585">
                  <c:v>89.820642375362056</c:v>
                </c:pt>
                <c:pt idx="586">
                  <c:v>89.819960829182108</c:v>
                </c:pt>
                <c:pt idx="587">
                  <c:v>89.819276693273039</c:v>
                </c:pt>
                <c:pt idx="588">
                  <c:v>89.818589957795623</c:v>
                </c:pt>
                <c:pt idx="589">
                  <c:v>89.817900612873146</c:v>
                </c:pt>
                <c:pt idx="590">
                  <c:v>89.81720864859146</c:v>
                </c:pt>
                <c:pt idx="591">
                  <c:v>89.816514054998706</c:v>
                </c:pt>
                <c:pt idx="592">
                  <c:v>89.815816822105276</c:v>
                </c:pt>
                <c:pt idx="593">
                  <c:v>89.815116939883609</c:v>
                </c:pt>
                <c:pt idx="594">
                  <c:v>89.814414398267999</c:v>
                </c:pt>
                <c:pt idx="595">
                  <c:v>89.813709187154657</c:v>
                </c:pt>
                <c:pt idx="596">
                  <c:v>89.813001296401225</c:v>
                </c:pt>
                <c:pt idx="597">
                  <c:v>89.812290715826975</c:v>
                </c:pt>
                <c:pt idx="598">
                  <c:v>89.811577435212499</c:v>
                </c:pt>
                <c:pt idx="599">
                  <c:v>89.810861444299476</c:v>
                </c:pt>
                <c:pt idx="600">
                  <c:v>89.810142732790709</c:v>
                </c:pt>
                <c:pt idx="601">
                  <c:v>89.809421290349931</c:v>
                </c:pt>
                <c:pt idx="602">
                  <c:v>89.8086971066015</c:v>
                </c:pt>
                <c:pt idx="603">
                  <c:v>89.807970171130435</c:v>
                </c:pt>
                <c:pt idx="604">
                  <c:v>89.807240473482253</c:v>
                </c:pt>
                <c:pt idx="605">
                  <c:v>89.806508003162691</c:v>
                </c:pt>
                <c:pt idx="606">
                  <c:v>89.805772749637612</c:v>
                </c:pt>
                <c:pt idx="607">
                  <c:v>89.805034702332961</c:v>
                </c:pt>
                <c:pt idx="608">
                  <c:v>89.80429385063448</c:v>
                </c:pt>
                <c:pt idx="609">
                  <c:v>89.80355018388758</c:v>
                </c:pt>
                <c:pt idx="610">
                  <c:v>89.80280369139723</c:v>
                </c:pt>
                <c:pt idx="611">
                  <c:v>89.802054362427782</c:v>
                </c:pt>
                <c:pt idx="612">
                  <c:v>89.801302186202832</c:v>
                </c:pt>
                <c:pt idx="613">
                  <c:v>89.800547151905022</c:v>
                </c:pt>
                <c:pt idx="614">
                  <c:v>89.799789248675907</c:v>
                </c:pt>
                <c:pt idx="615">
                  <c:v>89.799028465615891</c:v>
                </c:pt>
                <c:pt idx="616">
                  <c:v>89.798264791783851</c:v>
                </c:pt>
                <c:pt idx="617">
                  <c:v>89.797498216197212</c:v>
                </c:pt>
                <c:pt idx="618">
                  <c:v>89.796728727831663</c:v>
                </c:pt>
                <c:pt idx="619">
                  <c:v>89.795956315621027</c:v>
                </c:pt>
                <c:pt idx="620">
                  <c:v>89.795180968457103</c:v>
                </c:pt>
                <c:pt idx="621">
                  <c:v>89.794402675189502</c:v>
                </c:pt>
                <c:pt idx="622">
                  <c:v>89.793621424625499</c:v>
                </c:pt>
                <c:pt idx="623">
                  <c:v>89.792837205529878</c:v>
                </c:pt>
                <c:pt idx="624">
                  <c:v>89.792050006624734</c:v>
                </c:pt>
                <c:pt idx="625">
                  <c:v>89.791259816589317</c:v>
                </c:pt>
                <c:pt idx="626">
                  <c:v>89.790466624059931</c:v>
                </c:pt>
                <c:pt idx="627">
                  <c:v>89.789670417629736</c:v>
                </c:pt>
                <c:pt idx="628">
                  <c:v>89.788871185848521</c:v>
                </c:pt>
                <c:pt idx="629">
                  <c:v>89.788068917222617</c:v>
                </c:pt>
                <c:pt idx="630">
                  <c:v>89.787263600214743</c:v>
                </c:pt>
                <c:pt idx="631">
                  <c:v>89.786455223243749</c:v>
                </c:pt>
                <c:pt idx="632">
                  <c:v>89.785643774684573</c:v>
                </c:pt>
                <c:pt idx="633">
                  <c:v>89.784829242867943</c:v>
                </c:pt>
                <c:pt idx="634">
                  <c:v>89.784011616080349</c:v>
                </c:pt>
                <c:pt idx="635">
                  <c:v>89.783190882563716</c:v>
                </c:pt>
                <c:pt idx="636">
                  <c:v>89.782367030515374</c:v>
                </c:pt>
                <c:pt idx="637">
                  <c:v>89.781540048087834</c:v>
                </c:pt>
                <c:pt idx="638">
                  <c:v>89.780709923388642</c:v>
                </c:pt>
                <c:pt idx="639">
                  <c:v>89.779876644480126</c:v>
                </c:pt>
                <c:pt idx="640">
                  <c:v>89.779040199379324</c:v>
                </c:pt>
                <c:pt idx="641">
                  <c:v>89.77820057605777</c:v>
                </c:pt>
                <c:pt idx="642">
                  <c:v>89.777357762441326</c:v>
                </c:pt>
                <c:pt idx="643">
                  <c:v>89.776511746410009</c:v>
                </c:pt>
                <c:pt idx="644">
                  <c:v>89.775662515797791</c:v>
                </c:pt>
                <c:pt idx="645">
                  <c:v>89.77481005839249</c:v>
                </c:pt>
                <c:pt idx="646">
                  <c:v>89.773954361935495</c:v>
                </c:pt>
                <c:pt idx="647">
                  <c:v>89.773095414121727</c:v>
                </c:pt>
                <c:pt idx="648">
                  <c:v>89.772233202599338</c:v>
                </c:pt>
                <c:pt idx="649">
                  <c:v>89.771367714969571</c:v>
                </c:pt>
                <c:pt idx="650">
                  <c:v>89.770498938786659</c:v>
                </c:pt>
                <c:pt idx="651">
                  <c:v>89.76962686155747</c:v>
                </c:pt>
                <c:pt idx="652">
                  <c:v>89.768751470741535</c:v>
                </c:pt>
                <c:pt idx="653">
                  <c:v>89.767872753750723</c:v>
                </c:pt>
                <c:pt idx="654">
                  <c:v>89.766990697949097</c:v>
                </c:pt>
                <c:pt idx="655">
                  <c:v>89.766105290652789</c:v>
                </c:pt>
                <c:pt idx="656">
                  <c:v>89.765216519129766</c:v>
                </c:pt>
                <c:pt idx="657">
                  <c:v>89.76432437059961</c:v>
                </c:pt>
                <c:pt idx="658">
                  <c:v>89.763428832233458</c:v>
                </c:pt>
                <c:pt idx="659">
                  <c:v>89.762529891153605</c:v>
                </c:pt>
                <c:pt idx="660">
                  <c:v>89.761627534433629</c:v>
                </c:pt>
                <c:pt idx="661">
                  <c:v>89.760721749097897</c:v>
                </c:pt>
                <c:pt idx="662">
                  <c:v>89.75981252212155</c:v>
                </c:pt>
                <c:pt idx="663">
                  <c:v>89.758899840430288</c:v>
                </c:pt>
                <c:pt idx="664">
                  <c:v>89.757983690900204</c:v>
                </c:pt>
                <c:pt idx="665">
                  <c:v>89.757064060357507</c:v>
                </c:pt>
                <c:pt idx="666">
                  <c:v>89.756140935578415</c:v>
                </c:pt>
                <c:pt idx="667">
                  <c:v>89.755214303288952</c:v>
                </c:pt>
                <c:pt idx="668">
                  <c:v>89.754284150164779</c:v>
                </c:pt>
                <c:pt idx="669">
                  <c:v>89.753350462830852</c:v>
                </c:pt>
                <c:pt idx="670">
                  <c:v>89.75241322786151</c:v>
                </c:pt>
                <c:pt idx="671">
                  <c:v>89.751472431780016</c:v>
                </c:pt>
                <c:pt idx="672">
                  <c:v>89.750528061058489</c:v>
                </c:pt>
                <c:pt idx="673">
                  <c:v>89.749580102117704</c:v>
                </c:pt>
                <c:pt idx="674">
                  <c:v>89.748628541326923</c:v>
                </c:pt>
                <c:pt idx="675">
                  <c:v>89.747673365003578</c:v>
                </c:pt>
                <c:pt idx="676">
                  <c:v>89.746714559413206</c:v>
                </c:pt>
                <c:pt idx="677">
                  <c:v>89.745752110769232</c:v>
                </c:pt>
                <c:pt idx="678">
                  <c:v>89.744786005232726</c:v>
                </c:pt>
                <c:pt idx="679">
                  <c:v>89.743816228912166</c:v>
                </c:pt>
                <c:pt idx="680">
                  <c:v>89.742842767863394</c:v>
                </c:pt>
                <c:pt idx="681">
                  <c:v>89.741865608089242</c:v>
                </c:pt>
                <c:pt idx="682">
                  <c:v>89.740884735539439</c:v>
                </c:pt>
                <c:pt idx="683">
                  <c:v>89.73990013611035</c:v>
                </c:pt>
                <c:pt idx="684">
                  <c:v>89.738911795644881</c:v>
                </c:pt>
                <c:pt idx="685">
                  <c:v>89.737919699932121</c:v>
                </c:pt>
                <c:pt idx="686">
                  <c:v>89.736923834707213</c:v>
                </c:pt>
                <c:pt idx="687">
                  <c:v>89.735924185651228</c:v>
                </c:pt>
                <c:pt idx="688">
                  <c:v>89.734920738390798</c:v>
                </c:pt>
                <c:pt idx="689">
                  <c:v>89.733913478498025</c:v>
                </c:pt>
                <c:pt idx="690">
                  <c:v>89.732902391490271</c:v>
                </c:pt>
                <c:pt idx="691">
                  <c:v>89.731887462829903</c:v>
                </c:pt>
                <c:pt idx="692">
                  <c:v>89.730868677924136</c:v>
                </c:pt>
                <c:pt idx="693">
                  <c:v>89.729846022124747</c:v>
                </c:pt>
                <c:pt idx="694">
                  <c:v>89.728819480727921</c:v>
                </c:pt>
                <c:pt idx="695">
                  <c:v>89.727789038974066</c:v>
                </c:pt>
                <c:pt idx="696">
                  <c:v>89.726754682047542</c:v>
                </c:pt>
                <c:pt idx="697">
                  <c:v>89.725716395076489</c:v>
                </c:pt>
                <c:pt idx="698">
                  <c:v>89.724674163132605</c:v>
                </c:pt>
                <c:pt idx="699">
                  <c:v>89.723627971230883</c:v>
                </c:pt>
                <c:pt idx="700">
                  <c:v>89.722577804329504</c:v>
                </c:pt>
                <c:pt idx="701">
                  <c:v>89.721523647329533</c:v>
                </c:pt>
                <c:pt idx="702">
                  <c:v>89.720465485074683</c:v>
                </c:pt>
                <c:pt idx="703">
                  <c:v>89.719403302351211</c:v>
                </c:pt>
                <c:pt idx="704">
                  <c:v>89.718337083887647</c:v>
                </c:pt>
                <c:pt idx="705">
                  <c:v>89.717266814354446</c:v>
                </c:pt>
                <c:pt idx="706">
                  <c:v>89.716192478364022</c:v>
                </c:pt>
                <c:pt idx="707">
                  <c:v>89.71511406047027</c:v>
                </c:pt>
                <c:pt idx="708">
                  <c:v>89.714031545168538</c:v>
                </c:pt>
                <c:pt idx="709">
                  <c:v>89.712944916895353</c:v>
                </c:pt>
                <c:pt idx="710">
                  <c:v>89.711854160028068</c:v>
                </c:pt>
                <c:pt idx="711">
                  <c:v>89.710759258884877</c:v>
                </c:pt>
                <c:pt idx="712">
                  <c:v>89.709660197724347</c:v>
                </c:pt>
                <c:pt idx="713">
                  <c:v>89.708556960745398</c:v>
                </c:pt>
                <c:pt idx="714">
                  <c:v>89.707449532086926</c:v>
                </c:pt>
                <c:pt idx="715">
                  <c:v>89.706337895827687</c:v>
                </c:pt>
                <c:pt idx="716">
                  <c:v>89.705222035985926</c:v>
                </c:pt>
                <c:pt idx="717">
                  <c:v>89.704101936519351</c:v>
                </c:pt>
                <c:pt idx="718">
                  <c:v>89.702977581324674</c:v>
                </c:pt>
                <c:pt idx="719">
                  <c:v>89.701848954237647</c:v>
                </c:pt>
                <c:pt idx="720">
                  <c:v>89.700716039032571</c:v>
                </c:pt>
                <c:pt idx="721">
                  <c:v>89.6995788194222</c:v>
                </c:pt>
                <c:pt idx="722">
                  <c:v>89.698437279057472</c:v>
                </c:pt>
                <c:pt idx="723">
                  <c:v>89.697291401527309</c:v>
                </c:pt>
                <c:pt idx="724">
                  <c:v>89.696141170358374</c:v>
                </c:pt>
                <c:pt idx="725">
                  <c:v>89.694986569014802</c:v>
                </c:pt>
                <c:pt idx="726">
                  <c:v>89.693827580897974</c:v>
                </c:pt>
                <c:pt idx="727">
                  <c:v>89.692664189346274</c:v>
                </c:pt>
                <c:pt idx="728">
                  <c:v>89.691496377634934</c:v>
                </c:pt>
                <c:pt idx="729">
                  <c:v>89.690324128975618</c:v>
                </c:pt>
                <c:pt idx="730">
                  <c:v>89.689147426516428</c:v>
                </c:pt>
                <c:pt idx="731">
                  <c:v>89.687966253341401</c:v>
                </c:pt>
                <c:pt idx="732">
                  <c:v>89.686780592470427</c:v>
                </c:pt>
                <c:pt idx="733">
                  <c:v>89.685590426859008</c:v>
                </c:pt>
                <c:pt idx="734">
                  <c:v>89.684395739397985</c:v>
                </c:pt>
                <c:pt idx="735">
                  <c:v>89.683196512913156</c:v>
                </c:pt>
                <c:pt idx="736">
                  <c:v>89.681992730165362</c:v>
                </c:pt>
                <c:pt idx="737">
                  <c:v>89.680784373849846</c:v>
                </c:pt>
                <c:pt idx="738">
                  <c:v>89.679571426596326</c:v>
                </c:pt>
                <c:pt idx="739">
                  <c:v>89.678353870968564</c:v>
                </c:pt>
                <c:pt idx="740">
                  <c:v>89.677131689464161</c:v>
                </c:pt>
                <c:pt idx="741">
                  <c:v>89.675904864514379</c:v>
                </c:pt>
                <c:pt idx="742">
                  <c:v>89.67467337848376</c:v>
                </c:pt>
                <c:pt idx="743">
                  <c:v>89.673437213669956</c:v>
                </c:pt>
                <c:pt idx="744">
                  <c:v>89.672196352303501</c:v>
                </c:pt>
                <c:pt idx="745">
                  <c:v>89.670950776547485</c:v>
                </c:pt>
                <c:pt idx="746">
                  <c:v>89.669700468497325</c:v>
                </c:pt>
                <c:pt idx="747">
                  <c:v>89.668445410180539</c:v>
                </c:pt>
                <c:pt idx="748">
                  <c:v>89.66718558355646</c:v>
                </c:pt>
                <c:pt idx="749">
                  <c:v>89.665920970515984</c:v>
                </c:pt>
                <c:pt idx="750">
                  <c:v>89.664651552881296</c:v>
                </c:pt>
                <c:pt idx="751">
                  <c:v>89.663377312405672</c:v>
                </c:pt>
                <c:pt idx="752">
                  <c:v>89.662098230773097</c:v>
                </c:pt>
                <c:pt idx="753">
                  <c:v>89.660814289598164</c:v>
                </c:pt>
                <c:pt idx="754">
                  <c:v>89.659525470425649</c:v>
                </c:pt>
                <c:pt idx="755">
                  <c:v>89.65823175473038</c:v>
                </c:pt>
                <c:pt idx="756">
                  <c:v>89.656933123916914</c:v>
                </c:pt>
                <c:pt idx="757">
                  <c:v>89.655629559319252</c:v>
                </c:pt>
                <c:pt idx="758">
                  <c:v>89.654321042200593</c:v>
                </c:pt>
                <c:pt idx="759">
                  <c:v>89.653007553753071</c:v>
                </c:pt>
                <c:pt idx="760">
                  <c:v>89.651689075097522</c:v>
                </c:pt>
                <c:pt idx="761">
                  <c:v>89.650365587283133</c:v>
                </c:pt>
                <c:pt idx="762">
                  <c:v>89.649037071287225</c:v>
                </c:pt>
                <c:pt idx="763">
                  <c:v>89.647703508014985</c:v>
                </c:pt>
                <c:pt idx="764">
                  <c:v>89.646364878299153</c:v>
                </c:pt>
                <c:pt idx="765">
                  <c:v>89.645021162899823</c:v>
                </c:pt>
                <c:pt idx="766">
                  <c:v>89.643672342504061</c:v>
                </c:pt>
                <c:pt idx="767">
                  <c:v>89.642318397725759</c:v>
                </c:pt>
                <c:pt idx="768">
                  <c:v>89.640959309105213</c:v>
                </c:pt>
                <c:pt idx="769">
                  <c:v>89.639595057108977</c:v>
                </c:pt>
                <c:pt idx="770">
                  <c:v>89.638225622129497</c:v>
                </c:pt>
                <c:pt idx="771">
                  <c:v>89.636850984484866</c:v>
                </c:pt>
                <c:pt idx="772">
                  <c:v>89.635471124418572</c:v>
                </c:pt>
                <c:pt idx="773">
                  <c:v>89.63408602209914</c:v>
                </c:pt>
                <c:pt idx="774">
                  <c:v>89.632695657619919</c:v>
                </c:pt>
                <c:pt idx="775">
                  <c:v>89.631300010998771</c:v>
                </c:pt>
                <c:pt idx="776">
                  <c:v>89.629899062177756</c:v>
                </c:pt>
                <c:pt idx="777">
                  <c:v>89.628492791022936</c:v>
                </c:pt>
                <c:pt idx="778">
                  <c:v>89.627081177323959</c:v>
                </c:pt>
                <c:pt idx="779">
                  <c:v>89.625664200793892</c:v>
                </c:pt>
                <c:pt idx="780">
                  <c:v>89.62424184106888</c:v>
                </c:pt>
                <c:pt idx="781">
                  <c:v>89.622814077707801</c:v>
                </c:pt>
                <c:pt idx="782">
                  <c:v>89.621380890192086</c:v>
                </c:pt>
                <c:pt idx="783">
                  <c:v>89.619942257925345</c:v>
                </c:pt>
                <c:pt idx="784">
                  <c:v>89.618498160233116</c:v>
                </c:pt>
                <c:pt idx="785">
                  <c:v>89.617048576362521</c:v>
                </c:pt>
                <c:pt idx="786">
                  <c:v>89.615593485482023</c:v>
                </c:pt>
                <c:pt idx="787">
                  <c:v>89.614132866681103</c:v>
                </c:pt>
                <c:pt idx="788">
                  <c:v>89.612666698969988</c:v>
                </c:pt>
                <c:pt idx="789">
                  <c:v>89.611194961279267</c:v>
                </c:pt>
                <c:pt idx="790">
                  <c:v>89.609717632459748</c:v>
                </c:pt>
                <c:pt idx="791">
                  <c:v>89.608234691281979</c:v>
                </c:pt>
                <c:pt idx="792">
                  <c:v>89.606746116436071</c:v>
                </c:pt>
                <c:pt idx="793">
                  <c:v>89.605251886531335</c:v>
                </c:pt>
                <c:pt idx="794">
                  <c:v>89.603751980096021</c:v>
                </c:pt>
                <c:pt idx="795">
                  <c:v>89.602246375576954</c:v>
                </c:pt>
                <c:pt idx="796">
                  <c:v>89.600735051339271</c:v>
                </c:pt>
                <c:pt idx="797">
                  <c:v>89.599217985666115</c:v>
                </c:pt>
                <c:pt idx="798">
                  <c:v>89.597695156758277</c:v>
                </c:pt>
                <c:pt idx="799">
                  <c:v>89.596166542733982</c:v>
                </c:pt>
                <c:pt idx="800">
                  <c:v>89.594632121628436</c:v>
                </c:pt>
                <c:pt idx="801">
                  <c:v>89.593091871393639</c:v>
                </c:pt>
                <c:pt idx="802">
                  <c:v>89.591545769898062</c:v>
                </c:pt>
                <c:pt idx="803">
                  <c:v>89.589993794926187</c:v>
                </c:pt>
                <c:pt idx="804">
                  <c:v>89.588435924178398</c:v>
                </c:pt>
                <c:pt idx="805">
                  <c:v>89.586872135270539</c:v>
                </c:pt>
                <c:pt idx="806">
                  <c:v>89.5853024057336</c:v>
                </c:pt>
                <c:pt idx="807">
                  <c:v>89.583726713013391</c:v>
                </c:pt>
                <c:pt idx="808">
                  <c:v>89.582145034470344</c:v>
                </c:pt>
                <c:pt idx="809">
                  <c:v>89.580557347378999</c:v>
                </c:pt>
                <c:pt idx="810">
                  <c:v>89.578963628927838</c:v>
                </c:pt>
                <c:pt idx="811">
                  <c:v>89.577363856218838</c:v>
                </c:pt>
                <c:pt idx="812">
                  <c:v>89.575758006267264</c:v>
                </c:pt>
                <c:pt idx="813">
                  <c:v>89.574146056001283</c:v>
                </c:pt>
                <c:pt idx="814">
                  <c:v>89.572527982261576</c:v>
                </c:pt>
                <c:pt idx="815">
                  <c:v>89.570903761801119</c:v>
                </c:pt>
                <c:pt idx="816">
                  <c:v>89.569273371284808</c:v>
                </c:pt>
                <c:pt idx="817">
                  <c:v>89.567636787289118</c:v>
                </c:pt>
                <c:pt idx="818">
                  <c:v>89.565993986301692</c:v>
                </c:pt>
                <c:pt idx="819">
                  <c:v>89.564344944721228</c:v>
                </c:pt>
                <c:pt idx="820">
                  <c:v>89.562689638856938</c:v>
                </c:pt>
                <c:pt idx="821">
                  <c:v>89.561028044928236</c:v>
                </c:pt>
                <c:pt idx="822">
                  <c:v>89.559360139064523</c:v>
                </c:pt>
                <c:pt idx="823">
                  <c:v>89.557685897304665</c:v>
                </c:pt>
                <c:pt idx="824">
                  <c:v>89.556005295596862</c:v>
                </c:pt>
                <c:pt idx="825">
                  <c:v>89.55431830979812</c:v>
                </c:pt>
                <c:pt idx="826">
                  <c:v>89.552624915674031</c:v>
                </c:pt>
                <c:pt idx="827">
                  <c:v>89.550925088898353</c:v>
                </c:pt>
                <c:pt idx="828">
                  <c:v>89.549218805052718</c:v>
                </c:pt>
                <c:pt idx="829">
                  <c:v>89.547506039626256</c:v>
                </c:pt>
                <c:pt idx="830">
                  <c:v>89.545786768015248</c:v>
                </c:pt>
                <c:pt idx="831">
                  <c:v>89.544060965522775</c:v>
                </c:pt>
                <c:pt idx="832">
                  <c:v>89.542328607358385</c:v>
                </c:pt>
                <c:pt idx="833">
                  <c:v>89.540589668637736</c:v>
                </c:pt>
                <c:pt idx="834">
                  <c:v>89.538844124382237</c:v>
                </c:pt>
                <c:pt idx="835">
                  <c:v>89.53709194951864</c:v>
                </c:pt>
                <c:pt idx="836">
                  <c:v>89.53533311887881</c:v>
                </c:pt>
                <c:pt idx="837">
                  <c:v>89.533567607199288</c:v>
                </c:pt>
                <c:pt idx="838">
                  <c:v>89.531795389120845</c:v>
                </c:pt>
                <c:pt idx="839">
                  <c:v>89.530016439188401</c:v>
                </c:pt>
                <c:pt idx="840">
                  <c:v>89.528230731850272</c:v>
                </c:pt>
                <c:pt idx="841">
                  <c:v>89.526438241458138</c:v>
                </c:pt>
                <c:pt idx="842">
                  <c:v>89.524638942266535</c:v>
                </c:pt>
                <c:pt idx="843">
                  <c:v>89.52283280843254</c:v>
                </c:pt>
                <c:pt idx="844">
                  <c:v>89.521019814015261</c:v>
                </c:pt>
                <c:pt idx="845">
                  <c:v>89.519199932975724</c:v>
                </c:pt>
                <c:pt idx="846">
                  <c:v>89.5173731391763</c:v>
                </c:pt>
                <c:pt idx="847">
                  <c:v>89.515539406380356</c:v>
                </c:pt>
                <c:pt idx="848">
                  <c:v>89.513698708252008</c:v>
                </c:pt>
                <c:pt idx="849">
                  <c:v>89.5118510183556</c:v>
                </c:pt>
                <c:pt idx="850">
                  <c:v>89.509996310155429</c:v>
                </c:pt>
                <c:pt idx="851">
                  <c:v>89.508134557015339</c:v>
                </c:pt>
                <c:pt idx="852">
                  <c:v>89.506265732198315</c:v>
                </c:pt>
                <c:pt idx="853">
                  <c:v>89.504389808866136</c:v>
                </c:pt>
                <c:pt idx="854">
                  <c:v>89.502506760078973</c:v>
                </c:pt>
                <c:pt idx="855">
                  <c:v>89.500616558795031</c:v>
                </c:pt>
                <c:pt idx="856">
                  <c:v>89.498719177870186</c:v>
                </c:pt>
                <c:pt idx="857">
                  <c:v>89.496814590057539</c:v>
                </c:pt>
                <c:pt idx="858">
                  <c:v>89.494902768007051</c:v>
                </c:pt>
                <c:pt idx="859">
                  <c:v>89.492983684265198</c:v>
                </c:pt>
                <c:pt idx="860">
                  <c:v>89.491057311274488</c:v>
                </c:pt>
                <c:pt idx="861">
                  <c:v>89.489123621373253</c:v>
                </c:pt>
                <c:pt idx="862">
                  <c:v>89.487182586795001</c:v>
                </c:pt>
                <c:pt idx="863">
                  <c:v>89.485234179668282</c:v>
                </c:pt>
                <c:pt idx="864">
                  <c:v>89.483278372016073</c:v>
                </c:pt>
                <c:pt idx="865">
                  <c:v>89.481315135755523</c:v>
                </c:pt>
                <c:pt idx="866">
                  <c:v>89.479344442697538</c:v>
                </c:pt>
                <c:pt idx="867">
                  <c:v>89.477366264546319</c:v>
                </c:pt>
                <c:pt idx="868">
                  <c:v>89.475380572899027</c:v>
                </c:pt>
                <c:pt idx="869">
                  <c:v>89.473387339245321</c:v>
                </c:pt>
                <c:pt idx="870">
                  <c:v>89.471386534967053</c:v>
                </c:pt>
                <c:pt idx="871">
                  <c:v>89.469378131337734</c:v>
                </c:pt>
                <c:pt idx="872">
                  <c:v>89.467362099522219</c:v>
                </c:pt>
                <c:pt idx="873">
                  <c:v>89.465338410576265</c:v>
                </c:pt>
                <c:pt idx="874">
                  <c:v>89.463307035446164</c:v>
                </c:pt>
                <c:pt idx="875">
                  <c:v>89.461267944968284</c:v>
                </c:pt>
                <c:pt idx="876">
                  <c:v>89.459221109868636</c:v>
                </c:pt>
                <c:pt idx="877">
                  <c:v>89.457166500762554</c:v>
                </c:pt>
                <c:pt idx="878">
                  <c:v>89.455104088154172</c:v>
                </c:pt>
                <c:pt idx="879">
                  <c:v>89.453033842436142</c:v>
                </c:pt>
                <c:pt idx="880">
                  <c:v>89.450955733888989</c:v>
                </c:pt>
                <c:pt idx="881">
                  <c:v>89.448869732680976</c:v>
                </c:pt>
                <c:pt idx="882">
                  <c:v>89.446775808867486</c:v>
                </c:pt>
                <c:pt idx="883">
                  <c:v>89.444673932390671</c:v>
                </c:pt>
                <c:pt idx="884">
                  <c:v>89.442564073078955</c:v>
                </c:pt>
                <c:pt idx="885">
                  <c:v>89.440446200646704</c:v>
                </c:pt>
                <c:pt idx="886">
                  <c:v>89.438320284693845</c:v>
                </c:pt>
                <c:pt idx="887">
                  <c:v>89.436186294705209</c:v>
                </c:pt>
                <c:pt idx="888">
                  <c:v>89.434044200050295</c:v>
                </c:pt>
                <c:pt idx="889">
                  <c:v>89.431893969982866</c:v>
                </c:pt>
                <c:pt idx="890">
                  <c:v>89.429735573640357</c:v>
                </c:pt>
                <c:pt idx="891">
                  <c:v>89.427568980043503</c:v>
                </c:pt>
                <c:pt idx="892">
                  <c:v>89.425394158095997</c:v>
                </c:pt>
                <c:pt idx="893">
                  <c:v>89.423211076583883</c:v>
                </c:pt>
                <c:pt idx="894">
                  <c:v>89.421019704175308</c:v>
                </c:pt>
                <c:pt idx="895">
                  <c:v>89.418820009419917</c:v>
                </c:pt>
                <c:pt idx="896">
                  <c:v>89.416611960748469</c:v>
                </c:pt>
                <c:pt idx="897">
                  <c:v>89.414395526472418</c:v>
                </c:pt>
                <c:pt idx="898">
                  <c:v>89.412170674783468</c:v>
                </c:pt>
                <c:pt idx="899">
                  <c:v>89.409937373753024</c:v>
                </c:pt>
                <c:pt idx="900">
                  <c:v>89.407695591331944</c:v>
                </c:pt>
                <c:pt idx="901">
                  <c:v>89.405445295349836</c:v>
                </c:pt>
                <c:pt idx="902">
                  <c:v>89.40318645351482</c:v>
                </c:pt>
                <c:pt idx="903">
                  <c:v>89.400919033412976</c:v>
                </c:pt>
                <c:pt idx="904">
                  <c:v>89.398643002507868</c:v>
                </c:pt>
                <c:pt idx="905">
                  <c:v>89.396358328140153</c:v>
                </c:pt>
                <c:pt idx="906">
                  <c:v>89.39406497752708</c:v>
                </c:pt>
                <c:pt idx="907">
                  <c:v>89.391762917762023</c:v>
                </c:pt>
                <c:pt idx="908">
                  <c:v>89.389452115814024</c:v>
                </c:pt>
                <c:pt idx="909">
                  <c:v>89.387132538527382</c:v>
                </c:pt>
                <c:pt idx="910">
                  <c:v>89.384804152621101</c:v>
                </c:pt>
                <c:pt idx="911">
                  <c:v>89.382466924688515</c:v>
                </c:pt>
                <c:pt idx="912">
                  <c:v>89.380120821196698</c:v>
                </c:pt>
                <c:pt idx="913">
                  <c:v>89.377765808486117</c:v>
                </c:pt>
                <c:pt idx="914">
                  <c:v>89.375401852770054</c:v>
                </c:pt>
                <c:pt idx="915">
                  <c:v>89.373028920134246</c:v>
                </c:pt>
                <c:pt idx="916">
                  <c:v>89.370646976536307</c:v>
                </c:pt>
                <c:pt idx="917">
                  <c:v>89.368255987805313</c:v>
                </c:pt>
                <c:pt idx="918">
                  <c:v>89.365855919641263</c:v>
                </c:pt>
                <c:pt idx="919">
                  <c:v>89.36344673761468</c:v>
                </c:pt>
                <c:pt idx="920">
                  <c:v>89.361028407166017</c:v>
                </c:pt>
                <c:pt idx="921">
                  <c:v>89.358600893605328</c:v>
                </c:pt>
                <c:pt idx="922">
                  <c:v>89.356164162111654</c:v>
                </c:pt>
                <c:pt idx="923">
                  <c:v>89.353718177732489</c:v>
                </c:pt>
                <c:pt idx="924">
                  <c:v>89.351262905383479</c:v>
                </c:pt>
                <c:pt idx="925">
                  <c:v>89.348798309847808</c:v>
                </c:pt>
                <c:pt idx="926">
                  <c:v>89.346324355775707</c:v>
                </c:pt>
                <c:pt idx="927">
                  <c:v>89.343841007683949</c:v>
                </c:pt>
                <c:pt idx="928">
                  <c:v>89.341348229955429</c:v>
                </c:pt>
                <c:pt idx="929">
                  <c:v>89.338845986838578</c:v>
                </c:pt>
                <c:pt idx="930">
                  <c:v>89.336334242446867</c:v>
                </c:pt>
                <c:pt idx="931">
                  <c:v>89.333812960758422</c:v>
                </c:pt>
                <c:pt idx="932">
                  <c:v>89.331282105615358</c:v>
                </c:pt>
                <c:pt idx="933">
                  <c:v>89.328741640723408</c:v>
                </c:pt>
                <c:pt idx="934">
                  <c:v>89.326191529651283</c:v>
                </c:pt>
                <c:pt idx="935">
                  <c:v>89.32363173583029</c:v>
                </c:pt>
                <c:pt idx="936">
                  <c:v>89.321062222553778</c:v>
                </c:pt>
                <c:pt idx="937">
                  <c:v>89.318482952976595</c:v>
                </c:pt>
                <c:pt idx="938">
                  <c:v>89.31589389011458</c:v>
                </c:pt>
                <c:pt idx="939">
                  <c:v>89.313294996844036</c:v>
                </c:pt>
                <c:pt idx="940">
                  <c:v>89.310686235901329</c:v>
                </c:pt>
                <c:pt idx="941">
                  <c:v>89.308067569882184</c:v>
                </c:pt>
                <c:pt idx="942">
                  <c:v>89.305438961241265</c:v>
                </c:pt>
                <c:pt idx="943">
                  <c:v>89.302800372291713</c:v>
                </c:pt>
                <c:pt idx="944">
                  <c:v>89.300151765204404</c:v>
                </c:pt>
                <c:pt idx="945">
                  <c:v>89.297493102007721</c:v>
                </c:pt>
                <c:pt idx="946">
                  <c:v>89.294824344586743</c:v>
                </c:pt>
                <c:pt idx="947">
                  <c:v>89.29214545468291</c:v>
                </c:pt>
                <c:pt idx="948">
                  <c:v>89.289456393893403</c:v>
                </c:pt>
                <c:pt idx="949">
                  <c:v>89.286757123670554</c:v>
                </c:pt>
                <c:pt idx="950">
                  <c:v>89.284047605321504</c:v>
                </c:pt>
                <c:pt idx="951">
                  <c:v>89.28132780000746</c:v>
                </c:pt>
                <c:pt idx="952">
                  <c:v>89.278597668743203</c:v>
                </c:pt>
                <c:pt idx="953">
                  <c:v>89.275857172396641</c:v>
                </c:pt>
                <c:pt idx="954">
                  <c:v>89.273106271688164</c:v>
                </c:pt>
                <c:pt idx="955">
                  <c:v>89.270344927190138</c:v>
                </c:pt>
                <c:pt idx="956">
                  <c:v>89.267573099326356</c:v>
                </c:pt>
                <c:pt idx="957">
                  <c:v>89.264790748371468</c:v>
                </c:pt>
                <c:pt idx="958">
                  <c:v>89.261997834450426</c:v>
                </c:pt>
                <c:pt idx="959">
                  <c:v>89.259194317538018</c:v>
                </c:pt>
                <c:pt idx="960">
                  <c:v>89.256380157458139</c:v>
                </c:pt>
                <c:pt idx="961">
                  <c:v>89.253555313883425</c:v>
                </c:pt>
                <c:pt idx="962">
                  <c:v>89.250719746334511</c:v>
                </c:pt>
                <c:pt idx="963">
                  <c:v>89.247873414179665</c:v>
                </c:pt>
                <c:pt idx="964">
                  <c:v>89.245016276634018</c:v>
                </c:pt>
                <c:pt idx="965">
                  <c:v>89.242148292759197</c:v>
                </c:pt>
                <c:pt idx="966">
                  <c:v>89.239269421462524</c:v>
                </c:pt>
                <c:pt idx="967">
                  <c:v>89.236379621496738</c:v>
                </c:pt>
                <c:pt idx="968">
                  <c:v>89.233478851459154</c:v>
                </c:pt>
                <c:pt idx="969">
                  <c:v>89.230567069791235</c:v>
                </c:pt>
                <c:pt idx="970">
                  <c:v>89.227644234777983</c:v>
                </c:pt>
                <c:pt idx="971">
                  <c:v>89.224710304547372</c:v>
                </c:pt>
                <c:pt idx="972">
                  <c:v>89.221765237069732</c:v>
                </c:pt>
                <c:pt idx="973">
                  <c:v>89.218808990157228</c:v>
                </c:pt>
                <c:pt idx="974">
                  <c:v>89.215841521463176</c:v>
                </c:pt>
                <c:pt idx="975">
                  <c:v>89.212862788481587</c:v>
                </c:pt>
                <c:pt idx="976">
                  <c:v>89.209872748546516</c:v>
                </c:pt>
                <c:pt idx="977">
                  <c:v>89.206871358831364</c:v>
                </c:pt>
                <c:pt idx="978">
                  <c:v>89.203858576348523</c:v>
                </c:pt>
                <c:pt idx="979">
                  <c:v>89.20083435794858</c:v>
                </c:pt>
                <c:pt idx="980">
                  <c:v>89.197798660319776</c:v>
                </c:pt>
                <c:pt idx="981">
                  <c:v>89.194751439987499</c:v>
                </c:pt>
                <c:pt idx="982">
                  <c:v>89.19169265331351</c:v>
                </c:pt>
                <c:pt idx="983">
                  <c:v>89.18862225649552</c:v>
                </c:pt>
                <c:pt idx="984">
                  <c:v>89.185540205566468</c:v>
                </c:pt>
                <c:pt idx="985">
                  <c:v>89.18244645639389</c:v>
                </c:pt>
                <c:pt idx="986">
                  <c:v>89.179340964679525</c:v>
                </c:pt>
                <c:pt idx="987">
                  <c:v>89.176223685958391</c:v>
                </c:pt>
                <c:pt idx="988">
                  <c:v>89.173094575598412</c:v>
                </c:pt>
                <c:pt idx="989">
                  <c:v>89.169953588799714</c:v>
                </c:pt>
                <c:pt idx="990">
                  <c:v>89.166800680594022</c:v>
                </c:pt>
                <c:pt idx="991">
                  <c:v>89.163635805843981</c:v>
                </c:pt>
                <c:pt idx="992">
                  <c:v>89.160458919242686</c:v>
                </c:pt>
                <c:pt idx="993">
                  <c:v>89.157269975312857</c:v>
                </c:pt>
                <c:pt idx="994">
                  <c:v>89.154068928406417</c:v>
                </c:pt>
                <c:pt idx="995">
                  <c:v>89.15085573270369</c:v>
                </c:pt>
                <c:pt idx="996">
                  <c:v>89.147630342212878</c:v>
                </c:pt>
                <c:pt idx="997">
                  <c:v>89.144392710769409</c:v>
                </c:pt>
                <c:pt idx="998">
                  <c:v>89.141142792035239</c:v>
                </c:pt>
                <c:pt idx="999">
                  <c:v>89.137880539498397</c:v>
                </c:pt>
                <c:pt idx="1000">
                  <c:v>89.134605906472032</c:v>
                </c:pt>
                <c:pt idx="1001">
                  <c:v>89.131318846094175</c:v>
                </c:pt>
                <c:pt idx="1002">
                  <c:v>89.128019311326682</c:v>
                </c:pt>
                <c:pt idx="1003">
                  <c:v>89.12470725495497</c:v>
                </c:pt>
                <c:pt idx="1004">
                  <c:v>89.121382629587004</c:v>
                </c:pt>
                <c:pt idx="1005">
                  <c:v>89.118045387652955</c:v>
                </c:pt>
                <c:pt idx="1006">
                  <c:v>89.114695481404439</c:v>
                </c:pt>
                <c:pt idx="1007">
                  <c:v>89.11133286291377</c:v>
                </c:pt>
                <c:pt idx="1008">
                  <c:v>89.107957484073438</c:v>
                </c:pt>
                <c:pt idx="1009">
                  <c:v>89.104569296595372</c:v>
                </c:pt>
                <c:pt idx="1010">
                  <c:v>89.101168252010382</c:v>
                </c:pt>
                <c:pt idx="1011">
                  <c:v>89.097754301667308</c:v>
                </c:pt>
                <c:pt idx="1012">
                  <c:v>89.094327396732524</c:v>
                </c:pt>
                <c:pt idx="1013">
                  <c:v>89.090887488189267</c:v>
                </c:pt>
                <c:pt idx="1014">
                  <c:v>89.08743452683683</c:v>
                </c:pt>
                <c:pt idx="1015">
                  <c:v>89.08396846329002</c:v>
                </c:pt>
                <c:pt idx="1016">
                  <c:v>89.080489247978463</c:v>
                </c:pt>
                <c:pt idx="1017">
                  <c:v>89.076996831145848</c:v>
                </c:pt>
                <c:pt idx="1018">
                  <c:v>89.073491162849379</c:v>
                </c:pt>
                <c:pt idx="1019">
                  <c:v>89.069972192958971</c:v>
                </c:pt>
                <c:pt idx="1020">
                  <c:v>89.066439871156675</c:v>
                </c:pt>
                <c:pt idx="1021">
                  <c:v>89.062894146935875</c:v>
                </c:pt>
                <c:pt idx="1022">
                  <c:v>89.059334969600727</c:v>
                </c:pt>
                <c:pt idx="1023">
                  <c:v>89.055762288265385</c:v>
                </c:pt>
                <c:pt idx="1024">
                  <c:v>89.052176051853309</c:v>
                </c:pt>
                <c:pt idx="1025">
                  <c:v>89.048576209096623</c:v>
                </c:pt>
                <c:pt idx="1026">
                  <c:v>89.044962708535422</c:v>
                </c:pt>
                <c:pt idx="1027">
                  <c:v>89.041335498517</c:v>
                </c:pt>
                <c:pt idx="1028">
                  <c:v>89.0376945271952</c:v>
                </c:pt>
                <c:pt idx="1029">
                  <c:v>89.034039742529671</c:v>
                </c:pt>
                <c:pt idx="1030">
                  <c:v>89.030371092285293</c:v>
                </c:pt>
                <c:pt idx="1031">
                  <c:v>89.026688524031286</c:v>
                </c:pt>
                <c:pt idx="1032">
                  <c:v>89.022991985140607</c:v>
                </c:pt>
                <c:pt idx="1033">
                  <c:v>89.019281422789248</c:v>
                </c:pt>
                <c:pt idx="1034">
                  <c:v>89.015556783955446</c:v>
                </c:pt>
                <c:pt idx="1035">
                  <c:v>89.011818015419053</c:v>
                </c:pt>
                <c:pt idx="1036">
                  <c:v>89.008065063760725</c:v>
                </c:pt>
                <c:pt idx="1037">
                  <c:v>89.004297875361317</c:v>
                </c:pt>
                <c:pt idx="1038">
                  <c:v>89.000516396401011</c:v>
                </c:pt>
                <c:pt idx="1039">
                  <c:v>88.996720572858777</c:v>
                </c:pt>
                <c:pt idx="1040">
                  <c:v>88.992910350511437</c:v>
                </c:pt>
                <c:pt idx="1041">
                  <c:v>88.989085674933094</c:v>
                </c:pt>
                <c:pt idx="1042">
                  <c:v>88.985246491494308</c:v>
                </c:pt>
                <c:pt idx="1043">
                  <c:v>88.981392745361433</c:v>
                </c:pt>
                <c:pt idx="1044">
                  <c:v>88.97752438149584</c:v>
                </c:pt>
                <c:pt idx="1045">
                  <c:v>88.973641344653075</c:v>
                </c:pt>
                <c:pt idx="1046">
                  <c:v>88.969743579382396</c:v>
                </c:pt>
                <c:pt idx="1047">
                  <c:v>88.965831030025697</c:v>
                </c:pt>
                <c:pt idx="1048">
                  <c:v>88.961903640716955</c:v>
                </c:pt>
                <c:pt idx="1049">
                  <c:v>88.957961355381499</c:v>
                </c:pt>
                <c:pt idx="1050">
                  <c:v>88.954004117735096</c:v>
                </c:pt>
                <c:pt idx="1051">
                  <c:v>88.950031871283386</c:v>
                </c:pt>
                <c:pt idx="1052">
                  <c:v>88.946044559320981</c:v>
                </c:pt>
                <c:pt idx="1053">
                  <c:v>88.942042124930808</c:v>
                </c:pt>
                <c:pt idx="1054">
                  <c:v>88.938024510983254</c:v>
                </c:pt>
                <c:pt idx="1055">
                  <c:v>88.933991660135476</c:v>
                </c:pt>
                <c:pt idx="1056">
                  <c:v>88.929943514830612</c:v>
                </c:pt>
                <c:pt idx="1057">
                  <c:v>88.925880017296947</c:v>
                </c:pt>
                <c:pt idx="1058">
                  <c:v>88.921801109547303</c:v>
                </c:pt>
                <c:pt idx="1059">
                  <c:v>88.917706733378054</c:v>
                </c:pt>
                <c:pt idx="1060">
                  <c:v>88.913596830368576</c:v>
                </c:pt>
                <c:pt idx="1061">
                  <c:v>88.909471341880234</c:v>
                </c:pt>
                <c:pt idx="1062">
                  <c:v>88.905330209055805</c:v>
                </c:pt>
                <c:pt idx="1063">
                  <c:v>88.901173372818533</c:v>
                </c:pt>
                <c:pt idx="1064">
                  <c:v>88.897000773871511</c:v>
                </c:pt>
                <c:pt idx="1065">
                  <c:v>88.892812352696737</c:v>
                </c:pt>
                <c:pt idx="1066">
                  <c:v>88.888608049554378</c:v>
                </c:pt>
                <c:pt idx="1067">
                  <c:v>88.884387804481989</c:v>
                </c:pt>
                <c:pt idx="1068">
                  <c:v>88.880151557293757</c:v>
                </c:pt>
                <c:pt idx="1069">
                  <c:v>88.875899247579611</c:v>
                </c:pt>
                <c:pt idx="1070">
                  <c:v>88.871630814704474</c:v>
                </c:pt>
                <c:pt idx="1071">
                  <c:v>88.867346197807464</c:v>
                </c:pt>
                <c:pt idx="1072">
                  <c:v>88.863045335801075</c:v>
                </c:pt>
                <c:pt idx="1073">
                  <c:v>88.858728167370387</c:v>
                </c:pt>
                <c:pt idx="1074">
                  <c:v>88.854394630972223</c:v>
                </c:pt>
                <c:pt idx="1075">
                  <c:v>88.850044664834357</c:v>
                </c:pt>
                <c:pt idx="1076">
                  <c:v>88.845678206954659</c:v>
                </c:pt>
                <c:pt idx="1077">
                  <c:v>88.8412951951004</c:v>
                </c:pt>
                <c:pt idx="1078">
                  <c:v>88.836895566807243</c:v>
                </c:pt>
                <c:pt idx="1079">
                  <c:v>88.83247925937863</c:v>
                </c:pt>
                <c:pt idx="1080">
                  <c:v>88.828046209884732</c:v>
                </c:pt>
                <c:pt idx="1081">
                  <c:v>88.823596355161868</c:v>
                </c:pt>
                <c:pt idx="1082">
                  <c:v>88.819129631811379</c:v>
                </c:pt>
                <c:pt idx="1083">
                  <c:v>88.814645976199103</c:v>
                </c:pt>
                <c:pt idx="1084">
                  <c:v>88.810145324454339</c:v>
                </c:pt>
                <c:pt idx="1085">
                  <c:v>88.805627612469081</c:v>
                </c:pt>
                <c:pt idx="1086">
                  <c:v>88.80109277589716</c:v>
                </c:pt>
                <c:pt idx="1087">
                  <c:v>88.796540750153383</c:v>
                </c:pt>
                <c:pt idx="1088">
                  <c:v>88.791971470412719</c:v>
                </c:pt>
                <c:pt idx="1089">
                  <c:v>88.787384871609461</c:v>
                </c:pt>
                <c:pt idx="1090">
                  <c:v>88.782780888436349</c:v>
                </c:pt>
                <c:pt idx="1091">
                  <c:v>88.778159455343712</c:v>
                </c:pt>
                <c:pt idx="1092">
                  <c:v>88.773520506538645</c:v>
                </c:pt>
                <c:pt idx="1093">
                  <c:v>88.76886397598409</c:v>
                </c:pt>
                <c:pt idx="1094">
                  <c:v>88.764189797398046</c:v>
                </c:pt>
                <c:pt idx="1095">
                  <c:v>88.75949790425274</c:v>
                </c:pt>
                <c:pt idx="1096">
                  <c:v>88.754788229773553</c:v>
                </c:pt>
                <c:pt idx="1097">
                  <c:v>88.750060706938413</c:v>
                </c:pt>
                <c:pt idx="1098">
                  <c:v>88.745315268476773</c:v>
                </c:pt>
                <c:pt idx="1099">
                  <c:v>88.740551846868783</c:v>
                </c:pt>
                <c:pt idx="1100">
                  <c:v>88.735770374344384</c:v>
                </c:pt>
                <c:pt idx="1101">
                  <c:v>88.730970782882494</c:v>
                </c:pt>
                <c:pt idx="1102">
                  <c:v>88.726153004210019</c:v>
                </c:pt>
                <c:pt idx="1103">
                  <c:v>88.721316969801123</c:v>
                </c:pt>
                <c:pt idx="1104">
                  <c:v>88.716462610876192</c:v>
                </c:pt>
                <c:pt idx="1105">
                  <c:v>88.711589858401013</c:v>
                </c:pt>
                <c:pt idx="1106">
                  <c:v>88.706698643085943</c:v>
                </c:pt>
                <c:pt idx="1107">
                  <c:v>88.701788895384837</c:v>
                </c:pt>
                <c:pt idx="1108">
                  <c:v>88.696860545494403</c:v>
                </c:pt>
                <c:pt idx="1109">
                  <c:v>88.691913523353108</c:v>
                </c:pt>
                <c:pt idx="1110">
                  <c:v>88.686947758640315</c:v>
                </c:pt>
                <c:pt idx="1111">
                  <c:v>88.681963180775469</c:v>
                </c:pt>
                <c:pt idx="1112">
                  <c:v>88.676959718917033</c:v>
                </c:pt>
                <c:pt idx="1113">
                  <c:v>88.671937301961805</c:v>
                </c:pt>
                <c:pt idx="1114">
                  <c:v>88.666895858543768</c:v>
                </c:pt>
                <c:pt idx="1115">
                  <c:v>88.661835317033322</c:v>
                </c:pt>
                <c:pt idx="1116">
                  <c:v>88.656755605536389</c:v>
                </c:pt>
                <c:pt idx="1117">
                  <c:v>88.651656651893305</c:v>
                </c:pt>
                <c:pt idx="1118">
                  <c:v>88.646538383678163</c:v>
                </c:pt>
                <c:pt idx="1119">
                  <c:v>88.641400728197752</c:v>
                </c:pt>
                <c:pt idx="1120">
                  <c:v>88.636243612490532</c:v>
                </c:pt>
                <c:pt idx="1121">
                  <c:v>88.631066963325921</c:v>
                </c:pt>
                <c:pt idx="1122">
                  <c:v>88.625870707203234</c:v>
                </c:pt>
                <c:pt idx="1123">
                  <c:v>88.62065477035074</c:v>
                </c:pt>
                <c:pt idx="1124">
                  <c:v>88.615419078724784</c:v>
                </c:pt>
                <c:pt idx="1125">
                  <c:v>88.61016355800885</c:v>
                </c:pt>
                <c:pt idx="1126">
                  <c:v>88.604888133612548</c:v>
                </c:pt>
                <c:pt idx="1127">
                  <c:v>88.599592730670778</c:v>
                </c:pt>
                <c:pt idx="1128">
                  <c:v>88.594277274042639</c:v>
                </c:pt>
                <c:pt idx="1129">
                  <c:v>88.588941688310683</c:v>
                </c:pt>
                <c:pt idx="1130">
                  <c:v>88.583585897779756</c:v>
                </c:pt>
                <c:pt idx="1131">
                  <c:v>88.578209826476169</c:v>
                </c:pt>
                <c:pt idx="1132">
                  <c:v>88.572813398146721</c:v>
                </c:pt>
                <c:pt idx="1133">
                  <c:v>88.567396536257746</c:v>
                </c:pt>
                <c:pt idx="1134">
                  <c:v>88.561959163994146</c:v>
                </c:pt>
                <c:pt idx="1135">
                  <c:v>88.556501204258367</c:v>
                </c:pt>
                <c:pt idx="1136">
                  <c:v>88.551022579669535</c:v>
                </c:pt>
                <c:pt idx="1137">
                  <c:v>88.545523212562443</c:v>
                </c:pt>
                <c:pt idx="1138">
                  <c:v>88.540003024986561</c:v>
                </c:pt>
                <c:pt idx="1139">
                  <c:v>88.534461938705121</c:v>
                </c:pt>
                <c:pt idx="1140">
                  <c:v>88.528899875194099</c:v>
                </c:pt>
                <c:pt idx="1141">
                  <c:v>88.523316755641204</c:v>
                </c:pt>
                <c:pt idx="1142">
                  <c:v>88.517712500944967</c:v>
                </c:pt>
                <c:pt idx="1143">
                  <c:v>88.512087031713705</c:v>
                </c:pt>
                <c:pt idx="1144">
                  <c:v>88.506440268264669</c:v>
                </c:pt>
                <c:pt idx="1145">
                  <c:v>88.500772130622835</c:v>
                </c:pt>
                <c:pt idx="1146">
                  <c:v>88.495082538520023</c:v>
                </c:pt>
                <c:pt idx="1147">
                  <c:v>88.489371411394004</c:v>
                </c:pt>
                <c:pt idx="1148">
                  <c:v>88.4836386683874</c:v>
                </c:pt>
                <c:pt idx="1149">
                  <c:v>88.477884228346639</c:v>
                </c:pt>
                <c:pt idx="1150">
                  <c:v>88.472108009821056</c:v>
                </c:pt>
                <c:pt idx="1151">
                  <c:v>88.466309931061843</c:v>
                </c:pt>
                <c:pt idx="1152">
                  <c:v>88.460489910021167</c:v>
                </c:pt>
                <c:pt idx="1153">
                  <c:v>88.454647864350861</c:v>
                </c:pt>
                <c:pt idx="1154">
                  <c:v>88.448783711401774</c:v>
                </c:pt>
                <c:pt idx="1155">
                  <c:v>88.442897368222518</c:v>
                </c:pt>
                <c:pt idx="1156">
                  <c:v>88.436988751558587</c:v>
                </c:pt>
                <c:pt idx="1157">
                  <c:v>88.431057777851223</c:v>
                </c:pt>
                <c:pt idx="1158">
                  <c:v>88.425104363236585</c:v>
                </c:pt>
                <c:pt idx="1159">
                  <c:v>88.419128423544436</c:v>
                </c:pt>
                <c:pt idx="1160">
                  <c:v>88.413129874297496</c:v>
                </c:pt>
                <c:pt idx="1161">
                  <c:v>88.40710863071007</c:v>
                </c:pt>
                <c:pt idx="1162">
                  <c:v>88.401064607687218</c:v>
                </c:pt>
                <c:pt idx="1163">
                  <c:v>88.394997719823692</c:v>
                </c:pt>
                <c:pt idx="1164">
                  <c:v>88.388907881402872</c:v>
                </c:pt>
                <c:pt idx="1165">
                  <c:v>88.382795006395753</c:v>
                </c:pt>
                <c:pt idx="1166">
                  <c:v>88.376659008459939</c:v>
                </c:pt>
                <c:pt idx="1167">
                  <c:v>88.370499800938532</c:v>
                </c:pt>
                <c:pt idx="1168">
                  <c:v>88.36431729685917</c:v>
                </c:pt>
                <c:pt idx="1169">
                  <c:v>88.358111408932899</c:v>
                </c:pt>
                <c:pt idx="1170">
                  <c:v>88.35188204955324</c:v>
                </c:pt>
                <c:pt idx="1171">
                  <c:v>88.345629130795103</c:v>
                </c:pt>
                <c:pt idx="1172">
                  <c:v>88.339352564413574</c:v>
                </c:pt>
                <c:pt idx="1173">
                  <c:v>88.333052261843221</c:v>
                </c:pt>
                <c:pt idx="1174">
                  <c:v>88.326728134196657</c:v>
                </c:pt>
                <c:pt idx="1175">
                  <c:v>88.320380092263747</c:v>
                </c:pt>
                <c:pt idx="1176">
                  <c:v>88.314008046510381</c:v>
                </c:pt>
                <c:pt idx="1177">
                  <c:v>88.307611907077614</c:v>
                </c:pt>
                <c:pt idx="1178">
                  <c:v>88.30119158378038</c:v>
                </c:pt>
                <c:pt idx="1179">
                  <c:v>88.294746986106588</c:v>
                </c:pt>
                <c:pt idx="1180">
                  <c:v>88.288278023215952</c:v>
                </c:pt>
                <c:pt idx="1181">
                  <c:v>88.281784603939073</c:v>
                </c:pt>
                <c:pt idx="1182">
                  <c:v>88.27526663677618</c:v>
                </c:pt>
                <c:pt idx="1183">
                  <c:v>88.268724029896177</c:v>
                </c:pt>
                <c:pt idx="1184">
                  <c:v>88.262156691135544</c:v>
                </c:pt>
                <c:pt idx="1185">
                  <c:v>88.255564527997265</c:v>
                </c:pt>
                <c:pt idx="1186">
                  <c:v>88.248947447649755</c:v>
                </c:pt>
                <c:pt idx="1187">
                  <c:v>88.242305356925741</c:v>
                </c:pt>
                <c:pt idx="1188">
                  <c:v>88.235638162321251</c:v>
                </c:pt>
                <c:pt idx="1189">
                  <c:v>88.228945769994453</c:v>
                </c:pt>
                <c:pt idx="1190">
                  <c:v>88.222228085764641</c:v>
                </c:pt>
                <c:pt idx="1191">
                  <c:v>88.215485015111128</c:v>
                </c:pt>
                <c:pt idx="1192">
                  <c:v>88.208716463172081</c:v>
                </c:pt>
                <c:pt idx="1193">
                  <c:v>88.201922334743543</c:v>
                </c:pt>
                <c:pt idx="1194">
                  <c:v>88.195102534278263</c:v>
                </c:pt>
                <c:pt idx="1195">
                  <c:v>88.188256965884676</c:v>
                </c:pt>
                <c:pt idx="1196">
                  <c:v>88.181385533325724</c:v>
                </c:pt>
                <c:pt idx="1197">
                  <c:v>88.174488140017829</c:v>
                </c:pt>
                <c:pt idx="1198">
                  <c:v>88.167564689029703</c:v>
                </c:pt>
                <c:pt idx="1199">
                  <c:v>88.160615083081382</c:v>
                </c:pt>
                <c:pt idx="1200">
                  <c:v>88.153639224542928</c:v>
                </c:pt>
                <c:pt idx="1201">
                  <c:v>88.146637015433598</c:v>
                </c:pt>
                <c:pt idx="1202">
                  <c:v>88.139608357420485</c:v>
                </c:pt>
                <c:pt idx="1203">
                  <c:v>88.132553151817461</c:v>
                </c:pt>
                <c:pt idx="1204">
                  <c:v>88.125471299584277</c:v>
                </c:pt>
                <c:pt idx="1205">
                  <c:v>88.118362701325083</c:v>
                </c:pt>
                <c:pt idx="1206">
                  <c:v>88.111227257287709</c:v>
                </c:pt>
                <c:pt idx="1207">
                  <c:v>88.104064867362212</c:v>
                </c:pt>
                <c:pt idx="1208">
                  <c:v>88.096875431080008</c:v>
                </c:pt>
                <c:pt idx="1209">
                  <c:v>88.089658847612625</c:v>
                </c:pt>
                <c:pt idx="1210">
                  <c:v>88.082415015770607</c:v>
                </c:pt>
                <c:pt idx="1211">
                  <c:v>88.075143834002404</c:v>
                </c:pt>
                <c:pt idx="1212">
                  <c:v>88.067845200393236</c:v>
                </c:pt>
                <c:pt idx="1213">
                  <c:v>88.060519012664059</c:v>
                </c:pt>
                <c:pt idx="1214">
                  <c:v>88.05316516817031</c:v>
                </c:pt>
                <c:pt idx="1215">
                  <c:v>88.045783563900784</c:v>
                </c:pt>
                <c:pt idx="1216">
                  <c:v>88.038374096476673</c:v>
                </c:pt>
                <c:pt idx="1217">
                  <c:v>88.030936662150239</c:v>
                </c:pt>
                <c:pt idx="1218">
                  <c:v>88.02347115680378</c:v>
                </c:pt>
                <c:pt idx="1219">
                  <c:v>88.015977475948546</c:v>
                </c:pt>
                <c:pt idx="1220">
                  <c:v>88.008455514723522</c:v>
                </c:pt>
                <c:pt idx="1221">
                  <c:v>88.000905167894246</c:v>
                </c:pt>
                <c:pt idx="1222">
                  <c:v>87.993326329851868</c:v>
                </c:pt>
                <c:pt idx="1223">
                  <c:v>87.985718894611836</c:v>
                </c:pt>
                <c:pt idx="1224">
                  <c:v>87.978082755812864</c:v>
                </c:pt>
                <c:pt idx="1225">
                  <c:v>87.970417806715673</c:v>
                </c:pt>
                <c:pt idx="1226">
                  <c:v>87.962723940202025</c:v>
                </c:pt>
                <c:pt idx="1227">
                  <c:v>87.955001048773454</c:v>
                </c:pt>
                <c:pt idx="1228">
                  <c:v>87.94724902455016</c:v>
                </c:pt>
                <c:pt idx="1229">
                  <c:v>87.93946775926986</c:v>
                </c:pt>
                <c:pt idx="1230">
                  <c:v>87.93165714428666</c:v>
                </c:pt>
                <c:pt idx="1231">
                  <c:v>87.92381707056991</c:v>
                </c:pt>
                <c:pt idx="1232">
                  <c:v>87.915947428703078</c:v>
                </c:pt>
                <c:pt idx="1233">
                  <c:v>87.908048108882568</c:v>
                </c:pt>
                <c:pt idx="1234">
                  <c:v>87.900119000916661</c:v>
                </c:pt>
                <c:pt idx="1235">
                  <c:v>87.892159994224073</c:v>
                </c:pt>
                <c:pt idx="1236">
                  <c:v>87.884170977833321</c:v>
                </c:pt>
                <c:pt idx="1237">
                  <c:v>87.876151840381169</c:v>
                </c:pt>
                <c:pt idx="1238">
                  <c:v>87.868102470111566</c:v>
                </c:pt>
                <c:pt idx="1239">
                  <c:v>87.86002275487462</c:v>
                </c:pt>
                <c:pt idx="1240">
                  <c:v>87.851912582125209</c:v>
                </c:pt>
                <c:pt idx="1241">
                  <c:v>87.84377183892218</c:v>
                </c:pt>
                <c:pt idx="1242">
                  <c:v>87.835600411926919</c:v>
                </c:pt>
                <c:pt idx="1243">
                  <c:v>87.82739818740221</c:v>
                </c:pt>
                <c:pt idx="1244">
                  <c:v>87.819165051211272</c:v>
                </c:pt>
                <c:pt idx="1245">
                  <c:v>87.810900888816434</c:v>
                </c:pt>
                <c:pt idx="1246">
                  <c:v>87.802605585278101</c:v>
                </c:pt>
                <c:pt idx="1247">
                  <c:v>87.794279025253488</c:v>
                </c:pt>
                <c:pt idx="1248">
                  <c:v>87.785921092995608</c:v>
                </c:pt>
                <c:pt idx="1249">
                  <c:v>87.777531672351955</c:v>
                </c:pt>
                <c:pt idx="1250">
                  <c:v>87.769110646763494</c:v>
                </c:pt>
                <c:pt idx="1251">
                  <c:v>87.76065789926345</c:v>
                </c:pt>
                <c:pt idx="1252">
                  <c:v>87.752173312476089</c:v>
                </c:pt>
                <c:pt idx="1253">
                  <c:v>87.743656768615821</c:v>
                </c:pt>
                <c:pt idx="1254">
                  <c:v>87.735108149485683</c:v>
                </c:pt>
                <c:pt idx="1255">
                  <c:v>87.726527336476437</c:v>
                </c:pt>
                <c:pt idx="1256">
                  <c:v>87.717914210565382</c:v>
                </c:pt>
                <c:pt idx="1257">
                  <c:v>87.709268652315131</c:v>
                </c:pt>
                <c:pt idx="1258">
                  <c:v>87.7005905418726</c:v>
                </c:pt>
                <c:pt idx="1259">
                  <c:v>87.691879758967588</c:v>
                </c:pt>
                <c:pt idx="1260">
                  <c:v>87.683136182911966</c:v>
                </c:pt>
                <c:pt idx="1261">
                  <c:v>87.674359692598344</c:v>
                </c:pt>
                <c:pt idx="1262">
                  <c:v>87.665550166498818</c:v>
                </c:pt>
                <c:pt idx="1263">
                  <c:v>87.656707482664189</c:v>
                </c:pt>
                <c:pt idx="1264">
                  <c:v>87.647831518722327</c:v>
                </c:pt>
                <c:pt idx="1265">
                  <c:v>87.638922151877381</c:v>
                </c:pt>
                <c:pt idx="1266">
                  <c:v>87.629979258908548</c:v>
                </c:pt>
                <c:pt idx="1267">
                  <c:v>87.621002716168917</c:v>
                </c:pt>
                <c:pt idx="1268">
                  <c:v>87.611992399584281</c:v>
                </c:pt>
                <c:pt idx="1269">
                  <c:v>87.602948184652007</c:v>
                </c:pt>
                <c:pt idx="1270">
                  <c:v>87.593869946439952</c:v>
                </c:pt>
                <c:pt idx="1271">
                  <c:v>87.58475755958527</c:v>
                </c:pt>
                <c:pt idx="1272">
                  <c:v>87.575610898293348</c:v>
                </c:pt>
                <c:pt idx="1273">
                  <c:v>87.566429836336539</c:v>
                </c:pt>
                <c:pt idx="1274">
                  <c:v>87.557214247053096</c:v>
                </c:pt>
                <c:pt idx="1275">
                  <c:v>87.547964003346138</c:v>
                </c:pt>
                <c:pt idx="1276">
                  <c:v>87.538678977682224</c:v>
                </c:pt>
                <c:pt idx="1277">
                  <c:v>87.529359042090618</c:v>
                </c:pt>
                <c:pt idx="1278">
                  <c:v>87.520004068161853</c:v>
                </c:pt>
                <c:pt idx="1279">
                  <c:v>87.510613927046663</c:v>
                </c:pt>
                <c:pt idx="1280">
                  <c:v>87.501188489454961</c:v>
                </c:pt>
                <c:pt idx="1281">
                  <c:v>87.491727625654576</c:v>
                </c:pt>
                <c:pt idx="1282">
                  <c:v>87.48223120547037</c:v>
                </c:pt>
                <c:pt idx="1283">
                  <c:v>87.472699098282703</c:v>
                </c:pt>
                <c:pt idx="1284">
                  <c:v>87.46313117302671</c:v>
                </c:pt>
                <c:pt idx="1285">
                  <c:v>87.453527298190934</c:v>
                </c:pt>
                <c:pt idx="1286">
                  <c:v>87.443887341816477</c:v>
                </c:pt>
                <c:pt idx="1287">
                  <c:v>87.434211171495406</c:v>
                </c:pt>
                <c:pt idx="1288">
                  <c:v>87.424498654370296</c:v>
                </c:pt>
                <c:pt idx="1289">
                  <c:v>87.41474965713256</c:v>
                </c:pt>
                <c:pt idx="1290">
                  <c:v>87.404964046021561</c:v>
                </c:pt>
                <c:pt idx="1291">
                  <c:v>87.395141686823592</c:v>
                </c:pt>
                <c:pt idx="1292">
                  <c:v>87.385282444870612</c:v>
                </c:pt>
                <c:pt idx="1293">
                  <c:v>87.375386185039289</c:v>
                </c:pt>
                <c:pt idx="1294">
                  <c:v>87.365452771749787</c:v>
                </c:pt>
                <c:pt idx="1295">
                  <c:v>87.355482068964733</c:v>
                </c:pt>
                <c:pt idx="1296">
                  <c:v>87.345473940188157</c:v>
                </c:pt>
                <c:pt idx="1297">
                  <c:v>87.33542824846424</c:v>
                </c:pt>
                <c:pt idx="1298">
                  <c:v>87.32534485637656</c:v>
                </c:pt>
                <c:pt idx="1299">
                  <c:v>87.315223626046617</c:v>
                </c:pt>
                <c:pt idx="1300">
                  <c:v>87.305064419133075</c:v>
                </c:pt>
                <c:pt idx="1301">
                  <c:v>87.294867096830544</c:v>
                </c:pt>
                <c:pt idx="1302">
                  <c:v>87.284631519868412</c:v>
                </c:pt>
                <c:pt idx="1303">
                  <c:v>87.274357548510025</c:v>
                </c:pt>
                <c:pt idx="1304">
                  <c:v>87.264045042551501</c:v>
                </c:pt>
                <c:pt idx="1305">
                  <c:v>87.253693861320556</c:v>
                </c:pt>
                <c:pt idx="1306">
                  <c:v>87.243303863675621</c:v>
                </c:pt>
                <c:pt idx="1307">
                  <c:v>87.23287490800476</c:v>
                </c:pt>
                <c:pt idx="1308">
                  <c:v>87.222406852224537</c:v>
                </c:pt>
                <c:pt idx="1309">
                  <c:v>87.211899553778991</c:v>
                </c:pt>
                <c:pt idx="1310">
                  <c:v>87.201352869638782</c:v>
                </c:pt>
                <c:pt idx="1311">
                  <c:v>87.190766656299914</c:v>
                </c:pt>
                <c:pt idx="1312">
                  <c:v>87.180140769782781</c:v>
                </c:pt>
                <c:pt idx="1313">
                  <c:v>87.16947506563119</c:v>
                </c:pt>
                <c:pt idx="1314">
                  <c:v>87.15876939891136</c:v>
                </c:pt>
                <c:pt idx="1315">
                  <c:v>87.148023624210836</c:v>
                </c:pt>
                <c:pt idx="1316">
                  <c:v>87.137237595637458</c:v>
                </c:pt>
                <c:pt idx="1317">
                  <c:v>87.126411166818428</c:v>
                </c:pt>
                <c:pt idx="1318">
                  <c:v>87.115544190899385</c:v>
                </c:pt>
                <c:pt idx="1319">
                  <c:v>87.104636520543252</c:v>
                </c:pt>
                <c:pt idx="1320">
                  <c:v>87.093688007929217</c:v>
                </c:pt>
                <c:pt idx="1321">
                  <c:v>87.082698504751946</c:v>
                </c:pt>
                <c:pt idx="1322">
                  <c:v>87.071667862220565</c:v>
                </c:pt>
                <c:pt idx="1323">
                  <c:v>87.060595931057463</c:v>
                </c:pt>
                <c:pt idx="1324">
                  <c:v>87.049482561497655</c:v>
                </c:pt>
                <c:pt idx="1325">
                  <c:v>87.03832760328757</c:v>
                </c:pt>
                <c:pt idx="1326">
                  <c:v>87.027130905684174</c:v>
                </c:pt>
                <c:pt idx="1327">
                  <c:v>87.01589231745416</c:v>
                </c:pt>
                <c:pt idx="1328">
                  <c:v>87.00461168687265</c:v>
                </c:pt>
                <c:pt idx="1329">
                  <c:v>86.993288861722789</c:v>
                </c:pt>
                <c:pt idx="1330">
                  <c:v>86.981923689294362</c:v>
                </c:pt>
                <c:pt idx="1331">
                  <c:v>86.970516016383058</c:v>
                </c:pt>
                <c:pt idx="1332">
                  <c:v>86.959065689289503</c:v>
                </c:pt>
                <c:pt idx="1333">
                  <c:v>86.947572553818517</c:v>
                </c:pt>
                <c:pt idx="1334">
                  <c:v>86.936036455277929</c:v>
                </c:pt>
                <c:pt idx="1335">
                  <c:v>86.924457238477942</c:v>
                </c:pt>
                <c:pt idx="1336">
                  <c:v>86.912834747730201</c:v>
                </c:pt>
                <c:pt idx="1337">
                  <c:v>86.901168826846828</c:v>
                </c:pt>
                <c:pt idx="1338">
                  <c:v>86.889459319139533</c:v>
                </c:pt>
                <c:pt idx="1339">
                  <c:v>86.877706067418927</c:v>
                </c:pt>
                <c:pt idx="1340">
                  <c:v>86.865908913993437</c:v>
                </c:pt>
                <c:pt idx="1341">
                  <c:v>86.854067700668693</c:v>
                </c:pt>
                <c:pt idx="1342">
                  <c:v>86.84218226874664</c:v>
                </c:pt>
                <c:pt idx="1343">
                  <c:v>86.830252459024493</c:v>
                </c:pt>
                <c:pt idx="1344">
                  <c:v>86.818278111794257</c:v>
                </c:pt>
                <c:pt idx="1345">
                  <c:v>86.806259066841562</c:v>
                </c:pt>
                <c:pt idx="1346">
                  <c:v>86.794195163445309</c:v>
                </c:pt>
                <c:pt idx="1347">
                  <c:v>86.782086240376501</c:v>
                </c:pt>
                <c:pt idx="1348">
                  <c:v>86.769932135897577</c:v>
                </c:pt>
                <c:pt idx="1349">
                  <c:v>86.757732687761631</c:v>
                </c:pt>
                <c:pt idx="1350">
                  <c:v>86.745487733211661</c:v>
                </c:pt>
                <c:pt idx="1351">
                  <c:v>86.733197108979979</c:v>
                </c:pt>
                <c:pt idx="1352">
                  <c:v>86.720860651287111</c:v>
                </c:pt>
                <c:pt idx="1353">
                  <c:v>86.70847819584155</c:v>
                </c:pt>
                <c:pt idx="1354">
                  <c:v>86.696049577838451</c:v>
                </c:pt>
                <c:pt idx="1355">
                  <c:v>86.683574631959559</c:v>
                </c:pt>
                <c:pt idx="1356">
                  <c:v>86.671053192371943</c:v>
                </c:pt>
                <c:pt idx="1357">
                  <c:v>86.658485092727688</c:v>
                </c:pt>
                <c:pt idx="1358">
                  <c:v>86.645870166163036</c:v>
                </c:pt>
                <c:pt idx="1359">
                  <c:v>86.633208245297809</c:v>
                </c:pt>
                <c:pt idx="1360">
                  <c:v>86.620499162234651</c:v>
                </c:pt>
                <c:pt idx="1361">
                  <c:v>86.607742748558579</c:v>
                </c:pt>
                <c:pt idx="1362">
                  <c:v>86.594938835336137</c:v>
                </c:pt>
                <c:pt idx="1363">
                  <c:v>86.582087253114949</c:v>
                </c:pt>
                <c:pt idx="1364">
                  <c:v>86.569187831923031</c:v>
                </c:pt>
                <c:pt idx="1365">
                  <c:v>86.556240401268113</c:v>
                </c:pt>
                <c:pt idx="1366">
                  <c:v>86.543244790137237</c:v>
                </c:pt>
                <c:pt idx="1367">
                  <c:v>86.530200826996293</c:v>
                </c:pt>
                <c:pt idx="1368">
                  <c:v>86.517108339788948</c:v>
                </c:pt>
                <c:pt idx="1369">
                  <c:v>86.503967155936721</c:v>
                </c:pt>
                <c:pt idx="1370">
                  <c:v>86.490777102338015</c:v>
                </c:pt>
                <c:pt idx="1371">
                  <c:v>86.477538005367876</c:v>
                </c:pt>
                <c:pt idx="1372">
                  <c:v>86.464249690877438</c:v>
                </c:pt>
                <c:pt idx="1373">
                  <c:v>86.450911984193311</c:v>
                </c:pt>
                <c:pt idx="1374">
                  <c:v>86.437524710117202</c:v>
                </c:pt>
                <c:pt idx="1375">
                  <c:v>86.424087692925497</c:v>
                </c:pt>
                <c:pt idx="1376">
                  <c:v>86.410600756368936</c:v>
                </c:pt>
                <c:pt idx="1377">
                  <c:v>86.397063723671579</c:v>
                </c:pt>
                <c:pt idx="1378">
                  <c:v>86.38347641753154</c:v>
                </c:pt>
                <c:pt idx="1379">
                  <c:v>86.36983866011937</c:v>
                </c:pt>
                <c:pt idx="1380">
                  <c:v>86.356150273078427</c:v>
                </c:pt>
                <c:pt idx="1381">
                  <c:v>86.342411077524517</c:v>
                </c:pt>
                <c:pt idx="1382">
                  <c:v>86.328620894044903</c:v>
                </c:pt>
                <c:pt idx="1383">
                  <c:v>86.314779542698844</c:v>
                </c:pt>
                <c:pt idx="1384">
                  <c:v>86.300886843016656</c:v>
                </c:pt>
                <c:pt idx="1385">
                  <c:v>86.286942613999813</c:v>
                </c:pt>
                <c:pt idx="1386">
                  <c:v>86.272946674120234</c:v>
                </c:pt>
                <c:pt idx="1387">
                  <c:v>86.258898841320615</c:v>
                </c:pt>
                <c:pt idx="1388">
                  <c:v>86.244798933013485</c:v>
                </c:pt>
                <c:pt idx="1389">
                  <c:v>86.230646766081804</c:v>
                </c:pt>
                <c:pt idx="1390">
                  <c:v>86.216442156877903</c:v>
                </c:pt>
                <c:pt idx="1391">
                  <c:v>86.202184921224031</c:v>
                </c:pt>
                <c:pt idx="1392">
                  <c:v>86.187874874411804</c:v>
                </c:pt>
                <c:pt idx="1393">
                  <c:v>86.173511831201935</c:v>
                </c:pt>
                <c:pt idx="1394">
                  <c:v>86.159095605824689</c:v>
                </c:pt>
                <c:pt idx="1395">
                  <c:v>86.144626011978929</c:v>
                </c:pt>
                <c:pt idx="1396">
                  <c:v>86.13010286283297</c:v>
                </c:pt>
                <c:pt idx="1397">
                  <c:v>86.115525971023743</c:v>
                </c:pt>
                <c:pt idx="1398">
                  <c:v>86.100895148657258</c:v>
                </c:pt>
                <c:pt idx="1399">
                  <c:v>86.08621020730817</c:v>
                </c:pt>
                <c:pt idx="1400">
                  <c:v>86.071470958020043</c:v>
                </c:pt>
                <c:pt idx="1401">
                  <c:v>86.056677211305413</c:v>
                </c:pt>
                <c:pt idx="1402">
                  <c:v>86.041828777145781</c:v>
                </c:pt>
                <c:pt idx="1403">
                  <c:v>86.026925464991365</c:v>
                </c:pt>
                <c:pt idx="1404">
                  <c:v>86.011967083761718</c:v>
                </c:pt>
                <c:pt idx="1405">
                  <c:v>85.99695344184542</c:v>
                </c:pt>
                <c:pt idx="1406">
                  <c:v>85.981884347100461</c:v>
                </c:pt>
                <c:pt idx="1407">
                  <c:v>85.966759606854126</c:v>
                </c:pt>
                <c:pt idx="1408">
                  <c:v>85.95157902790362</c:v>
                </c:pt>
                <c:pt idx="1409">
                  <c:v>85.936342416515686</c:v>
                </c:pt>
                <c:pt idx="1410">
                  <c:v>85.921049578427471</c:v>
                </c:pt>
                <c:pt idx="1411">
                  <c:v>85.905700318846257</c:v>
                </c:pt>
                <c:pt idx="1412">
                  <c:v>85.890294442449886</c:v>
                </c:pt>
                <c:pt idx="1413">
                  <c:v>85.874831753387383</c:v>
                </c:pt>
                <c:pt idx="1414">
                  <c:v>85.859312055278863</c:v>
                </c:pt>
                <c:pt idx="1415">
                  <c:v>85.843735151215952</c:v>
                </c:pt>
                <c:pt idx="1416">
                  <c:v>85.828100843762499</c:v>
                </c:pt>
                <c:pt idx="1417">
                  <c:v>85.81240893495449</c:v>
                </c:pt>
                <c:pt idx="1418">
                  <c:v>85.796659226301074</c:v>
                </c:pt>
                <c:pt idx="1419">
                  <c:v>85.780851518784516</c:v>
                </c:pt>
                <c:pt idx="1420">
                  <c:v>85.764985612860897</c:v>
                </c:pt>
                <c:pt idx="1421">
                  <c:v>85.749061308460554</c:v>
                </c:pt>
                <c:pt idx="1422">
                  <c:v>85.733078404988902</c:v>
                </c:pt>
                <c:pt idx="1423">
                  <c:v>85.717036701326606</c:v>
                </c:pt>
                <c:pt idx="1424">
                  <c:v>85.700935995830619</c:v>
                </c:pt>
                <c:pt idx="1425">
                  <c:v>85.684776086334423</c:v>
                </c:pt>
                <c:pt idx="1426">
                  <c:v>85.668556770148854</c:v>
                </c:pt>
                <c:pt idx="1427">
                  <c:v>85.652277844062993</c:v>
                </c:pt>
                <c:pt idx="1428">
                  <c:v>85.635939104344544</c:v>
                </c:pt>
                <c:pt idx="1429">
                  <c:v>85.619540346740934</c:v>
                </c:pt>
                <c:pt idx="1430">
                  <c:v>85.603081366479941</c:v>
                </c:pt>
                <c:pt idx="1431">
                  <c:v>85.586561958270423</c:v>
                </c:pt>
                <c:pt idx="1432">
                  <c:v>85.569981916303448</c:v>
                </c:pt>
                <c:pt idx="1433">
                  <c:v>85.553341034252767</c:v>
                </c:pt>
                <c:pt idx="1434">
                  <c:v>85.536639105276322</c:v>
                </c:pt>
                <c:pt idx="1435">
                  <c:v>85.519875922016837</c:v>
                </c:pt>
                <c:pt idx="1436">
                  <c:v>85.503051276602619</c:v>
                </c:pt>
                <c:pt idx="1437">
                  <c:v>85.486164960649006</c:v>
                </c:pt>
                <c:pt idx="1438">
                  <c:v>85.469216765259389</c:v>
                </c:pt>
                <c:pt idx="1439">
                  <c:v>85.452206481025968</c:v>
                </c:pt>
                <c:pt idx="1440">
                  <c:v>85.435133898031182</c:v>
                </c:pt>
                <c:pt idx="1441">
                  <c:v>85.417998805848868</c:v>
                </c:pt>
                <c:pt idx="1442">
                  <c:v>85.400800993545275</c:v>
                </c:pt>
                <c:pt idx="1443">
                  <c:v>85.383540249680678</c:v>
                </c:pt>
                <c:pt idx="1444">
                  <c:v>85.366216362310155</c:v>
                </c:pt>
                <c:pt idx="1445">
                  <c:v>85.348829118985336</c:v>
                </c:pt>
                <c:pt idx="1446">
                  <c:v>85.331378306755823</c:v>
                </c:pt>
                <c:pt idx="1447">
                  <c:v>85.313863712170033</c:v>
                </c:pt>
                <c:pt idx="1448">
                  <c:v>85.296285121277137</c:v>
                </c:pt>
                <c:pt idx="1449">
                  <c:v>85.278642319628617</c:v>
                </c:pt>
                <c:pt idx="1450">
                  <c:v>85.260935092279098</c:v>
                </c:pt>
                <c:pt idx="1451">
                  <c:v>85.243163223788954</c:v>
                </c:pt>
                <c:pt idx="1452">
                  <c:v>85.225326498225058</c:v>
                </c:pt>
                <c:pt idx="1453">
                  <c:v>85.207424699162857</c:v>
                </c:pt>
                <c:pt idx="1454">
                  <c:v>85.189457609687707</c:v>
                </c:pt>
                <c:pt idx="1455">
                  <c:v>85.17142501239708</c:v>
                </c:pt>
                <c:pt idx="1456">
                  <c:v>85.153326689402107</c:v>
                </c:pt>
                <c:pt idx="1457">
                  <c:v>85.135162422329302</c:v>
                </c:pt>
                <c:pt idx="1458">
                  <c:v>85.116931992322705</c:v>
                </c:pt>
                <c:pt idx="1459">
                  <c:v>85.098635180045207</c:v>
                </c:pt>
                <c:pt idx="1460">
                  <c:v>85.080271765681559</c:v>
                </c:pt>
                <c:pt idx="1461">
                  <c:v>85.061841528939325</c:v>
                </c:pt>
                <c:pt idx="1462">
                  <c:v>85.043344249051231</c:v>
                </c:pt>
                <c:pt idx="1463">
                  <c:v>85.024779704778055</c:v>
                </c:pt>
                <c:pt idx="1464">
                  <c:v>85.006147674409306</c:v>
                </c:pt>
                <c:pt idx="1465">
                  <c:v>84.987447935767094</c:v>
                </c:pt>
                <c:pt idx="1466">
                  <c:v>84.968680266206732</c:v>
                </c:pt>
                <c:pt idx="1467">
                  <c:v>84.949844442620261</c:v>
                </c:pt>
                <c:pt idx="1468">
                  <c:v>84.930940241438321</c:v>
                </c:pt>
                <c:pt idx="1469">
                  <c:v>84.911967438632743</c:v>
                </c:pt>
                <c:pt idx="1470">
                  <c:v>84.892925809718577</c:v>
                </c:pt>
                <c:pt idx="1471">
                  <c:v>84.873815129756963</c:v>
                </c:pt>
                <c:pt idx="1472">
                  <c:v>84.854635173357764</c:v>
                </c:pt>
                <c:pt idx="1473">
                  <c:v>84.835385714681934</c:v>
                </c:pt>
                <c:pt idx="1474">
                  <c:v>84.816066527444193</c:v>
                </c:pt>
                <c:pt idx="1475">
                  <c:v>84.796677384915824</c:v>
                </c:pt>
                <c:pt idx="1476">
                  <c:v>84.777218059927591</c:v>
                </c:pt>
                <c:pt idx="1477">
                  <c:v>84.757688324872447</c:v>
                </c:pt>
                <c:pt idx="1478">
                  <c:v>84.738087951708209</c:v>
                </c:pt>
                <c:pt idx="1479">
                  <c:v>84.718416711960927</c:v>
                </c:pt>
                <c:pt idx="1480">
                  <c:v>84.698674376727411</c:v>
                </c:pt>
                <c:pt idx="1481">
                  <c:v>84.678860716678784</c:v>
                </c:pt>
                <c:pt idx="1482">
                  <c:v>84.658975502063342</c:v>
                </c:pt>
                <c:pt idx="1483">
                  <c:v>84.639018502709462</c:v>
                </c:pt>
                <c:pt idx="1484">
                  <c:v>84.618989488029484</c:v>
                </c:pt>
                <c:pt idx="1485">
                  <c:v>84.598888227022556</c:v>
                </c:pt>
                <c:pt idx="1486">
                  <c:v>84.578714488278166</c:v>
                </c:pt>
                <c:pt idx="1487">
                  <c:v>84.558468039979189</c:v>
                </c:pt>
                <c:pt idx="1488">
                  <c:v>84.53814864990629</c:v>
                </c:pt>
                <c:pt idx="1489">
                  <c:v>84.517756085440411</c:v>
                </c:pt>
                <c:pt idx="1490">
                  <c:v>84.497290113567075</c:v>
                </c:pt>
                <c:pt idx="1491">
                  <c:v>84.476750500879774</c:v>
                </c:pt>
                <c:pt idx="1492">
                  <c:v>84.456137013583785</c:v>
                </c:pt>
                <c:pt idx="1493">
                  <c:v>84.435449417500394</c:v>
                </c:pt>
                <c:pt idx="1494">
                  <c:v>84.414687478069752</c:v>
                </c:pt>
                <c:pt idx="1495">
                  <c:v>84.393850960356062</c:v>
                </c:pt>
                <c:pt idx="1496">
                  <c:v>84.372939629050691</c:v>
                </c:pt>
                <c:pt idx="1497">
                  <c:v>84.351953248476818</c:v>
                </c:pt>
                <c:pt idx="1498">
                  <c:v>84.330891582592926</c:v>
                </c:pt>
                <c:pt idx="1499">
                  <c:v>84.309754394998166</c:v>
                </c:pt>
                <c:pt idx="1500">
                  <c:v>84.288541448935192</c:v>
                </c:pt>
                <c:pt idx="1501">
                  <c:v>84.267252507296135</c:v>
                </c:pt>
                <c:pt idx="1502">
                  <c:v>84.245887332625571</c:v>
                </c:pt>
                <c:pt idx="1503">
                  <c:v>84.224445687125879</c:v>
                </c:pt>
                <c:pt idx="1504">
                  <c:v>84.202927332662014</c:v>
                </c:pt>
                <c:pt idx="1505">
                  <c:v>84.181332030765503</c:v>
                </c:pt>
                <c:pt idx="1506">
                  <c:v>84.15965954263956</c:v>
                </c:pt>
                <c:pt idx="1507">
                  <c:v>84.137909629164128</c:v>
                </c:pt>
                <c:pt idx="1508">
                  <c:v>84.116082050900147</c:v>
                </c:pt>
                <c:pt idx="1509">
                  <c:v>84.094176568095477</c:v>
                </c:pt>
                <c:pt idx="1510">
                  <c:v>84.072192940689149</c:v>
                </c:pt>
                <c:pt idx="1511">
                  <c:v>84.050130928316662</c:v>
                </c:pt>
                <c:pt idx="1512">
                  <c:v>84.027990290315699</c:v>
                </c:pt>
                <c:pt idx="1513">
                  <c:v>84.005770785730789</c:v>
                </c:pt>
                <c:pt idx="1514">
                  <c:v>83.983472173319228</c:v>
                </c:pt>
                <c:pt idx="1515">
                  <c:v>83.961094211556158</c:v>
                </c:pt>
                <c:pt idx="1516">
                  <c:v>83.93863665864049</c:v>
                </c:pt>
                <c:pt idx="1517">
                  <c:v>83.916099272500446</c:v>
                </c:pt>
                <c:pt idx="1518">
                  <c:v>83.893481810798775</c:v>
                </c:pt>
                <c:pt idx="1519">
                  <c:v>83.870784030939504</c:v>
                </c:pt>
                <c:pt idx="1520">
                  <c:v>83.848005690073023</c:v>
                </c:pt>
                <c:pt idx="1521">
                  <c:v>83.825146545102854</c:v>
                </c:pt>
                <c:pt idx="1522">
                  <c:v>83.802206352690803</c:v>
                </c:pt>
                <c:pt idx="1523">
                  <c:v>83.779184869264185</c:v>
                </c:pt>
                <c:pt idx="1524">
                  <c:v>83.756081851021193</c:v>
                </c:pt>
                <c:pt idx="1525">
                  <c:v>83.732897053937677</c:v>
                </c:pt>
                <c:pt idx="1526">
                  <c:v>83.709630233773922</c:v>
                </c:pt>
                <c:pt idx="1527">
                  <c:v>83.686281146080375</c:v>
                </c:pt>
                <c:pt idx="1528">
                  <c:v>83.66284954620491</c:v>
                </c:pt>
                <c:pt idx="1529">
                  <c:v>83.639335189299899</c:v>
                </c:pt>
                <c:pt idx="1530">
                  <c:v>83.615737830327973</c:v>
                </c:pt>
                <c:pt idx="1531">
                  <c:v>83.592057224069933</c:v>
                </c:pt>
                <c:pt idx="1532">
                  <c:v>83.568293125131333</c:v>
                </c:pt>
                <c:pt idx="1533">
                  <c:v>83.544445287949785</c:v>
                </c:pt>
                <c:pt idx="1534">
                  <c:v>83.52051346680193</c:v>
                </c:pt>
                <c:pt idx="1535">
                  <c:v>83.496497415811476</c:v>
                </c:pt>
                <c:pt idx="1536">
                  <c:v>83.472396888955799</c:v>
                </c:pt>
                <c:pt idx="1537">
                  <c:v>83.448211640073922</c:v>
                </c:pt>
                <c:pt idx="1538">
                  <c:v>83.423941422874393</c:v>
                </c:pt>
                <c:pt idx="1539">
                  <c:v>83.399585990942327</c:v>
                </c:pt>
                <c:pt idx="1540">
                  <c:v>83.375145097748216</c:v>
                </c:pt>
                <c:pt idx="1541">
                  <c:v>83.35061849665486</c:v>
                </c:pt>
                <c:pt idx="1542">
                  <c:v>83.326005940926677</c:v>
                </c:pt>
                <c:pt idx="1543">
                  <c:v>83.301307183736654</c:v>
                </c:pt>
                <c:pt idx="1544">
                  <c:v>83.276521978175424</c:v>
                </c:pt>
                <c:pt idx="1545">
                  <c:v>83.251650077260052</c:v>
                </c:pt>
                <c:pt idx="1546">
                  <c:v>83.226691233940983</c:v>
                </c:pt>
                <c:pt idx="1547">
                  <c:v>83.201645201112527</c:v>
                </c:pt>
                <c:pt idx="1548">
                  <c:v>83.176511731620565</c:v>
                </c:pt>
                <c:pt idx="1549">
                  <c:v>83.151290578271599</c:v>
                </c:pt>
                <c:pt idx="1550">
                  <c:v>83.125981493842119</c:v>
                </c:pt>
                <c:pt idx="1551">
                  <c:v>83.100584231087069</c:v>
                </c:pt>
                <c:pt idx="1552">
                  <c:v>83.075098542749814</c:v>
                </c:pt>
                <c:pt idx="1553">
                  <c:v>83.049524181570874</c:v>
                </c:pt>
                <c:pt idx="1554">
                  <c:v>83.023860900297763</c:v>
                </c:pt>
                <c:pt idx="1555">
                  <c:v>82.998108451694478</c:v>
                </c:pt>
                <c:pt idx="1556">
                  <c:v>82.972266588550966</c:v>
                </c:pt>
                <c:pt idx="1557">
                  <c:v>82.946335063693823</c:v>
                </c:pt>
                <c:pt idx="1558">
                  <c:v>82.920313629995192</c:v>
                </c:pt>
                <c:pt idx="1559">
                  <c:v>82.894202040383533</c:v>
                </c:pt>
                <c:pt idx="1560">
                  <c:v>82.868000047853471</c:v>
                </c:pt>
                <c:pt idx="1561">
                  <c:v>82.841707405476669</c:v>
                </c:pt>
                <c:pt idx="1562">
                  <c:v>82.81532386641166</c:v>
                </c:pt>
                <c:pt idx="1563">
                  <c:v>82.788849183914976</c:v>
                </c:pt>
                <c:pt idx="1564">
                  <c:v>82.762283111351863</c:v>
                </c:pt>
                <c:pt idx="1565">
                  <c:v>82.735625402206907</c:v>
                </c:pt>
                <c:pt idx="1566">
                  <c:v>82.708875810094938</c:v>
                </c:pt>
                <c:pt idx="1567">
                  <c:v>82.682034088772738</c:v>
                </c:pt>
                <c:pt idx="1568">
                  <c:v>82.655099992149999</c:v>
                </c:pt>
                <c:pt idx="1569">
                  <c:v>82.62807327430059</c:v>
                </c:pt>
                <c:pt idx="1570">
                  <c:v>82.600953689474423</c:v>
                </c:pt>
                <c:pt idx="1571">
                  <c:v>82.573740992108995</c:v>
                </c:pt>
                <c:pt idx="1572">
                  <c:v>82.546434936841578</c:v>
                </c:pt>
                <c:pt idx="1573">
                  <c:v>82.519035278520434</c:v>
                </c:pt>
                <c:pt idx="1574">
                  <c:v>82.491541772217971</c:v>
                </c:pt>
                <c:pt idx="1575">
                  <c:v>82.463954173242129</c:v>
                </c:pt>
                <c:pt idx="1576">
                  <c:v>82.436272237149154</c:v>
                </c:pt>
                <c:pt idx="1577">
                  <c:v>82.408495719756729</c:v>
                </c:pt>
                <c:pt idx="1578">
                  <c:v>82.380624377155641</c:v>
                </c:pt>
                <c:pt idx="1579">
                  <c:v>82.352657965723481</c:v>
                </c:pt>
                <c:pt idx="1580">
                  <c:v>82.32459624213709</c:v>
                </c:pt>
                <c:pt idx="1581">
                  <c:v>82.29643896338645</c:v>
                </c:pt>
                <c:pt idx="1582">
                  <c:v>82.268185886787364</c:v>
                </c:pt>
                <c:pt idx="1583">
                  <c:v>82.239836769995193</c:v>
                </c:pt>
                <c:pt idx="1584">
                  <c:v>82.211391371018379</c:v>
                </c:pt>
                <c:pt idx="1585">
                  <c:v>82.182849448232673</c:v>
                </c:pt>
                <c:pt idx="1586">
                  <c:v>82.154210760394506</c:v>
                </c:pt>
                <c:pt idx="1587">
                  <c:v>82.12547506665527</c:v>
                </c:pt>
                <c:pt idx="1588">
                  <c:v>82.096642126576015</c:v>
                </c:pt>
                <c:pt idx="1589">
                  <c:v>82.067711700141331</c:v>
                </c:pt>
                <c:pt idx="1590">
                  <c:v>82.038683547774141</c:v>
                </c:pt>
                <c:pt idx="1591">
                  <c:v>82.009557430350853</c:v>
                </c:pt>
                <c:pt idx="1592">
                  <c:v>81.980333109215252</c:v>
                </c:pt>
                <c:pt idx="1593">
                  <c:v>81.951010346195076</c:v>
                </c:pt>
                <c:pt idx="1594">
                  <c:v>81.921588903615927</c:v>
                </c:pt>
                <c:pt idx="1595">
                  <c:v>81.892068544317652</c:v>
                </c:pt>
                <c:pt idx="1596">
                  <c:v>81.862449031669044</c:v>
                </c:pt>
                <c:pt idx="1597">
                  <c:v>81.832730129584704</c:v>
                </c:pt>
                <c:pt idx="1598">
                  <c:v>81.802911602539936</c:v>
                </c:pt>
                <c:pt idx="1599">
                  <c:v>81.772993215587604</c:v>
                </c:pt>
                <c:pt idx="1600">
                  <c:v>81.742974734374116</c:v>
                </c:pt>
                <c:pt idx="1601">
                  <c:v>81.712855925155935</c:v>
                </c:pt>
                <c:pt idx="1602">
                  <c:v>81.68263655481617</c:v>
                </c:pt>
                <c:pt idx="1603">
                  <c:v>81.652316390881239</c:v>
                </c:pt>
                <c:pt idx="1604">
                  <c:v>81.621895201538891</c:v>
                </c:pt>
                <c:pt idx="1605">
                  <c:v>81.59137275565341</c:v>
                </c:pt>
                <c:pt idx="1606">
                  <c:v>81.560748822785115</c:v>
                </c:pt>
                <c:pt idx="1607">
                  <c:v>81.530023173206615</c:v>
                </c:pt>
                <c:pt idx="1608">
                  <c:v>81.499195577920915</c:v>
                </c:pt>
                <c:pt idx="1609">
                  <c:v>81.46826580867922</c:v>
                </c:pt>
                <c:pt idx="1610">
                  <c:v>81.437233637999299</c:v>
                </c:pt>
                <c:pt idx="1611">
                  <c:v>81.406098839183286</c:v>
                </c:pt>
                <c:pt idx="1612">
                  <c:v>81.374861186336929</c:v>
                </c:pt>
                <c:pt idx="1613">
                  <c:v>81.343520454387431</c:v>
                </c:pt>
                <c:pt idx="1614">
                  <c:v>81.312076419103093</c:v>
                </c:pt>
                <c:pt idx="1615">
                  <c:v>81.280528857111449</c:v>
                </c:pt>
                <c:pt idx="1616">
                  <c:v>81.248877545919768</c:v>
                </c:pt>
                <c:pt idx="1617">
                  <c:v>81.217122263933035</c:v>
                </c:pt>
                <c:pt idx="1618">
                  <c:v>81.185262790474681</c:v>
                </c:pt>
                <c:pt idx="1619">
                  <c:v>81.153298905806423</c:v>
                </c:pt>
                <c:pt idx="1620">
                  <c:v>81.121230391147122</c:v>
                </c:pt>
                <c:pt idx="1621">
                  <c:v>81.089057028694896</c:v>
                </c:pt>
                <c:pt idx="1622">
                  <c:v>81.056778601645377</c:v>
                </c:pt>
                <c:pt idx="1623">
                  <c:v>81.024394894214581</c:v>
                </c:pt>
                <c:pt idx="1624">
                  <c:v>80.991905691657863</c:v>
                </c:pt>
                <c:pt idx="1625">
                  <c:v>80.959310780292171</c:v>
                </c:pt>
                <c:pt idx="1626">
                  <c:v>80.926609947516496</c:v>
                </c:pt>
                <c:pt idx="1627">
                  <c:v>80.893802981834483</c:v>
                </c:pt>
                <c:pt idx="1628">
                  <c:v>80.86088967287418</c:v>
                </c:pt>
                <c:pt idx="1629">
                  <c:v>80.827869811412157</c:v>
                </c:pt>
                <c:pt idx="1630">
                  <c:v>80.794743189393699</c:v>
                </c:pt>
                <c:pt idx="1631">
                  <c:v>80.761509599956497</c:v>
                </c:pt>
                <c:pt idx="1632">
                  <c:v>80.728168837451918</c:v>
                </c:pt>
                <c:pt idx="1633">
                  <c:v>80.694720697468753</c:v>
                </c:pt>
                <c:pt idx="1634">
                  <c:v>80.661164976855773</c:v>
                </c:pt>
                <c:pt idx="1635">
                  <c:v>80.627501473744474</c:v>
                </c:pt>
                <c:pt idx="1636">
                  <c:v>80.593729987573013</c:v>
                </c:pt>
                <c:pt idx="1637">
                  <c:v>80.5598503191096</c:v>
                </c:pt>
                <c:pt idx="1638">
                  <c:v>80.525862270476026</c:v>
                </c:pt>
                <c:pt idx="1639">
                  <c:v>80.491765645172293</c:v>
                </c:pt>
                <c:pt idx="1640">
                  <c:v>80.45756024809981</c:v>
                </c:pt>
                <c:pt idx="1641">
                  <c:v>80.423245885587122</c:v>
                </c:pt>
                <c:pt idx="1642">
                  <c:v>80.388822365413731</c:v>
                </c:pt>
                <c:pt idx="1643">
                  <c:v>80.354289496834923</c:v>
                </c:pt>
                <c:pt idx="1644">
                  <c:v>80.319647090607475</c:v>
                </c:pt>
                <c:pt idx="1645">
                  <c:v>80.284894959014579</c:v>
                </c:pt>
                <c:pt idx="1646">
                  <c:v>80.25003291589141</c:v>
                </c:pt>
                <c:pt idx="1647">
                  <c:v>80.215060776651143</c:v>
                </c:pt>
                <c:pt idx="1648">
                  <c:v>80.179978358310706</c:v>
                </c:pt>
                <c:pt idx="1649">
                  <c:v>80.144785479517452</c:v>
                </c:pt>
                <c:pt idx="1650">
                  <c:v>80.109481960574868</c:v>
                </c:pt>
                <c:pt idx="1651">
                  <c:v>80.074067623470086</c:v>
                </c:pt>
                <c:pt idx="1652">
                  <c:v>80.038542291900427</c:v>
                </c:pt>
                <c:pt idx="1653">
                  <c:v>80.002905791300563</c:v>
                </c:pt>
                <c:pt idx="1654">
                  <c:v>79.967157948869954</c:v>
                </c:pt>
                <c:pt idx="1655">
                  <c:v>79.931298593600445</c:v>
                </c:pt>
                <c:pt idx="1656">
                  <c:v>79.895327556304068</c:v>
                </c:pt>
                <c:pt idx="1657">
                  <c:v>79.859244669641683</c:v>
                </c:pt>
                <c:pt idx="1658">
                  <c:v>79.823049768150042</c:v>
                </c:pt>
                <c:pt idx="1659">
                  <c:v>79.786742688271787</c:v>
                </c:pt>
                <c:pt idx="1660">
                  <c:v>79.750323268383625</c:v>
                </c:pt>
                <c:pt idx="1661">
                  <c:v>79.713791348824842</c:v>
                </c:pt>
                <c:pt idx="1662">
                  <c:v>79.677146771927383</c:v>
                </c:pt>
                <c:pt idx="1663">
                  <c:v>79.640389382044859</c:v>
                </c:pt>
                <c:pt idx="1664">
                  <c:v>79.603519025582685</c:v>
                </c:pt>
                <c:pt idx="1665">
                  <c:v>79.566535551027584</c:v>
                </c:pt>
                <c:pt idx="1666">
                  <c:v>79.529438808978654</c:v>
                </c:pt>
                <c:pt idx="1667">
                  <c:v>79.492228652176181</c:v>
                </c:pt>
                <c:pt idx="1668">
                  <c:v>79.454904935534074</c:v>
                </c:pt>
                <c:pt idx="1669">
                  <c:v>79.417467516170149</c:v>
                </c:pt>
                <c:pt idx="1670">
                  <c:v>79.379916253436818</c:v>
                </c:pt>
                <c:pt idx="1671">
                  <c:v>79.342251008953156</c:v>
                </c:pt>
                <c:pt idx="1672">
                  <c:v>79.304471646636529</c:v>
                </c:pt>
                <c:pt idx="1673">
                  <c:v>79.266578032734202</c:v>
                </c:pt>
                <c:pt idx="1674">
                  <c:v>79.2285700358551</c:v>
                </c:pt>
                <c:pt idx="1675">
                  <c:v>79.190447527003158</c:v>
                </c:pt>
                <c:pt idx="1676">
                  <c:v>79.152210379609372</c:v>
                </c:pt>
                <c:pt idx="1677">
                  <c:v>79.113858469564477</c:v>
                </c:pt>
                <c:pt idx="1678">
                  <c:v>79.075391675252462</c:v>
                </c:pt>
                <c:pt idx="1679">
                  <c:v>79.036809877583707</c:v>
                </c:pt>
                <c:pt idx="1680">
                  <c:v>78.998112960028436</c:v>
                </c:pt>
                <c:pt idx="1681">
                  <c:v>78.959300808650994</c:v>
                </c:pt>
                <c:pt idx="1682">
                  <c:v>78.920373312143397</c:v>
                </c:pt>
                <c:pt idx="1683">
                  <c:v>78.881330361859781</c:v>
                </c:pt>
                <c:pt idx="1684">
                  <c:v>78.842171851851177</c:v>
                </c:pt>
                <c:pt idx="1685">
                  <c:v>78.802897678900351</c:v>
                </c:pt>
                <c:pt idx="1686">
                  <c:v>78.763507742556087</c:v>
                </c:pt>
                <c:pt idx="1687">
                  <c:v>78.724001945169704</c:v>
                </c:pt>
                <c:pt idx="1688">
                  <c:v>78.684380191929023</c:v>
                </c:pt>
                <c:pt idx="1689">
                  <c:v>78.644642390895882</c:v>
                </c:pt>
                <c:pt idx="1690">
                  <c:v>78.604788453040598</c:v>
                </c:pt>
                <c:pt idx="1691">
                  <c:v>78.564818292278844</c:v>
                </c:pt>
                <c:pt idx="1692">
                  <c:v>78.524731825508539</c:v>
                </c:pt>
                <c:pt idx="1693">
                  <c:v>78.484528972645492</c:v>
                </c:pt>
                <c:pt idx="1694">
                  <c:v>78.444209656661641</c:v>
                </c:pt>
                <c:pt idx="1695">
                  <c:v>78.403773803620908</c:v>
                </c:pt>
                <c:pt idx="1696">
                  <c:v>78.363221342717623</c:v>
                </c:pt>
                <c:pt idx="1697">
                  <c:v>78.322552206313944</c:v>
                </c:pt>
                <c:pt idx="1698">
                  <c:v>78.281766329977373</c:v>
                </c:pt>
                <c:pt idx="1699">
                  <c:v>78.240863652519266</c:v>
                </c:pt>
                <c:pt idx="1700">
                  <c:v>78.199844116033006</c:v>
                </c:pt>
                <c:pt idx="1701">
                  <c:v>78.158707665932809</c:v>
                </c:pt>
                <c:pt idx="1702">
                  <c:v>78.117454250992409</c:v>
                </c:pt>
                <c:pt idx="1703">
                  <c:v>78.076083823383698</c:v>
                </c:pt>
                <c:pt idx="1704">
                  <c:v>78.034596338717236</c:v>
                </c:pt>
                <c:pt idx="1705">
                  <c:v>77.992991756080016</c:v>
                </c:pt>
                <c:pt idx="1706">
                  <c:v>77.951270038077084</c:v>
                </c:pt>
                <c:pt idx="1707">
                  <c:v>77.909431150869779</c:v>
                </c:pt>
                <c:pt idx="1708">
                  <c:v>77.867475064217075</c:v>
                </c:pt>
                <c:pt idx="1709">
                  <c:v>77.825401751515798</c:v>
                </c:pt>
                <c:pt idx="1710">
                  <c:v>77.783211189840685</c:v>
                </c:pt>
                <c:pt idx="1711">
                  <c:v>77.74090335998639</c:v>
                </c:pt>
                <c:pt idx="1712">
                  <c:v>77.698478246507122</c:v>
                </c:pt>
                <c:pt idx="1713">
                  <c:v>77.65593583775906</c:v>
                </c:pt>
                <c:pt idx="1714">
                  <c:v>77.613276125941297</c:v>
                </c:pt>
                <c:pt idx="1715">
                  <c:v>77.570499107138289</c:v>
                </c:pt>
                <c:pt idx="1716">
                  <c:v>77.527604781360438</c:v>
                </c:pt>
                <c:pt idx="1717">
                  <c:v>77.484593152587735</c:v>
                </c:pt>
                <c:pt idx="1718">
                  <c:v>77.441464228811455</c:v>
                </c:pt>
                <c:pt idx="1719">
                  <c:v>77.398218022076477</c:v>
                </c:pt>
                <c:pt idx="1720">
                  <c:v>77.354854548524514</c:v>
                </c:pt>
                <c:pt idx="1721">
                  <c:v>77.311373828437056</c:v>
                </c:pt>
                <c:pt idx="1722">
                  <c:v>77.267775886278031</c:v>
                </c:pt>
                <c:pt idx="1723">
                  <c:v>77.224060750738289</c:v>
                </c:pt>
                <c:pt idx="1724">
                  <c:v>77.180228454777861</c:v>
                </c:pt>
                <c:pt idx="1725">
                  <c:v>77.136279035670697</c:v>
                </c:pt>
                <c:pt idx="1726">
                  <c:v>77.092212535048333</c:v>
                </c:pt>
                <c:pt idx="1727">
                  <c:v>77.048028998943849</c:v>
                </c:pt>
                <c:pt idx="1728">
                  <c:v>77.003728477836574</c:v>
                </c:pt>
                <c:pt idx="1729">
                  <c:v>76.959311026696213</c:v>
                </c:pt>
                <c:pt idx="1730">
                  <c:v>76.914776705028132</c:v>
                </c:pt>
                <c:pt idx="1731">
                  <c:v>76.870125576917971</c:v>
                </c:pt>
                <c:pt idx="1732">
                  <c:v>76.825357711076421</c:v>
                </c:pt>
                <c:pt idx="1733">
                  <c:v>76.780473180884599</c:v>
                </c:pt>
                <c:pt idx="1734">
                  <c:v>76.735472064439847</c:v>
                </c:pt>
                <c:pt idx="1735">
                  <c:v>76.690354444601255</c:v>
                </c:pt>
                <c:pt idx="1736">
                  <c:v>76.645120409034661</c:v>
                </c:pt>
                <c:pt idx="1737">
                  <c:v>76.599770050259636</c:v>
                </c:pt>
                <c:pt idx="1738">
                  <c:v>76.554303465694886</c:v>
                </c:pt>
                <c:pt idx="1739">
                  <c:v>76.508720757704538</c:v>
                </c:pt>
                <c:pt idx="1740">
                  <c:v>76.463022033644691</c:v>
                </c:pt>
                <c:pt idx="1741">
                  <c:v>76.417207405909892</c:v>
                </c:pt>
                <c:pt idx="1742">
                  <c:v>76.371276991979926</c:v>
                </c:pt>
                <c:pt idx="1743">
                  <c:v>76.325230914466133</c:v>
                </c:pt>
                <c:pt idx="1744">
                  <c:v>76.279069301158671</c:v>
                </c:pt>
                <c:pt idx="1745">
                  <c:v>76.232792285074481</c:v>
                </c:pt>
                <c:pt idx="1746">
                  <c:v>76.186400004502516</c:v>
                </c:pt>
                <c:pt idx="1747">
                  <c:v>76.139892603053156</c:v>
                </c:pt>
                <c:pt idx="1748">
                  <c:v>76.093270229704075</c:v>
                </c:pt>
                <c:pt idx="1749">
                  <c:v>76.046533038848679</c:v>
                </c:pt>
                <c:pt idx="1750">
                  <c:v>75.999681190343495</c:v>
                </c:pt>
                <c:pt idx="1751">
                  <c:v>75.9527148495566</c:v>
                </c:pt>
                <c:pt idx="1752">
                  <c:v>75.905634187414009</c:v>
                </c:pt>
                <c:pt idx="1753">
                  <c:v>75.858439380449539</c:v>
                </c:pt>
                <c:pt idx="1754">
                  <c:v>75.811130610851365</c:v>
                </c:pt>
                <c:pt idx="1755">
                  <c:v>75.763708066511043</c:v>
                </c:pt>
                <c:pt idx="1756">
                  <c:v>75.71617194107175</c:v>
                </c:pt>
                <c:pt idx="1757">
                  <c:v>75.668522433976179</c:v>
                </c:pt>
                <c:pt idx="1758">
                  <c:v>75.62075975051566</c:v>
                </c:pt>
                <c:pt idx="1759">
                  <c:v>75.572884101877548</c:v>
                </c:pt>
                <c:pt idx="1760">
                  <c:v>75.524895705195235</c:v>
                </c:pt>
                <c:pt idx="1761">
                  <c:v>75.476794783595039</c:v>
                </c:pt>
                <c:pt idx="1762">
                  <c:v>75.428581566247189</c:v>
                </c:pt>
                <c:pt idx="1763">
                  <c:v>75.380256288411672</c:v>
                </c:pt>
                <c:pt idx="1764">
                  <c:v>75.331819191489743</c:v>
                </c:pt>
                <c:pt idx="1765">
                  <c:v>75.283270523070854</c:v>
                </c:pt>
                <c:pt idx="1766">
                  <c:v>75.234610536982061</c:v>
                </c:pt>
                <c:pt idx="1767">
                  <c:v>75.185839493337511</c:v>
                </c:pt>
                <c:pt idx="1768">
                  <c:v>75.136957658586553</c:v>
                </c:pt>
                <c:pt idx="1769">
                  <c:v>75.087965305562648</c:v>
                </c:pt>
                <c:pt idx="1770">
                  <c:v>75.038862713532396</c:v>
                </c:pt>
                <c:pt idx="1771">
                  <c:v>74.989650168245134</c:v>
                </c:pt>
                <c:pt idx="1772">
                  <c:v>74.940327961980444</c:v>
                </c:pt>
                <c:pt idx="1773">
                  <c:v>74.890896393598496</c:v>
                </c:pt>
                <c:pt idx="1774">
                  <c:v>74.841355768587974</c:v>
                </c:pt>
                <c:pt idx="1775">
                  <c:v>74.791706399114929</c:v>
                </c:pt>
                <c:pt idx="1776">
                  <c:v>74.741948604072704</c:v>
                </c:pt>
                <c:pt idx="1777">
                  <c:v>74.692082709128812</c:v>
                </c:pt>
                <c:pt idx="1778">
                  <c:v>74.642109046775488</c:v>
                </c:pt>
                <c:pt idx="1779">
                  <c:v>74.592027956377592</c:v>
                </c:pt>
                <c:pt idx="1780">
                  <c:v>74.541839784220841</c:v>
                </c:pt>
                <c:pt idx="1781">
                  <c:v>74.491544883561488</c:v>
                </c:pt>
                <c:pt idx="1782">
                  <c:v>74.441143614673194</c:v>
                </c:pt>
                <c:pt idx="1783">
                  <c:v>74.390636344897217</c:v>
                </c:pt>
                <c:pt idx="1784">
                  <c:v>74.340023448689678</c:v>
                </c:pt>
                <c:pt idx="1785">
                  <c:v>74.289305307669721</c:v>
                </c:pt>
                <c:pt idx="1786">
                  <c:v>74.238482310668488</c:v>
                </c:pt>
                <c:pt idx="1787">
                  <c:v>74.18755485377568</c:v>
                </c:pt>
                <c:pt idx="1788">
                  <c:v>74.136523340389161</c:v>
                </c:pt>
                <c:pt idx="1789">
                  <c:v>74.085388181261877</c:v>
                </c:pt>
                <c:pt idx="1790">
                  <c:v>74.034149794549094</c:v>
                </c:pt>
                <c:pt idx="1791">
                  <c:v>73.98280860585588</c:v>
                </c:pt>
                <c:pt idx="1792">
                  <c:v>73.93136504828631</c:v>
                </c:pt>
                <c:pt idx="1793">
                  <c:v>73.879819562487995</c:v>
                </c:pt>
                <c:pt idx="1794">
                  <c:v>73.828172596700597</c:v>
                </c:pt>
                <c:pt idx="1795">
                  <c:v>73.776424606802976</c:v>
                </c:pt>
                <c:pt idx="1796">
                  <c:v>73.724576056358586</c:v>
                </c:pt>
                <c:pt idx="1797">
                  <c:v>73.672627416662692</c:v>
                </c:pt>
                <c:pt idx="1798">
                  <c:v>73.620579166789284</c:v>
                </c:pt>
                <c:pt idx="1799">
                  <c:v>73.568431793635071</c:v>
                </c:pt>
                <c:pt idx="1800">
                  <c:v>73.516185791967942</c:v>
                </c:pt>
                <c:pt idx="1801">
                  <c:v>73.463841664470948</c:v>
                </c:pt>
                <c:pt idx="1802">
                  <c:v>73.411399921787464</c:v>
                </c:pt>
                <c:pt idx="1803">
                  <c:v>73.358861082567174</c:v>
                </c:pt>
                <c:pt idx="1804">
                  <c:v>73.306225673510866</c:v>
                </c:pt>
                <c:pt idx="1805">
                  <c:v>73.253494229414343</c:v>
                </c:pt>
                <c:pt idx="1806">
                  <c:v>73.200667293213513</c:v>
                </c:pt>
                <c:pt idx="1807">
                  <c:v>73.14774541602776</c:v>
                </c:pt>
                <c:pt idx="1808">
                  <c:v>73.094729157204142</c:v>
                </c:pt>
                <c:pt idx="1809">
                  <c:v>73.041619084361244</c:v>
                </c:pt>
                <c:pt idx="1810">
                  <c:v>72.988415773430162</c:v>
                </c:pt>
                <c:pt idx="1811">
                  <c:v>72.935119808701018</c:v>
                </c:pt>
                <c:pt idx="1812">
                  <c:v>72.881731782862062</c:v>
                </c:pt>
                <c:pt idx="1813">
                  <c:v>72.828252297043093</c:v>
                </c:pt>
                <c:pt idx="1814">
                  <c:v>72.774681960857407</c:v>
                </c:pt>
                <c:pt idx="1815">
                  <c:v>72.721021392443262</c:v>
                </c:pt>
                <c:pt idx="1816">
                  <c:v>72.667271218504197</c:v>
                </c:pt>
                <c:pt idx="1817">
                  <c:v>72.61343207435057</c:v>
                </c:pt>
                <c:pt idx="1818">
                  <c:v>72.559504603938834</c:v>
                </c:pt>
                <c:pt idx="1819">
                  <c:v>72.505489459912766</c:v>
                </c:pt>
                <c:pt idx="1820">
                  <c:v>72.451387303641468</c:v>
                </c:pt>
                <c:pt idx="1821">
                  <c:v>72.397198805259293</c:v>
                </c:pt>
                <c:pt idx="1822">
                  <c:v>72.342924643704364</c:v>
                </c:pt>
                <c:pt idx="1823">
                  <c:v>72.288565506755617</c:v>
                </c:pt>
                <c:pt idx="1824">
                  <c:v>72.234122091072578</c:v>
                </c:pt>
                <c:pt idx="1825">
                  <c:v>72.179595102230593</c:v>
                </c:pt>
                <c:pt idx="1826">
                  <c:v>72.12498525475857</c:v>
                </c:pt>
                <c:pt idx="1827">
                  <c:v>72.070293272174723</c:v>
                </c:pt>
                <c:pt idx="1828">
                  <c:v>72.015519887023345</c:v>
                </c:pt>
                <c:pt idx="1829">
                  <c:v>71.960665840908277</c:v>
                </c:pt>
                <c:pt idx="1830">
                  <c:v>71.905731884529146</c:v>
                </c:pt>
                <c:pt idx="1831">
                  <c:v>71.850718777715016</c:v>
                </c:pt>
                <c:pt idx="1832">
                  <c:v>71.795627289458039</c:v>
                </c:pt>
                <c:pt idx="1833">
                  <c:v>71.740458197946111</c:v>
                </c:pt>
                <c:pt idx="1834">
                  <c:v>71.68521229059634</c:v>
                </c:pt>
                <c:pt idx="1835">
                  <c:v>71.629890364085966</c:v>
                </c:pt>
                <c:pt idx="1836">
                  <c:v>71.574493224384824</c:v>
                </c:pt>
                <c:pt idx="1837">
                  <c:v>71.519021686783944</c:v>
                </c:pt>
                <c:pt idx="1838">
                  <c:v>71.46347657592932</c:v>
                </c:pt>
                <c:pt idx="1839">
                  <c:v>71.407858725847277</c:v>
                </c:pt>
                <c:pt idx="1840">
                  <c:v>71.352168979976511</c:v>
                </c:pt>
                <c:pt idx="1841">
                  <c:v>71.296408191194686</c:v>
                </c:pt>
                <c:pt idx="1842">
                  <c:v>71.24057722184692</c:v>
                </c:pt>
                <c:pt idx="1843">
                  <c:v>71.184676943771677</c:v>
                </c:pt>
                <c:pt idx="1844">
                  <c:v>71.128708238327974</c:v>
                </c:pt>
                <c:pt idx="1845">
                  <c:v>71.072671996420183</c:v>
                </c:pt>
                <c:pt idx="1846">
                  <c:v>71.016569118523691</c:v>
                </c:pt>
                <c:pt idx="1847">
                  <c:v>70.960400514707985</c:v>
                </c:pt>
                <c:pt idx="1848">
                  <c:v>70.904167104661298</c:v>
                </c:pt>
                <c:pt idx="1849">
                  <c:v>70.84786981771164</c:v>
                </c:pt>
                <c:pt idx="1850">
                  <c:v>70.791509592850801</c:v>
                </c:pt>
                <c:pt idx="1851">
                  <c:v>70.73508737875332</c:v>
                </c:pt>
                <c:pt idx="1852">
                  <c:v>70.678604133798942</c:v>
                </c:pt>
                <c:pt idx="1853">
                  <c:v>70.622060826090717</c:v>
                </c:pt>
                <c:pt idx="1854">
                  <c:v>70.565458433474177</c:v>
                </c:pt>
                <c:pt idx="1855">
                  <c:v>70.508797943555848</c:v>
                </c:pt>
                <c:pt idx="1856">
                  <c:v>70.452080353720206</c:v>
                </c:pt>
                <c:pt idx="1857">
                  <c:v>70.395306671145619</c:v>
                </c:pt>
                <c:pt idx="1858">
                  <c:v>70.338477912820963</c:v>
                </c:pt>
                <c:pt idx="1859">
                  <c:v>70.281595105558964</c:v>
                </c:pt>
                <c:pt idx="1860">
                  <c:v>70.224659286010478</c:v>
                </c:pt>
                <c:pt idx="1861">
                  <c:v>70.167671500678793</c:v>
                </c:pt>
                <c:pt idx="1862">
                  <c:v>70.110632805929697</c:v>
                </c:pt>
                <c:pt idx="1863">
                  <c:v>70.053544268004003</c:v>
                </c:pt>
                <c:pt idx="1864">
                  <c:v>69.996406963027781</c:v>
                </c:pt>
                <c:pt idx="1865">
                  <c:v>69.939221977020097</c:v>
                </c:pt>
                <c:pt idx="1866">
                  <c:v>69.88199040590456</c:v>
                </c:pt>
                <c:pt idx="1867">
                  <c:v>69.824713355514319</c:v>
                </c:pt>
                <c:pt idx="1868">
                  <c:v>69.767391941598703</c:v>
                </c:pt>
                <c:pt idx="1869">
                  <c:v>69.710027289831118</c:v>
                </c:pt>
                <c:pt idx="1870">
                  <c:v>69.652620535811124</c:v>
                </c:pt>
                <c:pt idx="1871">
                  <c:v>69.595172825069525</c:v>
                </c:pt>
                <c:pt idx="1872">
                  <c:v>69.537685313071108</c:v>
                </c:pt>
                <c:pt idx="1873">
                  <c:v>69.480159165215184</c:v>
                </c:pt>
                <c:pt idx="1874">
                  <c:v>69.422595556838118</c:v>
                </c:pt>
                <c:pt idx="1875">
                  <c:v>69.364995673211254</c:v>
                </c:pt>
                <c:pt idx="1876">
                  <c:v>69.307360709540944</c:v>
                </c:pt>
                <c:pt idx="1877">
                  <c:v>69.24969187096579</c:v>
                </c:pt>
                <c:pt idx="1878">
                  <c:v>69.191990372552681</c:v>
                </c:pt>
                <c:pt idx="1879">
                  <c:v>69.134257439292369</c:v>
                </c:pt>
                <c:pt idx="1880">
                  <c:v>69.076494306095299</c:v>
                </c:pt>
                <c:pt idx="1881">
                  <c:v>69.01870221778357</c:v>
                </c:pt>
                <c:pt idx="1882">
                  <c:v>68.960882429083114</c:v>
                </c:pt>
                <c:pt idx="1883">
                  <c:v>68.903036204617351</c:v>
                </c:pt>
                <c:pt idx="1884">
                  <c:v>68.845164818893423</c:v>
                </c:pt>
                <c:pt idx="1885">
                  <c:v>68.787269556295001</c:v>
                </c:pt>
                <c:pt idx="1886">
                  <c:v>68.729351711067608</c:v>
                </c:pt>
                <c:pt idx="1887">
                  <c:v>68.671412587307216</c:v>
                </c:pt>
                <c:pt idx="1888">
                  <c:v>68.613453498943812</c:v>
                </c:pt>
                <c:pt idx="1889">
                  <c:v>68.555475769727991</c:v>
                </c:pt>
                <c:pt idx="1890">
                  <c:v>68.497480733214104</c:v>
                </c:pt>
                <c:pt idx="1891">
                  <c:v>68.439469732740733</c:v>
                </c:pt>
                <c:pt idx="1892">
                  <c:v>68.381444121413367</c:v>
                </c:pt>
                <c:pt idx="1893">
                  <c:v>68.323405262084478</c:v>
                </c:pt>
                <c:pt idx="1894">
                  <c:v>68.265354527330331</c:v>
                </c:pt>
                <c:pt idx="1895">
                  <c:v>68.207293299430845</c:v>
                </c:pt>
                <c:pt idx="1896">
                  <c:v>68.149222970344127</c:v>
                </c:pt>
                <c:pt idx="1897">
                  <c:v>68.091144941682302</c:v>
                </c:pt>
                <c:pt idx="1898">
                  <c:v>68.033060624686641</c:v>
                </c:pt>
                <c:pt idx="1899">
                  <c:v>67.974971440197322</c:v>
                </c:pt>
                <c:pt idx="1900">
                  <c:v>67.916878818627765</c:v>
                </c:pt>
                <c:pt idx="1901">
                  <c:v>67.858784199934121</c:v>
                </c:pt>
                <c:pt idx="1902">
                  <c:v>67.800689033583339</c:v>
                </c:pt>
                <c:pt idx="1903">
                  <c:v>67.742594778521649</c:v>
                </c:pt>
                <c:pt idx="1904">
                  <c:v>67.684502903141706</c:v>
                </c:pt>
                <c:pt idx="1905">
                  <c:v>67.626414885247527</c:v>
                </c:pt>
                <c:pt idx="1906">
                  <c:v>67.568332212016855</c:v>
                </c:pt>
                <c:pt idx="1907">
                  <c:v>67.510256379967743</c:v>
                </c:pt>
                <c:pt idx="1908">
                  <c:v>67.452188894916588</c:v>
                </c:pt>
                <c:pt idx="1909">
                  <c:v>67.394131271940154</c:v>
                </c:pt>
                <c:pt idx="1910">
                  <c:v>67.336085035333511</c:v>
                </c:pt>
                <c:pt idx="1911">
                  <c:v>67.278051718569984</c:v>
                </c:pt>
                <c:pt idx="1912">
                  <c:v>67.220032864255188</c:v>
                </c:pt>
                <c:pt idx="1913">
                  <c:v>67.162030024083421</c:v>
                </c:pt>
                <c:pt idx="1914">
                  <c:v>67.104044758790778</c:v>
                </c:pt>
                <c:pt idx="1915">
                  <c:v>67.046078638109378</c:v>
                </c:pt>
                <c:pt idx="1916">
                  <c:v>66.98813324071709</c:v>
                </c:pt>
                <c:pt idx="1917">
                  <c:v>66.930210154189339</c:v>
                </c:pt>
                <c:pt idx="1918">
                  <c:v>66.872310974945577</c:v>
                </c:pt>
                <c:pt idx="1919">
                  <c:v>66.814437308198535</c:v>
                </c:pt>
                <c:pt idx="1920">
                  <c:v>66.756590767900136</c:v>
                </c:pt>
                <c:pt idx="1921">
                  <c:v>66.698772976686001</c:v>
                </c:pt>
                <c:pt idx="1922">
                  <c:v>66.640985565819264</c:v>
                </c:pt>
                <c:pt idx="1923">
                  <c:v>66.583230175132627</c:v>
                </c:pt>
                <c:pt idx="1924">
                  <c:v>66.52550845297047</c:v>
                </c:pt>
                <c:pt idx="1925">
                  <c:v>66.467822056126863</c:v>
                </c:pt>
                <c:pt idx="1926">
                  <c:v>66.410172649784883</c:v>
                </c:pt>
                <c:pt idx="1927">
                  <c:v>66.352561907454188</c:v>
                </c:pt>
                <c:pt idx="1928">
                  <c:v>66.294991510906058</c:v>
                </c:pt>
                <c:pt idx="1929">
                  <c:v>66.237463150108923</c:v>
                </c:pt>
                <c:pt idx="1930">
                  <c:v>66.179978523159534</c:v>
                </c:pt>
                <c:pt idx="1931">
                  <c:v>66.122539336217457</c:v>
                </c:pt>
                <c:pt idx="1932">
                  <c:v>66.065147303433875</c:v>
                </c:pt>
                <c:pt idx="1933">
                  <c:v>66.007804146882677</c:v>
                </c:pt>
                <c:pt idx="1934">
                  <c:v>65.950511596486294</c:v>
                </c:pt>
                <c:pt idx="1935">
                  <c:v>65.893271389944417</c:v>
                </c:pt>
                <c:pt idx="1936">
                  <c:v>65.836085272658508</c:v>
                </c:pt>
                <c:pt idx="1937">
                  <c:v>65.778954997656697</c:v>
                </c:pt>
                <c:pt idx="1938">
                  <c:v>65.721882325515978</c:v>
                </c:pt>
                <c:pt idx="1939">
                  <c:v>65.664869024284656</c:v>
                </c:pt>
                <c:pt idx="1940">
                  <c:v>65.607916869402558</c:v>
                </c:pt>
                <c:pt idx="1941">
                  <c:v>65.551027643619378</c:v>
                </c:pt>
                <c:pt idx="1942">
                  <c:v>65.494203136914038</c:v>
                </c:pt>
                <c:pt idx="1943">
                  <c:v>65.437445146409999</c:v>
                </c:pt>
                <c:pt idx="1944">
                  <c:v>65.380755476291583</c:v>
                </c:pt>
                <c:pt idx="1945">
                  <c:v>65.324135937718097</c:v>
                </c:pt>
                <c:pt idx="1946">
                  <c:v>65.267588348735202</c:v>
                </c:pt>
                <c:pt idx="1947">
                  <c:v>65.211114534189647</c:v>
                </c:pt>
                <c:pt idx="1948">
                  <c:v>65.154716325636528</c:v>
                </c:pt>
                <c:pt idx="1949">
                  <c:v>65.098395561250257</c:v>
                </c:pt>
                <c:pt idx="1950">
                  <c:v>65.042154085732491</c:v>
                </c:pt>
                <c:pt idx="1951">
                  <c:v>64.98599375021935</c:v>
                </c:pt>
                <c:pt idx="1952">
                  <c:v>64.92991641218471</c:v>
                </c:pt>
                <c:pt idx="1953">
                  <c:v>64.873923935348003</c:v>
                </c:pt>
                <c:pt idx="1954">
                  <c:v>64.81801818957554</c:v>
                </c:pt>
                <c:pt idx="1955">
                  <c:v>64.762201050782636</c:v>
                </c:pt>
                <c:pt idx="1956">
                  <c:v>64.706474400834452</c:v>
                </c:pt>
                <c:pt idx="1957">
                  <c:v>64.650840127446742</c:v>
                </c:pt>
                <c:pt idx="1958">
                  <c:v>64.595300124084218</c:v>
                </c:pt>
                <c:pt idx="1959">
                  <c:v>64.539856289856871</c:v>
                </c:pt>
                <c:pt idx="1960">
                  <c:v>64.484510529416767</c:v>
                </c:pt>
                <c:pt idx="1961">
                  <c:v>64.429264752854806</c:v>
                </c:pt>
                <c:pt idx="1962">
                  <c:v>64.374120875593363</c:v>
                </c:pt>
                <c:pt idx="1963">
                  <c:v>64.319080818278749</c:v>
                </c:pt>
                <c:pt idx="1964">
                  <c:v>64.26414650667526</c:v>
                </c:pt>
                <c:pt idx="1965">
                  <c:v>64.209319871553731</c:v>
                </c:pt>
                <c:pt idx="1966">
                  <c:v>64.154602848583096</c:v>
                </c:pt>
                <c:pt idx="1967">
                  <c:v>64.099997378218333</c:v>
                </c:pt>
                <c:pt idx="1968">
                  <c:v>64.045505405588358</c:v>
                </c:pt>
                <c:pt idx="1969">
                  <c:v>63.991128880381822</c:v>
                </c:pt>
                <c:pt idx="1970">
                  <c:v>63.936869756734808</c:v>
                </c:pt>
                <c:pt idx="1971">
                  <c:v>63.882729993113131</c:v>
                </c:pt>
                <c:pt idx="1972">
                  <c:v>63.828711552198172</c:v>
                </c:pt>
                <c:pt idx="1973">
                  <c:v>63.774816400766653</c:v>
                </c:pt>
                <c:pt idx="1974">
                  <c:v>63.721046509576865</c:v>
                </c:pt>
                <c:pt idx="1975">
                  <c:v>63.667403853244096</c:v>
                </c:pt>
                <c:pt idx="1976">
                  <c:v>63.613890410124171</c:v>
                </c:pt>
                <c:pt idx="1977">
                  <c:v>63.560508162191852</c:v>
                </c:pt>
                <c:pt idx="1978">
                  <c:v>63.507259094916193</c:v>
                </c:pt>
                <c:pt idx="1979">
                  <c:v>63.454145197141926</c:v>
                </c:pt>
                <c:pt idx="1980">
                  <c:v>63.401168460961031</c:v>
                </c:pt>
                <c:pt idx="1981">
                  <c:v>63.348330881592901</c:v>
                </c:pt>
                <c:pt idx="1982">
                  <c:v>63.29563445725384</c:v>
                </c:pt>
                <c:pt idx="1983">
                  <c:v>63.243081189033646</c:v>
                </c:pt>
                <c:pt idx="1984">
                  <c:v>63.190673080768747</c:v>
                </c:pt>
                <c:pt idx="1985">
                  <c:v>63.138412138912301</c:v>
                </c:pt>
                <c:pt idx="1986">
                  <c:v>63.086300372406697</c:v>
                </c:pt>
                <c:pt idx="1987">
                  <c:v>63.034339792553268</c:v>
                </c:pt>
                <c:pt idx="1988">
                  <c:v>62.982532412882804</c:v>
                </c:pt>
                <c:pt idx="1989">
                  <c:v>62.930880249024071</c:v>
                </c:pt>
                <c:pt idx="1990">
                  <c:v>62.879385318570229</c:v>
                </c:pt>
                <c:pt idx="1991">
                  <c:v>62.828049640949757</c:v>
                </c:pt>
                <c:pt idx="1992">
                  <c:v>62.776875237290753</c:v>
                </c:pt>
                <c:pt idx="1993">
                  <c:v>62.725864130286524</c:v>
                </c:pt>
                <c:pt idx="1994">
                  <c:v>62.675018344064043</c:v>
                </c:pt>
                <c:pt idx="1995">
                  <c:v>62.624339904045456</c:v>
                </c:pt>
                <c:pt idx="1996">
                  <c:v>62.573830836812945</c:v>
                </c:pt>
                <c:pt idx="1997">
                  <c:v>62.523493169974103</c:v>
                </c:pt>
                <c:pt idx="1998">
                  <c:v>62.473328932023094</c:v>
                </c:pt>
                <c:pt idx="1999">
                  <c:v>62.423340152202599</c:v>
                </c:pt>
                <c:pt idx="2000">
                  <c:v>62.373528860368282</c:v>
                </c:pt>
                <c:pt idx="2001">
                  <c:v>62.323897086846657</c:v>
                </c:pt>
                <c:pt idx="2002">
                  <c:v>62.274446862297452</c:v>
                </c:pt>
                <c:pt idx="2003">
                  <c:v>62.225180217574135</c:v>
                </c:pt>
                <c:pt idx="2004">
                  <c:v>62.176099183583773</c:v>
                </c:pt>
                <c:pt idx="2005">
                  <c:v>62.127205791144476</c:v>
                </c:pt>
                <c:pt idx="2006">
                  <c:v>62.078502070846156</c:v>
                </c:pt>
                <c:pt idx="2007">
                  <c:v>62.029990052908275</c:v>
                </c:pt>
                <c:pt idx="2008">
                  <c:v>61.981671767036772</c:v>
                </c:pt>
                <c:pt idx="2009">
                  <c:v>61.933549242284158</c:v>
                </c:pt>
                <c:pt idx="2010">
                  <c:v>61.885624506902644</c:v>
                </c:pt>
                <c:pt idx="2011">
                  <c:v>61.837899588205687</c:v>
                </c:pt>
                <c:pt idx="2012">
                  <c:v>61.790376512420409</c:v>
                </c:pt>
                <c:pt idx="2013">
                  <c:v>61.743057304546184</c:v>
                </c:pt>
                <c:pt idx="2014">
                  <c:v>61.695943988208199</c:v>
                </c:pt>
                <c:pt idx="2015">
                  <c:v>61.649038585516905</c:v>
                </c:pt>
                <c:pt idx="2016">
                  <c:v>61.602343116918462</c:v>
                </c:pt>
                <c:pt idx="2017">
                  <c:v>61.555859601052333</c:v>
                </c:pt>
                <c:pt idx="2018">
                  <c:v>61.509590054606917</c:v>
                </c:pt>
                <c:pt idx="2019">
                  <c:v>61.463536492171855</c:v>
                </c:pt>
                <c:pt idx="2020">
                  <c:v>61.417700926094284</c:v>
                </c:pt>
                <c:pt idx="2021">
                  <c:v>61.372085366331021</c:v>
                </c:pt>
                <c:pt idx="2022">
                  <c:v>61.326691820304404</c:v>
                </c:pt>
                <c:pt idx="2023">
                  <c:v>61.281522292755113</c:v>
                </c:pt>
                <c:pt idx="2024">
                  <c:v>61.23657878559672</c:v>
                </c:pt>
                <c:pt idx="2025">
                  <c:v>61.191863297768492</c:v>
                </c:pt>
                <c:pt idx="2026">
                  <c:v>61.147377825089308</c:v>
                </c:pt>
                <c:pt idx="2027">
                  <c:v>61.103124360111451</c:v>
                </c:pt>
                <c:pt idx="2028">
                  <c:v>61.059104891972964</c:v>
                </c:pt>
                <c:pt idx="2029">
                  <c:v>61.015321406252681</c:v>
                </c:pt>
                <c:pt idx="2030">
                  <c:v>60.971775884821838</c:v>
                </c:pt>
                <c:pt idx="2031">
                  <c:v>60.928470305699335</c:v>
                </c:pt>
                <c:pt idx="2032">
                  <c:v>60.885406642902751</c:v>
                </c:pt>
                <c:pt idx="2033">
                  <c:v>60.842586866304956</c:v>
                </c:pt>
                <c:pt idx="2034">
                  <c:v>60.800012941483899</c:v>
                </c:pt>
                <c:pt idx="2035">
                  <c:v>60.757686829579399</c:v>
                </c:pt>
                <c:pt idx="2036">
                  <c:v>60.715610487145128</c:v>
                </c:pt>
                <c:pt idx="2037">
                  <c:v>60.673785866002618</c:v>
                </c:pt>
                <c:pt idx="2038">
                  <c:v>60.6322149130947</c:v>
                </c:pt>
                <c:pt idx="2039">
                  <c:v>60.590899570341307</c:v>
                </c:pt>
                <c:pt idx="2040">
                  <c:v>60.549841774492094</c:v>
                </c:pt>
                <c:pt idx="2041">
                  <c:v>60.509043456980635</c:v>
                </c:pt>
                <c:pt idx="2042">
                  <c:v>60.468506543779341</c:v>
                </c:pt>
                <c:pt idx="2043">
                  <c:v>60.428232955256178</c:v>
                </c:pt>
                <c:pt idx="2044">
                  <c:v>60.388224606025659</c:v>
                </c:pt>
                <c:pt idx="2045">
                  <c:v>60.348483404808249</c:v>
                </c:pt>
                <c:pt idx="2046">
                  <c:v>60.309011254281771</c:v>
                </c:pt>
                <c:pt idx="2047">
                  <c:v>60.269810050942283</c:v>
                </c:pt>
                <c:pt idx="2048">
                  <c:v>60.230881684955364</c:v>
                </c:pt>
                <c:pt idx="2049">
                  <c:v>60.192228040014456</c:v>
                </c:pt>
                <c:pt idx="2050">
                  <c:v>60.15385099319775</c:v>
                </c:pt>
                <c:pt idx="2051">
                  <c:v>60.115752414825465</c:v>
                </c:pt>
                <c:pt idx="2052">
                  <c:v>60.077934168316389</c:v>
                </c:pt>
                <c:pt idx="2053">
                  <c:v>60.040398110045885</c:v>
                </c:pt>
                <c:pt idx="2054">
                  <c:v>60.00314608920398</c:v>
                </c:pt>
                <c:pt idx="2055">
                  <c:v>59.966179947655007</c:v>
                </c:pt>
                <c:pt idx="2056">
                  <c:v>59.929501519794954</c:v>
                </c:pt>
                <c:pt idx="2057">
                  <c:v>59.893112632411444</c:v>
                </c:pt>
                <c:pt idx="2058">
                  <c:v>59.857015104543933</c:v>
                </c:pt>
                <c:pt idx="2059">
                  <c:v>59.821210747344239</c:v>
                </c:pt>
                <c:pt idx="2060">
                  <c:v>59.785701363936283</c:v>
                </c:pt>
                <c:pt idx="2061">
                  <c:v>59.750488749277366</c:v>
                </c:pt>
                <c:pt idx="2062">
                  <c:v>59.71557469002164</c:v>
                </c:pt>
                <c:pt idx="2063">
                  <c:v>59.680960964380191</c:v>
                </c:pt>
                <c:pt idx="2064">
                  <c:v>59.646649341985508</c:v>
                </c:pt>
                <c:pt idx="2065">
                  <c:v>59.612641583752904</c:v>
                </c:pt>
                <c:pt idx="2066">
                  <c:v>59.578939441746087</c:v>
                </c:pt>
                <c:pt idx="2067">
                  <c:v>59.545544659042008</c:v>
                </c:pt>
                <c:pt idx="2068">
                  <c:v>59.512458969593212</c:v>
                </c:pt>
                <c:pt idx="2069">
                  <c:v>59.479684098096229</c:v>
                </c:pt>
                <c:pt idx="2070">
                  <c:v>59.447221759855452</c:v>
                </c:pt>
                <c:pt idx="2071">
                  <c:v>59.415073660652382</c:v>
                </c:pt>
                <c:pt idx="2072">
                  <c:v>59.383241496610424</c:v>
                </c:pt>
                <c:pt idx="2073">
                  <c:v>59.3517269540651</c:v>
                </c:pt>
                <c:pt idx="2074">
                  <c:v>59.320531709431691</c:v>
                </c:pt>
                <c:pt idx="2075">
                  <c:v>59.289657429074609</c:v>
                </c:pt>
                <c:pt idx="2076">
                  <c:v>59.25910576917731</c:v>
                </c:pt>
                <c:pt idx="2077">
                  <c:v>59.228878375613817</c:v>
                </c:pt>
                <c:pt idx="2078">
                  <c:v>59.198976883817693</c:v>
                </c:pt>
                <c:pt idx="2079">
                  <c:v>59.169402918659159</c:v>
                </c:pt>
                <c:pt idx="2080">
                  <c:v>59.140158094310749</c:v>
                </c:pt>
                <c:pt idx="2081">
                  <c:v>59.11124401412718</c:v>
                </c:pt>
                <c:pt idx="2082">
                  <c:v>59.082662270515826</c:v>
                </c:pt>
                <c:pt idx="2083">
                  <c:v>59.054414444813389</c:v>
                </c:pt>
                <c:pt idx="2084">
                  <c:v>59.026502107160624</c:v>
                </c:pt>
                <c:pt idx="2085">
                  <c:v>58.998926816378429</c:v>
                </c:pt>
                <c:pt idx="2086">
                  <c:v>58.971690119846969</c:v>
                </c:pt>
                <c:pt idx="2087">
                  <c:v>58.944793553381615</c:v>
                </c:pt>
                <c:pt idx="2088">
                  <c:v>58.918238641112353</c:v>
                </c:pt>
                <c:pt idx="2089">
                  <c:v>58.892026895363202</c:v>
                </c:pt>
                <c:pt idx="2090">
                  <c:v>58.866159816532971</c:v>
                </c:pt>
                <c:pt idx="2091">
                  <c:v>58.840638892975861</c:v>
                </c:pt>
                <c:pt idx="2092">
                  <c:v>58.815465600883257</c:v>
                </c:pt>
                <c:pt idx="2093">
                  <c:v>58.790641404166635</c:v>
                </c:pt>
                <c:pt idx="2094">
                  <c:v>58.766167754342277</c:v>
                </c:pt>
                <c:pt idx="2095">
                  <c:v>58.742046090411932</c:v>
                </c:pt>
                <c:pt idx="2096">
                  <c:v>58.71827783875321</c:v>
                </c:pt>
                <c:pt idx="2097">
                  <c:v>58.694864413001042</c:v>
                </c:pt>
                <c:pt idx="2098">
                  <c:v>58.671807213936887</c:v>
                </c:pt>
                <c:pt idx="2099">
                  <c:v>58.649107629376076</c:v>
                </c:pt>
                <c:pt idx="2100">
                  <c:v>58.626767034055888</c:v>
                </c:pt>
                <c:pt idx="2101">
                  <c:v>58.604786789525278</c:v>
                </c:pt>
                <c:pt idx="2102">
                  <c:v>58.583168244035548</c:v>
                </c:pt>
                <c:pt idx="2103">
                  <c:v>58.56191273243067</c:v>
                </c:pt>
                <c:pt idx="2104">
                  <c:v>58.541021576039242</c:v>
                </c:pt>
                <c:pt idx="2105">
                  <c:v>58.520496082568499</c:v>
                </c:pt>
                <c:pt idx="2106">
                  <c:v>58.500337545997596</c:v>
                </c:pt>
                <c:pt idx="2107">
                  <c:v>58.480547246470934</c:v>
                </c:pt>
                <c:pt idx="2108">
                  <c:v>58.461126450196119</c:v>
                </c:pt>
                <c:pt idx="2109">
                  <c:v>58.442076409338739</c:v>
                </c:pt>
                <c:pt idx="2110">
                  <c:v>58.423398361919226</c:v>
                </c:pt>
                <c:pt idx="2111">
                  <c:v>58.405093531713192</c:v>
                </c:pt>
                <c:pt idx="2112">
                  <c:v>58.387163128148188</c:v>
                </c:pt>
                <c:pt idx="2113">
                  <c:v>58.369608346206547</c:v>
                </c:pt>
                <c:pt idx="2114">
                  <c:v>58.352430366323063</c:v>
                </c:pt>
                <c:pt idx="2115">
                  <c:v>58.33563035428908</c:v>
                </c:pt>
                <c:pt idx="2116">
                  <c:v>58.319209461154969</c:v>
                </c:pt>
                <c:pt idx="2117">
                  <c:v>58.303168823133348</c:v>
                </c:pt>
                <c:pt idx="2118">
                  <c:v>58.287509561504237</c:v>
                </c:pt>
                <c:pt idx="2119">
                  <c:v>58.272232782519865</c:v>
                </c:pt>
                <c:pt idx="2120">
                  <c:v>58.257339577312379</c:v>
                </c:pt>
                <c:pt idx="2121">
                  <c:v>58.242831021799034</c:v>
                </c:pt>
                <c:pt idx="2122">
                  <c:v>58.228708176593742</c:v>
                </c:pt>
                <c:pt idx="2123">
                  <c:v>58.214972086913619</c:v>
                </c:pt>
                <c:pt idx="2124">
                  <c:v>58.201623782489776</c:v>
                </c:pt>
                <c:pt idx="2125">
                  <c:v>58.188664277479788</c:v>
                </c:pt>
                <c:pt idx="2126">
                  <c:v>58.17609457037841</c:v>
                </c:pt>
                <c:pt idx="2127">
                  <c:v>58.163915643930494</c:v>
                </c:pt>
                <c:pt idx="2128">
                  <c:v>58.15212846504626</c:v>
                </c:pt>
                <c:pt idx="2129">
                  <c:v>58.140733984714558</c:v>
                </c:pt>
                <c:pt idx="2130">
                  <c:v>58.1297331379198</c:v>
                </c:pt>
                <c:pt idx="2131">
                  <c:v>58.11912684355832</c:v>
                </c:pt>
                <c:pt idx="2132">
                  <c:v>58.108916004356587</c:v>
                </c:pt>
                <c:pt idx="2133">
                  <c:v>58.0991015067885</c:v>
                </c:pt>
                <c:pt idx="2134">
                  <c:v>58.089684220996389</c:v>
                </c:pt>
                <c:pt idx="2135">
                  <c:v>58.080665000711491</c:v>
                </c:pt>
                <c:pt idx="2136">
                  <c:v>58.07204468317417</c:v>
                </c:pt>
                <c:pt idx="2137">
                  <c:v>58.063824089057675</c:v>
                </c:pt>
                <c:pt idx="2138">
                  <c:v>58.056004022390553</c:v>
                </c:pt>
                <c:pt idx="2139">
                  <c:v>58.048585270481922</c:v>
                </c:pt>
                <c:pt idx="2140">
                  <c:v>58.041568603846201</c:v>
                </c:pt>
                <c:pt idx="2141">
                  <c:v>58.034954776128345</c:v>
                </c:pt>
                <c:pt idx="2142">
                  <c:v>58.028744524033158</c:v>
                </c:pt>
                <c:pt idx="2143">
                  <c:v>58.022938567251387</c:v>
                </c:pt>
                <c:pt idx="2144">
                  <c:v>58.017537608390199</c:v>
                </c:pt>
                <c:pt idx="2145">
                  <c:v>58.012542332901972</c:v>
                </c:pt>
                <c:pt idx="2146">
                  <c:v>58.007953409015897</c:v>
                </c:pt>
                <c:pt idx="2147">
                  <c:v>58.003771487669482</c:v>
                </c:pt>
                <c:pt idx="2148">
                  <c:v>57.99999720244243</c:v>
                </c:pt>
                <c:pt idx="2149">
                  <c:v>57.99663116948895</c:v>
                </c:pt>
                <c:pt idx="2150">
                  <c:v>57.993673987472917</c:v>
                </c:pt>
                <c:pt idx="2151">
                  <c:v>57.991126237504773</c:v>
                </c:pt>
                <c:pt idx="2152">
                  <c:v>57.988988483076099</c:v>
                </c:pt>
                <c:pt idx="2153">
                  <c:v>57.98726126999793</c:v>
                </c:pt>
                <c:pt idx="2154">
                  <c:v>57.985945126340198</c:v>
                </c:pt>
                <c:pt idx="2155">
                  <c:v>57.985040562370202</c:v>
                </c:pt>
                <c:pt idx="2156">
                  <c:v>57.984548070493204</c:v>
                </c:pt>
                <c:pt idx="2157">
                  <c:v>57.984468125193217</c:v>
                </c:pt>
                <c:pt idx="2158">
                  <c:v>57.984801182976483</c:v>
                </c:pt>
                <c:pt idx="2159">
                  <c:v>57.985547682313666</c:v>
                </c:pt>
                <c:pt idx="2160">
                  <c:v>57.986708043584585</c:v>
                </c:pt>
                <c:pt idx="2161">
                  <c:v>57.988282669022666</c:v>
                </c:pt>
                <c:pt idx="2162">
                  <c:v>57.990271942661352</c:v>
                </c:pt>
                <c:pt idx="2163">
                  <c:v>57.992676230281631</c:v>
                </c:pt>
                <c:pt idx="2164">
                  <c:v>57.995495879358671</c:v>
                </c:pt>
                <c:pt idx="2165">
                  <c:v>57.998731219012285</c:v>
                </c:pt>
                <c:pt idx="2166">
                  <c:v>58.002382559955166</c:v>
                </c:pt>
                <c:pt idx="2167">
                  <c:v>58.006450194444469</c:v>
                </c:pt>
                <c:pt idx="2168">
                  <c:v>58.010934396233836</c:v>
                </c:pt>
                <c:pt idx="2169">
                  <c:v>58.01583542052515</c:v>
                </c:pt>
                <c:pt idx="2170">
                  <c:v>58.021153503922534</c:v>
                </c:pt>
                <c:pt idx="2171">
                  <c:v>58.026888864387288</c:v>
                </c:pt>
                <c:pt idx="2172">
                  <c:v>58.033041701192587</c:v>
                </c:pt>
                <c:pt idx="2173">
                  <c:v>58.039612194880718</c:v>
                </c:pt>
                <c:pt idx="2174">
                  <c:v>58.046600507219679</c:v>
                </c:pt>
                <c:pt idx="2175">
                  <c:v>58.054006781162059</c:v>
                </c:pt>
                <c:pt idx="2176">
                  <c:v>58.061831140803392</c:v>
                </c:pt>
                <c:pt idx="2177">
                  <c:v>58.070073691344376</c:v>
                </c:pt>
                <c:pt idx="2178">
                  <c:v>58.078734519048737</c:v>
                </c:pt>
                <c:pt idx="2179">
                  <c:v>58.087813691209462</c:v>
                </c:pt>
                <c:pt idx="2180">
                  <c:v>58.097311256107474</c:v>
                </c:pt>
                <c:pt idx="2181">
                  <c:v>58.107227242979576</c:v>
                </c:pt>
                <c:pt idx="2182">
                  <c:v>58.117561661980034</c:v>
                </c:pt>
                <c:pt idx="2183">
                  <c:v>58.128314504149671</c:v>
                </c:pt>
                <c:pt idx="2184">
                  <c:v>58.139485741379588</c:v>
                </c:pt>
                <c:pt idx="2185">
                  <c:v>58.151075326381516</c:v>
                </c:pt>
                <c:pt idx="2186">
                  <c:v>58.163083192655193</c:v>
                </c:pt>
                <c:pt idx="2187">
                  <c:v>58.175509254457936</c:v>
                </c:pt>
                <c:pt idx="2188">
                  <c:v>58.188353406776585</c:v>
                </c:pt>
                <c:pt idx="2189">
                  <c:v>58.201615525298422</c:v>
                </c:pt>
                <c:pt idx="2190">
                  <c:v>58.215295466382898</c:v>
                </c:pt>
                <c:pt idx="2191">
                  <c:v>58.229393067035915</c:v>
                </c:pt>
                <c:pt idx="2192">
                  <c:v>58.243908144886049</c:v>
                </c:pt>
                <c:pt idx="2193">
                  <c:v>58.258840498156417</c:v>
                </c:pt>
                <c:pt idx="2194">
                  <c:v>58.274189905644718</c:v>
                </c:pt>
                <c:pt idx="2195">
                  <c:v>58.289956126698129</c:v>
                </c:pt>
                <c:pt idx="2196">
                  <c:v>58.306138901193577</c:v>
                </c:pt>
                <c:pt idx="2197">
                  <c:v>58.3227379495154</c:v>
                </c:pt>
                <c:pt idx="2198">
                  <c:v>58.339752972537127</c:v>
                </c:pt>
                <c:pt idx="2199">
                  <c:v>58.357183651601829</c:v>
                </c:pt>
                <c:pt idx="2200">
                  <c:v>58.37502964850583</c:v>
                </c:pt>
                <c:pt idx="2201">
                  <c:v>58.393290605479706</c:v>
                </c:pt>
                <c:pt idx="2202">
                  <c:v>58.411966145174887</c:v>
                </c:pt>
                <c:pt idx="2203">
                  <c:v>58.431055870647413</c:v>
                </c:pt>
                <c:pt idx="2204">
                  <c:v>58.450559365346052</c:v>
                </c:pt>
                <c:pt idx="2205">
                  <c:v>58.470476193096275</c:v>
                </c:pt>
                <c:pt idx="2206">
                  <c:v>58.490805898092844</c:v>
                </c:pt>
                <c:pt idx="2207">
                  <c:v>58.511548004885043</c:v>
                </c:pt>
                <c:pt idx="2208">
                  <c:v>58.532702018370188</c:v>
                </c:pt>
                <c:pt idx="2209">
                  <c:v>58.554267423782733</c:v>
                </c:pt>
                <c:pt idx="2210">
                  <c:v>58.57624368668796</c:v>
                </c:pt>
                <c:pt idx="2211">
                  <c:v>58.598630252973479</c:v>
                </c:pt>
                <c:pt idx="2212">
                  <c:v>58.621426548846728</c:v>
                </c:pt>
                <c:pt idx="2213">
                  <c:v>58.644631980827612</c:v>
                </c:pt>
                <c:pt idx="2214">
                  <c:v>58.668245935744906</c:v>
                </c:pt>
                <c:pt idx="2215">
                  <c:v>58.692267780736003</c:v>
                </c:pt>
                <c:pt idx="2216">
                  <c:v>58.716696863243286</c:v>
                </c:pt>
                <c:pt idx="2217">
                  <c:v>58.741532511013887</c:v>
                </c:pt>
                <c:pt idx="2218">
                  <c:v>58.766774032101708</c:v>
                </c:pt>
                <c:pt idx="2219">
                  <c:v>58.792420714866864</c:v>
                </c:pt>
                <c:pt idx="2220">
                  <c:v>58.81847182797982</c:v>
                </c:pt>
                <c:pt idx="2221">
                  <c:v>58.844926620425369</c:v>
                </c:pt>
                <c:pt idx="2222">
                  <c:v>58.871784321506368</c:v>
                </c:pt>
                <c:pt idx="2223">
                  <c:v>58.899044140849014</c:v>
                </c:pt>
                <c:pt idx="2224">
                  <c:v>58.926705268412519</c:v>
                </c:pt>
                <c:pt idx="2225">
                  <c:v>58.954766874493217</c:v>
                </c:pt>
                <c:pt idx="2226">
                  <c:v>58.983228109737894</c:v>
                </c:pt>
                <c:pt idx="2227">
                  <c:v>59.012088105149701</c:v>
                </c:pt>
                <c:pt idx="2228">
                  <c:v>59.041345972102661</c:v>
                </c:pt>
                <c:pt idx="2229">
                  <c:v>59.071000802352103</c:v>
                </c:pt>
                <c:pt idx="2230">
                  <c:v>59.101051668048839</c:v>
                </c:pt>
                <c:pt idx="2231">
                  <c:v>59.131497621754107</c:v>
                </c:pt>
                <c:pt idx="2232">
                  <c:v>59.162337696453733</c:v>
                </c:pt>
                <c:pt idx="2233">
                  <c:v>59.193570905576493</c:v>
                </c:pt>
                <c:pt idx="2234">
                  <c:v>59.225196243010529</c:v>
                </c:pt>
                <c:pt idx="2235">
                  <c:v>59.257212683123726</c:v>
                </c:pt>
                <c:pt idx="2236">
                  <c:v>59.289619180782964</c:v>
                </c:pt>
                <c:pt idx="2237">
                  <c:v>59.322414671375256</c:v>
                </c:pt>
                <c:pt idx="2238">
                  <c:v>59.355598070830723</c:v>
                </c:pt>
                <c:pt idx="2239">
                  <c:v>59.389168275644877</c:v>
                </c:pt>
                <c:pt idx="2240">
                  <c:v>59.423124162905822</c:v>
                </c:pt>
                <c:pt idx="2241">
                  <c:v>59.457464590317159</c:v>
                </c:pt>
                <c:pt idx="2242">
                  <c:v>59.492188396226595</c:v>
                </c:pt>
                <c:pt idx="2243">
                  <c:v>59.527294399653314</c:v>
                </c:pt>
                <c:pt idx="2244">
                  <c:v>59.562781400318798</c:v>
                </c:pt>
                <c:pt idx="2245">
                  <c:v>59.598648178674253</c:v>
                </c:pt>
                <c:pt idx="2246">
                  <c:v>59.634893495936353</c:v>
                </c:pt>
                <c:pt idx="2247">
                  <c:v>59.671516094116498</c:v>
                </c:pt>
                <c:pt idx="2248">
                  <c:v>59.708514696056497</c:v>
                </c:pt>
                <c:pt idx="2249">
                  <c:v>59.745888005463755</c:v>
                </c:pt>
                <c:pt idx="2250">
                  <c:v>59.783634706947254</c:v>
                </c:pt>
                <c:pt idx="2251">
                  <c:v>59.821753466056222</c:v>
                </c:pt>
                <c:pt idx="2252">
                  <c:v>59.860242929316186</c:v>
                </c:pt>
                <c:pt idx="2253">
                  <c:v>59.899101724273223</c:v>
                </c:pt>
                <c:pt idx="2254">
                  <c:v>59.938328459531064</c:v>
                </c:pt>
                <c:pt idx="2255">
                  <c:v>59.977921724796957</c:v>
                </c:pt>
                <c:pt idx="2256">
                  <c:v>60.017880090922731</c:v>
                </c:pt>
                <c:pt idx="2257">
                  <c:v>60.058202109951694</c:v>
                </c:pt>
                <c:pt idx="2258">
                  <c:v>60.098886315163853</c:v>
                </c:pt>
                <c:pt idx="2259">
                  <c:v>60.139931221123646</c:v>
                </c:pt>
                <c:pt idx="2260">
                  <c:v>60.181335323727467</c:v>
                </c:pt>
                <c:pt idx="2261">
                  <c:v>60.223097100256425</c:v>
                </c:pt>
                <c:pt idx="2262">
                  <c:v>60.26521500942431</c:v>
                </c:pt>
                <c:pt idx="2263">
                  <c:v>60.307687491431736</c:v>
                </c:pt>
                <c:pt idx="2264">
                  <c:v>60.350512968020368</c:v>
                </c:pt>
                <c:pt idx="2265">
                  <c:v>60.393689842526072</c:v>
                </c:pt>
                <c:pt idx="2266">
                  <c:v>60.437216499937435</c:v>
                </c:pt>
                <c:pt idx="2267">
                  <c:v>60.48109130695083</c:v>
                </c:pt>
                <c:pt idx="2268">
                  <c:v>60.525312612031897</c:v>
                </c:pt>
                <c:pt idx="2269">
                  <c:v>60.569878745472877</c:v>
                </c:pt>
                <c:pt idx="2270">
                  <c:v>60.614788019456412</c:v>
                </c:pt>
                <c:pt idx="2271">
                  <c:v>60.660038728117698</c:v>
                </c:pt>
                <c:pt idx="2272">
                  <c:v>60.705629147606729</c:v>
                </c:pt>
                <c:pt idx="2273">
                  <c:v>60.751557536156341</c:v>
                </c:pt>
                <c:pt idx="2274">
                  <c:v>60.797822134146784</c:v>
                </c:pt>
                <c:pt idx="2275">
                  <c:v>60.844421164174051</c:v>
                </c:pt>
                <c:pt idx="2276">
                  <c:v>60.89135283111986</c:v>
                </c:pt>
                <c:pt idx="2277">
                  <c:v>60.938615322221764</c:v>
                </c:pt>
                <c:pt idx="2278">
                  <c:v>60.986206807145109</c:v>
                </c:pt>
                <c:pt idx="2279">
                  <c:v>61.03412543805608</c:v>
                </c:pt>
                <c:pt idx="2280">
                  <c:v>61.082369349696037</c:v>
                </c:pt>
                <c:pt idx="2281">
                  <c:v>61.130936659457177</c:v>
                </c:pt>
                <c:pt idx="2282">
                  <c:v>61.179825467462052</c:v>
                </c:pt>
                <c:pt idx="2283">
                  <c:v>61.229033856637997</c:v>
                </c:pt>
                <c:pt idx="2284">
                  <c:v>61.278559892801368</c:v>
                </c:pt>
                <c:pt idx="2285">
                  <c:v>61.328401624734781</c:v>
                </c:pt>
                <c:pt idx="2286">
                  <c:v>61.378557084272515</c:v>
                </c:pt>
                <c:pt idx="2287">
                  <c:v>61.429024286383353</c:v>
                </c:pt>
                <c:pt idx="2288">
                  <c:v>61.479801229255415</c:v>
                </c:pt>
                <c:pt idx="2289">
                  <c:v>61.530885894383914</c:v>
                </c:pt>
                <c:pt idx="2290">
                  <c:v>61.582276246657599</c:v>
                </c:pt>
                <c:pt idx="2291">
                  <c:v>61.633970234449336</c:v>
                </c:pt>
                <c:pt idx="2292">
                  <c:v>61.685965789705705</c:v>
                </c:pt>
                <c:pt idx="2293">
                  <c:v>61.73826082804014</c:v>
                </c:pt>
                <c:pt idx="2294">
                  <c:v>61.790853248824916</c:v>
                </c:pt>
                <c:pt idx="2295">
                  <c:v>61.843740935287315</c:v>
                </c:pt>
                <c:pt idx="2296">
                  <c:v>61.896921754603667</c:v>
                </c:pt>
                <c:pt idx="2297">
                  <c:v>61.950393557999391</c:v>
                </c:pt>
                <c:pt idx="2298">
                  <c:v>62.004154180845163</c:v>
                </c:pt>
                <c:pt idx="2299">
                  <c:v>62.058201442758929</c:v>
                </c:pt>
                <c:pt idx="2300">
                  <c:v>62.112533147705591</c:v>
                </c:pt>
                <c:pt idx="2301">
                  <c:v>62.16714708410241</c:v>
                </c:pt>
                <c:pt idx="2302">
                  <c:v>62.222041024919761</c:v>
                </c:pt>
                <c:pt idx="2303">
                  <c:v>62.277212727789902</c:v>
                </c:pt>
                <c:pt idx="2304">
                  <c:v>62.332659935111309</c:v>
                </c:pt>
                <c:pt idx="2305">
                  <c:v>62.388380374158416</c:v>
                </c:pt>
                <c:pt idx="2306">
                  <c:v>62.444371757190851</c:v>
                </c:pt>
                <c:pt idx="2307">
                  <c:v>62.500631781563712</c:v>
                </c:pt>
                <c:pt idx="2308">
                  <c:v>62.55715812984117</c:v>
                </c:pt>
                <c:pt idx="2309">
                  <c:v>62.613948469907811</c:v>
                </c:pt>
                <c:pt idx="2310">
                  <c:v>62.671000455086315</c:v>
                </c:pt>
                <c:pt idx="2311">
                  <c:v>62.728311724250702</c:v>
                </c:pt>
                <c:pt idx="2312">
                  <c:v>62.785879901947311</c:v>
                </c:pt>
                <c:pt idx="2313">
                  <c:v>62.843702598510632</c:v>
                </c:pt>
                <c:pt idx="2314">
                  <c:v>62.901777410184735</c:v>
                </c:pt>
                <c:pt idx="2315">
                  <c:v>62.960101919246227</c:v>
                </c:pt>
                <c:pt idx="2316">
                  <c:v>63.018673694124928</c:v>
                </c:pt>
                <c:pt idx="2317">
                  <c:v>63.077490289528896</c:v>
                </c:pt>
                <c:pt idx="2318">
                  <c:v>63.136549246570098</c:v>
                </c:pt>
                <c:pt idx="2319">
                  <c:v>63.195848092891893</c:v>
                </c:pt>
                <c:pt idx="2320">
                  <c:v>63.255384342795764</c:v>
                </c:pt>
                <c:pt idx="2321">
                  <c:v>63.315155497371407</c:v>
                </c:pt>
                <c:pt idx="2322">
                  <c:v>63.375159044627793</c:v>
                </c:pt>
                <c:pt idx="2323">
                  <c:v>63.435392459624978</c:v>
                </c:pt>
                <c:pt idx="2324">
                  <c:v>63.495853204606647</c:v>
                </c:pt>
                <c:pt idx="2325">
                  <c:v>63.556538729135568</c:v>
                </c:pt>
                <c:pt idx="2326">
                  <c:v>63.617446470229453</c:v>
                </c:pt>
                <c:pt idx="2327">
                  <c:v>63.678573852497493</c:v>
                </c:pt>
                <c:pt idx="2328">
                  <c:v>63.739918288278545</c:v>
                </c:pt>
                <c:pt idx="2329">
                  <c:v>63.801477177781564</c:v>
                </c:pt>
                <c:pt idx="2330">
                  <c:v>63.863247909226061</c:v>
                </c:pt>
                <c:pt idx="2331">
                  <c:v>63.925227858984286</c:v>
                </c:pt>
                <c:pt idx="2332">
                  <c:v>63.987414391723718</c:v>
                </c:pt>
                <c:pt idx="2333">
                  <c:v>64.049804860552783</c:v>
                </c:pt>
                <c:pt idx="2334">
                  <c:v>64.11239660716592</c:v>
                </c:pt>
                <c:pt idx="2335">
                  <c:v>64.175186961990903</c:v>
                </c:pt>
                <c:pt idx="2336">
                  <c:v>64.238173244336622</c:v>
                </c:pt>
                <c:pt idx="2337">
                  <c:v>64.301352762542336</c:v>
                </c:pt>
                <c:pt idx="2338">
                  <c:v>64.36472281412901</c:v>
                </c:pt>
                <c:pt idx="2339">
                  <c:v>64.428280685949758</c:v>
                </c:pt>
                <c:pt idx="2340">
                  <c:v>64.492023654343797</c:v>
                </c:pt>
                <c:pt idx="2341">
                  <c:v>64.555948985289746</c:v>
                </c:pt>
                <c:pt idx="2342">
                  <c:v>64.620053934561369</c:v>
                </c:pt>
                <c:pt idx="2343">
                  <c:v>64.684335747882926</c:v>
                </c:pt>
                <c:pt idx="2344">
                  <c:v>64.748791661087367</c:v>
                </c:pt>
                <c:pt idx="2345">
                  <c:v>64.813418900274939</c:v>
                </c:pt>
                <c:pt idx="2346">
                  <c:v>64.878214681971997</c:v>
                </c:pt>
                <c:pt idx="2347">
                  <c:v>64.943176213291892</c:v>
                </c:pt>
                <c:pt idx="2348">
                  <c:v>65.008300692097905</c:v>
                </c:pt>
                <c:pt idx="2349">
                  <c:v>65.073585307164407</c:v>
                </c:pt>
                <c:pt idx="2350">
                  <c:v>65.139027238341498</c:v>
                </c:pt>
                <c:pt idx="2351">
                  <c:v>65.204623656720386</c:v>
                </c:pt>
                <c:pt idx="2352">
                  <c:v>65.270371724798508</c:v>
                </c:pt>
                <c:pt idx="2353">
                  <c:v>65.336268596647187</c:v>
                </c:pt>
                <c:pt idx="2354">
                  <c:v>65.402311418078909</c:v>
                </c:pt>
                <c:pt idx="2355">
                  <c:v>65.468497326817456</c:v>
                </c:pt>
                <c:pt idx="2356">
                  <c:v>65.534823452666231</c:v>
                </c:pt>
                <c:pt idx="2357">
                  <c:v>65.601286917680767</c:v>
                </c:pt>
                <c:pt idx="2358">
                  <c:v>65.667884836340122</c:v>
                </c:pt>
                <c:pt idx="2359">
                  <c:v>65.734614315718375</c:v>
                </c:pt>
                <c:pt idx="2360">
                  <c:v>65.801472455660729</c:v>
                </c:pt>
                <c:pt idx="2361">
                  <c:v>65.868456348956457</c:v>
                </c:pt>
                <c:pt idx="2362">
                  <c:v>65.935563081514914</c:v>
                </c:pt>
                <c:pt idx="2363">
                  <c:v>66.002789732542141</c:v>
                </c:pt>
                <c:pt idx="2364">
                  <c:v>66.070133374717528</c:v>
                </c:pt>
                <c:pt idx="2365">
                  <c:v>66.137591074373205</c:v>
                </c:pt>
                <c:pt idx="2366">
                  <c:v>66.205159891671968</c:v>
                </c:pt>
                <c:pt idx="2367">
                  <c:v>66.272836880787324</c:v>
                </c:pt>
                <c:pt idx="2368">
                  <c:v>66.340619090084303</c:v>
                </c:pt>
                <c:pt idx="2369">
                  <c:v>66.408503562300822</c:v>
                </c:pt>
                <c:pt idx="2370">
                  <c:v>66.476487334729555</c:v>
                </c:pt>
                <c:pt idx="2371">
                  <c:v>66.544567439401547</c:v>
                </c:pt>
                <c:pt idx="2372">
                  <c:v>66.612740903269383</c:v>
                </c:pt>
                <c:pt idx="2373">
                  <c:v>66.681004748391416</c:v>
                </c:pt>
                <c:pt idx="2374">
                  <c:v>66.749355992117643</c:v>
                </c:pt>
                <c:pt idx="2375">
                  <c:v>66.817791647274831</c:v>
                </c:pt>
                <c:pt idx="2376">
                  <c:v>66.88630872235305</c:v>
                </c:pt>
                <c:pt idx="2377">
                  <c:v>66.954904221693297</c:v>
                </c:pt>
                <c:pt idx="2378">
                  <c:v>67.02357514567494</c:v>
                </c:pt>
                <c:pt idx="2379">
                  <c:v>67.092318490903793</c:v>
                </c:pt>
                <c:pt idx="2380">
                  <c:v>67.161131250401596</c:v>
                </c:pt>
                <c:pt idx="2381">
                  <c:v>67.230010413796194</c:v>
                </c:pt>
                <c:pt idx="2382">
                  <c:v>67.298952967510317</c:v>
                </c:pt>
                <c:pt idx="2383">
                  <c:v>67.367955894952402</c:v>
                </c:pt>
                <c:pt idx="2384">
                  <c:v>67.437016176709648</c:v>
                </c:pt>
                <c:pt idx="2385">
                  <c:v>67.506130790737856</c:v>
                </c:pt>
                <c:pt idx="2386">
                  <c:v>67.575296712553978</c:v>
                </c:pt>
                <c:pt idx="2387">
                  <c:v>67.644510915429322</c:v>
                </c:pt>
                <c:pt idx="2388">
                  <c:v>67.713770370582637</c:v>
                </c:pt>
                <c:pt idx="2389">
                  <c:v>67.78307204737439</c:v>
                </c:pt>
                <c:pt idx="2390">
                  <c:v>67.852412913498384</c:v>
                </c:pt>
                <c:pt idx="2391">
                  <c:v>67.921789935178495</c:v>
                </c:pt>
                <c:pt idx="2392">
                  <c:v>67.991200077363146</c:v>
                </c:pt>
                <c:pt idx="2393">
                  <c:v>68.060640303919385</c:v>
                </c:pt>
                <c:pt idx="2394">
                  <c:v>68.130107577828909</c:v>
                </c:pt>
                <c:pt idx="2395">
                  <c:v>68.199598861384942</c:v>
                </c:pt>
                <c:pt idx="2396">
                  <c:v>68.269111116385545</c:v>
                </c:pt>
                <c:pt idx="2397">
                  <c:v>68.338641304332867</c:v>
                </c:pt>
                <c:pt idx="2398">
                  <c:v>68.408186386627918</c:v>
                </c:pt>
                <c:pt idx="2399">
                  <c:v>68.477743324768042</c:v>
                </c:pt>
                <c:pt idx="2400">
                  <c:v>68.547309080544551</c:v>
                </c:pt>
                <c:pt idx="2401">
                  <c:v>68.616880616238134</c:v>
                </c:pt>
                <c:pt idx="2402">
                  <c:v>68.686454894817928</c:v>
                </c:pt>
                <c:pt idx="2403">
                  <c:v>68.756028880138459</c:v>
                </c:pt>
                <c:pt idx="2404">
                  <c:v>68.825599537136739</c:v>
                </c:pt>
                <c:pt idx="2405">
                  <c:v>68.895163832031614</c:v>
                </c:pt>
                <c:pt idx="2406">
                  <c:v>68.964718732519202</c:v>
                </c:pt>
                <c:pt idx="2407">
                  <c:v>69.034261207973145</c:v>
                </c:pt>
                <c:pt idx="2408">
                  <c:v>69.103788229640244</c:v>
                </c:pt>
                <c:pt idx="2409">
                  <c:v>69.173296770840579</c:v>
                </c:pt>
                <c:pt idx="2410">
                  <c:v>69.24278380716359</c:v>
                </c:pt>
                <c:pt idx="2411">
                  <c:v>69.312246316667185</c:v>
                </c:pt>
                <c:pt idx="2412">
                  <c:v>69.381681280075256</c:v>
                </c:pt>
                <c:pt idx="2413">
                  <c:v>69.451085680974018</c:v>
                </c:pt>
                <c:pt idx="2414">
                  <c:v>69.52045650601228</c:v>
                </c:pt>
                <c:pt idx="2415">
                  <c:v>69.589790745096735</c:v>
                </c:pt>
                <c:pt idx="2416">
                  <c:v>69.659085391589983</c:v>
                </c:pt>
                <c:pt idx="2417">
                  <c:v>69.728337442508519</c:v>
                </c:pt>
                <c:pt idx="2418">
                  <c:v>69.797543898717663</c:v>
                </c:pt>
                <c:pt idx="2419">
                  <c:v>69.866701765130813</c:v>
                </c:pt>
                <c:pt idx="2420">
                  <c:v>69.935808050903944</c:v>
                </c:pt>
                <c:pt idx="2421">
                  <c:v>70.004859769633768</c:v>
                </c:pt>
                <c:pt idx="2422">
                  <c:v>70.073853939550901</c:v>
                </c:pt>
                <c:pt idx="2423">
                  <c:v>70.142787583718643</c:v>
                </c:pt>
                <c:pt idx="2424">
                  <c:v>70.21165773022625</c:v>
                </c:pt>
                <c:pt idx="2425">
                  <c:v>70.280461412384653</c:v>
                </c:pt>
                <c:pt idx="2426">
                  <c:v>70.349195668920572</c:v>
                </c:pt>
                <c:pt idx="2427">
                  <c:v>70.417857544171341</c:v>
                </c:pt>
                <c:pt idx="2428">
                  <c:v>70.486444088277324</c:v>
                </c:pt>
                <c:pt idx="2429">
                  <c:v>70.554952357376848</c:v>
                </c:pt>
                <c:pt idx="2430">
                  <c:v>70.623379413797821</c:v>
                </c:pt>
                <c:pt idx="2431">
                  <c:v>70.691722326250527</c:v>
                </c:pt>
                <c:pt idx="2432">
                  <c:v>70.75997817001884</c:v>
                </c:pt>
                <c:pt idx="2433">
                  <c:v>70.828144027151595</c:v>
                </c:pt>
                <c:pt idx="2434">
                  <c:v>70.896216986654068</c:v>
                </c:pt>
                <c:pt idx="2435">
                  <c:v>70.964194144675915</c:v>
                </c:pt>
                <c:pt idx="2436">
                  <c:v>71.032072604703103</c:v>
                </c:pt>
                <c:pt idx="2437">
                  <c:v>71.099849477744371</c:v>
                </c:pt>
                <c:pt idx="2438">
                  <c:v>71.167521882520489</c:v>
                </c:pt>
                <c:pt idx="2439">
                  <c:v>71.235086945651432</c:v>
                </c:pt>
                <c:pt idx="2440">
                  <c:v>71.302541801842736</c:v>
                </c:pt>
                <c:pt idx="2441">
                  <c:v>71.369883594070956</c:v>
                </c:pt>
                <c:pt idx="2442">
                  <c:v>71.437109473769709</c:v>
                </c:pt>
                <c:pt idx="2443">
                  <c:v>71.504216601013439</c:v>
                </c:pt>
                <c:pt idx="2444">
                  <c:v>71.571202144700706</c:v>
                </c:pt>
                <c:pt idx="2445">
                  <c:v>71.638063282736312</c:v>
                </c:pt>
                <c:pt idx="2446">
                  <c:v>71.704797202214607</c:v>
                </c:pt>
                <c:pt idx="2447">
                  <c:v>71.771401099598393</c:v>
                </c:pt>
                <c:pt idx="2448">
                  <c:v>71.837872180900106</c:v>
                </c:pt>
                <c:pt idx="2449">
                  <c:v>71.904207661860184</c:v>
                </c:pt>
                <c:pt idx="2450">
                  <c:v>71.970404768125178</c:v>
                </c:pt>
                <c:pt idx="2451">
                  <c:v>72.036460735424555</c:v>
                </c:pt>
                <c:pt idx="2452">
                  <c:v>72.102372809746669</c:v>
                </c:pt>
                <c:pt idx="2453">
                  <c:v>72.168138247514122</c:v>
                </c:pt>
                <c:pt idx="2454">
                  <c:v>72.233754315756627</c:v>
                </c:pt>
                <c:pt idx="2455">
                  <c:v>72.299218292284579</c:v>
                </c:pt>
                <c:pt idx="2456">
                  <c:v>72.364527465860164</c:v>
                </c:pt>
                <c:pt idx="2457">
                  <c:v>72.429679136367753</c:v>
                </c:pt>
                <c:pt idx="2458">
                  <c:v>72.494670614983804</c:v>
                </c:pt>
                <c:pt idx="2459">
                  <c:v>72.559499224344165</c:v>
                </c:pt>
                <c:pt idx="2460">
                  <c:v>72.624162298710942</c:v>
                </c:pt>
                <c:pt idx="2461">
                  <c:v>72.688657184138719</c:v>
                </c:pt>
                <c:pt idx="2462">
                  <c:v>72.752981238639109</c:v>
                </c:pt>
                <c:pt idx="2463">
                  <c:v>72.817131832342056</c:v>
                </c:pt>
                <c:pt idx="2464">
                  <c:v>72.881106347659482</c:v>
                </c:pt>
                <c:pt idx="2465">
                  <c:v>72.94490217944518</c:v>
                </c:pt>
                <c:pt idx="2466">
                  <c:v>73.00851673515271</c:v>
                </c:pt>
                <c:pt idx="2467">
                  <c:v>73.071947434994868</c:v>
                </c:pt>
                <c:pt idx="2468">
                  <c:v>73.135191712098433</c:v>
                </c:pt>
                <c:pt idx="2469">
                  <c:v>73.198247012659834</c:v>
                </c:pt>
                <c:pt idx="2470">
                  <c:v>73.261110796097611</c:v>
                </c:pt>
                <c:pt idx="2471">
                  <c:v>73.323780535205245</c:v>
                </c:pt>
                <c:pt idx="2472">
                  <c:v>73.3862537163008</c:v>
                </c:pt>
                <c:pt idx="2473">
                  <c:v>73.448527839376482</c:v>
                </c:pt>
                <c:pt idx="2474">
                  <c:v>73.510600418244621</c:v>
                </c:pt>
                <c:pt idx="2475">
                  <c:v>73.572468980684917</c:v>
                </c:pt>
                <c:pt idx="2476">
                  <c:v>73.634131068586797</c:v>
                </c:pt>
                <c:pt idx="2477">
                  <c:v>73.695584238094213</c:v>
                </c:pt>
                <c:pt idx="2478">
                  <c:v>73.756826059744256</c:v>
                </c:pt>
                <c:pt idx="2479">
                  <c:v>73.817854118607215</c:v>
                </c:pt>
                <c:pt idx="2480">
                  <c:v>73.878666014424553</c:v>
                </c:pt>
                <c:pt idx="2481">
                  <c:v>73.939259361743652</c:v>
                </c:pt>
                <c:pt idx="2482">
                  <c:v>73.99963179005276</c:v>
                </c:pt>
                <c:pt idx="2483">
                  <c:v>74.05978094391314</c:v>
                </c:pt>
                <c:pt idx="2484">
                  <c:v>74.119704483089109</c:v>
                </c:pt>
                <c:pt idx="2485">
                  <c:v>74.179400082677219</c:v>
                </c:pt>
                <c:pt idx="2486">
                  <c:v>74.238865433233173</c:v>
                </c:pt>
                <c:pt idx="2487">
                  <c:v>74.298098240896977</c:v>
                </c:pt>
                <c:pt idx="2488">
                  <c:v>74.357096227515697</c:v>
                </c:pt>
                <c:pt idx="2489">
                  <c:v>74.415857130766042</c:v>
                </c:pt>
                <c:pt idx="2490">
                  <c:v>74.474378704272425</c:v>
                </c:pt>
                <c:pt idx="2491">
                  <c:v>74.53265871772436</c:v>
                </c:pt>
                <c:pt idx="2492">
                  <c:v>74.590694956994554</c:v>
                </c:pt>
                <c:pt idx="2493">
                  <c:v>74.648485224250535</c:v>
                </c:pt>
                <c:pt idx="2494">
                  <c:v>74.706027338065212</c:v>
                </c:pt>
                <c:pt idx="2495">
                  <c:v>74.763319133530487</c:v>
                </c:pt>
                <c:pt idx="2496">
                  <c:v>74.820358462360986</c:v>
                </c:pt>
                <c:pt idx="2497">
                  <c:v>74.877143193002325</c:v>
                </c:pt>
                <c:pt idx="2498">
                  <c:v>74.93367121073392</c:v>
                </c:pt>
                <c:pt idx="2499">
                  <c:v>74.989940417770114</c:v>
                </c:pt>
                <c:pt idx="2500">
                  <c:v>75.045948733360589</c:v>
                </c:pt>
                <c:pt idx="2501">
                  <c:v>75.101694093886834</c:v>
                </c:pt>
                <c:pt idx="2502">
                  <c:v>75.15717445295914</c:v>
                </c:pt>
                <c:pt idx="2503">
                  <c:v>75.212387781507246</c:v>
                </c:pt>
                <c:pt idx="2504">
                  <c:v>75.267332067874264</c:v>
                </c:pt>
                <c:pt idx="2505">
                  <c:v>75.322005317903191</c:v>
                </c:pt>
                <c:pt idx="2506">
                  <c:v>75.376405555024775</c:v>
                </c:pt>
                <c:pt idx="2507">
                  <c:v>75.430530820342213</c:v>
                </c:pt>
                <c:pt idx="2508">
                  <c:v>75.484379172713275</c:v>
                </c:pt>
                <c:pt idx="2509">
                  <c:v>75.537948688829388</c:v>
                </c:pt>
                <c:pt idx="2510">
                  <c:v>75.591237463294874</c:v>
                </c:pt>
                <c:pt idx="2511">
                  <c:v>75.644243608702425</c:v>
                </c:pt>
                <c:pt idx="2512">
                  <c:v>75.696965255706246</c:v>
                </c:pt>
                <c:pt idx="2513">
                  <c:v>75.749400553092784</c:v>
                </c:pt>
                <c:pt idx="2514">
                  <c:v>75.801547667849519</c:v>
                </c:pt>
                <c:pt idx="2515">
                  <c:v>75.85340478523284</c:v>
                </c:pt>
                <c:pt idx="2516">
                  <c:v>75.904970108830639</c:v>
                </c:pt>
                <c:pt idx="2517">
                  <c:v>75.956241860624601</c:v>
                </c:pt>
                <c:pt idx="2518">
                  <c:v>76.007218281051124</c:v>
                </c:pt>
                <c:pt idx="2519">
                  <c:v>76.0578976290561</c:v>
                </c:pt>
                <c:pt idx="2520">
                  <c:v>76.108278182152247</c:v>
                </c:pt>
                <c:pt idx="2521">
                  <c:v>76.158358236470548</c:v>
                </c:pt>
                <c:pt idx="2522">
                  <c:v>76.208136106809434</c:v>
                </c:pt>
                <c:pt idx="2523">
                  <c:v>76.257610126684853</c:v>
                </c:pt>
                <c:pt idx="2524">
                  <c:v>76.306778648373623</c:v>
                </c:pt>
                <c:pt idx="2525">
                  <c:v>76.355640042956992</c:v>
                </c:pt>
                <c:pt idx="2526">
                  <c:v>76.404192700362785</c:v>
                </c:pt>
                <c:pt idx="2527">
                  <c:v>76.452435029400306</c:v>
                </c:pt>
                <c:pt idx="2528">
                  <c:v>76.500365457799873</c:v>
                </c:pt>
                <c:pt idx="2529">
                  <c:v>76.547982432243202</c:v>
                </c:pt>
                <c:pt idx="2530">
                  <c:v>76.59528441839629</c:v>
                </c:pt>
                <c:pt idx="2531">
                  <c:v>76.642269900936313</c:v>
                </c:pt>
                <c:pt idx="2532">
                  <c:v>76.688937383579528</c:v>
                </c:pt>
                <c:pt idx="2533">
                  <c:v>76.735285389102955</c:v>
                </c:pt>
                <c:pt idx="2534">
                  <c:v>76.781312459366902</c:v>
                </c:pt>
                <c:pt idx="2535">
                  <c:v>76.827017155333721</c:v>
                </c:pt>
                <c:pt idx="2536">
                  <c:v>76.872398057082691</c:v>
                </c:pt>
                <c:pt idx="2537">
                  <c:v>76.917453763825421</c:v>
                </c:pt>
                <c:pt idx="2538">
                  <c:v>76.962182893916221</c:v>
                </c:pt>
                <c:pt idx="2539">
                  <c:v>77.006584084861657</c:v>
                </c:pt>
                <c:pt idx="2540">
                  <c:v>77.050655993326515</c:v>
                </c:pt>
                <c:pt idx="2541">
                  <c:v>77.094397295138393</c:v>
                </c:pt>
                <c:pt idx="2542">
                  <c:v>77.137806685287941</c:v>
                </c:pt>
                <c:pt idx="2543">
                  <c:v>77.180882877929733</c:v>
                </c:pt>
                <c:pt idx="2544">
                  <c:v>77.223624606377356</c:v>
                </c:pt>
                <c:pt idx="2545">
                  <c:v>77.266030623098061</c:v>
                </c:pt>
                <c:pt idx="2546">
                  <c:v>77.308099699705267</c:v>
                </c:pt>
                <c:pt idx="2547">
                  <c:v>77.349830626946627</c:v>
                </c:pt>
                <c:pt idx="2548">
                  <c:v>77.391222214691055</c:v>
                </c:pt>
                <c:pt idx="2549">
                  <c:v>77.432273291914029</c:v>
                </c:pt>
                <c:pt idx="2550">
                  <c:v>77.472982706678252</c:v>
                </c:pt>
                <c:pt idx="2551">
                  <c:v>77.513349326113712</c:v>
                </c:pt>
                <c:pt idx="2552">
                  <c:v>77.55337203639499</c:v>
                </c:pt>
                <c:pt idx="2553">
                  <c:v>77.593049742715507</c:v>
                </c:pt>
                <c:pt idx="2554">
                  <c:v>77.632381369259306</c:v>
                </c:pt>
                <c:pt idx="2555">
                  <c:v>77.671365859172042</c:v>
                </c:pt>
                <c:pt idx="2556">
                  <c:v>77.710002174527148</c:v>
                </c:pt>
                <c:pt idx="2557">
                  <c:v>77.748289296291446</c:v>
                </c:pt>
                <c:pt idx="2558">
                  <c:v>77.786226224287446</c:v>
                </c:pt>
                <c:pt idx="2559">
                  <c:v>77.823811977153326</c:v>
                </c:pt>
                <c:pt idx="2560">
                  <c:v>77.861045592302176</c:v>
                </c:pt>
                <c:pt idx="2561">
                  <c:v>77.897926125874719</c:v>
                </c:pt>
                <c:pt idx="2562">
                  <c:v>77.934452652695654</c:v>
                </c:pt>
                <c:pt idx="2563">
                  <c:v>77.970624266221137</c:v>
                </c:pt>
                <c:pt idx="2564">
                  <c:v>78.006440078490968</c:v>
                </c:pt>
                <c:pt idx="2565">
                  <c:v>78.041899220069766</c:v>
                </c:pt>
                <c:pt idx="2566">
                  <c:v>78.077000839996103</c:v>
                </c:pt>
                <c:pt idx="2567">
                  <c:v>78.111744105719751</c:v>
                </c:pt>
                <c:pt idx="2568">
                  <c:v>78.146128203042821</c:v>
                </c:pt>
                <c:pt idx="2569">
                  <c:v>78.180152336057091</c:v>
                </c:pt>
                <c:pt idx="2570">
                  <c:v>78.213815727077417</c:v>
                </c:pt>
                <c:pt idx="2571">
                  <c:v>78.247117616574499</c:v>
                </c:pt>
                <c:pt idx="2572">
                  <c:v>78.280057263105022</c:v>
                </c:pt>
                <c:pt idx="2573">
                  <c:v>78.312633943240883</c:v>
                </c:pt>
                <c:pt idx="2574">
                  <c:v>78.344846951492983</c:v>
                </c:pt>
                <c:pt idx="2575">
                  <c:v>78.376695600235649</c:v>
                </c:pt>
                <c:pt idx="2576">
                  <c:v>78.408179219628892</c:v>
                </c:pt>
                <c:pt idx="2577">
                  <c:v>78.439297157535947</c:v>
                </c:pt>
                <c:pt idx="2578">
                  <c:v>78.470048779441996</c:v>
                </c:pt>
                <c:pt idx="2579">
                  <c:v>78.500433468368399</c:v>
                </c:pt>
                <c:pt idx="2580">
                  <c:v>78.530450624785189</c:v>
                </c:pt>
                <c:pt idx="2581">
                  <c:v>78.560099666523314</c:v>
                </c:pt>
                <c:pt idx="2582">
                  <c:v>78.589380028681589</c:v>
                </c:pt>
                <c:pt idx="2583">
                  <c:v>78.618291163535886</c:v>
                </c:pt>
                <c:pt idx="2584">
                  <c:v>78.646832540439817</c:v>
                </c:pt>
                <c:pt idx="2585">
                  <c:v>78.675003645732332</c:v>
                </c:pt>
                <c:pt idx="2586">
                  <c:v>78.702803982635075</c:v>
                </c:pt>
                <c:pt idx="2587">
                  <c:v>78.730233071151872</c:v>
                </c:pt>
                <c:pt idx="2588">
                  <c:v>78.757290447966454</c:v>
                </c:pt>
                <c:pt idx="2589">
                  <c:v>78.783975666336488</c:v>
                </c:pt>
                <c:pt idx="2590">
                  <c:v>78.810288295986609</c:v>
                </c:pt>
                <c:pt idx="2591">
                  <c:v>78.836227923000195</c:v>
                </c:pt>
                <c:pt idx="2592">
                  <c:v>78.861794149708402</c:v>
                </c:pt>
                <c:pt idx="2593">
                  <c:v>78.88698659457701</c:v>
                </c:pt>
                <c:pt idx="2594">
                  <c:v>78.911804892093286</c:v>
                </c:pt>
                <c:pt idx="2595">
                  <c:v>78.936248692648931</c:v>
                </c:pt>
                <c:pt idx="2596">
                  <c:v>78.960317662422185</c:v>
                </c:pt>
                <c:pt idx="2597">
                  <c:v>78.984011483259692</c:v>
                </c:pt>
                <c:pt idx="2598">
                  <c:v>79.007329852552388</c:v>
                </c:pt>
                <c:pt idx="2599">
                  <c:v>79.030272483116491</c:v>
                </c:pt>
                <c:pt idx="2600">
                  <c:v>79.052839103064258</c:v>
                </c:pt>
                <c:pt idx="2601">
                  <c:v>79.07502945568217</c:v>
                </c:pt>
                <c:pt idx="2602">
                  <c:v>79.096843299299948</c:v>
                </c:pt>
                <c:pt idx="2603">
                  <c:v>79.118280407162828</c:v>
                </c:pt>
                <c:pt idx="2604">
                  <c:v>79.13934056729957</c:v>
                </c:pt>
                <c:pt idx="2605">
                  <c:v>79.160023582390579</c:v>
                </c:pt>
                <c:pt idx="2606">
                  <c:v>79.180329269633503</c:v>
                </c:pt>
                <c:pt idx="2607">
                  <c:v>79.200257460608753</c:v>
                </c:pt>
                <c:pt idx="2608">
                  <c:v>79.219808001141644</c:v>
                </c:pt>
                <c:pt idx="2609">
                  <c:v>79.238980751163666</c:v>
                </c:pt>
                <c:pt idx="2610">
                  <c:v>79.257775584573622</c:v>
                </c:pt>
                <c:pt idx="2611">
                  <c:v>79.276192389097105</c:v>
                </c:pt>
                <c:pt idx="2612">
                  <c:v>79.294231066142899</c:v>
                </c:pt>
                <c:pt idx="2613">
                  <c:v>79.311891530659707</c:v>
                </c:pt>
                <c:pt idx="2614">
                  <c:v>79.329173710991753</c:v>
                </c:pt>
                <c:pt idx="2615">
                  <c:v>79.346077548731628</c:v>
                </c:pt>
                <c:pt idx="2616">
                  <c:v>79.362602998573848</c:v>
                </c:pt>
                <c:pt idx="2617">
                  <c:v>79.378750028165527</c:v>
                </c:pt>
                <c:pt idx="2618">
                  <c:v>79.394518617956962</c:v>
                </c:pt>
                <c:pt idx="2619">
                  <c:v>79.409908761050971</c:v>
                </c:pt>
                <c:pt idx="2620">
                  <c:v>79.424920463050071</c:v>
                </c:pt>
                <c:pt idx="2621">
                  <c:v>79.439553741904803</c:v>
                </c:pt>
                <c:pt idx="2622">
                  <c:v>79.453808627758391</c:v>
                </c:pt>
                <c:pt idx="2623">
                  <c:v>79.467685162791469</c:v>
                </c:pt>
                <c:pt idx="2624">
                  <c:v>79.481183401068691</c:v>
                </c:pt>
                <c:pt idx="2625">
                  <c:v>79.494303408377363</c:v>
                </c:pt>
                <c:pt idx="2626">
                  <c:v>79.507045262073419</c:v>
                </c:pt>
                <c:pt idx="2627">
                  <c:v>79.519409050920132</c:v>
                </c:pt>
                <c:pt idx="2628">
                  <c:v>79.531394874930214</c:v>
                </c:pt>
                <c:pt idx="2629">
                  <c:v>79.543002845203503</c:v>
                </c:pt>
                <c:pt idx="2630">
                  <c:v>79.554233083766832</c:v>
                </c:pt>
                <c:pt idx="2631">
                  <c:v>79.565085723412011</c:v>
                </c:pt>
                <c:pt idx="2632">
                  <c:v>79.575560907532861</c:v>
                </c:pt>
                <c:pt idx="2633">
                  <c:v>79.58565878996005</c:v>
                </c:pt>
                <c:pt idx="2634">
                  <c:v>79.595379534799818</c:v>
                </c:pt>
                <c:pt idx="2635">
                  <c:v>79.604723316267339</c:v>
                </c:pt>
                <c:pt idx="2636">
                  <c:v>79.613690318520639</c:v>
                </c:pt>
                <c:pt idx="2637">
                  <c:v>79.622280735496403</c:v>
                </c:pt>
                <c:pt idx="2638">
                  <c:v>79.630494770741578</c:v>
                </c:pt>
                <c:pt idx="2639">
                  <c:v>79.638332637247387</c:v>
                </c:pt>
                <c:pt idx="2640">
                  <c:v>79.645794557281235</c:v>
                </c:pt>
                <c:pt idx="2641">
                  <c:v>79.652880762217649</c:v>
                </c:pt>
                <c:pt idx="2642">
                  <c:v>79.659591492372101</c:v>
                </c:pt>
                <c:pt idx="2643">
                  <c:v>79.665926996829</c:v>
                </c:pt>
                <c:pt idx="2644">
                  <c:v>79.671887533274983</c:v>
                </c:pt>
                <c:pt idx="2645">
                  <c:v>79.677473367827176</c:v>
                </c:pt>
                <c:pt idx="2646">
                  <c:v>79.682684774864128</c:v>
                </c:pt>
                <c:pt idx="2647">
                  <c:v>79.687522036855171</c:v>
                </c:pt>
                <c:pt idx="2648">
                  <c:v>79.691985444190507</c:v>
                </c:pt>
                <c:pt idx="2649">
                  <c:v>79.69607529500864</c:v>
                </c:pt>
                <c:pt idx="2650">
                  <c:v>79.699791895027076</c:v>
                </c:pt>
                <c:pt idx="2651">
                  <c:v>79.703135557370317</c:v>
                </c:pt>
                <c:pt idx="2652">
                  <c:v>79.706106602397838</c:v>
                </c:pt>
                <c:pt idx="2653">
                  <c:v>79.708705357533916</c:v>
                </c:pt>
                <c:pt idx="2654">
                  <c:v>79.710932157093993</c:v>
                </c:pt>
                <c:pt idx="2655">
                  <c:v>79.712787342115504</c:v>
                </c:pt>
                <c:pt idx="2656">
                  <c:v>79.714271260183381</c:v>
                </c:pt>
                <c:pt idx="2657">
                  <c:v>79.715384265260568</c:v>
                </c:pt>
                <c:pt idx="2658">
                  <c:v>79.716126717514328</c:v>
                </c:pt>
                <c:pt idx="2659">
                  <c:v>79.716498983145812</c:v>
                </c:pt>
                <c:pt idx="2660">
                  <c:v>79.716501434218273</c:v>
                </c:pt>
                <c:pt idx="2661">
                  <c:v>79.716134448484283</c:v>
                </c:pt>
                <c:pt idx="2662">
                  <c:v>79.715398409215268</c:v>
                </c:pt>
                <c:pt idx="2663">
                  <c:v>79.714293705029831</c:v>
                </c:pt>
                <c:pt idx="2664">
                  <c:v>79.712820729722893</c:v>
                </c:pt>
                <c:pt idx="2665">
                  <c:v>79.710979882093767</c:v>
                </c:pt>
                <c:pt idx="2666">
                  <c:v>79.708771565776374</c:v>
                </c:pt>
                <c:pt idx="2667">
                  <c:v>79.70619618906764</c:v>
                </c:pt>
                <c:pt idx="2668">
                  <c:v>79.703254164758278</c:v>
                </c:pt>
                <c:pt idx="2669">
                  <c:v>79.69994590996167</c:v>
                </c:pt>
                <c:pt idx="2670">
                  <c:v>79.696271845945091</c:v>
                </c:pt>
                <c:pt idx="2671">
                  <c:v>79.69223239795906</c:v>
                </c:pt>
                <c:pt idx="2672">
                  <c:v>79.687827995069981</c:v>
                </c:pt>
                <c:pt idx="2673">
                  <c:v>79.683059069989739</c:v>
                </c:pt>
                <c:pt idx="2674">
                  <c:v>79.677926058908682</c:v>
                </c:pt>
                <c:pt idx="2675">
                  <c:v>79.672429401326852</c:v>
                </c:pt>
                <c:pt idx="2676">
                  <c:v>79.666569539887519</c:v>
                </c:pt>
                <c:pt idx="2677">
                  <c:v>79.660346920209008</c:v>
                </c:pt>
                <c:pt idx="2678">
                  <c:v>79.653761990718863</c:v>
                </c:pt>
                <c:pt idx="2679">
                  <c:v>79.646815202488682</c:v>
                </c:pt>
                <c:pt idx="2680">
                  <c:v>79.639507009067017</c:v>
                </c:pt>
                <c:pt idx="2681">
                  <c:v>79.63183786631528</c:v>
                </c:pt>
                <c:pt idx="2682">
                  <c:v>79.62380823224386</c:v>
                </c:pt>
                <c:pt idx="2683">
                  <c:v>79.615418566847296</c:v>
                </c:pt>
                <c:pt idx="2684">
                  <c:v>79.60666933194193</c:v>
                </c:pt>
                <c:pt idx="2685">
                  <c:v>79.597560991002808</c:v>
                </c:pt>
                <c:pt idx="2686">
                  <c:v>79.588094009002688</c:v>
                </c:pt>
                <c:pt idx="2687">
                  <c:v>79.578268852249266</c:v>
                </c:pt>
                <c:pt idx="2688">
                  <c:v>79.568085988225633</c:v>
                </c:pt>
                <c:pt idx="2689">
                  <c:v>79.557545885430713</c:v>
                </c:pt>
                <c:pt idx="2690">
                  <c:v>79.546649013218456</c:v>
                </c:pt>
                <c:pt idx="2691">
                  <c:v>79.535395841641446</c:v>
                </c:pt>
                <c:pt idx="2692">
                  <c:v>79.523786841291141</c:v>
                </c:pt>
                <c:pt idx="2693">
                  <c:v>79.511822483142439</c:v>
                </c:pt>
                <c:pt idx="2694">
                  <c:v>79.499503238396898</c:v>
                </c:pt>
                <c:pt idx="2695">
                  <c:v>79.486829578326578</c:v>
                </c:pt>
                <c:pt idx="2696">
                  <c:v>79.47380197412096</c:v>
                </c:pt>
                <c:pt idx="2697">
                  <c:v>79.460420896731364</c:v>
                </c:pt>
                <c:pt idx="2698">
                  <c:v>79.446686816719478</c:v>
                </c:pt>
                <c:pt idx="2699">
                  <c:v>79.432600204103878</c:v>
                </c:pt>
                <c:pt idx="2700">
                  <c:v>79.418161528209851</c:v>
                </c:pt>
                <c:pt idx="2701">
                  <c:v>79.40337125751806</c:v>
                </c:pt>
                <c:pt idx="2702">
                  <c:v>79.388229859515192</c:v>
                </c:pt>
                <c:pt idx="2703">
                  <c:v>79.372737800545792</c:v>
                </c:pt>
                <c:pt idx="2704">
                  <c:v>79.356895545664258</c:v>
                </c:pt>
                <c:pt idx="2705">
                  <c:v>79.340703558486609</c:v>
                </c:pt>
                <c:pt idx="2706">
                  <c:v>79.324162301046712</c:v>
                </c:pt>
                <c:pt idx="2707">
                  <c:v>79.307272233649925</c:v>
                </c:pt>
                <c:pt idx="2708">
                  <c:v>79.290033814729171</c:v>
                </c:pt>
                <c:pt idx="2709">
                  <c:v>79.272447500701617</c:v>
                </c:pt>
                <c:pt idx="2710">
                  <c:v>79.254513745827282</c:v>
                </c:pt>
                <c:pt idx="2711">
                  <c:v>79.236233002066683</c:v>
                </c:pt>
                <c:pt idx="2712">
                  <c:v>79.21760571894184</c:v>
                </c:pt>
                <c:pt idx="2713">
                  <c:v>79.198632343395886</c:v>
                </c:pt>
                <c:pt idx="2714">
                  <c:v>79.179313319655577</c:v>
                </c:pt>
                <c:pt idx="2715">
                  <c:v>79.159649089093037</c:v>
                </c:pt>
                <c:pt idx="2716">
                  <c:v>79.139640090091035</c:v>
                </c:pt>
                <c:pt idx="2717">
                  <c:v>79.119286757906835</c:v>
                </c:pt>
                <c:pt idx="2718">
                  <c:v>79.098589524536649</c:v>
                </c:pt>
                <c:pt idx="2719">
                  <c:v>79.07754881858547</c:v>
                </c:pt>
                <c:pt idx="2720">
                  <c:v>79.056165065132404</c:v>
                </c:pt>
                <c:pt idx="2721">
                  <c:v>79.034438685600065</c:v>
                </c:pt>
                <c:pt idx="2722">
                  <c:v>79.012370097625407</c:v>
                </c:pt>
                <c:pt idx="2723">
                  <c:v>78.989959714928972</c:v>
                </c:pt>
                <c:pt idx="2724">
                  <c:v>78.967207947188612</c:v>
                </c:pt>
                <c:pt idx="2725">
                  <c:v>78.944115199912076</c:v>
                </c:pt>
                <c:pt idx="2726">
                  <c:v>78.920681874309977</c:v>
                </c:pt>
                <c:pt idx="2727">
                  <c:v>78.89690836717196</c:v>
                </c:pt>
                <c:pt idx="2728">
                  <c:v>78.872795070743408</c:v>
                </c:pt>
                <c:pt idx="2729">
                  <c:v>78.848342372601081</c:v>
                </c:pt>
                <c:pt idx="2730">
                  <c:v>78.823550655533111</c:v>
                </c:pt>
                <c:pt idx="2731">
                  <c:v>78.798420297417792</c:v>
                </c:pt>
                <c:pt idx="2732">
                  <c:v>78.772951671103144</c:v>
                </c:pt>
                <c:pt idx="2733">
                  <c:v>78.747145144290656</c:v>
                </c:pt>
                <c:pt idx="2734">
                  <c:v>78.721001079415402</c:v>
                </c:pt>
                <c:pt idx="2735">
                  <c:v>78.694519833531615</c:v>
                </c:pt>
                <c:pt idx="2736">
                  <c:v>78.66770175819633</c:v>
                </c:pt>
                <c:pt idx="2737">
                  <c:v>78.640547199356277</c:v>
                </c:pt>
                <c:pt idx="2738">
                  <c:v>78.613056497233487</c:v>
                </c:pt>
                <c:pt idx="2739">
                  <c:v>78.585229986214316</c:v>
                </c:pt>
                <c:pt idx="2740">
                  <c:v>78.557067994738432</c:v>
                </c:pt>
                <c:pt idx="2741">
                  <c:v>78.528570845188455</c:v>
                </c:pt>
                <c:pt idx="2742">
                  <c:v>78.499738853781452</c:v>
                </c:pt>
                <c:pt idx="2743">
                  <c:v>78.470572330460413</c:v>
                </c:pt>
                <c:pt idx="2744">
                  <c:v>78.441071578790115</c:v>
                </c:pt>
                <c:pt idx="2745">
                  <c:v>78.411236895847679</c:v>
                </c:pt>
                <c:pt idx="2746">
                  <c:v>78.381068572121578</c:v>
                </c:pt>
                <c:pt idx="2747">
                  <c:v>78.35056689140626</c:v>
                </c:pt>
                <c:pt idx="2748">
                  <c:v>78.319732130699308</c:v>
                </c:pt>
                <c:pt idx="2749">
                  <c:v>78.288564560102472</c:v>
                </c:pt>
                <c:pt idx="2750">
                  <c:v>78.257064442718047</c:v>
                </c:pt>
                <c:pt idx="2751">
                  <c:v>78.22523203455242</c:v>
                </c:pt>
                <c:pt idx="2752">
                  <c:v>78.193067584416369</c:v>
                </c:pt>
                <c:pt idx="2753">
                  <c:v>78.160571333828031</c:v>
                </c:pt>
                <c:pt idx="2754">
                  <c:v>78.127743516917477</c:v>
                </c:pt>
                <c:pt idx="2755">
                  <c:v>78.094584360330344</c:v>
                </c:pt>
                <c:pt idx="2756">
                  <c:v>78.061094083134392</c:v>
                </c:pt>
                <c:pt idx="2757">
                  <c:v>78.027272896727354</c:v>
                </c:pt>
                <c:pt idx="2758">
                  <c:v>77.993121004742392</c:v>
                </c:pt>
                <c:pt idx="2759">
                  <c:v>77.958638602960178</c:v>
                </c:pt>
                <c:pt idx="2760">
                  <c:v>77.923825879215926</c:v>
                </c:pt>
                <c:pt idx="2761">
                  <c:v>77.888683013311876</c:v>
                </c:pt>
                <c:pt idx="2762">
                  <c:v>77.853210176929792</c:v>
                </c:pt>
                <c:pt idx="2763">
                  <c:v>77.817407533541711</c:v>
                </c:pt>
                <c:pt idx="2764">
                  <c:v>77.781275238326018</c:v>
                </c:pt>
                <c:pt idx="2765">
                  <c:v>77.744813438081394</c:v>
                </c:pt>
                <c:pt idx="2766">
                  <c:v>77.708022271142354</c:v>
                </c:pt>
                <c:pt idx="2767">
                  <c:v>77.670901867296664</c:v>
                </c:pt>
                <c:pt idx="2768">
                  <c:v>77.633452347703113</c:v>
                </c:pt>
                <c:pt idx="2769">
                  <c:v>77.595673824808912</c:v>
                </c:pt>
                <c:pt idx="2770">
                  <c:v>77.557566402271817</c:v>
                </c:pt>
                <c:pt idx="2771">
                  <c:v>77.519130174877887</c:v>
                </c:pt>
                <c:pt idx="2772">
                  <c:v>77.480365228465359</c:v>
                </c:pt>
                <c:pt idx="2773">
                  <c:v>77.441271639846065</c:v>
                </c:pt>
                <c:pt idx="2774">
                  <c:v>77.401849476727776</c:v>
                </c:pt>
                <c:pt idx="2775">
                  <c:v>77.362098797640854</c:v>
                </c:pt>
                <c:pt idx="2776">
                  <c:v>77.322019651860728</c:v>
                </c:pt>
                <c:pt idx="2777">
                  <c:v>77.281612079336497</c:v>
                </c:pt>
                <c:pt idx="2778">
                  <c:v>77.240876110615233</c:v>
                </c:pt>
                <c:pt idx="2779">
                  <c:v>77.199811766771973</c:v>
                </c:pt>
                <c:pt idx="2780">
                  <c:v>77.158419059337504</c:v>
                </c:pt>
                <c:pt idx="2781">
                  <c:v>77.11669799022755</c:v>
                </c:pt>
                <c:pt idx="2782">
                  <c:v>77.074648551673747</c:v>
                </c:pt>
                <c:pt idx="2783">
                  <c:v>77.032270726154451</c:v>
                </c:pt>
                <c:pt idx="2784">
                  <c:v>76.989564486326316</c:v>
                </c:pt>
                <c:pt idx="2785">
                  <c:v>76.946529794959233</c:v>
                </c:pt>
                <c:pt idx="2786">
                  <c:v>76.903166604867224</c:v>
                </c:pt>
                <c:pt idx="2787">
                  <c:v>76.859474858844834</c:v>
                </c:pt>
                <c:pt idx="2788">
                  <c:v>76.815454489601606</c:v>
                </c:pt>
                <c:pt idx="2789">
                  <c:v>76.771105419698642</c:v>
                </c:pt>
                <c:pt idx="2790">
                  <c:v>76.72642756148538</c:v>
                </c:pt>
                <c:pt idx="2791">
                  <c:v>76.681420817036724</c:v>
                </c:pt>
                <c:pt idx="2792">
                  <c:v>76.636085078092123</c:v>
                </c:pt>
                <c:pt idx="2793">
                  <c:v>76.590420225994549</c:v>
                </c:pt>
                <c:pt idx="2794">
                  <c:v>76.54442613163026</c:v>
                </c:pt>
                <c:pt idx="2795">
                  <c:v>76.498102655369564</c:v>
                </c:pt>
                <c:pt idx="2796">
                  <c:v>76.451449647008872</c:v>
                </c:pt>
                <c:pt idx="2797">
                  <c:v>76.404466945710851</c:v>
                </c:pt>
                <c:pt idx="2798">
                  <c:v>76.357154379949506</c:v>
                </c:pt>
                <c:pt idx="2799">
                  <c:v>76.309511767453429</c:v>
                </c:pt>
                <c:pt idx="2800">
                  <c:v>76.261538915148279</c:v>
                </c:pt>
                <c:pt idx="2801">
                  <c:v>76.213235619103216</c:v>
                </c:pt>
                <c:pt idx="2802">
                  <c:v>76.164601664477274</c:v>
                </c:pt>
                <c:pt idx="2803">
                  <c:v>76.115636825463056</c:v>
                </c:pt>
                <c:pt idx="2804">
                  <c:v>76.066340865236469</c:v>
                </c:pt>
                <c:pt idx="2805">
                  <c:v>76.016713535902497</c:v>
                </c:pt>
                <c:pt idx="2806">
                  <c:v>75.966754578444338</c:v>
                </c:pt>
                <c:pt idx="2807">
                  <c:v>75.916463722672063</c:v>
                </c:pt>
                <c:pt idx="2808">
                  <c:v>75.865840687172607</c:v>
                </c:pt>
                <c:pt idx="2809">
                  <c:v>75.814885179258994</c:v>
                </c:pt>
                <c:pt idx="2810">
                  <c:v>75.763596894921974</c:v>
                </c:pt>
                <c:pt idx="2811">
                  <c:v>75.711975518780903</c:v>
                </c:pt>
                <c:pt idx="2812">
                  <c:v>75.660020724036386</c:v>
                </c:pt>
                <c:pt idx="2813">
                  <c:v>75.607732172422146</c:v>
                </c:pt>
                <c:pt idx="2814">
                  <c:v>75.555109514158744</c:v>
                </c:pt>
                <c:pt idx="2815">
                  <c:v>75.502152387906818</c:v>
                </c:pt>
                <c:pt idx="2816">
                  <c:v>75.4488604207218</c:v>
                </c:pt>
                <c:pt idx="2817">
                  <c:v>75.395233228009417</c:v>
                </c:pt>
                <c:pt idx="2818">
                  <c:v>75.341270413479606</c:v>
                </c:pt>
                <c:pt idx="2819">
                  <c:v>75.286971569103329</c:v>
                </c:pt>
                <c:pt idx="2820">
                  <c:v>75.232336275069983</c:v>
                </c:pt>
                <c:pt idx="2821">
                  <c:v>75.177364099742491</c:v>
                </c:pt>
                <c:pt idx="2822">
                  <c:v>75.122054599617414</c:v>
                </c:pt>
                <c:pt idx="2823">
                  <c:v>75.066407319280543</c:v>
                </c:pt>
                <c:pt idx="2824">
                  <c:v>75.010421791366923</c:v>
                </c:pt>
                <c:pt idx="2825">
                  <c:v>74.954097536520536</c:v>
                </c:pt>
                <c:pt idx="2826">
                  <c:v>74.897434063352151</c:v>
                </c:pt>
                <c:pt idx="2827">
                  <c:v>74.840430868400858</c:v>
                </c:pt>
                <c:pt idx="2828">
                  <c:v>74.783087436094846</c:v>
                </c:pt>
                <c:pt idx="2829">
                  <c:v>74.725403238711237</c:v>
                </c:pt>
                <c:pt idx="2830">
                  <c:v>74.667377736338722</c:v>
                </c:pt>
                <c:pt idx="2831">
                  <c:v>74.609010376839322</c:v>
                </c:pt>
                <c:pt idx="2832">
                  <c:v>74.550300595810896</c:v>
                </c:pt>
                <c:pt idx="2833">
                  <c:v>74.491247816549844</c:v>
                </c:pt>
                <c:pt idx="2834">
                  <c:v>74.431851450015486</c:v>
                </c:pt>
                <c:pt idx="2835">
                  <c:v>74.372110894792471</c:v>
                </c:pt>
                <c:pt idx="2836">
                  <c:v>74.312025537056215</c:v>
                </c:pt>
                <c:pt idx="2837">
                  <c:v>74.251594750537308</c:v>
                </c:pt>
                <c:pt idx="2838">
                  <c:v>74.190817896486962</c:v>
                </c:pt>
                <c:pt idx="2839">
                  <c:v>74.129694323641701</c:v>
                </c:pt>
                <c:pt idx="2840">
                  <c:v>74.068223368190871</c:v>
                </c:pt>
                <c:pt idx="2841">
                  <c:v>74.006404353742113</c:v>
                </c:pt>
                <c:pt idx="2842">
                  <c:v>73.944236591288117</c:v>
                </c:pt>
                <c:pt idx="2843">
                  <c:v>73.881719379174953</c:v>
                </c:pt>
                <c:pt idx="2844">
                  <c:v>73.818852003068102</c:v>
                </c:pt>
                <c:pt idx="2845">
                  <c:v>73.755633735922501</c:v>
                </c:pt>
                <c:pt idx="2846">
                  <c:v>73.692063837949888</c:v>
                </c:pt>
                <c:pt idx="2847">
                  <c:v>73.628141556587337</c:v>
                </c:pt>
                <c:pt idx="2848">
                  <c:v>73.563866126467929</c:v>
                </c:pt>
                <c:pt idx="2849">
                  <c:v>73.499236769389526</c:v>
                </c:pt>
                <c:pt idx="2850">
                  <c:v>73.434252694284538</c:v>
                </c:pt>
                <c:pt idx="2851">
                  <c:v>73.368913097191552</c:v>
                </c:pt>
                <c:pt idx="2852">
                  <c:v>73.303217161225021</c:v>
                </c:pt>
                <c:pt idx="2853">
                  <c:v>73.237164056547883</c:v>
                </c:pt>
                <c:pt idx="2854">
                  <c:v>73.170752940340975</c:v>
                </c:pt>
                <c:pt idx="2855">
                  <c:v>73.103982956777742</c:v>
                </c:pt>
                <c:pt idx="2856">
                  <c:v>73.036853236994631</c:v>
                </c:pt>
                <c:pt idx="2857">
                  <c:v>72.969362899064819</c:v>
                </c:pt>
                <c:pt idx="2858">
                  <c:v>72.901511047971027</c:v>
                </c:pt>
                <c:pt idx="2859">
                  <c:v>72.833296775579257</c:v>
                </c:pt>
                <c:pt idx="2860">
                  <c:v>72.764719160612373</c:v>
                </c:pt>
                <c:pt idx="2861">
                  <c:v>72.695777268624539</c:v>
                </c:pt>
                <c:pt idx="2862">
                  <c:v>72.62647015197642</c:v>
                </c:pt>
                <c:pt idx="2863">
                  <c:v>72.556796849810098</c:v>
                </c:pt>
                <c:pt idx="2864">
                  <c:v>72.486756388022698</c:v>
                </c:pt>
                <c:pt idx="2865">
                  <c:v>72.416347779244859</c:v>
                </c:pt>
                <c:pt idx="2866">
                  <c:v>72.345570022815892</c:v>
                </c:pt>
                <c:pt idx="2867">
                  <c:v>72.27442210475931</c:v>
                </c:pt>
                <c:pt idx="2868">
                  <c:v>72.202902997761313</c:v>
                </c:pt>
                <c:pt idx="2869">
                  <c:v>72.13101166114744</c:v>
                </c:pt>
                <c:pt idx="2870">
                  <c:v>72.058747040859913</c:v>
                </c:pt>
                <c:pt idx="2871">
                  <c:v>71.986108069436696</c:v>
                </c:pt>
                <c:pt idx="2872">
                  <c:v>71.913093665989436</c:v>
                </c:pt>
                <c:pt idx="2873">
                  <c:v>71.839702736182005</c:v>
                </c:pt>
                <c:pt idx="2874">
                  <c:v>71.765934172210819</c:v>
                </c:pt>
                <c:pt idx="2875">
                  <c:v>71.691786852783665</c:v>
                </c:pt>
                <c:pt idx="2876">
                  <c:v>71.617259643099914</c:v>
                </c:pt>
                <c:pt idx="2877">
                  <c:v>71.542351394832352</c:v>
                </c:pt>
                <c:pt idx="2878">
                  <c:v>71.467060946105292</c:v>
                </c:pt>
                <c:pt idx="2879">
                  <c:v>71.391387121479312</c:v>
                </c:pt>
                <c:pt idx="2880">
                  <c:v>71.315328731930506</c:v>
                </c:pt>
                <c:pt idx="2881">
                  <c:v>71.238884574833378</c:v>
                </c:pt>
                <c:pt idx="2882">
                  <c:v>71.162053433945644</c:v>
                </c:pt>
                <c:pt idx="2883">
                  <c:v>71.084834079387349</c:v>
                </c:pt>
                <c:pt idx="2884">
                  <c:v>71.007225267626794</c:v>
                </c:pt>
                <c:pt idx="2885">
                  <c:v>70.929225741465075</c:v>
                </c:pt>
                <c:pt idx="2886">
                  <c:v>70.850834230019487</c:v>
                </c:pt>
                <c:pt idx="2887">
                  <c:v>70.772049448708117</c:v>
                </c:pt>
                <c:pt idx="2888">
                  <c:v>70.692870099236529</c:v>
                </c:pt>
                <c:pt idx="2889">
                  <c:v>70.613294869582489</c:v>
                </c:pt>
                <c:pt idx="2890">
                  <c:v>70.533322433982775</c:v>
                </c:pt>
                <c:pt idx="2891">
                  <c:v>70.452951452920047</c:v>
                </c:pt>
                <c:pt idx="2892">
                  <c:v>70.372180573110356</c:v>
                </c:pt>
                <c:pt idx="2893">
                  <c:v>70.291008427491377</c:v>
                </c:pt>
                <c:pt idx="2894">
                  <c:v>70.209433635208896</c:v>
                </c:pt>
                <c:pt idx="2895">
                  <c:v>70.127454801608636</c:v>
                </c:pt>
                <c:pt idx="2896">
                  <c:v>70.04507051822344</c:v>
                </c:pt>
                <c:pt idx="2897">
                  <c:v>69.962279362765386</c:v>
                </c:pt>
                <c:pt idx="2898">
                  <c:v>69.87907989911325</c:v>
                </c:pt>
                <c:pt idx="2899">
                  <c:v>69.795470677307506</c:v>
                </c:pt>
                <c:pt idx="2900">
                  <c:v>69.711450233539665</c:v>
                </c:pt>
                <c:pt idx="2901">
                  <c:v>69.627017090145102</c:v>
                </c:pt>
                <c:pt idx="2902">
                  <c:v>69.54216975559541</c:v>
                </c:pt>
                <c:pt idx="2903">
                  <c:v>69.456906724494644</c:v>
                </c:pt>
                <c:pt idx="2904">
                  <c:v>69.371226477570175</c:v>
                </c:pt>
                <c:pt idx="2905">
                  <c:v>69.285127481669093</c:v>
                </c:pt>
                <c:pt idx="2906">
                  <c:v>69.198608189754651</c:v>
                </c:pt>
                <c:pt idx="2907">
                  <c:v>69.111667040900642</c:v>
                </c:pt>
                <c:pt idx="2908">
                  <c:v>69.024302460289363</c:v>
                </c:pt>
                <c:pt idx="2909">
                  <c:v>68.936512859209927</c:v>
                </c:pt>
                <c:pt idx="2910">
                  <c:v>68.848296635054766</c:v>
                </c:pt>
                <c:pt idx="2911">
                  <c:v>68.759652171319772</c:v>
                </c:pt>
                <c:pt idx="2912">
                  <c:v>68.670577837604029</c:v>
                </c:pt>
                <c:pt idx="2913">
                  <c:v>68.581071989610322</c:v>
                </c:pt>
                <c:pt idx="2914">
                  <c:v>68.491132969146705</c:v>
                </c:pt>
                <c:pt idx="2915">
                  <c:v>68.400759104127232</c:v>
                </c:pt>
                <c:pt idx="2916">
                  <c:v>68.309948708577565</c:v>
                </c:pt>
                <c:pt idx="2917">
                  <c:v>68.218700082636204</c:v>
                </c:pt>
                <c:pt idx="2918">
                  <c:v>68.127011512560216</c:v>
                </c:pt>
                <c:pt idx="2919">
                  <c:v>68.034881270730565</c:v>
                </c:pt>
                <c:pt idx="2920">
                  <c:v>67.942307615658478</c:v>
                </c:pt>
                <c:pt idx="2921">
                  <c:v>67.849288791991995</c:v>
                </c:pt>
                <c:pt idx="2922">
                  <c:v>67.755823030526329</c:v>
                </c:pt>
                <c:pt idx="2923">
                  <c:v>67.661908548209723</c:v>
                </c:pt>
                <c:pt idx="2924">
                  <c:v>67.567543548156067</c:v>
                </c:pt>
                <c:pt idx="2925">
                  <c:v>67.472726219654831</c:v>
                </c:pt>
                <c:pt idx="2926">
                  <c:v>67.377454738183076</c:v>
                </c:pt>
                <c:pt idx="2927">
                  <c:v>67.281727265419406</c:v>
                </c:pt>
                <c:pt idx="2928">
                  <c:v>67.185541949256717</c:v>
                </c:pt>
                <c:pt idx="2929">
                  <c:v>67.08889692381851</c:v>
                </c:pt>
                <c:pt idx="2930">
                  <c:v>66.991790309473544</c:v>
                </c:pt>
                <c:pt idx="2931">
                  <c:v>66.894220212855572</c:v>
                </c:pt>
                <c:pt idx="2932">
                  <c:v>66.796184726880156</c:v>
                </c:pt>
                <c:pt idx="2933">
                  <c:v>66.697681930763153</c:v>
                </c:pt>
                <c:pt idx="2934">
                  <c:v>66.598709890044816</c:v>
                </c:pt>
                <c:pt idx="2935">
                  <c:v>66.499266656608484</c:v>
                </c:pt>
                <c:pt idx="2936">
                  <c:v>66.399350268706073</c:v>
                </c:pt>
                <c:pt idx="2937">
                  <c:v>66.298958750980631</c:v>
                </c:pt>
                <c:pt idx="2938">
                  <c:v>66.198090114493738</c:v>
                </c:pt>
                <c:pt idx="2939">
                  <c:v>66.096742356751477</c:v>
                </c:pt>
                <c:pt idx="2940">
                  <c:v>65.994913461732807</c:v>
                </c:pt>
                <c:pt idx="2941">
                  <c:v>65.892601399919883</c:v>
                </c:pt>
                <c:pt idx="2942">
                  <c:v>65.789804128328555</c:v>
                </c:pt>
                <c:pt idx="2943">
                  <c:v>65.68651959054101</c:v>
                </c:pt>
                <c:pt idx="2944">
                  <c:v>65.582745716738984</c:v>
                </c:pt>
                <c:pt idx="2945">
                  <c:v>65.478480423740962</c:v>
                </c:pt>
                <c:pt idx="2946">
                  <c:v>65.373721615036388</c:v>
                </c:pt>
                <c:pt idx="2947">
                  <c:v>65.268467180826576</c:v>
                </c:pt>
                <c:pt idx="2948">
                  <c:v>65.162714998062285</c:v>
                </c:pt>
                <c:pt idx="2949">
                  <c:v>65.056462930487157</c:v>
                </c:pt>
                <c:pt idx="2950">
                  <c:v>64.949708828678794</c:v>
                </c:pt>
                <c:pt idx="2951">
                  <c:v>64.842450530095519</c:v>
                </c:pt>
                <c:pt idx="2952">
                  <c:v>64.734685859121342</c:v>
                </c:pt>
                <c:pt idx="2953">
                  <c:v>64.626412627113737</c:v>
                </c:pt>
                <c:pt idx="2954">
                  <c:v>64.517628632455128</c:v>
                </c:pt>
                <c:pt idx="2955">
                  <c:v>64.408331660601974</c:v>
                </c:pt>
                <c:pt idx="2956">
                  <c:v>64.29851948413976</c:v>
                </c:pt>
                <c:pt idx="2957">
                  <c:v>64.188189862838669</c:v>
                </c:pt>
                <c:pt idx="2958">
                  <c:v>64.077340543707777</c:v>
                </c:pt>
                <c:pt idx="2959">
                  <c:v>63.96596926105714</c:v>
                </c:pt>
                <c:pt idx="2960">
                  <c:v>63.854073736555833</c:v>
                </c:pt>
                <c:pt idx="2961">
                  <c:v>63.741651679297135</c:v>
                </c:pt>
                <c:pt idx="2962">
                  <c:v>63.628700785860985</c:v>
                </c:pt>
                <c:pt idx="2963">
                  <c:v>63.515218740382693</c:v>
                </c:pt>
                <c:pt idx="2964">
                  <c:v>63.401203214619414</c:v>
                </c:pt>
                <c:pt idx="2965">
                  <c:v>63.28665186802364</c:v>
                </c:pt>
                <c:pt idx="2966">
                  <c:v>63.171562347813719</c:v>
                </c:pt>
                <c:pt idx="2967">
                  <c:v>63.055932289051057</c:v>
                </c:pt>
                <c:pt idx="2968">
                  <c:v>62.939759314716483</c:v>
                </c:pt>
                <c:pt idx="2969">
                  <c:v>62.823041035789359</c:v>
                </c:pt>
                <c:pt idx="2970">
                  <c:v>62.705775051330164</c:v>
                </c:pt>
                <c:pt idx="2971">
                  <c:v>62.587958948564747</c:v>
                </c:pt>
                <c:pt idx="2972">
                  <c:v>62.46959030297073</c:v>
                </c:pt>
                <c:pt idx="2973">
                  <c:v>62.350666678365982</c:v>
                </c:pt>
                <c:pt idx="2974">
                  <c:v>62.231185626999107</c:v>
                </c:pt>
                <c:pt idx="2975">
                  <c:v>62.111144689647304</c:v>
                </c:pt>
                <c:pt idx="2976">
                  <c:v>61.990541395706387</c:v>
                </c:pt>
                <c:pt idx="2977">
                  <c:v>61.869373263294833</c:v>
                </c:pt>
                <c:pt idx="2978">
                  <c:v>61.747637799352063</c:v>
                </c:pt>
                <c:pt idx="2979">
                  <c:v>61.625332499744971</c:v>
                </c:pt>
                <c:pt idx="2980">
                  <c:v>61.50245484937254</c:v>
                </c:pt>
                <c:pt idx="2981">
                  <c:v>61.379002322275525</c:v>
                </c:pt>
                <c:pt idx="2982">
                  <c:v>61.254972381749184</c:v>
                </c:pt>
                <c:pt idx="2983">
                  <c:v>61.130362480458274</c:v>
                </c:pt>
                <c:pt idx="2984">
                  <c:v>61.005170060554676</c:v>
                </c:pt>
                <c:pt idx="2985">
                  <c:v>60.879392553797544</c:v>
                </c:pt>
                <c:pt idx="2986">
                  <c:v>60.753027381676461</c:v>
                </c:pt>
                <c:pt idx="2987">
                  <c:v>60.626071955538947</c:v>
                </c:pt>
                <c:pt idx="2988">
                  <c:v>60.498523676719259</c:v>
                </c:pt>
                <c:pt idx="2989">
                  <c:v>60.370379936670915</c:v>
                </c:pt>
                <c:pt idx="2990">
                  <c:v>60.241638117102823</c:v>
                </c:pt>
                <c:pt idx="2991">
                  <c:v>60.112295590115963</c:v>
                </c:pt>
                <c:pt idx="2992">
                  <c:v>59.982349718347876</c:v>
                </c:pt>
                <c:pt idx="2993">
                  <c:v>59.851797855116359</c:v>
                </c:pt>
                <c:pt idx="2994">
                  <c:v>59.720637344566143</c:v>
                </c:pt>
                <c:pt idx="2995">
                  <c:v>59.588865521824459</c:v>
                </c:pt>
                <c:pt idx="2996">
                  <c:v>59.456479713151509</c:v>
                </c:pt>
                <c:pt idx="2997">
                  <c:v>59.323477236101354</c:v>
                </c:pt>
                <c:pt idx="2998">
                  <c:v>59.189855399683111</c:v>
                </c:pt>
                <c:pt idx="2999">
                  <c:v>59.055611504525757</c:v>
                </c:pt>
                <c:pt idx="3000">
                  <c:v>58.920742843046739</c:v>
                </c:pt>
                <c:pt idx="3001">
                  <c:v>58.785246699624437</c:v>
                </c:pt>
                <c:pt idx="3002">
                  <c:v>58.649120350773288</c:v>
                </c:pt>
                <c:pt idx="3003">
                  <c:v>58.512361065324995</c:v>
                </c:pt>
                <c:pt idx="3004">
                  <c:v>58.374966104609371</c:v>
                </c:pt>
                <c:pt idx="3005">
                  <c:v>58.236932722641939</c:v>
                </c:pt>
                <c:pt idx="3006">
                  <c:v>58.098258166315233</c:v>
                </c:pt>
                <c:pt idx="3007">
                  <c:v>57.958939675594095</c:v>
                </c:pt>
                <c:pt idx="3008">
                  <c:v>57.818974483709908</c:v>
                </c:pt>
                <c:pt idx="3009">
                  <c:v>57.67835981736782</c:v>
                </c:pt>
                <c:pt idx="3010">
                  <c:v>57.537092896948622</c:v>
                </c:pt>
                <c:pt idx="3011">
                  <c:v>57.395170936722849</c:v>
                </c:pt>
                <c:pt idx="3012">
                  <c:v>57.25259114506116</c:v>
                </c:pt>
                <c:pt idx="3013">
                  <c:v>57.109350724655485</c:v>
                </c:pt>
                <c:pt idx="3014">
                  <c:v>56.965446872739435</c:v>
                </c:pt>
                <c:pt idx="3015">
                  <c:v>56.82087678131515</c:v>
                </c:pt>
                <c:pt idx="3016">
                  <c:v>56.675637637385933</c:v>
                </c:pt>
                <c:pt idx="3017">
                  <c:v>56.529726623187997</c:v>
                </c:pt>
                <c:pt idx="3018">
                  <c:v>56.383140916432808</c:v>
                </c:pt>
                <c:pt idx="3019">
                  <c:v>56.235877690548165</c:v>
                </c:pt>
                <c:pt idx="3020">
                  <c:v>56.08793411492762</c:v>
                </c:pt>
                <c:pt idx="3021">
                  <c:v>55.939307355184013</c:v>
                </c:pt>
                <c:pt idx="3022">
                  <c:v>55.789994573402168</c:v>
                </c:pt>
                <c:pt idx="3023">
                  <c:v>55.639992928405121</c:v>
                </c:pt>
                <c:pt idx="3024">
                  <c:v>55.489299576016464</c:v>
                </c:pt>
                <c:pt idx="3025">
                  <c:v>55.337911669332769</c:v>
                </c:pt>
                <c:pt idx="3026">
                  <c:v>55.18582635899881</c:v>
                </c:pt>
                <c:pt idx="3027">
                  <c:v>55.033040793483352</c:v>
                </c:pt>
                <c:pt idx="3028">
                  <c:v>54.879552119370899</c:v>
                </c:pt>
                <c:pt idx="3029">
                  <c:v>54.725357481644153</c:v>
                </c:pt>
                <c:pt idx="3030">
                  <c:v>54.570454023980602</c:v>
                </c:pt>
                <c:pt idx="3031">
                  <c:v>54.414838889051893</c:v>
                </c:pt>
                <c:pt idx="3032">
                  <c:v>54.258509218826049</c:v>
                </c:pt>
                <c:pt idx="3033">
                  <c:v>54.101462154876756</c:v>
                </c:pt>
                <c:pt idx="3034">
                  <c:v>53.943694838696103</c:v>
                </c:pt>
                <c:pt idx="3035">
                  <c:v>53.78520441201438</c:v>
                </c:pt>
                <c:pt idx="3036">
                  <c:v>53.625988017120875</c:v>
                </c:pt>
                <c:pt idx="3037">
                  <c:v>53.466042797193722</c:v>
                </c:pt>
                <c:pt idx="3038">
                  <c:v>53.3053658966342</c:v>
                </c:pt>
                <c:pt idx="3039">
                  <c:v>53.143954461403183</c:v>
                </c:pt>
                <c:pt idx="3040">
                  <c:v>52.981805639364666</c:v>
                </c:pt>
                <c:pt idx="3041">
                  <c:v>52.818916580637364</c:v>
                </c:pt>
                <c:pt idx="3042">
                  <c:v>52.655284437944786</c:v>
                </c:pt>
                <c:pt idx="3043">
                  <c:v>52.490906366976617</c:v>
                </c:pt>
                <c:pt idx="3044">
                  <c:v>52.325779526751177</c:v>
                </c:pt>
                <c:pt idx="3045">
                  <c:v>52.159901079987449</c:v>
                </c:pt>
                <c:pt idx="3046">
                  <c:v>51.993268193476553</c:v>
                </c:pt>
                <c:pt idx="3047">
                  <c:v>51.825878038464452</c:v>
                </c:pt>
                <c:pt idx="3048">
                  <c:v>51.65772779103591</c:v>
                </c:pt>
                <c:pt idx="3049">
                  <c:v>51.488814632504329</c:v>
                </c:pt>
                <c:pt idx="3050">
                  <c:v>51.319135749810499</c:v>
                </c:pt>
                <c:pt idx="3051">
                  <c:v>51.148688335919871</c:v>
                </c:pt>
                <c:pt idx="3052">
                  <c:v>50.977469590233994</c:v>
                </c:pt>
                <c:pt idx="3053">
                  <c:v>50.805476718997397</c:v>
                </c:pt>
                <c:pt idx="3054">
                  <c:v>50.632706935718744</c:v>
                </c:pt>
                <c:pt idx="3055">
                  <c:v>50.459157461592639</c:v>
                </c:pt>
                <c:pt idx="3056">
                  <c:v>50.284825525927687</c:v>
                </c:pt>
                <c:pt idx="3057">
                  <c:v>50.109708366580605</c:v>
                </c:pt>
                <c:pt idx="3058">
                  <c:v>49.93380323039338</c:v>
                </c:pt>
                <c:pt idx="3059">
                  <c:v>49.757107373641531</c:v>
                </c:pt>
                <c:pt idx="3060">
                  <c:v>49.579618062481273</c:v>
                </c:pt>
                <c:pt idx="3061">
                  <c:v>49.40133257340446</c:v>
                </c:pt>
                <c:pt idx="3062">
                  <c:v>49.222248193701574</c:v>
                </c:pt>
                <c:pt idx="3063">
                  <c:v>49.042362221927561</c:v>
                </c:pt>
                <c:pt idx="3064">
                  <c:v>48.861671968371297</c:v>
                </c:pt>
                <c:pt idx="3065">
                  <c:v>48.680174755536029</c:v>
                </c:pt>
                <c:pt idx="3066">
                  <c:v>48.497867918619193</c:v>
                </c:pt>
                <c:pt idx="3067">
                  <c:v>48.314748806001774</c:v>
                </c:pt>
                <c:pt idx="3068">
                  <c:v>48.130814779741002</c:v>
                </c:pt>
                <c:pt idx="3069">
                  <c:v>47.946063216069035</c:v>
                </c:pt>
                <c:pt idx="3070">
                  <c:v>47.76049150589688</c:v>
                </c:pt>
                <c:pt idx="3071">
                  <c:v>47.574097055324188</c:v>
                </c:pt>
                <c:pt idx="3072">
                  <c:v>47.386877286153521</c:v>
                </c:pt>
                <c:pt idx="3073">
                  <c:v>47.198829636409044</c:v>
                </c:pt>
                <c:pt idx="3074">
                  <c:v>47.009951560864323</c:v>
                </c:pt>
                <c:pt idx="3075">
                  <c:v>46.820240531570448</c:v>
                </c:pt>
                <c:pt idx="3076">
                  <c:v>46.629694038391847</c:v>
                </c:pt>
                <c:pt idx="3077">
                  <c:v>46.438309589547089</c:v>
                </c:pt>
                <c:pt idx="3078">
                  <c:v>46.246084712155522</c:v>
                </c:pt>
                <c:pt idx="3079">
                  <c:v>46.053016952786521</c:v>
                </c:pt>
                <c:pt idx="3080">
                  <c:v>45.859103878015674</c:v>
                </c:pt>
                <c:pt idx="3081">
                  <c:v>45.66434307498767</c:v>
                </c:pt>
                <c:pt idx="3082">
                  <c:v>45.46873215197698</c:v>
                </c:pt>
                <c:pt idx="3083">
                  <c:v>45.272268738963703</c:v>
                </c:pt>
                <c:pt idx="3084">
                  <c:v>45.074950488206014</c:v>
                </c:pt>
                <c:pt idx="3085">
                  <c:v>44.876775074820898</c:v>
                </c:pt>
                <c:pt idx="3086">
                  <c:v>44.677740197368735</c:v>
                </c:pt>
                <c:pt idx="3087">
                  <c:v>44.477843578441934</c:v>
                </c:pt>
                <c:pt idx="3088">
                  <c:v>44.277082965259211</c:v>
                </c:pt>
                <c:pt idx="3089">
                  <c:v>44.075456130266673</c:v>
                </c:pt>
                <c:pt idx="3090">
                  <c:v>43.872960871733369</c:v>
                </c:pt>
                <c:pt idx="3091">
                  <c:v>43.66959501436591</c:v>
                </c:pt>
                <c:pt idx="3092">
                  <c:v>43.465356409916069</c:v>
                </c:pt>
                <c:pt idx="3093">
                  <c:v>43.260242937795454</c:v>
                </c:pt>
                <c:pt idx="3094">
                  <c:v>43.054252505696269</c:v>
                </c:pt>
                <c:pt idx="3095">
                  <c:v>42.847383050214262</c:v>
                </c:pt>
                <c:pt idx="3096">
                  <c:v>42.639632537474142</c:v>
                </c:pt>
                <c:pt idx="3097">
                  <c:v>42.430998963763841</c:v>
                </c:pt>
                <c:pt idx="3098">
                  <c:v>42.221480356166268</c:v>
                </c:pt>
                <c:pt idx="3099">
                  <c:v>42.011074773196952</c:v>
                </c:pt>
                <c:pt idx="3100">
                  <c:v>41.799780305447229</c:v>
                </c:pt>
                <c:pt idx="3101">
                  <c:v>41.587595076227643</c:v>
                </c:pt>
                <c:pt idx="3102">
                  <c:v>41.374517242216967</c:v>
                </c:pt>
                <c:pt idx="3103">
                  <c:v>41.160544994109699</c:v>
                </c:pt>
                <c:pt idx="3104">
                  <c:v>40.945676557274311</c:v>
                </c:pt>
                <c:pt idx="3105">
                  <c:v>40.729910192406749</c:v>
                </c:pt>
                <c:pt idx="3106">
                  <c:v>40.513244196190584</c:v>
                </c:pt>
                <c:pt idx="3107">
                  <c:v>40.295676901958416</c:v>
                </c:pt>
                <c:pt idx="3108">
                  <c:v>40.077206680353356</c:v>
                </c:pt>
                <c:pt idx="3109">
                  <c:v>39.857831940000295</c:v>
                </c:pt>
                <c:pt idx="3110">
                  <c:v>39.637551128168496</c:v>
                </c:pt>
                <c:pt idx="3111">
                  <c:v>39.416362731446725</c:v>
                </c:pt>
                <c:pt idx="3112">
                  <c:v>39.194265276409112</c:v>
                </c:pt>
                <c:pt idx="3113">
                  <c:v>38.971257330291621</c:v>
                </c:pt>
                <c:pt idx="3114">
                  <c:v>38.747337501669762</c:v>
                </c:pt>
                <c:pt idx="3115">
                  <c:v>38.522504441126529</c:v>
                </c:pt>
                <c:pt idx="3116">
                  <c:v>38.296756841935945</c:v>
                </c:pt>
                <c:pt idx="3117">
                  <c:v>38.0700934407364</c:v>
                </c:pt>
                <c:pt idx="3118">
                  <c:v>37.842513018210155</c:v>
                </c:pt>
                <c:pt idx="3119">
                  <c:v>37.614014399762368</c:v>
                </c:pt>
                <c:pt idx="3120">
                  <c:v>37.384596456201422</c:v>
                </c:pt>
                <c:pt idx="3121">
                  <c:v>37.154258104410701</c:v>
                </c:pt>
                <c:pt idx="3122">
                  <c:v>36.922998308036142</c:v>
                </c:pt>
                <c:pt idx="3123">
                  <c:v>36.69081607815906</c:v>
                </c:pt>
                <c:pt idx="3124">
                  <c:v>36.457710473974686</c:v>
                </c:pt>
                <c:pt idx="3125">
                  <c:v>36.223680603468722</c:v>
                </c:pt>
                <c:pt idx="3126">
                  <c:v>35.988725624093831</c:v>
                </c:pt>
                <c:pt idx="3127">
                  <c:v>35.752844743443177</c:v>
                </c:pt>
                <c:pt idx="3128">
                  <c:v>35.516037219922566</c:v>
                </c:pt>
                <c:pt idx="3129">
                  <c:v>35.278302363424046</c:v>
                </c:pt>
                <c:pt idx="3130">
                  <c:v>35.039639535991057</c:v>
                </c:pt>
                <c:pt idx="3131">
                  <c:v>34.800048152489069</c:v>
                </c:pt>
                <c:pt idx="3132">
                  <c:v>34.559527681267696</c:v>
                </c:pt>
                <c:pt idx="3133">
                  <c:v>34.318077644821187</c:v>
                </c:pt>
                <c:pt idx="3134">
                  <c:v>34.075697620450171</c:v>
                </c:pt>
                <c:pt idx="3135">
                  <c:v>33.832387240914386</c:v>
                </c:pt>
                <c:pt idx="3136">
                  <c:v>33.588146195084221</c:v>
                </c:pt>
                <c:pt idx="3137">
                  <c:v>33.342974228589782</c:v>
                </c:pt>
                <c:pt idx="3138">
                  <c:v>33.096871144465098</c:v>
                </c:pt>
                <c:pt idx="3139">
                  <c:v>32.84983680378474</c:v>
                </c:pt>
                <c:pt idx="3140">
                  <c:v>32.601871126302768</c:v>
                </c:pt>
                <c:pt idx="3141">
                  <c:v>32.35297409107946</c:v>
                </c:pt>
                <c:pt idx="3142">
                  <c:v>32.103145737106729</c:v>
                </c:pt>
                <c:pt idx="3143">
                  <c:v>31.852386163928117</c:v>
                </c:pt>
                <c:pt idx="3144">
                  <c:v>31.600695532251819</c:v>
                </c:pt>
                <c:pt idx="3145">
                  <c:v>31.348074064558404</c:v>
                </c:pt>
                <c:pt idx="3146">
                  <c:v>31.094522045700586</c:v>
                </c:pt>
                <c:pt idx="3147">
                  <c:v>30.84003982349887</c:v>
                </c:pt>
                <c:pt idx="3148">
                  <c:v>30.584627809329987</c:v>
                </c:pt>
                <c:pt idx="3149">
                  <c:v>30.32828647870295</c:v>
                </c:pt>
                <c:pt idx="3150">
                  <c:v>30.071016371837743</c:v>
                </c:pt>
                <c:pt idx="3151">
                  <c:v>29.812818094224184</c:v>
                </c:pt>
                <c:pt idx="3152">
                  <c:v>29.553692317181856</c:v>
                </c:pt>
                <c:pt idx="3153">
                  <c:v>29.29363977840751</c:v>
                </c:pt>
                <c:pt idx="3154">
                  <c:v>29.032661282514198</c:v>
                </c:pt>
                <c:pt idx="3155">
                  <c:v>28.770757701561706</c:v>
                </c:pt>
                <c:pt idx="3156">
                  <c:v>28.507929975575991</c:v>
                </c:pt>
                <c:pt idx="3157">
                  <c:v>28.244179113062245</c:v>
                </c:pt>
                <c:pt idx="3158">
                  <c:v>27.979506191505038</c:v>
                </c:pt>
                <c:pt idx="3159">
                  <c:v>27.713912357857794</c:v>
                </c:pt>
                <c:pt idx="3160">
                  <c:v>27.447398829022745</c:v>
                </c:pt>
                <c:pt idx="3161">
                  <c:v>27.179966892323762</c:v>
                </c:pt>
                <c:pt idx="3162">
                  <c:v>26.911617905957968</c:v>
                </c:pt>
                <c:pt idx="3163">
                  <c:v>26.642353299445801</c:v>
                </c:pt>
                <c:pt idx="3164">
                  <c:v>26.372174574064275</c:v>
                </c:pt>
                <c:pt idx="3165">
                  <c:v>26.10108330326733</c:v>
                </c:pt>
                <c:pt idx="3166">
                  <c:v>25.82908113309793</c:v>
                </c:pt>
                <c:pt idx="3167">
                  <c:v>25.556169782581492</c:v>
                </c:pt>
                <c:pt idx="3168">
                  <c:v>25.282351044109845</c:v>
                </c:pt>
                <c:pt idx="3169">
                  <c:v>25.007626783812384</c:v>
                </c:pt>
                <c:pt idx="3170">
                  <c:v>24.731998941911087</c:v>
                </c:pt>
                <c:pt idx="3171">
                  <c:v>24.455469533061006</c:v>
                </c:pt>
                <c:pt idx="3172">
                  <c:v>24.178040646679534</c:v>
                </c:pt>
                <c:pt idx="3173">
                  <c:v>23.899714447258873</c:v>
                </c:pt>
                <c:pt idx="3174">
                  <c:v>23.62049317466284</c:v>
                </c:pt>
                <c:pt idx="3175">
                  <c:v>23.340379144410463</c:v>
                </c:pt>
                <c:pt idx="3176">
                  <c:v>23.05937474794257</c:v>
                </c:pt>
                <c:pt idx="3177">
                  <c:v>22.77748245287205</c:v>
                </c:pt>
                <c:pt idx="3178">
                  <c:v>22.494704803220344</c:v>
                </c:pt>
                <c:pt idx="3179">
                  <c:v>22.211044419634419</c:v>
                </c:pt>
                <c:pt idx="3180">
                  <c:v>21.926503999589954</c:v>
                </c:pt>
                <c:pt idx="3181">
                  <c:v>21.641086317575457</c:v>
                </c:pt>
                <c:pt idx="3182">
                  <c:v>21.354794225261145</c:v>
                </c:pt>
                <c:pt idx="3183">
                  <c:v>21.067630651647136</c:v>
                </c:pt>
                <c:pt idx="3184">
                  <c:v>20.779598603199389</c:v>
                </c:pt>
                <c:pt idx="3185">
                  <c:v>20.490701163962683</c:v>
                </c:pt>
                <c:pt idx="3186">
                  <c:v>20.200941495655542</c:v>
                </c:pt>
                <c:pt idx="3187">
                  <c:v>19.910322837752062</c:v>
                </c:pt>
                <c:pt idx="3188">
                  <c:v>19.618848507538985</c:v>
                </c:pt>
                <c:pt idx="3189">
                  <c:v>19.326521900157275</c:v>
                </c:pt>
                <c:pt idx="3190">
                  <c:v>19.033346488623351</c:v>
                </c:pt>
                <c:pt idx="3191">
                  <c:v>18.739325823833639</c:v>
                </c:pt>
                <c:pt idx="3192">
                  <c:v>18.444463534545037</c:v>
                </c:pt>
                <c:pt idx="3193">
                  <c:v>18.14876332733914</c:v>
                </c:pt>
                <c:pt idx="3194">
                  <c:v>17.852228986568861</c:v>
                </c:pt>
                <c:pt idx="3195">
                  <c:v>17.5548643742774</c:v>
                </c:pt>
                <c:pt idx="3196">
                  <c:v>17.256673430105963</c:v>
                </c:pt>
                <c:pt idx="3197">
                  <c:v>16.957660171176514</c:v>
                </c:pt>
                <c:pt idx="3198">
                  <c:v>16.657828691953256</c:v>
                </c:pt>
                <c:pt idx="3199">
                  <c:v>16.357183164088241</c:v>
                </c:pt>
                <c:pt idx="3200">
                  <c:v>16.055727836239669</c:v>
                </c:pt>
                <c:pt idx="3201">
                  <c:v>15.753467033877371</c:v>
                </c:pt>
                <c:pt idx="3202">
                  <c:v>15.450405159060296</c:v>
                </c:pt>
                <c:pt idx="3203">
                  <c:v>15.146546690197255</c:v>
                </c:pt>
                <c:pt idx="3204">
                  <c:v>14.841896181787348</c:v>
                </c:pt>
                <c:pt idx="3205">
                  <c:v>14.536458264133643</c:v>
                </c:pt>
                <c:pt idx="3206">
                  <c:v>14.230237643043523</c:v>
                </c:pt>
                <c:pt idx="3207">
                  <c:v>13.923239099504457</c:v>
                </c:pt>
                <c:pt idx="3208">
                  <c:v>13.615467489333241</c:v>
                </c:pt>
                <c:pt idx="3209">
                  <c:v>13.306927742815787</c:v>
                </c:pt>
                <c:pt idx="3210">
                  <c:v>12.997624864315895</c:v>
                </c:pt>
                <c:pt idx="3211">
                  <c:v>12.687563931865867</c:v>
                </c:pt>
                <c:pt idx="3212">
                  <c:v>12.376750096736117</c:v>
                </c:pt>
                <c:pt idx="3213">
                  <c:v>12.06518858298702</c:v>
                </c:pt>
                <c:pt idx="3214">
                  <c:v>11.752884686992644</c:v>
                </c:pt>
                <c:pt idx="3215">
                  <c:v>11.439843776949147</c:v>
                </c:pt>
                <c:pt idx="3216">
                  <c:v>11.126071292360507</c:v>
                </c:pt>
                <c:pt idx="3217">
                  <c:v>10.811572743503206</c:v>
                </c:pt>
                <c:pt idx="3218">
                  <c:v>10.496353710870551</c:v>
                </c:pt>
                <c:pt idx="3219">
                  <c:v>10.180419844597054</c:v>
                </c:pt>
                <c:pt idx="3220">
                  <c:v>9.863776863858817</c:v>
                </c:pt>
                <c:pt idx="3221">
                  <c:v>9.5464305562579455</c:v>
                </c:pt>
                <c:pt idx="3222">
                  <c:v>9.2283867771873531</c:v>
                </c:pt>
                <c:pt idx="3223">
                  <c:v>8.9096514491666881</c:v>
                </c:pt>
                <c:pt idx="3224">
                  <c:v>8.5902305611731151</c:v>
                </c:pt>
                <c:pt idx="3225">
                  <c:v>8.2701301679364292</c:v>
                </c:pt>
                <c:pt idx="3226">
                  <c:v>7.949356389227745</c:v>
                </c:pt>
                <c:pt idx="3227">
                  <c:v>7.6279154091197654</c:v>
                </c:pt>
                <c:pt idx="3228">
                  <c:v>7.3058134752346007</c:v>
                </c:pt>
                <c:pt idx="3229">
                  <c:v>6.9830568979688508</c:v>
                </c:pt>
                <c:pt idx="3230">
                  <c:v>6.6596520496990763</c:v>
                </c:pt>
                <c:pt idx="3231">
                  <c:v>6.3356053639753043</c:v>
                </c:pt>
                <c:pt idx="3232">
                  <c:v>6.0109233346884139</c:v>
                </c:pt>
                <c:pt idx="3233">
                  <c:v>5.6856125152256993</c:v>
                </c:pt>
                <c:pt idx="3234">
                  <c:v>5.3596795176054286</c:v>
                </c:pt>
                <c:pt idx="3235">
                  <c:v>5.0331310115975612</c:v>
                </c:pt>
                <c:pt idx="3236">
                  <c:v>4.7059737238238029</c:v>
                </c:pt>
                <c:pt idx="3237">
                  <c:v>4.3782144368448144</c:v>
                </c:pt>
                <c:pt idx="3238">
                  <c:v>4.0498599882285475</c:v>
                </c:pt>
                <c:pt idx="3239">
                  <c:v>3.7209172696055361</c:v>
                </c:pt>
                <c:pt idx="3240">
                  <c:v>3.3913932257047463</c:v>
                </c:pt>
                <c:pt idx="3241">
                  <c:v>3.0612948533796498</c:v>
                </c:pt>
                <c:pt idx="3242">
                  <c:v>2.7306292006145441</c:v>
                </c:pt>
                <c:pt idx="3243">
                  <c:v>2.3994033655202429</c:v>
                </c:pt>
                <c:pt idx="3244">
                  <c:v>2.0676244953148455</c:v>
                </c:pt>
                <c:pt idx="3245">
                  <c:v>1.7352997852900671</c:v>
                </c:pt>
                <c:pt idx="3246">
                  <c:v>1.4024364777654057</c:v>
                </c:pt>
                <c:pt idx="3247">
                  <c:v>1.0690418610312236</c:v>
                </c:pt>
                <c:pt idx="3248">
                  <c:v>0.73512326827687957</c:v>
                </c:pt>
                <c:pt idx="3249">
                  <c:v>0.40068807650916938</c:v>
                </c:pt>
                <c:pt idx="3250">
                  <c:v>6.574370545897068E-2</c:v>
                </c:pt>
                <c:pt idx="3251">
                  <c:v>-0.26970238352214437</c:v>
                </c:pt>
                <c:pt idx="3252">
                  <c:v>-0.60564268857763182</c:v>
                </c:pt>
                <c:pt idx="3253">
                  <c:v>-0.94206966846689966</c:v>
                </c:pt>
                <c:pt idx="3254">
                  <c:v>-1.2789757437030005</c:v>
                </c:pt>
                <c:pt idx="3255">
                  <c:v>-1.6163532976894714</c:v>
                </c:pt>
                <c:pt idx="3256">
                  <c:v>-1.9541946778764725</c:v>
                </c:pt>
                <c:pt idx="3257">
                  <c:v>-2.2924921969139689</c:v>
                </c:pt>
                <c:pt idx="3258">
                  <c:v>-2.6312381338179307</c:v>
                </c:pt>
                <c:pt idx="3259">
                  <c:v>-2.9704247351455422</c:v>
                </c:pt>
                <c:pt idx="3260">
                  <c:v>-3.3100442161685351</c:v>
                </c:pt>
                <c:pt idx="3261">
                  <c:v>-3.6500887620624951</c:v>
                </c:pt>
                <c:pt idx="3262">
                  <c:v>-3.9905505290911663</c:v>
                </c:pt>
                <c:pt idx="3263">
                  <c:v>-4.3314216458044257</c:v>
                </c:pt>
                <c:pt idx="3264">
                  <c:v>-4.6726942142338999</c:v>
                </c:pt>
                <c:pt idx="3265">
                  <c:v>-5.0143603110947765</c:v>
                </c:pt>
                <c:pt idx="3266">
                  <c:v>-5.3564119889909421</c:v>
                </c:pt>
                <c:pt idx="3267">
                  <c:v>-5.6988412776211703</c:v>
                </c:pt>
                <c:pt idx="3268">
                  <c:v>-6.0416401849910528</c:v>
                </c:pt>
                <c:pt idx="3269">
                  <c:v>-6.3848006986208361</c:v>
                </c:pt>
                <c:pt idx="3270">
                  <c:v>-6.7283147867576645</c:v>
                </c:pt>
                <c:pt idx="3271">
                  <c:v>-7.0721743995878228</c:v>
                </c:pt>
                <c:pt idx="3272">
                  <c:v>-7.4163714704509118</c:v>
                </c:pt>
                <c:pt idx="3273">
                  <c:v>-7.7608979170457246</c:v>
                </c:pt>
                <c:pt idx="3274">
                  <c:v>-8.1057456426462977</c:v>
                </c:pt>
                <c:pt idx="3275">
                  <c:v>-8.45090653730648</c:v>
                </c:pt>
                <c:pt idx="3276">
                  <c:v>-8.7963724790673439</c:v>
                </c:pt>
                <c:pt idx="3277">
                  <c:v>-9.1421353351614982</c:v>
                </c:pt>
                <c:pt idx="3278">
                  <c:v>-9.4881869632113194</c:v>
                </c:pt>
                <c:pt idx="3279">
                  <c:v>-9.8345192124276366</c:v>
                </c:pt>
                <c:pt idx="3280">
                  <c:v>-10.181123924799863</c:v>
                </c:pt>
                <c:pt idx="3281">
                  <c:v>-10.527992936285273</c:v>
                </c:pt>
                <c:pt idx="3282">
                  <c:v>-10.875118077990834</c:v>
                </c:pt>
                <c:pt idx="3283">
                  <c:v>-11.222491177349497</c:v>
                </c:pt>
                <c:pt idx="3284">
                  <c:v>-11.570104059289775</c:v>
                </c:pt>
                <c:pt idx="3285">
                  <c:v>-11.917948547401153</c:v>
                </c:pt>
                <c:pt idx="3286">
                  <c:v>-12.26601646508999</c:v>
                </c:pt>
                <c:pt idx="3287">
                  <c:v>-12.61429963672731</c:v>
                </c:pt>
                <c:pt idx="3288">
                  <c:v>-12.962789888791548</c:v>
                </c:pt>
                <c:pt idx="3289">
                  <c:v>-13.311479050999679</c:v>
                </c:pt>
                <c:pt idx="3290">
                  <c:v>-13.660358957432493</c:v>
                </c:pt>
                <c:pt idx="3291">
                  <c:v>-14.009421447645877</c:v>
                </c:pt>
                <c:pt idx="3292">
                  <c:v>-14.358658367779213</c:v>
                </c:pt>
                <c:pt idx="3293">
                  <c:v>-14.708061571645032</c:v>
                </c:pt>
                <c:pt idx="3294">
                  <c:v>-15.057622921817796</c:v>
                </c:pt>
                <c:pt idx="3295">
                  <c:v>-15.407334290703318</c:v>
                </c:pt>
                <c:pt idx="3296">
                  <c:v>-15.757187561599977</c:v>
                </c:pt>
                <c:pt idx="3297">
                  <c:v>-16.107174629752507</c:v>
                </c:pt>
                <c:pt idx="3298">
                  <c:v>-16.45728740338464</c:v>
                </c:pt>
                <c:pt idx="3299">
                  <c:v>-16.807517804729059</c:v>
                </c:pt>
                <c:pt idx="3300">
                  <c:v>-17.157857771036646</c:v>
                </c:pt>
                <c:pt idx="3301">
                  <c:v>-17.508299255578891</c:v>
                </c:pt>
                <c:pt idx="3302">
                  <c:v>-17.858834228631821</c:v>
                </c:pt>
                <c:pt idx="3303">
                  <c:v>-18.209454678452261</c:v>
                </c:pt>
                <c:pt idx="3304">
                  <c:v>-18.560152612231832</c:v>
                </c:pt>
                <c:pt idx="3305">
                  <c:v>-18.910920057046127</c:v>
                </c:pt>
                <c:pt idx="3306">
                  <c:v>-19.261749060782307</c:v>
                </c:pt>
                <c:pt idx="3307">
                  <c:v>-19.612631693054283</c:v>
                </c:pt>
                <c:pt idx="3308">
                  <c:v>-19.963560046105556</c:v>
                </c:pt>
                <c:pt idx="3309">
                  <c:v>-20.314526235691659</c:v>
                </c:pt>
                <c:pt idx="3310">
                  <c:v>-20.665522401952131</c:v>
                </c:pt>
                <c:pt idx="3311">
                  <c:v>-21.016540710263683</c:v>
                </c:pt>
                <c:pt idx="3312">
                  <c:v>-21.367573352078637</c:v>
                </c:pt>
                <c:pt idx="3313">
                  <c:v>-21.718612545749011</c:v>
                </c:pt>
                <c:pt idx="3314">
                  <c:v>-22.069650537330517</c:v>
                </c:pt>
                <c:pt idx="3315">
                  <c:v>-22.420679601374331</c:v>
                </c:pt>
                <c:pt idx="3316">
                  <c:v>-22.771692041700788</c:v>
                </c:pt>
                <c:pt idx="3317">
                  <c:v>-23.122680192153609</c:v>
                </c:pt>
                <c:pt idx="3318">
                  <c:v>-23.473636417344579</c:v>
                </c:pt>
                <c:pt idx="3319">
                  <c:v>-23.824553113374435</c:v>
                </c:pt>
                <c:pt idx="3320">
                  <c:v>-24.175422708539514</c:v>
                </c:pt>
                <c:pt idx="3321">
                  <c:v>-24.526237664021892</c:v>
                </c:pt>
                <c:pt idx="3322">
                  <c:v>-24.876990474563826</c:v>
                </c:pt>
                <c:pt idx="3323">
                  <c:v>-25.227673669118445</c:v>
                </c:pt>
                <c:pt idx="3324">
                  <c:v>-25.578279811494014</c:v>
                </c:pt>
                <c:pt idx="3325">
                  <c:v>-25.928801500970849</c:v>
                </c:pt>
                <c:pt idx="3326">
                  <c:v>-26.279231372906793</c:v>
                </c:pt>
                <c:pt idx="3327">
                  <c:v>-26.629562099324744</c:v>
                </c:pt>
                <c:pt idx="3328">
                  <c:v>-26.979786389480779</c:v>
                </c:pt>
                <c:pt idx="3329">
                  <c:v>-27.329896990415932</c:v>
                </c:pt>
                <c:pt idx="3330">
                  <c:v>-27.67988668749291</c:v>
                </c:pt>
                <c:pt idx="3331">
                  <c:v>-28.029748304914136</c:v>
                </c:pt>
                <c:pt idx="3332">
                  <c:v>-28.379474706219924</c:v>
                </c:pt>
                <c:pt idx="3333">
                  <c:v>-28.729058794774147</c:v>
                </c:pt>
                <c:pt idx="3334">
                  <c:v>-29.07849351423198</c:v>
                </c:pt>
                <c:pt idx="3335">
                  <c:v>-29.427771848985003</c:v>
                </c:pt>
                <c:pt idx="3336">
                  <c:v>-29.776886824598364</c:v>
                </c:pt>
                <c:pt idx="3337">
                  <c:v>-30.125831508225957</c:v>
                </c:pt>
                <c:pt idx="3338">
                  <c:v>-30.474599009007136</c:v>
                </c:pt>
                <c:pt idx="3339">
                  <c:v>-30.823182478451514</c:v>
                </c:pt>
                <c:pt idx="3340">
                  <c:v>-31.171575110804497</c:v>
                </c:pt>
                <c:pt idx="3341">
                  <c:v>-31.51977014339684</c:v>
                </c:pt>
                <c:pt idx="3342">
                  <c:v>-31.867760856978663</c:v>
                </c:pt>
                <c:pt idx="3343">
                  <c:v>-32.215540576034698</c:v>
                </c:pt>
                <c:pt idx="3344">
                  <c:v>-32.563102669089545</c:v>
                </c:pt>
                <c:pt idx="3345">
                  <c:v>-32.9104405489893</c:v>
                </c:pt>
                <c:pt idx="3346">
                  <c:v>-33.257547673173349</c:v>
                </c:pt>
                <c:pt idx="3347">
                  <c:v>-33.604417543929543</c:v>
                </c:pt>
                <c:pt idx="3348">
                  <c:v>-33.951043708631204</c:v>
                </c:pt>
                <c:pt idx="3349">
                  <c:v>-34.297419759962253</c:v>
                </c:pt>
                <c:pt idx="3350">
                  <c:v>-34.643539336127333</c:v>
                </c:pt>
                <c:pt idx="3351">
                  <c:v>-34.989396121044166</c:v>
                </c:pt>
                <c:pt idx="3352">
                  <c:v>-35.334983844522441</c:v>
                </c:pt>
                <c:pt idx="3353">
                  <c:v>-35.680296282432863</c:v>
                </c:pt>
                <c:pt idx="3354">
                  <c:v>-36.025327256854098</c:v>
                </c:pt>
                <c:pt idx="3355">
                  <c:v>-36.370070636212972</c:v>
                </c:pt>
                <c:pt idx="3356">
                  <c:v>-36.71452033540524</c:v>
                </c:pt>
                <c:pt idx="3357">
                  <c:v>-37.058670315907307</c:v>
                </c:pt>
                <c:pt idx="3358">
                  <c:v>-37.402514585873206</c:v>
                </c:pt>
                <c:pt idx="3359">
                  <c:v>-37.746047200214946</c:v>
                </c:pt>
                <c:pt idx="3360">
                  <c:v>-38.089262260677145</c:v>
                </c:pt>
                <c:pt idx="3361">
                  <c:v>-38.432153915891035</c:v>
                </c:pt>
                <c:pt idx="3362">
                  <c:v>-38.774716361423458</c:v>
                </c:pt>
                <c:pt idx="3363">
                  <c:v>-39.116943839809068</c:v>
                </c:pt>
                <c:pt idx="3364">
                  <c:v>-39.458830640569545</c:v>
                </c:pt>
                <c:pt idx="3365">
                  <c:v>-39.800371100227466</c:v>
                </c:pt>
                <c:pt idx="3366">
                  <c:v>-40.141559602300703</c:v>
                </c:pt>
                <c:pt idx="3367">
                  <c:v>-40.482390577293017</c:v>
                </c:pt>
                <c:pt idx="3368">
                  <c:v>-40.822858502668026</c:v>
                </c:pt>
                <c:pt idx="3369">
                  <c:v>-41.162957902815066</c:v>
                </c:pt>
                <c:pt idx="3370">
                  <c:v>-41.502683349005821</c:v>
                </c:pt>
                <c:pt idx="3371">
                  <c:v>-41.842029459335777</c:v>
                </c:pt>
                <c:pt idx="3372">
                  <c:v>-42.180990898663737</c:v>
                </c:pt>
                <c:pt idx="3373">
                  <c:v>-42.519562378533237</c:v>
                </c:pt>
                <c:pt idx="3374">
                  <c:v>-42.857738657089953</c:v>
                </c:pt>
                <c:pt idx="3375">
                  <c:v>-43.195514538988476</c:v>
                </c:pt>
                <c:pt idx="3376">
                  <c:v>-43.532884875288943</c:v>
                </c:pt>
                <c:pt idx="3377">
                  <c:v>-43.869844563345964</c:v>
                </c:pt>
                <c:pt idx="3378">
                  <c:v>-44.20638854669096</c:v>
                </c:pt>
                <c:pt idx="3379">
                  <c:v>-44.54251181490153</c:v>
                </c:pt>
                <c:pt idx="3380">
                  <c:v>-44.878209403468162</c:v>
                </c:pt>
                <c:pt idx="3381">
                  <c:v>-45.213476393648733</c:v>
                </c:pt>
                <c:pt idx="3382">
                  <c:v>-45.54830791231899</c:v>
                </c:pt>
                <c:pt idx="3383">
                  <c:v>-45.882699131814263</c:v>
                </c:pt>
                <c:pt idx="3384">
                  <c:v>-46.216645269763291</c:v>
                </c:pt>
                <c:pt idx="3385">
                  <c:v>-46.550141588917342</c:v>
                </c:pt>
                <c:pt idx="3386">
                  <c:v>-46.883183396971248</c:v>
                </c:pt>
                <c:pt idx="3387">
                  <c:v>-47.215766046379514</c:v>
                </c:pt>
                <c:pt idx="3388">
                  <c:v>-47.547884934162965</c:v>
                </c:pt>
                <c:pt idx="3389">
                  <c:v>-47.879535501716759</c:v>
                </c:pt>
                <c:pt idx="3390">
                  <c:v>-48.21071323460248</c:v>
                </c:pt>
                <c:pt idx="3391">
                  <c:v>-48.54141366234569</c:v>
                </c:pt>
                <c:pt idx="3392">
                  <c:v>-48.87163235822095</c:v>
                </c:pt>
                <c:pt idx="3393">
                  <c:v>-49.201364939032487</c:v>
                </c:pt>
                <c:pt idx="3394">
                  <c:v>-49.530607064895946</c:v>
                </c:pt>
                <c:pt idx="3395">
                  <c:v>-49.859354439008115</c:v>
                </c:pt>
                <c:pt idx="3396">
                  <c:v>-50.187602807418074</c:v>
                </c:pt>
                <c:pt idx="3397">
                  <c:v>-50.51534795878942</c:v>
                </c:pt>
                <c:pt idx="3398">
                  <c:v>-50.842585724164422</c:v>
                </c:pt>
                <c:pt idx="3399">
                  <c:v>-51.169311976718745</c:v>
                </c:pt>
                <c:pt idx="3400">
                  <c:v>-51.49552263151665</c:v>
                </c:pt>
                <c:pt idx="3401">
                  <c:v>-51.821213645261793</c:v>
                </c:pt>
                <c:pt idx="3402">
                  <c:v>-52.146381016043208</c:v>
                </c:pt>
                <c:pt idx="3403">
                  <c:v>-52.471020783081428</c:v>
                </c:pt>
                <c:pt idx="3404">
                  <c:v>-52.795129026469027</c:v>
                </c:pt>
                <c:pt idx="3405">
                  <c:v>-53.1187018669129</c:v>
                </c:pt>
                <c:pt idx="3406">
                  <c:v>-53.441735465467318</c:v>
                </c:pt>
                <c:pt idx="3407">
                  <c:v>-53.764226023271107</c:v>
                </c:pt>
                <c:pt idx="3408">
                  <c:v>-54.086169781280702</c:v>
                </c:pt>
                <c:pt idx="3409">
                  <c:v>-54.407563020001007</c:v>
                </c:pt>
                <c:pt idx="3410">
                  <c:v>-54.72840205921247</c:v>
                </c:pt>
                <c:pt idx="3411">
                  <c:v>-55.048683257704511</c:v>
                </c:pt>
                <c:pt idx="3412">
                  <c:v>-55.368403012995842</c:v>
                </c:pt>
                <c:pt idx="3413">
                  <c:v>-55.687557761062592</c:v>
                </c:pt>
                <c:pt idx="3414">
                  <c:v>-56.006143976063484</c:v>
                </c:pt>
                <c:pt idx="3415">
                  <c:v>-56.324158170062844</c:v>
                </c:pt>
                <c:pt idx="3416">
                  <c:v>-56.641596892751494</c:v>
                </c:pt>
                <c:pt idx="3417">
                  <c:v>-56.958456731170685</c:v>
                </c:pt>
                <c:pt idx="3418">
                  <c:v>-57.274734309432858</c:v>
                </c:pt>
                <c:pt idx="3419">
                  <c:v>-57.590426288443012</c:v>
                </c:pt>
                <c:pt idx="3420">
                  <c:v>-57.905529365619742</c:v>
                </c:pt>
                <c:pt idx="3421">
                  <c:v>-58.220040274614831</c:v>
                </c:pt>
                <c:pt idx="3422">
                  <c:v>-58.533955785037492</c:v>
                </c:pt>
                <c:pt idx="3423">
                  <c:v>-58.847272702169789</c:v>
                </c:pt>
                <c:pt idx="3424">
                  <c:v>-59.159987866694195</c:v>
                </c:pt>
                <c:pt idx="3425">
                  <c:v>-59.472098154410347</c:v>
                </c:pt>
                <c:pt idx="3426">
                  <c:v>-59.783600475959915</c:v>
                </c:pt>
                <c:pt idx="3427">
                  <c:v>-60.094491776546562</c:v>
                </c:pt>
                <c:pt idx="3428">
                  <c:v>-60.404769035661786</c:v>
                </c:pt>
                <c:pt idx="3429">
                  <c:v>-60.714429266808764</c:v>
                </c:pt>
                <c:pt idx="3430">
                  <c:v>-61.023469517223148</c:v>
                </c:pt>
                <c:pt idx="3431">
                  <c:v>-61.331886867605334</c:v>
                </c:pt>
                <c:pt idx="3432">
                  <c:v>-61.63967843184146</c:v>
                </c:pt>
                <c:pt idx="3433">
                  <c:v>-61.94684135673387</c:v>
                </c:pt>
                <c:pt idx="3434">
                  <c:v>-62.253372821731006</c:v>
                </c:pt>
                <c:pt idx="3435">
                  <c:v>-62.559270038654873</c:v>
                </c:pt>
                <c:pt idx="3436">
                  <c:v>-62.864530251435369</c:v>
                </c:pt>
                <c:pt idx="3437">
                  <c:v>-63.169150735842024</c:v>
                </c:pt>
                <c:pt idx="3438">
                  <c:v>-63.473128799217207</c:v>
                </c:pt>
                <c:pt idx="3439">
                  <c:v>-63.776461780214731</c:v>
                </c:pt>
                <c:pt idx="3440">
                  <c:v>-64.079147048535731</c:v>
                </c:pt>
                <c:pt idx="3441">
                  <c:v>-64.381182004666968</c:v>
                </c:pt>
                <c:pt idx="3442">
                  <c:v>-64.682564079623916</c:v>
                </c:pt>
                <c:pt idx="3443">
                  <c:v>-64.983290734691138</c:v>
                </c:pt>
                <c:pt idx="3444">
                  <c:v>-65.283359461167976</c:v>
                </c:pt>
                <c:pt idx="3445">
                  <c:v>-65.582767780114537</c:v>
                </c:pt>
                <c:pt idx="3446">
                  <c:v>-65.881513242098649</c:v>
                </c:pt>
                <c:pt idx="3447">
                  <c:v>-66.179593426946539</c:v>
                </c:pt>
                <c:pt idx="3448">
                  <c:v>-66.477005943495641</c:v>
                </c:pt>
                <c:pt idx="3449">
                  <c:v>-66.773748429346867</c:v>
                </c:pt>
                <c:pt idx="3450">
                  <c:v>-67.069818550620994</c:v>
                </c:pt>
                <c:pt idx="3451">
                  <c:v>-67.36521400171614</c:v>
                </c:pt>
                <c:pt idx="3452">
                  <c:v>-67.659932505070174</c:v>
                </c:pt>
                <c:pt idx="3453">
                  <c:v>-67.953971810919754</c:v>
                </c:pt>
                <c:pt idx="3454">
                  <c:v>-68.247329697065013</c:v>
                </c:pt>
                <c:pt idx="3455">
                  <c:v>-68.540003968637137</c:v>
                </c:pt>
                <c:pt idx="3456">
                  <c:v>-68.831992457866846</c:v>
                </c:pt>
                <c:pt idx="3457">
                  <c:v>-69.123293023854004</c:v>
                </c:pt>
                <c:pt idx="3458">
                  <c:v>-69.413903552341125</c:v>
                </c:pt>
                <c:pt idx="3459">
                  <c:v>-69.703821955487925</c:v>
                </c:pt>
                <c:pt idx="3460">
                  <c:v>-69.993046171650661</c:v>
                </c:pt>
                <c:pt idx="3461">
                  <c:v>-70.281574165157281</c:v>
                </c:pt>
                <c:pt idx="3462">
                  <c:v>-70.569403926094353</c:v>
                </c:pt>
                <c:pt idx="3463">
                  <c:v>-70.856533470088124</c:v>
                </c:pt>
                <c:pt idx="3464">
                  <c:v>-71.142960838090318</c:v>
                </c:pt>
                <c:pt idx="3465">
                  <c:v>-71.428684096167885</c:v>
                </c:pt>
                <c:pt idx="3466">
                  <c:v>-71.713701335294914</c:v>
                </c:pt>
                <c:pt idx="3467">
                  <c:v>-71.998010671141969</c:v>
                </c:pt>
                <c:pt idx="3468">
                  <c:v>-72.281610243875377</c:v>
                </c:pt>
                <c:pt idx="3469">
                  <c:v>-72.564498217951865</c:v>
                </c:pt>
                <c:pt idx="3470">
                  <c:v>-72.846672781919366</c:v>
                </c:pt>
                <c:pt idx="3471">
                  <c:v>-73.128132148219649</c:v>
                </c:pt>
                <c:pt idx="3472">
                  <c:v>-73.408874552990298</c:v>
                </c:pt>
                <c:pt idx="3473">
                  <c:v>-73.688898255873767</c:v>
                </c:pt>
                <c:pt idx="3474">
                  <c:v>-73.968201539824719</c:v>
                </c:pt>
                <c:pt idx="3475">
                  <c:v>-74.246782710919206</c:v>
                </c:pt>
                <c:pt idx="3476">
                  <c:v>-74.524640098172284</c:v>
                </c:pt>
                <c:pt idx="3477">
                  <c:v>-74.801772053347079</c:v>
                </c:pt>
                <c:pt idx="3478">
                  <c:v>-75.078176950777589</c:v>
                </c:pt>
                <c:pt idx="3479">
                  <c:v>-75.353853187183191</c:v>
                </c:pt>
                <c:pt idx="3480">
                  <c:v>-75.628799181496262</c:v>
                </c:pt>
                <c:pt idx="3481">
                  <c:v>-75.903013374679432</c:v>
                </c:pt>
                <c:pt idx="3482">
                  <c:v>-76.176494229555757</c:v>
                </c:pt>
                <c:pt idx="3483">
                  <c:v>-76.449240230634814</c:v>
                </c:pt>
                <c:pt idx="3484">
                  <c:v>-76.721249883943315</c:v>
                </c:pt>
                <c:pt idx="3485">
                  <c:v>-76.99252171685616</c:v>
                </c:pt>
                <c:pt idx="3486">
                  <c:v>-77.263054277931346</c:v>
                </c:pt>
                <c:pt idx="3487">
                  <c:v>-77.532846136746286</c:v>
                </c:pt>
                <c:pt idx="3488">
                  <c:v>-77.80189588373392</c:v>
                </c:pt>
                <c:pt idx="3489">
                  <c:v>-78.07020213002447</c:v>
                </c:pt>
                <c:pt idx="3490">
                  <c:v>-78.337763507286851</c:v>
                </c:pt>
                <c:pt idx="3491">
                  <c:v>-78.604578667572099</c:v>
                </c:pt>
                <c:pt idx="3492">
                  <c:v>-78.870646283158294</c:v>
                </c:pt>
                <c:pt idx="3493">
                  <c:v>-79.135965046400429</c:v>
                </c:pt>
                <c:pt idx="3494">
                  <c:v>-79.400533669576973</c:v>
                </c:pt>
                <c:pt idx="3495">
                  <c:v>-79.664350884742831</c:v>
                </c:pt>
                <c:pt idx="3496">
                  <c:v>-79.927415443581495</c:v>
                </c:pt>
                <c:pt idx="3497">
                  <c:v>-80.189726117260321</c:v>
                </c:pt>
                <c:pt idx="3498">
                  <c:v>-80.451281696286841</c:v>
                </c:pt>
                <c:pt idx="3499">
                  <c:v>-80.71208099036663</c:v>
                </c:pt>
                <c:pt idx="3500">
                  <c:v>-80.972122828263068</c:v>
                </c:pt>
                <c:pt idx="3501">
                  <c:v>-81.231406057658774</c:v>
                </c:pt>
                <c:pt idx="3502">
                  <c:v>-81.489929545020047</c:v>
                </c:pt>
                <c:pt idx="3503">
                  <c:v>-81.747692175460841</c:v>
                </c:pt>
                <c:pt idx="3504">
                  <c:v>-82.004692852608031</c:v>
                </c:pt>
                <c:pt idx="3505">
                  <c:v>-82.260930498471112</c:v>
                </c:pt>
                <c:pt idx="3506">
                  <c:v>-82.516404053310382</c:v>
                </c:pt>
                <c:pt idx="3507">
                  <c:v>-82.771112475508772</c:v>
                </c:pt>
                <c:pt idx="3508">
                  <c:v>-83.025054741444094</c:v>
                </c:pt>
                <c:pt idx="3509">
                  <c:v>-83.278229845362191</c:v>
                </c:pt>
                <c:pt idx="3510">
                  <c:v>-83.530636799253216</c:v>
                </c:pt>
                <c:pt idx="3511">
                  <c:v>-83.782274632728232</c:v>
                </c:pt>
                <c:pt idx="3512">
                  <c:v>-84.033142392896963</c:v>
                </c:pt>
                <c:pt idx="3513">
                  <c:v>-84.283239144247318</c:v>
                </c:pt>
                <c:pt idx="3514">
                  <c:v>-84.532563968526958</c:v>
                </c:pt>
                <c:pt idx="3515">
                  <c:v>-84.781115964623595</c:v>
                </c:pt>
                <c:pt idx="3516">
                  <c:v>-85.028894248451664</c:v>
                </c:pt>
                <c:pt idx="3517">
                  <c:v>-85.275897952831826</c:v>
                </c:pt>
                <c:pt idx="3518">
                  <c:v>-85.52212622738223</c:v>
                </c:pt>
                <c:pt idx="3519">
                  <c:v>-85.767578238402749</c:v>
                </c:pt>
                <c:pt idx="3520">
                  <c:v>-86.012253168763493</c:v>
                </c:pt>
                <c:pt idx="3521">
                  <c:v>-86.256150217793916</c:v>
                </c:pt>
                <c:pt idx="3522">
                  <c:v>-86.499268601174691</c:v>
                </c:pt>
                <c:pt idx="3523">
                  <c:v>-86.741607550827581</c:v>
                </c:pt>
                <c:pt idx="3524">
                  <c:v>-86.983166314810035</c:v>
                </c:pt>
                <c:pt idx="3525">
                  <c:v>-87.223944157206489</c:v>
                </c:pt>
                <c:pt idx="3526">
                  <c:v>-87.463940358026548</c:v>
                </c:pt>
                <c:pt idx="3527">
                  <c:v>-87.703154213097349</c:v>
                </c:pt>
                <c:pt idx="3528">
                  <c:v>-87.941585033962269</c:v>
                </c:pt>
                <c:pt idx="3529">
                  <c:v>-88.179232147778606</c:v>
                </c:pt>
                <c:pt idx="3530">
                  <c:v>-88.416094897215913</c:v>
                </c:pt>
                <c:pt idx="3531">
                  <c:v>-88.652172640355261</c:v>
                </c:pt>
                <c:pt idx="3532">
                  <c:v>-88.887464750590837</c:v>
                </c:pt>
                <c:pt idx="3533">
                  <c:v>-89.121970616530973</c:v>
                </c:pt>
                <c:pt idx="3534">
                  <c:v>-89.355689641899062</c:v>
                </c:pt>
                <c:pt idx="3535">
                  <c:v>-89.588621245439683</c:v>
                </c:pt>
                <c:pt idx="3536">
                  <c:v>-89.820764860819068</c:v>
                </c:pt>
                <c:pt idx="3537">
                  <c:v>-90.052119936531881</c:v>
                </c:pt>
                <c:pt idx="3538">
                  <c:v>-90.282685935807592</c:v>
                </c:pt>
                <c:pt idx="3539">
                  <c:v>-90.512462336513934</c:v>
                </c:pt>
                <c:pt idx="3540">
                  <c:v>-90.741448631066405</c:v>
                </c:pt>
                <c:pt idx="3541">
                  <c:v>-90.969644326334901</c:v>
                </c:pt>
                <c:pt idx="3542">
                  <c:v>-91.197048943553426</c:v>
                </c:pt>
                <c:pt idx="3543">
                  <c:v>-91.423662018227773</c:v>
                </c:pt>
                <c:pt idx="3544">
                  <c:v>-91.649483100044677</c:v>
                </c:pt>
                <c:pt idx="3545">
                  <c:v>-91.874511752785466</c:v>
                </c:pt>
                <c:pt idx="3546">
                  <c:v>-92.098747554235175</c:v>
                </c:pt>
                <c:pt idx="3547">
                  <c:v>-92.322190096092896</c:v>
                </c:pt>
                <c:pt idx="3548">
                  <c:v>-92.544838983887203</c:v>
                </c:pt>
                <c:pt idx="3549">
                  <c:v>-92.76669383688818</c:v>
                </c:pt>
                <c:pt idx="3550">
                  <c:v>-92.987754288018564</c:v>
                </c:pt>
                <c:pt idx="3551">
                  <c:v>-93.208019983771152</c:v>
                </c:pt>
                <c:pt idx="3552">
                  <c:v>-93.427490584122907</c:v>
                </c:pt>
                <c:pt idx="3553">
                  <c:v>-93.646165762447765</c:v>
                </c:pt>
                <c:pt idx="3554">
                  <c:v>-93.864045205434522</c:v>
                </c:pt>
                <c:pt idx="3555">
                  <c:v>-94.081128613003585</c:v>
                </c:pt>
                <c:pt idx="3556">
                  <c:v>-94.297415698221812</c:v>
                </c:pt>
                <c:pt idx="3557">
                  <c:v>-94.512906187222057</c:v>
                </c:pt>
                <c:pt idx="3558">
                  <c:v>-94.727599819118524</c:v>
                </c:pt>
                <c:pt idx="3559">
                  <c:v>-94.94149634592641</c:v>
                </c:pt>
                <c:pt idx="3560">
                  <c:v>-95.154595532480329</c:v>
                </c:pt>
                <c:pt idx="3561">
                  <c:v>-95.366897156353389</c:v>
                </c:pt>
                <c:pt idx="3562">
                  <c:v>-95.578401007777472</c:v>
                </c:pt>
                <c:pt idx="3563">
                  <c:v>-95.789106889561012</c:v>
                </c:pt>
                <c:pt idx="3564">
                  <c:v>-95.999014617012747</c:v>
                </c:pt>
                <c:pt idx="3565">
                  <c:v>-96.208124017859006</c:v>
                </c:pt>
                <c:pt idx="3566">
                  <c:v>-96.416434932167903</c:v>
                </c:pt>
                <c:pt idx="3567">
                  <c:v>-96.623947212268732</c:v>
                </c:pt>
                <c:pt idx="3568">
                  <c:v>-96.830660722675177</c:v>
                </c:pt>
                <c:pt idx="3569">
                  <c:v>-97.036575340006749</c:v>
                </c:pt>
                <c:pt idx="3570">
                  <c:v>-97.2416909529138</c:v>
                </c:pt>
                <c:pt idx="3571">
                  <c:v>-97.446007461997084</c:v>
                </c:pt>
                <c:pt idx="3572">
                  <c:v>-97.649524779733355</c:v>
                </c:pt>
                <c:pt idx="3573">
                  <c:v>-97.852242830400741</c:v>
                </c:pt>
                <c:pt idx="3574">
                  <c:v>-98.05416154999773</c:v>
                </c:pt>
                <c:pt idx="3575">
                  <c:v>-98.255280886173708</c:v>
                </c:pt>
                <c:pt idx="3576">
                  <c:v>-98.455600798149206</c:v>
                </c:pt>
                <c:pt idx="3577">
                  <c:v>-98.655121256644378</c:v>
                </c:pt>
                <c:pt idx="3578">
                  <c:v>-98.853842243801139</c:v>
                </c:pt>
                <c:pt idx="3579">
                  <c:v>-99.051763753111814</c:v>
                </c:pt>
                <c:pt idx="3580">
                  <c:v>-99.248885789343035</c:v>
                </c:pt>
                <c:pt idx="3581">
                  <c:v>-99.445208368464648</c:v>
                </c:pt>
                <c:pt idx="3582">
                  <c:v>-99.640731517573656</c:v>
                </c:pt>
                <c:pt idx="3583">
                  <c:v>-99.835455274823019</c:v>
                </c:pt>
                <c:pt idx="3584">
                  <c:v>-100.02937968934813</c:v>
                </c:pt>
                <c:pt idx="3585">
                  <c:v>-100.22250482119534</c:v>
                </c:pt>
                <c:pt idx="3586">
                  <c:v>-100.41483074124845</c:v>
                </c:pt>
                <c:pt idx="3587">
                  <c:v>-100.60635753115788</c:v>
                </c:pt>
                <c:pt idx="3588">
                  <c:v>-100.79708528326928</c:v>
                </c:pt>
                <c:pt idx="3589">
                  <c:v>-100.98701410055152</c:v>
                </c:pt>
                <c:pt idx="3590">
                  <c:v>-101.17614409652657</c:v>
                </c:pt>
                <c:pt idx="3591">
                  <c:v>-101.36447539519776</c:v>
                </c:pt>
                <c:pt idx="3592">
                  <c:v>-101.55200813098114</c:v>
                </c:pt>
                <c:pt idx="3593">
                  <c:v>-101.73874244863264</c:v>
                </c:pt>
                <c:pt idx="3594">
                  <c:v>-101.92467850318202</c:v>
                </c:pt>
                <c:pt idx="3595">
                  <c:v>-102.10981645985986</c:v>
                </c:pt>
                <c:pt idx="3596">
                  <c:v>-102.29415649402905</c:v>
                </c:pt>
                <c:pt idx="3597">
                  <c:v>-102.47769879111929</c:v>
                </c:pt>
                <c:pt idx="3598">
                  <c:v>-102.66044354655202</c:v>
                </c:pt>
                <c:pt idx="3599">
                  <c:v>-102.84239096567811</c:v>
                </c:pt>
                <c:pt idx="3600">
                  <c:v>-103.02354126370669</c:v>
                </c:pt>
                <c:pt idx="3601">
                  <c:v>-103.20389466563704</c:v>
                </c:pt>
                <c:pt idx="3602">
                  <c:v>-103.38345140619288</c:v>
                </c:pt>
                <c:pt idx="3603">
                  <c:v>-103.56221172975296</c:v>
                </c:pt>
                <c:pt idx="3604">
                  <c:v>-103.74017589028685</c:v>
                </c:pt>
                <c:pt idx="3605">
                  <c:v>-103.91734415128577</c:v>
                </c:pt>
                <c:pt idx="3606">
                  <c:v>-104.09371678569616</c:v>
                </c:pt>
                <c:pt idx="3607">
                  <c:v>-104.26929407585601</c:v>
                </c:pt>
                <c:pt idx="3608">
                  <c:v>-104.44407631342759</c:v>
                </c:pt>
                <c:pt idx="3609">
                  <c:v>-104.61806379933041</c:v>
                </c:pt>
                <c:pt idx="3610">
                  <c:v>-104.79125684367908</c:v>
                </c:pt>
                <c:pt idx="3611">
                  <c:v>-104.96365576571624</c:v>
                </c:pt>
                <c:pt idx="3612">
                  <c:v>-105.13526089374884</c:v>
                </c:pt>
                <c:pt idx="3613">
                  <c:v>-105.30607256508301</c:v>
                </c:pt>
                <c:pt idx="3614">
                  <c:v>-105.47609112596231</c:v>
                </c:pt>
                <c:pt idx="3615">
                  <c:v>-105.64531693150056</c:v>
                </c:pt>
                <c:pt idx="3616">
                  <c:v>-105.81375034562143</c:v>
                </c:pt>
                <c:pt idx="3617">
                  <c:v>-105.98139174099444</c:v>
                </c:pt>
                <c:pt idx="3618">
                  <c:v>-106.14824149897215</c:v>
                </c:pt>
                <c:pt idx="3619">
                  <c:v>-106.31430000952763</c:v>
                </c:pt>
                <c:pt idx="3620">
                  <c:v>-106.4795676711931</c:v>
                </c:pt>
                <c:pt idx="3621">
                  <c:v>-106.64404489099729</c:v>
                </c:pt>
                <c:pt idx="3622">
                  <c:v>-106.80773208440478</c:v>
                </c:pt>
                <c:pt idx="3623">
                  <c:v>-106.97062967525518</c:v>
                </c:pt>
                <c:pt idx="3624">
                  <c:v>-107.13273809570131</c:v>
                </c:pt>
                <c:pt idx="3625">
                  <c:v>-107.29405778615077</c:v>
                </c:pt>
                <c:pt idx="3626">
                  <c:v>-107.4545891952025</c:v>
                </c:pt>
                <c:pt idx="3627">
                  <c:v>-107.61433277959156</c:v>
                </c:pt>
                <c:pt idx="3628">
                  <c:v>-107.77328900412692</c:v>
                </c:pt>
                <c:pt idx="3629">
                  <c:v>-107.93145834163359</c:v>
                </c:pt>
                <c:pt idx="3630">
                  <c:v>-108.08884127289318</c:v>
                </c:pt>
                <c:pt idx="3631">
                  <c:v>-108.24543828658697</c:v>
                </c:pt>
                <c:pt idx="3632">
                  <c:v>-108.40124987923784</c:v>
                </c:pt>
                <c:pt idx="3633">
                  <c:v>-108.55627655515134</c:v>
                </c:pt>
                <c:pt idx="3634">
                  <c:v>-108.71051882636081</c:v>
                </c:pt>
                <c:pt idx="3635">
                  <c:v>-108.86397721256976</c:v>
                </c:pt>
                <c:pt idx="3636">
                  <c:v>-109.01665224109503</c:v>
                </c:pt>
                <c:pt idx="3637">
                  <c:v>-109.1685444468124</c:v>
                </c:pt>
                <c:pt idx="3638">
                  <c:v>-109.31965437209993</c:v>
                </c:pt>
                <c:pt idx="3639">
                  <c:v>-109.46998256678312</c:v>
                </c:pt>
                <c:pt idx="3640">
                  <c:v>-109.61952958808033</c:v>
                </c:pt>
                <c:pt idx="3641">
                  <c:v>-109.76829600054981</c:v>
                </c:pt>
                <c:pt idx="3642">
                  <c:v>-109.91628237603388</c:v>
                </c:pt>
                <c:pt idx="3643">
                  <c:v>-110.06348929360611</c:v>
                </c:pt>
                <c:pt idx="3644">
                  <c:v>-110.20991733951949</c:v>
                </c:pt>
                <c:pt idx="3645">
                  <c:v>-110.35556710715335</c:v>
                </c:pt>
                <c:pt idx="3646">
                  <c:v>-110.50043919696046</c:v>
                </c:pt>
                <c:pt idx="3647">
                  <c:v>-110.6445342164164</c:v>
                </c:pt>
                <c:pt idx="3648">
                  <c:v>-110.78785277996751</c:v>
                </c:pt>
                <c:pt idx="3649">
                  <c:v>-110.93039550898196</c:v>
                </c:pt>
                <c:pt idx="3650">
                  <c:v>-111.07216303169648</c:v>
                </c:pt>
                <c:pt idx="3651">
                  <c:v>-111.21315598317027</c:v>
                </c:pt>
                <c:pt idx="3652">
                  <c:v>-111.35337500523121</c:v>
                </c:pt>
                <c:pt idx="3653">
                  <c:v>-111.49282074643141</c:v>
                </c:pt>
                <c:pt idx="3654">
                  <c:v>-111.63149386199574</c:v>
                </c:pt>
                <c:pt idx="3655">
                  <c:v>-111.76939501377549</c:v>
                </c:pt>
                <c:pt idx="3656">
                  <c:v>-111.90652487019966</c:v>
                </c:pt>
                <c:pt idx="3657">
                  <c:v>-112.04288410622884</c:v>
                </c:pt>
                <c:pt idx="3658">
                  <c:v>-112.1784734033086</c:v>
                </c:pt>
                <c:pt idx="3659">
                  <c:v>-112.31329344932396</c:v>
                </c:pt>
                <c:pt idx="3660">
                  <c:v>-112.44734493855226</c:v>
                </c:pt>
                <c:pt idx="3661">
                  <c:v>-112.58062857162031</c:v>
                </c:pt>
                <c:pt idx="3662">
                  <c:v>-112.71314505545753</c:v>
                </c:pt>
                <c:pt idx="3663">
                  <c:v>-112.84489510325449</c:v>
                </c:pt>
                <c:pt idx="3664">
                  <c:v>-112.97587943441712</c:v>
                </c:pt>
                <c:pt idx="3665">
                  <c:v>-113.10609877452589</c:v>
                </c:pt>
                <c:pt idx="3666">
                  <c:v>-113.23555385529187</c:v>
                </c:pt>
                <c:pt idx="3667">
                  <c:v>-113.36424541451427</c:v>
                </c:pt>
                <c:pt idx="3668">
                  <c:v>-113.49217419604155</c:v>
                </c:pt>
                <c:pt idx="3669">
                  <c:v>-113.61934094972733</c:v>
                </c:pt>
                <c:pt idx="3670">
                  <c:v>-113.74574643139306</c:v>
                </c:pt>
                <c:pt idx="3671">
                  <c:v>-113.87139140278637</c:v>
                </c:pt>
                <c:pt idx="3672">
                  <c:v>-113.99627663154243</c:v>
                </c:pt>
                <c:pt idx="3673">
                  <c:v>-114.12040289114498</c:v>
                </c:pt>
                <c:pt idx="3674">
                  <c:v>-114.24377096088794</c:v>
                </c:pt>
                <c:pt idx="3675">
                  <c:v>-114.3663816258391</c:v>
                </c:pt>
                <c:pt idx="3676">
                  <c:v>-114.4882356768011</c:v>
                </c:pt>
                <c:pt idx="3677">
                  <c:v>-114.60933391027659</c:v>
                </c:pt>
                <c:pt idx="3678">
                  <c:v>-114.72967712843156</c:v>
                </c:pt>
                <c:pt idx="3679">
                  <c:v>-114.84926613905959</c:v>
                </c:pt>
                <c:pt idx="3680">
                  <c:v>-114.96810175554782</c:v>
                </c:pt>
                <c:pt idx="3681">
                  <c:v>-115.08618479684232</c:v>
                </c:pt>
                <c:pt idx="3682">
                  <c:v>-115.20351608741383</c:v>
                </c:pt>
                <c:pt idx="3683">
                  <c:v>-115.32009645722601</c:v>
                </c:pt>
                <c:pt idx="3684">
                  <c:v>-115.43592674170175</c:v>
                </c:pt>
                <c:pt idx="3685">
                  <c:v>-115.55100778169101</c:v>
                </c:pt>
                <c:pt idx="3686">
                  <c:v>-115.6653404234405</c:v>
                </c:pt>
                <c:pt idx="3687">
                  <c:v>-115.77892551856239</c:v>
                </c:pt>
                <c:pt idx="3688">
                  <c:v>-115.89176392400377</c:v>
                </c:pt>
                <c:pt idx="3689">
                  <c:v>-116.00385650201724</c:v>
                </c:pt>
                <c:pt idx="3690">
                  <c:v>-116.11520412013162</c:v>
                </c:pt>
                <c:pt idx="3691">
                  <c:v>-116.22580765112423</c:v>
                </c:pt>
                <c:pt idx="3692">
                  <c:v>-116.33566797299224</c:v>
                </c:pt>
                <c:pt idx="3693">
                  <c:v>-116.44478596892523</c:v>
                </c:pt>
                <c:pt idx="3694">
                  <c:v>-116.55316252727918</c:v>
                </c:pt>
                <c:pt idx="3695">
                  <c:v>-116.66079854155021</c:v>
                </c:pt>
                <c:pt idx="3696">
                  <c:v>-116.76769491034885</c:v>
                </c:pt>
                <c:pt idx="3697">
                  <c:v>-116.87385253737503</c:v>
                </c:pt>
                <c:pt idx="3698">
                  <c:v>-116.97927233139444</c:v>
                </c:pt>
                <c:pt idx="3699">
                  <c:v>-117.08395520621292</c:v>
                </c:pt>
                <c:pt idx="3700">
                  <c:v>-117.18790208065656</c:v>
                </c:pt>
                <c:pt idx="3701">
                  <c:v>-117.2911138785459</c:v>
                </c:pt>
                <c:pt idx="3702">
                  <c:v>-117.3935915286761</c:v>
                </c:pt>
                <c:pt idx="3703">
                  <c:v>-117.49533596479532</c:v>
                </c:pt>
                <c:pt idx="3704">
                  <c:v>-117.59634812558247</c:v>
                </c:pt>
                <c:pt idx="3705">
                  <c:v>-117.69662895462938</c:v>
                </c:pt>
                <c:pt idx="3706">
                  <c:v>-117.79617940041973</c:v>
                </c:pt>
                <c:pt idx="3707">
                  <c:v>-117.89500041631044</c:v>
                </c:pt>
                <c:pt idx="3708">
                  <c:v>-117.99309296051393</c:v>
                </c:pt>
                <c:pt idx="3709">
                  <c:v>-118.09045799607955</c:v>
                </c:pt>
                <c:pt idx="3710">
                  <c:v>-118.18709649087742</c:v>
                </c:pt>
                <c:pt idx="3711">
                  <c:v>-118.28300941758069</c:v>
                </c:pt>
                <c:pt idx="3712">
                  <c:v>-118.37819775365102</c:v>
                </c:pt>
                <c:pt idx="3713">
                  <c:v>-118.47266248132226</c:v>
                </c:pt>
                <c:pt idx="3714">
                  <c:v>-118.56640458758564</c:v>
                </c:pt>
                <c:pt idx="3715">
                  <c:v>-118.65942506417699</c:v>
                </c:pt>
                <c:pt idx="3716">
                  <c:v>-118.75172490756299</c:v>
                </c:pt>
                <c:pt idx="3717">
                  <c:v>-118.84330511892483</c:v>
                </c:pt>
                <c:pt idx="3718">
                  <c:v>-118.93416670415169</c:v>
                </c:pt>
                <c:pt idx="3719">
                  <c:v>-119.02431067382443</c:v>
                </c:pt>
                <c:pt idx="3720">
                  <c:v>-119.11373804320672</c:v>
                </c:pt>
                <c:pt idx="3721">
                  <c:v>-119.20244983223338</c:v>
                </c:pt>
                <c:pt idx="3722">
                  <c:v>-119.2904470655003</c:v>
                </c:pt>
                <c:pt idx="3723">
                  <c:v>-119.37773077225717</c:v>
                </c:pt>
                <c:pt idx="3724">
                  <c:v>-119.46430198639672</c:v>
                </c:pt>
                <c:pt idx="3725">
                  <c:v>-119.55016174644615</c:v>
                </c:pt>
                <c:pt idx="3726">
                  <c:v>-119.63531109556078</c:v>
                </c:pt>
                <c:pt idx="3727">
                  <c:v>-119.71975108151679</c:v>
                </c:pt>
                <c:pt idx="3728">
                  <c:v>-119.80348275670491</c:v>
                </c:pt>
                <c:pt idx="3729">
                  <c:v>-119.88650717812422</c:v>
                </c:pt>
                <c:pt idx="3730">
                  <c:v>-119.96882540737582</c:v>
                </c:pt>
                <c:pt idx="3731">
                  <c:v>-120.05043851066051</c:v>
                </c:pt>
                <c:pt idx="3732">
                  <c:v>-120.13134755877249</c:v>
                </c:pt>
                <c:pt idx="3733">
                  <c:v>-120.21155362709655</c:v>
                </c:pt>
                <c:pt idx="3734">
                  <c:v>-120.29105779560575</c:v>
                </c:pt>
                <c:pt idx="3735">
                  <c:v>-120.3698611488575</c:v>
                </c:pt>
                <c:pt idx="3736">
                  <c:v>-120.44796477599284</c:v>
                </c:pt>
                <c:pt idx="3737">
                  <c:v>-120.52536977073447</c:v>
                </c:pt>
                <c:pt idx="3738">
                  <c:v>-120.60207723138559</c:v>
                </c:pt>
                <c:pt idx="3739">
                  <c:v>-120.67808826083106</c:v>
                </c:pt>
                <c:pt idx="3740">
                  <c:v>-120.75340396653607</c:v>
                </c:pt>
                <c:pt idx="3741">
                  <c:v>-120.82802546054788</c:v>
                </c:pt>
                <c:pt idx="3742">
                  <c:v>-120.90195385949632</c:v>
                </c:pt>
                <c:pt idx="3743">
                  <c:v>-120.97519028459757</c:v>
                </c:pt>
                <c:pt idx="3744">
                  <c:v>-121.04773586165365</c:v>
                </c:pt>
                <c:pt idx="3745">
                  <c:v>-121.11959172105779</c:v>
                </c:pt>
                <c:pt idx="3746">
                  <c:v>-121.19075899779634</c:v>
                </c:pt>
                <c:pt idx="3747">
                  <c:v>-121.26123883145476</c:v>
                </c:pt>
                <c:pt idx="3748">
                  <c:v>-121.33103236621837</c:v>
                </c:pt>
                <c:pt idx="3749">
                  <c:v>-121.4001407508822</c:v>
                </c:pt>
                <c:pt idx="3750">
                  <c:v>-121.46856513885149</c:v>
                </c:pt>
                <c:pt idx="3751">
                  <c:v>-121.53630668815138</c:v>
                </c:pt>
                <c:pt idx="3752">
                  <c:v>-121.60336656143181</c:v>
                </c:pt>
                <c:pt idx="3753">
                  <c:v>-121.66974592597401</c:v>
                </c:pt>
                <c:pt idx="3754">
                  <c:v>-121.7354459536989</c:v>
                </c:pt>
                <c:pt idx="3755">
                  <c:v>-121.80046782117458</c:v>
                </c:pt>
                <c:pt idx="3756">
                  <c:v>-121.8648127096242</c:v>
                </c:pt>
                <c:pt idx="3757">
                  <c:v>-121.92848180493563</c:v>
                </c:pt>
                <c:pt idx="3758">
                  <c:v>-121.99147629766954</c:v>
                </c:pt>
                <c:pt idx="3759">
                  <c:v>-122.0537973830703</c:v>
                </c:pt>
                <c:pt idx="3760">
                  <c:v>-122.11544626107535</c:v>
                </c:pt>
                <c:pt idx="3761">
                  <c:v>-122.1764241363262</c:v>
                </c:pt>
                <c:pt idx="3762">
                  <c:v>-122.23673221817913</c:v>
                </c:pt>
                <c:pt idx="3763">
                  <c:v>-122.29637172071698</c:v>
                </c:pt>
                <c:pt idx="3764">
                  <c:v>-122.35534386275987</c:v>
                </c:pt>
                <c:pt idx="3765">
                  <c:v>-122.41364986787914</c:v>
                </c:pt>
                <c:pt idx="3766">
                  <c:v>-122.47129096440872</c:v>
                </c:pt>
                <c:pt idx="3767">
                  <c:v>-122.52826838545911</c:v>
                </c:pt>
                <c:pt idx="3768">
                  <c:v>-122.58458336892984</c:v>
                </c:pt>
                <c:pt idx="3769">
                  <c:v>-122.64023715752411</c:v>
                </c:pt>
                <c:pt idx="3770">
                  <c:v>-122.69523099876145</c:v>
                </c:pt>
                <c:pt idx="3771">
                  <c:v>-122.74956614499581</c:v>
                </c:pt>
                <c:pt idx="3772">
                  <c:v>-122.80324385342621</c:v>
                </c:pt>
                <c:pt idx="3773">
                  <c:v>-122.85626538611422</c:v>
                </c:pt>
                <c:pt idx="3774">
                  <c:v>-122.90863201000063</c:v>
                </c:pt>
                <c:pt idx="3775">
                  <c:v>-122.96034499691794</c:v>
                </c:pt>
                <c:pt idx="3776">
                  <c:v>-123.01140562361059</c:v>
                </c:pt>
                <c:pt idx="3777">
                  <c:v>-123.06181517174898</c:v>
                </c:pt>
                <c:pt idx="3778">
                  <c:v>-123.11157492794712</c:v>
                </c:pt>
                <c:pt idx="3779">
                  <c:v>-123.16068618378009</c:v>
                </c:pt>
                <c:pt idx="3780">
                  <c:v>-123.20915023580099</c:v>
                </c:pt>
                <c:pt idx="3781">
                  <c:v>-123.25696838555933</c:v>
                </c:pt>
                <c:pt idx="3782">
                  <c:v>-123.30414193961909</c:v>
                </c:pt>
                <c:pt idx="3783">
                  <c:v>-123.35067220957657</c:v>
                </c:pt>
                <c:pt idx="3784">
                  <c:v>-123.39656051207939</c:v>
                </c:pt>
                <c:pt idx="3785">
                  <c:v>-123.44180816884494</c:v>
                </c:pt>
                <c:pt idx="3786">
                  <c:v>-123.48641650668031</c:v>
                </c:pt>
                <c:pt idx="3787">
                  <c:v>-123.53038685750002</c:v>
                </c:pt>
                <c:pt idx="3788">
                  <c:v>-123.5737205583486</c:v>
                </c:pt>
                <c:pt idx="3789">
                  <c:v>-123.61641895141639</c:v>
                </c:pt>
                <c:pt idx="3790">
                  <c:v>-123.65848338406232</c:v>
                </c:pt>
                <c:pt idx="3791">
                  <c:v>-123.6999152088338</c:v>
                </c:pt>
                <c:pt idx="3792">
                  <c:v>-123.74071578348571</c:v>
                </c:pt>
                <c:pt idx="3793">
                  <c:v>-123.78088647100263</c:v>
                </c:pt>
                <c:pt idx="3794">
                  <c:v>-123.82042863961867</c:v>
                </c:pt>
                <c:pt idx="3795">
                  <c:v>-123.85934366283782</c:v>
                </c:pt>
                <c:pt idx="3796">
                  <c:v>-123.89763291945596</c:v>
                </c:pt>
                <c:pt idx="3797">
                  <c:v>-123.93529779358171</c:v>
                </c:pt>
                <c:pt idx="3798">
                  <c:v>-123.97233967465755</c:v>
                </c:pt>
                <c:pt idx="3799">
                  <c:v>-124.00875995748071</c:v>
                </c:pt>
                <c:pt idx="3800">
                  <c:v>-124.04456004222618</c:v>
                </c:pt>
                <c:pt idx="3801">
                  <c:v>-124.07974133446682</c:v>
                </c:pt>
              </c:numCache>
            </c:numRef>
          </c:yVal>
          <c:smooth val="0"/>
          <c:extLst>
            <c:ext xmlns:c16="http://schemas.microsoft.com/office/drawing/2014/chart" uri="{C3380CC4-5D6E-409C-BE32-E72D297353CC}">
              <c16:uniqueId val="{00000000-213C-4A10-90D7-1B0C87AC8502}"/>
            </c:ext>
          </c:extLst>
        </c:ser>
        <c:dLbls>
          <c:showLegendKey val="0"/>
          <c:showVal val="0"/>
          <c:showCatName val="0"/>
          <c:showSerName val="0"/>
          <c:showPercent val="0"/>
          <c:showBubbleSize val="0"/>
        </c:dLbls>
        <c:axId val="211506688"/>
        <c:axId val="211508608"/>
      </c:scatterChart>
      <c:valAx>
        <c:axId val="21150668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211508608"/>
        <c:crosses val="autoZero"/>
        <c:crossBetween val="midCat"/>
      </c:valAx>
      <c:valAx>
        <c:axId val="211508608"/>
        <c:scaling>
          <c:orientation val="minMax"/>
        </c:scaling>
        <c:delete val="0"/>
        <c:axPos val="l"/>
        <c:majorGridlines/>
        <c:title>
          <c:tx>
            <c:rich>
              <a:bodyPr/>
              <a:lstStyle/>
              <a:p>
                <a:pPr>
                  <a:defRPr/>
                </a:pPr>
                <a:r>
                  <a:rPr lang="en-IN"/>
                  <a:t>Total_phase</a:t>
                </a:r>
              </a:p>
            </c:rich>
          </c:tx>
          <c:overlay val="0"/>
        </c:title>
        <c:numFmt formatCode="General" sourceLinked="1"/>
        <c:majorTickMark val="out"/>
        <c:minorTickMark val="none"/>
        <c:tickLblPos val="low"/>
        <c:crossAx val="21150668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164</xdr:row>
          <xdr:rowOff>171450</xdr:rowOff>
        </xdr:from>
        <xdr:to>
          <xdr:col>8</xdr:col>
          <xdr:colOff>0</xdr:colOff>
          <xdr:row>193</xdr:row>
          <xdr:rowOff>133350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169</xdr:row>
      <xdr:rowOff>8467</xdr:rowOff>
    </xdr:from>
    <xdr:to>
      <xdr:col>4</xdr:col>
      <xdr:colOff>1096433</xdr:colOff>
      <xdr:row>190</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6132286</xdr:colOff>
      <xdr:row>39</xdr:row>
      <xdr:rowOff>133353</xdr:rowOff>
    </xdr:from>
    <xdr:to>
      <xdr:col>5</xdr:col>
      <xdr:colOff>495301</xdr:colOff>
      <xdr:row>57</xdr:row>
      <xdr:rowOff>129270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217941/Documents/Design/CatFish/Tools/Compensation%20Table%20Produ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og Lookup"/>
      <sheetName val="Validation"/>
      <sheetName val="Array"/>
      <sheetName val="Verilog"/>
      <sheetName val="275 KHz"/>
      <sheetName val="325 KHz"/>
      <sheetName val="450 KHz"/>
      <sheetName val="550 KHz"/>
      <sheetName val="650 KHz"/>
      <sheetName val="900 KHz"/>
      <sheetName val="1100 KHz"/>
      <sheetName val="1500 KHz"/>
      <sheetName val="Index Values"/>
      <sheetName val="Analog Values"/>
      <sheetName val="Sheet1"/>
    </sheetNames>
    <sheetDataSet>
      <sheetData sheetId="0" refreshError="1"/>
      <sheetData sheetId="1" refreshError="1"/>
      <sheetData sheetId="2" refreshError="1"/>
      <sheetData sheetId="3" refreshError="1"/>
      <sheetData sheetId="4">
        <row r="4">
          <cell r="A4" t="str">
            <v>COMP</v>
          </cell>
          <cell r="B4" t="str">
            <v>Scale</v>
          </cell>
          <cell r="C4" t="str">
            <v>all bits</v>
          </cell>
          <cell r="D4" t="str">
            <v>rsvd</v>
          </cell>
          <cell r="E4" t="str">
            <v>SEL_GMV</v>
          </cell>
          <cell r="F4" t="str">
            <v>rsvd</v>
          </cell>
          <cell r="G4" t="str">
            <v>SEL_GMI</v>
          </cell>
          <cell r="H4" t="str">
            <v>all bits</v>
          </cell>
          <cell r="I4" t="str">
            <v>SEL_RVV</v>
          </cell>
          <cell r="J4" t="str">
            <v>SEL_INTV</v>
          </cell>
          <cell r="K4" t="str">
            <v>all bits</v>
          </cell>
          <cell r="L4" t="str">
            <v>SEL_INTV</v>
          </cell>
          <cell r="M4" t="str">
            <v>SEL_CPV</v>
          </cell>
          <cell r="N4" t="str">
            <v>rsvd</v>
          </cell>
          <cell r="O4" t="str">
            <v>all bits</v>
          </cell>
          <cell r="P4" t="str">
            <v>SEL_RVI</v>
          </cell>
          <cell r="Q4" t="str">
            <v>SEL_INTI</v>
          </cell>
          <cell r="R4" t="str">
            <v>all bits</v>
          </cell>
          <cell r="S4" t="str">
            <v>SEL_INTI</v>
          </cell>
          <cell r="T4" t="str">
            <v>SEL_CPI</v>
          </cell>
          <cell r="U4" t="str">
            <v>SEL_RINTI</v>
          </cell>
        </row>
        <row r="6">
          <cell r="A6" t="str">
            <v>00000</v>
          </cell>
          <cell r="B6">
            <v>6</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01</v>
          </cell>
          <cell r="S6" t="str">
            <v>00</v>
          </cell>
          <cell r="T6" t="str">
            <v>00000</v>
          </cell>
          <cell r="U6" t="str">
            <v>1</v>
          </cell>
        </row>
        <row r="7">
          <cell r="A7" t="str">
            <v>00001</v>
          </cell>
          <cell r="B7">
            <v>6</v>
          </cell>
          <cell r="C7" t="str">
            <v>12</v>
          </cell>
          <cell r="D7" t="str">
            <v>00</v>
          </cell>
          <cell r="E7" t="str">
            <v>01</v>
          </cell>
          <cell r="F7" t="str">
            <v>00</v>
          </cell>
          <cell r="G7" t="str">
            <v>10</v>
          </cell>
          <cell r="H7" t="str">
            <v>0B</v>
          </cell>
          <cell r="I7" t="str">
            <v>000010</v>
          </cell>
          <cell r="J7" t="str">
            <v>11</v>
          </cell>
          <cell r="K7" t="str">
            <v>F0</v>
          </cell>
          <cell r="L7" t="str">
            <v>11</v>
          </cell>
          <cell r="M7" t="str">
            <v>11000</v>
          </cell>
          <cell r="N7" t="str">
            <v>0</v>
          </cell>
          <cell r="O7" t="str">
            <v>13</v>
          </cell>
          <cell r="P7" t="str">
            <v>000100</v>
          </cell>
          <cell r="Q7" t="str">
            <v>11</v>
          </cell>
          <cell r="R7" t="str">
            <v>19</v>
          </cell>
          <cell r="S7" t="str">
            <v>00</v>
          </cell>
          <cell r="T7" t="str">
            <v>01100</v>
          </cell>
          <cell r="U7" t="str">
            <v>1</v>
          </cell>
        </row>
        <row r="8">
          <cell r="A8" t="str">
            <v>00010</v>
          </cell>
          <cell r="B8">
            <v>6</v>
          </cell>
          <cell r="C8" t="str">
            <v>12</v>
          </cell>
          <cell r="D8" t="str">
            <v>00</v>
          </cell>
          <cell r="E8" t="str">
            <v>01</v>
          </cell>
          <cell r="F8" t="str">
            <v>00</v>
          </cell>
          <cell r="G8" t="str">
            <v>10</v>
          </cell>
          <cell r="H8" t="str">
            <v>13</v>
          </cell>
          <cell r="I8" t="str">
            <v>000100</v>
          </cell>
          <cell r="J8" t="str">
            <v>11</v>
          </cell>
          <cell r="K8" t="str">
            <v>18</v>
          </cell>
          <cell r="L8" t="str">
            <v>00</v>
          </cell>
          <cell r="M8" t="str">
            <v>01100</v>
          </cell>
          <cell r="N8" t="str">
            <v>0</v>
          </cell>
          <cell r="O8" t="str">
            <v>13</v>
          </cell>
          <cell r="P8" t="str">
            <v>000100</v>
          </cell>
          <cell r="Q8" t="str">
            <v>11</v>
          </cell>
          <cell r="R8" t="str">
            <v>19</v>
          </cell>
          <cell r="S8" t="str">
            <v>00</v>
          </cell>
          <cell r="T8" t="str">
            <v>01100</v>
          </cell>
          <cell r="U8" t="str">
            <v>1</v>
          </cell>
        </row>
        <row r="9">
          <cell r="A9" t="str">
            <v>00011</v>
          </cell>
          <cell r="B9">
            <v>6</v>
          </cell>
          <cell r="C9" t="str">
            <v>12</v>
          </cell>
          <cell r="D9" t="str">
            <v>00</v>
          </cell>
          <cell r="E9" t="str">
            <v>01</v>
          </cell>
          <cell r="F9" t="str">
            <v>00</v>
          </cell>
          <cell r="G9" t="str">
            <v>10</v>
          </cell>
          <cell r="H9" t="str">
            <v>21</v>
          </cell>
          <cell r="I9" t="str">
            <v>001000</v>
          </cell>
          <cell r="J9" t="str">
            <v>01</v>
          </cell>
          <cell r="K9" t="str">
            <v>8C</v>
          </cell>
          <cell r="L9" t="str">
            <v>10</v>
          </cell>
          <cell r="M9" t="str">
            <v>00110</v>
          </cell>
          <cell r="N9" t="str">
            <v>0</v>
          </cell>
          <cell r="O9" t="str">
            <v>13</v>
          </cell>
          <cell r="P9" t="str">
            <v>000100</v>
          </cell>
          <cell r="Q9" t="str">
            <v>11</v>
          </cell>
          <cell r="R9" t="str">
            <v>19</v>
          </cell>
          <cell r="S9" t="str">
            <v>00</v>
          </cell>
          <cell r="T9" t="str">
            <v>01100</v>
          </cell>
          <cell r="U9" t="str">
            <v>1</v>
          </cell>
        </row>
        <row r="10">
          <cell r="A10" t="str">
            <v>00100</v>
          </cell>
          <cell r="B10">
            <v>6</v>
          </cell>
          <cell r="C10" t="str">
            <v>12</v>
          </cell>
          <cell r="D10" t="str">
            <v>00</v>
          </cell>
          <cell r="E10" t="str">
            <v>01</v>
          </cell>
          <cell r="F10" t="str">
            <v>00</v>
          </cell>
          <cell r="G10" t="str">
            <v>10</v>
          </cell>
          <cell r="H10" t="str">
            <v>40</v>
          </cell>
          <cell r="I10" t="str">
            <v>010000</v>
          </cell>
          <cell r="J10" t="str">
            <v>00</v>
          </cell>
          <cell r="K10" t="str">
            <v>C6</v>
          </cell>
          <cell r="L10" t="str">
            <v>11</v>
          </cell>
          <cell r="M10" t="str">
            <v>00011</v>
          </cell>
          <cell r="N10" t="str">
            <v>0</v>
          </cell>
          <cell r="O10" t="str">
            <v>13</v>
          </cell>
          <cell r="P10" t="str">
            <v>000100</v>
          </cell>
          <cell r="Q10" t="str">
            <v>11</v>
          </cell>
          <cell r="R10" t="str">
            <v>19</v>
          </cell>
          <cell r="S10" t="str">
            <v>00</v>
          </cell>
          <cell r="T10" t="str">
            <v>01100</v>
          </cell>
          <cell r="U10" t="str">
            <v>1</v>
          </cell>
        </row>
        <row r="11">
          <cell r="A11" t="str">
            <v>00101</v>
          </cell>
          <cell r="B11">
            <v>6</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19</v>
          </cell>
          <cell r="S11" t="str">
            <v>00</v>
          </cell>
          <cell r="T11" t="str">
            <v>01100</v>
          </cell>
          <cell r="U11" t="str">
            <v>1</v>
          </cell>
        </row>
        <row r="12">
          <cell r="A12" t="str">
            <v>00110</v>
          </cell>
          <cell r="B12">
            <v>6</v>
          </cell>
          <cell r="C12" t="str">
            <v>12</v>
          </cell>
          <cell r="D12" t="str">
            <v>00</v>
          </cell>
          <cell r="E12" t="str">
            <v>01</v>
          </cell>
          <cell r="F12" t="str">
            <v>00</v>
          </cell>
          <cell r="G12" t="str">
            <v>10</v>
          </cell>
          <cell r="H12" t="str">
            <v>0B</v>
          </cell>
          <cell r="I12" t="str">
            <v>000010</v>
          </cell>
          <cell r="J12" t="str">
            <v>11</v>
          </cell>
          <cell r="K12" t="str">
            <v>F0</v>
          </cell>
          <cell r="L12" t="str">
            <v>11</v>
          </cell>
          <cell r="M12" t="str">
            <v>11000</v>
          </cell>
          <cell r="N12" t="str">
            <v>0</v>
          </cell>
          <cell r="O12" t="str">
            <v>1A</v>
          </cell>
          <cell r="P12" t="str">
            <v>000110</v>
          </cell>
          <cell r="Q12" t="str">
            <v>10</v>
          </cell>
          <cell r="R12" t="str">
            <v>59</v>
          </cell>
          <cell r="S12" t="str">
            <v>01</v>
          </cell>
          <cell r="T12" t="str">
            <v>01100</v>
          </cell>
          <cell r="U12" t="str">
            <v>1</v>
          </cell>
        </row>
        <row r="13">
          <cell r="A13" t="str">
            <v>00111</v>
          </cell>
          <cell r="B13">
            <v>6</v>
          </cell>
          <cell r="C13" t="str">
            <v>12</v>
          </cell>
          <cell r="D13" t="str">
            <v>00</v>
          </cell>
          <cell r="E13" t="str">
            <v>01</v>
          </cell>
          <cell r="F13" t="str">
            <v>00</v>
          </cell>
          <cell r="G13" t="str">
            <v>10</v>
          </cell>
          <cell r="H13" t="str">
            <v>13</v>
          </cell>
          <cell r="I13" t="str">
            <v>000100</v>
          </cell>
          <cell r="J13" t="str">
            <v>11</v>
          </cell>
          <cell r="K13" t="str">
            <v>18</v>
          </cell>
          <cell r="L13" t="str">
            <v>00</v>
          </cell>
          <cell r="M13" t="str">
            <v>01100</v>
          </cell>
          <cell r="N13" t="str">
            <v>0</v>
          </cell>
          <cell r="O13" t="str">
            <v>1A</v>
          </cell>
          <cell r="P13" t="str">
            <v>000110</v>
          </cell>
          <cell r="Q13" t="str">
            <v>10</v>
          </cell>
          <cell r="R13" t="str">
            <v>59</v>
          </cell>
          <cell r="S13" t="str">
            <v>01</v>
          </cell>
          <cell r="T13" t="str">
            <v>01100</v>
          </cell>
          <cell r="U13" t="str">
            <v>1</v>
          </cell>
        </row>
        <row r="14">
          <cell r="A14" t="str">
            <v>01000</v>
          </cell>
          <cell r="B14">
            <v>6</v>
          </cell>
          <cell r="C14" t="str">
            <v>12</v>
          </cell>
          <cell r="D14" t="str">
            <v>00</v>
          </cell>
          <cell r="E14" t="str">
            <v>01</v>
          </cell>
          <cell r="F14" t="str">
            <v>00</v>
          </cell>
          <cell r="G14" t="str">
            <v>10</v>
          </cell>
          <cell r="H14" t="str">
            <v>21</v>
          </cell>
          <cell r="I14" t="str">
            <v>001000</v>
          </cell>
          <cell r="J14" t="str">
            <v>01</v>
          </cell>
          <cell r="K14" t="str">
            <v>8C</v>
          </cell>
          <cell r="L14" t="str">
            <v>10</v>
          </cell>
          <cell r="M14" t="str">
            <v>00110</v>
          </cell>
          <cell r="N14" t="str">
            <v>0</v>
          </cell>
          <cell r="O14" t="str">
            <v>1A</v>
          </cell>
          <cell r="P14" t="str">
            <v>000110</v>
          </cell>
          <cell r="Q14" t="str">
            <v>10</v>
          </cell>
          <cell r="R14" t="str">
            <v>59</v>
          </cell>
          <cell r="S14" t="str">
            <v>01</v>
          </cell>
          <cell r="T14" t="str">
            <v>01100</v>
          </cell>
          <cell r="U14" t="str">
            <v>1</v>
          </cell>
        </row>
        <row r="15">
          <cell r="A15" t="str">
            <v>01001</v>
          </cell>
          <cell r="B15">
            <v>6</v>
          </cell>
          <cell r="C15" t="str">
            <v>12</v>
          </cell>
          <cell r="D15" t="str">
            <v>00</v>
          </cell>
          <cell r="E15" t="str">
            <v>01</v>
          </cell>
          <cell r="F15" t="str">
            <v>00</v>
          </cell>
          <cell r="G15" t="str">
            <v>10</v>
          </cell>
          <cell r="H15" t="str">
            <v>40</v>
          </cell>
          <cell r="I15" t="str">
            <v>010000</v>
          </cell>
          <cell r="J15" t="str">
            <v>00</v>
          </cell>
          <cell r="K15" t="str">
            <v>C6</v>
          </cell>
          <cell r="L15" t="str">
            <v>11</v>
          </cell>
          <cell r="M15" t="str">
            <v>00011</v>
          </cell>
          <cell r="N15" t="str">
            <v>0</v>
          </cell>
          <cell r="O15" t="str">
            <v>1A</v>
          </cell>
          <cell r="P15" t="str">
            <v>000110</v>
          </cell>
          <cell r="Q15" t="str">
            <v>10</v>
          </cell>
          <cell r="R15" t="str">
            <v>59</v>
          </cell>
          <cell r="S15" t="str">
            <v>01</v>
          </cell>
          <cell r="T15" t="str">
            <v>01100</v>
          </cell>
          <cell r="U15" t="str">
            <v>1</v>
          </cell>
        </row>
        <row r="16">
          <cell r="A16" t="str">
            <v>01010</v>
          </cell>
          <cell r="B16">
            <v>6</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59</v>
          </cell>
          <cell r="S16" t="str">
            <v>01</v>
          </cell>
          <cell r="T16" t="str">
            <v>01100</v>
          </cell>
          <cell r="U16" t="str">
            <v>1</v>
          </cell>
        </row>
        <row r="17">
          <cell r="A17" t="str">
            <v>01011</v>
          </cell>
          <cell r="B17">
            <v>6</v>
          </cell>
          <cell r="C17" t="str">
            <v>12</v>
          </cell>
          <cell r="D17" t="str">
            <v>00</v>
          </cell>
          <cell r="E17" t="str">
            <v>01</v>
          </cell>
          <cell r="F17" t="str">
            <v>00</v>
          </cell>
          <cell r="G17" t="str">
            <v>10</v>
          </cell>
          <cell r="H17" t="str">
            <v>0B</v>
          </cell>
          <cell r="I17" t="str">
            <v>000010</v>
          </cell>
          <cell r="J17" t="str">
            <v>11</v>
          </cell>
          <cell r="K17" t="str">
            <v>F0</v>
          </cell>
          <cell r="L17" t="str">
            <v>11</v>
          </cell>
          <cell r="M17" t="str">
            <v>11000</v>
          </cell>
          <cell r="N17" t="str">
            <v>0</v>
          </cell>
          <cell r="O17" t="str">
            <v>22</v>
          </cell>
          <cell r="P17" t="str">
            <v>001000</v>
          </cell>
          <cell r="Q17" t="str">
            <v>10</v>
          </cell>
          <cell r="R17" t="str">
            <v>4D</v>
          </cell>
          <cell r="S17" t="str">
            <v>01</v>
          </cell>
          <cell r="T17" t="str">
            <v>00110</v>
          </cell>
          <cell r="U17" t="str">
            <v>1</v>
          </cell>
        </row>
        <row r="18">
          <cell r="A18" t="str">
            <v>01100</v>
          </cell>
          <cell r="B18">
            <v>6</v>
          </cell>
          <cell r="C18" t="str">
            <v>12</v>
          </cell>
          <cell r="D18" t="str">
            <v>00</v>
          </cell>
          <cell r="E18" t="str">
            <v>01</v>
          </cell>
          <cell r="F18" t="str">
            <v>00</v>
          </cell>
          <cell r="G18" t="str">
            <v>10</v>
          </cell>
          <cell r="H18" t="str">
            <v>13</v>
          </cell>
          <cell r="I18" t="str">
            <v>000100</v>
          </cell>
          <cell r="J18" t="str">
            <v>11</v>
          </cell>
          <cell r="K18" t="str">
            <v>18</v>
          </cell>
          <cell r="L18" t="str">
            <v>00</v>
          </cell>
          <cell r="M18" t="str">
            <v>01100</v>
          </cell>
          <cell r="N18" t="str">
            <v>0</v>
          </cell>
          <cell r="O18" t="str">
            <v>22</v>
          </cell>
          <cell r="P18" t="str">
            <v>001000</v>
          </cell>
          <cell r="Q18" t="str">
            <v>10</v>
          </cell>
          <cell r="R18" t="str">
            <v>4D</v>
          </cell>
          <cell r="S18" t="str">
            <v>01</v>
          </cell>
          <cell r="T18" t="str">
            <v>00110</v>
          </cell>
          <cell r="U18" t="str">
            <v>1</v>
          </cell>
        </row>
        <row r="19">
          <cell r="A19" t="str">
            <v>01101</v>
          </cell>
          <cell r="B19">
            <v>6</v>
          </cell>
          <cell r="C19" t="str">
            <v>12</v>
          </cell>
          <cell r="D19" t="str">
            <v>00</v>
          </cell>
          <cell r="E19" t="str">
            <v>01</v>
          </cell>
          <cell r="F19" t="str">
            <v>00</v>
          </cell>
          <cell r="G19" t="str">
            <v>10</v>
          </cell>
          <cell r="H19" t="str">
            <v>21</v>
          </cell>
          <cell r="I19" t="str">
            <v>001000</v>
          </cell>
          <cell r="J19" t="str">
            <v>01</v>
          </cell>
          <cell r="K19" t="str">
            <v>8C</v>
          </cell>
          <cell r="L19" t="str">
            <v>10</v>
          </cell>
          <cell r="M19" t="str">
            <v>00110</v>
          </cell>
          <cell r="N19" t="str">
            <v>0</v>
          </cell>
          <cell r="O19" t="str">
            <v>22</v>
          </cell>
          <cell r="P19" t="str">
            <v>001000</v>
          </cell>
          <cell r="Q19" t="str">
            <v>10</v>
          </cell>
          <cell r="R19" t="str">
            <v>4D</v>
          </cell>
          <cell r="S19" t="str">
            <v>01</v>
          </cell>
          <cell r="T19" t="str">
            <v>00110</v>
          </cell>
          <cell r="U19" t="str">
            <v>1</v>
          </cell>
        </row>
        <row r="20">
          <cell r="A20" t="str">
            <v>01110</v>
          </cell>
          <cell r="B20">
            <v>6</v>
          </cell>
          <cell r="C20" t="str">
            <v>12</v>
          </cell>
          <cell r="D20" t="str">
            <v>00</v>
          </cell>
          <cell r="E20" t="str">
            <v>01</v>
          </cell>
          <cell r="F20" t="str">
            <v>00</v>
          </cell>
          <cell r="G20" t="str">
            <v>10</v>
          </cell>
          <cell r="H20" t="str">
            <v>40</v>
          </cell>
          <cell r="I20" t="str">
            <v>010000</v>
          </cell>
          <cell r="J20" t="str">
            <v>00</v>
          </cell>
          <cell r="K20" t="str">
            <v>C6</v>
          </cell>
          <cell r="L20" t="str">
            <v>11</v>
          </cell>
          <cell r="M20" t="str">
            <v>00011</v>
          </cell>
          <cell r="N20" t="str">
            <v>0</v>
          </cell>
          <cell r="O20" t="str">
            <v>22</v>
          </cell>
          <cell r="P20" t="str">
            <v>001000</v>
          </cell>
          <cell r="Q20" t="str">
            <v>10</v>
          </cell>
          <cell r="R20" t="str">
            <v>4D</v>
          </cell>
          <cell r="S20" t="str">
            <v>01</v>
          </cell>
          <cell r="T20" t="str">
            <v>00110</v>
          </cell>
          <cell r="U20" t="str">
            <v>1</v>
          </cell>
        </row>
        <row r="21">
          <cell r="A21" t="str">
            <v>01111</v>
          </cell>
          <cell r="B21">
            <v>6</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4D</v>
          </cell>
          <cell r="S21" t="str">
            <v>01</v>
          </cell>
          <cell r="T21" t="str">
            <v>00110</v>
          </cell>
          <cell r="U21" t="str">
            <v>1</v>
          </cell>
        </row>
        <row r="22">
          <cell r="A22" t="str">
            <v>10000</v>
          </cell>
          <cell r="B22">
            <v>6</v>
          </cell>
          <cell r="C22" t="str">
            <v>12</v>
          </cell>
          <cell r="D22" t="str">
            <v>00</v>
          </cell>
          <cell r="E22" t="str">
            <v>01</v>
          </cell>
          <cell r="F22" t="str">
            <v>00</v>
          </cell>
          <cell r="G22" t="str">
            <v>10</v>
          </cell>
          <cell r="H22" t="str">
            <v>0B</v>
          </cell>
          <cell r="I22" t="str">
            <v>000010</v>
          </cell>
          <cell r="J22" t="str">
            <v>11</v>
          </cell>
          <cell r="K22" t="str">
            <v>F0</v>
          </cell>
          <cell r="L22" t="str">
            <v>11</v>
          </cell>
          <cell r="M22" t="str">
            <v>11000</v>
          </cell>
          <cell r="N22" t="str">
            <v>0</v>
          </cell>
          <cell r="O22" t="str">
            <v>29</v>
          </cell>
          <cell r="P22" t="str">
            <v>001010</v>
          </cell>
          <cell r="Q22" t="str">
            <v>01</v>
          </cell>
          <cell r="R22" t="str">
            <v>8D</v>
          </cell>
          <cell r="S22" t="str">
            <v>10</v>
          </cell>
          <cell r="T22" t="str">
            <v>00110</v>
          </cell>
          <cell r="U22" t="str">
            <v>1</v>
          </cell>
        </row>
        <row r="23">
          <cell r="A23" t="str">
            <v>10001</v>
          </cell>
          <cell r="B23">
            <v>6</v>
          </cell>
          <cell r="C23" t="str">
            <v>12</v>
          </cell>
          <cell r="D23" t="str">
            <v>00</v>
          </cell>
          <cell r="E23" t="str">
            <v>01</v>
          </cell>
          <cell r="F23" t="str">
            <v>00</v>
          </cell>
          <cell r="G23" t="str">
            <v>10</v>
          </cell>
          <cell r="H23" t="str">
            <v>13</v>
          </cell>
          <cell r="I23" t="str">
            <v>000100</v>
          </cell>
          <cell r="J23" t="str">
            <v>11</v>
          </cell>
          <cell r="K23" t="str">
            <v>18</v>
          </cell>
          <cell r="L23" t="str">
            <v>00</v>
          </cell>
          <cell r="M23" t="str">
            <v>01100</v>
          </cell>
          <cell r="N23" t="str">
            <v>0</v>
          </cell>
          <cell r="O23" t="str">
            <v>29</v>
          </cell>
          <cell r="P23" t="str">
            <v>001010</v>
          </cell>
          <cell r="Q23" t="str">
            <v>01</v>
          </cell>
          <cell r="R23" t="str">
            <v>8D</v>
          </cell>
          <cell r="S23" t="str">
            <v>10</v>
          </cell>
          <cell r="T23" t="str">
            <v>00110</v>
          </cell>
          <cell r="U23" t="str">
            <v>1</v>
          </cell>
        </row>
        <row r="24">
          <cell r="A24" t="str">
            <v>10010</v>
          </cell>
          <cell r="B24">
            <v>6</v>
          </cell>
          <cell r="C24" t="str">
            <v>12</v>
          </cell>
          <cell r="D24" t="str">
            <v>00</v>
          </cell>
          <cell r="E24" t="str">
            <v>01</v>
          </cell>
          <cell r="F24" t="str">
            <v>00</v>
          </cell>
          <cell r="G24" t="str">
            <v>10</v>
          </cell>
          <cell r="H24" t="str">
            <v>21</v>
          </cell>
          <cell r="I24" t="str">
            <v>001000</v>
          </cell>
          <cell r="J24" t="str">
            <v>01</v>
          </cell>
          <cell r="K24" t="str">
            <v>8C</v>
          </cell>
          <cell r="L24" t="str">
            <v>10</v>
          </cell>
          <cell r="M24" t="str">
            <v>00110</v>
          </cell>
          <cell r="N24" t="str">
            <v>0</v>
          </cell>
          <cell r="O24" t="str">
            <v>29</v>
          </cell>
          <cell r="P24" t="str">
            <v>001010</v>
          </cell>
          <cell r="Q24" t="str">
            <v>01</v>
          </cell>
          <cell r="R24" t="str">
            <v>8D</v>
          </cell>
          <cell r="S24" t="str">
            <v>10</v>
          </cell>
          <cell r="T24" t="str">
            <v>00110</v>
          </cell>
          <cell r="U24" t="str">
            <v>1</v>
          </cell>
        </row>
        <row r="25">
          <cell r="A25" t="str">
            <v>10011</v>
          </cell>
          <cell r="B25">
            <v>6</v>
          </cell>
          <cell r="C25" t="str">
            <v>12</v>
          </cell>
          <cell r="D25" t="str">
            <v>00</v>
          </cell>
          <cell r="E25" t="str">
            <v>01</v>
          </cell>
          <cell r="F25" t="str">
            <v>00</v>
          </cell>
          <cell r="G25" t="str">
            <v>10</v>
          </cell>
          <cell r="H25" t="str">
            <v>40</v>
          </cell>
          <cell r="I25" t="str">
            <v>010000</v>
          </cell>
          <cell r="J25" t="str">
            <v>00</v>
          </cell>
          <cell r="K25" t="str">
            <v>C6</v>
          </cell>
          <cell r="L25" t="str">
            <v>11</v>
          </cell>
          <cell r="M25" t="str">
            <v>00011</v>
          </cell>
          <cell r="N25" t="str">
            <v>0</v>
          </cell>
          <cell r="O25" t="str">
            <v>29</v>
          </cell>
          <cell r="P25" t="str">
            <v>001010</v>
          </cell>
          <cell r="Q25" t="str">
            <v>01</v>
          </cell>
          <cell r="R25" t="str">
            <v>8D</v>
          </cell>
          <cell r="S25" t="str">
            <v>10</v>
          </cell>
          <cell r="T25" t="str">
            <v>00110</v>
          </cell>
          <cell r="U25" t="str">
            <v>1</v>
          </cell>
        </row>
        <row r="26">
          <cell r="A26" t="str">
            <v>10100</v>
          </cell>
          <cell r="B26">
            <v>6</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8D</v>
          </cell>
          <cell r="S26" t="str">
            <v>10</v>
          </cell>
          <cell r="T26" t="str">
            <v>00110</v>
          </cell>
          <cell r="U26" t="str">
            <v>1</v>
          </cell>
        </row>
        <row r="27">
          <cell r="A27" t="str">
            <v>10101</v>
          </cell>
          <cell r="B27">
            <v>6</v>
          </cell>
          <cell r="C27" t="str">
            <v>13</v>
          </cell>
          <cell r="D27" t="str">
            <v>00</v>
          </cell>
          <cell r="E27" t="str">
            <v>01</v>
          </cell>
          <cell r="F27" t="str">
            <v>00</v>
          </cell>
          <cell r="G27" t="str">
            <v>11</v>
          </cell>
          <cell r="H27" t="str">
            <v>0B</v>
          </cell>
          <cell r="I27" t="str">
            <v>000010</v>
          </cell>
          <cell r="J27" t="str">
            <v>11</v>
          </cell>
          <cell r="K27" t="str">
            <v>F0</v>
          </cell>
          <cell r="L27" t="str">
            <v>11</v>
          </cell>
          <cell r="M27" t="str">
            <v>11000</v>
          </cell>
          <cell r="N27" t="str">
            <v>0</v>
          </cell>
          <cell r="O27" t="str">
            <v>19</v>
          </cell>
          <cell r="P27" t="str">
            <v>000110</v>
          </cell>
          <cell r="Q27" t="str">
            <v>01</v>
          </cell>
          <cell r="R27" t="str">
            <v>8D</v>
          </cell>
          <cell r="S27" t="str">
            <v>10</v>
          </cell>
          <cell r="T27" t="str">
            <v>00110</v>
          </cell>
          <cell r="U27" t="str">
            <v>1</v>
          </cell>
        </row>
        <row r="28">
          <cell r="A28" t="str">
            <v>10110</v>
          </cell>
          <cell r="B28">
            <v>6</v>
          </cell>
          <cell r="C28" t="str">
            <v>13</v>
          </cell>
          <cell r="D28" t="str">
            <v>00</v>
          </cell>
          <cell r="E28" t="str">
            <v>01</v>
          </cell>
          <cell r="F28" t="str">
            <v>00</v>
          </cell>
          <cell r="G28" t="str">
            <v>11</v>
          </cell>
          <cell r="H28" t="str">
            <v>13</v>
          </cell>
          <cell r="I28" t="str">
            <v>000100</v>
          </cell>
          <cell r="J28" t="str">
            <v>11</v>
          </cell>
          <cell r="K28" t="str">
            <v>18</v>
          </cell>
          <cell r="L28" t="str">
            <v>00</v>
          </cell>
          <cell r="M28" t="str">
            <v>01100</v>
          </cell>
          <cell r="N28" t="str">
            <v>0</v>
          </cell>
          <cell r="O28" t="str">
            <v>19</v>
          </cell>
          <cell r="P28" t="str">
            <v>000110</v>
          </cell>
          <cell r="Q28" t="str">
            <v>01</v>
          </cell>
          <cell r="R28" t="str">
            <v>8D</v>
          </cell>
          <cell r="S28" t="str">
            <v>10</v>
          </cell>
          <cell r="T28" t="str">
            <v>00110</v>
          </cell>
          <cell r="U28" t="str">
            <v>1</v>
          </cell>
        </row>
        <row r="29">
          <cell r="A29" t="str">
            <v>10111</v>
          </cell>
          <cell r="B29">
            <v>6</v>
          </cell>
          <cell r="C29" t="str">
            <v>13</v>
          </cell>
          <cell r="D29" t="str">
            <v>00</v>
          </cell>
          <cell r="E29" t="str">
            <v>01</v>
          </cell>
          <cell r="F29" t="str">
            <v>00</v>
          </cell>
          <cell r="G29" t="str">
            <v>11</v>
          </cell>
          <cell r="H29" t="str">
            <v>21</v>
          </cell>
          <cell r="I29" t="str">
            <v>001000</v>
          </cell>
          <cell r="J29" t="str">
            <v>01</v>
          </cell>
          <cell r="K29" t="str">
            <v>8C</v>
          </cell>
          <cell r="L29" t="str">
            <v>10</v>
          </cell>
          <cell r="M29" t="str">
            <v>00110</v>
          </cell>
          <cell r="N29" t="str">
            <v>0</v>
          </cell>
          <cell r="O29" t="str">
            <v>19</v>
          </cell>
          <cell r="P29" t="str">
            <v>000110</v>
          </cell>
          <cell r="Q29" t="str">
            <v>01</v>
          </cell>
          <cell r="R29" t="str">
            <v>8D</v>
          </cell>
          <cell r="S29" t="str">
            <v>10</v>
          </cell>
          <cell r="T29" t="str">
            <v>00110</v>
          </cell>
          <cell r="U29" t="str">
            <v>1</v>
          </cell>
        </row>
        <row r="30">
          <cell r="A30" t="str">
            <v>11000</v>
          </cell>
          <cell r="B30">
            <v>6</v>
          </cell>
          <cell r="C30" t="str">
            <v>13</v>
          </cell>
          <cell r="D30" t="str">
            <v>00</v>
          </cell>
          <cell r="E30" t="str">
            <v>01</v>
          </cell>
          <cell r="F30" t="str">
            <v>00</v>
          </cell>
          <cell r="G30" t="str">
            <v>11</v>
          </cell>
          <cell r="H30" t="str">
            <v>40</v>
          </cell>
          <cell r="I30" t="str">
            <v>010000</v>
          </cell>
          <cell r="J30" t="str">
            <v>00</v>
          </cell>
          <cell r="K30" t="str">
            <v>C6</v>
          </cell>
          <cell r="L30" t="str">
            <v>11</v>
          </cell>
          <cell r="M30" t="str">
            <v>00011</v>
          </cell>
          <cell r="N30" t="str">
            <v>0</v>
          </cell>
          <cell r="O30" t="str">
            <v>19</v>
          </cell>
          <cell r="P30" t="str">
            <v>000110</v>
          </cell>
          <cell r="Q30" t="str">
            <v>01</v>
          </cell>
          <cell r="R30" t="str">
            <v>8D</v>
          </cell>
          <cell r="S30" t="str">
            <v>10</v>
          </cell>
          <cell r="T30" t="str">
            <v>00110</v>
          </cell>
          <cell r="U30" t="str">
            <v>1</v>
          </cell>
        </row>
        <row r="31">
          <cell r="A31" t="str">
            <v>11001</v>
          </cell>
          <cell r="B31">
            <v>6</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8D</v>
          </cell>
          <cell r="S31" t="str">
            <v>10</v>
          </cell>
          <cell r="T31" t="str">
            <v>00110</v>
          </cell>
          <cell r="U31" t="str">
            <v>1</v>
          </cell>
        </row>
        <row r="32">
          <cell r="A32" t="str">
            <v>11010</v>
          </cell>
          <cell r="B32">
            <v>6</v>
          </cell>
          <cell r="C32" t="str">
            <v>13</v>
          </cell>
          <cell r="D32" t="str">
            <v>00</v>
          </cell>
          <cell r="E32" t="str">
            <v>01</v>
          </cell>
          <cell r="F32" t="str">
            <v>00</v>
          </cell>
          <cell r="G32" t="str">
            <v>11</v>
          </cell>
          <cell r="H32" t="str">
            <v>0B</v>
          </cell>
          <cell r="I32" t="str">
            <v>000010</v>
          </cell>
          <cell r="J32" t="str">
            <v>11</v>
          </cell>
          <cell r="K32" t="str">
            <v>F0</v>
          </cell>
          <cell r="L32" t="str">
            <v>11</v>
          </cell>
          <cell r="M32" t="str">
            <v>11000</v>
          </cell>
          <cell r="N32" t="str">
            <v>0</v>
          </cell>
          <cell r="O32" t="str">
            <v>1C</v>
          </cell>
          <cell r="P32" t="str">
            <v>000111</v>
          </cell>
          <cell r="Q32" t="str">
            <v>00</v>
          </cell>
          <cell r="R32" t="str">
            <v>CD</v>
          </cell>
          <cell r="S32" t="str">
            <v>11</v>
          </cell>
          <cell r="T32" t="str">
            <v>00110</v>
          </cell>
          <cell r="U32" t="str">
            <v>1</v>
          </cell>
        </row>
        <row r="33">
          <cell r="A33" t="str">
            <v>11011</v>
          </cell>
          <cell r="B33">
            <v>6</v>
          </cell>
          <cell r="C33" t="str">
            <v>13</v>
          </cell>
          <cell r="D33" t="str">
            <v>00</v>
          </cell>
          <cell r="E33" t="str">
            <v>01</v>
          </cell>
          <cell r="F33" t="str">
            <v>00</v>
          </cell>
          <cell r="G33" t="str">
            <v>11</v>
          </cell>
          <cell r="H33" t="str">
            <v>13</v>
          </cell>
          <cell r="I33" t="str">
            <v>000100</v>
          </cell>
          <cell r="J33" t="str">
            <v>11</v>
          </cell>
          <cell r="K33" t="str">
            <v>18</v>
          </cell>
          <cell r="L33" t="str">
            <v>00</v>
          </cell>
          <cell r="M33" t="str">
            <v>01100</v>
          </cell>
          <cell r="N33" t="str">
            <v>0</v>
          </cell>
          <cell r="O33" t="str">
            <v>1C</v>
          </cell>
          <cell r="P33" t="str">
            <v>000111</v>
          </cell>
          <cell r="Q33" t="str">
            <v>00</v>
          </cell>
          <cell r="R33" t="str">
            <v>CD</v>
          </cell>
          <cell r="S33" t="str">
            <v>11</v>
          </cell>
          <cell r="T33" t="str">
            <v>00110</v>
          </cell>
          <cell r="U33" t="str">
            <v>1</v>
          </cell>
        </row>
        <row r="34">
          <cell r="A34" t="str">
            <v>11100</v>
          </cell>
          <cell r="B34">
            <v>6</v>
          </cell>
          <cell r="C34" t="str">
            <v>13</v>
          </cell>
          <cell r="D34" t="str">
            <v>00</v>
          </cell>
          <cell r="E34" t="str">
            <v>01</v>
          </cell>
          <cell r="F34" t="str">
            <v>00</v>
          </cell>
          <cell r="G34" t="str">
            <v>11</v>
          </cell>
          <cell r="H34" t="str">
            <v>21</v>
          </cell>
          <cell r="I34" t="str">
            <v>001000</v>
          </cell>
          <cell r="J34" t="str">
            <v>01</v>
          </cell>
          <cell r="K34" t="str">
            <v>8C</v>
          </cell>
          <cell r="L34" t="str">
            <v>10</v>
          </cell>
          <cell r="M34" t="str">
            <v>00110</v>
          </cell>
          <cell r="N34" t="str">
            <v>0</v>
          </cell>
          <cell r="O34" t="str">
            <v>1C</v>
          </cell>
          <cell r="P34" t="str">
            <v>000111</v>
          </cell>
          <cell r="Q34" t="str">
            <v>00</v>
          </cell>
          <cell r="R34" t="str">
            <v>CD</v>
          </cell>
          <cell r="S34" t="str">
            <v>11</v>
          </cell>
          <cell r="T34" t="str">
            <v>00110</v>
          </cell>
          <cell r="U34" t="str">
            <v>1</v>
          </cell>
        </row>
        <row r="35">
          <cell r="A35" t="str">
            <v>11101</v>
          </cell>
          <cell r="B35">
            <v>6</v>
          </cell>
          <cell r="C35" t="str">
            <v>13</v>
          </cell>
          <cell r="D35" t="str">
            <v>00</v>
          </cell>
          <cell r="E35" t="str">
            <v>01</v>
          </cell>
          <cell r="F35" t="str">
            <v>00</v>
          </cell>
          <cell r="G35" t="str">
            <v>11</v>
          </cell>
          <cell r="H35" t="str">
            <v>40</v>
          </cell>
          <cell r="I35" t="str">
            <v>010000</v>
          </cell>
          <cell r="J35" t="str">
            <v>00</v>
          </cell>
          <cell r="K35" t="str">
            <v>C6</v>
          </cell>
          <cell r="L35" t="str">
            <v>11</v>
          </cell>
          <cell r="M35" t="str">
            <v>00011</v>
          </cell>
          <cell r="N35" t="str">
            <v>0</v>
          </cell>
          <cell r="O35" t="str">
            <v>1C</v>
          </cell>
          <cell r="P35" t="str">
            <v>000111</v>
          </cell>
          <cell r="Q35" t="str">
            <v>00</v>
          </cell>
          <cell r="R35" t="str">
            <v>CD</v>
          </cell>
          <cell r="S35" t="str">
            <v>11</v>
          </cell>
          <cell r="T35" t="str">
            <v>00110</v>
          </cell>
          <cell r="U35" t="str">
            <v>1</v>
          </cell>
        </row>
        <row r="36">
          <cell r="A36" t="str">
            <v>11110</v>
          </cell>
          <cell r="B36">
            <v>6</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CD</v>
          </cell>
          <cell r="S36" t="str">
            <v>11</v>
          </cell>
          <cell r="T36" t="str">
            <v>00110</v>
          </cell>
          <cell r="U36" t="str">
            <v>1</v>
          </cell>
        </row>
        <row r="37">
          <cell r="A37" t="str">
            <v>11111</v>
          </cell>
          <cell r="B37">
            <v>6</v>
          </cell>
          <cell r="C37" t="str">
            <v>13</v>
          </cell>
          <cell r="D37" t="str">
            <v>00</v>
          </cell>
          <cell r="E37" t="str">
            <v>01</v>
          </cell>
          <cell r="F37" t="str">
            <v>00</v>
          </cell>
          <cell r="G37" t="str">
            <v>11</v>
          </cell>
          <cell r="H37" t="str">
            <v>21</v>
          </cell>
          <cell r="I37" t="str">
            <v>001000</v>
          </cell>
          <cell r="J37" t="str">
            <v>01</v>
          </cell>
          <cell r="K37" t="str">
            <v>8C</v>
          </cell>
          <cell r="L37" t="str">
            <v>10</v>
          </cell>
          <cell r="M37" t="str">
            <v>00110</v>
          </cell>
          <cell r="N37" t="str">
            <v>0</v>
          </cell>
          <cell r="O37" t="str">
            <v>28</v>
          </cell>
          <cell r="P37" t="str">
            <v>001010</v>
          </cell>
          <cell r="Q37" t="str">
            <v>00</v>
          </cell>
          <cell r="R37" t="str">
            <v>CD</v>
          </cell>
          <cell r="S37" t="str">
            <v>11</v>
          </cell>
          <cell r="T37" t="str">
            <v>00110</v>
          </cell>
          <cell r="U37" t="str">
            <v>1</v>
          </cell>
        </row>
      </sheetData>
      <sheetData sheetId="5">
        <row r="6">
          <cell r="A6" t="str">
            <v>00000</v>
          </cell>
          <cell r="B6">
            <v>5</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01</v>
          </cell>
          <cell r="S6" t="str">
            <v>00</v>
          </cell>
          <cell r="T6" t="str">
            <v>00000</v>
          </cell>
          <cell r="U6" t="str">
            <v>1</v>
          </cell>
        </row>
        <row r="7">
          <cell r="A7" t="str">
            <v>00001</v>
          </cell>
          <cell r="B7">
            <v>5</v>
          </cell>
          <cell r="C7" t="str">
            <v>12</v>
          </cell>
          <cell r="D7" t="str">
            <v>00</v>
          </cell>
          <cell r="E7" t="str">
            <v>01</v>
          </cell>
          <cell r="F7" t="str">
            <v>00</v>
          </cell>
          <cell r="G7" t="str">
            <v>10</v>
          </cell>
          <cell r="H7" t="str">
            <v>0B</v>
          </cell>
          <cell r="I7" t="str">
            <v>000010</v>
          </cell>
          <cell r="J7" t="str">
            <v>11</v>
          </cell>
          <cell r="K7" t="str">
            <v>E8</v>
          </cell>
          <cell r="L7" t="str">
            <v>11</v>
          </cell>
          <cell r="M7" t="str">
            <v>10100</v>
          </cell>
          <cell r="N7" t="str">
            <v>0</v>
          </cell>
          <cell r="O7" t="str">
            <v>12</v>
          </cell>
          <cell r="P7" t="str">
            <v>000100</v>
          </cell>
          <cell r="Q7" t="str">
            <v>10</v>
          </cell>
          <cell r="R7" t="str">
            <v>95</v>
          </cell>
          <cell r="S7" t="str">
            <v>10</v>
          </cell>
          <cell r="T7" t="str">
            <v>01010</v>
          </cell>
          <cell r="U7" t="str">
            <v>1</v>
          </cell>
        </row>
        <row r="8">
          <cell r="A8" t="str">
            <v>00010</v>
          </cell>
          <cell r="B8">
            <v>5</v>
          </cell>
          <cell r="C8" t="str">
            <v>12</v>
          </cell>
          <cell r="D8" t="str">
            <v>00</v>
          </cell>
          <cell r="E8" t="str">
            <v>01</v>
          </cell>
          <cell r="F8" t="str">
            <v>00</v>
          </cell>
          <cell r="G8" t="str">
            <v>10</v>
          </cell>
          <cell r="H8" t="str">
            <v>12</v>
          </cell>
          <cell r="I8" t="str">
            <v>000100</v>
          </cell>
          <cell r="J8" t="str">
            <v>10</v>
          </cell>
          <cell r="K8" t="str">
            <v>94</v>
          </cell>
          <cell r="L8" t="str">
            <v>10</v>
          </cell>
          <cell r="M8" t="str">
            <v>01010</v>
          </cell>
          <cell r="N8" t="str">
            <v>0</v>
          </cell>
          <cell r="O8" t="str">
            <v>12</v>
          </cell>
          <cell r="P8" t="str">
            <v>000100</v>
          </cell>
          <cell r="Q8" t="str">
            <v>10</v>
          </cell>
          <cell r="R8" t="str">
            <v>95</v>
          </cell>
          <cell r="S8" t="str">
            <v>10</v>
          </cell>
          <cell r="T8" t="str">
            <v>01010</v>
          </cell>
          <cell r="U8" t="str">
            <v>1</v>
          </cell>
        </row>
        <row r="9">
          <cell r="A9" t="str">
            <v>00011</v>
          </cell>
          <cell r="B9">
            <v>5</v>
          </cell>
          <cell r="C9" t="str">
            <v>12</v>
          </cell>
          <cell r="D9" t="str">
            <v>00</v>
          </cell>
          <cell r="E9" t="str">
            <v>01</v>
          </cell>
          <cell r="F9" t="str">
            <v>00</v>
          </cell>
          <cell r="G9" t="str">
            <v>10</v>
          </cell>
          <cell r="H9" t="str">
            <v>21</v>
          </cell>
          <cell r="I9" t="str">
            <v>001000</v>
          </cell>
          <cell r="J9" t="str">
            <v>01</v>
          </cell>
          <cell r="K9" t="str">
            <v>4A</v>
          </cell>
          <cell r="L9" t="str">
            <v>01</v>
          </cell>
          <cell r="M9" t="str">
            <v>00101</v>
          </cell>
          <cell r="N9" t="str">
            <v>0</v>
          </cell>
          <cell r="O9" t="str">
            <v>12</v>
          </cell>
          <cell r="P9" t="str">
            <v>000100</v>
          </cell>
          <cell r="Q9" t="str">
            <v>10</v>
          </cell>
          <cell r="R9" t="str">
            <v>95</v>
          </cell>
          <cell r="S9" t="str">
            <v>10</v>
          </cell>
          <cell r="T9" t="str">
            <v>01010</v>
          </cell>
          <cell r="U9" t="str">
            <v>1</v>
          </cell>
        </row>
        <row r="10">
          <cell r="A10" t="str">
            <v>00100</v>
          </cell>
          <cell r="B10">
            <v>5</v>
          </cell>
          <cell r="C10" t="str">
            <v>12</v>
          </cell>
          <cell r="D10" t="str">
            <v>00</v>
          </cell>
          <cell r="E10" t="str">
            <v>01</v>
          </cell>
          <cell r="F10" t="str">
            <v>00</v>
          </cell>
          <cell r="G10" t="str">
            <v>10</v>
          </cell>
          <cell r="H10" t="str">
            <v>40</v>
          </cell>
          <cell r="I10" t="str">
            <v>010000</v>
          </cell>
          <cell r="J10" t="str">
            <v>00</v>
          </cell>
          <cell r="K10" t="str">
            <v>84</v>
          </cell>
          <cell r="L10" t="str">
            <v>10</v>
          </cell>
          <cell r="M10" t="str">
            <v>00010</v>
          </cell>
          <cell r="N10" t="str">
            <v>0</v>
          </cell>
          <cell r="O10" t="str">
            <v>12</v>
          </cell>
          <cell r="P10" t="str">
            <v>000100</v>
          </cell>
          <cell r="Q10" t="str">
            <v>10</v>
          </cell>
          <cell r="R10" t="str">
            <v>95</v>
          </cell>
          <cell r="S10" t="str">
            <v>10</v>
          </cell>
          <cell r="T10" t="str">
            <v>01010</v>
          </cell>
          <cell r="U10" t="str">
            <v>1</v>
          </cell>
        </row>
        <row r="11">
          <cell r="A11" t="str">
            <v>00101</v>
          </cell>
          <cell r="B11">
            <v>5</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95</v>
          </cell>
          <cell r="S11" t="str">
            <v>10</v>
          </cell>
          <cell r="T11" t="str">
            <v>01010</v>
          </cell>
          <cell r="U11" t="str">
            <v>1</v>
          </cell>
        </row>
        <row r="12">
          <cell r="A12" t="str">
            <v>00110</v>
          </cell>
          <cell r="B12">
            <v>5</v>
          </cell>
          <cell r="C12" t="str">
            <v>12</v>
          </cell>
          <cell r="D12" t="str">
            <v>00</v>
          </cell>
          <cell r="E12" t="str">
            <v>01</v>
          </cell>
          <cell r="F12" t="str">
            <v>00</v>
          </cell>
          <cell r="G12" t="str">
            <v>10</v>
          </cell>
          <cell r="H12" t="str">
            <v>0B</v>
          </cell>
          <cell r="I12" t="str">
            <v>000010</v>
          </cell>
          <cell r="J12" t="str">
            <v>11</v>
          </cell>
          <cell r="K12" t="str">
            <v>E8</v>
          </cell>
          <cell r="L12" t="str">
            <v>11</v>
          </cell>
          <cell r="M12" t="str">
            <v>10100</v>
          </cell>
          <cell r="N12" t="str">
            <v>0</v>
          </cell>
          <cell r="O12" t="str">
            <v>19</v>
          </cell>
          <cell r="P12" t="str">
            <v>000110</v>
          </cell>
          <cell r="Q12" t="str">
            <v>01</v>
          </cell>
          <cell r="R12" t="str">
            <v>D5</v>
          </cell>
          <cell r="S12" t="str">
            <v>11</v>
          </cell>
          <cell r="T12" t="str">
            <v>01010</v>
          </cell>
          <cell r="U12" t="str">
            <v>1</v>
          </cell>
        </row>
        <row r="13">
          <cell r="A13" t="str">
            <v>00111</v>
          </cell>
          <cell r="B13">
            <v>5</v>
          </cell>
          <cell r="C13" t="str">
            <v>12</v>
          </cell>
          <cell r="D13" t="str">
            <v>00</v>
          </cell>
          <cell r="E13" t="str">
            <v>01</v>
          </cell>
          <cell r="F13" t="str">
            <v>00</v>
          </cell>
          <cell r="G13" t="str">
            <v>10</v>
          </cell>
          <cell r="H13" t="str">
            <v>12</v>
          </cell>
          <cell r="I13" t="str">
            <v>000100</v>
          </cell>
          <cell r="J13" t="str">
            <v>10</v>
          </cell>
          <cell r="K13" t="str">
            <v>94</v>
          </cell>
          <cell r="L13" t="str">
            <v>10</v>
          </cell>
          <cell r="M13" t="str">
            <v>01010</v>
          </cell>
          <cell r="N13" t="str">
            <v>0</v>
          </cell>
          <cell r="O13" t="str">
            <v>19</v>
          </cell>
          <cell r="P13" t="str">
            <v>000110</v>
          </cell>
          <cell r="Q13" t="str">
            <v>01</v>
          </cell>
          <cell r="R13" t="str">
            <v>D5</v>
          </cell>
          <cell r="S13" t="str">
            <v>11</v>
          </cell>
          <cell r="T13" t="str">
            <v>01010</v>
          </cell>
          <cell r="U13" t="str">
            <v>1</v>
          </cell>
        </row>
        <row r="14">
          <cell r="A14" t="str">
            <v>01000</v>
          </cell>
          <cell r="B14">
            <v>5</v>
          </cell>
          <cell r="C14" t="str">
            <v>12</v>
          </cell>
          <cell r="D14" t="str">
            <v>00</v>
          </cell>
          <cell r="E14" t="str">
            <v>01</v>
          </cell>
          <cell r="F14" t="str">
            <v>00</v>
          </cell>
          <cell r="G14" t="str">
            <v>10</v>
          </cell>
          <cell r="H14" t="str">
            <v>21</v>
          </cell>
          <cell r="I14" t="str">
            <v>001000</v>
          </cell>
          <cell r="J14" t="str">
            <v>01</v>
          </cell>
          <cell r="K14" t="str">
            <v>4A</v>
          </cell>
          <cell r="L14" t="str">
            <v>01</v>
          </cell>
          <cell r="M14" t="str">
            <v>00101</v>
          </cell>
          <cell r="N14" t="str">
            <v>0</v>
          </cell>
          <cell r="O14" t="str">
            <v>19</v>
          </cell>
          <cell r="P14" t="str">
            <v>000110</v>
          </cell>
          <cell r="Q14" t="str">
            <v>01</v>
          </cell>
          <cell r="R14" t="str">
            <v>D5</v>
          </cell>
          <cell r="S14" t="str">
            <v>11</v>
          </cell>
          <cell r="T14" t="str">
            <v>01010</v>
          </cell>
          <cell r="U14" t="str">
            <v>1</v>
          </cell>
        </row>
        <row r="15">
          <cell r="A15" t="str">
            <v>01001</v>
          </cell>
          <cell r="B15">
            <v>5</v>
          </cell>
          <cell r="C15" t="str">
            <v>12</v>
          </cell>
          <cell r="D15" t="str">
            <v>00</v>
          </cell>
          <cell r="E15" t="str">
            <v>01</v>
          </cell>
          <cell r="F15" t="str">
            <v>00</v>
          </cell>
          <cell r="G15" t="str">
            <v>10</v>
          </cell>
          <cell r="H15" t="str">
            <v>40</v>
          </cell>
          <cell r="I15" t="str">
            <v>010000</v>
          </cell>
          <cell r="J15" t="str">
            <v>00</v>
          </cell>
          <cell r="K15" t="str">
            <v>84</v>
          </cell>
          <cell r="L15" t="str">
            <v>10</v>
          </cell>
          <cell r="M15" t="str">
            <v>00010</v>
          </cell>
          <cell r="N15" t="str">
            <v>0</v>
          </cell>
          <cell r="O15" t="str">
            <v>19</v>
          </cell>
          <cell r="P15" t="str">
            <v>000110</v>
          </cell>
          <cell r="Q15" t="str">
            <v>01</v>
          </cell>
          <cell r="R15" t="str">
            <v>D5</v>
          </cell>
          <cell r="S15" t="str">
            <v>11</v>
          </cell>
          <cell r="T15" t="str">
            <v>01010</v>
          </cell>
          <cell r="U15" t="str">
            <v>1</v>
          </cell>
        </row>
        <row r="16">
          <cell r="A16" t="str">
            <v>01010</v>
          </cell>
          <cell r="B16">
            <v>5</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D5</v>
          </cell>
          <cell r="S16" t="str">
            <v>11</v>
          </cell>
          <cell r="T16" t="str">
            <v>01010</v>
          </cell>
          <cell r="U16" t="str">
            <v>1</v>
          </cell>
        </row>
        <row r="17">
          <cell r="A17" t="str">
            <v>01011</v>
          </cell>
          <cell r="B17">
            <v>5</v>
          </cell>
          <cell r="C17" t="str">
            <v>12</v>
          </cell>
          <cell r="D17" t="str">
            <v>00</v>
          </cell>
          <cell r="E17" t="str">
            <v>01</v>
          </cell>
          <cell r="F17" t="str">
            <v>00</v>
          </cell>
          <cell r="G17" t="str">
            <v>10</v>
          </cell>
          <cell r="H17" t="str">
            <v>0B</v>
          </cell>
          <cell r="I17" t="str">
            <v>000010</v>
          </cell>
          <cell r="J17" t="str">
            <v>11</v>
          </cell>
          <cell r="K17" t="str">
            <v>E8</v>
          </cell>
          <cell r="L17" t="str">
            <v>11</v>
          </cell>
          <cell r="M17" t="str">
            <v>10100</v>
          </cell>
          <cell r="N17" t="str">
            <v>0</v>
          </cell>
          <cell r="O17" t="str">
            <v>21</v>
          </cell>
          <cell r="P17" t="str">
            <v>001000</v>
          </cell>
          <cell r="Q17" t="str">
            <v>01</v>
          </cell>
          <cell r="R17" t="str">
            <v>CB</v>
          </cell>
          <cell r="S17" t="str">
            <v>11</v>
          </cell>
          <cell r="T17" t="str">
            <v>00101</v>
          </cell>
          <cell r="U17" t="str">
            <v>1</v>
          </cell>
        </row>
        <row r="18">
          <cell r="A18" t="str">
            <v>01100</v>
          </cell>
          <cell r="B18">
            <v>5</v>
          </cell>
          <cell r="C18" t="str">
            <v>12</v>
          </cell>
          <cell r="D18" t="str">
            <v>00</v>
          </cell>
          <cell r="E18" t="str">
            <v>01</v>
          </cell>
          <cell r="F18" t="str">
            <v>00</v>
          </cell>
          <cell r="G18" t="str">
            <v>10</v>
          </cell>
          <cell r="H18" t="str">
            <v>12</v>
          </cell>
          <cell r="I18" t="str">
            <v>000100</v>
          </cell>
          <cell r="J18" t="str">
            <v>10</v>
          </cell>
          <cell r="K18" t="str">
            <v>94</v>
          </cell>
          <cell r="L18" t="str">
            <v>10</v>
          </cell>
          <cell r="M18" t="str">
            <v>01010</v>
          </cell>
          <cell r="N18" t="str">
            <v>0</v>
          </cell>
          <cell r="O18" t="str">
            <v>21</v>
          </cell>
          <cell r="P18" t="str">
            <v>001000</v>
          </cell>
          <cell r="Q18" t="str">
            <v>01</v>
          </cell>
          <cell r="R18" t="str">
            <v>CB</v>
          </cell>
          <cell r="S18" t="str">
            <v>11</v>
          </cell>
          <cell r="T18" t="str">
            <v>00101</v>
          </cell>
          <cell r="U18" t="str">
            <v>1</v>
          </cell>
        </row>
        <row r="19">
          <cell r="A19" t="str">
            <v>01101</v>
          </cell>
          <cell r="B19">
            <v>5</v>
          </cell>
          <cell r="C19" t="str">
            <v>12</v>
          </cell>
          <cell r="D19" t="str">
            <v>00</v>
          </cell>
          <cell r="E19" t="str">
            <v>01</v>
          </cell>
          <cell r="F19" t="str">
            <v>00</v>
          </cell>
          <cell r="G19" t="str">
            <v>10</v>
          </cell>
          <cell r="H19" t="str">
            <v>21</v>
          </cell>
          <cell r="I19" t="str">
            <v>001000</v>
          </cell>
          <cell r="J19" t="str">
            <v>01</v>
          </cell>
          <cell r="K19" t="str">
            <v>4A</v>
          </cell>
          <cell r="L19" t="str">
            <v>01</v>
          </cell>
          <cell r="M19" t="str">
            <v>00101</v>
          </cell>
          <cell r="N19" t="str">
            <v>0</v>
          </cell>
          <cell r="O19" t="str">
            <v>21</v>
          </cell>
          <cell r="P19" t="str">
            <v>001000</v>
          </cell>
          <cell r="Q19" t="str">
            <v>01</v>
          </cell>
          <cell r="R19" t="str">
            <v>CB</v>
          </cell>
          <cell r="S19" t="str">
            <v>11</v>
          </cell>
          <cell r="T19" t="str">
            <v>00101</v>
          </cell>
          <cell r="U19" t="str">
            <v>1</v>
          </cell>
        </row>
        <row r="20">
          <cell r="A20" t="str">
            <v>01110</v>
          </cell>
          <cell r="B20">
            <v>5</v>
          </cell>
          <cell r="C20" t="str">
            <v>12</v>
          </cell>
          <cell r="D20" t="str">
            <v>00</v>
          </cell>
          <cell r="E20" t="str">
            <v>01</v>
          </cell>
          <cell r="F20" t="str">
            <v>00</v>
          </cell>
          <cell r="G20" t="str">
            <v>10</v>
          </cell>
          <cell r="H20" t="str">
            <v>40</v>
          </cell>
          <cell r="I20" t="str">
            <v>010000</v>
          </cell>
          <cell r="J20" t="str">
            <v>00</v>
          </cell>
          <cell r="K20" t="str">
            <v>84</v>
          </cell>
          <cell r="L20" t="str">
            <v>10</v>
          </cell>
          <cell r="M20" t="str">
            <v>00010</v>
          </cell>
          <cell r="N20" t="str">
            <v>0</v>
          </cell>
          <cell r="O20" t="str">
            <v>21</v>
          </cell>
          <cell r="P20" t="str">
            <v>001000</v>
          </cell>
          <cell r="Q20" t="str">
            <v>01</v>
          </cell>
          <cell r="R20" t="str">
            <v>CB</v>
          </cell>
          <cell r="S20" t="str">
            <v>11</v>
          </cell>
          <cell r="T20" t="str">
            <v>00101</v>
          </cell>
          <cell r="U20" t="str">
            <v>1</v>
          </cell>
        </row>
        <row r="21">
          <cell r="A21" t="str">
            <v>01111</v>
          </cell>
          <cell r="B21">
            <v>5</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CB</v>
          </cell>
          <cell r="S21" t="str">
            <v>11</v>
          </cell>
          <cell r="T21" t="str">
            <v>00101</v>
          </cell>
          <cell r="U21" t="str">
            <v>1</v>
          </cell>
        </row>
        <row r="22">
          <cell r="A22" t="str">
            <v>10000</v>
          </cell>
          <cell r="B22">
            <v>5</v>
          </cell>
          <cell r="C22" t="str">
            <v>12</v>
          </cell>
          <cell r="D22" t="str">
            <v>00</v>
          </cell>
          <cell r="E22" t="str">
            <v>01</v>
          </cell>
          <cell r="F22" t="str">
            <v>00</v>
          </cell>
          <cell r="G22" t="str">
            <v>10</v>
          </cell>
          <cell r="H22" t="str">
            <v>0B</v>
          </cell>
          <cell r="I22" t="str">
            <v>000010</v>
          </cell>
          <cell r="J22" t="str">
            <v>11</v>
          </cell>
          <cell r="K22" t="str">
            <v>E8</v>
          </cell>
          <cell r="L22" t="str">
            <v>11</v>
          </cell>
          <cell r="M22" t="str">
            <v>10100</v>
          </cell>
          <cell r="N22" t="str">
            <v>0</v>
          </cell>
          <cell r="O22" t="str">
            <v>29</v>
          </cell>
          <cell r="P22" t="str">
            <v>001010</v>
          </cell>
          <cell r="Q22" t="str">
            <v>01</v>
          </cell>
          <cell r="R22" t="str">
            <v>4B</v>
          </cell>
          <cell r="S22" t="str">
            <v>01</v>
          </cell>
          <cell r="T22" t="str">
            <v>00101</v>
          </cell>
          <cell r="U22" t="str">
            <v>1</v>
          </cell>
        </row>
        <row r="23">
          <cell r="A23" t="str">
            <v>10001</v>
          </cell>
          <cell r="B23">
            <v>5</v>
          </cell>
          <cell r="C23" t="str">
            <v>12</v>
          </cell>
          <cell r="D23" t="str">
            <v>00</v>
          </cell>
          <cell r="E23" t="str">
            <v>01</v>
          </cell>
          <cell r="F23" t="str">
            <v>00</v>
          </cell>
          <cell r="G23" t="str">
            <v>10</v>
          </cell>
          <cell r="H23" t="str">
            <v>12</v>
          </cell>
          <cell r="I23" t="str">
            <v>000100</v>
          </cell>
          <cell r="J23" t="str">
            <v>10</v>
          </cell>
          <cell r="K23" t="str">
            <v>94</v>
          </cell>
          <cell r="L23" t="str">
            <v>10</v>
          </cell>
          <cell r="M23" t="str">
            <v>01010</v>
          </cell>
          <cell r="N23" t="str">
            <v>0</v>
          </cell>
          <cell r="O23" t="str">
            <v>29</v>
          </cell>
          <cell r="P23" t="str">
            <v>001010</v>
          </cell>
          <cell r="Q23" t="str">
            <v>01</v>
          </cell>
          <cell r="R23" t="str">
            <v>4B</v>
          </cell>
          <cell r="S23" t="str">
            <v>01</v>
          </cell>
          <cell r="T23" t="str">
            <v>00101</v>
          </cell>
          <cell r="U23" t="str">
            <v>1</v>
          </cell>
        </row>
        <row r="24">
          <cell r="A24" t="str">
            <v>10010</v>
          </cell>
          <cell r="B24">
            <v>5</v>
          </cell>
          <cell r="C24" t="str">
            <v>12</v>
          </cell>
          <cell r="D24" t="str">
            <v>00</v>
          </cell>
          <cell r="E24" t="str">
            <v>01</v>
          </cell>
          <cell r="F24" t="str">
            <v>00</v>
          </cell>
          <cell r="G24" t="str">
            <v>10</v>
          </cell>
          <cell r="H24" t="str">
            <v>21</v>
          </cell>
          <cell r="I24" t="str">
            <v>001000</v>
          </cell>
          <cell r="J24" t="str">
            <v>01</v>
          </cell>
          <cell r="K24" t="str">
            <v>4A</v>
          </cell>
          <cell r="L24" t="str">
            <v>01</v>
          </cell>
          <cell r="M24" t="str">
            <v>00101</v>
          </cell>
          <cell r="N24" t="str">
            <v>0</v>
          </cell>
          <cell r="O24" t="str">
            <v>29</v>
          </cell>
          <cell r="P24" t="str">
            <v>001010</v>
          </cell>
          <cell r="Q24" t="str">
            <v>01</v>
          </cell>
          <cell r="R24" t="str">
            <v>4B</v>
          </cell>
          <cell r="S24" t="str">
            <v>01</v>
          </cell>
          <cell r="T24" t="str">
            <v>00101</v>
          </cell>
          <cell r="U24" t="str">
            <v>1</v>
          </cell>
        </row>
        <row r="25">
          <cell r="A25" t="str">
            <v>10011</v>
          </cell>
          <cell r="B25">
            <v>5</v>
          </cell>
          <cell r="C25" t="str">
            <v>12</v>
          </cell>
          <cell r="D25" t="str">
            <v>00</v>
          </cell>
          <cell r="E25" t="str">
            <v>01</v>
          </cell>
          <cell r="F25" t="str">
            <v>00</v>
          </cell>
          <cell r="G25" t="str">
            <v>10</v>
          </cell>
          <cell r="H25" t="str">
            <v>40</v>
          </cell>
          <cell r="I25" t="str">
            <v>010000</v>
          </cell>
          <cell r="J25" t="str">
            <v>00</v>
          </cell>
          <cell r="K25" t="str">
            <v>84</v>
          </cell>
          <cell r="L25" t="str">
            <v>10</v>
          </cell>
          <cell r="M25" t="str">
            <v>00010</v>
          </cell>
          <cell r="N25" t="str">
            <v>0</v>
          </cell>
          <cell r="O25" t="str">
            <v>29</v>
          </cell>
          <cell r="P25" t="str">
            <v>001010</v>
          </cell>
          <cell r="Q25" t="str">
            <v>01</v>
          </cell>
          <cell r="R25" t="str">
            <v>4B</v>
          </cell>
          <cell r="S25" t="str">
            <v>01</v>
          </cell>
          <cell r="T25" t="str">
            <v>00101</v>
          </cell>
          <cell r="U25" t="str">
            <v>1</v>
          </cell>
        </row>
        <row r="26">
          <cell r="A26" t="str">
            <v>10100</v>
          </cell>
          <cell r="B26">
            <v>5</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4B</v>
          </cell>
          <cell r="S26" t="str">
            <v>01</v>
          </cell>
          <cell r="T26" t="str">
            <v>00101</v>
          </cell>
          <cell r="U26" t="str">
            <v>1</v>
          </cell>
        </row>
        <row r="27">
          <cell r="A27" t="str">
            <v>10101</v>
          </cell>
          <cell r="B27">
            <v>5</v>
          </cell>
          <cell r="C27" t="str">
            <v>13</v>
          </cell>
          <cell r="D27" t="str">
            <v>00</v>
          </cell>
          <cell r="E27" t="str">
            <v>01</v>
          </cell>
          <cell r="F27" t="str">
            <v>00</v>
          </cell>
          <cell r="G27" t="str">
            <v>11</v>
          </cell>
          <cell r="H27" t="str">
            <v>0B</v>
          </cell>
          <cell r="I27" t="str">
            <v>000010</v>
          </cell>
          <cell r="J27" t="str">
            <v>11</v>
          </cell>
          <cell r="K27" t="str">
            <v>E8</v>
          </cell>
          <cell r="L27" t="str">
            <v>11</v>
          </cell>
          <cell r="M27" t="str">
            <v>10100</v>
          </cell>
          <cell r="N27" t="str">
            <v>0</v>
          </cell>
          <cell r="O27" t="str">
            <v>19</v>
          </cell>
          <cell r="P27" t="str">
            <v>000110</v>
          </cell>
          <cell r="Q27" t="str">
            <v>01</v>
          </cell>
          <cell r="R27" t="str">
            <v>4B</v>
          </cell>
          <cell r="S27" t="str">
            <v>01</v>
          </cell>
          <cell r="T27" t="str">
            <v>00101</v>
          </cell>
          <cell r="U27" t="str">
            <v>1</v>
          </cell>
        </row>
        <row r="28">
          <cell r="A28" t="str">
            <v>10110</v>
          </cell>
          <cell r="B28">
            <v>5</v>
          </cell>
          <cell r="C28" t="str">
            <v>13</v>
          </cell>
          <cell r="D28" t="str">
            <v>00</v>
          </cell>
          <cell r="E28" t="str">
            <v>01</v>
          </cell>
          <cell r="F28" t="str">
            <v>00</v>
          </cell>
          <cell r="G28" t="str">
            <v>11</v>
          </cell>
          <cell r="H28" t="str">
            <v>12</v>
          </cell>
          <cell r="I28" t="str">
            <v>000100</v>
          </cell>
          <cell r="J28" t="str">
            <v>10</v>
          </cell>
          <cell r="K28" t="str">
            <v>94</v>
          </cell>
          <cell r="L28" t="str">
            <v>10</v>
          </cell>
          <cell r="M28" t="str">
            <v>01010</v>
          </cell>
          <cell r="N28" t="str">
            <v>0</v>
          </cell>
          <cell r="O28" t="str">
            <v>19</v>
          </cell>
          <cell r="P28" t="str">
            <v>000110</v>
          </cell>
          <cell r="Q28" t="str">
            <v>01</v>
          </cell>
          <cell r="R28" t="str">
            <v>4B</v>
          </cell>
          <cell r="S28" t="str">
            <v>01</v>
          </cell>
          <cell r="T28" t="str">
            <v>00101</v>
          </cell>
          <cell r="U28" t="str">
            <v>1</v>
          </cell>
        </row>
        <row r="29">
          <cell r="A29" t="str">
            <v>10111</v>
          </cell>
          <cell r="B29">
            <v>5</v>
          </cell>
          <cell r="C29" t="str">
            <v>13</v>
          </cell>
          <cell r="D29" t="str">
            <v>00</v>
          </cell>
          <cell r="E29" t="str">
            <v>01</v>
          </cell>
          <cell r="F29" t="str">
            <v>00</v>
          </cell>
          <cell r="G29" t="str">
            <v>11</v>
          </cell>
          <cell r="H29" t="str">
            <v>21</v>
          </cell>
          <cell r="I29" t="str">
            <v>001000</v>
          </cell>
          <cell r="J29" t="str">
            <v>01</v>
          </cell>
          <cell r="K29" t="str">
            <v>4A</v>
          </cell>
          <cell r="L29" t="str">
            <v>01</v>
          </cell>
          <cell r="M29" t="str">
            <v>00101</v>
          </cell>
          <cell r="N29" t="str">
            <v>0</v>
          </cell>
          <cell r="O29" t="str">
            <v>19</v>
          </cell>
          <cell r="P29" t="str">
            <v>000110</v>
          </cell>
          <cell r="Q29" t="str">
            <v>01</v>
          </cell>
          <cell r="R29" t="str">
            <v>4B</v>
          </cell>
          <cell r="S29" t="str">
            <v>01</v>
          </cell>
          <cell r="T29" t="str">
            <v>00101</v>
          </cell>
          <cell r="U29" t="str">
            <v>1</v>
          </cell>
        </row>
        <row r="30">
          <cell r="A30" t="str">
            <v>11000</v>
          </cell>
          <cell r="B30">
            <v>5</v>
          </cell>
          <cell r="C30" t="str">
            <v>13</v>
          </cell>
          <cell r="D30" t="str">
            <v>00</v>
          </cell>
          <cell r="E30" t="str">
            <v>01</v>
          </cell>
          <cell r="F30" t="str">
            <v>00</v>
          </cell>
          <cell r="G30" t="str">
            <v>11</v>
          </cell>
          <cell r="H30" t="str">
            <v>40</v>
          </cell>
          <cell r="I30" t="str">
            <v>010000</v>
          </cell>
          <cell r="J30" t="str">
            <v>00</v>
          </cell>
          <cell r="K30" t="str">
            <v>84</v>
          </cell>
          <cell r="L30" t="str">
            <v>10</v>
          </cell>
          <cell r="M30" t="str">
            <v>00010</v>
          </cell>
          <cell r="N30" t="str">
            <v>0</v>
          </cell>
          <cell r="O30" t="str">
            <v>19</v>
          </cell>
          <cell r="P30" t="str">
            <v>000110</v>
          </cell>
          <cell r="Q30" t="str">
            <v>01</v>
          </cell>
          <cell r="R30" t="str">
            <v>4B</v>
          </cell>
          <cell r="S30" t="str">
            <v>01</v>
          </cell>
          <cell r="T30" t="str">
            <v>00101</v>
          </cell>
          <cell r="U30" t="str">
            <v>1</v>
          </cell>
        </row>
        <row r="31">
          <cell r="A31" t="str">
            <v>11001</v>
          </cell>
          <cell r="B31">
            <v>5</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4B</v>
          </cell>
          <cell r="S31" t="str">
            <v>01</v>
          </cell>
          <cell r="T31" t="str">
            <v>00101</v>
          </cell>
          <cell r="U31" t="str">
            <v>1</v>
          </cell>
        </row>
        <row r="32">
          <cell r="A32" t="str">
            <v>11010</v>
          </cell>
          <cell r="B32">
            <v>5</v>
          </cell>
          <cell r="C32" t="str">
            <v>13</v>
          </cell>
          <cell r="D32" t="str">
            <v>00</v>
          </cell>
          <cell r="E32" t="str">
            <v>01</v>
          </cell>
          <cell r="F32" t="str">
            <v>00</v>
          </cell>
          <cell r="G32" t="str">
            <v>11</v>
          </cell>
          <cell r="H32" t="str">
            <v>0B</v>
          </cell>
          <cell r="I32" t="str">
            <v>000010</v>
          </cell>
          <cell r="J32" t="str">
            <v>11</v>
          </cell>
          <cell r="K32" t="str">
            <v>E8</v>
          </cell>
          <cell r="L32" t="str">
            <v>11</v>
          </cell>
          <cell r="M32" t="str">
            <v>10100</v>
          </cell>
          <cell r="N32" t="str">
            <v>0</v>
          </cell>
          <cell r="O32" t="str">
            <v>1C</v>
          </cell>
          <cell r="P32" t="str">
            <v>000111</v>
          </cell>
          <cell r="Q32" t="str">
            <v>00</v>
          </cell>
          <cell r="R32" t="str">
            <v>8B</v>
          </cell>
          <cell r="S32" t="str">
            <v>10</v>
          </cell>
          <cell r="T32" t="str">
            <v>00101</v>
          </cell>
          <cell r="U32" t="str">
            <v>1</v>
          </cell>
        </row>
        <row r="33">
          <cell r="A33" t="str">
            <v>11011</v>
          </cell>
          <cell r="B33">
            <v>5</v>
          </cell>
          <cell r="C33" t="str">
            <v>13</v>
          </cell>
          <cell r="D33" t="str">
            <v>00</v>
          </cell>
          <cell r="E33" t="str">
            <v>01</v>
          </cell>
          <cell r="F33" t="str">
            <v>00</v>
          </cell>
          <cell r="G33" t="str">
            <v>11</v>
          </cell>
          <cell r="H33" t="str">
            <v>12</v>
          </cell>
          <cell r="I33" t="str">
            <v>000100</v>
          </cell>
          <cell r="J33" t="str">
            <v>10</v>
          </cell>
          <cell r="K33" t="str">
            <v>94</v>
          </cell>
          <cell r="L33" t="str">
            <v>10</v>
          </cell>
          <cell r="M33" t="str">
            <v>01010</v>
          </cell>
          <cell r="N33" t="str">
            <v>0</v>
          </cell>
          <cell r="O33" t="str">
            <v>1C</v>
          </cell>
          <cell r="P33" t="str">
            <v>000111</v>
          </cell>
          <cell r="Q33" t="str">
            <v>00</v>
          </cell>
          <cell r="R33" t="str">
            <v>8B</v>
          </cell>
          <cell r="S33" t="str">
            <v>10</v>
          </cell>
          <cell r="T33" t="str">
            <v>00101</v>
          </cell>
          <cell r="U33" t="str">
            <v>1</v>
          </cell>
        </row>
        <row r="34">
          <cell r="A34" t="str">
            <v>11100</v>
          </cell>
          <cell r="B34">
            <v>5</v>
          </cell>
          <cell r="C34" t="str">
            <v>13</v>
          </cell>
          <cell r="D34" t="str">
            <v>00</v>
          </cell>
          <cell r="E34" t="str">
            <v>01</v>
          </cell>
          <cell r="F34" t="str">
            <v>00</v>
          </cell>
          <cell r="G34" t="str">
            <v>11</v>
          </cell>
          <cell r="H34" t="str">
            <v>21</v>
          </cell>
          <cell r="I34" t="str">
            <v>001000</v>
          </cell>
          <cell r="J34" t="str">
            <v>01</v>
          </cell>
          <cell r="K34" t="str">
            <v>4A</v>
          </cell>
          <cell r="L34" t="str">
            <v>01</v>
          </cell>
          <cell r="M34" t="str">
            <v>00101</v>
          </cell>
          <cell r="N34" t="str">
            <v>0</v>
          </cell>
          <cell r="O34" t="str">
            <v>1C</v>
          </cell>
          <cell r="P34" t="str">
            <v>000111</v>
          </cell>
          <cell r="Q34" t="str">
            <v>00</v>
          </cell>
          <cell r="R34" t="str">
            <v>8B</v>
          </cell>
          <cell r="S34" t="str">
            <v>10</v>
          </cell>
          <cell r="T34" t="str">
            <v>00101</v>
          </cell>
          <cell r="U34" t="str">
            <v>1</v>
          </cell>
        </row>
        <row r="35">
          <cell r="A35" t="str">
            <v>11101</v>
          </cell>
          <cell r="B35">
            <v>5</v>
          </cell>
          <cell r="C35" t="str">
            <v>13</v>
          </cell>
          <cell r="D35" t="str">
            <v>00</v>
          </cell>
          <cell r="E35" t="str">
            <v>01</v>
          </cell>
          <cell r="F35" t="str">
            <v>00</v>
          </cell>
          <cell r="G35" t="str">
            <v>11</v>
          </cell>
          <cell r="H35" t="str">
            <v>40</v>
          </cell>
          <cell r="I35" t="str">
            <v>010000</v>
          </cell>
          <cell r="J35" t="str">
            <v>00</v>
          </cell>
          <cell r="K35" t="str">
            <v>84</v>
          </cell>
          <cell r="L35" t="str">
            <v>10</v>
          </cell>
          <cell r="M35" t="str">
            <v>00010</v>
          </cell>
          <cell r="N35" t="str">
            <v>0</v>
          </cell>
          <cell r="O35" t="str">
            <v>1C</v>
          </cell>
          <cell r="P35" t="str">
            <v>000111</v>
          </cell>
          <cell r="Q35" t="str">
            <v>00</v>
          </cell>
          <cell r="R35" t="str">
            <v>8B</v>
          </cell>
          <cell r="S35" t="str">
            <v>10</v>
          </cell>
          <cell r="T35" t="str">
            <v>00101</v>
          </cell>
          <cell r="U35" t="str">
            <v>1</v>
          </cell>
        </row>
        <row r="36">
          <cell r="A36" t="str">
            <v>11110</v>
          </cell>
          <cell r="B36">
            <v>5</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8B</v>
          </cell>
          <cell r="S36" t="str">
            <v>10</v>
          </cell>
          <cell r="T36" t="str">
            <v>00101</v>
          </cell>
          <cell r="U36" t="str">
            <v>1</v>
          </cell>
        </row>
        <row r="37">
          <cell r="A37" t="str">
            <v>11111</v>
          </cell>
          <cell r="B37">
            <v>5</v>
          </cell>
          <cell r="C37" t="str">
            <v>13</v>
          </cell>
          <cell r="D37" t="str">
            <v>00</v>
          </cell>
          <cell r="E37" t="str">
            <v>01</v>
          </cell>
          <cell r="F37" t="str">
            <v>00</v>
          </cell>
          <cell r="G37" t="str">
            <v>11</v>
          </cell>
          <cell r="H37" t="str">
            <v>21</v>
          </cell>
          <cell r="I37" t="str">
            <v>001000</v>
          </cell>
          <cell r="J37" t="str">
            <v>01</v>
          </cell>
          <cell r="K37" t="str">
            <v>4A</v>
          </cell>
          <cell r="L37" t="str">
            <v>01</v>
          </cell>
          <cell r="M37" t="str">
            <v>00101</v>
          </cell>
          <cell r="N37" t="str">
            <v>0</v>
          </cell>
          <cell r="O37" t="str">
            <v>28</v>
          </cell>
          <cell r="P37" t="str">
            <v>001010</v>
          </cell>
          <cell r="Q37" t="str">
            <v>00</v>
          </cell>
          <cell r="R37" t="str">
            <v>8B</v>
          </cell>
          <cell r="S37" t="str">
            <v>10</v>
          </cell>
          <cell r="T37" t="str">
            <v>00101</v>
          </cell>
          <cell r="U37" t="str">
            <v>1</v>
          </cell>
        </row>
      </sheetData>
      <sheetData sheetId="6">
        <row r="6">
          <cell r="A6" t="str">
            <v>00000</v>
          </cell>
          <cell r="B6">
            <v>3</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3</v>
          </cell>
          <cell r="C7" t="str">
            <v>12</v>
          </cell>
          <cell r="D7" t="str">
            <v>00</v>
          </cell>
          <cell r="E7" t="str">
            <v>01</v>
          </cell>
          <cell r="F7" t="str">
            <v>00</v>
          </cell>
          <cell r="G7" t="str">
            <v>10</v>
          </cell>
          <cell r="H7" t="str">
            <v>0B</v>
          </cell>
          <cell r="I7" t="str">
            <v>000010</v>
          </cell>
          <cell r="J7" t="str">
            <v>11</v>
          </cell>
          <cell r="K7" t="str">
            <v>18</v>
          </cell>
          <cell r="L7" t="str">
            <v>00</v>
          </cell>
          <cell r="M7" t="str">
            <v>01100</v>
          </cell>
          <cell r="N7" t="str">
            <v>0</v>
          </cell>
          <cell r="O7" t="str">
            <v>13</v>
          </cell>
          <cell r="P7" t="str">
            <v>000100</v>
          </cell>
          <cell r="Q7" t="str">
            <v>11</v>
          </cell>
          <cell r="R7" t="str">
            <v>0C</v>
          </cell>
          <cell r="S7" t="str">
            <v>00</v>
          </cell>
          <cell r="T7" t="str">
            <v>00110</v>
          </cell>
          <cell r="U7" t="str">
            <v>0</v>
          </cell>
        </row>
        <row r="8">
          <cell r="A8" t="str">
            <v>00010</v>
          </cell>
          <cell r="B8">
            <v>3</v>
          </cell>
          <cell r="C8" t="str">
            <v>12</v>
          </cell>
          <cell r="D8" t="str">
            <v>00</v>
          </cell>
          <cell r="E8" t="str">
            <v>01</v>
          </cell>
          <cell r="F8" t="str">
            <v>00</v>
          </cell>
          <cell r="G8" t="str">
            <v>10</v>
          </cell>
          <cell r="H8" t="str">
            <v>11</v>
          </cell>
          <cell r="I8" t="str">
            <v>000100</v>
          </cell>
          <cell r="J8" t="str">
            <v>01</v>
          </cell>
          <cell r="K8" t="str">
            <v>8C</v>
          </cell>
          <cell r="L8" t="str">
            <v>10</v>
          </cell>
          <cell r="M8" t="str">
            <v>00110</v>
          </cell>
          <cell r="N8" t="str">
            <v>0</v>
          </cell>
          <cell r="O8" t="str">
            <v>13</v>
          </cell>
          <cell r="P8" t="str">
            <v>000100</v>
          </cell>
          <cell r="Q8" t="str">
            <v>11</v>
          </cell>
          <cell r="R8" t="str">
            <v>0C</v>
          </cell>
          <cell r="S8" t="str">
            <v>00</v>
          </cell>
          <cell r="T8" t="str">
            <v>00110</v>
          </cell>
          <cell r="U8" t="str">
            <v>0</v>
          </cell>
        </row>
        <row r="9">
          <cell r="A9" t="str">
            <v>00011</v>
          </cell>
          <cell r="B9">
            <v>3</v>
          </cell>
          <cell r="C9" t="str">
            <v>12</v>
          </cell>
          <cell r="D9" t="str">
            <v>00</v>
          </cell>
          <cell r="E9" t="str">
            <v>01</v>
          </cell>
          <cell r="F9" t="str">
            <v>00</v>
          </cell>
          <cell r="G9" t="str">
            <v>10</v>
          </cell>
          <cell r="H9" t="str">
            <v>20</v>
          </cell>
          <cell r="I9" t="str">
            <v>001000</v>
          </cell>
          <cell r="J9" t="str">
            <v>00</v>
          </cell>
          <cell r="K9" t="str">
            <v>C6</v>
          </cell>
          <cell r="L9" t="str">
            <v>11</v>
          </cell>
          <cell r="M9" t="str">
            <v>00011</v>
          </cell>
          <cell r="N9" t="str">
            <v>0</v>
          </cell>
          <cell r="O9" t="str">
            <v>13</v>
          </cell>
          <cell r="P9" t="str">
            <v>000100</v>
          </cell>
          <cell r="Q9" t="str">
            <v>11</v>
          </cell>
          <cell r="R9" t="str">
            <v>0C</v>
          </cell>
          <cell r="S9" t="str">
            <v>00</v>
          </cell>
          <cell r="T9" t="str">
            <v>00110</v>
          </cell>
          <cell r="U9" t="str">
            <v>0</v>
          </cell>
        </row>
        <row r="10">
          <cell r="A10" t="str">
            <v>00100</v>
          </cell>
          <cell r="B10">
            <v>3</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13</v>
          </cell>
          <cell r="P10" t="str">
            <v>000100</v>
          </cell>
          <cell r="Q10" t="str">
            <v>11</v>
          </cell>
          <cell r="R10" t="str">
            <v>0C</v>
          </cell>
          <cell r="S10" t="str">
            <v>00</v>
          </cell>
          <cell r="T10" t="str">
            <v>00110</v>
          </cell>
          <cell r="U10" t="str">
            <v>0</v>
          </cell>
        </row>
        <row r="11">
          <cell r="A11" t="str">
            <v>00101</v>
          </cell>
          <cell r="B11">
            <v>3</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0C</v>
          </cell>
          <cell r="S11" t="str">
            <v>00</v>
          </cell>
          <cell r="T11" t="str">
            <v>00110</v>
          </cell>
          <cell r="U11" t="str">
            <v>0</v>
          </cell>
        </row>
        <row r="12">
          <cell r="A12" t="str">
            <v>00110</v>
          </cell>
          <cell r="B12">
            <v>3</v>
          </cell>
          <cell r="C12" t="str">
            <v>12</v>
          </cell>
          <cell r="D12" t="str">
            <v>00</v>
          </cell>
          <cell r="E12" t="str">
            <v>01</v>
          </cell>
          <cell r="F12" t="str">
            <v>00</v>
          </cell>
          <cell r="G12" t="str">
            <v>10</v>
          </cell>
          <cell r="H12" t="str">
            <v>0B</v>
          </cell>
          <cell r="I12" t="str">
            <v>000010</v>
          </cell>
          <cell r="J12" t="str">
            <v>11</v>
          </cell>
          <cell r="K12" t="str">
            <v>18</v>
          </cell>
          <cell r="L12" t="str">
            <v>00</v>
          </cell>
          <cell r="M12" t="str">
            <v>01100</v>
          </cell>
          <cell r="N12" t="str">
            <v>0</v>
          </cell>
          <cell r="O12" t="str">
            <v>1A</v>
          </cell>
          <cell r="P12" t="str">
            <v>000110</v>
          </cell>
          <cell r="Q12" t="str">
            <v>10</v>
          </cell>
          <cell r="R12" t="str">
            <v>4C</v>
          </cell>
          <cell r="S12" t="str">
            <v>01</v>
          </cell>
          <cell r="T12" t="str">
            <v>00110</v>
          </cell>
          <cell r="U12" t="str">
            <v>0</v>
          </cell>
        </row>
        <row r="13">
          <cell r="A13" t="str">
            <v>00111</v>
          </cell>
          <cell r="B13">
            <v>3</v>
          </cell>
          <cell r="C13" t="str">
            <v>12</v>
          </cell>
          <cell r="D13" t="str">
            <v>00</v>
          </cell>
          <cell r="E13" t="str">
            <v>01</v>
          </cell>
          <cell r="F13" t="str">
            <v>00</v>
          </cell>
          <cell r="G13" t="str">
            <v>10</v>
          </cell>
          <cell r="H13" t="str">
            <v>11</v>
          </cell>
          <cell r="I13" t="str">
            <v>000100</v>
          </cell>
          <cell r="J13" t="str">
            <v>01</v>
          </cell>
          <cell r="K13" t="str">
            <v>8C</v>
          </cell>
          <cell r="L13" t="str">
            <v>10</v>
          </cell>
          <cell r="M13" t="str">
            <v>00110</v>
          </cell>
          <cell r="N13" t="str">
            <v>0</v>
          </cell>
          <cell r="O13" t="str">
            <v>1A</v>
          </cell>
          <cell r="P13" t="str">
            <v>000110</v>
          </cell>
          <cell r="Q13" t="str">
            <v>10</v>
          </cell>
          <cell r="R13" t="str">
            <v>4C</v>
          </cell>
          <cell r="S13" t="str">
            <v>01</v>
          </cell>
          <cell r="T13" t="str">
            <v>00110</v>
          </cell>
          <cell r="U13" t="str">
            <v>0</v>
          </cell>
        </row>
        <row r="14">
          <cell r="A14" t="str">
            <v>01000</v>
          </cell>
          <cell r="B14">
            <v>3</v>
          </cell>
          <cell r="C14" t="str">
            <v>12</v>
          </cell>
          <cell r="D14" t="str">
            <v>00</v>
          </cell>
          <cell r="E14" t="str">
            <v>01</v>
          </cell>
          <cell r="F14" t="str">
            <v>00</v>
          </cell>
          <cell r="G14" t="str">
            <v>10</v>
          </cell>
          <cell r="H14" t="str">
            <v>20</v>
          </cell>
          <cell r="I14" t="str">
            <v>001000</v>
          </cell>
          <cell r="J14" t="str">
            <v>00</v>
          </cell>
          <cell r="K14" t="str">
            <v>C6</v>
          </cell>
          <cell r="L14" t="str">
            <v>11</v>
          </cell>
          <cell r="M14" t="str">
            <v>00011</v>
          </cell>
          <cell r="N14" t="str">
            <v>0</v>
          </cell>
          <cell r="O14" t="str">
            <v>1A</v>
          </cell>
          <cell r="P14" t="str">
            <v>000110</v>
          </cell>
          <cell r="Q14" t="str">
            <v>10</v>
          </cell>
          <cell r="R14" t="str">
            <v>4C</v>
          </cell>
          <cell r="S14" t="str">
            <v>01</v>
          </cell>
          <cell r="T14" t="str">
            <v>00110</v>
          </cell>
          <cell r="U14" t="str">
            <v>0</v>
          </cell>
        </row>
        <row r="15">
          <cell r="A15" t="str">
            <v>01001</v>
          </cell>
          <cell r="B15">
            <v>3</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1A</v>
          </cell>
          <cell r="P15" t="str">
            <v>000110</v>
          </cell>
          <cell r="Q15" t="str">
            <v>10</v>
          </cell>
          <cell r="R15" t="str">
            <v>4C</v>
          </cell>
          <cell r="S15" t="str">
            <v>01</v>
          </cell>
          <cell r="T15" t="str">
            <v>00110</v>
          </cell>
          <cell r="U15" t="str">
            <v>0</v>
          </cell>
        </row>
        <row r="16">
          <cell r="A16" t="str">
            <v>01010</v>
          </cell>
          <cell r="B16">
            <v>3</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4C</v>
          </cell>
          <cell r="S16" t="str">
            <v>01</v>
          </cell>
          <cell r="T16" t="str">
            <v>00110</v>
          </cell>
          <cell r="U16" t="str">
            <v>0</v>
          </cell>
        </row>
        <row r="17">
          <cell r="A17" t="str">
            <v>01011</v>
          </cell>
          <cell r="B17">
            <v>3</v>
          </cell>
          <cell r="C17" t="str">
            <v>12</v>
          </cell>
          <cell r="D17" t="str">
            <v>00</v>
          </cell>
          <cell r="E17" t="str">
            <v>01</v>
          </cell>
          <cell r="F17" t="str">
            <v>00</v>
          </cell>
          <cell r="G17" t="str">
            <v>10</v>
          </cell>
          <cell r="H17" t="str">
            <v>0B</v>
          </cell>
          <cell r="I17" t="str">
            <v>000010</v>
          </cell>
          <cell r="J17" t="str">
            <v>11</v>
          </cell>
          <cell r="K17" t="str">
            <v>18</v>
          </cell>
          <cell r="L17" t="str">
            <v>00</v>
          </cell>
          <cell r="M17" t="str">
            <v>01100</v>
          </cell>
          <cell r="N17" t="str">
            <v>0</v>
          </cell>
          <cell r="O17" t="str">
            <v>22</v>
          </cell>
          <cell r="P17" t="str">
            <v>001000</v>
          </cell>
          <cell r="Q17" t="str">
            <v>10</v>
          </cell>
          <cell r="R17" t="str">
            <v>46</v>
          </cell>
          <cell r="S17" t="str">
            <v>01</v>
          </cell>
          <cell r="T17" t="str">
            <v>00011</v>
          </cell>
          <cell r="U17" t="str">
            <v>0</v>
          </cell>
        </row>
        <row r="18">
          <cell r="A18" t="str">
            <v>01100</v>
          </cell>
          <cell r="B18">
            <v>3</v>
          </cell>
          <cell r="C18" t="str">
            <v>12</v>
          </cell>
          <cell r="D18" t="str">
            <v>00</v>
          </cell>
          <cell r="E18" t="str">
            <v>01</v>
          </cell>
          <cell r="F18" t="str">
            <v>00</v>
          </cell>
          <cell r="G18" t="str">
            <v>10</v>
          </cell>
          <cell r="H18" t="str">
            <v>11</v>
          </cell>
          <cell r="I18" t="str">
            <v>000100</v>
          </cell>
          <cell r="J18" t="str">
            <v>01</v>
          </cell>
          <cell r="K18" t="str">
            <v>8C</v>
          </cell>
          <cell r="L18" t="str">
            <v>10</v>
          </cell>
          <cell r="M18" t="str">
            <v>00110</v>
          </cell>
          <cell r="N18" t="str">
            <v>0</v>
          </cell>
          <cell r="O18" t="str">
            <v>22</v>
          </cell>
          <cell r="P18" t="str">
            <v>001000</v>
          </cell>
          <cell r="Q18" t="str">
            <v>10</v>
          </cell>
          <cell r="R18" t="str">
            <v>46</v>
          </cell>
          <cell r="S18" t="str">
            <v>01</v>
          </cell>
          <cell r="T18" t="str">
            <v>00011</v>
          </cell>
          <cell r="U18" t="str">
            <v>0</v>
          </cell>
        </row>
        <row r="19">
          <cell r="A19" t="str">
            <v>01101</v>
          </cell>
          <cell r="B19">
            <v>3</v>
          </cell>
          <cell r="C19" t="str">
            <v>12</v>
          </cell>
          <cell r="D19" t="str">
            <v>00</v>
          </cell>
          <cell r="E19" t="str">
            <v>01</v>
          </cell>
          <cell r="F19" t="str">
            <v>00</v>
          </cell>
          <cell r="G19" t="str">
            <v>10</v>
          </cell>
          <cell r="H19" t="str">
            <v>20</v>
          </cell>
          <cell r="I19" t="str">
            <v>001000</v>
          </cell>
          <cell r="J19" t="str">
            <v>00</v>
          </cell>
          <cell r="K19" t="str">
            <v>C6</v>
          </cell>
          <cell r="L19" t="str">
            <v>11</v>
          </cell>
          <cell r="M19" t="str">
            <v>00011</v>
          </cell>
          <cell r="N19" t="str">
            <v>0</v>
          </cell>
          <cell r="O19" t="str">
            <v>22</v>
          </cell>
          <cell r="P19" t="str">
            <v>001000</v>
          </cell>
          <cell r="Q19" t="str">
            <v>10</v>
          </cell>
          <cell r="R19" t="str">
            <v>46</v>
          </cell>
          <cell r="S19" t="str">
            <v>01</v>
          </cell>
          <cell r="T19" t="str">
            <v>00011</v>
          </cell>
          <cell r="U19" t="str">
            <v>0</v>
          </cell>
        </row>
        <row r="20">
          <cell r="A20" t="str">
            <v>01110</v>
          </cell>
          <cell r="B20">
            <v>3</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22</v>
          </cell>
          <cell r="P20" t="str">
            <v>001000</v>
          </cell>
          <cell r="Q20" t="str">
            <v>10</v>
          </cell>
          <cell r="R20" t="str">
            <v>46</v>
          </cell>
          <cell r="S20" t="str">
            <v>01</v>
          </cell>
          <cell r="T20" t="str">
            <v>00011</v>
          </cell>
          <cell r="U20" t="str">
            <v>0</v>
          </cell>
        </row>
        <row r="21">
          <cell r="A21" t="str">
            <v>01111</v>
          </cell>
          <cell r="B21">
            <v>3</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46</v>
          </cell>
          <cell r="S21" t="str">
            <v>01</v>
          </cell>
          <cell r="T21" t="str">
            <v>00011</v>
          </cell>
          <cell r="U21" t="str">
            <v>0</v>
          </cell>
        </row>
        <row r="22">
          <cell r="A22" t="str">
            <v>10000</v>
          </cell>
          <cell r="B22">
            <v>3</v>
          </cell>
          <cell r="C22" t="str">
            <v>12</v>
          </cell>
          <cell r="D22" t="str">
            <v>00</v>
          </cell>
          <cell r="E22" t="str">
            <v>01</v>
          </cell>
          <cell r="F22" t="str">
            <v>00</v>
          </cell>
          <cell r="G22" t="str">
            <v>10</v>
          </cell>
          <cell r="H22" t="str">
            <v>0B</v>
          </cell>
          <cell r="I22" t="str">
            <v>000010</v>
          </cell>
          <cell r="J22" t="str">
            <v>11</v>
          </cell>
          <cell r="K22" t="str">
            <v>18</v>
          </cell>
          <cell r="L22" t="str">
            <v>00</v>
          </cell>
          <cell r="M22" t="str">
            <v>01100</v>
          </cell>
          <cell r="N22" t="str">
            <v>0</v>
          </cell>
          <cell r="O22" t="str">
            <v>29</v>
          </cell>
          <cell r="P22" t="str">
            <v>001010</v>
          </cell>
          <cell r="Q22" t="str">
            <v>01</v>
          </cell>
          <cell r="R22" t="str">
            <v>86</v>
          </cell>
          <cell r="S22" t="str">
            <v>10</v>
          </cell>
          <cell r="T22" t="str">
            <v>00011</v>
          </cell>
          <cell r="U22" t="str">
            <v>0</v>
          </cell>
        </row>
        <row r="23">
          <cell r="A23" t="str">
            <v>10001</v>
          </cell>
          <cell r="B23">
            <v>3</v>
          </cell>
          <cell r="C23" t="str">
            <v>12</v>
          </cell>
          <cell r="D23" t="str">
            <v>00</v>
          </cell>
          <cell r="E23" t="str">
            <v>01</v>
          </cell>
          <cell r="F23" t="str">
            <v>00</v>
          </cell>
          <cell r="G23" t="str">
            <v>10</v>
          </cell>
          <cell r="H23" t="str">
            <v>11</v>
          </cell>
          <cell r="I23" t="str">
            <v>000100</v>
          </cell>
          <cell r="J23" t="str">
            <v>01</v>
          </cell>
          <cell r="K23" t="str">
            <v>8C</v>
          </cell>
          <cell r="L23" t="str">
            <v>10</v>
          </cell>
          <cell r="M23" t="str">
            <v>00110</v>
          </cell>
          <cell r="N23" t="str">
            <v>0</v>
          </cell>
          <cell r="O23" t="str">
            <v>29</v>
          </cell>
          <cell r="P23" t="str">
            <v>001010</v>
          </cell>
          <cell r="Q23" t="str">
            <v>01</v>
          </cell>
          <cell r="R23" t="str">
            <v>86</v>
          </cell>
          <cell r="S23" t="str">
            <v>10</v>
          </cell>
          <cell r="T23" t="str">
            <v>00011</v>
          </cell>
          <cell r="U23" t="str">
            <v>0</v>
          </cell>
        </row>
        <row r="24">
          <cell r="A24" t="str">
            <v>10010</v>
          </cell>
          <cell r="B24">
            <v>3</v>
          </cell>
          <cell r="C24" t="str">
            <v>12</v>
          </cell>
          <cell r="D24" t="str">
            <v>00</v>
          </cell>
          <cell r="E24" t="str">
            <v>01</v>
          </cell>
          <cell r="F24" t="str">
            <v>00</v>
          </cell>
          <cell r="G24" t="str">
            <v>10</v>
          </cell>
          <cell r="H24" t="str">
            <v>20</v>
          </cell>
          <cell r="I24" t="str">
            <v>001000</v>
          </cell>
          <cell r="J24" t="str">
            <v>00</v>
          </cell>
          <cell r="K24" t="str">
            <v>C6</v>
          </cell>
          <cell r="L24" t="str">
            <v>11</v>
          </cell>
          <cell r="M24" t="str">
            <v>00011</v>
          </cell>
          <cell r="N24" t="str">
            <v>0</v>
          </cell>
          <cell r="O24" t="str">
            <v>29</v>
          </cell>
          <cell r="P24" t="str">
            <v>001010</v>
          </cell>
          <cell r="Q24" t="str">
            <v>01</v>
          </cell>
          <cell r="R24" t="str">
            <v>86</v>
          </cell>
          <cell r="S24" t="str">
            <v>10</v>
          </cell>
          <cell r="T24" t="str">
            <v>00011</v>
          </cell>
          <cell r="U24" t="str">
            <v>0</v>
          </cell>
        </row>
        <row r="25">
          <cell r="A25" t="str">
            <v>10011</v>
          </cell>
          <cell r="B25">
            <v>3</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86</v>
          </cell>
          <cell r="S25" t="str">
            <v>10</v>
          </cell>
          <cell r="T25" t="str">
            <v>00011</v>
          </cell>
          <cell r="U25" t="str">
            <v>0</v>
          </cell>
        </row>
        <row r="26">
          <cell r="A26" t="str">
            <v>10100</v>
          </cell>
          <cell r="B26">
            <v>3</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86</v>
          </cell>
          <cell r="S26" t="str">
            <v>10</v>
          </cell>
          <cell r="T26" t="str">
            <v>00011</v>
          </cell>
          <cell r="U26" t="str">
            <v>0</v>
          </cell>
        </row>
        <row r="27">
          <cell r="A27" t="str">
            <v>10101</v>
          </cell>
          <cell r="B27">
            <v>3</v>
          </cell>
          <cell r="C27" t="str">
            <v>13</v>
          </cell>
          <cell r="D27" t="str">
            <v>00</v>
          </cell>
          <cell r="E27" t="str">
            <v>01</v>
          </cell>
          <cell r="F27" t="str">
            <v>00</v>
          </cell>
          <cell r="G27" t="str">
            <v>11</v>
          </cell>
          <cell r="H27" t="str">
            <v>0B</v>
          </cell>
          <cell r="I27" t="str">
            <v>000010</v>
          </cell>
          <cell r="J27" t="str">
            <v>11</v>
          </cell>
          <cell r="K27" t="str">
            <v>18</v>
          </cell>
          <cell r="L27" t="str">
            <v>00</v>
          </cell>
          <cell r="M27" t="str">
            <v>01100</v>
          </cell>
          <cell r="N27" t="str">
            <v>0</v>
          </cell>
          <cell r="O27" t="str">
            <v>19</v>
          </cell>
          <cell r="P27" t="str">
            <v>000110</v>
          </cell>
          <cell r="Q27" t="str">
            <v>01</v>
          </cell>
          <cell r="R27" t="str">
            <v>86</v>
          </cell>
          <cell r="S27" t="str">
            <v>10</v>
          </cell>
          <cell r="T27" t="str">
            <v>00011</v>
          </cell>
          <cell r="U27" t="str">
            <v>0</v>
          </cell>
        </row>
        <row r="28">
          <cell r="A28" t="str">
            <v>10110</v>
          </cell>
          <cell r="B28">
            <v>3</v>
          </cell>
          <cell r="C28" t="str">
            <v>13</v>
          </cell>
          <cell r="D28" t="str">
            <v>00</v>
          </cell>
          <cell r="E28" t="str">
            <v>01</v>
          </cell>
          <cell r="F28" t="str">
            <v>00</v>
          </cell>
          <cell r="G28" t="str">
            <v>11</v>
          </cell>
          <cell r="H28" t="str">
            <v>11</v>
          </cell>
          <cell r="I28" t="str">
            <v>000100</v>
          </cell>
          <cell r="J28" t="str">
            <v>01</v>
          </cell>
          <cell r="K28" t="str">
            <v>8C</v>
          </cell>
          <cell r="L28" t="str">
            <v>10</v>
          </cell>
          <cell r="M28" t="str">
            <v>00110</v>
          </cell>
          <cell r="N28" t="str">
            <v>0</v>
          </cell>
          <cell r="O28" t="str">
            <v>19</v>
          </cell>
          <cell r="P28" t="str">
            <v>000110</v>
          </cell>
          <cell r="Q28" t="str">
            <v>01</v>
          </cell>
          <cell r="R28" t="str">
            <v>86</v>
          </cell>
          <cell r="S28" t="str">
            <v>10</v>
          </cell>
          <cell r="T28" t="str">
            <v>00011</v>
          </cell>
          <cell r="U28" t="str">
            <v>0</v>
          </cell>
        </row>
        <row r="29">
          <cell r="A29" t="str">
            <v>10111</v>
          </cell>
          <cell r="B29">
            <v>3</v>
          </cell>
          <cell r="C29" t="str">
            <v>13</v>
          </cell>
          <cell r="D29" t="str">
            <v>00</v>
          </cell>
          <cell r="E29" t="str">
            <v>01</v>
          </cell>
          <cell r="F29" t="str">
            <v>00</v>
          </cell>
          <cell r="G29" t="str">
            <v>11</v>
          </cell>
          <cell r="H29" t="str">
            <v>20</v>
          </cell>
          <cell r="I29" t="str">
            <v>001000</v>
          </cell>
          <cell r="J29" t="str">
            <v>00</v>
          </cell>
          <cell r="K29" t="str">
            <v>C6</v>
          </cell>
          <cell r="L29" t="str">
            <v>11</v>
          </cell>
          <cell r="M29" t="str">
            <v>00011</v>
          </cell>
          <cell r="N29" t="str">
            <v>0</v>
          </cell>
          <cell r="O29" t="str">
            <v>19</v>
          </cell>
          <cell r="P29" t="str">
            <v>000110</v>
          </cell>
          <cell r="Q29" t="str">
            <v>01</v>
          </cell>
          <cell r="R29" t="str">
            <v>86</v>
          </cell>
          <cell r="S29" t="str">
            <v>10</v>
          </cell>
          <cell r="T29" t="str">
            <v>00011</v>
          </cell>
          <cell r="U29" t="str">
            <v>0</v>
          </cell>
        </row>
        <row r="30">
          <cell r="A30" t="str">
            <v>11000</v>
          </cell>
          <cell r="B30">
            <v>3</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86</v>
          </cell>
          <cell r="S30" t="str">
            <v>10</v>
          </cell>
          <cell r="T30" t="str">
            <v>00011</v>
          </cell>
          <cell r="U30" t="str">
            <v>0</v>
          </cell>
        </row>
        <row r="31">
          <cell r="A31" t="str">
            <v>11001</v>
          </cell>
          <cell r="B31">
            <v>3</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86</v>
          </cell>
          <cell r="S31" t="str">
            <v>10</v>
          </cell>
          <cell r="T31" t="str">
            <v>00011</v>
          </cell>
          <cell r="U31" t="str">
            <v>0</v>
          </cell>
        </row>
        <row r="32">
          <cell r="A32" t="str">
            <v>11010</v>
          </cell>
          <cell r="B32">
            <v>3</v>
          </cell>
          <cell r="C32" t="str">
            <v>13</v>
          </cell>
          <cell r="D32" t="str">
            <v>00</v>
          </cell>
          <cell r="E32" t="str">
            <v>01</v>
          </cell>
          <cell r="F32" t="str">
            <v>00</v>
          </cell>
          <cell r="G32" t="str">
            <v>11</v>
          </cell>
          <cell r="H32" t="str">
            <v>0B</v>
          </cell>
          <cell r="I32" t="str">
            <v>000010</v>
          </cell>
          <cell r="J32" t="str">
            <v>11</v>
          </cell>
          <cell r="K32" t="str">
            <v>18</v>
          </cell>
          <cell r="L32" t="str">
            <v>00</v>
          </cell>
          <cell r="M32" t="str">
            <v>01100</v>
          </cell>
          <cell r="N32" t="str">
            <v>0</v>
          </cell>
          <cell r="O32" t="str">
            <v>1C</v>
          </cell>
          <cell r="P32" t="str">
            <v>000111</v>
          </cell>
          <cell r="Q32" t="str">
            <v>00</v>
          </cell>
          <cell r="R32" t="str">
            <v>C6</v>
          </cell>
          <cell r="S32" t="str">
            <v>11</v>
          </cell>
          <cell r="T32" t="str">
            <v>00011</v>
          </cell>
          <cell r="U32" t="str">
            <v>0</v>
          </cell>
        </row>
        <row r="33">
          <cell r="A33" t="str">
            <v>11011</v>
          </cell>
          <cell r="B33">
            <v>3</v>
          </cell>
          <cell r="C33" t="str">
            <v>13</v>
          </cell>
          <cell r="D33" t="str">
            <v>00</v>
          </cell>
          <cell r="E33" t="str">
            <v>01</v>
          </cell>
          <cell r="F33" t="str">
            <v>00</v>
          </cell>
          <cell r="G33" t="str">
            <v>11</v>
          </cell>
          <cell r="H33" t="str">
            <v>11</v>
          </cell>
          <cell r="I33" t="str">
            <v>000100</v>
          </cell>
          <cell r="J33" t="str">
            <v>01</v>
          </cell>
          <cell r="K33" t="str">
            <v>8C</v>
          </cell>
          <cell r="L33" t="str">
            <v>10</v>
          </cell>
          <cell r="M33" t="str">
            <v>00110</v>
          </cell>
          <cell r="N33" t="str">
            <v>0</v>
          </cell>
          <cell r="O33" t="str">
            <v>1C</v>
          </cell>
          <cell r="P33" t="str">
            <v>000111</v>
          </cell>
          <cell r="Q33" t="str">
            <v>00</v>
          </cell>
          <cell r="R33" t="str">
            <v>C6</v>
          </cell>
          <cell r="S33" t="str">
            <v>11</v>
          </cell>
          <cell r="T33" t="str">
            <v>00011</v>
          </cell>
          <cell r="U33" t="str">
            <v>0</v>
          </cell>
        </row>
        <row r="34">
          <cell r="A34" t="str">
            <v>11100</v>
          </cell>
          <cell r="B34">
            <v>3</v>
          </cell>
          <cell r="C34" t="str">
            <v>13</v>
          </cell>
          <cell r="D34" t="str">
            <v>00</v>
          </cell>
          <cell r="E34" t="str">
            <v>01</v>
          </cell>
          <cell r="F34" t="str">
            <v>00</v>
          </cell>
          <cell r="G34" t="str">
            <v>11</v>
          </cell>
          <cell r="H34" t="str">
            <v>20</v>
          </cell>
          <cell r="I34" t="str">
            <v>001000</v>
          </cell>
          <cell r="J34" t="str">
            <v>00</v>
          </cell>
          <cell r="K34" t="str">
            <v>C6</v>
          </cell>
          <cell r="L34" t="str">
            <v>11</v>
          </cell>
          <cell r="M34" t="str">
            <v>00011</v>
          </cell>
          <cell r="N34" t="str">
            <v>0</v>
          </cell>
          <cell r="O34" t="str">
            <v>1C</v>
          </cell>
          <cell r="P34" t="str">
            <v>000111</v>
          </cell>
          <cell r="Q34" t="str">
            <v>00</v>
          </cell>
          <cell r="R34" t="str">
            <v>C6</v>
          </cell>
          <cell r="S34" t="str">
            <v>11</v>
          </cell>
          <cell r="T34" t="str">
            <v>00011</v>
          </cell>
          <cell r="U34" t="str">
            <v>0</v>
          </cell>
        </row>
        <row r="35">
          <cell r="A35" t="str">
            <v>11101</v>
          </cell>
          <cell r="B35">
            <v>3</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C6</v>
          </cell>
          <cell r="S35" t="str">
            <v>11</v>
          </cell>
          <cell r="T35" t="str">
            <v>00011</v>
          </cell>
          <cell r="U35" t="str">
            <v>0</v>
          </cell>
        </row>
        <row r="36">
          <cell r="A36" t="str">
            <v>11110</v>
          </cell>
          <cell r="B36">
            <v>3</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C6</v>
          </cell>
          <cell r="S36" t="str">
            <v>11</v>
          </cell>
          <cell r="T36" t="str">
            <v>00011</v>
          </cell>
          <cell r="U36" t="str">
            <v>0</v>
          </cell>
        </row>
        <row r="37">
          <cell r="A37" t="str">
            <v>11111</v>
          </cell>
          <cell r="B37">
            <v>3</v>
          </cell>
          <cell r="C37" t="str">
            <v>13</v>
          </cell>
          <cell r="D37" t="str">
            <v>00</v>
          </cell>
          <cell r="E37" t="str">
            <v>01</v>
          </cell>
          <cell r="F37" t="str">
            <v>00</v>
          </cell>
          <cell r="G37" t="str">
            <v>11</v>
          </cell>
          <cell r="H37" t="str">
            <v>20</v>
          </cell>
          <cell r="I37" t="str">
            <v>001000</v>
          </cell>
          <cell r="J37" t="str">
            <v>00</v>
          </cell>
          <cell r="K37" t="str">
            <v>C6</v>
          </cell>
          <cell r="L37" t="str">
            <v>11</v>
          </cell>
          <cell r="M37" t="str">
            <v>00011</v>
          </cell>
          <cell r="N37" t="str">
            <v>0</v>
          </cell>
          <cell r="O37" t="str">
            <v>28</v>
          </cell>
          <cell r="P37" t="str">
            <v>001010</v>
          </cell>
          <cell r="Q37" t="str">
            <v>00</v>
          </cell>
          <cell r="R37" t="str">
            <v>C6</v>
          </cell>
          <cell r="S37" t="str">
            <v>11</v>
          </cell>
          <cell r="T37" t="str">
            <v>00011</v>
          </cell>
          <cell r="U37" t="str">
            <v>0</v>
          </cell>
        </row>
      </sheetData>
      <sheetData sheetId="7">
        <row r="6">
          <cell r="A6" t="str">
            <v>00000</v>
          </cell>
          <cell r="B6">
            <v>3</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3</v>
          </cell>
          <cell r="C7" t="str">
            <v>12</v>
          </cell>
          <cell r="D7" t="str">
            <v>00</v>
          </cell>
          <cell r="E7" t="str">
            <v>01</v>
          </cell>
          <cell r="F7" t="str">
            <v>00</v>
          </cell>
          <cell r="G7" t="str">
            <v>10</v>
          </cell>
          <cell r="H7" t="str">
            <v>0B</v>
          </cell>
          <cell r="I7" t="str">
            <v>000010</v>
          </cell>
          <cell r="J7" t="str">
            <v>11</v>
          </cell>
          <cell r="K7" t="str">
            <v>18</v>
          </cell>
          <cell r="L7" t="str">
            <v>00</v>
          </cell>
          <cell r="M7" t="str">
            <v>01100</v>
          </cell>
          <cell r="N7" t="str">
            <v>0</v>
          </cell>
          <cell r="O7" t="str">
            <v>13</v>
          </cell>
          <cell r="P7" t="str">
            <v>000100</v>
          </cell>
          <cell r="Q7" t="str">
            <v>11</v>
          </cell>
          <cell r="R7" t="str">
            <v>0C</v>
          </cell>
          <cell r="S7" t="str">
            <v>00</v>
          </cell>
          <cell r="T7" t="str">
            <v>00110</v>
          </cell>
          <cell r="U7" t="str">
            <v>0</v>
          </cell>
        </row>
        <row r="8">
          <cell r="A8" t="str">
            <v>00010</v>
          </cell>
          <cell r="B8">
            <v>3</v>
          </cell>
          <cell r="C8" t="str">
            <v>12</v>
          </cell>
          <cell r="D8" t="str">
            <v>00</v>
          </cell>
          <cell r="E8" t="str">
            <v>01</v>
          </cell>
          <cell r="F8" t="str">
            <v>00</v>
          </cell>
          <cell r="G8" t="str">
            <v>10</v>
          </cell>
          <cell r="H8" t="str">
            <v>11</v>
          </cell>
          <cell r="I8" t="str">
            <v>000100</v>
          </cell>
          <cell r="J8" t="str">
            <v>01</v>
          </cell>
          <cell r="K8" t="str">
            <v>8C</v>
          </cell>
          <cell r="L8" t="str">
            <v>10</v>
          </cell>
          <cell r="M8" t="str">
            <v>00110</v>
          </cell>
          <cell r="N8" t="str">
            <v>0</v>
          </cell>
          <cell r="O8" t="str">
            <v>13</v>
          </cell>
          <cell r="P8" t="str">
            <v>000100</v>
          </cell>
          <cell r="Q8" t="str">
            <v>11</v>
          </cell>
          <cell r="R8" t="str">
            <v>0C</v>
          </cell>
          <cell r="S8" t="str">
            <v>00</v>
          </cell>
          <cell r="T8" t="str">
            <v>00110</v>
          </cell>
          <cell r="U8" t="str">
            <v>0</v>
          </cell>
        </row>
        <row r="9">
          <cell r="A9" t="str">
            <v>00011</v>
          </cell>
          <cell r="B9">
            <v>3</v>
          </cell>
          <cell r="C9" t="str">
            <v>12</v>
          </cell>
          <cell r="D9" t="str">
            <v>00</v>
          </cell>
          <cell r="E9" t="str">
            <v>01</v>
          </cell>
          <cell r="F9" t="str">
            <v>00</v>
          </cell>
          <cell r="G9" t="str">
            <v>10</v>
          </cell>
          <cell r="H9" t="str">
            <v>20</v>
          </cell>
          <cell r="I9" t="str">
            <v>001000</v>
          </cell>
          <cell r="J9" t="str">
            <v>00</v>
          </cell>
          <cell r="K9" t="str">
            <v>C6</v>
          </cell>
          <cell r="L9" t="str">
            <v>11</v>
          </cell>
          <cell r="M9" t="str">
            <v>00011</v>
          </cell>
          <cell r="N9" t="str">
            <v>0</v>
          </cell>
          <cell r="O9" t="str">
            <v>13</v>
          </cell>
          <cell r="P9" t="str">
            <v>000100</v>
          </cell>
          <cell r="Q9" t="str">
            <v>11</v>
          </cell>
          <cell r="R9" t="str">
            <v>0C</v>
          </cell>
          <cell r="S9" t="str">
            <v>00</v>
          </cell>
          <cell r="T9" t="str">
            <v>00110</v>
          </cell>
          <cell r="U9" t="str">
            <v>0</v>
          </cell>
        </row>
        <row r="10">
          <cell r="A10" t="str">
            <v>00100</v>
          </cell>
          <cell r="B10">
            <v>3</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13</v>
          </cell>
          <cell r="P10" t="str">
            <v>000100</v>
          </cell>
          <cell r="Q10" t="str">
            <v>11</v>
          </cell>
          <cell r="R10" t="str">
            <v>0C</v>
          </cell>
          <cell r="S10" t="str">
            <v>00</v>
          </cell>
          <cell r="T10" t="str">
            <v>00110</v>
          </cell>
          <cell r="U10" t="str">
            <v>0</v>
          </cell>
        </row>
        <row r="11">
          <cell r="A11" t="str">
            <v>00101</v>
          </cell>
          <cell r="B11">
            <v>3</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0C</v>
          </cell>
          <cell r="S11" t="str">
            <v>00</v>
          </cell>
          <cell r="T11" t="str">
            <v>00110</v>
          </cell>
          <cell r="U11" t="str">
            <v>0</v>
          </cell>
        </row>
        <row r="12">
          <cell r="A12" t="str">
            <v>00110</v>
          </cell>
          <cell r="B12">
            <v>3</v>
          </cell>
          <cell r="C12" t="str">
            <v>12</v>
          </cell>
          <cell r="D12" t="str">
            <v>00</v>
          </cell>
          <cell r="E12" t="str">
            <v>01</v>
          </cell>
          <cell r="F12" t="str">
            <v>00</v>
          </cell>
          <cell r="G12" t="str">
            <v>10</v>
          </cell>
          <cell r="H12" t="str">
            <v>0B</v>
          </cell>
          <cell r="I12" t="str">
            <v>000010</v>
          </cell>
          <cell r="J12" t="str">
            <v>11</v>
          </cell>
          <cell r="K12" t="str">
            <v>18</v>
          </cell>
          <cell r="L12" t="str">
            <v>00</v>
          </cell>
          <cell r="M12" t="str">
            <v>01100</v>
          </cell>
          <cell r="N12" t="str">
            <v>0</v>
          </cell>
          <cell r="O12" t="str">
            <v>1A</v>
          </cell>
          <cell r="P12" t="str">
            <v>000110</v>
          </cell>
          <cell r="Q12" t="str">
            <v>10</v>
          </cell>
          <cell r="R12" t="str">
            <v>4C</v>
          </cell>
          <cell r="S12" t="str">
            <v>01</v>
          </cell>
          <cell r="T12" t="str">
            <v>00110</v>
          </cell>
          <cell r="U12" t="str">
            <v>0</v>
          </cell>
        </row>
        <row r="13">
          <cell r="A13" t="str">
            <v>00111</v>
          </cell>
          <cell r="B13">
            <v>3</v>
          </cell>
          <cell r="C13" t="str">
            <v>12</v>
          </cell>
          <cell r="D13" t="str">
            <v>00</v>
          </cell>
          <cell r="E13" t="str">
            <v>01</v>
          </cell>
          <cell r="F13" t="str">
            <v>00</v>
          </cell>
          <cell r="G13" t="str">
            <v>10</v>
          </cell>
          <cell r="H13" t="str">
            <v>11</v>
          </cell>
          <cell r="I13" t="str">
            <v>000100</v>
          </cell>
          <cell r="J13" t="str">
            <v>01</v>
          </cell>
          <cell r="K13" t="str">
            <v>8C</v>
          </cell>
          <cell r="L13" t="str">
            <v>10</v>
          </cell>
          <cell r="M13" t="str">
            <v>00110</v>
          </cell>
          <cell r="N13" t="str">
            <v>0</v>
          </cell>
          <cell r="O13" t="str">
            <v>1A</v>
          </cell>
          <cell r="P13" t="str">
            <v>000110</v>
          </cell>
          <cell r="Q13" t="str">
            <v>10</v>
          </cell>
          <cell r="R13" t="str">
            <v>4C</v>
          </cell>
          <cell r="S13" t="str">
            <v>01</v>
          </cell>
          <cell r="T13" t="str">
            <v>00110</v>
          </cell>
          <cell r="U13" t="str">
            <v>0</v>
          </cell>
        </row>
        <row r="14">
          <cell r="A14" t="str">
            <v>01000</v>
          </cell>
          <cell r="B14">
            <v>3</v>
          </cell>
          <cell r="C14" t="str">
            <v>12</v>
          </cell>
          <cell r="D14" t="str">
            <v>00</v>
          </cell>
          <cell r="E14" t="str">
            <v>01</v>
          </cell>
          <cell r="F14" t="str">
            <v>00</v>
          </cell>
          <cell r="G14" t="str">
            <v>10</v>
          </cell>
          <cell r="H14" t="str">
            <v>20</v>
          </cell>
          <cell r="I14" t="str">
            <v>001000</v>
          </cell>
          <cell r="J14" t="str">
            <v>00</v>
          </cell>
          <cell r="K14" t="str">
            <v>C6</v>
          </cell>
          <cell r="L14" t="str">
            <v>11</v>
          </cell>
          <cell r="M14" t="str">
            <v>00011</v>
          </cell>
          <cell r="N14" t="str">
            <v>0</v>
          </cell>
          <cell r="O14" t="str">
            <v>1A</v>
          </cell>
          <cell r="P14" t="str">
            <v>000110</v>
          </cell>
          <cell r="Q14" t="str">
            <v>10</v>
          </cell>
          <cell r="R14" t="str">
            <v>4C</v>
          </cell>
          <cell r="S14" t="str">
            <v>01</v>
          </cell>
          <cell r="T14" t="str">
            <v>00110</v>
          </cell>
          <cell r="U14" t="str">
            <v>0</v>
          </cell>
        </row>
        <row r="15">
          <cell r="A15" t="str">
            <v>01001</v>
          </cell>
          <cell r="B15">
            <v>3</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1A</v>
          </cell>
          <cell r="P15" t="str">
            <v>000110</v>
          </cell>
          <cell r="Q15" t="str">
            <v>10</v>
          </cell>
          <cell r="R15" t="str">
            <v>4C</v>
          </cell>
          <cell r="S15" t="str">
            <v>01</v>
          </cell>
          <cell r="T15" t="str">
            <v>00110</v>
          </cell>
          <cell r="U15" t="str">
            <v>0</v>
          </cell>
        </row>
        <row r="16">
          <cell r="A16" t="str">
            <v>01010</v>
          </cell>
          <cell r="B16">
            <v>3</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4C</v>
          </cell>
          <cell r="S16" t="str">
            <v>01</v>
          </cell>
          <cell r="T16" t="str">
            <v>00110</v>
          </cell>
          <cell r="U16" t="str">
            <v>0</v>
          </cell>
        </row>
        <row r="17">
          <cell r="A17" t="str">
            <v>01011</v>
          </cell>
          <cell r="B17">
            <v>3</v>
          </cell>
          <cell r="C17" t="str">
            <v>12</v>
          </cell>
          <cell r="D17" t="str">
            <v>00</v>
          </cell>
          <cell r="E17" t="str">
            <v>01</v>
          </cell>
          <cell r="F17" t="str">
            <v>00</v>
          </cell>
          <cell r="G17" t="str">
            <v>10</v>
          </cell>
          <cell r="H17" t="str">
            <v>0B</v>
          </cell>
          <cell r="I17" t="str">
            <v>000010</v>
          </cell>
          <cell r="J17" t="str">
            <v>11</v>
          </cell>
          <cell r="K17" t="str">
            <v>18</v>
          </cell>
          <cell r="L17" t="str">
            <v>00</v>
          </cell>
          <cell r="M17" t="str">
            <v>01100</v>
          </cell>
          <cell r="N17" t="str">
            <v>0</v>
          </cell>
          <cell r="O17" t="str">
            <v>22</v>
          </cell>
          <cell r="P17" t="str">
            <v>001000</v>
          </cell>
          <cell r="Q17" t="str">
            <v>10</v>
          </cell>
          <cell r="R17" t="str">
            <v>46</v>
          </cell>
          <cell r="S17" t="str">
            <v>01</v>
          </cell>
          <cell r="T17" t="str">
            <v>00011</v>
          </cell>
          <cell r="U17" t="str">
            <v>0</v>
          </cell>
        </row>
        <row r="18">
          <cell r="A18" t="str">
            <v>01100</v>
          </cell>
          <cell r="B18">
            <v>3</v>
          </cell>
          <cell r="C18" t="str">
            <v>12</v>
          </cell>
          <cell r="D18" t="str">
            <v>00</v>
          </cell>
          <cell r="E18" t="str">
            <v>01</v>
          </cell>
          <cell r="F18" t="str">
            <v>00</v>
          </cell>
          <cell r="G18" t="str">
            <v>10</v>
          </cell>
          <cell r="H18" t="str">
            <v>11</v>
          </cell>
          <cell r="I18" t="str">
            <v>000100</v>
          </cell>
          <cell r="J18" t="str">
            <v>01</v>
          </cell>
          <cell r="K18" t="str">
            <v>8C</v>
          </cell>
          <cell r="L18" t="str">
            <v>10</v>
          </cell>
          <cell r="M18" t="str">
            <v>00110</v>
          </cell>
          <cell r="N18" t="str">
            <v>0</v>
          </cell>
          <cell r="O18" t="str">
            <v>22</v>
          </cell>
          <cell r="P18" t="str">
            <v>001000</v>
          </cell>
          <cell r="Q18" t="str">
            <v>10</v>
          </cell>
          <cell r="R18" t="str">
            <v>46</v>
          </cell>
          <cell r="S18" t="str">
            <v>01</v>
          </cell>
          <cell r="T18" t="str">
            <v>00011</v>
          </cell>
          <cell r="U18" t="str">
            <v>0</v>
          </cell>
        </row>
        <row r="19">
          <cell r="A19" t="str">
            <v>01101</v>
          </cell>
          <cell r="B19">
            <v>3</v>
          </cell>
          <cell r="C19" t="str">
            <v>12</v>
          </cell>
          <cell r="D19" t="str">
            <v>00</v>
          </cell>
          <cell r="E19" t="str">
            <v>01</v>
          </cell>
          <cell r="F19" t="str">
            <v>00</v>
          </cell>
          <cell r="G19" t="str">
            <v>10</v>
          </cell>
          <cell r="H19" t="str">
            <v>20</v>
          </cell>
          <cell r="I19" t="str">
            <v>001000</v>
          </cell>
          <cell r="J19" t="str">
            <v>00</v>
          </cell>
          <cell r="K19" t="str">
            <v>C6</v>
          </cell>
          <cell r="L19" t="str">
            <v>11</v>
          </cell>
          <cell r="M19" t="str">
            <v>00011</v>
          </cell>
          <cell r="N19" t="str">
            <v>0</v>
          </cell>
          <cell r="O19" t="str">
            <v>22</v>
          </cell>
          <cell r="P19" t="str">
            <v>001000</v>
          </cell>
          <cell r="Q19" t="str">
            <v>10</v>
          </cell>
          <cell r="R19" t="str">
            <v>46</v>
          </cell>
          <cell r="S19" t="str">
            <v>01</v>
          </cell>
          <cell r="T19" t="str">
            <v>00011</v>
          </cell>
          <cell r="U19" t="str">
            <v>0</v>
          </cell>
        </row>
        <row r="20">
          <cell r="A20" t="str">
            <v>01110</v>
          </cell>
          <cell r="B20">
            <v>3</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22</v>
          </cell>
          <cell r="P20" t="str">
            <v>001000</v>
          </cell>
          <cell r="Q20" t="str">
            <v>10</v>
          </cell>
          <cell r="R20" t="str">
            <v>46</v>
          </cell>
          <cell r="S20" t="str">
            <v>01</v>
          </cell>
          <cell r="T20" t="str">
            <v>00011</v>
          </cell>
          <cell r="U20" t="str">
            <v>0</v>
          </cell>
        </row>
        <row r="21">
          <cell r="A21" t="str">
            <v>01111</v>
          </cell>
          <cell r="B21">
            <v>3</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46</v>
          </cell>
          <cell r="S21" t="str">
            <v>01</v>
          </cell>
          <cell r="T21" t="str">
            <v>00011</v>
          </cell>
          <cell r="U21" t="str">
            <v>0</v>
          </cell>
        </row>
        <row r="22">
          <cell r="A22" t="str">
            <v>10000</v>
          </cell>
          <cell r="B22">
            <v>3</v>
          </cell>
          <cell r="C22" t="str">
            <v>12</v>
          </cell>
          <cell r="D22" t="str">
            <v>00</v>
          </cell>
          <cell r="E22" t="str">
            <v>01</v>
          </cell>
          <cell r="F22" t="str">
            <v>00</v>
          </cell>
          <cell r="G22" t="str">
            <v>10</v>
          </cell>
          <cell r="H22" t="str">
            <v>0B</v>
          </cell>
          <cell r="I22" t="str">
            <v>000010</v>
          </cell>
          <cell r="J22" t="str">
            <v>11</v>
          </cell>
          <cell r="K22" t="str">
            <v>18</v>
          </cell>
          <cell r="L22" t="str">
            <v>00</v>
          </cell>
          <cell r="M22" t="str">
            <v>01100</v>
          </cell>
          <cell r="N22" t="str">
            <v>0</v>
          </cell>
          <cell r="O22" t="str">
            <v>29</v>
          </cell>
          <cell r="P22" t="str">
            <v>001010</v>
          </cell>
          <cell r="Q22" t="str">
            <v>01</v>
          </cell>
          <cell r="R22" t="str">
            <v>86</v>
          </cell>
          <cell r="S22" t="str">
            <v>10</v>
          </cell>
          <cell r="T22" t="str">
            <v>00011</v>
          </cell>
          <cell r="U22" t="str">
            <v>0</v>
          </cell>
        </row>
        <row r="23">
          <cell r="A23" t="str">
            <v>10001</v>
          </cell>
          <cell r="B23">
            <v>3</v>
          </cell>
          <cell r="C23" t="str">
            <v>12</v>
          </cell>
          <cell r="D23" t="str">
            <v>00</v>
          </cell>
          <cell r="E23" t="str">
            <v>01</v>
          </cell>
          <cell r="F23" t="str">
            <v>00</v>
          </cell>
          <cell r="G23" t="str">
            <v>10</v>
          </cell>
          <cell r="H23" t="str">
            <v>11</v>
          </cell>
          <cell r="I23" t="str">
            <v>000100</v>
          </cell>
          <cell r="J23" t="str">
            <v>01</v>
          </cell>
          <cell r="K23" t="str">
            <v>8C</v>
          </cell>
          <cell r="L23" t="str">
            <v>10</v>
          </cell>
          <cell r="M23" t="str">
            <v>00110</v>
          </cell>
          <cell r="N23" t="str">
            <v>0</v>
          </cell>
          <cell r="O23" t="str">
            <v>29</v>
          </cell>
          <cell r="P23" t="str">
            <v>001010</v>
          </cell>
          <cell r="Q23" t="str">
            <v>01</v>
          </cell>
          <cell r="R23" t="str">
            <v>86</v>
          </cell>
          <cell r="S23" t="str">
            <v>10</v>
          </cell>
          <cell r="T23" t="str">
            <v>00011</v>
          </cell>
          <cell r="U23" t="str">
            <v>0</v>
          </cell>
        </row>
        <row r="24">
          <cell r="A24" t="str">
            <v>10010</v>
          </cell>
          <cell r="B24">
            <v>3</v>
          </cell>
          <cell r="C24" t="str">
            <v>12</v>
          </cell>
          <cell r="D24" t="str">
            <v>00</v>
          </cell>
          <cell r="E24" t="str">
            <v>01</v>
          </cell>
          <cell r="F24" t="str">
            <v>00</v>
          </cell>
          <cell r="G24" t="str">
            <v>10</v>
          </cell>
          <cell r="H24" t="str">
            <v>20</v>
          </cell>
          <cell r="I24" t="str">
            <v>001000</v>
          </cell>
          <cell r="J24" t="str">
            <v>00</v>
          </cell>
          <cell r="K24" t="str">
            <v>C6</v>
          </cell>
          <cell r="L24" t="str">
            <v>11</v>
          </cell>
          <cell r="M24" t="str">
            <v>00011</v>
          </cell>
          <cell r="N24" t="str">
            <v>0</v>
          </cell>
          <cell r="O24" t="str">
            <v>29</v>
          </cell>
          <cell r="P24" t="str">
            <v>001010</v>
          </cell>
          <cell r="Q24" t="str">
            <v>01</v>
          </cell>
          <cell r="R24" t="str">
            <v>86</v>
          </cell>
          <cell r="S24" t="str">
            <v>10</v>
          </cell>
          <cell r="T24" t="str">
            <v>00011</v>
          </cell>
          <cell r="U24" t="str">
            <v>0</v>
          </cell>
        </row>
        <row r="25">
          <cell r="A25" t="str">
            <v>10011</v>
          </cell>
          <cell r="B25">
            <v>3</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86</v>
          </cell>
          <cell r="S25" t="str">
            <v>10</v>
          </cell>
          <cell r="T25" t="str">
            <v>00011</v>
          </cell>
          <cell r="U25" t="str">
            <v>0</v>
          </cell>
        </row>
        <row r="26">
          <cell r="A26" t="str">
            <v>10100</v>
          </cell>
          <cell r="B26">
            <v>3</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86</v>
          </cell>
          <cell r="S26" t="str">
            <v>10</v>
          </cell>
          <cell r="T26" t="str">
            <v>00011</v>
          </cell>
          <cell r="U26" t="str">
            <v>0</v>
          </cell>
        </row>
        <row r="27">
          <cell r="A27" t="str">
            <v>10101</v>
          </cell>
          <cell r="B27">
            <v>3</v>
          </cell>
          <cell r="C27" t="str">
            <v>13</v>
          </cell>
          <cell r="D27" t="str">
            <v>00</v>
          </cell>
          <cell r="E27" t="str">
            <v>01</v>
          </cell>
          <cell r="F27" t="str">
            <v>00</v>
          </cell>
          <cell r="G27" t="str">
            <v>11</v>
          </cell>
          <cell r="H27" t="str">
            <v>0B</v>
          </cell>
          <cell r="I27" t="str">
            <v>000010</v>
          </cell>
          <cell r="J27" t="str">
            <v>11</v>
          </cell>
          <cell r="K27" t="str">
            <v>18</v>
          </cell>
          <cell r="L27" t="str">
            <v>00</v>
          </cell>
          <cell r="M27" t="str">
            <v>01100</v>
          </cell>
          <cell r="N27" t="str">
            <v>0</v>
          </cell>
          <cell r="O27" t="str">
            <v>19</v>
          </cell>
          <cell r="P27" t="str">
            <v>000110</v>
          </cell>
          <cell r="Q27" t="str">
            <v>01</v>
          </cell>
          <cell r="R27" t="str">
            <v>86</v>
          </cell>
          <cell r="S27" t="str">
            <v>10</v>
          </cell>
          <cell r="T27" t="str">
            <v>00011</v>
          </cell>
          <cell r="U27" t="str">
            <v>0</v>
          </cell>
        </row>
        <row r="28">
          <cell r="A28" t="str">
            <v>10110</v>
          </cell>
          <cell r="B28">
            <v>3</v>
          </cell>
          <cell r="C28" t="str">
            <v>13</v>
          </cell>
          <cell r="D28" t="str">
            <v>00</v>
          </cell>
          <cell r="E28" t="str">
            <v>01</v>
          </cell>
          <cell r="F28" t="str">
            <v>00</v>
          </cell>
          <cell r="G28" t="str">
            <v>11</v>
          </cell>
          <cell r="H28" t="str">
            <v>11</v>
          </cell>
          <cell r="I28" t="str">
            <v>000100</v>
          </cell>
          <cell r="J28" t="str">
            <v>01</v>
          </cell>
          <cell r="K28" t="str">
            <v>8C</v>
          </cell>
          <cell r="L28" t="str">
            <v>10</v>
          </cell>
          <cell r="M28" t="str">
            <v>00110</v>
          </cell>
          <cell r="N28" t="str">
            <v>0</v>
          </cell>
          <cell r="O28" t="str">
            <v>19</v>
          </cell>
          <cell r="P28" t="str">
            <v>000110</v>
          </cell>
          <cell r="Q28" t="str">
            <v>01</v>
          </cell>
          <cell r="R28" t="str">
            <v>86</v>
          </cell>
          <cell r="S28" t="str">
            <v>10</v>
          </cell>
          <cell r="T28" t="str">
            <v>00011</v>
          </cell>
          <cell r="U28" t="str">
            <v>0</v>
          </cell>
        </row>
        <row r="29">
          <cell r="A29" t="str">
            <v>10111</v>
          </cell>
          <cell r="B29">
            <v>3</v>
          </cell>
          <cell r="C29" t="str">
            <v>13</v>
          </cell>
          <cell r="D29" t="str">
            <v>00</v>
          </cell>
          <cell r="E29" t="str">
            <v>01</v>
          </cell>
          <cell r="F29" t="str">
            <v>00</v>
          </cell>
          <cell r="G29" t="str">
            <v>11</v>
          </cell>
          <cell r="H29" t="str">
            <v>20</v>
          </cell>
          <cell r="I29" t="str">
            <v>001000</v>
          </cell>
          <cell r="J29" t="str">
            <v>00</v>
          </cell>
          <cell r="K29" t="str">
            <v>C6</v>
          </cell>
          <cell r="L29" t="str">
            <v>11</v>
          </cell>
          <cell r="M29" t="str">
            <v>00011</v>
          </cell>
          <cell r="N29" t="str">
            <v>0</v>
          </cell>
          <cell r="O29" t="str">
            <v>19</v>
          </cell>
          <cell r="P29" t="str">
            <v>000110</v>
          </cell>
          <cell r="Q29" t="str">
            <v>01</v>
          </cell>
          <cell r="R29" t="str">
            <v>86</v>
          </cell>
          <cell r="S29" t="str">
            <v>10</v>
          </cell>
          <cell r="T29" t="str">
            <v>00011</v>
          </cell>
          <cell r="U29" t="str">
            <v>0</v>
          </cell>
        </row>
        <row r="30">
          <cell r="A30" t="str">
            <v>11000</v>
          </cell>
          <cell r="B30">
            <v>3</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86</v>
          </cell>
          <cell r="S30" t="str">
            <v>10</v>
          </cell>
          <cell r="T30" t="str">
            <v>00011</v>
          </cell>
          <cell r="U30" t="str">
            <v>0</v>
          </cell>
        </row>
        <row r="31">
          <cell r="A31" t="str">
            <v>11001</v>
          </cell>
          <cell r="B31">
            <v>3</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86</v>
          </cell>
          <cell r="S31" t="str">
            <v>10</v>
          </cell>
          <cell r="T31" t="str">
            <v>00011</v>
          </cell>
          <cell r="U31" t="str">
            <v>0</v>
          </cell>
        </row>
        <row r="32">
          <cell r="A32" t="str">
            <v>11010</v>
          </cell>
          <cell r="B32">
            <v>3</v>
          </cell>
          <cell r="C32" t="str">
            <v>13</v>
          </cell>
          <cell r="D32" t="str">
            <v>00</v>
          </cell>
          <cell r="E32" t="str">
            <v>01</v>
          </cell>
          <cell r="F32" t="str">
            <v>00</v>
          </cell>
          <cell r="G32" t="str">
            <v>11</v>
          </cell>
          <cell r="H32" t="str">
            <v>0B</v>
          </cell>
          <cell r="I32" t="str">
            <v>000010</v>
          </cell>
          <cell r="J32" t="str">
            <v>11</v>
          </cell>
          <cell r="K32" t="str">
            <v>18</v>
          </cell>
          <cell r="L32" t="str">
            <v>00</v>
          </cell>
          <cell r="M32" t="str">
            <v>01100</v>
          </cell>
          <cell r="N32" t="str">
            <v>0</v>
          </cell>
          <cell r="O32" t="str">
            <v>1C</v>
          </cell>
          <cell r="P32" t="str">
            <v>000111</v>
          </cell>
          <cell r="Q32" t="str">
            <v>00</v>
          </cell>
          <cell r="R32" t="str">
            <v>C6</v>
          </cell>
          <cell r="S32" t="str">
            <v>11</v>
          </cell>
          <cell r="T32" t="str">
            <v>00011</v>
          </cell>
          <cell r="U32" t="str">
            <v>0</v>
          </cell>
        </row>
        <row r="33">
          <cell r="A33" t="str">
            <v>11011</v>
          </cell>
          <cell r="B33">
            <v>3</v>
          </cell>
          <cell r="C33" t="str">
            <v>13</v>
          </cell>
          <cell r="D33" t="str">
            <v>00</v>
          </cell>
          <cell r="E33" t="str">
            <v>01</v>
          </cell>
          <cell r="F33" t="str">
            <v>00</v>
          </cell>
          <cell r="G33" t="str">
            <v>11</v>
          </cell>
          <cell r="H33" t="str">
            <v>11</v>
          </cell>
          <cell r="I33" t="str">
            <v>000100</v>
          </cell>
          <cell r="J33" t="str">
            <v>01</v>
          </cell>
          <cell r="K33" t="str">
            <v>8C</v>
          </cell>
          <cell r="L33" t="str">
            <v>10</v>
          </cell>
          <cell r="M33" t="str">
            <v>00110</v>
          </cell>
          <cell r="N33" t="str">
            <v>0</v>
          </cell>
          <cell r="O33" t="str">
            <v>1C</v>
          </cell>
          <cell r="P33" t="str">
            <v>000111</v>
          </cell>
          <cell r="Q33" t="str">
            <v>00</v>
          </cell>
          <cell r="R33" t="str">
            <v>C6</v>
          </cell>
          <cell r="S33" t="str">
            <v>11</v>
          </cell>
          <cell r="T33" t="str">
            <v>00011</v>
          </cell>
          <cell r="U33" t="str">
            <v>0</v>
          </cell>
        </row>
        <row r="34">
          <cell r="A34" t="str">
            <v>11100</v>
          </cell>
          <cell r="B34">
            <v>3</v>
          </cell>
          <cell r="C34" t="str">
            <v>13</v>
          </cell>
          <cell r="D34" t="str">
            <v>00</v>
          </cell>
          <cell r="E34" t="str">
            <v>01</v>
          </cell>
          <cell r="F34" t="str">
            <v>00</v>
          </cell>
          <cell r="G34" t="str">
            <v>11</v>
          </cell>
          <cell r="H34" t="str">
            <v>20</v>
          </cell>
          <cell r="I34" t="str">
            <v>001000</v>
          </cell>
          <cell r="J34" t="str">
            <v>00</v>
          </cell>
          <cell r="K34" t="str">
            <v>C6</v>
          </cell>
          <cell r="L34" t="str">
            <v>11</v>
          </cell>
          <cell r="M34" t="str">
            <v>00011</v>
          </cell>
          <cell r="N34" t="str">
            <v>0</v>
          </cell>
          <cell r="O34" t="str">
            <v>1C</v>
          </cell>
          <cell r="P34" t="str">
            <v>000111</v>
          </cell>
          <cell r="Q34" t="str">
            <v>00</v>
          </cell>
          <cell r="R34" t="str">
            <v>C6</v>
          </cell>
          <cell r="S34" t="str">
            <v>11</v>
          </cell>
          <cell r="T34" t="str">
            <v>00011</v>
          </cell>
          <cell r="U34" t="str">
            <v>0</v>
          </cell>
        </row>
        <row r="35">
          <cell r="A35" t="str">
            <v>11101</v>
          </cell>
          <cell r="B35">
            <v>3</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C6</v>
          </cell>
          <cell r="S35" t="str">
            <v>11</v>
          </cell>
          <cell r="T35" t="str">
            <v>00011</v>
          </cell>
          <cell r="U35" t="str">
            <v>0</v>
          </cell>
        </row>
        <row r="36">
          <cell r="A36" t="str">
            <v>11110</v>
          </cell>
          <cell r="B36">
            <v>3</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C6</v>
          </cell>
          <cell r="S36" t="str">
            <v>11</v>
          </cell>
          <cell r="T36" t="str">
            <v>00011</v>
          </cell>
          <cell r="U36" t="str">
            <v>0</v>
          </cell>
        </row>
        <row r="37">
          <cell r="A37" t="str">
            <v>11111</v>
          </cell>
          <cell r="B37">
            <v>3</v>
          </cell>
          <cell r="C37" t="str">
            <v>13</v>
          </cell>
          <cell r="D37" t="str">
            <v>00</v>
          </cell>
          <cell r="E37" t="str">
            <v>01</v>
          </cell>
          <cell r="F37" t="str">
            <v>00</v>
          </cell>
          <cell r="G37" t="str">
            <v>11</v>
          </cell>
          <cell r="H37" t="str">
            <v>20</v>
          </cell>
          <cell r="I37" t="str">
            <v>001000</v>
          </cell>
          <cell r="J37" t="str">
            <v>00</v>
          </cell>
          <cell r="K37" t="str">
            <v>C6</v>
          </cell>
          <cell r="L37" t="str">
            <v>11</v>
          </cell>
          <cell r="M37" t="str">
            <v>00011</v>
          </cell>
          <cell r="N37" t="str">
            <v>0</v>
          </cell>
          <cell r="O37" t="str">
            <v>28</v>
          </cell>
          <cell r="P37" t="str">
            <v>001010</v>
          </cell>
          <cell r="Q37" t="str">
            <v>00</v>
          </cell>
          <cell r="R37" t="str">
            <v>C6</v>
          </cell>
          <cell r="S37" t="str">
            <v>11</v>
          </cell>
          <cell r="T37" t="str">
            <v>00011</v>
          </cell>
          <cell r="U37" t="str">
            <v>0</v>
          </cell>
        </row>
      </sheetData>
      <sheetData sheetId="8">
        <row r="6">
          <cell r="A6" t="str">
            <v>00000</v>
          </cell>
          <cell r="B6">
            <v>2</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2</v>
          </cell>
          <cell r="C7" t="str">
            <v>12</v>
          </cell>
          <cell r="D7" t="str">
            <v>00</v>
          </cell>
          <cell r="E7" t="str">
            <v>01</v>
          </cell>
          <cell r="F7" t="str">
            <v>00</v>
          </cell>
          <cell r="G7" t="str">
            <v>10</v>
          </cell>
          <cell r="H7" t="str">
            <v>0A</v>
          </cell>
          <cell r="I7" t="str">
            <v>000010</v>
          </cell>
          <cell r="J7" t="str">
            <v>10</v>
          </cell>
          <cell r="K7" t="str">
            <v>10</v>
          </cell>
          <cell r="L7" t="str">
            <v>00</v>
          </cell>
          <cell r="M7" t="str">
            <v>01000</v>
          </cell>
          <cell r="N7" t="str">
            <v>0</v>
          </cell>
          <cell r="O7" t="str">
            <v>12</v>
          </cell>
          <cell r="P7" t="str">
            <v>000100</v>
          </cell>
          <cell r="Q7" t="str">
            <v>10</v>
          </cell>
          <cell r="R7" t="str">
            <v>08</v>
          </cell>
          <cell r="S7" t="str">
            <v>00</v>
          </cell>
          <cell r="T7" t="str">
            <v>00100</v>
          </cell>
          <cell r="U7" t="str">
            <v>0</v>
          </cell>
        </row>
        <row r="8">
          <cell r="A8" t="str">
            <v>00010</v>
          </cell>
          <cell r="B8">
            <v>2</v>
          </cell>
          <cell r="C8" t="str">
            <v>12</v>
          </cell>
          <cell r="D8" t="str">
            <v>00</v>
          </cell>
          <cell r="E8" t="str">
            <v>01</v>
          </cell>
          <cell r="F8" t="str">
            <v>00</v>
          </cell>
          <cell r="G8" t="str">
            <v>10</v>
          </cell>
          <cell r="H8" t="str">
            <v>11</v>
          </cell>
          <cell r="I8" t="str">
            <v>000100</v>
          </cell>
          <cell r="J8" t="str">
            <v>01</v>
          </cell>
          <cell r="K8" t="str">
            <v>08</v>
          </cell>
          <cell r="L8" t="str">
            <v>00</v>
          </cell>
          <cell r="M8" t="str">
            <v>00100</v>
          </cell>
          <cell r="N8" t="str">
            <v>0</v>
          </cell>
          <cell r="O8" t="str">
            <v>12</v>
          </cell>
          <cell r="P8" t="str">
            <v>000100</v>
          </cell>
          <cell r="Q8" t="str">
            <v>10</v>
          </cell>
          <cell r="R8" t="str">
            <v>08</v>
          </cell>
          <cell r="S8" t="str">
            <v>00</v>
          </cell>
          <cell r="T8" t="str">
            <v>00100</v>
          </cell>
          <cell r="U8" t="str">
            <v>0</v>
          </cell>
        </row>
        <row r="9">
          <cell r="A9" t="str">
            <v>00011</v>
          </cell>
          <cell r="B9">
            <v>2</v>
          </cell>
          <cell r="C9" t="str">
            <v>12</v>
          </cell>
          <cell r="D9" t="str">
            <v>00</v>
          </cell>
          <cell r="E9" t="str">
            <v>01</v>
          </cell>
          <cell r="F9" t="str">
            <v>00</v>
          </cell>
          <cell r="G9" t="str">
            <v>10</v>
          </cell>
          <cell r="H9" t="str">
            <v>20</v>
          </cell>
          <cell r="I9" t="str">
            <v>001000</v>
          </cell>
          <cell r="J9" t="str">
            <v>00</v>
          </cell>
          <cell r="K9" t="str">
            <v>84</v>
          </cell>
          <cell r="L9" t="str">
            <v>10</v>
          </cell>
          <cell r="M9" t="str">
            <v>00010</v>
          </cell>
          <cell r="N9" t="str">
            <v>0</v>
          </cell>
          <cell r="O9" t="str">
            <v>12</v>
          </cell>
          <cell r="P9" t="str">
            <v>000100</v>
          </cell>
          <cell r="Q9" t="str">
            <v>10</v>
          </cell>
          <cell r="R9" t="str">
            <v>08</v>
          </cell>
          <cell r="S9" t="str">
            <v>00</v>
          </cell>
          <cell r="T9" t="str">
            <v>00100</v>
          </cell>
          <cell r="U9" t="str">
            <v>0</v>
          </cell>
        </row>
        <row r="10">
          <cell r="A10" t="str">
            <v>00100</v>
          </cell>
          <cell r="B10">
            <v>2</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12</v>
          </cell>
          <cell r="P10" t="str">
            <v>000100</v>
          </cell>
          <cell r="Q10" t="str">
            <v>10</v>
          </cell>
          <cell r="R10" t="str">
            <v>08</v>
          </cell>
          <cell r="S10" t="str">
            <v>00</v>
          </cell>
          <cell r="T10" t="str">
            <v>00100</v>
          </cell>
          <cell r="U10" t="str">
            <v>0</v>
          </cell>
        </row>
        <row r="11">
          <cell r="A11" t="str">
            <v>00101</v>
          </cell>
          <cell r="B11">
            <v>2</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08</v>
          </cell>
          <cell r="S11" t="str">
            <v>00</v>
          </cell>
          <cell r="T11" t="str">
            <v>00100</v>
          </cell>
          <cell r="U11" t="str">
            <v>0</v>
          </cell>
        </row>
        <row r="12">
          <cell r="A12" t="str">
            <v>00110</v>
          </cell>
          <cell r="B12">
            <v>2</v>
          </cell>
          <cell r="C12" t="str">
            <v>12</v>
          </cell>
          <cell r="D12" t="str">
            <v>00</v>
          </cell>
          <cell r="E12" t="str">
            <v>01</v>
          </cell>
          <cell r="F12" t="str">
            <v>00</v>
          </cell>
          <cell r="G12" t="str">
            <v>10</v>
          </cell>
          <cell r="H12" t="str">
            <v>0A</v>
          </cell>
          <cell r="I12" t="str">
            <v>000010</v>
          </cell>
          <cell r="J12" t="str">
            <v>10</v>
          </cell>
          <cell r="K12" t="str">
            <v>10</v>
          </cell>
          <cell r="L12" t="str">
            <v>00</v>
          </cell>
          <cell r="M12" t="str">
            <v>01000</v>
          </cell>
          <cell r="N12" t="str">
            <v>0</v>
          </cell>
          <cell r="O12" t="str">
            <v>19</v>
          </cell>
          <cell r="P12" t="str">
            <v>000110</v>
          </cell>
          <cell r="Q12" t="str">
            <v>01</v>
          </cell>
          <cell r="R12" t="str">
            <v>88</v>
          </cell>
          <cell r="S12" t="str">
            <v>10</v>
          </cell>
          <cell r="T12" t="str">
            <v>00100</v>
          </cell>
          <cell r="U12" t="str">
            <v>0</v>
          </cell>
        </row>
        <row r="13">
          <cell r="A13" t="str">
            <v>00111</v>
          </cell>
          <cell r="B13">
            <v>2</v>
          </cell>
          <cell r="C13" t="str">
            <v>12</v>
          </cell>
          <cell r="D13" t="str">
            <v>00</v>
          </cell>
          <cell r="E13" t="str">
            <v>01</v>
          </cell>
          <cell r="F13" t="str">
            <v>00</v>
          </cell>
          <cell r="G13" t="str">
            <v>10</v>
          </cell>
          <cell r="H13" t="str">
            <v>11</v>
          </cell>
          <cell r="I13" t="str">
            <v>000100</v>
          </cell>
          <cell r="J13" t="str">
            <v>01</v>
          </cell>
          <cell r="K13" t="str">
            <v>08</v>
          </cell>
          <cell r="L13" t="str">
            <v>00</v>
          </cell>
          <cell r="M13" t="str">
            <v>00100</v>
          </cell>
          <cell r="N13" t="str">
            <v>0</v>
          </cell>
          <cell r="O13" t="str">
            <v>19</v>
          </cell>
          <cell r="P13" t="str">
            <v>000110</v>
          </cell>
          <cell r="Q13" t="str">
            <v>01</v>
          </cell>
          <cell r="R13" t="str">
            <v>88</v>
          </cell>
          <cell r="S13" t="str">
            <v>10</v>
          </cell>
          <cell r="T13" t="str">
            <v>00100</v>
          </cell>
          <cell r="U13" t="str">
            <v>0</v>
          </cell>
        </row>
        <row r="14">
          <cell r="A14" t="str">
            <v>01000</v>
          </cell>
          <cell r="B14">
            <v>2</v>
          </cell>
          <cell r="C14" t="str">
            <v>12</v>
          </cell>
          <cell r="D14" t="str">
            <v>00</v>
          </cell>
          <cell r="E14" t="str">
            <v>01</v>
          </cell>
          <cell r="F14" t="str">
            <v>00</v>
          </cell>
          <cell r="G14" t="str">
            <v>10</v>
          </cell>
          <cell r="H14" t="str">
            <v>20</v>
          </cell>
          <cell r="I14" t="str">
            <v>001000</v>
          </cell>
          <cell r="J14" t="str">
            <v>00</v>
          </cell>
          <cell r="K14" t="str">
            <v>84</v>
          </cell>
          <cell r="L14" t="str">
            <v>10</v>
          </cell>
          <cell r="M14" t="str">
            <v>00010</v>
          </cell>
          <cell r="N14" t="str">
            <v>0</v>
          </cell>
          <cell r="O14" t="str">
            <v>19</v>
          </cell>
          <cell r="P14" t="str">
            <v>000110</v>
          </cell>
          <cell r="Q14" t="str">
            <v>01</v>
          </cell>
          <cell r="R14" t="str">
            <v>88</v>
          </cell>
          <cell r="S14" t="str">
            <v>10</v>
          </cell>
          <cell r="T14" t="str">
            <v>00100</v>
          </cell>
          <cell r="U14" t="str">
            <v>0</v>
          </cell>
        </row>
        <row r="15">
          <cell r="A15" t="str">
            <v>01001</v>
          </cell>
          <cell r="B15">
            <v>2</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88</v>
          </cell>
          <cell r="S15" t="str">
            <v>10</v>
          </cell>
          <cell r="T15" t="str">
            <v>00100</v>
          </cell>
          <cell r="U15" t="str">
            <v>0</v>
          </cell>
        </row>
        <row r="16">
          <cell r="A16" t="str">
            <v>01010</v>
          </cell>
          <cell r="B16">
            <v>2</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88</v>
          </cell>
          <cell r="S16" t="str">
            <v>10</v>
          </cell>
          <cell r="T16" t="str">
            <v>00100</v>
          </cell>
          <cell r="U16" t="str">
            <v>0</v>
          </cell>
        </row>
        <row r="17">
          <cell r="A17" t="str">
            <v>01011</v>
          </cell>
          <cell r="B17">
            <v>2</v>
          </cell>
          <cell r="C17" t="str">
            <v>12</v>
          </cell>
          <cell r="D17" t="str">
            <v>00</v>
          </cell>
          <cell r="E17" t="str">
            <v>01</v>
          </cell>
          <cell r="F17" t="str">
            <v>00</v>
          </cell>
          <cell r="G17" t="str">
            <v>10</v>
          </cell>
          <cell r="H17" t="str">
            <v>0A</v>
          </cell>
          <cell r="I17" t="str">
            <v>000010</v>
          </cell>
          <cell r="J17" t="str">
            <v>10</v>
          </cell>
          <cell r="K17" t="str">
            <v>10</v>
          </cell>
          <cell r="L17" t="str">
            <v>00</v>
          </cell>
          <cell r="M17" t="str">
            <v>01000</v>
          </cell>
          <cell r="N17" t="str">
            <v>0</v>
          </cell>
          <cell r="O17" t="str">
            <v>21</v>
          </cell>
          <cell r="P17" t="str">
            <v>001000</v>
          </cell>
          <cell r="Q17" t="str">
            <v>01</v>
          </cell>
          <cell r="R17" t="str">
            <v>84</v>
          </cell>
          <cell r="S17" t="str">
            <v>10</v>
          </cell>
          <cell r="T17" t="str">
            <v>00010</v>
          </cell>
          <cell r="U17" t="str">
            <v>0</v>
          </cell>
        </row>
        <row r="18">
          <cell r="A18" t="str">
            <v>01100</v>
          </cell>
          <cell r="B18">
            <v>2</v>
          </cell>
          <cell r="C18" t="str">
            <v>12</v>
          </cell>
          <cell r="D18" t="str">
            <v>00</v>
          </cell>
          <cell r="E18" t="str">
            <v>01</v>
          </cell>
          <cell r="F18" t="str">
            <v>00</v>
          </cell>
          <cell r="G18" t="str">
            <v>10</v>
          </cell>
          <cell r="H18" t="str">
            <v>11</v>
          </cell>
          <cell r="I18" t="str">
            <v>000100</v>
          </cell>
          <cell r="J18" t="str">
            <v>01</v>
          </cell>
          <cell r="K18" t="str">
            <v>08</v>
          </cell>
          <cell r="L18" t="str">
            <v>00</v>
          </cell>
          <cell r="M18" t="str">
            <v>00100</v>
          </cell>
          <cell r="N18" t="str">
            <v>0</v>
          </cell>
          <cell r="O18" t="str">
            <v>21</v>
          </cell>
          <cell r="P18" t="str">
            <v>001000</v>
          </cell>
          <cell r="Q18" t="str">
            <v>01</v>
          </cell>
          <cell r="R18" t="str">
            <v>84</v>
          </cell>
          <cell r="S18" t="str">
            <v>10</v>
          </cell>
          <cell r="T18" t="str">
            <v>00010</v>
          </cell>
          <cell r="U18" t="str">
            <v>0</v>
          </cell>
        </row>
        <row r="19">
          <cell r="A19" t="str">
            <v>01101</v>
          </cell>
          <cell r="B19">
            <v>2</v>
          </cell>
          <cell r="C19" t="str">
            <v>12</v>
          </cell>
          <cell r="D19" t="str">
            <v>00</v>
          </cell>
          <cell r="E19" t="str">
            <v>01</v>
          </cell>
          <cell r="F19" t="str">
            <v>00</v>
          </cell>
          <cell r="G19" t="str">
            <v>10</v>
          </cell>
          <cell r="H19" t="str">
            <v>20</v>
          </cell>
          <cell r="I19" t="str">
            <v>001000</v>
          </cell>
          <cell r="J19" t="str">
            <v>00</v>
          </cell>
          <cell r="K19" t="str">
            <v>84</v>
          </cell>
          <cell r="L19" t="str">
            <v>10</v>
          </cell>
          <cell r="M19" t="str">
            <v>00010</v>
          </cell>
          <cell r="N19" t="str">
            <v>0</v>
          </cell>
          <cell r="O19" t="str">
            <v>21</v>
          </cell>
          <cell r="P19" t="str">
            <v>001000</v>
          </cell>
          <cell r="Q19" t="str">
            <v>01</v>
          </cell>
          <cell r="R19" t="str">
            <v>84</v>
          </cell>
          <cell r="S19" t="str">
            <v>10</v>
          </cell>
          <cell r="T19" t="str">
            <v>00010</v>
          </cell>
          <cell r="U19" t="str">
            <v>0</v>
          </cell>
        </row>
        <row r="20">
          <cell r="A20" t="str">
            <v>01110</v>
          </cell>
          <cell r="B20">
            <v>2</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84</v>
          </cell>
          <cell r="S20" t="str">
            <v>10</v>
          </cell>
          <cell r="T20" t="str">
            <v>00010</v>
          </cell>
          <cell r="U20" t="str">
            <v>0</v>
          </cell>
        </row>
        <row r="21">
          <cell r="A21" t="str">
            <v>01111</v>
          </cell>
          <cell r="B21">
            <v>2</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84</v>
          </cell>
          <cell r="S21" t="str">
            <v>10</v>
          </cell>
          <cell r="T21" t="str">
            <v>00010</v>
          </cell>
          <cell r="U21" t="str">
            <v>0</v>
          </cell>
        </row>
        <row r="22">
          <cell r="A22" t="str">
            <v>10000</v>
          </cell>
          <cell r="B22">
            <v>2</v>
          </cell>
          <cell r="C22" t="str">
            <v>12</v>
          </cell>
          <cell r="D22" t="str">
            <v>00</v>
          </cell>
          <cell r="E22" t="str">
            <v>01</v>
          </cell>
          <cell r="F22" t="str">
            <v>00</v>
          </cell>
          <cell r="G22" t="str">
            <v>10</v>
          </cell>
          <cell r="H22" t="str">
            <v>0A</v>
          </cell>
          <cell r="I22" t="str">
            <v>000010</v>
          </cell>
          <cell r="J22" t="str">
            <v>10</v>
          </cell>
          <cell r="K22" t="str">
            <v>10</v>
          </cell>
          <cell r="L22" t="str">
            <v>00</v>
          </cell>
          <cell r="M22" t="str">
            <v>01000</v>
          </cell>
          <cell r="N22" t="str">
            <v>0</v>
          </cell>
          <cell r="O22" t="str">
            <v>29</v>
          </cell>
          <cell r="P22" t="str">
            <v>001010</v>
          </cell>
          <cell r="Q22" t="str">
            <v>01</v>
          </cell>
          <cell r="R22" t="str">
            <v>04</v>
          </cell>
          <cell r="S22" t="str">
            <v>00</v>
          </cell>
          <cell r="T22" t="str">
            <v>00010</v>
          </cell>
          <cell r="U22" t="str">
            <v>0</v>
          </cell>
        </row>
        <row r="23">
          <cell r="A23" t="str">
            <v>10001</v>
          </cell>
          <cell r="B23">
            <v>2</v>
          </cell>
          <cell r="C23" t="str">
            <v>12</v>
          </cell>
          <cell r="D23" t="str">
            <v>00</v>
          </cell>
          <cell r="E23" t="str">
            <v>01</v>
          </cell>
          <cell r="F23" t="str">
            <v>00</v>
          </cell>
          <cell r="G23" t="str">
            <v>10</v>
          </cell>
          <cell r="H23" t="str">
            <v>11</v>
          </cell>
          <cell r="I23" t="str">
            <v>000100</v>
          </cell>
          <cell r="J23" t="str">
            <v>01</v>
          </cell>
          <cell r="K23" t="str">
            <v>08</v>
          </cell>
          <cell r="L23" t="str">
            <v>00</v>
          </cell>
          <cell r="M23" t="str">
            <v>00100</v>
          </cell>
          <cell r="N23" t="str">
            <v>0</v>
          </cell>
          <cell r="O23" t="str">
            <v>29</v>
          </cell>
          <cell r="P23" t="str">
            <v>001010</v>
          </cell>
          <cell r="Q23" t="str">
            <v>01</v>
          </cell>
          <cell r="R23" t="str">
            <v>04</v>
          </cell>
          <cell r="S23" t="str">
            <v>00</v>
          </cell>
          <cell r="T23" t="str">
            <v>00010</v>
          </cell>
          <cell r="U23" t="str">
            <v>0</v>
          </cell>
        </row>
        <row r="24">
          <cell r="A24" t="str">
            <v>10010</v>
          </cell>
          <cell r="B24">
            <v>2</v>
          </cell>
          <cell r="C24" t="str">
            <v>12</v>
          </cell>
          <cell r="D24" t="str">
            <v>00</v>
          </cell>
          <cell r="E24" t="str">
            <v>01</v>
          </cell>
          <cell r="F24" t="str">
            <v>00</v>
          </cell>
          <cell r="G24" t="str">
            <v>10</v>
          </cell>
          <cell r="H24" t="str">
            <v>20</v>
          </cell>
          <cell r="I24" t="str">
            <v>001000</v>
          </cell>
          <cell r="J24" t="str">
            <v>00</v>
          </cell>
          <cell r="K24" t="str">
            <v>84</v>
          </cell>
          <cell r="L24" t="str">
            <v>10</v>
          </cell>
          <cell r="M24" t="str">
            <v>00010</v>
          </cell>
          <cell r="N24" t="str">
            <v>0</v>
          </cell>
          <cell r="O24" t="str">
            <v>29</v>
          </cell>
          <cell r="P24" t="str">
            <v>001010</v>
          </cell>
          <cell r="Q24" t="str">
            <v>01</v>
          </cell>
          <cell r="R24" t="str">
            <v>04</v>
          </cell>
          <cell r="S24" t="str">
            <v>00</v>
          </cell>
          <cell r="T24" t="str">
            <v>00010</v>
          </cell>
          <cell r="U24" t="str">
            <v>0</v>
          </cell>
        </row>
        <row r="25">
          <cell r="A25" t="str">
            <v>10011</v>
          </cell>
          <cell r="B25">
            <v>2</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04</v>
          </cell>
          <cell r="S25" t="str">
            <v>00</v>
          </cell>
          <cell r="T25" t="str">
            <v>00010</v>
          </cell>
          <cell r="U25" t="str">
            <v>0</v>
          </cell>
        </row>
        <row r="26">
          <cell r="A26" t="str">
            <v>10100</v>
          </cell>
          <cell r="B26">
            <v>2</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04</v>
          </cell>
          <cell r="S26" t="str">
            <v>00</v>
          </cell>
          <cell r="T26" t="str">
            <v>00010</v>
          </cell>
          <cell r="U26" t="str">
            <v>0</v>
          </cell>
        </row>
        <row r="27">
          <cell r="A27" t="str">
            <v>10101</v>
          </cell>
          <cell r="B27">
            <v>2</v>
          </cell>
          <cell r="C27" t="str">
            <v>13</v>
          </cell>
          <cell r="D27" t="str">
            <v>00</v>
          </cell>
          <cell r="E27" t="str">
            <v>01</v>
          </cell>
          <cell r="F27" t="str">
            <v>00</v>
          </cell>
          <cell r="G27" t="str">
            <v>11</v>
          </cell>
          <cell r="H27" t="str">
            <v>0A</v>
          </cell>
          <cell r="I27" t="str">
            <v>000010</v>
          </cell>
          <cell r="J27" t="str">
            <v>10</v>
          </cell>
          <cell r="K27" t="str">
            <v>10</v>
          </cell>
          <cell r="L27" t="str">
            <v>00</v>
          </cell>
          <cell r="M27" t="str">
            <v>01000</v>
          </cell>
          <cell r="N27" t="str">
            <v>0</v>
          </cell>
          <cell r="O27" t="str">
            <v>19</v>
          </cell>
          <cell r="P27" t="str">
            <v>000110</v>
          </cell>
          <cell r="Q27" t="str">
            <v>01</v>
          </cell>
          <cell r="R27" t="str">
            <v>04</v>
          </cell>
          <cell r="S27" t="str">
            <v>00</v>
          </cell>
          <cell r="T27" t="str">
            <v>00010</v>
          </cell>
          <cell r="U27" t="str">
            <v>0</v>
          </cell>
        </row>
        <row r="28">
          <cell r="A28" t="str">
            <v>10110</v>
          </cell>
          <cell r="B28">
            <v>2</v>
          </cell>
          <cell r="C28" t="str">
            <v>13</v>
          </cell>
          <cell r="D28" t="str">
            <v>00</v>
          </cell>
          <cell r="E28" t="str">
            <v>01</v>
          </cell>
          <cell r="F28" t="str">
            <v>00</v>
          </cell>
          <cell r="G28" t="str">
            <v>11</v>
          </cell>
          <cell r="H28" t="str">
            <v>11</v>
          </cell>
          <cell r="I28" t="str">
            <v>000100</v>
          </cell>
          <cell r="J28" t="str">
            <v>01</v>
          </cell>
          <cell r="K28" t="str">
            <v>08</v>
          </cell>
          <cell r="L28" t="str">
            <v>00</v>
          </cell>
          <cell r="M28" t="str">
            <v>00100</v>
          </cell>
          <cell r="N28" t="str">
            <v>0</v>
          </cell>
          <cell r="O28" t="str">
            <v>19</v>
          </cell>
          <cell r="P28" t="str">
            <v>000110</v>
          </cell>
          <cell r="Q28" t="str">
            <v>01</v>
          </cell>
          <cell r="R28" t="str">
            <v>04</v>
          </cell>
          <cell r="S28" t="str">
            <v>00</v>
          </cell>
          <cell r="T28" t="str">
            <v>00010</v>
          </cell>
          <cell r="U28" t="str">
            <v>0</v>
          </cell>
        </row>
        <row r="29">
          <cell r="A29" t="str">
            <v>10111</v>
          </cell>
          <cell r="B29">
            <v>2</v>
          </cell>
          <cell r="C29" t="str">
            <v>13</v>
          </cell>
          <cell r="D29" t="str">
            <v>00</v>
          </cell>
          <cell r="E29" t="str">
            <v>01</v>
          </cell>
          <cell r="F29" t="str">
            <v>00</v>
          </cell>
          <cell r="G29" t="str">
            <v>11</v>
          </cell>
          <cell r="H29" t="str">
            <v>20</v>
          </cell>
          <cell r="I29" t="str">
            <v>001000</v>
          </cell>
          <cell r="J29" t="str">
            <v>00</v>
          </cell>
          <cell r="K29" t="str">
            <v>84</v>
          </cell>
          <cell r="L29" t="str">
            <v>10</v>
          </cell>
          <cell r="M29" t="str">
            <v>00010</v>
          </cell>
          <cell r="N29" t="str">
            <v>0</v>
          </cell>
          <cell r="O29" t="str">
            <v>19</v>
          </cell>
          <cell r="P29" t="str">
            <v>000110</v>
          </cell>
          <cell r="Q29" t="str">
            <v>01</v>
          </cell>
          <cell r="R29" t="str">
            <v>04</v>
          </cell>
          <cell r="S29" t="str">
            <v>00</v>
          </cell>
          <cell r="T29" t="str">
            <v>00010</v>
          </cell>
          <cell r="U29" t="str">
            <v>0</v>
          </cell>
        </row>
        <row r="30">
          <cell r="A30" t="str">
            <v>11000</v>
          </cell>
          <cell r="B30">
            <v>2</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04</v>
          </cell>
          <cell r="S30" t="str">
            <v>00</v>
          </cell>
          <cell r="T30" t="str">
            <v>00010</v>
          </cell>
          <cell r="U30" t="str">
            <v>0</v>
          </cell>
        </row>
        <row r="31">
          <cell r="A31" t="str">
            <v>11001</v>
          </cell>
          <cell r="B31">
            <v>2</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04</v>
          </cell>
          <cell r="S31" t="str">
            <v>00</v>
          </cell>
          <cell r="T31" t="str">
            <v>00010</v>
          </cell>
          <cell r="U31" t="str">
            <v>0</v>
          </cell>
        </row>
        <row r="32">
          <cell r="A32" t="str">
            <v>11010</v>
          </cell>
          <cell r="B32">
            <v>2</v>
          </cell>
          <cell r="C32" t="str">
            <v>13</v>
          </cell>
          <cell r="D32" t="str">
            <v>00</v>
          </cell>
          <cell r="E32" t="str">
            <v>01</v>
          </cell>
          <cell r="F32" t="str">
            <v>00</v>
          </cell>
          <cell r="G32" t="str">
            <v>11</v>
          </cell>
          <cell r="H32" t="str">
            <v>0A</v>
          </cell>
          <cell r="I32" t="str">
            <v>000010</v>
          </cell>
          <cell r="J32" t="str">
            <v>10</v>
          </cell>
          <cell r="K32" t="str">
            <v>10</v>
          </cell>
          <cell r="L32" t="str">
            <v>00</v>
          </cell>
          <cell r="M32" t="str">
            <v>01000</v>
          </cell>
          <cell r="N32" t="str">
            <v>0</v>
          </cell>
          <cell r="O32" t="str">
            <v>1C</v>
          </cell>
          <cell r="P32" t="str">
            <v>000111</v>
          </cell>
          <cell r="Q32" t="str">
            <v>00</v>
          </cell>
          <cell r="R32" t="str">
            <v>84</v>
          </cell>
          <cell r="S32" t="str">
            <v>10</v>
          </cell>
          <cell r="T32" t="str">
            <v>00010</v>
          </cell>
          <cell r="U32" t="str">
            <v>0</v>
          </cell>
        </row>
        <row r="33">
          <cell r="A33" t="str">
            <v>11011</v>
          </cell>
          <cell r="B33">
            <v>2</v>
          </cell>
          <cell r="C33" t="str">
            <v>13</v>
          </cell>
          <cell r="D33" t="str">
            <v>00</v>
          </cell>
          <cell r="E33" t="str">
            <v>01</v>
          </cell>
          <cell r="F33" t="str">
            <v>00</v>
          </cell>
          <cell r="G33" t="str">
            <v>11</v>
          </cell>
          <cell r="H33" t="str">
            <v>11</v>
          </cell>
          <cell r="I33" t="str">
            <v>000100</v>
          </cell>
          <cell r="J33" t="str">
            <v>01</v>
          </cell>
          <cell r="K33" t="str">
            <v>08</v>
          </cell>
          <cell r="L33" t="str">
            <v>00</v>
          </cell>
          <cell r="M33" t="str">
            <v>00100</v>
          </cell>
          <cell r="N33" t="str">
            <v>0</v>
          </cell>
          <cell r="O33" t="str">
            <v>1C</v>
          </cell>
          <cell r="P33" t="str">
            <v>000111</v>
          </cell>
          <cell r="Q33" t="str">
            <v>00</v>
          </cell>
          <cell r="R33" t="str">
            <v>84</v>
          </cell>
          <cell r="S33" t="str">
            <v>10</v>
          </cell>
          <cell r="T33" t="str">
            <v>00010</v>
          </cell>
          <cell r="U33" t="str">
            <v>0</v>
          </cell>
        </row>
        <row r="34">
          <cell r="A34" t="str">
            <v>11100</v>
          </cell>
          <cell r="B34">
            <v>2</v>
          </cell>
          <cell r="C34" t="str">
            <v>13</v>
          </cell>
          <cell r="D34" t="str">
            <v>00</v>
          </cell>
          <cell r="E34" t="str">
            <v>01</v>
          </cell>
          <cell r="F34" t="str">
            <v>00</v>
          </cell>
          <cell r="G34" t="str">
            <v>11</v>
          </cell>
          <cell r="H34" t="str">
            <v>20</v>
          </cell>
          <cell r="I34" t="str">
            <v>001000</v>
          </cell>
          <cell r="J34" t="str">
            <v>00</v>
          </cell>
          <cell r="K34" t="str">
            <v>84</v>
          </cell>
          <cell r="L34" t="str">
            <v>10</v>
          </cell>
          <cell r="M34" t="str">
            <v>00010</v>
          </cell>
          <cell r="N34" t="str">
            <v>0</v>
          </cell>
          <cell r="O34" t="str">
            <v>1C</v>
          </cell>
          <cell r="P34" t="str">
            <v>000111</v>
          </cell>
          <cell r="Q34" t="str">
            <v>00</v>
          </cell>
          <cell r="R34" t="str">
            <v>84</v>
          </cell>
          <cell r="S34" t="str">
            <v>10</v>
          </cell>
          <cell r="T34" t="str">
            <v>00010</v>
          </cell>
          <cell r="U34" t="str">
            <v>0</v>
          </cell>
        </row>
        <row r="35">
          <cell r="A35" t="str">
            <v>11101</v>
          </cell>
          <cell r="B35">
            <v>2</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84</v>
          </cell>
          <cell r="S35" t="str">
            <v>10</v>
          </cell>
          <cell r="T35" t="str">
            <v>00010</v>
          </cell>
          <cell r="U35" t="str">
            <v>0</v>
          </cell>
        </row>
        <row r="36">
          <cell r="A36" t="str">
            <v>11110</v>
          </cell>
          <cell r="B36">
            <v>2</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84</v>
          </cell>
          <cell r="S36" t="str">
            <v>10</v>
          </cell>
          <cell r="T36" t="str">
            <v>00010</v>
          </cell>
          <cell r="U36" t="str">
            <v>0</v>
          </cell>
        </row>
        <row r="37">
          <cell r="A37" t="str">
            <v>11111</v>
          </cell>
          <cell r="B37">
            <v>2</v>
          </cell>
          <cell r="C37" t="str">
            <v>13</v>
          </cell>
          <cell r="D37" t="str">
            <v>00</v>
          </cell>
          <cell r="E37" t="str">
            <v>01</v>
          </cell>
          <cell r="F37" t="str">
            <v>00</v>
          </cell>
          <cell r="G37" t="str">
            <v>11</v>
          </cell>
          <cell r="H37" t="str">
            <v>20</v>
          </cell>
          <cell r="I37" t="str">
            <v>001000</v>
          </cell>
          <cell r="J37" t="str">
            <v>00</v>
          </cell>
          <cell r="K37" t="str">
            <v>84</v>
          </cell>
          <cell r="L37" t="str">
            <v>10</v>
          </cell>
          <cell r="M37" t="str">
            <v>00010</v>
          </cell>
          <cell r="N37" t="str">
            <v>0</v>
          </cell>
          <cell r="O37" t="str">
            <v>28</v>
          </cell>
          <cell r="P37" t="str">
            <v>001010</v>
          </cell>
          <cell r="Q37" t="str">
            <v>00</v>
          </cell>
          <cell r="R37" t="str">
            <v>84</v>
          </cell>
          <cell r="S37" t="str">
            <v>10</v>
          </cell>
          <cell r="T37" t="str">
            <v>00010</v>
          </cell>
          <cell r="U37" t="str">
            <v>0</v>
          </cell>
        </row>
      </sheetData>
      <sheetData sheetId="9">
        <row r="6">
          <cell r="A6" t="str">
            <v>00000</v>
          </cell>
          <cell r="B6">
            <v>2</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2</v>
          </cell>
          <cell r="C7" t="str">
            <v>12</v>
          </cell>
          <cell r="D7" t="str">
            <v>00</v>
          </cell>
          <cell r="E7" t="str">
            <v>01</v>
          </cell>
          <cell r="F7" t="str">
            <v>00</v>
          </cell>
          <cell r="G7" t="str">
            <v>10</v>
          </cell>
          <cell r="H7" t="str">
            <v>0A</v>
          </cell>
          <cell r="I7" t="str">
            <v>000010</v>
          </cell>
          <cell r="J7" t="str">
            <v>10</v>
          </cell>
          <cell r="K7" t="str">
            <v>10</v>
          </cell>
          <cell r="L7" t="str">
            <v>00</v>
          </cell>
          <cell r="M7" t="str">
            <v>01000</v>
          </cell>
          <cell r="N7" t="str">
            <v>0</v>
          </cell>
          <cell r="O7" t="str">
            <v>12</v>
          </cell>
          <cell r="P7" t="str">
            <v>000100</v>
          </cell>
          <cell r="Q7" t="str">
            <v>10</v>
          </cell>
          <cell r="R7" t="str">
            <v>08</v>
          </cell>
          <cell r="S7" t="str">
            <v>00</v>
          </cell>
          <cell r="T7" t="str">
            <v>00100</v>
          </cell>
          <cell r="U7" t="str">
            <v>0</v>
          </cell>
        </row>
        <row r="8">
          <cell r="A8" t="str">
            <v>00010</v>
          </cell>
          <cell r="B8">
            <v>2</v>
          </cell>
          <cell r="C8" t="str">
            <v>12</v>
          </cell>
          <cell r="D8" t="str">
            <v>00</v>
          </cell>
          <cell r="E8" t="str">
            <v>01</v>
          </cell>
          <cell r="F8" t="str">
            <v>00</v>
          </cell>
          <cell r="G8" t="str">
            <v>10</v>
          </cell>
          <cell r="H8" t="str">
            <v>11</v>
          </cell>
          <cell r="I8" t="str">
            <v>000100</v>
          </cell>
          <cell r="J8" t="str">
            <v>01</v>
          </cell>
          <cell r="K8" t="str">
            <v>08</v>
          </cell>
          <cell r="L8" t="str">
            <v>00</v>
          </cell>
          <cell r="M8" t="str">
            <v>00100</v>
          </cell>
          <cell r="N8" t="str">
            <v>0</v>
          </cell>
          <cell r="O8" t="str">
            <v>12</v>
          </cell>
          <cell r="P8" t="str">
            <v>000100</v>
          </cell>
          <cell r="Q8" t="str">
            <v>10</v>
          </cell>
          <cell r="R8" t="str">
            <v>08</v>
          </cell>
          <cell r="S8" t="str">
            <v>00</v>
          </cell>
          <cell r="T8" t="str">
            <v>00100</v>
          </cell>
          <cell r="U8" t="str">
            <v>0</v>
          </cell>
        </row>
        <row r="9">
          <cell r="A9" t="str">
            <v>00011</v>
          </cell>
          <cell r="B9">
            <v>2</v>
          </cell>
          <cell r="C9" t="str">
            <v>12</v>
          </cell>
          <cell r="D9" t="str">
            <v>00</v>
          </cell>
          <cell r="E9" t="str">
            <v>01</v>
          </cell>
          <cell r="F9" t="str">
            <v>00</v>
          </cell>
          <cell r="G9" t="str">
            <v>10</v>
          </cell>
          <cell r="H9" t="str">
            <v>20</v>
          </cell>
          <cell r="I9" t="str">
            <v>001000</v>
          </cell>
          <cell r="J9" t="str">
            <v>00</v>
          </cell>
          <cell r="K9" t="str">
            <v>84</v>
          </cell>
          <cell r="L9" t="str">
            <v>10</v>
          </cell>
          <cell r="M9" t="str">
            <v>00010</v>
          </cell>
          <cell r="N9" t="str">
            <v>0</v>
          </cell>
          <cell r="O9" t="str">
            <v>12</v>
          </cell>
          <cell r="P9" t="str">
            <v>000100</v>
          </cell>
          <cell r="Q9" t="str">
            <v>10</v>
          </cell>
          <cell r="R9" t="str">
            <v>08</v>
          </cell>
          <cell r="S9" t="str">
            <v>00</v>
          </cell>
          <cell r="T9" t="str">
            <v>00100</v>
          </cell>
          <cell r="U9" t="str">
            <v>0</v>
          </cell>
        </row>
        <row r="10">
          <cell r="A10" t="str">
            <v>00100</v>
          </cell>
          <cell r="B10">
            <v>2</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12</v>
          </cell>
          <cell r="P10" t="str">
            <v>000100</v>
          </cell>
          <cell r="Q10" t="str">
            <v>10</v>
          </cell>
          <cell r="R10" t="str">
            <v>08</v>
          </cell>
          <cell r="S10" t="str">
            <v>00</v>
          </cell>
          <cell r="T10" t="str">
            <v>00100</v>
          </cell>
          <cell r="U10" t="str">
            <v>0</v>
          </cell>
        </row>
        <row r="11">
          <cell r="A11" t="str">
            <v>00101</v>
          </cell>
          <cell r="B11">
            <v>2</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08</v>
          </cell>
          <cell r="S11" t="str">
            <v>00</v>
          </cell>
          <cell r="T11" t="str">
            <v>00100</v>
          </cell>
          <cell r="U11" t="str">
            <v>0</v>
          </cell>
        </row>
        <row r="12">
          <cell r="A12" t="str">
            <v>00110</v>
          </cell>
          <cell r="B12">
            <v>2</v>
          </cell>
          <cell r="C12" t="str">
            <v>12</v>
          </cell>
          <cell r="D12" t="str">
            <v>00</v>
          </cell>
          <cell r="E12" t="str">
            <v>01</v>
          </cell>
          <cell r="F12" t="str">
            <v>00</v>
          </cell>
          <cell r="G12" t="str">
            <v>10</v>
          </cell>
          <cell r="H12" t="str">
            <v>0A</v>
          </cell>
          <cell r="I12" t="str">
            <v>000010</v>
          </cell>
          <cell r="J12" t="str">
            <v>10</v>
          </cell>
          <cell r="K12" t="str">
            <v>10</v>
          </cell>
          <cell r="L12" t="str">
            <v>00</v>
          </cell>
          <cell r="M12" t="str">
            <v>01000</v>
          </cell>
          <cell r="N12" t="str">
            <v>0</v>
          </cell>
          <cell r="O12" t="str">
            <v>19</v>
          </cell>
          <cell r="P12" t="str">
            <v>000110</v>
          </cell>
          <cell r="Q12" t="str">
            <v>01</v>
          </cell>
          <cell r="R12" t="str">
            <v>88</v>
          </cell>
          <cell r="S12" t="str">
            <v>10</v>
          </cell>
          <cell r="T12" t="str">
            <v>00100</v>
          </cell>
          <cell r="U12" t="str">
            <v>0</v>
          </cell>
        </row>
        <row r="13">
          <cell r="A13" t="str">
            <v>00111</v>
          </cell>
          <cell r="B13">
            <v>2</v>
          </cell>
          <cell r="C13" t="str">
            <v>12</v>
          </cell>
          <cell r="D13" t="str">
            <v>00</v>
          </cell>
          <cell r="E13" t="str">
            <v>01</v>
          </cell>
          <cell r="F13" t="str">
            <v>00</v>
          </cell>
          <cell r="G13" t="str">
            <v>10</v>
          </cell>
          <cell r="H13" t="str">
            <v>11</v>
          </cell>
          <cell r="I13" t="str">
            <v>000100</v>
          </cell>
          <cell r="J13" t="str">
            <v>01</v>
          </cell>
          <cell r="K13" t="str">
            <v>08</v>
          </cell>
          <cell r="L13" t="str">
            <v>00</v>
          </cell>
          <cell r="M13" t="str">
            <v>00100</v>
          </cell>
          <cell r="N13" t="str">
            <v>0</v>
          </cell>
          <cell r="O13" t="str">
            <v>19</v>
          </cell>
          <cell r="P13" t="str">
            <v>000110</v>
          </cell>
          <cell r="Q13" t="str">
            <v>01</v>
          </cell>
          <cell r="R13" t="str">
            <v>88</v>
          </cell>
          <cell r="S13" t="str">
            <v>10</v>
          </cell>
          <cell r="T13" t="str">
            <v>00100</v>
          </cell>
          <cell r="U13" t="str">
            <v>0</v>
          </cell>
        </row>
        <row r="14">
          <cell r="A14" t="str">
            <v>01000</v>
          </cell>
          <cell r="B14">
            <v>2</v>
          </cell>
          <cell r="C14" t="str">
            <v>12</v>
          </cell>
          <cell r="D14" t="str">
            <v>00</v>
          </cell>
          <cell r="E14" t="str">
            <v>01</v>
          </cell>
          <cell r="F14" t="str">
            <v>00</v>
          </cell>
          <cell r="G14" t="str">
            <v>10</v>
          </cell>
          <cell r="H14" t="str">
            <v>20</v>
          </cell>
          <cell r="I14" t="str">
            <v>001000</v>
          </cell>
          <cell r="J14" t="str">
            <v>00</v>
          </cell>
          <cell r="K14" t="str">
            <v>84</v>
          </cell>
          <cell r="L14" t="str">
            <v>10</v>
          </cell>
          <cell r="M14" t="str">
            <v>00010</v>
          </cell>
          <cell r="N14" t="str">
            <v>0</v>
          </cell>
          <cell r="O14" t="str">
            <v>19</v>
          </cell>
          <cell r="P14" t="str">
            <v>000110</v>
          </cell>
          <cell r="Q14" t="str">
            <v>01</v>
          </cell>
          <cell r="R14" t="str">
            <v>88</v>
          </cell>
          <cell r="S14" t="str">
            <v>10</v>
          </cell>
          <cell r="T14" t="str">
            <v>00100</v>
          </cell>
          <cell r="U14" t="str">
            <v>0</v>
          </cell>
        </row>
        <row r="15">
          <cell r="A15" t="str">
            <v>01001</v>
          </cell>
          <cell r="B15">
            <v>2</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88</v>
          </cell>
          <cell r="S15" t="str">
            <v>10</v>
          </cell>
          <cell r="T15" t="str">
            <v>00100</v>
          </cell>
          <cell r="U15" t="str">
            <v>0</v>
          </cell>
        </row>
        <row r="16">
          <cell r="A16" t="str">
            <v>01010</v>
          </cell>
          <cell r="B16">
            <v>2</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88</v>
          </cell>
          <cell r="S16" t="str">
            <v>10</v>
          </cell>
          <cell r="T16" t="str">
            <v>00100</v>
          </cell>
          <cell r="U16" t="str">
            <v>0</v>
          </cell>
        </row>
        <row r="17">
          <cell r="A17" t="str">
            <v>01011</v>
          </cell>
          <cell r="B17">
            <v>2</v>
          </cell>
          <cell r="C17" t="str">
            <v>12</v>
          </cell>
          <cell r="D17" t="str">
            <v>00</v>
          </cell>
          <cell r="E17" t="str">
            <v>01</v>
          </cell>
          <cell r="F17" t="str">
            <v>00</v>
          </cell>
          <cell r="G17" t="str">
            <v>10</v>
          </cell>
          <cell r="H17" t="str">
            <v>0A</v>
          </cell>
          <cell r="I17" t="str">
            <v>000010</v>
          </cell>
          <cell r="J17" t="str">
            <v>10</v>
          </cell>
          <cell r="K17" t="str">
            <v>10</v>
          </cell>
          <cell r="L17" t="str">
            <v>00</v>
          </cell>
          <cell r="M17" t="str">
            <v>01000</v>
          </cell>
          <cell r="N17" t="str">
            <v>0</v>
          </cell>
          <cell r="O17" t="str">
            <v>21</v>
          </cell>
          <cell r="P17" t="str">
            <v>001000</v>
          </cell>
          <cell r="Q17" t="str">
            <v>01</v>
          </cell>
          <cell r="R17" t="str">
            <v>84</v>
          </cell>
          <cell r="S17" t="str">
            <v>10</v>
          </cell>
          <cell r="T17" t="str">
            <v>00010</v>
          </cell>
          <cell r="U17" t="str">
            <v>0</v>
          </cell>
        </row>
        <row r="18">
          <cell r="A18" t="str">
            <v>01100</v>
          </cell>
          <cell r="B18">
            <v>2</v>
          </cell>
          <cell r="C18" t="str">
            <v>12</v>
          </cell>
          <cell r="D18" t="str">
            <v>00</v>
          </cell>
          <cell r="E18" t="str">
            <v>01</v>
          </cell>
          <cell r="F18" t="str">
            <v>00</v>
          </cell>
          <cell r="G18" t="str">
            <v>10</v>
          </cell>
          <cell r="H18" t="str">
            <v>11</v>
          </cell>
          <cell r="I18" t="str">
            <v>000100</v>
          </cell>
          <cell r="J18" t="str">
            <v>01</v>
          </cell>
          <cell r="K18" t="str">
            <v>08</v>
          </cell>
          <cell r="L18" t="str">
            <v>00</v>
          </cell>
          <cell r="M18" t="str">
            <v>00100</v>
          </cell>
          <cell r="N18" t="str">
            <v>0</v>
          </cell>
          <cell r="O18" t="str">
            <v>21</v>
          </cell>
          <cell r="P18" t="str">
            <v>001000</v>
          </cell>
          <cell r="Q18" t="str">
            <v>01</v>
          </cell>
          <cell r="R18" t="str">
            <v>84</v>
          </cell>
          <cell r="S18" t="str">
            <v>10</v>
          </cell>
          <cell r="T18" t="str">
            <v>00010</v>
          </cell>
          <cell r="U18" t="str">
            <v>0</v>
          </cell>
        </row>
        <row r="19">
          <cell r="A19" t="str">
            <v>01101</v>
          </cell>
          <cell r="B19">
            <v>2</v>
          </cell>
          <cell r="C19" t="str">
            <v>12</v>
          </cell>
          <cell r="D19" t="str">
            <v>00</v>
          </cell>
          <cell r="E19" t="str">
            <v>01</v>
          </cell>
          <cell r="F19" t="str">
            <v>00</v>
          </cell>
          <cell r="G19" t="str">
            <v>10</v>
          </cell>
          <cell r="H19" t="str">
            <v>20</v>
          </cell>
          <cell r="I19" t="str">
            <v>001000</v>
          </cell>
          <cell r="J19" t="str">
            <v>00</v>
          </cell>
          <cell r="K19" t="str">
            <v>84</v>
          </cell>
          <cell r="L19" t="str">
            <v>10</v>
          </cell>
          <cell r="M19" t="str">
            <v>00010</v>
          </cell>
          <cell r="N19" t="str">
            <v>0</v>
          </cell>
          <cell r="O19" t="str">
            <v>21</v>
          </cell>
          <cell r="P19" t="str">
            <v>001000</v>
          </cell>
          <cell r="Q19" t="str">
            <v>01</v>
          </cell>
          <cell r="R19" t="str">
            <v>84</v>
          </cell>
          <cell r="S19" t="str">
            <v>10</v>
          </cell>
          <cell r="T19" t="str">
            <v>00010</v>
          </cell>
          <cell r="U19" t="str">
            <v>0</v>
          </cell>
        </row>
        <row r="20">
          <cell r="A20" t="str">
            <v>01110</v>
          </cell>
          <cell r="B20">
            <v>2</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84</v>
          </cell>
          <cell r="S20" t="str">
            <v>10</v>
          </cell>
          <cell r="T20" t="str">
            <v>00010</v>
          </cell>
          <cell r="U20" t="str">
            <v>0</v>
          </cell>
        </row>
        <row r="21">
          <cell r="A21" t="str">
            <v>01111</v>
          </cell>
          <cell r="B21">
            <v>2</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84</v>
          </cell>
          <cell r="S21" t="str">
            <v>10</v>
          </cell>
          <cell r="T21" t="str">
            <v>00010</v>
          </cell>
          <cell r="U21" t="str">
            <v>0</v>
          </cell>
        </row>
        <row r="22">
          <cell r="A22" t="str">
            <v>10000</v>
          </cell>
          <cell r="B22">
            <v>2</v>
          </cell>
          <cell r="C22" t="str">
            <v>12</v>
          </cell>
          <cell r="D22" t="str">
            <v>00</v>
          </cell>
          <cell r="E22" t="str">
            <v>01</v>
          </cell>
          <cell r="F22" t="str">
            <v>00</v>
          </cell>
          <cell r="G22" t="str">
            <v>10</v>
          </cell>
          <cell r="H22" t="str">
            <v>0A</v>
          </cell>
          <cell r="I22" t="str">
            <v>000010</v>
          </cell>
          <cell r="J22" t="str">
            <v>10</v>
          </cell>
          <cell r="K22" t="str">
            <v>10</v>
          </cell>
          <cell r="L22" t="str">
            <v>00</v>
          </cell>
          <cell r="M22" t="str">
            <v>01000</v>
          </cell>
          <cell r="N22" t="str">
            <v>0</v>
          </cell>
          <cell r="O22" t="str">
            <v>29</v>
          </cell>
          <cell r="P22" t="str">
            <v>001010</v>
          </cell>
          <cell r="Q22" t="str">
            <v>01</v>
          </cell>
          <cell r="R22" t="str">
            <v>04</v>
          </cell>
          <cell r="S22" t="str">
            <v>00</v>
          </cell>
          <cell r="T22" t="str">
            <v>00010</v>
          </cell>
          <cell r="U22" t="str">
            <v>0</v>
          </cell>
        </row>
        <row r="23">
          <cell r="A23" t="str">
            <v>10001</v>
          </cell>
          <cell r="B23">
            <v>2</v>
          </cell>
          <cell r="C23" t="str">
            <v>12</v>
          </cell>
          <cell r="D23" t="str">
            <v>00</v>
          </cell>
          <cell r="E23" t="str">
            <v>01</v>
          </cell>
          <cell r="F23" t="str">
            <v>00</v>
          </cell>
          <cell r="G23" t="str">
            <v>10</v>
          </cell>
          <cell r="H23" t="str">
            <v>11</v>
          </cell>
          <cell r="I23" t="str">
            <v>000100</v>
          </cell>
          <cell r="J23" t="str">
            <v>01</v>
          </cell>
          <cell r="K23" t="str">
            <v>08</v>
          </cell>
          <cell r="L23" t="str">
            <v>00</v>
          </cell>
          <cell r="M23" t="str">
            <v>00100</v>
          </cell>
          <cell r="N23" t="str">
            <v>0</v>
          </cell>
          <cell r="O23" t="str">
            <v>29</v>
          </cell>
          <cell r="P23" t="str">
            <v>001010</v>
          </cell>
          <cell r="Q23" t="str">
            <v>01</v>
          </cell>
          <cell r="R23" t="str">
            <v>04</v>
          </cell>
          <cell r="S23" t="str">
            <v>00</v>
          </cell>
          <cell r="T23" t="str">
            <v>00010</v>
          </cell>
          <cell r="U23" t="str">
            <v>0</v>
          </cell>
        </row>
        <row r="24">
          <cell r="A24" t="str">
            <v>10010</v>
          </cell>
          <cell r="B24">
            <v>2</v>
          </cell>
          <cell r="C24" t="str">
            <v>12</v>
          </cell>
          <cell r="D24" t="str">
            <v>00</v>
          </cell>
          <cell r="E24" t="str">
            <v>01</v>
          </cell>
          <cell r="F24" t="str">
            <v>00</v>
          </cell>
          <cell r="G24" t="str">
            <v>10</v>
          </cell>
          <cell r="H24" t="str">
            <v>20</v>
          </cell>
          <cell r="I24" t="str">
            <v>001000</v>
          </cell>
          <cell r="J24" t="str">
            <v>00</v>
          </cell>
          <cell r="K24" t="str">
            <v>84</v>
          </cell>
          <cell r="L24" t="str">
            <v>10</v>
          </cell>
          <cell r="M24" t="str">
            <v>00010</v>
          </cell>
          <cell r="N24" t="str">
            <v>0</v>
          </cell>
          <cell r="O24" t="str">
            <v>29</v>
          </cell>
          <cell r="P24" t="str">
            <v>001010</v>
          </cell>
          <cell r="Q24" t="str">
            <v>01</v>
          </cell>
          <cell r="R24" t="str">
            <v>04</v>
          </cell>
          <cell r="S24" t="str">
            <v>00</v>
          </cell>
          <cell r="T24" t="str">
            <v>00010</v>
          </cell>
          <cell r="U24" t="str">
            <v>0</v>
          </cell>
        </row>
        <row r="25">
          <cell r="A25" t="str">
            <v>10011</v>
          </cell>
          <cell r="B25">
            <v>2</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04</v>
          </cell>
          <cell r="S25" t="str">
            <v>00</v>
          </cell>
          <cell r="T25" t="str">
            <v>00010</v>
          </cell>
          <cell r="U25" t="str">
            <v>0</v>
          </cell>
        </row>
        <row r="26">
          <cell r="A26" t="str">
            <v>10100</v>
          </cell>
          <cell r="B26">
            <v>2</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04</v>
          </cell>
          <cell r="S26" t="str">
            <v>00</v>
          </cell>
          <cell r="T26" t="str">
            <v>00010</v>
          </cell>
          <cell r="U26" t="str">
            <v>0</v>
          </cell>
        </row>
        <row r="27">
          <cell r="A27" t="str">
            <v>10101</v>
          </cell>
          <cell r="B27">
            <v>2</v>
          </cell>
          <cell r="C27" t="str">
            <v>13</v>
          </cell>
          <cell r="D27" t="str">
            <v>00</v>
          </cell>
          <cell r="E27" t="str">
            <v>01</v>
          </cell>
          <cell r="F27" t="str">
            <v>00</v>
          </cell>
          <cell r="G27" t="str">
            <v>11</v>
          </cell>
          <cell r="H27" t="str">
            <v>0A</v>
          </cell>
          <cell r="I27" t="str">
            <v>000010</v>
          </cell>
          <cell r="J27" t="str">
            <v>10</v>
          </cell>
          <cell r="K27" t="str">
            <v>10</v>
          </cell>
          <cell r="L27" t="str">
            <v>00</v>
          </cell>
          <cell r="M27" t="str">
            <v>01000</v>
          </cell>
          <cell r="N27" t="str">
            <v>0</v>
          </cell>
          <cell r="O27" t="str">
            <v>19</v>
          </cell>
          <cell r="P27" t="str">
            <v>000110</v>
          </cell>
          <cell r="Q27" t="str">
            <v>01</v>
          </cell>
          <cell r="R27" t="str">
            <v>04</v>
          </cell>
          <cell r="S27" t="str">
            <v>00</v>
          </cell>
          <cell r="T27" t="str">
            <v>00010</v>
          </cell>
          <cell r="U27" t="str">
            <v>0</v>
          </cell>
        </row>
        <row r="28">
          <cell r="A28" t="str">
            <v>10110</v>
          </cell>
          <cell r="B28">
            <v>2</v>
          </cell>
          <cell r="C28" t="str">
            <v>13</v>
          </cell>
          <cell r="D28" t="str">
            <v>00</v>
          </cell>
          <cell r="E28" t="str">
            <v>01</v>
          </cell>
          <cell r="F28" t="str">
            <v>00</v>
          </cell>
          <cell r="G28" t="str">
            <v>11</v>
          </cell>
          <cell r="H28" t="str">
            <v>11</v>
          </cell>
          <cell r="I28" t="str">
            <v>000100</v>
          </cell>
          <cell r="J28" t="str">
            <v>01</v>
          </cell>
          <cell r="K28" t="str">
            <v>08</v>
          </cell>
          <cell r="L28" t="str">
            <v>00</v>
          </cell>
          <cell r="M28" t="str">
            <v>00100</v>
          </cell>
          <cell r="N28" t="str">
            <v>0</v>
          </cell>
          <cell r="O28" t="str">
            <v>19</v>
          </cell>
          <cell r="P28" t="str">
            <v>000110</v>
          </cell>
          <cell r="Q28" t="str">
            <v>01</v>
          </cell>
          <cell r="R28" t="str">
            <v>04</v>
          </cell>
          <cell r="S28" t="str">
            <v>00</v>
          </cell>
          <cell r="T28" t="str">
            <v>00010</v>
          </cell>
          <cell r="U28" t="str">
            <v>0</v>
          </cell>
        </row>
        <row r="29">
          <cell r="A29" t="str">
            <v>10111</v>
          </cell>
          <cell r="B29">
            <v>2</v>
          </cell>
          <cell r="C29" t="str">
            <v>13</v>
          </cell>
          <cell r="D29" t="str">
            <v>00</v>
          </cell>
          <cell r="E29" t="str">
            <v>01</v>
          </cell>
          <cell r="F29" t="str">
            <v>00</v>
          </cell>
          <cell r="G29" t="str">
            <v>11</v>
          </cell>
          <cell r="H29" t="str">
            <v>20</v>
          </cell>
          <cell r="I29" t="str">
            <v>001000</v>
          </cell>
          <cell r="J29" t="str">
            <v>00</v>
          </cell>
          <cell r="K29" t="str">
            <v>84</v>
          </cell>
          <cell r="L29" t="str">
            <v>10</v>
          </cell>
          <cell r="M29" t="str">
            <v>00010</v>
          </cell>
          <cell r="N29" t="str">
            <v>0</v>
          </cell>
          <cell r="O29" t="str">
            <v>19</v>
          </cell>
          <cell r="P29" t="str">
            <v>000110</v>
          </cell>
          <cell r="Q29" t="str">
            <v>01</v>
          </cell>
          <cell r="R29" t="str">
            <v>04</v>
          </cell>
          <cell r="S29" t="str">
            <v>00</v>
          </cell>
          <cell r="T29" t="str">
            <v>00010</v>
          </cell>
          <cell r="U29" t="str">
            <v>0</v>
          </cell>
        </row>
        <row r="30">
          <cell r="A30" t="str">
            <v>11000</v>
          </cell>
          <cell r="B30">
            <v>2</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04</v>
          </cell>
          <cell r="S30" t="str">
            <v>00</v>
          </cell>
          <cell r="T30" t="str">
            <v>00010</v>
          </cell>
          <cell r="U30" t="str">
            <v>0</v>
          </cell>
        </row>
        <row r="31">
          <cell r="A31" t="str">
            <v>11001</v>
          </cell>
          <cell r="B31">
            <v>2</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04</v>
          </cell>
          <cell r="S31" t="str">
            <v>00</v>
          </cell>
          <cell r="T31" t="str">
            <v>00010</v>
          </cell>
          <cell r="U31" t="str">
            <v>0</v>
          </cell>
        </row>
        <row r="32">
          <cell r="A32" t="str">
            <v>11010</v>
          </cell>
          <cell r="B32">
            <v>2</v>
          </cell>
          <cell r="C32" t="str">
            <v>13</v>
          </cell>
          <cell r="D32" t="str">
            <v>00</v>
          </cell>
          <cell r="E32" t="str">
            <v>01</v>
          </cell>
          <cell r="F32" t="str">
            <v>00</v>
          </cell>
          <cell r="G32" t="str">
            <v>11</v>
          </cell>
          <cell r="H32" t="str">
            <v>0A</v>
          </cell>
          <cell r="I32" t="str">
            <v>000010</v>
          </cell>
          <cell r="J32" t="str">
            <v>10</v>
          </cell>
          <cell r="K32" t="str">
            <v>10</v>
          </cell>
          <cell r="L32" t="str">
            <v>00</v>
          </cell>
          <cell r="M32" t="str">
            <v>01000</v>
          </cell>
          <cell r="N32" t="str">
            <v>0</v>
          </cell>
          <cell r="O32" t="str">
            <v>1C</v>
          </cell>
          <cell r="P32" t="str">
            <v>000111</v>
          </cell>
          <cell r="Q32" t="str">
            <v>00</v>
          </cell>
          <cell r="R32" t="str">
            <v>84</v>
          </cell>
          <cell r="S32" t="str">
            <v>10</v>
          </cell>
          <cell r="T32" t="str">
            <v>00010</v>
          </cell>
          <cell r="U32" t="str">
            <v>0</v>
          </cell>
        </row>
        <row r="33">
          <cell r="A33" t="str">
            <v>11011</v>
          </cell>
          <cell r="B33">
            <v>2</v>
          </cell>
          <cell r="C33" t="str">
            <v>13</v>
          </cell>
          <cell r="D33" t="str">
            <v>00</v>
          </cell>
          <cell r="E33" t="str">
            <v>01</v>
          </cell>
          <cell r="F33" t="str">
            <v>00</v>
          </cell>
          <cell r="G33" t="str">
            <v>11</v>
          </cell>
          <cell r="H33" t="str">
            <v>11</v>
          </cell>
          <cell r="I33" t="str">
            <v>000100</v>
          </cell>
          <cell r="J33" t="str">
            <v>01</v>
          </cell>
          <cell r="K33" t="str">
            <v>08</v>
          </cell>
          <cell r="L33" t="str">
            <v>00</v>
          </cell>
          <cell r="M33" t="str">
            <v>00100</v>
          </cell>
          <cell r="N33" t="str">
            <v>0</v>
          </cell>
          <cell r="O33" t="str">
            <v>1C</v>
          </cell>
          <cell r="P33" t="str">
            <v>000111</v>
          </cell>
          <cell r="Q33" t="str">
            <v>00</v>
          </cell>
          <cell r="R33" t="str">
            <v>84</v>
          </cell>
          <cell r="S33" t="str">
            <v>10</v>
          </cell>
          <cell r="T33" t="str">
            <v>00010</v>
          </cell>
          <cell r="U33" t="str">
            <v>0</v>
          </cell>
        </row>
        <row r="34">
          <cell r="A34" t="str">
            <v>11100</v>
          </cell>
          <cell r="B34">
            <v>2</v>
          </cell>
          <cell r="C34" t="str">
            <v>13</v>
          </cell>
          <cell r="D34" t="str">
            <v>00</v>
          </cell>
          <cell r="E34" t="str">
            <v>01</v>
          </cell>
          <cell r="F34" t="str">
            <v>00</v>
          </cell>
          <cell r="G34" t="str">
            <v>11</v>
          </cell>
          <cell r="H34" t="str">
            <v>20</v>
          </cell>
          <cell r="I34" t="str">
            <v>001000</v>
          </cell>
          <cell r="J34" t="str">
            <v>00</v>
          </cell>
          <cell r="K34" t="str">
            <v>84</v>
          </cell>
          <cell r="L34" t="str">
            <v>10</v>
          </cell>
          <cell r="M34" t="str">
            <v>00010</v>
          </cell>
          <cell r="N34" t="str">
            <v>0</v>
          </cell>
          <cell r="O34" t="str">
            <v>1C</v>
          </cell>
          <cell r="P34" t="str">
            <v>000111</v>
          </cell>
          <cell r="Q34" t="str">
            <v>00</v>
          </cell>
          <cell r="R34" t="str">
            <v>84</v>
          </cell>
          <cell r="S34" t="str">
            <v>10</v>
          </cell>
          <cell r="T34" t="str">
            <v>00010</v>
          </cell>
          <cell r="U34" t="str">
            <v>0</v>
          </cell>
        </row>
        <row r="35">
          <cell r="A35" t="str">
            <v>11101</v>
          </cell>
          <cell r="B35">
            <v>2</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84</v>
          </cell>
          <cell r="S35" t="str">
            <v>10</v>
          </cell>
          <cell r="T35" t="str">
            <v>00010</v>
          </cell>
          <cell r="U35" t="str">
            <v>0</v>
          </cell>
        </row>
        <row r="36">
          <cell r="A36" t="str">
            <v>11110</v>
          </cell>
          <cell r="B36">
            <v>2</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84</v>
          </cell>
          <cell r="S36" t="str">
            <v>10</v>
          </cell>
          <cell r="T36" t="str">
            <v>00010</v>
          </cell>
          <cell r="U36" t="str">
            <v>0</v>
          </cell>
        </row>
        <row r="37">
          <cell r="A37" t="str">
            <v>11111</v>
          </cell>
          <cell r="B37">
            <v>2</v>
          </cell>
          <cell r="C37" t="str">
            <v>13</v>
          </cell>
          <cell r="D37" t="str">
            <v>00</v>
          </cell>
          <cell r="E37" t="str">
            <v>01</v>
          </cell>
          <cell r="F37" t="str">
            <v>00</v>
          </cell>
          <cell r="G37" t="str">
            <v>11</v>
          </cell>
          <cell r="H37" t="str">
            <v>20</v>
          </cell>
          <cell r="I37" t="str">
            <v>001000</v>
          </cell>
          <cell r="J37" t="str">
            <v>00</v>
          </cell>
          <cell r="K37" t="str">
            <v>84</v>
          </cell>
          <cell r="L37" t="str">
            <v>10</v>
          </cell>
          <cell r="M37" t="str">
            <v>00010</v>
          </cell>
          <cell r="N37" t="str">
            <v>0</v>
          </cell>
          <cell r="O37" t="str">
            <v>28</v>
          </cell>
          <cell r="P37" t="str">
            <v>001010</v>
          </cell>
          <cell r="Q37" t="str">
            <v>00</v>
          </cell>
          <cell r="R37" t="str">
            <v>84</v>
          </cell>
          <cell r="S37" t="str">
            <v>10</v>
          </cell>
          <cell r="T37" t="str">
            <v>00010</v>
          </cell>
          <cell r="U37" t="str">
            <v>0</v>
          </cell>
        </row>
      </sheetData>
      <sheetData sheetId="10">
        <row r="6">
          <cell r="A6" t="str">
            <v>00000</v>
          </cell>
          <cell r="B6">
            <v>1.5</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1.5</v>
          </cell>
          <cell r="C7" t="str">
            <v>12</v>
          </cell>
          <cell r="D7" t="str">
            <v>00</v>
          </cell>
          <cell r="E7" t="str">
            <v>01</v>
          </cell>
          <cell r="F7" t="str">
            <v>00</v>
          </cell>
          <cell r="G7" t="str">
            <v>10</v>
          </cell>
          <cell r="H7" t="str">
            <v>09</v>
          </cell>
          <cell r="I7" t="str">
            <v>000010</v>
          </cell>
          <cell r="J7" t="str">
            <v>01</v>
          </cell>
          <cell r="K7" t="str">
            <v>8C</v>
          </cell>
          <cell r="L7" t="str">
            <v>10</v>
          </cell>
          <cell r="M7" t="str">
            <v>00110</v>
          </cell>
          <cell r="N7" t="str">
            <v>0</v>
          </cell>
          <cell r="O7" t="str">
            <v>11</v>
          </cell>
          <cell r="P7" t="str">
            <v>000100</v>
          </cell>
          <cell r="Q7" t="str">
            <v>01</v>
          </cell>
          <cell r="R7" t="str">
            <v>86</v>
          </cell>
          <cell r="S7" t="str">
            <v>10</v>
          </cell>
          <cell r="T7" t="str">
            <v>00011</v>
          </cell>
          <cell r="U7" t="str">
            <v>0</v>
          </cell>
        </row>
        <row r="8">
          <cell r="A8" t="str">
            <v>00010</v>
          </cell>
          <cell r="B8">
            <v>1.5</v>
          </cell>
          <cell r="C8" t="str">
            <v>12</v>
          </cell>
          <cell r="D8" t="str">
            <v>00</v>
          </cell>
          <cell r="E8" t="str">
            <v>01</v>
          </cell>
          <cell r="F8" t="str">
            <v>00</v>
          </cell>
          <cell r="G8" t="str">
            <v>10</v>
          </cell>
          <cell r="H8" t="str">
            <v>10</v>
          </cell>
          <cell r="I8" t="str">
            <v>000100</v>
          </cell>
          <cell r="J8" t="str">
            <v>00</v>
          </cell>
          <cell r="K8" t="str">
            <v>C6</v>
          </cell>
          <cell r="L8" t="str">
            <v>11</v>
          </cell>
          <cell r="M8" t="str">
            <v>00011</v>
          </cell>
          <cell r="N8" t="str">
            <v>0</v>
          </cell>
          <cell r="O8" t="str">
            <v>11</v>
          </cell>
          <cell r="P8" t="str">
            <v>000100</v>
          </cell>
          <cell r="Q8" t="str">
            <v>01</v>
          </cell>
          <cell r="R8" t="str">
            <v>86</v>
          </cell>
          <cell r="S8" t="str">
            <v>10</v>
          </cell>
          <cell r="T8" t="str">
            <v>00011</v>
          </cell>
          <cell r="U8" t="str">
            <v>0</v>
          </cell>
        </row>
        <row r="9">
          <cell r="A9" t="str">
            <v>00011</v>
          </cell>
          <cell r="B9">
            <v>1.5</v>
          </cell>
          <cell r="C9" t="str">
            <v>12</v>
          </cell>
          <cell r="D9" t="str">
            <v>00</v>
          </cell>
          <cell r="E9" t="str">
            <v>01</v>
          </cell>
          <cell r="F9" t="str">
            <v>00</v>
          </cell>
          <cell r="G9" t="str">
            <v>10</v>
          </cell>
          <cell r="H9" t="str">
            <v>20</v>
          </cell>
          <cell r="I9" t="str">
            <v>001000</v>
          </cell>
          <cell r="J9" t="str">
            <v>00</v>
          </cell>
          <cell r="K9" t="str">
            <v>42</v>
          </cell>
          <cell r="L9" t="str">
            <v>01</v>
          </cell>
          <cell r="M9" t="str">
            <v>00001</v>
          </cell>
          <cell r="N9" t="str">
            <v>0</v>
          </cell>
          <cell r="O9" t="str">
            <v>11</v>
          </cell>
          <cell r="P9" t="str">
            <v>000100</v>
          </cell>
          <cell r="Q9" t="str">
            <v>01</v>
          </cell>
          <cell r="R9" t="str">
            <v>86</v>
          </cell>
          <cell r="S9" t="str">
            <v>10</v>
          </cell>
          <cell r="T9" t="str">
            <v>00011</v>
          </cell>
          <cell r="U9" t="str">
            <v>0</v>
          </cell>
        </row>
        <row r="10">
          <cell r="A10" t="str">
            <v>00100</v>
          </cell>
          <cell r="B10">
            <v>1.5</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11</v>
          </cell>
          <cell r="P10" t="str">
            <v>000100</v>
          </cell>
          <cell r="Q10" t="str">
            <v>01</v>
          </cell>
          <cell r="R10" t="str">
            <v>86</v>
          </cell>
          <cell r="S10" t="str">
            <v>10</v>
          </cell>
          <cell r="T10" t="str">
            <v>00011</v>
          </cell>
          <cell r="U10" t="str">
            <v>0</v>
          </cell>
        </row>
        <row r="11">
          <cell r="A11" t="str">
            <v>00101</v>
          </cell>
          <cell r="B11">
            <v>1.5</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11</v>
          </cell>
          <cell r="P11" t="str">
            <v>000100</v>
          </cell>
          <cell r="Q11" t="str">
            <v>01</v>
          </cell>
          <cell r="R11" t="str">
            <v>86</v>
          </cell>
          <cell r="S11" t="str">
            <v>10</v>
          </cell>
          <cell r="T11" t="str">
            <v>00011</v>
          </cell>
          <cell r="U11" t="str">
            <v>0</v>
          </cell>
        </row>
        <row r="12">
          <cell r="A12" t="str">
            <v>00110</v>
          </cell>
          <cell r="B12">
            <v>1.5</v>
          </cell>
          <cell r="C12" t="str">
            <v>12</v>
          </cell>
          <cell r="D12" t="str">
            <v>00</v>
          </cell>
          <cell r="E12" t="str">
            <v>01</v>
          </cell>
          <cell r="F12" t="str">
            <v>00</v>
          </cell>
          <cell r="G12" t="str">
            <v>10</v>
          </cell>
          <cell r="H12" t="str">
            <v>09</v>
          </cell>
          <cell r="I12" t="str">
            <v>000010</v>
          </cell>
          <cell r="J12" t="str">
            <v>01</v>
          </cell>
          <cell r="K12" t="str">
            <v>8C</v>
          </cell>
          <cell r="L12" t="str">
            <v>10</v>
          </cell>
          <cell r="M12" t="str">
            <v>00110</v>
          </cell>
          <cell r="N12" t="str">
            <v>0</v>
          </cell>
          <cell r="O12" t="str">
            <v>19</v>
          </cell>
          <cell r="P12" t="str">
            <v>000110</v>
          </cell>
          <cell r="Q12" t="str">
            <v>01</v>
          </cell>
          <cell r="R12" t="str">
            <v>06</v>
          </cell>
          <cell r="S12" t="str">
            <v>00</v>
          </cell>
          <cell r="T12" t="str">
            <v>00011</v>
          </cell>
          <cell r="U12" t="str">
            <v>0</v>
          </cell>
        </row>
        <row r="13">
          <cell r="A13" t="str">
            <v>00111</v>
          </cell>
          <cell r="B13">
            <v>1.5</v>
          </cell>
          <cell r="C13" t="str">
            <v>12</v>
          </cell>
          <cell r="D13" t="str">
            <v>00</v>
          </cell>
          <cell r="E13" t="str">
            <v>01</v>
          </cell>
          <cell r="F13" t="str">
            <v>00</v>
          </cell>
          <cell r="G13" t="str">
            <v>10</v>
          </cell>
          <cell r="H13" t="str">
            <v>10</v>
          </cell>
          <cell r="I13" t="str">
            <v>000100</v>
          </cell>
          <cell r="J13" t="str">
            <v>00</v>
          </cell>
          <cell r="K13" t="str">
            <v>C6</v>
          </cell>
          <cell r="L13" t="str">
            <v>11</v>
          </cell>
          <cell r="M13" t="str">
            <v>00011</v>
          </cell>
          <cell r="N13" t="str">
            <v>0</v>
          </cell>
          <cell r="O13" t="str">
            <v>19</v>
          </cell>
          <cell r="P13" t="str">
            <v>000110</v>
          </cell>
          <cell r="Q13" t="str">
            <v>01</v>
          </cell>
          <cell r="R13" t="str">
            <v>06</v>
          </cell>
          <cell r="S13" t="str">
            <v>00</v>
          </cell>
          <cell r="T13" t="str">
            <v>00011</v>
          </cell>
          <cell r="U13" t="str">
            <v>0</v>
          </cell>
        </row>
        <row r="14">
          <cell r="A14" t="str">
            <v>01000</v>
          </cell>
          <cell r="B14">
            <v>1.5</v>
          </cell>
          <cell r="C14" t="str">
            <v>12</v>
          </cell>
          <cell r="D14" t="str">
            <v>00</v>
          </cell>
          <cell r="E14" t="str">
            <v>01</v>
          </cell>
          <cell r="F14" t="str">
            <v>00</v>
          </cell>
          <cell r="G14" t="str">
            <v>10</v>
          </cell>
          <cell r="H14" t="str">
            <v>20</v>
          </cell>
          <cell r="I14" t="str">
            <v>001000</v>
          </cell>
          <cell r="J14" t="str">
            <v>00</v>
          </cell>
          <cell r="K14" t="str">
            <v>42</v>
          </cell>
          <cell r="L14" t="str">
            <v>01</v>
          </cell>
          <cell r="M14" t="str">
            <v>00001</v>
          </cell>
          <cell r="N14" t="str">
            <v>0</v>
          </cell>
          <cell r="O14" t="str">
            <v>19</v>
          </cell>
          <cell r="P14" t="str">
            <v>000110</v>
          </cell>
          <cell r="Q14" t="str">
            <v>01</v>
          </cell>
          <cell r="R14" t="str">
            <v>06</v>
          </cell>
          <cell r="S14" t="str">
            <v>00</v>
          </cell>
          <cell r="T14" t="str">
            <v>00011</v>
          </cell>
          <cell r="U14" t="str">
            <v>0</v>
          </cell>
        </row>
        <row r="15">
          <cell r="A15" t="str">
            <v>01001</v>
          </cell>
          <cell r="B15">
            <v>1.5</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06</v>
          </cell>
          <cell r="S15" t="str">
            <v>00</v>
          </cell>
          <cell r="T15" t="str">
            <v>00011</v>
          </cell>
          <cell r="U15" t="str">
            <v>0</v>
          </cell>
        </row>
        <row r="16">
          <cell r="A16" t="str">
            <v>01010</v>
          </cell>
          <cell r="B16">
            <v>1.5</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06</v>
          </cell>
          <cell r="S16" t="str">
            <v>00</v>
          </cell>
          <cell r="T16" t="str">
            <v>00011</v>
          </cell>
          <cell r="U16" t="str">
            <v>0</v>
          </cell>
        </row>
        <row r="17">
          <cell r="A17" t="str">
            <v>01011</v>
          </cell>
          <cell r="B17">
            <v>1.5</v>
          </cell>
          <cell r="C17" t="str">
            <v>12</v>
          </cell>
          <cell r="D17" t="str">
            <v>00</v>
          </cell>
          <cell r="E17" t="str">
            <v>01</v>
          </cell>
          <cell r="F17" t="str">
            <v>00</v>
          </cell>
          <cell r="G17" t="str">
            <v>10</v>
          </cell>
          <cell r="H17" t="str">
            <v>09</v>
          </cell>
          <cell r="I17" t="str">
            <v>000010</v>
          </cell>
          <cell r="J17" t="str">
            <v>01</v>
          </cell>
          <cell r="K17" t="str">
            <v>8C</v>
          </cell>
          <cell r="L17" t="str">
            <v>10</v>
          </cell>
          <cell r="M17" t="str">
            <v>00110</v>
          </cell>
          <cell r="N17" t="str">
            <v>0</v>
          </cell>
          <cell r="O17" t="str">
            <v>21</v>
          </cell>
          <cell r="P17" t="str">
            <v>001000</v>
          </cell>
          <cell r="Q17" t="str">
            <v>01</v>
          </cell>
          <cell r="R17" t="str">
            <v>02</v>
          </cell>
          <cell r="S17" t="str">
            <v>00</v>
          </cell>
          <cell r="T17" t="str">
            <v>00001</v>
          </cell>
          <cell r="U17" t="str">
            <v>0</v>
          </cell>
        </row>
        <row r="18">
          <cell r="A18" t="str">
            <v>01100</v>
          </cell>
          <cell r="B18">
            <v>1.5</v>
          </cell>
          <cell r="C18" t="str">
            <v>12</v>
          </cell>
          <cell r="D18" t="str">
            <v>00</v>
          </cell>
          <cell r="E18" t="str">
            <v>01</v>
          </cell>
          <cell r="F18" t="str">
            <v>00</v>
          </cell>
          <cell r="G18" t="str">
            <v>10</v>
          </cell>
          <cell r="H18" t="str">
            <v>10</v>
          </cell>
          <cell r="I18" t="str">
            <v>000100</v>
          </cell>
          <cell r="J18" t="str">
            <v>00</v>
          </cell>
          <cell r="K18" t="str">
            <v>C6</v>
          </cell>
          <cell r="L18" t="str">
            <v>11</v>
          </cell>
          <cell r="M18" t="str">
            <v>00011</v>
          </cell>
          <cell r="N18" t="str">
            <v>0</v>
          </cell>
          <cell r="O18" t="str">
            <v>21</v>
          </cell>
          <cell r="P18" t="str">
            <v>001000</v>
          </cell>
          <cell r="Q18" t="str">
            <v>01</v>
          </cell>
          <cell r="R18" t="str">
            <v>02</v>
          </cell>
          <cell r="S18" t="str">
            <v>00</v>
          </cell>
          <cell r="T18" t="str">
            <v>00001</v>
          </cell>
          <cell r="U18" t="str">
            <v>0</v>
          </cell>
        </row>
        <row r="19">
          <cell r="A19" t="str">
            <v>01101</v>
          </cell>
          <cell r="B19">
            <v>1.5</v>
          </cell>
          <cell r="C19" t="str">
            <v>12</v>
          </cell>
          <cell r="D19" t="str">
            <v>00</v>
          </cell>
          <cell r="E19" t="str">
            <v>01</v>
          </cell>
          <cell r="F19" t="str">
            <v>00</v>
          </cell>
          <cell r="G19" t="str">
            <v>10</v>
          </cell>
          <cell r="H19" t="str">
            <v>20</v>
          </cell>
          <cell r="I19" t="str">
            <v>001000</v>
          </cell>
          <cell r="J19" t="str">
            <v>00</v>
          </cell>
          <cell r="K19" t="str">
            <v>42</v>
          </cell>
          <cell r="L19" t="str">
            <v>01</v>
          </cell>
          <cell r="M19" t="str">
            <v>00001</v>
          </cell>
          <cell r="N19" t="str">
            <v>0</v>
          </cell>
          <cell r="O19" t="str">
            <v>21</v>
          </cell>
          <cell r="P19" t="str">
            <v>001000</v>
          </cell>
          <cell r="Q19" t="str">
            <v>01</v>
          </cell>
          <cell r="R19" t="str">
            <v>02</v>
          </cell>
          <cell r="S19" t="str">
            <v>00</v>
          </cell>
          <cell r="T19" t="str">
            <v>00001</v>
          </cell>
          <cell r="U19" t="str">
            <v>0</v>
          </cell>
        </row>
        <row r="20">
          <cell r="A20" t="str">
            <v>01110</v>
          </cell>
          <cell r="B20">
            <v>1.5</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02</v>
          </cell>
          <cell r="S20" t="str">
            <v>00</v>
          </cell>
          <cell r="T20" t="str">
            <v>00001</v>
          </cell>
          <cell r="U20" t="str">
            <v>0</v>
          </cell>
        </row>
        <row r="21">
          <cell r="A21" t="str">
            <v>01111</v>
          </cell>
          <cell r="B21">
            <v>1.5</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02</v>
          </cell>
          <cell r="S21" t="str">
            <v>00</v>
          </cell>
          <cell r="T21" t="str">
            <v>00001</v>
          </cell>
          <cell r="U21" t="str">
            <v>0</v>
          </cell>
        </row>
        <row r="22">
          <cell r="A22" t="str">
            <v>10000</v>
          </cell>
          <cell r="B22">
            <v>1.5</v>
          </cell>
          <cell r="C22" t="str">
            <v>12</v>
          </cell>
          <cell r="D22" t="str">
            <v>00</v>
          </cell>
          <cell r="E22" t="str">
            <v>01</v>
          </cell>
          <cell r="F22" t="str">
            <v>00</v>
          </cell>
          <cell r="G22" t="str">
            <v>10</v>
          </cell>
          <cell r="H22" t="str">
            <v>09</v>
          </cell>
          <cell r="I22" t="str">
            <v>000010</v>
          </cell>
          <cell r="J22" t="str">
            <v>01</v>
          </cell>
          <cell r="K22" t="str">
            <v>8C</v>
          </cell>
          <cell r="L22" t="str">
            <v>10</v>
          </cell>
          <cell r="M22" t="str">
            <v>00110</v>
          </cell>
          <cell r="N22" t="str">
            <v>0</v>
          </cell>
          <cell r="O22" t="str">
            <v>28</v>
          </cell>
          <cell r="P22" t="str">
            <v>001010</v>
          </cell>
          <cell r="Q22" t="str">
            <v>00</v>
          </cell>
          <cell r="R22" t="str">
            <v>C2</v>
          </cell>
          <cell r="S22" t="str">
            <v>11</v>
          </cell>
          <cell r="T22" t="str">
            <v>00001</v>
          </cell>
          <cell r="U22" t="str">
            <v>0</v>
          </cell>
        </row>
        <row r="23">
          <cell r="A23" t="str">
            <v>10001</v>
          </cell>
          <cell r="B23">
            <v>1.5</v>
          </cell>
          <cell r="C23" t="str">
            <v>12</v>
          </cell>
          <cell r="D23" t="str">
            <v>00</v>
          </cell>
          <cell r="E23" t="str">
            <v>01</v>
          </cell>
          <cell r="F23" t="str">
            <v>00</v>
          </cell>
          <cell r="G23" t="str">
            <v>10</v>
          </cell>
          <cell r="H23" t="str">
            <v>10</v>
          </cell>
          <cell r="I23" t="str">
            <v>000100</v>
          </cell>
          <cell r="J23" t="str">
            <v>00</v>
          </cell>
          <cell r="K23" t="str">
            <v>C6</v>
          </cell>
          <cell r="L23" t="str">
            <v>11</v>
          </cell>
          <cell r="M23" t="str">
            <v>00011</v>
          </cell>
          <cell r="N23" t="str">
            <v>0</v>
          </cell>
          <cell r="O23" t="str">
            <v>28</v>
          </cell>
          <cell r="P23" t="str">
            <v>001010</v>
          </cell>
          <cell r="Q23" t="str">
            <v>00</v>
          </cell>
          <cell r="R23" t="str">
            <v>C2</v>
          </cell>
          <cell r="S23" t="str">
            <v>11</v>
          </cell>
          <cell r="T23" t="str">
            <v>00001</v>
          </cell>
          <cell r="U23" t="str">
            <v>0</v>
          </cell>
        </row>
        <row r="24">
          <cell r="A24" t="str">
            <v>10010</v>
          </cell>
          <cell r="B24">
            <v>1.5</v>
          </cell>
          <cell r="C24" t="str">
            <v>12</v>
          </cell>
          <cell r="D24" t="str">
            <v>00</v>
          </cell>
          <cell r="E24" t="str">
            <v>01</v>
          </cell>
          <cell r="F24" t="str">
            <v>00</v>
          </cell>
          <cell r="G24" t="str">
            <v>10</v>
          </cell>
          <cell r="H24" t="str">
            <v>20</v>
          </cell>
          <cell r="I24" t="str">
            <v>001000</v>
          </cell>
          <cell r="J24" t="str">
            <v>00</v>
          </cell>
          <cell r="K24" t="str">
            <v>42</v>
          </cell>
          <cell r="L24" t="str">
            <v>01</v>
          </cell>
          <cell r="M24" t="str">
            <v>00001</v>
          </cell>
          <cell r="N24" t="str">
            <v>0</v>
          </cell>
          <cell r="O24" t="str">
            <v>28</v>
          </cell>
          <cell r="P24" t="str">
            <v>001010</v>
          </cell>
          <cell r="Q24" t="str">
            <v>00</v>
          </cell>
          <cell r="R24" t="str">
            <v>C2</v>
          </cell>
          <cell r="S24" t="str">
            <v>11</v>
          </cell>
          <cell r="T24" t="str">
            <v>00001</v>
          </cell>
          <cell r="U24" t="str">
            <v>0</v>
          </cell>
        </row>
        <row r="25">
          <cell r="A25" t="str">
            <v>10011</v>
          </cell>
          <cell r="B25">
            <v>1.5</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28</v>
          </cell>
          <cell r="P25" t="str">
            <v>001010</v>
          </cell>
          <cell r="Q25" t="str">
            <v>00</v>
          </cell>
          <cell r="R25" t="str">
            <v>C2</v>
          </cell>
          <cell r="S25" t="str">
            <v>11</v>
          </cell>
          <cell r="T25" t="str">
            <v>00001</v>
          </cell>
          <cell r="U25" t="str">
            <v>0</v>
          </cell>
        </row>
        <row r="26">
          <cell r="A26" t="str">
            <v>10100</v>
          </cell>
          <cell r="B26">
            <v>1.5</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28</v>
          </cell>
          <cell r="P26" t="str">
            <v>001010</v>
          </cell>
          <cell r="Q26" t="str">
            <v>00</v>
          </cell>
          <cell r="R26" t="str">
            <v>C2</v>
          </cell>
          <cell r="S26" t="str">
            <v>11</v>
          </cell>
          <cell r="T26" t="str">
            <v>00001</v>
          </cell>
          <cell r="U26" t="str">
            <v>0</v>
          </cell>
        </row>
        <row r="27">
          <cell r="A27" t="str">
            <v>10101</v>
          </cell>
          <cell r="B27">
            <v>1.5</v>
          </cell>
          <cell r="C27" t="str">
            <v>13</v>
          </cell>
          <cell r="D27" t="str">
            <v>00</v>
          </cell>
          <cell r="E27" t="str">
            <v>01</v>
          </cell>
          <cell r="F27" t="str">
            <v>00</v>
          </cell>
          <cell r="G27" t="str">
            <v>11</v>
          </cell>
          <cell r="H27" t="str">
            <v>09</v>
          </cell>
          <cell r="I27" t="str">
            <v>000010</v>
          </cell>
          <cell r="J27" t="str">
            <v>01</v>
          </cell>
          <cell r="K27" t="str">
            <v>8C</v>
          </cell>
          <cell r="L27" t="str">
            <v>10</v>
          </cell>
          <cell r="M27" t="str">
            <v>00110</v>
          </cell>
          <cell r="N27" t="str">
            <v>0</v>
          </cell>
          <cell r="O27" t="str">
            <v>18</v>
          </cell>
          <cell r="P27" t="str">
            <v>000110</v>
          </cell>
          <cell r="Q27" t="str">
            <v>00</v>
          </cell>
          <cell r="R27" t="str">
            <v>C2</v>
          </cell>
          <cell r="S27" t="str">
            <v>11</v>
          </cell>
          <cell r="T27" t="str">
            <v>00001</v>
          </cell>
          <cell r="U27" t="str">
            <v>0</v>
          </cell>
        </row>
        <row r="28">
          <cell r="A28" t="str">
            <v>10110</v>
          </cell>
          <cell r="B28">
            <v>1.5</v>
          </cell>
          <cell r="C28" t="str">
            <v>13</v>
          </cell>
          <cell r="D28" t="str">
            <v>00</v>
          </cell>
          <cell r="E28" t="str">
            <v>01</v>
          </cell>
          <cell r="F28" t="str">
            <v>00</v>
          </cell>
          <cell r="G28" t="str">
            <v>11</v>
          </cell>
          <cell r="H28" t="str">
            <v>10</v>
          </cell>
          <cell r="I28" t="str">
            <v>000100</v>
          </cell>
          <cell r="J28" t="str">
            <v>00</v>
          </cell>
          <cell r="K28" t="str">
            <v>C6</v>
          </cell>
          <cell r="L28" t="str">
            <v>11</v>
          </cell>
          <cell r="M28" t="str">
            <v>00011</v>
          </cell>
          <cell r="N28" t="str">
            <v>0</v>
          </cell>
          <cell r="O28" t="str">
            <v>18</v>
          </cell>
          <cell r="P28" t="str">
            <v>000110</v>
          </cell>
          <cell r="Q28" t="str">
            <v>00</v>
          </cell>
          <cell r="R28" t="str">
            <v>C2</v>
          </cell>
          <cell r="S28" t="str">
            <v>11</v>
          </cell>
          <cell r="T28" t="str">
            <v>00001</v>
          </cell>
          <cell r="U28" t="str">
            <v>0</v>
          </cell>
        </row>
        <row r="29">
          <cell r="A29" t="str">
            <v>10111</v>
          </cell>
          <cell r="B29">
            <v>1.5</v>
          </cell>
          <cell r="C29" t="str">
            <v>13</v>
          </cell>
          <cell r="D29" t="str">
            <v>00</v>
          </cell>
          <cell r="E29" t="str">
            <v>01</v>
          </cell>
          <cell r="F29" t="str">
            <v>00</v>
          </cell>
          <cell r="G29" t="str">
            <v>11</v>
          </cell>
          <cell r="H29" t="str">
            <v>20</v>
          </cell>
          <cell r="I29" t="str">
            <v>001000</v>
          </cell>
          <cell r="J29" t="str">
            <v>00</v>
          </cell>
          <cell r="K29" t="str">
            <v>42</v>
          </cell>
          <cell r="L29" t="str">
            <v>01</v>
          </cell>
          <cell r="M29" t="str">
            <v>00001</v>
          </cell>
          <cell r="N29" t="str">
            <v>0</v>
          </cell>
          <cell r="O29" t="str">
            <v>18</v>
          </cell>
          <cell r="P29" t="str">
            <v>000110</v>
          </cell>
          <cell r="Q29" t="str">
            <v>00</v>
          </cell>
          <cell r="R29" t="str">
            <v>C2</v>
          </cell>
          <cell r="S29" t="str">
            <v>11</v>
          </cell>
          <cell r="T29" t="str">
            <v>00001</v>
          </cell>
          <cell r="U29" t="str">
            <v>0</v>
          </cell>
        </row>
        <row r="30">
          <cell r="A30" t="str">
            <v>11000</v>
          </cell>
          <cell r="B30">
            <v>1.5</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18</v>
          </cell>
          <cell r="P30" t="str">
            <v>000110</v>
          </cell>
          <cell r="Q30" t="str">
            <v>00</v>
          </cell>
          <cell r="R30" t="str">
            <v>C2</v>
          </cell>
          <cell r="S30" t="str">
            <v>11</v>
          </cell>
          <cell r="T30" t="str">
            <v>00001</v>
          </cell>
          <cell r="U30" t="str">
            <v>0</v>
          </cell>
        </row>
        <row r="31">
          <cell r="A31" t="str">
            <v>11001</v>
          </cell>
          <cell r="B31">
            <v>1.5</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18</v>
          </cell>
          <cell r="P31" t="str">
            <v>000110</v>
          </cell>
          <cell r="Q31" t="str">
            <v>00</v>
          </cell>
          <cell r="R31" t="str">
            <v>C2</v>
          </cell>
          <cell r="S31" t="str">
            <v>11</v>
          </cell>
          <cell r="T31" t="str">
            <v>00001</v>
          </cell>
          <cell r="U31" t="str">
            <v>0</v>
          </cell>
        </row>
        <row r="32">
          <cell r="A32" t="str">
            <v>11010</v>
          </cell>
          <cell r="B32">
            <v>1.5</v>
          </cell>
          <cell r="C32" t="str">
            <v>13</v>
          </cell>
          <cell r="D32" t="str">
            <v>00</v>
          </cell>
          <cell r="E32" t="str">
            <v>01</v>
          </cell>
          <cell r="F32" t="str">
            <v>00</v>
          </cell>
          <cell r="G32" t="str">
            <v>11</v>
          </cell>
          <cell r="H32" t="str">
            <v>09</v>
          </cell>
          <cell r="I32" t="str">
            <v>000010</v>
          </cell>
          <cell r="J32" t="str">
            <v>01</v>
          </cell>
          <cell r="K32" t="str">
            <v>8C</v>
          </cell>
          <cell r="L32" t="str">
            <v>10</v>
          </cell>
          <cell r="M32" t="str">
            <v>00110</v>
          </cell>
          <cell r="N32" t="str">
            <v>0</v>
          </cell>
          <cell r="O32" t="str">
            <v>1C</v>
          </cell>
          <cell r="P32" t="str">
            <v>000111</v>
          </cell>
          <cell r="Q32" t="str">
            <v>00</v>
          </cell>
          <cell r="R32" t="str">
            <v>42</v>
          </cell>
          <cell r="S32" t="str">
            <v>01</v>
          </cell>
          <cell r="T32" t="str">
            <v>00001</v>
          </cell>
          <cell r="U32" t="str">
            <v>0</v>
          </cell>
        </row>
        <row r="33">
          <cell r="A33" t="str">
            <v>11011</v>
          </cell>
          <cell r="B33">
            <v>1.5</v>
          </cell>
          <cell r="C33" t="str">
            <v>13</v>
          </cell>
          <cell r="D33" t="str">
            <v>00</v>
          </cell>
          <cell r="E33" t="str">
            <v>01</v>
          </cell>
          <cell r="F33" t="str">
            <v>00</v>
          </cell>
          <cell r="G33" t="str">
            <v>11</v>
          </cell>
          <cell r="H33" t="str">
            <v>10</v>
          </cell>
          <cell r="I33" t="str">
            <v>000100</v>
          </cell>
          <cell r="J33" t="str">
            <v>00</v>
          </cell>
          <cell r="K33" t="str">
            <v>C6</v>
          </cell>
          <cell r="L33" t="str">
            <v>11</v>
          </cell>
          <cell r="M33" t="str">
            <v>00011</v>
          </cell>
          <cell r="N33" t="str">
            <v>0</v>
          </cell>
          <cell r="O33" t="str">
            <v>1C</v>
          </cell>
          <cell r="P33" t="str">
            <v>000111</v>
          </cell>
          <cell r="Q33" t="str">
            <v>00</v>
          </cell>
          <cell r="R33" t="str">
            <v>42</v>
          </cell>
          <cell r="S33" t="str">
            <v>01</v>
          </cell>
          <cell r="T33" t="str">
            <v>00001</v>
          </cell>
          <cell r="U33" t="str">
            <v>0</v>
          </cell>
        </row>
        <row r="34">
          <cell r="A34" t="str">
            <v>11100</v>
          </cell>
          <cell r="B34">
            <v>1.5</v>
          </cell>
          <cell r="C34" t="str">
            <v>13</v>
          </cell>
          <cell r="D34" t="str">
            <v>00</v>
          </cell>
          <cell r="E34" t="str">
            <v>01</v>
          </cell>
          <cell r="F34" t="str">
            <v>00</v>
          </cell>
          <cell r="G34" t="str">
            <v>11</v>
          </cell>
          <cell r="H34" t="str">
            <v>20</v>
          </cell>
          <cell r="I34" t="str">
            <v>001000</v>
          </cell>
          <cell r="J34" t="str">
            <v>00</v>
          </cell>
          <cell r="K34" t="str">
            <v>42</v>
          </cell>
          <cell r="L34" t="str">
            <v>01</v>
          </cell>
          <cell r="M34" t="str">
            <v>00001</v>
          </cell>
          <cell r="N34" t="str">
            <v>0</v>
          </cell>
          <cell r="O34" t="str">
            <v>1C</v>
          </cell>
          <cell r="P34" t="str">
            <v>000111</v>
          </cell>
          <cell r="Q34" t="str">
            <v>00</v>
          </cell>
          <cell r="R34" t="str">
            <v>42</v>
          </cell>
          <cell r="S34" t="str">
            <v>01</v>
          </cell>
          <cell r="T34" t="str">
            <v>00001</v>
          </cell>
          <cell r="U34" t="str">
            <v>0</v>
          </cell>
        </row>
        <row r="35">
          <cell r="A35" t="str">
            <v>11101</v>
          </cell>
          <cell r="B35">
            <v>1.5</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42</v>
          </cell>
          <cell r="S35" t="str">
            <v>01</v>
          </cell>
          <cell r="T35" t="str">
            <v>00001</v>
          </cell>
          <cell r="U35" t="str">
            <v>0</v>
          </cell>
        </row>
        <row r="36">
          <cell r="A36" t="str">
            <v>11110</v>
          </cell>
          <cell r="B36">
            <v>1.5</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42</v>
          </cell>
          <cell r="S36" t="str">
            <v>01</v>
          </cell>
          <cell r="T36" t="str">
            <v>00001</v>
          </cell>
          <cell r="U36" t="str">
            <v>0</v>
          </cell>
        </row>
        <row r="37">
          <cell r="A37" t="str">
            <v>11111</v>
          </cell>
          <cell r="B37">
            <v>1.5</v>
          </cell>
          <cell r="C37" t="str">
            <v>13</v>
          </cell>
          <cell r="D37" t="str">
            <v>00</v>
          </cell>
          <cell r="E37" t="str">
            <v>01</v>
          </cell>
          <cell r="F37" t="str">
            <v>00</v>
          </cell>
          <cell r="G37" t="str">
            <v>11</v>
          </cell>
          <cell r="H37" t="str">
            <v>20</v>
          </cell>
          <cell r="I37" t="str">
            <v>001000</v>
          </cell>
          <cell r="J37" t="str">
            <v>00</v>
          </cell>
          <cell r="K37" t="str">
            <v>42</v>
          </cell>
          <cell r="L37" t="str">
            <v>01</v>
          </cell>
          <cell r="M37" t="str">
            <v>00001</v>
          </cell>
          <cell r="N37" t="str">
            <v>0</v>
          </cell>
          <cell r="O37" t="str">
            <v>28</v>
          </cell>
          <cell r="P37" t="str">
            <v>001010</v>
          </cell>
          <cell r="Q37" t="str">
            <v>00</v>
          </cell>
          <cell r="R37" t="str">
            <v>42</v>
          </cell>
          <cell r="S37" t="str">
            <v>01</v>
          </cell>
          <cell r="T37" t="str">
            <v>00001</v>
          </cell>
          <cell r="U37" t="str">
            <v>0</v>
          </cell>
        </row>
      </sheetData>
      <sheetData sheetId="11">
        <row r="6">
          <cell r="A6" t="str">
            <v>00000</v>
          </cell>
          <cell r="B6">
            <v>1</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1</v>
          </cell>
          <cell r="C7" t="str">
            <v>12</v>
          </cell>
          <cell r="D7" t="str">
            <v>00</v>
          </cell>
          <cell r="E7" t="str">
            <v>01</v>
          </cell>
          <cell r="F7" t="str">
            <v>00</v>
          </cell>
          <cell r="G7" t="str">
            <v>10</v>
          </cell>
          <cell r="H7" t="str">
            <v>09</v>
          </cell>
          <cell r="I7" t="str">
            <v>000010</v>
          </cell>
          <cell r="J7" t="str">
            <v>01</v>
          </cell>
          <cell r="K7" t="str">
            <v>08</v>
          </cell>
          <cell r="L7" t="str">
            <v>00</v>
          </cell>
          <cell r="M7" t="str">
            <v>00100</v>
          </cell>
          <cell r="N7" t="str">
            <v>0</v>
          </cell>
          <cell r="O7" t="str">
            <v>11</v>
          </cell>
          <cell r="P7" t="str">
            <v>000100</v>
          </cell>
          <cell r="Q7" t="str">
            <v>01</v>
          </cell>
          <cell r="R7" t="str">
            <v>04</v>
          </cell>
          <cell r="S7" t="str">
            <v>00</v>
          </cell>
          <cell r="T7" t="str">
            <v>00010</v>
          </cell>
          <cell r="U7" t="str">
            <v>0</v>
          </cell>
        </row>
        <row r="8">
          <cell r="A8" t="str">
            <v>00010</v>
          </cell>
          <cell r="B8">
            <v>1</v>
          </cell>
          <cell r="C8" t="str">
            <v>12</v>
          </cell>
          <cell r="D8" t="str">
            <v>00</v>
          </cell>
          <cell r="E8" t="str">
            <v>01</v>
          </cell>
          <cell r="F8" t="str">
            <v>00</v>
          </cell>
          <cell r="G8" t="str">
            <v>10</v>
          </cell>
          <cell r="H8" t="str">
            <v>10</v>
          </cell>
          <cell r="I8" t="str">
            <v>000100</v>
          </cell>
          <cell r="J8" t="str">
            <v>00</v>
          </cell>
          <cell r="K8" t="str">
            <v>84</v>
          </cell>
          <cell r="L8" t="str">
            <v>10</v>
          </cell>
          <cell r="M8" t="str">
            <v>00010</v>
          </cell>
          <cell r="N8" t="str">
            <v>0</v>
          </cell>
          <cell r="O8" t="str">
            <v>11</v>
          </cell>
          <cell r="P8" t="str">
            <v>000100</v>
          </cell>
          <cell r="Q8" t="str">
            <v>01</v>
          </cell>
          <cell r="R8" t="str">
            <v>04</v>
          </cell>
          <cell r="S8" t="str">
            <v>00</v>
          </cell>
          <cell r="T8" t="str">
            <v>00010</v>
          </cell>
          <cell r="U8" t="str">
            <v>0</v>
          </cell>
        </row>
        <row r="9">
          <cell r="A9" t="str">
            <v>00011</v>
          </cell>
          <cell r="B9">
            <v>1</v>
          </cell>
          <cell r="C9" t="str">
            <v>12</v>
          </cell>
          <cell r="D9" t="str">
            <v>00</v>
          </cell>
          <cell r="E9" t="str">
            <v>01</v>
          </cell>
          <cell r="F9" t="str">
            <v>00</v>
          </cell>
          <cell r="G9" t="str">
            <v>10</v>
          </cell>
          <cell r="H9" t="str">
            <v>20</v>
          </cell>
          <cell r="I9" t="str">
            <v>001000</v>
          </cell>
          <cell r="J9" t="str">
            <v>00</v>
          </cell>
          <cell r="K9" t="str">
            <v>42</v>
          </cell>
          <cell r="L9" t="str">
            <v>01</v>
          </cell>
          <cell r="M9" t="str">
            <v>00001</v>
          </cell>
          <cell r="N9" t="str">
            <v>0</v>
          </cell>
          <cell r="O9" t="str">
            <v>11</v>
          </cell>
          <cell r="P9" t="str">
            <v>000100</v>
          </cell>
          <cell r="Q9" t="str">
            <v>01</v>
          </cell>
          <cell r="R9" t="str">
            <v>04</v>
          </cell>
          <cell r="S9" t="str">
            <v>00</v>
          </cell>
          <cell r="T9" t="str">
            <v>00010</v>
          </cell>
          <cell r="U9" t="str">
            <v>0</v>
          </cell>
        </row>
        <row r="10">
          <cell r="A10" t="str">
            <v>00100</v>
          </cell>
          <cell r="B10">
            <v>1</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11</v>
          </cell>
          <cell r="P10" t="str">
            <v>000100</v>
          </cell>
          <cell r="Q10" t="str">
            <v>01</v>
          </cell>
          <cell r="R10" t="str">
            <v>04</v>
          </cell>
          <cell r="S10" t="str">
            <v>00</v>
          </cell>
          <cell r="T10" t="str">
            <v>00010</v>
          </cell>
          <cell r="U10" t="str">
            <v>0</v>
          </cell>
        </row>
        <row r="11">
          <cell r="A11" t="str">
            <v>00101</v>
          </cell>
          <cell r="B11">
            <v>1</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11</v>
          </cell>
          <cell r="P11" t="str">
            <v>000100</v>
          </cell>
          <cell r="Q11" t="str">
            <v>01</v>
          </cell>
          <cell r="R11" t="str">
            <v>04</v>
          </cell>
          <cell r="S11" t="str">
            <v>00</v>
          </cell>
          <cell r="T11" t="str">
            <v>00010</v>
          </cell>
          <cell r="U11" t="str">
            <v>0</v>
          </cell>
        </row>
        <row r="12">
          <cell r="A12" t="str">
            <v>00110</v>
          </cell>
          <cell r="B12">
            <v>1</v>
          </cell>
          <cell r="C12" t="str">
            <v>12</v>
          </cell>
          <cell r="D12" t="str">
            <v>00</v>
          </cell>
          <cell r="E12" t="str">
            <v>01</v>
          </cell>
          <cell r="F12" t="str">
            <v>00</v>
          </cell>
          <cell r="G12" t="str">
            <v>10</v>
          </cell>
          <cell r="H12" t="str">
            <v>09</v>
          </cell>
          <cell r="I12" t="str">
            <v>000010</v>
          </cell>
          <cell r="J12" t="str">
            <v>01</v>
          </cell>
          <cell r="K12" t="str">
            <v>08</v>
          </cell>
          <cell r="L12" t="str">
            <v>00</v>
          </cell>
          <cell r="M12" t="str">
            <v>00100</v>
          </cell>
          <cell r="N12" t="str">
            <v>0</v>
          </cell>
          <cell r="O12" t="str">
            <v>18</v>
          </cell>
          <cell r="P12" t="str">
            <v>000110</v>
          </cell>
          <cell r="Q12" t="str">
            <v>00</v>
          </cell>
          <cell r="R12" t="str">
            <v>C4</v>
          </cell>
          <cell r="S12" t="str">
            <v>11</v>
          </cell>
          <cell r="T12" t="str">
            <v>00010</v>
          </cell>
          <cell r="U12" t="str">
            <v>0</v>
          </cell>
        </row>
        <row r="13">
          <cell r="A13" t="str">
            <v>00111</v>
          </cell>
          <cell r="B13">
            <v>1</v>
          </cell>
          <cell r="C13" t="str">
            <v>12</v>
          </cell>
          <cell r="D13" t="str">
            <v>00</v>
          </cell>
          <cell r="E13" t="str">
            <v>01</v>
          </cell>
          <cell r="F13" t="str">
            <v>00</v>
          </cell>
          <cell r="G13" t="str">
            <v>10</v>
          </cell>
          <cell r="H13" t="str">
            <v>10</v>
          </cell>
          <cell r="I13" t="str">
            <v>000100</v>
          </cell>
          <cell r="J13" t="str">
            <v>00</v>
          </cell>
          <cell r="K13" t="str">
            <v>84</v>
          </cell>
          <cell r="L13" t="str">
            <v>10</v>
          </cell>
          <cell r="M13" t="str">
            <v>00010</v>
          </cell>
          <cell r="N13" t="str">
            <v>0</v>
          </cell>
          <cell r="O13" t="str">
            <v>18</v>
          </cell>
          <cell r="P13" t="str">
            <v>000110</v>
          </cell>
          <cell r="Q13" t="str">
            <v>00</v>
          </cell>
          <cell r="R13" t="str">
            <v>C4</v>
          </cell>
          <cell r="S13" t="str">
            <v>11</v>
          </cell>
          <cell r="T13" t="str">
            <v>00010</v>
          </cell>
          <cell r="U13" t="str">
            <v>0</v>
          </cell>
        </row>
        <row r="14">
          <cell r="A14" t="str">
            <v>01000</v>
          </cell>
          <cell r="B14">
            <v>1</v>
          </cell>
          <cell r="C14" t="str">
            <v>12</v>
          </cell>
          <cell r="D14" t="str">
            <v>00</v>
          </cell>
          <cell r="E14" t="str">
            <v>01</v>
          </cell>
          <cell r="F14" t="str">
            <v>00</v>
          </cell>
          <cell r="G14" t="str">
            <v>10</v>
          </cell>
          <cell r="H14" t="str">
            <v>20</v>
          </cell>
          <cell r="I14" t="str">
            <v>001000</v>
          </cell>
          <cell r="J14" t="str">
            <v>00</v>
          </cell>
          <cell r="K14" t="str">
            <v>42</v>
          </cell>
          <cell r="L14" t="str">
            <v>01</v>
          </cell>
          <cell r="M14" t="str">
            <v>00001</v>
          </cell>
          <cell r="N14" t="str">
            <v>0</v>
          </cell>
          <cell r="O14" t="str">
            <v>18</v>
          </cell>
          <cell r="P14" t="str">
            <v>000110</v>
          </cell>
          <cell r="Q14" t="str">
            <v>00</v>
          </cell>
          <cell r="R14" t="str">
            <v>C4</v>
          </cell>
          <cell r="S14" t="str">
            <v>11</v>
          </cell>
          <cell r="T14" t="str">
            <v>00010</v>
          </cell>
          <cell r="U14" t="str">
            <v>0</v>
          </cell>
        </row>
        <row r="15">
          <cell r="A15" t="str">
            <v>01001</v>
          </cell>
          <cell r="B15">
            <v>1</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18</v>
          </cell>
          <cell r="P15" t="str">
            <v>000110</v>
          </cell>
          <cell r="Q15" t="str">
            <v>00</v>
          </cell>
          <cell r="R15" t="str">
            <v>C4</v>
          </cell>
          <cell r="S15" t="str">
            <v>11</v>
          </cell>
          <cell r="T15" t="str">
            <v>00010</v>
          </cell>
          <cell r="U15" t="str">
            <v>0</v>
          </cell>
        </row>
        <row r="16">
          <cell r="A16" t="str">
            <v>01010</v>
          </cell>
          <cell r="B16">
            <v>1</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18</v>
          </cell>
          <cell r="P16" t="str">
            <v>000110</v>
          </cell>
          <cell r="Q16" t="str">
            <v>00</v>
          </cell>
          <cell r="R16" t="str">
            <v>C4</v>
          </cell>
          <cell r="S16" t="str">
            <v>11</v>
          </cell>
          <cell r="T16" t="str">
            <v>00010</v>
          </cell>
          <cell r="U16" t="str">
            <v>0</v>
          </cell>
        </row>
        <row r="17">
          <cell r="A17" t="str">
            <v>01011</v>
          </cell>
          <cell r="B17">
            <v>1</v>
          </cell>
          <cell r="C17" t="str">
            <v>12</v>
          </cell>
          <cell r="D17" t="str">
            <v>00</v>
          </cell>
          <cell r="E17" t="str">
            <v>01</v>
          </cell>
          <cell r="F17" t="str">
            <v>00</v>
          </cell>
          <cell r="G17" t="str">
            <v>10</v>
          </cell>
          <cell r="H17" t="str">
            <v>09</v>
          </cell>
          <cell r="I17" t="str">
            <v>000010</v>
          </cell>
          <cell r="J17" t="str">
            <v>01</v>
          </cell>
          <cell r="K17" t="str">
            <v>08</v>
          </cell>
          <cell r="L17" t="str">
            <v>00</v>
          </cell>
          <cell r="M17" t="str">
            <v>00100</v>
          </cell>
          <cell r="N17" t="str">
            <v>0</v>
          </cell>
          <cell r="O17" t="str">
            <v>20</v>
          </cell>
          <cell r="P17" t="str">
            <v>001000</v>
          </cell>
          <cell r="Q17" t="str">
            <v>00</v>
          </cell>
          <cell r="R17" t="str">
            <v>C2</v>
          </cell>
          <cell r="S17" t="str">
            <v>11</v>
          </cell>
          <cell r="T17" t="str">
            <v>00001</v>
          </cell>
          <cell r="U17" t="str">
            <v>0</v>
          </cell>
        </row>
        <row r="18">
          <cell r="A18" t="str">
            <v>01100</v>
          </cell>
          <cell r="B18">
            <v>1</v>
          </cell>
          <cell r="C18" t="str">
            <v>12</v>
          </cell>
          <cell r="D18" t="str">
            <v>00</v>
          </cell>
          <cell r="E18" t="str">
            <v>01</v>
          </cell>
          <cell r="F18" t="str">
            <v>00</v>
          </cell>
          <cell r="G18" t="str">
            <v>10</v>
          </cell>
          <cell r="H18" t="str">
            <v>10</v>
          </cell>
          <cell r="I18" t="str">
            <v>000100</v>
          </cell>
          <cell r="J18" t="str">
            <v>00</v>
          </cell>
          <cell r="K18" t="str">
            <v>84</v>
          </cell>
          <cell r="L18" t="str">
            <v>10</v>
          </cell>
          <cell r="M18" t="str">
            <v>00010</v>
          </cell>
          <cell r="N18" t="str">
            <v>0</v>
          </cell>
          <cell r="O18" t="str">
            <v>20</v>
          </cell>
          <cell r="P18" t="str">
            <v>001000</v>
          </cell>
          <cell r="Q18" t="str">
            <v>00</v>
          </cell>
          <cell r="R18" t="str">
            <v>C2</v>
          </cell>
          <cell r="S18" t="str">
            <v>11</v>
          </cell>
          <cell r="T18" t="str">
            <v>00001</v>
          </cell>
          <cell r="U18" t="str">
            <v>0</v>
          </cell>
        </row>
        <row r="19">
          <cell r="A19" t="str">
            <v>01101</v>
          </cell>
          <cell r="B19">
            <v>1</v>
          </cell>
          <cell r="C19" t="str">
            <v>12</v>
          </cell>
          <cell r="D19" t="str">
            <v>00</v>
          </cell>
          <cell r="E19" t="str">
            <v>01</v>
          </cell>
          <cell r="F19" t="str">
            <v>00</v>
          </cell>
          <cell r="G19" t="str">
            <v>10</v>
          </cell>
          <cell r="H19" t="str">
            <v>20</v>
          </cell>
          <cell r="I19" t="str">
            <v>001000</v>
          </cell>
          <cell r="J19" t="str">
            <v>00</v>
          </cell>
          <cell r="K19" t="str">
            <v>42</v>
          </cell>
          <cell r="L19" t="str">
            <v>01</v>
          </cell>
          <cell r="M19" t="str">
            <v>00001</v>
          </cell>
          <cell r="N19" t="str">
            <v>0</v>
          </cell>
          <cell r="O19" t="str">
            <v>20</v>
          </cell>
          <cell r="P19" t="str">
            <v>001000</v>
          </cell>
          <cell r="Q19" t="str">
            <v>00</v>
          </cell>
          <cell r="R19" t="str">
            <v>C2</v>
          </cell>
          <cell r="S19" t="str">
            <v>11</v>
          </cell>
          <cell r="T19" t="str">
            <v>00001</v>
          </cell>
          <cell r="U19" t="str">
            <v>0</v>
          </cell>
        </row>
        <row r="20">
          <cell r="A20" t="str">
            <v>01110</v>
          </cell>
          <cell r="B20">
            <v>1</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20</v>
          </cell>
          <cell r="P20" t="str">
            <v>001000</v>
          </cell>
          <cell r="Q20" t="str">
            <v>00</v>
          </cell>
          <cell r="R20" t="str">
            <v>C2</v>
          </cell>
          <cell r="S20" t="str">
            <v>11</v>
          </cell>
          <cell r="T20" t="str">
            <v>00001</v>
          </cell>
          <cell r="U20" t="str">
            <v>0</v>
          </cell>
        </row>
        <row r="21">
          <cell r="A21" t="str">
            <v>01111</v>
          </cell>
          <cell r="B21">
            <v>1</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20</v>
          </cell>
          <cell r="P21" t="str">
            <v>001000</v>
          </cell>
          <cell r="Q21" t="str">
            <v>00</v>
          </cell>
          <cell r="R21" t="str">
            <v>C2</v>
          </cell>
          <cell r="S21" t="str">
            <v>11</v>
          </cell>
          <cell r="T21" t="str">
            <v>00001</v>
          </cell>
          <cell r="U21" t="str">
            <v>0</v>
          </cell>
        </row>
        <row r="22">
          <cell r="A22" t="str">
            <v>10000</v>
          </cell>
          <cell r="B22">
            <v>1</v>
          </cell>
          <cell r="C22" t="str">
            <v>12</v>
          </cell>
          <cell r="D22" t="str">
            <v>00</v>
          </cell>
          <cell r="E22" t="str">
            <v>01</v>
          </cell>
          <cell r="F22" t="str">
            <v>00</v>
          </cell>
          <cell r="G22" t="str">
            <v>10</v>
          </cell>
          <cell r="H22" t="str">
            <v>09</v>
          </cell>
          <cell r="I22" t="str">
            <v>000010</v>
          </cell>
          <cell r="J22" t="str">
            <v>01</v>
          </cell>
          <cell r="K22" t="str">
            <v>08</v>
          </cell>
          <cell r="L22" t="str">
            <v>00</v>
          </cell>
          <cell r="M22" t="str">
            <v>00100</v>
          </cell>
          <cell r="N22" t="str">
            <v>0</v>
          </cell>
          <cell r="O22" t="str">
            <v>28</v>
          </cell>
          <cell r="P22" t="str">
            <v>001010</v>
          </cell>
          <cell r="Q22" t="str">
            <v>00</v>
          </cell>
          <cell r="R22" t="str">
            <v>82</v>
          </cell>
          <cell r="S22" t="str">
            <v>10</v>
          </cell>
          <cell r="T22" t="str">
            <v>00001</v>
          </cell>
          <cell r="U22" t="str">
            <v>0</v>
          </cell>
        </row>
        <row r="23">
          <cell r="A23" t="str">
            <v>10001</v>
          </cell>
          <cell r="B23">
            <v>1</v>
          </cell>
          <cell r="C23" t="str">
            <v>12</v>
          </cell>
          <cell r="D23" t="str">
            <v>00</v>
          </cell>
          <cell r="E23" t="str">
            <v>01</v>
          </cell>
          <cell r="F23" t="str">
            <v>00</v>
          </cell>
          <cell r="G23" t="str">
            <v>10</v>
          </cell>
          <cell r="H23" t="str">
            <v>10</v>
          </cell>
          <cell r="I23" t="str">
            <v>000100</v>
          </cell>
          <cell r="J23" t="str">
            <v>00</v>
          </cell>
          <cell r="K23" t="str">
            <v>84</v>
          </cell>
          <cell r="L23" t="str">
            <v>10</v>
          </cell>
          <cell r="M23" t="str">
            <v>00010</v>
          </cell>
          <cell r="N23" t="str">
            <v>0</v>
          </cell>
          <cell r="O23" t="str">
            <v>28</v>
          </cell>
          <cell r="P23" t="str">
            <v>001010</v>
          </cell>
          <cell r="Q23" t="str">
            <v>00</v>
          </cell>
          <cell r="R23" t="str">
            <v>82</v>
          </cell>
          <cell r="S23" t="str">
            <v>10</v>
          </cell>
          <cell r="T23" t="str">
            <v>00001</v>
          </cell>
          <cell r="U23" t="str">
            <v>0</v>
          </cell>
        </row>
        <row r="24">
          <cell r="A24" t="str">
            <v>10010</v>
          </cell>
          <cell r="B24">
            <v>1</v>
          </cell>
          <cell r="C24" t="str">
            <v>12</v>
          </cell>
          <cell r="D24" t="str">
            <v>00</v>
          </cell>
          <cell r="E24" t="str">
            <v>01</v>
          </cell>
          <cell r="F24" t="str">
            <v>00</v>
          </cell>
          <cell r="G24" t="str">
            <v>10</v>
          </cell>
          <cell r="H24" t="str">
            <v>20</v>
          </cell>
          <cell r="I24" t="str">
            <v>001000</v>
          </cell>
          <cell r="J24" t="str">
            <v>00</v>
          </cell>
          <cell r="K24" t="str">
            <v>42</v>
          </cell>
          <cell r="L24" t="str">
            <v>01</v>
          </cell>
          <cell r="M24" t="str">
            <v>00001</v>
          </cell>
          <cell r="N24" t="str">
            <v>0</v>
          </cell>
          <cell r="O24" t="str">
            <v>28</v>
          </cell>
          <cell r="P24" t="str">
            <v>001010</v>
          </cell>
          <cell r="Q24" t="str">
            <v>00</v>
          </cell>
          <cell r="R24" t="str">
            <v>82</v>
          </cell>
          <cell r="S24" t="str">
            <v>10</v>
          </cell>
          <cell r="T24" t="str">
            <v>00001</v>
          </cell>
          <cell r="U24" t="str">
            <v>0</v>
          </cell>
        </row>
        <row r="25">
          <cell r="A25" t="str">
            <v>10011</v>
          </cell>
          <cell r="B25">
            <v>1</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28</v>
          </cell>
          <cell r="P25" t="str">
            <v>001010</v>
          </cell>
          <cell r="Q25" t="str">
            <v>00</v>
          </cell>
          <cell r="R25" t="str">
            <v>82</v>
          </cell>
          <cell r="S25" t="str">
            <v>10</v>
          </cell>
          <cell r="T25" t="str">
            <v>00001</v>
          </cell>
          <cell r="U25" t="str">
            <v>0</v>
          </cell>
        </row>
        <row r="26">
          <cell r="A26" t="str">
            <v>10100</v>
          </cell>
          <cell r="B26">
            <v>1</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28</v>
          </cell>
          <cell r="P26" t="str">
            <v>001010</v>
          </cell>
          <cell r="Q26" t="str">
            <v>00</v>
          </cell>
          <cell r="R26" t="str">
            <v>82</v>
          </cell>
          <cell r="S26" t="str">
            <v>10</v>
          </cell>
          <cell r="T26" t="str">
            <v>00001</v>
          </cell>
          <cell r="U26" t="str">
            <v>0</v>
          </cell>
        </row>
        <row r="27">
          <cell r="A27" t="str">
            <v>10101</v>
          </cell>
          <cell r="B27">
            <v>1</v>
          </cell>
          <cell r="C27" t="str">
            <v>13</v>
          </cell>
          <cell r="D27" t="str">
            <v>00</v>
          </cell>
          <cell r="E27" t="str">
            <v>01</v>
          </cell>
          <cell r="F27" t="str">
            <v>00</v>
          </cell>
          <cell r="G27" t="str">
            <v>11</v>
          </cell>
          <cell r="H27" t="str">
            <v>09</v>
          </cell>
          <cell r="I27" t="str">
            <v>000010</v>
          </cell>
          <cell r="J27" t="str">
            <v>01</v>
          </cell>
          <cell r="K27" t="str">
            <v>08</v>
          </cell>
          <cell r="L27" t="str">
            <v>00</v>
          </cell>
          <cell r="M27" t="str">
            <v>00100</v>
          </cell>
          <cell r="N27" t="str">
            <v>0</v>
          </cell>
          <cell r="O27" t="str">
            <v>18</v>
          </cell>
          <cell r="P27" t="str">
            <v>000110</v>
          </cell>
          <cell r="Q27" t="str">
            <v>00</v>
          </cell>
          <cell r="R27" t="str">
            <v>82</v>
          </cell>
          <cell r="S27" t="str">
            <v>10</v>
          </cell>
          <cell r="T27" t="str">
            <v>00001</v>
          </cell>
          <cell r="U27" t="str">
            <v>0</v>
          </cell>
        </row>
        <row r="28">
          <cell r="A28" t="str">
            <v>10110</v>
          </cell>
          <cell r="B28">
            <v>1</v>
          </cell>
          <cell r="C28" t="str">
            <v>13</v>
          </cell>
          <cell r="D28" t="str">
            <v>00</v>
          </cell>
          <cell r="E28" t="str">
            <v>01</v>
          </cell>
          <cell r="F28" t="str">
            <v>00</v>
          </cell>
          <cell r="G28" t="str">
            <v>11</v>
          </cell>
          <cell r="H28" t="str">
            <v>10</v>
          </cell>
          <cell r="I28" t="str">
            <v>000100</v>
          </cell>
          <cell r="J28" t="str">
            <v>00</v>
          </cell>
          <cell r="K28" t="str">
            <v>84</v>
          </cell>
          <cell r="L28" t="str">
            <v>10</v>
          </cell>
          <cell r="M28" t="str">
            <v>00010</v>
          </cell>
          <cell r="N28" t="str">
            <v>0</v>
          </cell>
          <cell r="O28" t="str">
            <v>18</v>
          </cell>
          <cell r="P28" t="str">
            <v>000110</v>
          </cell>
          <cell r="Q28" t="str">
            <v>00</v>
          </cell>
          <cell r="R28" t="str">
            <v>82</v>
          </cell>
          <cell r="S28" t="str">
            <v>10</v>
          </cell>
          <cell r="T28" t="str">
            <v>00001</v>
          </cell>
          <cell r="U28" t="str">
            <v>0</v>
          </cell>
        </row>
        <row r="29">
          <cell r="A29" t="str">
            <v>10111</v>
          </cell>
          <cell r="B29">
            <v>1</v>
          </cell>
          <cell r="C29" t="str">
            <v>13</v>
          </cell>
          <cell r="D29" t="str">
            <v>00</v>
          </cell>
          <cell r="E29" t="str">
            <v>01</v>
          </cell>
          <cell r="F29" t="str">
            <v>00</v>
          </cell>
          <cell r="G29" t="str">
            <v>11</v>
          </cell>
          <cell r="H29" t="str">
            <v>20</v>
          </cell>
          <cell r="I29" t="str">
            <v>001000</v>
          </cell>
          <cell r="J29" t="str">
            <v>00</v>
          </cell>
          <cell r="K29" t="str">
            <v>42</v>
          </cell>
          <cell r="L29" t="str">
            <v>01</v>
          </cell>
          <cell r="M29" t="str">
            <v>00001</v>
          </cell>
          <cell r="N29" t="str">
            <v>0</v>
          </cell>
          <cell r="O29" t="str">
            <v>18</v>
          </cell>
          <cell r="P29" t="str">
            <v>000110</v>
          </cell>
          <cell r="Q29" t="str">
            <v>00</v>
          </cell>
          <cell r="R29" t="str">
            <v>82</v>
          </cell>
          <cell r="S29" t="str">
            <v>10</v>
          </cell>
          <cell r="T29" t="str">
            <v>00001</v>
          </cell>
          <cell r="U29" t="str">
            <v>0</v>
          </cell>
        </row>
        <row r="30">
          <cell r="A30" t="str">
            <v>11000</v>
          </cell>
          <cell r="B30">
            <v>1</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18</v>
          </cell>
          <cell r="P30" t="str">
            <v>000110</v>
          </cell>
          <cell r="Q30" t="str">
            <v>00</v>
          </cell>
          <cell r="R30" t="str">
            <v>82</v>
          </cell>
          <cell r="S30" t="str">
            <v>10</v>
          </cell>
          <cell r="T30" t="str">
            <v>00001</v>
          </cell>
          <cell r="U30" t="str">
            <v>0</v>
          </cell>
        </row>
        <row r="31">
          <cell r="A31" t="str">
            <v>11001</v>
          </cell>
          <cell r="B31">
            <v>1</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18</v>
          </cell>
          <cell r="P31" t="str">
            <v>000110</v>
          </cell>
          <cell r="Q31" t="str">
            <v>00</v>
          </cell>
          <cell r="R31" t="str">
            <v>82</v>
          </cell>
          <cell r="S31" t="str">
            <v>10</v>
          </cell>
          <cell r="T31" t="str">
            <v>00001</v>
          </cell>
          <cell r="U31" t="str">
            <v>0</v>
          </cell>
        </row>
        <row r="32">
          <cell r="A32" t="str">
            <v>11010</v>
          </cell>
          <cell r="B32">
            <v>1</v>
          </cell>
          <cell r="C32" t="str">
            <v>13</v>
          </cell>
          <cell r="D32" t="str">
            <v>00</v>
          </cell>
          <cell r="E32" t="str">
            <v>01</v>
          </cell>
          <cell r="F32" t="str">
            <v>00</v>
          </cell>
          <cell r="G32" t="str">
            <v>11</v>
          </cell>
          <cell r="H32" t="str">
            <v>09</v>
          </cell>
          <cell r="I32" t="str">
            <v>000010</v>
          </cell>
          <cell r="J32" t="str">
            <v>01</v>
          </cell>
          <cell r="K32" t="str">
            <v>08</v>
          </cell>
          <cell r="L32" t="str">
            <v>00</v>
          </cell>
          <cell r="M32" t="str">
            <v>00100</v>
          </cell>
          <cell r="N32" t="str">
            <v>0</v>
          </cell>
          <cell r="O32" t="str">
            <v>1C</v>
          </cell>
          <cell r="P32" t="str">
            <v>000111</v>
          </cell>
          <cell r="Q32" t="str">
            <v>00</v>
          </cell>
          <cell r="R32" t="str">
            <v>42</v>
          </cell>
          <cell r="S32" t="str">
            <v>01</v>
          </cell>
          <cell r="T32" t="str">
            <v>00001</v>
          </cell>
          <cell r="U32" t="str">
            <v>0</v>
          </cell>
        </row>
        <row r="33">
          <cell r="A33" t="str">
            <v>11011</v>
          </cell>
          <cell r="B33">
            <v>1</v>
          </cell>
          <cell r="C33" t="str">
            <v>13</v>
          </cell>
          <cell r="D33" t="str">
            <v>00</v>
          </cell>
          <cell r="E33" t="str">
            <v>01</v>
          </cell>
          <cell r="F33" t="str">
            <v>00</v>
          </cell>
          <cell r="G33" t="str">
            <v>11</v>
          </cell>
          <cell r="H33" t="str">
            <v>10</v>
          </cell>
          <cell r="I33" t="str">
            <v>000100</v>
          </cell>
          <cell r="J33" t="str">
            <v>00</v>
          </cell>
          <cell r="K33" t="str">
            <v>84</v>
          </cell>
          <cell r="L33" t="str">
            <v>10</v>
          </cell>
          <cell r="M33" t="str">
            <v>00010</v>
          </cell>
          <cell r="N33" t="str">
            <v>0</v>
          </cell>
          <cell r="O33" t="str">
            <v>1C</v>
          </cell>
          <cell r="P33" t="str">
            <v>000111</v>
          </cell>
          <cell r="Q33" t="str">
            <v>00</v>
          </cell>
          <cell r="R33" t="str">
            <v>42</v>
          </cell>
          <cell r="S33" t="str">
            <v>01</v>
          </cell>
          <cell r="T33" t="str">
            <v>00001</v>
          </cell>
          <cell r="U33" t="str">
            <v>0</v>
          </cell>
        </row>
        <row r="34">
          <cell r="A34" t="str">
            <v>11100</v>
          </cell>
          <cell r="B34">
            <v>1</v>
          </cell>
          <cell r="C34" t="str">
            <v>13</v>
          </cell>
          <cell r="D34" t="str">
            <v>00</v>
          </cell>
          <cell r="E34" t="str">
            <v>01</v>
          </cell>
          <cell r="F34" t="str">
            <v>00</v>
          </cell>
          <cell r="G34" t="str">
            <v>11</v>
          </cell>
          <cell r="H34" t="str">
            <v>20</v>
          </cell>
          <cell r="I34" t="str">
            <v>001000</v>
          </cell>
          <cell r="J34" t="str">
            <v>00</v>
          </cell>
          <cell r="K34" t="str">
            <v>42</v>
          </cell>
          <cell r="L34" t="str">
            <v>01</v>
          </cell>
          <cell r="M34" t="str">
            <v>00001</v>
          </cell>
          <cell r="N34" t="str">
            <v>0</v>
          </cell>
          <cell r="O34" t="str">
            <v>1C</v>
          </cell>
          <cell r="P34" t="str">
            <v>000111</v>
          </cell>
          <cell r="Q34" t="str">
            <v>00</v>
          </cell>
          <cell r="R34" t="str">
            <v>42</v>
          </cell>
          <cell r="S34" t="str">
            <v>01</v>
          </cell>
          <cell r="T34" t="str">
            <v>00001</v>
          </cell>
          <cell r="U34" t="str">
            <v>0</v>
          </cell>
        </row>
        <row r="35">
          <cell r="A35" t="str">
            <v>11101</v>
          </cell>
          <cell r="B35">
            <v>1</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42</v>
          </cell>
          <cell r="S35" t="str">
            <v>01</v>
          </cell>
          <cell r="T35" t="str">
            <v>00001</v>
          </cell>
          <cell r="U35" t="str">
            <v>0</v>
          </cell>
        </row>
        <row r="36">
          <cell r="A36" t="str">
            <v>11110</v>
          </cell>
          <cell r="B36">
            <v>1</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42</v>
          </cell>
          <cell r="S36" t="str">
            <v>01</v>
          </cell>
          <cell r="T36" t="str">
            <v>00001</v>
          </cell>
          <cell r="U36" t="str">
            <v>0</v>
          </cell>
        </row>
        <row r="37">
          <cell r="A37" t="str">
            <v>11111</v>
          </cell>
          <cell r="B37">
            <v>1</v>
          </cell>
          <cell r="C37" t="str">
            <v>13</v>
          </cell>
          <cell r="D37" t="str">
            <v>00</v>
          </cell>
          <cell r="E37" t="str">
            <v>01</v>
          </cell>
          <cell r="F37" t="str">
            <v>00</v>
          </cell>
          <cell r="G37" t="str">
            <v>11</v>
          </cell>
          <cell r="H37" t="str">
            <v>20</v>
          </cell>
          <cell r="I37" t="str">
            <v>001000</v>
          </cell>
          <cell r="J37" t="str">
            <v>00</v>
          </cell>
          <cell r="K37" t="str">
            <v>42</v>
          </cell>
          <cell r="L37" t="str">
            <v>01</v>
          </cell>
          <cell r="M37" t="str">
            <v>00001</v>
          </cell>
          <cell r="N37" t="str">
            <v>0</v>
          </cell>
          <cell r="O37" t="str">
            <v>28</v>
          </cell>
          <cell r="P37" t="str">
            <v>001010</v>
          </cell>
          <cell r="Q37" t="str">
            <v>00</v>
          </cell>
          <cell r="R37" t="str">
            <v>42</v>
          </cell>
          <cell r="S37" t="str">
            <v>01</v>
          </cell>
          <cell r="T37" t="str">
            <v>00001</v>
          </cell>
          <cell r="U37" t="str">
            <v>0</v>
          </cell>
        </row>
      </sheetData>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68"/>
  <sheetViews>
    <sheetView zoomScale="90" zoomScaleNormal="90" workbookViewId="0">
      <pane ySplit="2" topLeftCell="A47" activePane="bottomLeft" state="frozen"/>
      <selection activeCell="T16" sqref="T16"/>
      <selection pane="bottomLeft" activeCell="E83" sqref="E83"/>
    </sheetView>
  </sheetViews>
  <sheetFormatPr defaultColWidth="9.140625" defaultRowHeight="14.25" x14ac:dyDescent="0.2"/>
  <cols>
    <col min="1" max="1" width="2.85546875" style="171" customWidth="1"/>
    <col min="2" max="2" width="28.140625" style="171" customWidth="1"/>
    <col min="3" max="6" width="15.7109375" style="171" customWidth="1"/>
    <col min="7" max="7" width="10.140625" style="248" bestFit="1" customWidth="1"/>
    <col min="8" max="8" width="113.28515625" style="171" customWidth="1"/>
    <col min="9" max="9" width="13.5703125" style="171" customWidth="1"/>
    <col min="10" max="10" width="37.85546875" style="171" customWidth="1"/>
    <col min="11" max="11" width="12" style="171" customWidth="1"/>
    <col min="12" max="12" width="13.140625" style="171" customWidth="1"/>
    <col min="13" max="16384" width="9.140625" style="171"/>
  </cols>
  <sheetData>
    <row r="1" spans="2:17" ht="24" thickBot="1" x14ac:dyDescent="0.25">
      <c r="B1" s="409" t="s">
        <v>550</v>
      </c>
      <c r="C1" s="409"/>
      <c r="D1" s="409"/>
      <c r="E1" s="409"/>
      <c r="F1" s="409"/>
      <c r="G1" s="409"/>
      <c r="H1" s="409"/>
    </row>
    <row r="2" spans="2:17" ht="26.25" thickBot="1" x14ac:dyDescent="0.25">
      <c r="B2" s="169" t="s">
        <v>20</v>
      </c>
      <c r="C2" s="169" t="s">
        <v>551</v>
      </c>
      <c r="D2" s="169" t="s">
        <v>552</v>
      </c>
      <c r="E2" s="169" t="s">
        <v>553</v>
      </c>
      <c r="F2" s="169" t="s">
        <v>554</v>
      </c>
      <c r="G2" s="170" t="s">
        <v>210</v>
      </c>
      <c r="H2" s="169" t="s">
        <v>555</v>
      </c>
      <c r="I2" s="172">
        <f>Vout*0.98</f>
        <v>0.78400000000000003</v>
      </c>
      <c r="J2" s="172">
        <f>Vout*1.02</f>
        <v>0.81600000000000006</v>
      </c>
      <c r="L2" s="173"/>
      <c r="M2" s="173"/>
      <c r="N2" s="173"/>
      <c r="O2" s="174"/>
      <c r="P2" s="173"/>
      <c r="Q2" s="173"/>
    </row>
    <row r="3" spans="2:17" x14ac:dyDescent="0.2">
      <c r="B3" s="175" t="s">
        <v>191</v>
      </c>
      <c r="C3" s="65" t="s">
        <v>193</v>
      </c>
      <c r="D3" s="176"/>
      <c r="E3" s="66"/>
      <c r="F3" s="176"/>
      <c r="G3" s="177" t="s">
        <v>198</v>
      </c>
      <c r="H3" s="178" t="s">
        <v>191</v>
      </c>
      <c r="I3" s="172"/>
      <c r="J3" s="179" t="s">
        <v>16</v>
      </c>
      <c r="L3" s="173"/>
      <c r="M3" s="173"/>
      <c r="N3" s="173"/>
      <c r="O3" s="174"/>
      <c r="P3" s="173"/>
      <c r="Q3" s="173"/>
    </row>
    <row r="4" spans="2:17" ht="15" x14ac:dyDescent="0.2">
      <c r="B4" s="175" t="s">
        <v>204</v>
      </c>
      <c r="D4" s="249">
        <f>VLOOKUP(C3,'Compensation References'!A2:C7,2,FALSE)</f>
        <v>40</v>
      </c>
      <c r="E4" s="66"/>
      <c r="F4" s="176"/>
      <c r="G4" s="177" t="s">
        <v>26</v>
      </c>
      <c r="H4" s="178" t="s">
        <v>199</v>
      </c>
      <c r="I4" s="172"/>
      <c r="J4" s="58" t="s">
        <v>547</v>
      </c>
      <c r="L4" s="173"/>
      <c r="M4" s="173"/>
      <c r="N4" s="173"/>
      <c r="O4" s="174"/>
      <c r="P4" s="173"/>
      <c r="Q4" s="173"/>
    </row>
    <row r="5" spans="2:17" ht="15" customHeight="1" x14ac:dyDescent="0.2">
      <c r="B5" s="175" t="s">
        <v>182</v>
      </c>
      <c r="C5" s="65">
        <v>12</v>
      </c>
      <c r="D5" s="176"/>
      <c r="E5" s="66"/>
      <c r="F5" s="176"/>
      <c r="G5" s="177" t="s">
        <v>22</v>
      </c>
      <c r="H5" s="178" t="s">
        <v>181</v>
      </c>
      <c r="I5" s="172">
        <f>Iout/2</f>
        <v>5.5</v>
      </c>
      <c r="J5" s="59" t="s">
        <v>548</v>
      </c>
      <c r="L5" s="173"/>
      <c r="M5" s="173"/>
      <c r="N5" s="173"/>
      <c r="O5" s="174"/>
      <c r="P5" s="173"/>
      <c r="Q5" s="173"/>
    </row>
    <row r="6" spans="2:17" ht="15" x14ac:dyDescent="0.2">
      <c r="B6" s="175" t="s">
        <v>23</v>
      </c>
      <c r="C6" s="65">
        <v>0.8</v>
      </c>
      <c r="D6" s="176"/>
      <c r="E6" s="66"/>
      <c r="F6" s="176"/>
      <c r="G6" s="177" t="s">
        <v>22</v>
      </c>
      <c r="H6" s="178" t="s">
        <v>24</v>
      </c>
      <c r="J6" s="60" t="s">
        <v>549</v>
      </c>
      <c r="L6" s="173"/>
      <c r="M6" s="173"/>
      <c r="N6" s="173"/>
      <c r="O6" s="174"/>
      <c r="P6" s="173"/>
      <c r="Q6" s="173"/>
    </row>
    <row r="7" spans="2:17" ht="15" x14ac:dyDescent="0.2">
      <c r="B7" s="175" t="s">
        <v>15</v>
      </c>
      <c r="C7" s="250"/>
      <c r="D7" s="181"/>
      <c r="E7" s="65">
        <v>0.5</v>
      </c>
      <c r="F7" s="180"/>
      <c r="G7" s="177" t="s">
        <v>22</v>
      </c>
      <c r="H7" s="178" t="s">
        <v>78</v>
      </c>
      <c r="J7" s="61" t="s">
        <v>17</v>
      </c>
      <c r="L7" s="173"/>
      <c r="M7" s="173"/>
      <c r="N7" s="173"/>
      <c r="O7" s="174"/>
      <c r="P7" s="173"/>
      <c r="Q7" s="173"/>
    </row>
    <row r="8" spans="2:17" ht="15" x14ac:dyDescent="0.2">
      <c r="B8" s="175" t="s">
        <v>170</v>
      </c>
      <c r="C8" s="66"/>
      <c r="D8" s="181"/>
      <c r="E8" s="66"/>
      <c r="F8" s="182">
        <f>VOSL*Vout</f>
        <v>0.4</v>
      </c>
      <c r="G8" s="177" t="s">
        <v>22</v>
      </c>
      <c r="H8" s="178" t="s">
        <v>546</v>
      </c>
      <c r="J8" s="62" t="s">
        <v>18</v>
      </c>
      <c r="L8" s="173"/>
      <c r="M8" s="173"/>
      <c r="N8" s="173"/>
      <c r="O8" s="174"/>
      <c r="P8" s="173"/>
      <c r="Q8" s="173"/>
    </row>
    <row r="9" spans="2:17" ht="15" x14ac:dyDescent="0.2">
      <c r="B9" s="175" t="s">
        <v>25</v>
      </c>
      <c r="C9" s="65">
        <v>11</v>
      </c>
      <c r="D9" s="176"/>
      <c r="E9" s="66"/>
      <c r="F9" s="176"/>
      <c r="G9" s="177" t="s">
        <v>26</v>
      </c>
      <c r="H9" s="178" t="s">
        <v>137</v>
      </c>
      <c r="J9" s="63" t="s">
        <v>19</v>
      </c>
      <c r="L9" s="173"/>
      <c r="M9" s="173"/>
      <c r="N9" s="173"/>
      <c r="O9" s="174"/>
      <c r="P9" s="173"/>
      <c r="Q9" s="173"/>
    </row>
    <row r="10" spans="2:17" x14ac:dyDescent="0.2">
      <c r="B10" s="175" t="s">
        <v>128</v>
      </c>
      <c r="C10" s="65">
        <v>1</v>
      </c>
      <c r="D10" s="176"/>
      <c r="E10" s="66"/>
      <c r="F10" s="176"/>
      <c r="G10" s="177" t="s">
        <v>130</v>
      </c>
      <c r="H10" s="178" t="s">
        <v>129</v>
      </c>
      <c r="K10" s="173"/>
      <c r="L10" s="173"/>
      <c r="M10" s="173"/>
      <c r="N10" s="173"/>
      <c r="O10" s="174"/>
      <c r="P10" s="173"/>
      <c r="Q10" s="173"/>
    </row>
    <row r="11" spans="2:17" ht="15" thickBot="1" x14ac:dyDescent="0.25">
      <c r="B11" s="175" t="s">
        <v>138</v>
      </c>
      <c r="C11" s="66"/>
      <c r="D11" s="183">
        <f>Iout/Phases</f>
        <v>11</v>
      </c>
      <c r="E11" s="66"/>
      <c r="F11" s="176"/>
      <c r="G11" s="177" t="s">
        <v>26</v>
      </c>
      <c r="H11" s="178" t="s">
        <v>200</v>
      </c>
      <c r="K11" s="173"/>
      <c r="L11" s="173"/>
      <c r="M11" s="173"/>
      <c r="N11" s="173"/>
      <c r="O11" s="174"/>
      <c r="P11" s="173"/>
      <c r="Q11" s="173"/>
    </row>
    <row r="12" spans="2:17" ht="15" customHeight="1" x14ac:dyDescent="0.2">
      <c r="B12" s="175" t="s">
        <v>27</v>
      </c>
      <c r="C12" s="65">
        <v>2</v>
      </c>
      <c r="D12" s="176"/>
      <c r="E12" s="66"/>
      <c r="F12" s="176"/>
      <c r="G12" s="177" t="s">
        <v>26</v>
      </c>
      <c r="H12" s="178" t="s">
        <v>28</v>
      </c>
      <c r="J12" s="410" t="s">
        <v>205</v>
      </c>
      <c r="K12" s="173"/>
      <c r="L12" s="173"/>
      <c r="M12" s="173"/>
      <c r="N12" s="173"/>
      <c r="O12" s="174"/>
      <c r="P12" s="173"/>
      <c r="Q12" s="173"/>
    </row>
    <row r="13" spans="2:17" x14ac:dyDescent="0.2">
      <c r="B13" s="175" t="s">
        <v>29</v>
      </c>
      <c r="C13" s="65">
        <v>40</v>
      </c>
      <c r="D13" s="176"/>
      <c r="E13" s="66"/>
      <c r="F13" s="176"/>
      <c r="G13" s="177" t="s">
        <v>30</v>
      </c>
      <c r="H13" s="178" t="s">
        <v>31</v>
      </c>
      <c r="J13" s="411"/>
      <c r="K13" s="184"/>
      <c r="L13" s="173"/>
      <c r="M13" s="173"/>
      <c r="N13" s="173"/>
      <c r="O13" s="174"/>
      <c r="P13" s="173"/>
      <c r="Q13" s="173"/>
    </row>
    <row r="14" spans="2:17" x14ac:dyDescent="0.2">
      <c r="B14" s="175" t="s">
        <v>32</v>
      </c>
      <c r="C14" s="65">
        <v>20</v>
      </c>
      <c r="D14" s="176"/>
      <c r="E14" s="66"/>
      <c r="F14" s="176"/>
      <c r="G14" s="177" t="s">
        <v>30</v>
      </c>
      <c r="H14" s="178" t="s">
        <v>33</v>
      </c>
      <c r="J14" s="411"/>
      <c r="K14" s="185"/>
      <c r="L14" s="173"/>
      <c r="M14" s="173"/>
      <c r="N14" s="173"/>
      <c r="O14" s="174"/>
      <c r="P14" s="173"/>
      <c r="Q14" s="173"/>
    </row>
    <row r="15" spans="2:17" x14ac:dyDescent="0.2">
      <c r="B15" s="175" t="s">
        <v>34</v>
      </c>
      <c r="C15" s="65">
        <v>20</v>
      </c>
      <c r="D15" s="176"/>
      <c r="E15" s="66"/>
      <c r="F15" s="176"/>
      <c r="G15" s="177" t="s">
        <v>30</v>
      </c>
      <c r="H15" s="178" t="s">
        <v>35</v>
      </c>
      <c r="J15" s="411"/>
      <c r="K15" s="185"/>
      <c r="L15" s="173"/>
      <c r="M15" s="173"/>
      <c r="N15" s="173"/>
      <c r="O15" s="174"/>
      <c r="P15" s="173"/>
      <c r="Q15" s="173"/>
    </row>
    <row r="16" spans="2:17" ht="15" thickBot="1" x14ac:dyDescent="0.25">
      <c r="B16" s="175" t="s">
        <v>36</v>
      </c>
      <c r="C16" s="65">
        <v>550</v>
      </c>
      <c r="D16" s="176"/>
      <c r="E16" s="66"/>
      <c r="F16" s="176"/>
      <c r="G16" s="177" t="s">
        <v>11</v>
      </c>
      <c r="H16" s="178" t="s">
        <v>354</v>
      </c>
      <c r="J16" s="411"/>
      <c r="K16" s="185"/>
    </row>
    <row r="17" spans="2:11" ht="15.75" x14ac:dyDescent="0.2">
      <c r="B17" s="438" t="s">
        <v>670</v>
      </c>
      <c r="C17" s="439"/>
      <c r="D17" s="439"/>
      <c r="E17" s="439"/>
      <c r="F17" s="439"/>
      <c r="G17" s="439"/>
      <c r="H17" s="440"/>
      <c r="J17" s="411"/>
      <c r="K17" s="185"/>
    </row>
    <row r="18" spans="2:11" ht="15" thickBot="1" x14ac:dyDescent="0.25">
      <c r="B18" s="441" t="s">
        <v>671</v>
      </c>
      <c r="C18" s="442"/>
      <c r="D18" s="442"/>
      <c r="E18" s="442"/>
      <c r="F18" s="442"/>
      <c r="G18" s="442"/>
      <c r="H18" s="443"/>
      <c r="J18" s="411"/>
      <c r="K18" s="185"/>
    </row>
    <row r="19" spans="2:11" x14ac:dyDescent="0.2">
      <c r="B19" s="331" t="s">
        <v>44</v>
      </c>
      <c r="C19" s="332"/>
      <c r="D19" s="333">
        <f>(Pvin-Vout)*(Vout/Pvin)/(fsw*10^3)*10^6</f>
        <v>1.3575757575757574</v>
      </c>
      <c r="E19" s="334"/>
      <c r="F19" s="335"/>
      <c r="G19" s="336" t="s">
        <v>45</v>
      </c>
      <c r="H19" s="337" t="s">
        <v>46</v>
      </c>
      <c r="J19" s="411"/>
      <c r="K19" s="185"/>
    </row>
    <row r="20" spans="2:11" x14ac:dyDescent="0.2">
      <c r="B20" s="175" t="s">
        <v>47</v>
      </c>
      <c r="C20" s="250"/>
      <c r="D20" s="186">
        <f>D19/(0.1*Iout/Phases)</f>
        <v>1.2341597796143249</v>
      </c>
      <c r="E20" s="149"/>
      <c r="F20" s="187"/>
      <c r="G20" s="177" t="s">
        <v>41</v>
      </c>
      <c r="H20" s="178" t="s">
        <v>48</v>
      </c>
      <c r="J20" s="411"/>
      <c r="K20" s="185"/>
    </row>
    <row r="21" spans="2:11" x14ac:dyDescent="0.2">
      <c r="B21" s="175" t="s">
        <v>42</v>
      </c>
      <c r="C21" s="250"/>
      <c r="D21" s="186">
        <f>D19/(0.4*Iout/Phases)</f>
        <v>0.30853994490358122</v>
      </c>
      <c r="E21" s="149"/>
      <c r="F21" s="187"/>
      <c r="G21" s="177" t="s">
        <v>41</v>
      </c>
      <c r="H21" s="178" t="s">
        <v>43</v>
      </c>
      <c r="J21" s="411"/>
      <c r="K21" s="173"/>
    </row>
    <row r="22" spans="2:11" x14ac:dyDescent="0.2">
      <c r="B22" s="175" t="s">
        <v>693</v>
      </c>
      <c r="C22" s="250"/>
      <c r="D22" s="186">
        <f>D19/(0.3*Iout/Phases)</f>
        <v>0.411386593204775</v>
      </c>
      <c r="E22" s="149"/>
      <c r="F22" s="187"/>
      <c r="G22" s="177" t="s">
        <v>41</v>
      </c>
      <c r="H22" s="178" t="s">
        <v>694</v>
      </c>
      <c r="J22" s="411"/>
      <c r="K22" s="173"/>
    </row>
    <row r="23" spans="2:11" x14ac:dyDescent="0.2">
      <c r="B23" s="175" t="s">
        <v>310</v>
      </c>
      <c r="C23" s="327"/>
      <c r="D23" s="176"/>
      <c r="E23" s="65">
        <v>0.17499999999999999</v>
      </c>
      <c r="F23" s="176"/>
      <c r="G23" s="177" t="s">
        <v>41</v>
      </c>
      <c r="H23" s="178" t="s">
        <v>311</v>
      </c>
      <c r="J23" s="411"/>
      <c r="K23" s="173"/>
    </row>
    <row r="24" spans="2:11" x14ac:dyDescent="0.2">
      <c r="B24" s="175" t="s">
        <v>312</v>
      </c>
      <c r="C24" s="327"/>
      <c r="D24" s="176"/>
      <c r="E24" s="65">
        <f>80</f>
        <v>80</v>
      </c>
      <c r="F24" s="176"/>
      <c r="G24" s="177" t="s">
        <v>167</v>
      </c>
      <c r="H24" s="178" t="s">
        <v>360</v>
      </c>
      <c r="J24" s="411"/>
      <c r="K24" s="173"/>
    </row>
    <row r="25" spans="2:11" ht="15" thickBot="1" x14ac:dyDescent="0.25">
      <c r="B25" s="175" t="s">
        <v>39</v>
      </c>
      <c r="C25" s="250"/>
      <c r="D25" s="327"/>
      <c r="E25" s="66"/>
      <c r="F25" s="182">
        <f>E23*E24/100</f>
        <v>0.14000000000000001</v>
      </c>
      <c r="G25" s="177" t="s">
        <v>41</v>
      </c>
      <c r="H25" s="178" t="s">
        <v>678</v>
      </c>
      <c r="J25" s="412"/>
      <c r="K25" s="173"/>
    </row>
    <row r="26" spans="2:11" x14ac:dyDescent="0.2">
      <c r="B26" s="175" t="s">
        <v>49</v>
      </c>
      <c r="C26" s="250"/>
      <c r="D26" s="327"/>
      <c r="E26" s="78"/>
      <c r="F26" s="198">
        <f>D19/Lout</f>
        <v>9.6969696969696955</v>
      </c>
      <c r="G26" s="177" t="s">
        <v>26</v>
      </c>
      <c r="H26" s="178" t="s">
        <v>154</v>
      </c>
    </row>
    <row r="27" spans="2:11" x14ac:dyDescent="0.2">
      <c r="B27" s="175" t="s">
        <v>151</v>
      </c>
      <c r="C27" s="250"/>
      <c r="D27" s="327"/>
      <c r="E27" s="78"/>
      <c r="F27" s="198">
        <f>1/(fsw*10^3)/(Lout*10^-6)</f>
        <v>12.987012987012985</v>
      </c>
      <c r="G27" s="177" t="s">
        <v>152</v>
      </c>
      <c r="H27" s="178" t="s">
        <v>153</v>
      </c>
    </row>
    <row r="28" spans="2:11" x14ac:dyDescent="0.2">
      <c r="B28" s="175" t="s">
        <v>50</v>
      </c>
      <c r="C28" s="250"/>
      <c r="D28" s="327"/>
      <c r="E28" s="149"/>
      <c r="F28" s="194">
        <f>Iripple/Iphase</f>
        <v>0.88154269972451782</v>
      </c>
      <c r="G28" s="177" t="s">
        <v>51</v>
      </c>
      <c r="H28" s="178" t="s">
        <v>52</v>
      </c>
    </row>
    <row r="29" spans="2:11" x14ac:dyDescent="0.2">
      <c r="B29" s="175" t="s">
        <v>53</v>
      </c>
      <c r="C29" s="250"/>
      <c r="D29" s="327"/>
      <c r="E29" s="78"/>
      <c r="F29" s="198">
        <f>Iphase+Iripple/2</f>
        <v>15.848484848484848</v>
      </c>
      <c r="G29" s="177" t="s">
        <v>51</v>
      </c>
      <c r="H29" s="178" t="s">
        <v>54</v>
      </c>
    </row>
    <row r="30" spans="2:11" ht="15" thickBot="1" x14ac:dyDescent="0.25">
      <c r="B30" s="338" t="s">
        <v>55</v>
      </c>
      <c r="C30" s="339"/>
      <c r="D30" s="340"/>
      <c r="E30" s="341"/>
      <c r="F30" s="342">
        <f>SQRT(Iphase^2+1/12*(Iripple)^2)</f>
        <v>11.350591839576577</v>
      </c>
      <c r="G30" s="343" t="s">
        <v>56</v>
      </c>
      <c r="H30" s="344" t="s">
        <v>57</v>
      </c>
    </row>
    <row r="31" spans="2:11" ht="15.75" x14ac:dyDescent="0.2">
      <c r="B31" s="444" t="s">
        <v>672</v>
      </c>
      <c r="C31" s="445"/>
      <c r="D31" s="445"/>
      <c r="E31" s="445"/>
      <c r="F31" s="445"/>
      <c r="G31" s="445"/>
      <c r="H31" s="446"/>
      <c r="J31" s="362"/>
    </row>
    <row r="32" spans="2:11" ht="15" thickBot="1" x14ac:dyDescent="0.25">
      <c r="B32" s="441" t="s">
        <v>673</v>
      </c>
      <c r="C32" s="442"/>
      <c r="D32" s="442"/>
      <c r="E32" s="442"/>
      <c r="F32" s="442"/>
      <c r="G32" s="442"/>
      <c r="H32" s="443"/>
    </row>
    <row r="33" spans="2:10" x14ac:dyDescent="0.2">
      <c r="B33" s="175" t="s">
        <v>58</v>
      </c>
      <c r="C33" s="250"/>
      <c r="D33" s="188">
        <f>Iripple/(8*fsw*C13)*10^6</f>
        <v>55.096418732782361</v>
      </c>
      <c r="E33" s="78"/>
      <c r="F33" s="189"/>
      <c r="G33" s="177" t="s">
        <v>40</v>
      </c>
      <c r="H33" s="178" t="s">
        <v>178</v>
      </c>
    </row>
    <row r="34" spans="2:10" x14ac:dyDescent="0.2">
      <c r="B34" s="175" t="s">
        <v>59</v>
      </c>
      <c r="C34" s="250"/>
      <c r="D34" s="190">
        <f>1/(2*PI()*(C14*10^-3)/(C12/Phases)*(fsw*10^3)/10)*10^6</f>
        <v>289.37262380344606</v>
      </c>
      <c r="E34" s="251"/>
      <c r="F34" s="191"/>
      <c r="G34" s="177" t="s">
        <v>40</v>
      </c>
      <c r="H34" s="178" t="s">
        <v>179</v>
      </c>
    </row>
    <row r="35" spans="2:10" x14ac:dyDescent="0.2">
      <c r="B35" s="175" t="s">
        <v>60</v>
      </c>
      <c r="C35" s="250"/>
      <c r="D35" s="190">
        <f>1/(2*PI()*(C15*10^-3)/(C12/Phases)*(fsw*10^3)/10)*10^6</f>
        <v>289.37262380344606</v>
      </c>
      <c r="E35" s="251"/>
      <c r="F35" s="191"/>
      <c r="G35" s="177" t="s">
        <v>40</v>
      </c>
      <c r="H35" s="178" t="s">
        <v>180</v>
      </c>
    </row>
    <row r="36" spans="2:10" x14ac:dyDescent="0.2">
      <c r="B36" s="175" t="s">
        <v>313</v>
      </c>
      <c r="C36" s="327"/>
      <c r="D36" s="176"/>
      <c r="E36" s="65">
        <v>470</v>
      </c>
      <c r="F36" s="176"/>
      <c r="G36" s="177" t="s">
        <v>40</v>
      </c>
      <c r="H36" s="178" t="s">
        <v>314</v>
      </c>
    </row>
    <row r="37" spans="2:10" x14ac:dyDescent="0.2">
      <c r="B37" s="175" t="s">
        <v>365</v>
      </c>
      <c r="C37" s="327"/>
      <c r="D37" s="176"/>
      <c r="E37" s="65">
        <v>70</v>
      </c>
      <c r="F37" s="176"/>
      <c r="G37" s="177" t="s">
        <v>167</v>
      </c>
      <c r="H37" s="178" t="s">
        <v>359</v>
      </c>
    </row>
    <row r="38" spans="2:10" x14ac:dyDescent="0.2">
      <c r="B38" s="175" t="s">
        <v>61</v>
      </c>
      <c r="C38" s="250"/>
      <c r="E38" s="66"/>
      <c r="F38" s="182">
        <f>E36*E37/100</f>
        <v>329</v>
      </c>
      <c r="G38" s="177" t="s">
        <v>40</v>
      </c>
      <c r="H38" s="178" t="s">
        <v>64</v>
      </c>
    </row>
    <row r="39" spans="2:10" x14ac:dyDescent="0.2">
      <c r="B39" s="175" t="s">
        <v>62</v>
      </c>
      <c r="C39" s="327"/>
      <c r="D39" s="176"/>
      <c r="E39" s="65">
        <v>3</v>
      </c>
      <c r="F39" s="176"/>
      <c r="G39" s="177" t="s">
        <v>116</v>
      </c>
      <c r="H39" s="178" t="s">
        <v>65</v>
      </c>
    </row>
    <row r="40" spans="2:10" x14ac:dyDescent="0.2">
      <c r="B40" s="175" t="s">
        <v>63</v>
      </c>
      <c r="C40" s="327"/>
      <c r="D40" s="328"/>
      <c r="E40" s="65">
        <v>2</v>
      </c>
      <c r="F40" s="176"/>
      <c r="G40" s="177"/>
      <c r="H40" s="178" t="s">
        <v>377</v>
      </c>
    </row>
    <row r="41" spans="2:10" x14ac:dyDescent="0.2">
      <c r="B41" s="175" t="s">
        <v>66</v>
      </c>
      <c r="C41" s="250"/>
      <c r="D41" s="329"/>
      <c r="E41" s="251"/>
      <c r="F41" s="193">
        <f>IF(E40=0,0.001,E40*F38)</f>
        <v>658</v>
      </c>
      <c r="G41" s="177" t="s">
        <v>40</v>
      </c>
      <c r="H41" s="178" t="s">
        <v>68</v>
      </c>
    </row>
    <row r="42" spans="2:10" x14ac:dyDescent="0.2">
      <c r="B42" s="175" t="s">
        <v>67</v>
      </c>
      <c r="C42" s="250"/>
      <c r="D42" s="329"/>
      <c r="E42" s="66"/>
      <c r="F42" s="182">
        <f>IF(E40=0,0,E39/E40)</f>
        <v>1.5</v>
      </c>
      <c r="G42" s="177" t="s">
        <v>116</v>
      </c>
      <c r="H42" s="178" t="s">
        <v>69</v>
      </c>
    </row>
    <row r="43" spans="2:10" x14ac:dyDescent="0.2">
      <c r="B43" s="175" t="s">
        <v>315</v>
      </c>
      <c r="C43" s="250"/>
      <c r="D43" s="328"/>
      <c r="E43" s="65">
        <v>61</v>
      </c>
      <c r="F43" s="176"/>
      <c r="G43" s="177" t="s">
        <v>40</v>
      </c>
      <c r="H43" s="178" t="s">
        <v>366</v>
      </c>
    </row>
    <row r="44" spans="2:10" x14ac:dyDescent="0.2">
      <c r="B44" s="175" t="s">
        <v>316</v>
      </c>
      <c r="C44" s="250"/>
      <c r="D44" s="328"/>
      <c r="E44" s="65">
        <v>65</v>
      </c>
      <c r="F44" s="176"/>
      <c r="G44" s="177" t="s">
        <v>167</v>
      </c>
      <c r="H44" s="178" t="s">
        <v>361</v>
      </c>
    </row>
    <row r="45" spans="2:10" x14ac:dyDescent="0.2">
      <c r="B45" s="175" t="s">
        <v>374</v>
      </c>
      <c r="C45" s="250"/>
      <c r="D45" s="176"/>
      <c r="E45" s="65">
        <v>1</v>
      </c>
      <c r="F45" s="176"/>
      <c r="G45" s="177" t="s">
        <v>116</v>
      </c>
      <c r="H45" s="178" t="s">
        <v>368</v>
      </c>
    </row>
    <row r="46" spans="2:10" x14ac:dyDescent="0.2">
      <c r="B46" s="175" t="s">
        <v>375</v>
      </c>
      <c r="C46" s="250"/>
      <c r="D46" s="176"/>
      <c r="E46" s="65">
        <v>8</v>
      </c>
      <c r="F46" s="176"/>
      <c r="G46" s="177"/>
      <c r="H46" s="178" t="s">
        <v>376</v>
      </c>
    </row>
    <row r="47" spans="2:10" x14ac:dyDescent="0.2">
      <c r="B47" s="175" t="s">
        <v>373</v>
      </c>
      <c r="C47" s="250"/>
      <c r="D47" s="176"/>
      <c r="E47" s="66"/>
      <c r="F47" s="182">
        <f>E43*E44/100</f>
        <v>39.65</v>
      </c>
      <c r="G47" s="177" t="s">
        <v>40</v>
      </c>
      <c r="H47" s="178" t="s">
        <v>367</v>
      </c>
      <c r="J47" s="192"/>
    </row>
    <row r="48" spans="2:10" x14ac:dyDescent="0.2">
      <c r="B48" s="175" t="s">
        <v>369</v>
      </c>
      <c r="C48" s="250"/>
      <c r="D48" s="191"/>
      <c r="E48" s="251"/>
      <c r="F48" s="193">
        <f>IF(E46=0,0.001,E46*F47)</f>
        <v>317.2</v>
      </c>
      <c r="G48" s="177" t="s">
        <v>40</v>
      </c>
      <c r="H48" s="178" t="s">
        <v>370</v>
      </c>
    </row>
    <row r="49" spans="2:8" x14ac:dyDescent="0.2">
      <c r="B49" s="175" t="s">
        <v>371</v>
      </c>
      <c r="C49" s="250"/>
      <c r="D49" s="187"/>
      <c r="E49" s="149"/>
      <c r="F49" s="194">
        <f>IF(E46=0,0,E45/E46)</f>
        <v>0.125</v>
      </c>
      <c r="G49" s="177" t="s">
        <v>116</v>
      </c>
      <c r="H49" s="178" t="s">
        <v>372</v>
      </c>
    </row>
    <row r="50" spans="2:8" x14ac:dyDescent="0.2">
      <c r="B50" s="175" t="s">
        <v>121</v>
      </c>
      <c r="C50" s="250"/>
      <c r="D50" s="327"/>
      <c r="E50" s="251"/>
      <c r="F50" s="193">
        <f>Cout_bulk+Cout_cer</f>
        <v>975.2</v>
      </c>
      <c r="G50" s="177" t="s">
        <v>40</v>
      </c>
      <c r="H50" s="178" t="s">
        <v>122</v>
      </c>
    </row>
    <row r="51" spans="2:8" ht="15" customHeight="1" x14ac:dyDescent="0.2">
      <c r="B51" s="175" t="s">
        <v>364</v>
      </c>
      <c r="C51" s="65">
        <v>1300</v>
      </c>
      <c r="D51" s="181"/>
      <c r="E51" s="66"/>
      <c r="F51" s="176"/>
      <c r="G51" s="177" t="s">
        <v>40</v>
      </c>
      <c r="H51" s="195" t="s">
        <v>380</v>
      </c>
    </row>
    <row r="52" spans="2:8" ht="28.5" x14ac:dyDescent="0.2">
      <c r="B52" s="196" t="s">
        <v>95</v>
      </c>
      <c r="C52" s="250"/>
      <c r="D52" s="197">
        <f>MAX(C51,Cout_cer+Cout_bulk,E36*E40+E43*E46)</f>
        <v>1428</v>
      </c>
      <c r="E52" s="251"/>
      <c r="F52" s="191"/>
      <c r="G52" s="177" t="s">
        <v>40</v>
      </c>
      <c r="H52" s="195" t="s">
        <v>363</v>
      </c>
    </row>
    <row r="53" spans="2:8" x14ac:dyDescent="0.2">
      <c r="B53" s="175" t="s">
        <v>120</v>
      </c>
      <c r="C53" s="250"/>
      <c r="D53" s="186">
        <f>IF(Cout_total&lt;Cout_max,1/(2*PI()*(Cout_max*10^-6)/GM_PS),1/(2*PI()*(Cout_total*10^-6)/GM_PS))/1000</f>
        <v>18.107724026137948</v>
      </c>
      <c r="E53" s="149"/>
      <c r="F53" s="187"/>
      <c r="G53" s="177" t="s">
        <v>11</v>
      </c>
      <c r="H53" s="178" t="s">
        <v>381</v>
      </c>
    </row>
    <row r="54" spans="2:8" x14ac:dyDescent="0.2">
      <c r="B54" s="175" t="s">
        <v>70</v>
      </c>
      <c r="C54" s="250"/>
      <c r="D54" s="186">
        <f>1/(1/(SQRT((ESR_bulk*10^-3)^2+1/(2*PI()*fsw*10^3*Cout_bulk*10^-6)^2))+1/(SQRT((ESR_cer*10^-3)^2+1/(2*PI()*fsw*10^3*Cout_cer*10^-6)^2)))*1000</f>
        <v>0.57945633403861541</v>
      </c>
      <c r="E54" s="149"/>
      <c r="F54" s="187"/>
      <c r="G54" s="177" t="s">
        <v>116</v>
      </c>
      <c r="H54" s="178" t="s">
        <v>114</v>
      </c>
    </row>
    <row r="55" spans="2:8" x14ac:dyDescent="0.2">
      <c r="B55" s="175" t="s">
        <v>176</v>
      </c>
      <c r="C55" s="250"/>
      <c r="D55" s="186">
        <f>D54*Iripple</f>
        <v>5.6189705118896027</v>
      </c>
      <c r="E55" s="149"/>
      <c r="F55" s="187"/>
      <c r="G55" s="177" t="s">
        <v>30</v>
      </c>
      <c r="H55" s="178" t="s">
        <v>177</v>
      </c>
    </row>
    <row r="56" spans="2:8" ht="15" thickBot="1" x14ac:dyDescent="0.25">
      <c r="B56" s="175" t="s">
        <v>71</v>
      </c>
      <c r="C56" s="250"/>
      <c r="D56" s="188">
        <f>1/(1/(SQRT((ESR_bulk*10^-3)^2+1/(2*PI()*fsw*10^2*Cout_bulk*10^-6)^2))+1/(SQRT((ESR_cer*10^-3)^2+1/(2*PI()*fsw*10^2*Cout_cer*10^-6)^2)))*1000</f>
        <v>3.0786257278597389</v>
      </c>
      <c r="E56" s="78"/>
      <c r="F56" s="189"/>
      <c r="G56" s="177" t="s">
        <v>116</v>
      </c>
      <c r="H56" s="178" t="s">
        <v>115</v>
      </c>
    </row>
    <row r="57" spans="2:8" ht="15.75" x14ac:dyDescent="0.2">
      <c r="B57" s="438" t="s">
        <v>674</v>
      </c>
      <c r="C57" s="439"/>
      <c r="D57" s="439"/>
      <c r="E57" s="439"/>
      <c r="F57" s="439"/>
      <c r="G57" s="439"/>
      <c r="H57" s="440"/>
    </row>
    <row r="58" spans="2:8" ht="15" thickBot="1" x14ac:dyDescent="0.25">
      <c r="B58" s="441" t="s">
        <v>675</v>
      </c>
      <c r="C58" s="442"/>
      <c r="D58" s="442"/>
      <c r="E58" s="442"/>
      <c r="F58" s="442"/>
      <c r="G58" s="442"/>
      <c r="H58" s="443"/>
    </row>
    <row r="59" spans="2:8" x14ac:dyDescent="0.2">
      <c r="B59" s="175" t="s">
        <v>72</v>
      </c>
      <c r="C59" s="181"/>
      <c r="D59" s="183">
        <f>Iout*(Vout/Pvin*1/(fsw*10^3))*10^6</f>
        <v>1.3333333333333335</v>
      </c>
      <c r="E59" s="66"/>
      <c r="F59" s="176"/>
      <c r="G59" s="177" t="s">
        <v>73</v>
      </c>
      <c r="H59" s="178" t="s">
        <v>74</v>
      </c>
    </row>
    <row r="60" spans="2:8" x14ac:dyDescent="0.2">
      <c r="B60" s="175" t="s">
        <v>75</v>
      </c>
      <c r="C60" s="181"/>
      <c r="D60" s="183">
        <f>D59*4</f>
        <v>5.3333333333333339</v>
      </c>
      <c r="E60" s="66"/>
      <c r="F60" s="176"/>
      <c r="G60" s="177" t="s">
        <v>40</v>
      </c>
      <c r="H60" s="178" t="s">
        <v>171</v>
      </c>
    </row>
    <row r="61" spans="2:8" x14ac:dyDescent="0.2">
      <c r="B61" s="175" t="s">
        <v>76</v>
      </c>
      <c r="C61" s="181"/>
      <c r="D61" s="176"/>
      <c r="E61" s="65">
        <v>78</v>
      </c>
      <c r="F61" s="176"/>
      <c r="G61" s="177" t="s">
        <v>40</v>
      </c>
      <c r="H61" s="178" t="s">
        <v>695</v>
      </c>
    </row>
    <row r="62" spans="2:8" x14ac:dyDescent="0.2">
      <c r="B62" s="175" t="s">
        <v>77</v>
      </c>
      <c r="C62" s="181"/>
      <c r="D62" s="189"/>
      <c r="E62" s="78"/>
      <c r="F62" s="198">
        <f>D59/Cin_cer*1000</f>
        <v>17.094017094017097</v>
      </c>
      <c r="G62" s="177" t="s">
        <v>30</v>
      </c>
      <c r="H62" s="178" t="s">
        <v>696</v>
      </c>
    </row>
    <row r="63" spans="2:8" ht="29.25" thickBot="1" x14ac:dyDescent="0.25">
      <c r="B63" s="196" t="s">
        <v>189</v>
      </c>
      <c r="C63" s="181"/>
      <c r="D63" s="199"/>
      <c r="E63" s="252"/>
      <c r="F63" s="200">
        <f>(Iout-(Iout*Vout/Pvin))*SQRT(Vout/Pvin)+Iout*(Vout/Pvin)*SQRT(1-(Vout/Pvin))</f>
        <v>3.3593092423290041</v>
      </c>
      <c r="G63" s="201" t="s">
        <v>26</v>
      </c>
      <c r="H63" s="202" t="s">
        <v>190</v>
      </c>
    </row>
    <row r="64" spans="2:8" ht="15.75" x14ac:dyDescent="0.2">
      <c r="B64" s="438" t="s">
        <v>674</v>
      </c>
      <c r="C64" s="439"/>
      <c r="D64" s="439"/>
      <c r="E64" s="439"/>
      <c r="F64" s="439"/>
      <c r="G64" s="439"/>
      <c r="H64" s="440"/>
    </row>
    <row r="65" spans="2:13" ht="15" thickBot="1" x14ac:dyDescent="0.25">
      <c r="B65" s="441" t="s">
        <v>675</v>
      </c>
      <c r="C65" s="442"/>
      <c r="D65" s="442"/>
      <c r="E65" s="442"/>
      <c r="F65" s="442"/>
      <c r="G65" s="442"/>
      <c r="H65" s="443"/>
    </row>
    <row r="66" spans="2:13" x14ac:dyDescent="0.2">
      <c r="B66" s="175" t="s">
        <v>79</v>
      </c>
      <c r="C66" s="181"/>
      <c r="D66" s="183">
        <v>5.5</v>
      </c>
      <c r="E66" s="66"/>
      <c r="F66" s="176"/>
      <c r="G66" s="177"/>
      <c r="H66" s="178" t="s">
        <v>126</v>
      </c>
    </row>
    <row r="67" spans="2:13" x14ac:dyDescent="0.2">
      <c r="B67" s="175" t="s">
        <v>80</v>
      </c>
      <c r="C67" s="181"/>
      <c r="D67" s="183">
        <f>VLOOKUP(C3,'Compensation References'!A2:C7,3,FALSE)</f>
        <v>6.1550000000000002</v>
      </c>
      <c r="E67" s="66"/>
      <c r="F67" s="176"/>
      <c r="G67" s="177" t="s">
        <v>12</v>
      </c>
      <c r="H67" s="178" t="s">
        <v>133</v>
      </c>
    </row>
    <row r="68" spans="2:13" x14ac:dyDescent="0.2">
      <c r="B68" s="175" t="s">
        <v>134</v>
      </c>
      <c r="C68" s="181"/>
      <c r="D68" s="203">
        <f>Phases/CSA*1000</f>
        <v>162.46953696181964</v>
      </c>
      <c r="E68" s="253"/>
      <c r="F68" s="204"/>
      <c r="G68" s="177" t="s">
        <v>135</v>
      </c>
      <c r="H68" s="178" t="s">
        <v>132</v>
      </c>
    </row>
    <row r="69" spans="2:13" x14ac:dyDescent="0.2">
      <c r="B69" s="175" t="s">
        <v>82</v>
      </c>
      <c r="C69" s="181"/>
      <c r="D69" s="176"/>
      <c r="E69" s="65">
        <v>3</v>
      </c>
      <c r="F69" s="176"/>
      <c r="G69" s="177"/>
      <c r="H69" s="178" t="s">
        <v>118</v>
      </c>
    </row>
    <row r="70" spans="2:13" x14ac:dyDescent="0.2">
      <c r="B70" s="175" t="s">
        <v>83</v>
      </c>
      <c r="C70" s="181"/>
      <c r="D70" s="189"/>
      <c r="E70" s="78"/>
      <c r="F70" s="198">
        <f>fsw/E69</f>
        <v>183.33333333333334</v>
      </c>
      <c r="G70" s="177" t="s">
        <v>11</v>
      </c>
      <c r="H70" s="178" t="s">
        <v>84</v>
      </c>
    </row>
    <row r="71" spans="2:13" x14ac:dyDescent="0.2">
      <c r="B71" s="175" t="s">
        <v>125</v>
      </c>
      <c r="C71" s="181"/>
      <c r="D71" s="189"/>
      <c r="E71" s="78"/>
      <c r="F71" s="198">
        <f>Mod_ratio/(fcoi_trgt*10^3*Lout*10^-6)</f>
        <v>214.28571428571425</v>
      </c>
      <c r="G71" s="177" t="s">
        <v>81</v>
      </c>
      <c r="H71" s="178" t="s">
        <v>125</v>
      </c>
      <c r="J71" s="422" t="s">
        <v>172</v>
      </c>
      <c r="K71" s="423"/>
      <c r="L71" s="424"/>
    </row>
    <row r="72" spans="2:13" x14ac:dyDescent="0.2">
      <c r="B72" s="175" t="s">
        <v>96</v>
      </c>
      <c r="C72" s="181"/>
      <c r="D72" s="176"/>
      <c r="E72" s="65">
        <v>8</v>
      </c>
      <c r="F72" s="176"/>
      <c r="G72" s="177"/>
      <c r="H72" s="178" t="s">
        <v>119</v>
      </c>
      <c r="J72" s="425"/>
      <c r="K72" s="426"/>
      <c r="L72" s="427"/>
    </row>
    <row r="73" spans="2:13" x14ac:dyDescent="0.2">
      <c r="B73" s="175" t="s">
        <v>97</v>
      </c>
      <c r="C73" s="181"/>
      <c r="D73" s="176"/>
      <c r="E73" s="66"/>
      <c r="F73" s="182">
        <f>fsw/E72</f>
        <v>68.75</v>
      </c>
      <c r="G73" s="177" t="s">
        <v>11</v>
      </c>
      <c r="H73" s="178" t="s">
        <v>98</v>
      </c>
      <c r="J73" s="425"/>
      <c r="K73" s="426"/>
      <c r="L73" s="427"/>
    </row>
    <row r="74" spans="2:13" ht="15" customHeight="1" x14ac:dyDescent="0.2">
      <c r="B74" s="175" t="s">
        <v>109</v>
      </c>
      <c r="C74" s="181"/>
      <c r="D74" s="189"/>
      <c r="E74" s="78"/>
      <c r="F74" s="198">
        <f>1/(1/(SQRT((ESR_bulk*10^-3)^2+1/(2*PI()*fcov_trgt*10^3*Cout_bulk*10^-6)^2))+1/(SQRT((ESR_cer*10^-3)^2+1/(2*PI()*fcov_trgt*10^3*Cout_cer*10^-6)^2)))*1000</f>
        <v>2.509638756723275</v>
      </c>
      <c r="G74" s="177" t="s">
        <v>116</v>
      </c>
      <c r="H74" s="178" t="s">
        <v>110</v>
      </c>
      <c r="J74" s="425"/>
      <c r="K74" s="426"/>
      <c r="L74" s="427"/>
    </row>
    <row r="75" spans="2:13" ht="15" thickBot="1" x14ac:dyDescent="0.25">
      <c r="B75" s="205"/>
      <c r="C75" s="206"/>
      <c r="D75" s="206"/>
      <c r="E75" s="206"/>
      <c r="F75" s="206"/>
      <c r="G75" s="207"/>
      <c r="H75" s="208"/>
      <c r="J75" s="425"/>
      <c r="K75" s="426"/>
      <c r="L75" s="427"/>
    </row>
    <row r="76" spans="2:13" ht="15" customHeight="1" thickBot="1" x14ac:dyDescent="0.3">
      <c r="B76" s="432" t="s">
        <v>201</v>
      </c>
      <c r="C76" s="433"/>
      <c r="D76" s="433"/>
      <c r="E76" s="433"/>
      <c r="F76" s="433"/>
      <c r="G76" s="433"/>
      <c r="H76" s="434"/>
      <c r="J76" s="425"/>
      <c r="K76" s="426"/>
      <c r="L76" s="427"/>
    </row>
    <row r="77" spans="2:13" ht="15.75" thickBot="1" x14ac:dyDescent="0.3">
      <c r="B77" s="430" t="s">
        <v>379</v>
      </c>
      <c r="C77" s="431"/>
      <c r="D77" s="431"/>
      <c r="E77" s="431"/>
      <c r="F77" s="431"/>
      <c r="G77" s="431"/>
      <c r="H77" s="431"/>
      <c r="I77" s="209" t="s">
        <v>202</v>
      </c>
      <c r="J77" s="428" t="s">
        <v>159</v>
      </c>
      <c r="K77" s="428"/>
      <c r="L77" s="429"/>
    </row>
    <row r="78" spans="2:13" ht="15.75" thickBot="1" x14ac:dyDescent="0.25">
      <c r="B78" s="210" t="s">
        <v>351</v>
      </c>
      <c r="C78" s="211"/>
      <c r="D78" s="212"/>
      <c r="E78" s="380">
        <v>14</v>
      </c>
      <c r="F78" s="212"/>
      <c r="G78" s="213"/>
      <c r="H78" s="214" t="s">
        <v>362</v>
      </c>
      <c r="J78" s="215" t="s">
        <v>156</v>
      </c>
      <c r="K78" s="216" t="s">
        <v>157</v>
      </c>
      <c r="L78" s="217" t="s">
        <v>158</v>
      </c>
    </row>
    <row r="79" spans="2:13" ht="15" x14ac:dyDescent="0.2">
      <c r="B79" s="210" t="s">
        <v>996</v>
      </c>
      <c r="C79" s="396"/>
      <c r="D79" s="212"/>
      <c r="E79" s="400"/>
      <c r="F79" s="220">
        <f>VLOOKUP(fsw,'Resistor References'!K3:L10,2,FALSE)</f>
        <v>3</v>
      </c>
      <c r="G79" s="213"/>
      <c r="H79" s="214" t="s">
        <v>997</v>
      </c>
      <c r="J79" s="221">
        <v>0</v>
      </c>
      <c r="K79" s="401" t="s">
        <v>38</v>
      </c>
      <c r="L79" s="221" t="s">
        <v>38</v>
      </c>
    </row>
    <row r="80" spans="2:13" x14ac:dyDescent="0.2">
      <c r="B80" s="175" t="s">
        <v>329</v>
      </c>
      <c r="C80" s="218"/>
      <c r="D80" s="219"/>
      <c r="E80" s="254"/>
      <c r="F80" s="220">
        <f>VLOOKUP(Comp_Code,J79:L110,2)</f>
        <v>4</v>
      </c>
      <c r="G80" s="177"/>
      <c r="H80" s="178" t="s">
        <v>356</v>
      </c>
      <c r="J80" s="222">
        <v>1</v>
      </c>
      <c r="K80" s="223">
        <v>2</v>
      </c>
      <c r="L80" s="222">
        <v>0.5</v>
      </c>
      <c r="M80" s="172">
        <f t="shared" ref="M80:M110" si="0">MIN(K80*D$135/D$117,VLOOP_trgt)</f>
        <v>2.4226982087961728</v>
      </c>
    </row>
    <row r="81" spans="2:13" ht="15" thickBot="1" x14ac:dyDescent="0.25">
      <c r="B81" s="383" t="s">
        <v>342</v>
      </c>
      <c r="C81" s="384"/>
      <c r="D81" s="385"/>
      <c r="E81" s="386"/>
      <c r="F81" s="387">
        <f>VLOOKUP(Comp_Code,J79:L110,3)</f>
        <v>4</v>
      </c>
      <c r="G81" s="388"/>
      <c r="H81" s="389" t="s">
        <v>355</v>
      </c>
      <c r="J81" s="222">
        <v>2</v>
      </c>
      <c r="K81" s="223">
        <v>2</v>
      </c>
      <c r="L81" s="222">
        <v>1</v>
      </c>
      <c r="M81" s="172">
        <f t="shared" si="0"/>
        <v>2.4226982087961728</v>
      </c>
    </row>
    <row r="82" spans="2:13" x14ac:dyDescent="0.2">
      <c r="B82" s="331" t="s">
        <v>160</v>
      </c>
      <c r="C82" s="211"/>
      <c r="D82" s="390"/>
      <c r="E82" s="391"/>
      <c r="F82" s="392">
        <f>fcoi_trgt/ILOOP_trgt*F80</f>
        <v>181.10227600061805</v>
      </c>
      <c r="G82" s="336" t="s">
        <v>11</v>
      </c>
      <c r="H82" s="337" t="s">
        <v>357</v>
      </c>
      <c r="J82" s="222">
        <v>3</v>
      </c>
      <c r="K82" s="223">
        <v>2</v>
      </c>
      <c r="L82" s="222">
        <v>2</v>
      </c>
      <c r="M82" s="172">
        <f t="shared" si="0"/>
        <v>2.4226982087961728</v>
      </c>
    </row>
    <row r="83" spans="2:13" x14ac:dyDescent="0.2">
      <c r="B83" s="175" t="s">
        <v>161</v>
      </c>
      <c r="C83" s="218"/>
      <c r="D83" s="224"/>
      <c r="E83" s="255"/>
      <c r="F83" s="225">
        <f>fcov_trgt/VLOOP_trgt*F81</f>
        <v>56.064228927611744</v>
      </c>
      <c r="G83" s="177" t="s">
        <v>11</v>
      </c>
      <c r="H83" s="178" t="s">
        <v>358</v>
      </c>
      <c r="J83" s="222">
        <v>4</v>
      </c>
      <c r="K83" s="223">
        <v>2</v>
      </c>
      <c r="L83" s="222">
        <v>4</v>
      </c>
      <c r="M83" s="172">
        <f t="shared" si="0"/>
        <v>2.4226982087961728</v>
      </c>
    </row>
    <row r="84" spans="2:13" x14ac:dyDescent="0.2">
      <c r="B84" s="175" t="s">
        <v>162</v>
      </c>
      <c r="C84" s="218"/>
      <c r="D84" s="226"/>
      <c r="E84" s="256"/>
      <c r="F84" s="227">
        <f>F82/F83</f>
        <v>3.2302642783948969</v>
      </c>
      <c r="G84" s="177"/>
      <c r="H84" s="178" t="s">
        <v>173</v>
      </c>
      <c r="J84" s="222">
        <v>5</v>
      </c>
      <c r="K84" s="223">
        <v>2</v>
      </c>
      <c r="L84" s="222">
        <v>8</v>
      </c>
      <c r="M84" s="172">
        <f t="shared" si="0"/>
        <v>2.4226982087961728</v>
      </c>
    </row>
    <row r="85" spans="2:13" x14ac:dyDescent="0.2">
      <c r="B85" s="175" t="s">
        <v>163</v>
      </c>
      <c r="C85" s="218"/>
      <c r="D85" s="228"/>
      <c r="E85" s="257"/>
      <c r="F85" s="229">
        <f>1/(1/(SQRT((ESR_bulk*10^-3)^2+1/(2*PI()*F83*10^3*Cout_bulk*10^-6)^2))+1/(SQRT((ESR_cer*10^-3)^2+1/(2*PI()*F83*10^3*Cout_cer*10^-6)^2)))*1000</f>
        <v>3.0242572675801274</v>
      </c>
      <c r="G85" s="177" t="s">
        <v>116</v>
      </c>
      <c r="H85" s="178" t="s">
        <v>164</v>
      </c>
      <c r="J85" s="222">
        <v>6</v>
      </c>
      <c r="K85" s="223">
        <v>3</v>
      </c>
      <c r="L85" s="222">
        <v>0.5</v>
      </c>
      <c r="M85" s="172">
        <f t="shared" si="0"/>
        <v>3.6340473131942588</v>
      </c>
    </row>
    <row r="86" spans="2:13" x14ac:dyDescent="0.2">
      <c r="B86" s="175" t="s">
        <v>165</v>
      </c>
      <c r="C86" s="218"/>
      <c r="D86" s="224"/>
      <c r="E86" s="255"/>
      <c r="F86" s="225">
        <f>F85*C12</f>
        <v>6.0485145351602547</v>
      </c>
      <c r="G86" s="177" t="s">
        <v>30</v>
      </c>
      <c r="H86" s="178" t="s">
        <v>168</v>
      </c>
      <c r="J86" s="222">
        <v>7</v>
      </c>
      <c r="K86" s="223">
        <v>3</v>
      </c>
      <c r="L86" s="222">
        <v>1</v>
      </c>
      <c r="M86" s="172">
        <f t="shared" si="0"/>
        <v>3.6340473131942588</v>
      </c>
    </row>
    <row r="87" spans="2:13" ht="15" customHeight="1" thickBot="1" x14ac:dyDescent="0.25">
      <c r="B87" s="383" t="s">
        <v>166</v>
      </c>
      <c r="C87" s="384"/>
      <c r="D87" s="393"/>
      <c r="E87" s="394"/>
      <c r="F87" s="395">
        <f>F86/Vout/10</f>
        <v>0.75606431689503184</v>
      </c>
      <c r="G87" s="388" t="s">
        <v>167</v>
      </c>
      <c r="H87" s="389" t="s">
        <v>169</v>
      </c>
      <c r="J87" s="222">
        <v>8</v>
      </c>
      <c r="K87" s="223">
        <v>3</v>
      </c>
      <c r="L87" s="222">
        <v>2</v>
      </c>
      <c r="M87" s="172">
        <f t="shared" si="0"/>
        <v>3.6340473131942588</v>
      </c>
    </row>
    <row r="88" spans="2:13" ht="15.75" customHeight="1" x14ac:dyDescent="0.2">
      <c r="B88" s="447" t="s">
        <v>994</v>
      </c>
      <c r="C88" s="448"/>
      <c r="D88" s="448"/>
      <c r="E88" s="448"/>
      <c r="F88" s="448"/>
      <c r="G88" s="448"/>
      <c r="H88" s="449"/>
      <c r="J88" s="222">
        <v>9</v>
      </c>
      <c r="K88" s="223">
        <v>3</v>
      </c>
      <c r="L88" s="222">
        <v>4</v>
      </c>
      <c r="M88" s="172">
        <f t="shared" si="0"/>
        <v>3.6340473131942588</v>
      </c>
    </row>
    <row r="89" spans="2:13" ht="15" thickBot="1" x14ac:dyDescent="0.25">
      <c r="B89" s="450" t="s">
        <v>995</v>
      </c>
      <c r="C89" s="451"/>
      <c r="D89" s="451"/>
      <c r="E89" s="451"/>
      <c r="F89" s="451"/>
      <c r="G89" s="451"/>
      <c r="H89" s="452"/>
      <c r="J89" s="222">
        <v>10</v>
      </c>
      <c r="K89" s="223">
        <v>3</v>
      </c>
      <c r="L89" s="222">
        <v>8</v>
      </c>
      <c r="M89" s="172">
        <f t="shared" si="0"/>
        <v>3.6340473131942588</v>
      </c>
    </row>
    <row r="90" spans="2:13" ht="15.75" customHeight="1" thickBot="1" x14ac:dyDescent="0.25">
      <c r="B90" s="453" t="s">
        <v>1007</v>
      </c>
      <c r="C90" s="454"/>
      <c r="D90" s="454"/>
      <c r="E90" s="454"/>
      <c r="F90" s="454"/>
      <c r="G90" s="454"/>
      <c r="H90" s="455"/>
      <c r="J90" s="222">
        <v>11</v>
      </c>
      <c r="K90" s="223">
        <v>4</v>
      </c>
      <c r="L90" s="222">
        <v>0.5</v>
      </c>
      <c r="M90" s="172">
        <f t="shared" si="0"/>
        <v>4.8453964175923456</v>
      </c>
    </row>
    <row r="91" spans="2:13" x14ac:dyDescent="0.2">
      <c r="B91" s="210" t="s">
        <v>123</v>
      </c>
      <c r="C91" s="396"/>
      <c r="D91" s="397"/>
      <c r="E91" s="398"/>
      <c r="F91" s="399" t="str">
        <f>VLOOKUP(32*fsw_code+Comp_Code,Array!A1:AI257,25,FALSE)</f>
        <v>1240422246</v>
      </c>
      <c r="G91" s="213" t="s">
        <v>1001</v>
      </c>
      <c r="H91" s="214" t="s">
        <v>1008</v>
      </c>
      <c r="J91" s="222">
        <v>12</v>
      </c>
      <c r="K91" s="223">
        <v>4</v>
      </c>
      <c r="L91" s="222">
        <v>1</v>
      </c>
      <c r="M91" s="172">
        <f t="shared" si="0"/>
        <v>4.8453964175923456</v>
      </c>
    </row>
    <row r="92" spans="2:13" x14ac:dyDescent="0.2">
      <c r="B92" s="175" t="s">
        <v>1</v>
      </c>
      <c r="C92" s="218"/>
      <c r="D92" s="226"/>
      <c r="E92" s="256"/>
      <c r="F92" s="403">
        <f>VLOOKUP(32*fsw_code+Comp_Code,Array!A1:AI257,26,FALSE)</f>
        <v>100</v>
      </c>
      <c r="G92" s="177" t="s">
        <v>9</v>
      </c>
      <c r="H92" s="178" t="s">
        <v>1009</v>
      </c>
      <c r="J92" s="222">
        <v>13</v>
      </c>
      <c r="K92" s="223">
        <v>4</v>
      </c>
      <c r="L92" s="222">
        <v>2</v>
      </c>
      <c r="M92" s="172">
        <f t="shared" si="0"/>
        <v>4.8453964175923456</v>
      </c>
    </row>
    <row r="93" spans="2:13" x14ac:dyDescent="0.2">
      <c r="B93" s="175" t="s">
        <v>5</v>
      </c>
      <c r="C93" s="218"/>
      <c r="D93" s="226"/>
      <c r="E93" s="256"/>
      <c r="F93" s="403">
        <f>VLOOKUP(32*fsw_code+Comp_Code,Array!A1:AI257,27,FALSE)</f>
        <v>40</v>
      </c>
      <c r="G93" s="177" t="s">
        <v>94</v>
      </c>
      <c r="H93" s="178" t="s">
        <v>1010</v>
      </c>
      <c r="J93" s="222">
        <v>14</v>
      </c>
      <c r="K93" s="223">
        <v>4</v>
      </c>
      <c r="L93" s="222">
        <v>4</v>
      </c>
      <c r="M93" s="172">
        <f t="shared" si="0"/>
        <v>4.8453964175923456</v>
      </c>
    </row>
    <row r="94" spans="2:13" x14ac:dyDescent="0.2">
      <c r="B94" s="175" t="s">
        <v>6</v>
      </c>
      <c r="C94" s="218"/>
      <c r="D94" s="226"/>
      <c r="E94" s="256"/>
      <c r="F94" s="405">
        <f>VLOOKUP(32*fsw_code+Comp_Code,Array!A1:AI257,28,FALSE)</f>
        <v>2.9996999999999998</v>
      </c>
      <c r="G94" s="177" t="s">
        <v>10</v>
      </c>
      <c r="H94" s="178" t="s">
        <v>1011</v>
      </c>
      <c r="J94" s="222">
        <v>15</v>
      </c>
      <c r="K94" s="223">
        <v>4</v>
      </c>
      <c r="L94" s="222">
        <v>8</v>
      </c>
      <c r="M94" s="172">
        <f t="shared" si="0"/>
        <v>4.8453964175923456</v>
      </c>
    </row>
    <row r="95" spans="2:13" x14ac:dyDescent="0.2">
      <c r="B95" s="175" t="s">
        <v>1002</v>
      </c>
      <c r="C95" s="218"/>
      <c r="D95" s="226"/>
      <c r="E95" s="256"/>
      <c r="F95" s="403">
        <f>VLOOKUP(32*fsw_code+Comp_Code,Array!A1:AI257,30,FALSE)</f>
        <v>800</v>
      </c>
      <c r="G95" s="177" t="s">
        <v>94</v>
      </c>
      <c r="H95" s="178" t="s">
        <v>1012</v>
      </c>
      <c r="J95" s="222">
        <v>16</v>
      </c>
      <c r="K95" s="223">
        <v>5</v>
      </c>
      <c r="L95" s="222">
        <v>0.5</v>
      </c>
      <c r="M95" s="172">
        <f t="shared" si="0"/>
        <v>4.9050884184115118</v>
      </c>
    </row>
    <row r="96" spans="2:13" x14ac:dyDescent="0.2">
      <c r="B96" s="175" t="s">
        <v>998</v>
      </c>
      <c r="C96" s="218"/>
      <c r="D96" s="226"/>
      <c r="E96" s="256"/>
      <c r="F96" s="403">
        <f>F95*F92/1000</f>
        <v>80</v>
      </c>
      <c r="G96" s="177"/>
      <c r="H96" s="178" t="s">
        <v>1013</v>
      </c>
      <c r="J96" s="222">
        <v>17</v>
      </c>
      <c r="K96" s="223">
        <v>5</v>
      </c>
      <c r="L96" s="222">
        <v>1</v>
      </c>
      <c r="M96" s="172">
        <f t="shared" si="0"/>
        <v>4.9050884184115118</v>
      </c>
    </row>
    <row r="97" spans="2:13" x14ac:dyDescent="0.2">
      <c r="B97" s="175" t="s">
        <v>85</v>
      </c>
      <c r="C97" s="218"/>
      <c r="D97" s="226"/>
      <c r="E97" s="256"/>
      <c r="F97" s="227">
        <f>F94*F96</f>
        <v>239.976</v>
      </c>
      <c r="G97" s="177" t="s">
        <v>10</v>
      </c>
      <c r="H97" s="178" t="s">
        <v>1015</v>
      </c>
      <c r="J97" s="222">
        <v>18</v>
      </c>
      <c r="K97" s="223">
        <v>5</v>
      </c>
      <c r="L97" s="222">
        <v>2</v>
      </c>
      <c r="M97" s="172">
        <f t="shared" si="0"/>
        <v>4.9050884184115118</v>
      </c>
    </row>
    <row r="98" spans="2:13" x14ac:dyDescent="0.2">
      <c r="B98" s="175" t="s">
        <v>7</v>
      </c>
      <c r="C98" s="218"/>
      <c r="D98" s="226"/>
      <c r="E98" s="256"/>
      <c r="F98" s="225">
        <f>VLOOKUP(32*fsw_code+Comp_Code,Array!A1:AI257,29,FALSE)</f>
        <v>9.6000000000000014</v>
      </c>
      <c r="G98" s="177" t="s">
        <v>10</v>
      </c>
      <c r="H98" s="178" t="s">
        <v>1014</v>
      </c>
      <c r="J98" s="222">
        <v>19</v>
      </c>
      <c r="K98" s="223">
        <v>5</v>
      </c>
      <c r="L98" s="222">
        <v>4</v>
      </c>
      <c r="M98" s="172">
        <f t="shared" si="0"/>
        <v>4.9050884184115118</v>
      </c>
    </row>
    <row r="99" spans="2:13" x14ac:dyDescent="0.2">
      <c r="B99" s="175" t="s">
        <v>799</v>
      </c>
      <c r="C99" s="218"/>
      <c r="D99" s="226"/>
      <c r="E99" s="256"/>
      <c r="F99" s="403">
        <f>F92*F93/1000</f>
        <v>4</v>
      </c>
      <c r="G99" s="177"/>
      <c r="H99" s="178" t="s">
        <v>356</v>
      </c>
      <c r="J99" s="222">
        <v>20</v>
      </c>
      <c r="K99" s="223">
        <v>5</v>
      </c>
      <c r="L99" s="222">
        <v>8</v>
      </c>
      <c r="M99" s="172">
        <f t="shared" si="0"/>
        <v>4.9050884184115118</v>
      </c>
    </row>
    <row r="100" spans="2:13" x14ac:dyDescent="0.2">
      <c r="B100" s="175" t="s">
        <v>999</v>
      </c>
      <c r="C100" s="218"/>
      <c r="D100" s="226"/>
      <c r="E100" s="256"/>
      <c r="F100" s="225">
        <f>1/(2*PI()*F93*10^-12*F97*10^3)/1000</f>
        <v>16.580297935199283</v>
      </c>
      <c r="G100" s="177" t="s">
        <v>11</v>
      </c>
      <c r="H100" s="178" t="s">
        <v>1016</v>
      </c>
      <c r="J100" s="222">
        <v>21</v>
      </c>
      <c r="K100" s="223">
        <v>6</v>
      </c>
      <c r="L100" s="222">
        <v>0.5</v>
      </c>
      <c r="M100" s="172">
        <f t="shared" si="0"/>
        <v>4.9050884184115118</v>
      </c>
    </row>
    <row r="101" spans="2:13" ht="15" thickBot="1" x14ac:dyDescent="0.25">
      <c r="B101" s="383" t="s">
        <v>1000</v>
      </c>
      <c r="C101" s="384"/>
      <c r="D101" s="393"/>
      <c r="E101" s="394"/>
      <c r="F101" s="404">
        <f>1/(2*PI()*F93*10^-12*F98*10^3)/1000</f>
        <v>414.46599763514411</v>
      </c>
      <c r="G101" s="388" t="s">
        <v>11</v>
      </c>
      <c r="H101" s="389" t="s">
        <v>1017</v>
      </c>
      <c r="J101" s="222">
        <v>22</v>
      </c>
      <c r="K101" s="223">
        <v>6</v>
      </c>
      <c r="L101" s="222">
        <v>1</v>
      </c>
      <c r="M101" s="172">
        <f t="shared" si="0"/>
        <v>4.9050884184115118</v>
      </c>
    </row>
    <row r="102" spans="2:13" ht="15" thickBot="1" x14ac:dyDescent="0.25">
      <c r="B102" s="453" t="s">
        <v>1006</v>
      </c>
      <c r="C102" s="454"/>
      <c r="D102" s="454"/>
      <c r="E102" s="454"/>
      <c r="F102" s="454"/>
      <c r="G102" s="454"/>
      <c r="H102" s="455"/>
      <c r="J102" s="222">
        <v>23</v>
      </c>
      <c r="K102" s="223">
        <v>6</v>
      </c>
      <c r="L102" s="222">
        <v>2</v>
      </c>
      <c r="M102" s="172">
        <f t="shared" si="0"/>
        <v>4.9050884184115118</v>
      </c>
    </row>
    <row r="103" spans="2:13" x14ac:dyDescent="0.2">
      <c r="B103" s="210" t="s">
        <v>0</v>
      </c>
      <c r="C103" s="396"/>
      <c r="D103" s="397"/>
      <c r="E103" s="398"/>
      <c r="F103" s="406">
        <f>VLOOKUP(32*fsw_code+Comp_Code,Array!A1:AI257,31,FALSE)</f>
        <v>50</v>
      </c>
      <c r="G103" s="213" t="s">
        <v>9</v>
      </c>
      <c r="H103" s="214" t="s">
        <v>1018</v>
      </c>
      <c r="J103" s="222">
        <v>24</v>
      </c>
      <c r="K103" s="223">
        <v>6</v>
      </c>
      <c r="L103" s="222">
        <v>4</v>
      </c>
      <c r="M103" s="172">
        <f t="shared" si="0"/>
        <v>4.9050884184115118</v>
      </c>
    </row>
    <row r="104" spans="2:13" x14ac:dyDescent="0.2">
      <c r="B104" s="175" t="s">
        <v>2</v>
      </c>
      <c r="C104" s="218"/>
      <c r="D104" s="226"/>
      <c r="E104" s="256"/>
      <c r="F104" s="403">
        <f>VLOOKUP(32*fsw_code+Comp_Code,Array!A1:AI257,32,FALSE)</f>
        <v>80</v>
      </c>
      <c r="G104" s="177" t="s">
        <v>94</v>
      </c>
      <c r="H104" s="178" t="s">
        <v>1019</v>
      </c>
      <c r="J104" s="222">
        <v>25</v>
      </c>
      <c r="K104" s="223">
        <v>6</v>
      </c>
      <c r="L104" s="222">
        <v>8</v>
      </c>
      <c r="M104" s="172">
        <f t="shared" si="0"/>
        <v>4.9050884184115118</v>
      </c>
    </row>
    <row r="105" spans="2:13" x14ac:dyDescent="0.2">
      <c r="B105" s="175" t="s">
        <v>3</v>
      </c>
      <c r="C105" s="218"/>
      <c r="D105" s="226"/>
      <c r="E105" s="256"/>
      <c r="F105" s="227">
        <f>VLOOKUP(32*fsw_code+Comp_Code,Array!A1:AI257,33,FALSE)</f>
        <v>1.25</v>
      </c>
      <c r="G105" s="177" t="s">
        <v>10</v>
      </c>
      <c r="H105" s="178" t="s">
        <v>1011</v>
      </c>
      <c r="J105" s="222">
        <v>26</v>
      </c>
      <c r="K105" s="223">
        <v>7</v>
      </c>
      <c r="L105" s="222">
        <v>0.5</v>
      </c>
      <c r="M105" s="172">
        <f t="shared" si="0"/>
        <v>4.9050884184115118</v>
      </c>
    </row>
    <row r="106" spans="2:13" x14ac:dyDescent="0.2">
      <c r="B106" s="175" t="s">
        <v>1003</v>
      </c>
      <c r="C106" s="218"/>
      <c r="D106" s="226"/>
      <c r="E106" s="256"/>
      <c r="F106" s="227">
        <v>4000</v>
      </c>
      <c r="G106" s="177" t="s">
        <v>94</v>
      </c>
      <c r="H106" s="178" t="s">
        <v>1012</v>
      </c>
      <c r="J106" s="222">
        <v>27</v>
      </c>
      <c r="K106" s="223">
        <v>7</v>
      </c>
      <c r="L106" s="222">
        <v>1</v>
      </c>
      <c r="M106" s="172">
        <f t="shared" si="0"/>
        <v>4.9050884184115118</v>
      </c>
    </row>
    <row r="107" spans="2:13" x14ac:dyDescent="0.2">
      <c r="B107" s="175" t="s">
        <v>111</v>
      </c>
      <c r="C107" s="218"/>
      <c r="D107" s="226"/>
      <c r="E107" s="256"/>
      <c r="F107" s="227">
        <f>F103*F106*F105/1000</f>
        <v>250</v>
      </c>
      <c r="G107" s="177" t="s">
        <v>10</v>
      </c>
      <c r="H107" s="178" t="s">
        <v>1020</v>
      </c>
      <c r="J107" s="222">
        <v>28</v>
      </c>
      <c r="K107" s="223">
        <v>7</v>
      </c>
      <c r="L107" s="222">
        <v>2</v>
      </c>
      <c r="M107" s="172">
        <f t="shared" si="0"/>
        <v>4.9050884184115118</v>
      </c>
    </row>
    <row r="108" spans="2:13" x14ac:dyDescent="0.2">
      <c r="B108" s="175" t="s">
        <v>4</v>
      </c>
      <c r="C108" s="218"/>
      <c r="D108" s="226"/>
      <c r="E108" s="256"/>
      <c r="F108" s="227">
        <f>VLOOKUP(32*fsw_code+Comp_Code,Array!A1:AI257,34,FALSE)</f>
        <v>6.25</v>
      </c>
      <c r="G108" s="177" t="s">
        <v>10</v>
      </c>
      <c r="H108" s="178" t="s">
        <v>1021</v>
      </c>
      <c r="J108" s="222">
        <v>29</v>
      </c>
      <c r="K108" s="223">
        <v>7</v>
      </c>
      <c r="L108" s="222">
        <v>4</v>
      </c>
      <c r="M108" s="172">
        <f t="shared" si="0"/>
        <v>4.9050884184115118</v>
      </c>
    </row>
    <row r="109" spans="2:13" x14ac:dyDescent="0.2">
      <c r="B109" s="175" t="s">
        <v>802</v>
      </c>
      <c r="C109" s="218"/>
      <c r="D109" s="226"/>
      <c r="E109" s="256"/>
      <c r="F109" s="403">
        <f>F103*F104/1000</f>
        <v>4</v>
      </c>
      <c r="G109" s="177"/>
      <c r="H109" s="178" t="s">
        <v>355</v>
      </c>
      <c r="J109" s="235">
        <v>30</v>
      </c>
      <c r="K109" s="236">
        <v>7</v>
      </c>
      <c r="L109" s="222">
        <v>8</v>
      </c>
      <c r="M109" s="172">
        <f t="shared" si="0"/>
        <v>4.9050884184115118</v>
      </c>
    </row>
    <row r="110" spans="2:13" ht="15" thickBot="1" x14ac:dyDescent="0.25">
      <c r="B110" s="175" t="s">
        <v>1004</v>
      </c>
      <c r="C110" s="219"/>
      <c r="D110" s="226"/>
      <c r="E110" s="256"/>
      <c r="F110" s="227">
        <f>1/(2*PI()*F107*10^-12*F104*10^3)/1000</f>
        <v>7.9577471545947693</v>
      </c>
      <c r="G110" s="177" t="s">
        <v>11</v>
      </c>
      <c r="H110" s="178" t="s">
        <v>1022</v>
      </c>
      <c r="J110" s="237">
        <v>31</v>
      </c>
      <c r="K110" s="238">
        <v>10</v>
      </c>
      <c r="L110" s="402">
        <v>2</v>
      </c>
      <c r="M110" s="172">
        <f t="shared" si="0"/>
        <v>4.9050884184115118</v>
      </c>
    </row>
    <row r="111" spans="2:13" x14ac:dyDescent="0.2">
      <c r="B111" s="175" t="s">
        <v>1005</v>
      </c>
      <c r="C111" s="219"/>
      <c r="D111" s="226"/>
      <c r="E111" s="256"/>
      <c r="F111" s="403">
        <f>1/(2*PI()*F108*10^-12*F104*10^3)/1000</f>
        <v>318.30988618379064</v>
      </c>
      <c r="G111" s="177" t="s">
        <v>11</v>
      </c>
      <c r="H111" s="178" t="s">
        <v>1023</v>
      </c>
      <c r="M111" s="172">
        <f>MIN(K108*D$135/D$117,VLOOP_trgt)</f>
        <v>4.9050884184115118</v>
      </c>
    </row>
    <row r="112" spans="2:13" ht="16.5" thickBot="1" x14ac:dyDescent="0.3">
      <c r="B112" s="435" t="s">
        <v>556</v>
      </c>
      <c r="C112" s="436"/>
      <c r="D112" s="436"/>
      <c r="E112" s="436"/>
      <c r="F112" s="436"/>
      <c r="G112" s="436"/>
      <c r="H112" s="437"/>
      <c r="M112" s="172">
        <f>MIN(K110*D$135/D$117,VLOOP_trgt)</f>
        <v>4.9050884184115118</v>
      </c>
    </row>
    <row r="113" spans="2:8" x14ac:dyDescent="0.2">
      <c r="B113" s="413" t="s">
        <v>378</v>
      </c>
      <c r="C113" s="414"/>
      <c r="D113" s="414"/>
      <c r="E113" s="414"/>
      <c r="F113" s="414"/>
      <c r="G113" s="414"/>
      <c r="H113" s="415"/>
    </row>
    <row r="114" spans="2:8" x14ac:dyDescent="0.2">
      <c r="B114" s="416"/>
      <c r="C114" s="417"/>
      <c r="D114" s="417"/>
      <c r="E114" s="417"/>
      <c r="F114" s="417"/>
      <c r="G114" s="417"/>
      <c r="H114" s="418"/>
    </row>
    <row r="115" spans="2:8" ht="15" thickBot="1" x14ac:dyDescent="0.25">
      <c r="B115" s="419"/>
      <c r="C115" s="420"/>
      <c r="D115" s="420"/>
      <c r="E115" s="420"/>
      <c r="F115" s="420"/>
      <c r="G115" s="420"/>
      <c r="H115" s="421"/>
    </row>
    <row r="116" spans="2:8" x14ac:dyDescent="0.2">
      <c r="B116" s="230"/>
      <c r="C116" s="231"/>
      <c r="D116" s="231"/>
      <c r="E116" s="231"/>
      <c r="F116" s="231"/>
      <c r="G116" s="232"/>
      <c r="H116" s="233"/>
    </row>
    <row r="117" spans="2:8" x14ac:dyDescent="0.2">
      <c r="B117" s="175" t="s">
        <v>345</v>
      </c>
      <c r="C117" s="181"/>
      <c r="D117" s="188">
        <f>1.7/(F71*CSA/1000)*PI()</f>
        <v>4.0492772897610116</v>
      </c>
      <c r="E117" s="189"/>
      <c r="F117" s="189"/>
      <c r="G117" s="177"/>
      <c r="H117" s="178" t="s">
        <v>87</v>
      </c>
    </row>
    <row r="118" spans="2:8" x14ac:dyDescent="0.2">
      <c r="B118" s="175" t="s">
        <v>88</v>
      </c>
      <c r="C118" s="181"/>
      <c r="D118" s="186">
        <f>fsw/12</f>
        <v>45.833333333333336</v>
      </c>
      <c r="E118" s="187"/>
      <c r="F118" s="187"/>
      <c r="G118" s="177" t="s">
        <v>11</v>
      </c>
      <c r="H118" s="178" t="s">
        <v>89</v>
      </c>
    </row>
    <row r="119" spans="2:8" ht="15" thickBot="1" x14ac:dyDescent="0.25">
      <c r="B119" s="175" t="s">
        <v>90</v>
      </c>
      <c r="C119" s="181"/>
      <c r="D119" s="183">
        <f>fsw</f>
        <v>550</v>
      </c>
      <c r="E119" s="176"/>
      <c r="F119" s="176"/>
      <c r="G119" s="177" t="s">
        <v>11</v>
      </c>
      <c r="H119" s="178" t="s">
        <v>91</v>
      </c>
    </row>
    <row r="120" spans="2:8" ht="15.75" x14ac:dyDescent="0.2">
      <c r="B120" s="438" t="s">
        <v>676</v>
      </c>
      <c r="C120" s="439"/>
      <c r="D120" s="439"/>
      <c r="E120" s="439"/>
      <c r="F120" s="439"/>
      <c r="G120" s="439"/>
      <c r="H120" s="440"/>
    </row>
    <row r="121" spans="2:8" ht="15" thickBot="1" x14ac:dyDescent="0.25">
      <c r="B121" s="441"/>
      <c r="C121" s="442"/>
      <c r="D121" s="442"/>
      <c r="E121" s="442"/>
      <c r="F121" s="442"/>
      <c r="G121" s="442"/>
      <c r="H121" s="443"/>
    </row>
    <row r="122" spans="2:8" x14ac:dyDescent="0.2">
      <c r="B122" s="175" t="s">
        <v>1</v>
      </c>
      <c r="C122" s="181"/>
      <c r="D122" s="176"/>
      <c r="E122" s="407">
        <f>F92</f>
        <v>100</v>
      </c>
      <c r="F122" s="176"/>
      <c r="G122" s="177" t="s">
        <v>9</v>
      </c>
      <c r="H122" s="178" t="s">
        <v>93</v>
      </c>
    </row>
    <row r="123" spans="2:8" x14ac:dyDescent="0.2">
      <c r="B123" s="175" t="s">
        <v>325</v>
      </c>
      <c r="C123" s="181"/>
      <c r="D123" s="188">
        <f>ILOOP_trgt/(E122*10^-6)/1000</f>
        <v>40.492772897610124</v>
      </c>
      <c r="E123" s="78"/>
      <c r="F123" s="330"/>
      <c r="G123" s="177" t="s">
        <v>94</v>
      </c>
      <c r="H123" s="178" t="s">
        <v>92</v>
      </c>
    </row>
    <row r="124" spans="2:8" x14ac:dyDescent="0.2">
      <c r="B124" s="175" t="s">
        <v>5</v>
      </c>
      <c r="C124" s="181"/>
      <c r="D124" s="176"/>
      <c r="E124" s="407">
        <f>F93</f>
        <v>40</v>
      </c>
      <c r="F124" s="328"/>
      <c r="G124" s="177" t="s">
        <v>94</v>
      </c>
      <c r="H124" s="178" t="s">
        <v>317</v>
      </c>
    </row>
    <row r="125" spans="2:8" x14ac:dyDescent="0.2">
      <c r="B125" s="175" t="s">
        <v>326</v>
      </c>
      <c r="C125" s="181"/>
      <c r="D125" s="188">
        <f>1/(2*PI()*E124*10^3*fzi_trgt*10^3)*10^12</f>
        <v>86.811787141033804</v>
      </c>
      <c r="E125" s="78"/>
      <c r="F125" s="330"/>
      <c r="G125" s="177" t="s">
        <v>10</v>
      </c>
      <c r="H125" s="178" t="s">
        <v>86</v>
      </c>
    </row>
    <row r="126" spans="2:8" x14ac:dyDescent="0.2">
      <c r="B126" s="175" t="s">
        <v>328</v>
      </c>
      <c r="C126" s="181"/>
      <c r="D126" s="189"/>
      <c r="E126" s="407">
        <f>F96</f>
        <v>80</v>
      </c>
      <c r="F126" s="330"/>
      <c r="G126" s="177"/>
      <c r="H126" s="178" t="s">
        <v>350</v>
      </c>
    </row>
    <row r="127" spans="2:8" x14ac:dyDescent="0.2">
      <c r="B127" s="175" t="s">
        <v>85</v>
      </c>
      <c r="C127" s="181"/>
      <c r="D127" s="176"/>
      <c r="E127" s="65">
        <v>239.76000000000002</v>
      </c>
      <c r="F127" s="328"/>
      <c r="G127" s="177" t="s">
        <v>10</v>
      </c>
      <c r="H127" s="178" t="s">
        <v>318</v>
      </c>
    </row>
    <row r="128" spans="2:8" x14ac:dyDescent="0.2">
      <c r="B128" s="175" t="s">
        <v>327</v>
      </c>
      <c r="C128" s="181"/>
      <c r="D128" s="188">
        <f>1/(2*PI()*E124*10^3*fpi_trgt*10^3)*10^12</f>
        <v>7.2343155950861515</v>
      </c>
      <c r="E128" s="78"/>
      <c r="F128" s="330"/>
      <c r="G128" s="177" t="s">
        <v>10</v>
      </c>
      <c r="H128" s="178" t="s">
        <v>108</v>
      </c>
    </row>
    <row r="129" spans="2:8" x14ac:dyDescent="0.2">
      <c r="B129" s="175" t="s">
        <v>7</v>
      </c>
      <c r="C129" s="181"/>
      <c r="D129" s="176"/>
      <c r="E129" s="65">
        <v>9.6000000000000014</v>
      </c>
      <c r="F129" s="176"/>
      <c r="G129" s="177" t="s">
        <v>10</v>
      </c>
      <c r="H129" s="178" t="s">
        <v>319</v>
      </c>
    </row>
    <row r="130" spans="2:8" x14ac:dyDescent="0.2">
      <c r="B130" s="175" t="s">
        <v>329</v>
      </c>
      <c r="C130" s="181"/>
      <c r="D130" s="176"/>
      <c r="E130" s="66"/>
      <c r="F130" s="182">
        <f>E124*E122/1000</f>
        <v>4</v>
      </c>
      <c r="G130" s="177"/>
      <c r="H130" s="178" t="s">
        <v>332</v>
      </c>
    </row>
    <row r="131" spans="2:8" x14ac:dyDescent="0.2">
      <c r="B131" s="175" t="s">
        <v>330</v>
      </c>
      <c r="C131" s="181"/>
      <c r="D131" s="204"/>
      <c r="E131" s="253"/>
      <c r="F131" s="234">
        <f>1/(2*PI()*E127*E124*10^-6)</f>
        <v>16.595235140546311</v>
      </c>
      <c r="G131" s="177" t="s">
        <v>11</v>
      </c>
      <c r="H131" s="178" t="s">
        <v>333</v>
      </c>
    </row>
    <row r="132" spans="2:8" x14ac:dyDescent="0.2">
      <c r="B132" s="175" t="s">
        <v>331</v>
      </c>
      <c r="C132" s="181"/>
      <c r="D132" s="204"/>
      <c r="E132" s="253"/>
      <c r="F132" s="234">
        <f>1/(2*PI()*E124*E129*10^-6)</f>
        <v>414.46599763514405</v>
      </c>
      <c r="G132" s="177" t="s">
        <v>11</v>
      </c>
      <c r="H132" s="178" t="s">
        <v>334</v>
      </c>
    </row>
    <row r="133" spans="2:8" x14ac:dyDescent="0.2">
      <c r="B133" s="175" t="s">
        <v>160</v>
      </c>
      <c r="C133" s="181"/>
      <c r="D133" s="204"/>
      <c r="E133" s="253"/>
      <c r="F133" s="234">
        <f>fcoi_trgt/ILOOP_trgt*ILOOP</f>
        <v>181.10227600061805</v>
      </c>
      <c r="G133" s="177" t="s">
        <v>11</v>
      </c>
      <c r="H133" s="178" t="s">
        <v>338</v>
      </c>
    </row>
    <row r="134" spans="2:8" x14ac:dyDescent="0.2">
      <c r="B134" s="175" t="s">
        <v>136</v>
      </c>
      <c r="C134" s="181"/>
      <c r="D134" s="189"/>
      <c r="E134" s="78"/>
      <c r="F134" s="198">
        <f>Zout_fco_trgt*GM_PS/1000</f>
        <v>0.40773984674626723</v>
      </c>
      <c r="G134" s="177"/>
      <c r="H134" s="178" t="s">
        <v>203</v>
      </c>
    </row>
    <row r="135" spans="2:8" x14ac:dyDescent="0.2">
      <c r="B135" s="175" t="s">
        <v>346</v>
      </c>
      <c r="C135" s="181"/>
      <c r="D135" s="188">
        <f>1/(F134*VOSL)</f>
        <v>4.9050884184115118</v>
      </c>
      <c r="E135" s="78"/>
      <c r="F135" s="327"/>
      <c r="G135" s="177"/>
      <c r="H135" s="178" t="s">
        <v>101</v>
      </c>
    </row>
    <row r="136" spans="2:8" x14ac:dyDescent="0.2">
      <c r="B136" s="175" t="s">
        <v>99</v>
      </c>
      <c r="C136" s="181"/>
      <c r="D136" s="188">
        <f>IF(D53*F134&lt;fcov_trgt/3,D53*F134,fcov_trgt/3)</f>
        <v>7.3832406193411879</v>
      </c>
      <c r="E136" s="78"/>
      <c r="F136" s="327"/>
      <c r="G136" s="177" t="s">
        <v>11</v>
      </c>
      <c r="H136" s="178" t="s">
        <v>102</v>
      </c>
    </row>
    <row r="137" spans="2:8" x14ac:dyDescent="0.2">
      <c r="B137" s="175" t="s">
        <v>100</v>
      </c>
      <c r="C137" s="181"/>
      <c r="D137" s="183">
        <f>fsw/2</f>
        <v>275</v>
      </c>
      <c r="E137" s="66"/>
      <c r="F137" s="327"/>
      <c r="G137" s="177" t="s">
        <v>11</v>
      </c>
      <c r="H137" s="178" t="s">
        <v>103</v>
      </c>
    </row>
    <row r="138" spans="2:8" x14ac:dyDescent="0.2">
      <c r="B138" s="175" t="s">
        <v>0</v>
      </c>
      <c r="C138" s="181"/>
      <c r="D138" s="328"/>
      <c r="E138" s="407">
        <f>F103</f>
        <v>50</v>
      </c>
      <c r="F138" s="176"/>
      <c r="G138" s="177" t="s">
        <v>9</v>
      </c>
      <c r="H138" s="178" t="s">
        <v>104</v>
      </c>
    </row>
    <row r="139" spans="2:8" x14ac:dyDescent="0.2">
      <c r="B139" s="175" t="s">
        <v>335</v>
      </c>
      <c r="C139" s="181"/>
      <c r="D139" s="188">
        <f>VLOOP_trgt/E138*1000</f>
        <v>98.101768368230225</v>
      </c>
      <c r="E139" s="78"/>
      <c r="F139" s="327"/>
      <c r="G139" s="177" t="s">
        <v>94</v>
      </c>
      <c r="H139" s="178" t="s">
        <v>105</v>
      </c>
    </row>
    <row r="140" spans="2:8" x14ac:dyDescent="0.2">
      <c r="B140" s="175" t="s">
        <v>2</v>
      </c>
      <c r="C140" s="181"/>
      <c r="D140" s="176"/>
      <c r="E140" s="407">
        <f>F104</f>
        <v>80</v>
      </c>
      <c r="F140" s="176"/>
      <c r="G140" s="177" t="s">
        <v>94</v>
      </c>
      <c r="H140" s="178" t="s">
        <v>320</v>
      </c>
    </row>
    <row r="141" spans="2:8" x14ac:dyDescent="0.2">
      <c r="B141" s="175" t="s">
        <v>336</v>
      </c>
      <c r="C141" s="181"/>
      <c r="D141" s="188">
        <f>1/(2*PI()*E140*10^3*D136*10^3)*10^12</f>
        <v>269.4530614967565</v>
      </c>
      <c r="E141" s="78"/>
      <c r="F141" s="327"/>
      <c r="G141" s="177" t="s">
        <v>10</v>
      </c>
      <c r="H141" s="178" t="s">
        <v>106</v>
      </c>
    </row>
    <row r="142" spans="2:8" x14ac:dyDescent="0.2">
      <c r="B142" s="175" t="s">
        <v>111</v>
      </c>
      <c r="C142" s="181"/>
      <c r="D142" s="176"/>
      <c r="E142" s="79">
        <f>F107</f>
        <v>250</v>
      </c>
      <c r="F142" s="176"/>
      <c r="G142" s="177" t="s">
        <v>10</v>
      </c>
      <c r="H142" s="178" t="s">
        <v>321</v>
      </c>
    </row>
    <row r="143" spans="2:8" x14ac:dyDescent="0.2">
      <c r="B143" s="175" t="s">
        <v>337</v>
      </c>
      <c r="C143" s="181"/>
      <c r="D143" s="188">
        <f>1/(2*PI()*E140*10^3*D137*10^3)*10^12</f>
        <v>7.2343155950861515</v>
      </c>
      <c r="E143" s="78"/>
      <c r="F143" s="327"/>
      <c r="G143" s="177" t="s">
        <v>10</v>
      </c>
      <c r="H143" s="178" t="s">
        <v>107</v>
      </c>
    </row>
    <row r="144" spans="2:8" x14ac:dyDescent="0.2">
      <c r="B144" s="175" t="s">
        <v>4</v>
      </c>
      <c r="C144" s="181"/>
      <c r="D144" s="176"/>
      <c r="E144" s="79">
        <f>F108</f>
        <v>6.25</v>
      </c>
      <c r="F144" s="176"/>
      <c r="G144" s="177" t="s">
        <v>10</v>
      </c>
      <c r="H144" s="178" t="s">
        <v>322</v>
      </c>
    </row>
    <row r="145" spans="2:8" x14ac:dyDescent="0.2">
      <c r="B145" s="175" t="s">
        <v>342</v>
      </c>
      <c r="C145" s="181"/>
      <c r="D145" s="176"/>
      <c r="E145" s="66"/>
      <c r="F145" s="182">
        <f>E140*E138/1000</f>
        <v>4</v>
      </c>
      <c r="G145" s="177"/>
      <c r="H145" s="178" t="s">
        <v>341</v>
      </c>
    </row>
    <row r="146" spans="2:8" x14ac:dyDescent="0.2">
      <c r="B146" s="175" t="s">
        <v>343</v>
      </c>
      <c r="C146" s="181"/>
      <c r="D146" s="204"/>
      <c r="E146" s="253"/>
      <c r="F146" s="234">
        <f>1/(2*PI()*E142*E140*10^-6)</f>
        <v>7.9577471545947684</v>
      </c>
      <c r="G146" s="177" t="s">
        <v>11</v>
      </c>
      <c r="H146" s="178" t="s">
        <v>340</v>
      </c>
    </row>
    <row r="147" spans="2:8" x14ac:dyDescent="0.2">
      <c r="B147" s="175" t="s">
        <v>344</v>
      </c>
      <c r="C147" s="181"/>
      <c r="D147" s="204"/>
      <c r="E147" s="253"/>
      <c r="F147" s="234">
        <f>1/(2*PI()*E140*E144*10^-6)</f>
        <v>318.3098861837907</v>
      </c>
      <c r="G147" s="177" t="s">
        <v>11</v>
      </c>
      <c r="H147" s="178" t="s">
        <v>339</v>
      </c>
    </row>
    <row r="148" spans="2:8" x14ac:dyDescent="0.2">
      <c r="B148" s="175" t="s">
        <v>161</v>
      </c>
      <c r="C148" s="181"/>
      <c r="D148" s="204"/>
      <c r="E148" s="253"/>
      <c r="F148" s="234">
        <f>fcov_trgt/VLOOP_trgt*VLOOP</f>
        <v>56.064228927611744</v>
      </c>
      <c r="G148" s="177" t="s">
        <v>11</v>
      </c>
      <c r="H148" s="178" t="s">
        <v>796</v>
      </c>
    </row>
    <row r="149" spans="2:8" x14ac:dyDescent="0.2">
      <c r="B149" s="175" t="s">
        <v>162</v>
      </c>
      <c r="C149" s="181"/>
      <c r="D149" s="189"/>
      <c r="E149" s="78"/>
      <c r="F149" s="198">
        <f>F133/F148</f>
        <v>3.2302642783948969</v>
      </c>
      <c r="G149" s="177"/>
      <c r="H149" s="178" t="s">
        <v>173</v>
      </c>
    </row>
    <row r="150" spans="2:8" x14ac:dyDescent="0.2">
      <c r="B150" s="175" t="s">
        <v>163</v>
      </c>
      <c r="C150" s="181"/>
      <c r="D150" s="189"/>
      <c r="E150" s="78"/>
      <c r="F150" s="198">
        <f>1/(1/(SQRT((ESR_bulk*10^-3)^2+1/(2*PI()*F148*10^3*Cout_bulk*10^-6)^2))+1/(SQRT((ESR_cer*10^-3)^2+1/(2*PI()*F148*10^3*Cout_cer*10^-6)^2)))*1000</f>
        <v>3.0242572675801274</v>
      </c>
      <c r="G150" s="177" t="s">
        <v>116</v>
      </c>
      <c r="H150" s="178" t="s">
        <v>164</v>
      </c>
    </row>
    <row r="151" spans="2:8" x14ac:dyDescent="0.2">
      <c r="B151" s="175" t="s">
        <v>165</v>
      </c>
      <c r="C151" s="181"/>
      <c r="D151" s="204"/>
      <c r="E151" s="253"/>
      <c r="F151" s="234">
        <f>F150*C12</f>
        <v>6.0485145351602547</v>
      </c>
      <c r="G151" s="177" t="s">
        <v>30</v>
      </c>
      <c r="H151" s="178" t="s">
        <v>168</v>
      </c>
    </row>
    <row r="152" spans="2:8" ht="15" thickBot="1" x14ac:dyDescent="0.25">
      <c r="B152" s="175" t="s">
        <v>166</v>
      </c>
      <c r="C152" s="181"/>
      <c r="D152" s="189"/>
      <c r="E152" s="78"/>
      <c r="F152" s="198">
        <f>F151/Vout/10</f>
        <v>0.75606431689503184</v>
      </c>
      <c r="G152" s="177" t="s">
        <v>167</v>
      </c>
      <c r="H152" s="178" t="s">
        <v>169</v>
      </c>
    </row>
    <row r="153" spans="2:8" ht="15.75" x14ac:dyDescent="0.2">
      <c r="B153" s="438"/>
      <c r="C153" s="439"/>
      <c r="D153" s="439"/>
      <c r="E153" s="439"/>
      <c r="F153" s="439"/>
      <c r="G153" s="439"/>
      <c r="H153" s="440"/>
    </row>
    <row r="154" spans="2:8" ht="15" thickBot="1" x14ac:dyDescent="0.25">
      <c r="B154" s="441"/>
      <c r="C154" s="442"/>
      <c r="D154" s="442"/>
      <c r="E154" s="442"/>
      <c r="F154" s="442"/>
      <c r="G154" s="442"/>
      <c r="H154" s="443"/>
    </row>
    <row r="155" spans="2:8" x14ac:dyDescent="0.2">
      <c r="B155" s="196" t="s">
        <v>123</v>
      </c>
      <c r="C155" s="181"/>
      <c r="D155" s="239"/>
      <c r="E155" s="239"/>
      <c r="F155" s="240" t="str">
        <f>DEC2HEX(F158+2*F160+2^6*F159+2^10*F157+2^17*F164+2^22*F163+2^26*F162+2^32*F156+2^36*F161,10)</f>
        <v>1240422246</v>
      </c>
      <c r="G155" s="201" t="s">
        <v>124</v>
      </c>
      <c r="H155" s="241"/>
    </row>
    <row r="156" spans="2:8" x14ac:dyDescent="0.2">
      <c r="B156" s="196" t="str">
        <f>"GMI = " &amp; REPT(" ",15) &amp; E122 &amp; " µS"</f>
        <v>GMI =                100 µS</v>
      </c>
      <c r="C156" s="181"/>
      <c r="D156" s="239"/>
      <c r="E156" s="239"/>
      <c r="F156" s="240">
        <f>VLOOKUP(E122,'Compensation References'!E1:P9,12,FALSE)</f>
        <v>2</v>
      </c>
      <c r="G156" s="201" t="s">
        <v>14</v>
      </c>
      <c r="H156" s="241"/>
    </row>
    <row r="157" spans="2:8" x14ac:dyDescent="0.2">
      <c r="B157" s="196" t="str">
        <f>"RVI = " &amp; REPT(" ",16) &amp; E124 &amp; " kΩ"</f>
        <v>RVI =                 40 kΩ</v>
      </c>
      <c r="C157" s="181"/>
      <c r="D157" s="239"/>
      <c r="E157" s="239"/>
      <c r="F157" s="240">
        <f>VLOOKUP(E124,'Compensation References'!I2:P65,8,FALSE)</f>
        <v>8</v>
      </c>
      <c r="G157" s="201" t="s">
        <v>14</v>
      </c>
      <c r="H157" s="241"/>
    </row>
    <row r="158" spans="2:8" ht="28.5" x14ac:dyDescent="0.2">
      <c r="B158" s="196" t="str">
        <f>"CZI_MULT = " &amp; REPT(" ",3) &amp; E126</f>
        <v>CZI_MULT =    80</v>
      </c>
      <c r="C158" s="181"/>
      <c r="D158" s="239"/>
      <c r="E158" s="239"/>
      <c r="F158" s="240">
        <f>VLOOKUP(E126,'Compensation References'!M2:P3,4,FALSE)</f>
        <v>0</v>
      </c>
      <c r="G158" s="201" t="s">
        <v>14</v>
      </c>
      <c r="H158" s="202" t="s">
        <v>349</v>
      </c>
    </row>
    <row r="159" spans="2:8" x14ac:dyDescent="0.2">
      <c r="B159" s="196" t="str">
        <f>"CZI = " &amp; REPT(" ",16) &amp; E127 &amp; " pF"</f>
        <v>CZI =                 239.76 pF</v>
      </c>
      <c r="C159" s="181"/>
      <c r="D159" s="239"/>
      <c r="E159" s="239"/>
      <c r="F159" s="240">
        <f>VLOOKUP(E127,'Compensation References'!N2:P17,3,FALSE)</f>
        <v>9</v>
      </c>
      <c r="G159" s="201" t="s">
        <v>14</v>
      </c>
      <c r="H159" s="241" t="s">
        <v>174</v>
      </c>
    </row>
    <row r="160" spans="2:8" x14ac:dyDescent="0.2">
      <c r="B160" s="196" t="str">
        <f>"CPI = " &amp; REPT(" ",16) &amp; E129 &amp; " pF"</f>
        <v>CPI =                 9.6 pF</v>
      </c>
      <c r="C160" s="181"/>
      <c r="D160" s="239"/>
      <c r="E160" s="239"/>
      <c r="F160" s="240">
        <f>VLOOKUP(E129,'Compensation References'!K2:P33,6,FALSE)</f>
        <v>3</v>
      </c>
      <c r="G160" s="201" t="s">
        <v>14</v>
      </c>
      <c r="H160" s="241"/>
    </row>
    <row r="161" spans="2:8" x14ac:dyDescent="0.2">
      <c r="B161" s="196" t="str">
        <f>"GMV = " &amp; REPT(" ",13) &amp; E138 &amp; " µS"</f>
        <v>GMV =              50 µS</v>
      </c>
      <c r="C161" s="181"/>
      <c r="D161" s="239"/>
      <c r="E161" s="239"/>
      <c r="F161" s="240">
        <f>VLOOKUP(E138,'Compensation References'!D1:P9,13,FALSE)</f>
        <v>1</v>
      </c>
      <c r="G161" s="201" t="s">
        <v>14</v>
      </c>
      <c r="H161" s="241"/>
    </row>
    <row r="162" spans="2:8" x14ac:dyDescent="0.2">
      <c r="B162" s="196" t="str">
        <f>"RVV = " &amp; REPT(" ",14) &amp; E140 &amp; " kΩ"</f>
        <v>RVV =               80 kΩ</v>
      </c>
      <c r="C162" s="181"/>
      <c r="D162" s="239"/>
      <c r="E162" s="239"/>
      <c r="F162" s="240">
        <f>VLOOKUP(E140,'Compensation References'!F2:P65,11,FALSE)</f>
        <v>16</v>
      </c>
      <c r="G162" s="201" t="s">
        <v>14</v>
      </c>
      <c r="H162" s="241"/>
    </row>
    <row r="163" spans="2:8" x14ac:dyDescent="0.2">
      <c r="B163" s="196" t="str">
        <f>"CZV = " &amp; REPT(" ",15) &amp; E142 &amp; " pF"</f>
        <v>CZV =                250 pF</v>
      </c>
      <c r="C163" s="181"/>
      <c r="D163" s="239"/>
      <c r="E163" s="239"/>
      <c r="F163" s="240">
        <f>VLOOKUP(E142,'Compensation References'!O2:P17,2,FALSE)</f>
        <v>1</v>
      </c>
      <c r="G163" s="201" t="s">
        <v>14</v>
      </c>
      <c r="H163" s="241" t="s">
        <v>175</v>
      </c>
    </row>
    <row r="164" spans="2:8" ht="15" thickBot="1" x14ac:dyDescent="0.25">
      <c r="B164" s="242" t="str">
        <f>"CPV = " &amp; REPT(" ",14) &amp; E144 &amp; " pF"</f>
        <v>CPV =               6.25 pF</v>
      </c>
      <c r="C164" s="243"/>
      <c r="D164" s="244"/>
      <c r="E164" s="244"/>
      <c r="F164" s="245">
        <f>VLOOKUP(E144,'Compensation References'!H2:P33,9,FALSE)</f>
        <v>1</v>
      </c>
      <c r="G164" s="246" t="s">
        <v>14</v>
      </c>
      <c r="H164" s="247"/>
    </row>
    <row r="165" spans="2:8" x14ac:dyDescent="0.2">
      <c r="B165" s="408" t="s">
        <v>795</v>
      </c>
      <c r="C165" s="408"/>
      <c r="D165" s="408"/>
      <c r="E165" s="408"/>
    </row>
    <row r="166" spans="2:8" x14ac:dyDescent="0.2">
      <c r="B166" s="171" t="s">
        <v>790</v>
      </c>
      <c r="C166" s="373">
        <f>'BODE PLOT'!$P$40</f>
        <v>74.540448510787158</v>
      </c>
      <c r="D166" s="171" t="s">
        <v>11</v>
      </c>
    </row>
    <row r="167" spans="2:8" x14ac:dyDescent="0.2">
      <c r="B167" s="171" t="s">
        <v>791</v>
      </c>
      <c r="C167" s="373">
        <f>'BODE PLOT'!$Q$40</f>
        <v>64.077340543707777</v>
      </c>
      <c r="D167" s="171" t="s">
        <v>794</v>
      </c>
    </row>
    <row r="168" spans="2:8" x14ac:dyDescent="0.2">
      <c r="B168" s="171" t="s">
        <v>792</v>
      </c>
      <c r="C168" s="373">
        <f>'BODE PLOT'!$R$40</f>
        <v>-11.62141743486767</v>
      </c>
      <c r="D168" s="171" t="s">
        <v>793</v>
      </c>
    </row>
  </sheetData>
  <mergeCells count="25">
    <mergeCell ref="B121:H121"/>
    <mergeCell ref="B120:H120"/>
    <mergeCell ref="B154:H154"/>
    <mergeCell ref="B153:H153"/>
    <mergeCell ref="B65:H65"/>
    <mergeCell ref="B88:H88"/>
    <mergeCell ref="B89:H89"/>
    <mergeCell ref="B102:H102"/>
    <mergeCell ref="B90:H90"/>
    <mergeCell ref="B165:E165"/>
    <mergeCell ref="B1:H1"/>
    <mergeCell ref="J12:J25"/>
    <mergeCell ref="B113:H115"/>
    <mergeCell ref="J71:L76"/>
    <mergeCell ref="J77:L77"/>
    <mergeCell ref="B77:H77"/>
    <mergeCell ref="B76:H76"/>
    <mergeCell ref="B112:H112"/>
    <mergeCell ref="B17:H17"/>
    <mergeCell ref="B18:H18"/>
    <mergeCell ref="B31:H31"/>
    <mergeCell ref="B32:H32"/>
    <mergeCell ref="B58:H58"/>
    <mergeCell ref="B57:H57"/>
    <mergeCell ref="B64:H64"/>
  </mergeCells>
  <conditionalFormatting sqref="F82">
    <cfRule type="cellIs" dxfId="178" priority="95" operator="greaterThan">
      <formula>$C$16/3</formula>
    </cfRule>
  </conditionalFormatting>
  <conditionalFormatting sqref="K80:K110">
    <cfRule type="cellIs" dxfId="177" priority="135" operator="lessThan">
      <formula>$D$117</formula>
    </cfRule>
    <cfRule type="cellIs" dxfId="176" priority="136" operator="greaterThan">
      <formula>$D$117</formula>
    </cfRule>
  </conditionalFormatting>
  <conditionalFormatting sqref="D130:F130">
    <cfRule type="cellIs" dxfId="175" priority="137" operator="greaterThan">
      <formula>$D$117</formula>
    </cfRule>
  </conditionalFormatting>
  <conditionalFormatting sqref="E124">
    <cfRule type="cellIs" dxfId="174" priority="138" operator="greaterThan">
      <formula>$D$123</formula>
    </cfRule>
  </conditionalFormatting>
  <conditionalFormatting sqref="C5">
    <cfRule type="cellIs" dxfId="173" priority="77" operator="between">
      <formula>1.8</formula>
      <formula>4</formula>
    </cfRule>
    <cfRule type="cellIs" dxfId="172" priority="78" operator="greaterThan">
      <formula>16</formula>
    </cfRule>
    <cfRule type="cellIs" dxfId="171" priority="82" operator="lessThan">
      <formula>1.8</formula>
    </cfRule>
  </conditionalFormatting>
  <conditionalFormatting sqref="F8">
    <cfRule type="cellIs" dxfId="170" priority="79" operator="greaterThan">
      <formula>0.7</formula>
    </cfRule>
    <cfRule type="cellIs" dxfId="169" priority="80" operator="lessThan">
      <formula>0.25</formula>
    </cfRule>
  </conditionalFormatting>
  <conditionalFormatting sqref="C6">
    <cfRule type="cellIs" dxfId="168" priority="75" operator="greaterThan">
      <formula>5.5</formula>
    </cfRule>
    <cfRule type="cellIs" dxfId="167" priority="76" operator="lessThan">
      <formula>0.5</formula>
    </cfRule>
  </conditionalFormatting>
  <conditionalFormatting sqref="D55">
    <cfRule type="cellIs" dxfId="166" priority="73" operator="greaterThan">
      <formula>$C$13</formula>
    </cfRule>
  </conditionalFormatting>
  <conditionalFormatting sqref="F84">
    <cfRule type="cellIs" dxfId="165" priority="71" operator="lessThan">
      <formula>2</formula>
    </cfRule>
  </conditionalFormatting>
  <conditionalFormatting sqref="F86">
    <cfRule type="cellIs" dxfId="164" priority="104" operator="greaterThan">
      <formula>$C$15</formula>
    </cfRule>
    <cfRule type="cellIs" dxfId="163" priority="105" operator="greaterThan">
      <formula>$C$14</formula>
    </cfRule>
  </conditionalFormatting>
  <conditionalFormatting sqref="F133">
    <cfRule type="cellIs" dxfId="162" priority="68" operator="greaterThan">
      <formula>$C$16/3</formula>
    </cfRule>
  </conditionalFormatting>
  <conditionalFormatting sqref="F130">
    <cfRule type="cellIs" dxfId="161" priority="67" operator="greaterThan">
      <formula>$D$117</formula>
    </cfRule>
  </conditionalFormatting>
  <conditionalFormatting sqref="F149">
    <cfRule type="cellIs" dxfId="160" priority="66" operator="lessThan">
      <formula>2</formula>
    </cfRule>
  </conditionalFormatting>
  <conditionalFormatting sqref="F151">
    <cfRule type="cellIs" dxfId="159" priority="64" operator="greaterThan">
      <formula>$C$15</formula>
    </cfRule>
    <cfRule type="cellIs" dxfId="158" priority="65" operator="greaterThan">
      <formula>$C$14</formula>
    </cfRule>
  </conditionalFormatting>
  <conditionalFormatting sqref="E140">
    <cfRule type="cellIs" dxfId="157" priority="180" operator="greaterThan">
      <formula>$D$139</formula>
    </cfRule>
  </conditionalFormatting>
  <conditionalFormatting sqref="E72">
    <cfRule type="cellIs" dxfId="156" priority="63" operator="lessThan">
      <formula>$E$69*2</formula>
    </cfRule>
  </conditionalFormatting>
  <conditionalFormatting sqref="D11">
    <cfRule type="cellIs" dxfId="155" priority="181" operator="greaterThan">
      <formula>$D$4</formula>
    </cfRule>
  </conditionalFormatting>
  <conditionalFormatting sqref="F26">
    <cfRule type="cellIs" dxfId="154" priority="182" operator="lessThan">
      <formula>$D$4*0.05</formula>
    </cfRule>
  </conditionalFormatting>
  <conditionalFormatting sqref="L80">
    <cfRule type="cellIs" dxfId="153" priority="61" operator="greaterThan">
      <formula>M80</formula>
    </cfRule>
    <cfRule type="cellIs" dxfId="152" priority="62" operator="lessThan">
      <formula>M80</formula>
    </cfRule>
  </conditionalFormatting>
  <conditionalFormatting sqref="L81">
    <cfRule type="cellIs" dxfId="151" priority="59" operator="greaterThan">
      <formula>M81</formula>
    </cfRule>
    <cfRule type="cellIs" dxfId="150" priority="60" operator="lessThan">
      <formula>M81</formula>
    </cfRule>
  </conditionalFormatting>
  <conditionalFormatting sqref="L82">
    <cfRule type="cellIs" dxfId="149" priority="57" operator="greaterThan">
      <formula>M82</formula>
    </cfRule>
    <cfRule type="cellIs" dxfId="148" priority="58" operator="lessThan">
      <formula>M82</formula>
    </cfRule>
  </conditionalFormatting>
  <conditionalFormatting sqref="L83">
    <cfRule type="cellIs" dxfId="147" priority="55" operator="greaterThan">
      <formula>M83</formula>
    </cfRule>
    <cfRule type="cellIs" dxfId="146" priority="56" operator="lessThan">
      <formula>M83</formula>
    </cfRule>
  </conditionalFormatting>
  <conditionalFormatting sqref="L84">
    <cfRule type="cellIs" dxfId="145" priority="53" operator="greaterThan">
      <formula>M84</formula>
    </cfRule>
    <cfRule type="cellIs" dxfId="144" priority="54" operator="lessThan">
      <formula>M84</formula>
    </cfRule>
  </conditionalFormatting>
  <conditionalFormatting sqref="L85">
    <cfRule type="cellIs" dxfId="143" priority="51" operator="greaterThan">
      <formula>M85</formula>
    </cfRule>
    <cfRule type="cellIs" dxfId="142" priority="52" operator="lessThan">
      <formula>M85</formula>
    </cfRule>
  </conditionalFormatting>
  <conditionalFormatting sqref="L86">
    <cfRule type="cellIs" dxfId="141" priority="49" operator="greaterThan">
      <formula>M86</formula>
    </cfRule>
    <cfRule type="cellIs" dxfId="140" priority="50" operator="lessThan">
      <formula>M86</formula>
    </cfRule>
  </conditionalFormatting>
  <conditionalFormatting sqref="L87">
    <cfRule type="cellIs" dxfId="139" priority="47" operator="greaterThan">
      <formula>M87</formula>
    </cfRule>
    <cfRule type="cellIs" dxfId="138" priority="48" operator="lessThan">
      <formula>M87</formula>
    </cfRule>
  </conditionalFormatting>
  <conditionalFormatting sqref="L88">
    <cfRule type="cellIs" dxfId="137" priority="45" operator="greaterThan">
      <formula>M88</formula>
    </cfRule>
    <cfRule type="cellIs" dxfId="136" priority="46" operator="lessThan">
      <formula>M88</formula>
    </cfRule>
  </conditionalFormatting>
  <conditionalFormatting sqref="L89">
    <cfRule type="cellIs" dxfId="135" priority="43" operator="greaterThan">
      <formula>M89</formula>
    </cfRule>
    <cfRule type="cellIs" dxfId="134" priority="44" operator="lessThan">
      <formula>M89</formula>
    </cfRule>
  </conditionalFormatting>
  <conditionalFormatting sqref="L90">
    <cfRule type="cellIs" dxfId="133" priority="41" operator="greaterThan">
      <formula>M90</formula>
    </cfRule>
    <cfRule type="cellIs" dxfId="132" priority="42" operator="lessThan">
      <formula>M90</formula>
    </cfRule>
  </conditionalFormatting>
  <conditionalFormatting sqref="L91">
    <cfRule type="cellIs" dxfId="131" priority="39" operator="greaterThan">
      <formula>M91</formula>
    </cfRule>
    <cfRule type="cellIs" dxfId="130" priority="40" operator="lessThan">
      <formula>M91</formula>
    </cfRule>
  </conditionalFormatting>
  <conditionalFormatting sqref="L92">
    <cfRule type="cellIs" dxfId="129" priority="37" operator="greaterThan">
      <formula>M92</formula>
    </cfRule>
    <cfRule type="cellIs" dxfId="128" priority="38" operator="lessThan">
      <formula>M92</formula>
    </cfRule>
  </conditionalFormatting>
  <conditionalFormatting sqref="L93">
    <cfRule type="cellIs" dxfId="127" priority="35" operator="greaterThan">
      <formula>M93</formula>
    </cfRule>
    <cfRule type="cellIs" dxfId="126" priority="36" operator="lessThan">
      <formula>M93</formula>
    </cfRule>
  </conditionalFormatting>
  <conditionalFormatting sqref="L94">
    <cfRule type="cellIs" dxfId="125" priority="33" operator="greaterThan">
      <formula>M94</formula>
    </cfRule>
    <cfRule type="cellIs" dxfId="124" priority="34" operator="lessThan">
      <formula>M94</formula>
    </cfRule>
  </conditionalFormatting>
  <conditionalFormatting sqref="L95">
    <cfRule type="cellIs" dxfId="123" priority="31" operator="greaterThan">
      <formula>M95</formula>
    </cfRule>
    <cfRule type="cellIs" dxfId="122" priority="32" operator="lessThan">
      <formula>M95</formula>
    </cfRule>
  </conditionalFormatting>
  <conditionalFormatting sqref="L96">
    <cfRule type="cellIs" dxfId="121" priority="29" operator="greaterThan">
      <formula>M96</formula>
    </cfRule>
    <cfRule type="cellIs" dxfId="120" priority="30" operator="lessThan">
      <formula>M96</formula>
    </cfRule>
  </conditionalFormatting>
  <conditionalFormatting sqref="L97">
    <cfRule type="cellIs" dxfId="119" priority="27" operator="greaterThan">
      <formula>M97</formula>
    </cfRule>
    <cfRule type="cellIs" dxfId="118" priority="28" operator="lessThan">
      <formula>M97</formula>
    </cfRule>
  </conditionalFormatting>
  <conditionalFormatting sqref="L98">
    <cfRule type="cellIs" dxfId="117" priority="25" operator="greaterThan">
      <formula>M98</formula>
    </cfRule>
    <cfRule type="cellIs" dxfId="116" priority="26" operator="lessThan">
      <formula>M98</formula>
    </cfRule>
  </conditionalFormatting>
  <conditionalFormatting sqref="L99">
    <cfRule type="cellIs" dxfId="115" priority="23" operator="greaterThan">
      <formula>M99</formula>
    </cfRule>
    <cfRule type="cellIs" dxfId="114" priority="24" operator="lessThan">
      <formula>M99</formula>
    </cfRule>
  </conditionalFormatting>
  <conditionalFormatting sqref="L100">
    <cfRule type="cellIs" dxfId="113" priority="21" operator="greaterThan">
      <formula>M100</formula>
    </cfRule>
    <cfRule type="cellIs" dxfId="112" priority="22" operator="lessThan">
      <formula>M100</formula>
    </cfRule>
  </conditionalFormatting>
  <conditionalFormatting sqref="L101">
    <cfRule type="cellIs" dxfId="111" priority="19" operator="greaterThan">
      <formula>M101</formula>
    </cfRule>
    <cfRule type="cellIs" dxfId="110" priority="20" operator="lessThan">
      <formula>M101</formula>
    </cfRule>
  </conditionalFormatting>
  <conditionalFormatting sqref="L102">
    <cfRule type="cellIs" dxfId="109" priority="17" operator="greaterThan">
      <formula>M102</formula>
    </cfRule>
    <cfRule type="cellIs" dxfId="108" priority="18" operator="lessThan">
      <formula>M102</formula>
    </cfRule>
  </conditionalFormatting>
  <conditionalFormatting sqref="L103">
    <cfRule type="cellIs" dxfId="107" priority="15" operator="greaterThan">
      <formula>M103</formula>
    </cfRule>
    <cfRule type="cellIs" dxfId="106" priority="16" operator="lessThan">
      <formula>M103</formula>
    </cfRule>
  </conditionalFormatting>
  <conditionalFormatting sqref="L104">
    <cfRule type="cellIs" dxfId="105" priority="13" operator="greaterThan">
      <formula>M104</formula>
    </cfRule>
    <cfRule type="cellIs" dxfId="104" priority="14" operator="lessThan">
      <formula>M104</formula>
    </cfRule>
  </conditionalFormatting>
  <conditionalFormatting sqref="L105">
    <cfRule type="cellIs" dxfId="103" priority="11" operator="greaterThan">
      <formula>M105</formula>
    </cfRule>
    <cfRule type="cellIs" dxfId="102" priority="12" operator="lessThan">
      <formula>M105</formula>
    </cfRule>
  </conditionalFormatting>
  <conditionalFormatting sqref="L106">
    <cfRule type="cellIs" dxfId="101" priority="9" operator="greaterThan">
      <formula>M106</formula>
    </cfRule>
    <cfRule type="cellIs" dxfId="100" priority="10" operator="lessThan">
      <formula>M106</formula>
    </cfRule>
  </conditionalFormatting>
  <conditionalFormatting sqref="L107">
    <cfRule type="cellIs" dxfId="99" priority="7" operator="greaterThan">
      <formula>M107</formula>
    </cfRule>
    <cfRule type="cellIs" dxfId="98" priority="8" operator="lessThan">
      <formula>M107</formula>
    </cfRule>
  </conditionalFormatting>
  <conditionalFormatting sqref="L108">
    <cfRule type="cellIs" dxfId="97" priority="5" operator="greaterThan">
      <formula>M108</formula>
    </cfRule>
    <cfRule type="cellIs" dxfId="96" priority="6" operator="lessThan">
      <formula>M108</formula>
    </cfRule>
  </conditionalFormatting>
  <conditionalFormatting sqref="L109">
    <cfRule type="cellIs" dxfId="95" priority="3" operator="greaterThan">
      <formula>M109</formula>
    </cfRule>
    <cfRule type="cellIs" dxfId="94" priority="4" operator="lessThan">
      <formula>M109</formula>
    </cfRule>
  </conditionalFormatting>
  <conditionalFormatting sqref="L110">
    <cfRule type="cellIs" dxfId="93" priority="1" operator="greaterThan">
      <formula>M110</formula>
    </cfRule>
    <cfRule type="cellIs" dxfId="92" priority="2" operator="lessThan">
      <formula>M110</formula>
    </cfRule>
  </conditionalFormatting>
  <dataValidations count="2">
    <dataValidation type="whole" allowBlank="1" showInputMessage="1" showErrorMessage="1" sqref="E79" xr:uid="{177BBE53-E7BF-4E19-A473-FCC97FA2754D}">
      <formula1>0</formula1>
      <formula2>7</formula2>
    </dataValidation>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164</xdr:row>
                <xdr:rowOff>171450</xdr:rowOff>
              </from>
              <to>
                <xdr:col>8</xdr:col>
                <xdr:colOff>0</xdr:colOff>
                <xdr:row>193</xdr:row>
                <xdr:rowOff>133350</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69" operator="greaterThan" id="{F8388281-D9AC-4009-B657-0FFF0AB56577}">
            <xm:f>'Compensation References'!$M$2</xm:f>
            <x14:dxf>
              <font>
                <color rgb="FF9C0006"/>
              </font>
              <fill>
                <patternFill>
                  <bgColor rgb="FFFFC7CE"/>
                </patternFill>
              </fill>
            </x14:dxf>
          </x14:cfRule>
          <x14:cfRule type="cellIs" priority="70" operator="lessThan" id="{BC1B7E67-7631-4540-87D5-FEB3526BE421}">
            <xm:f>'Compensation References'!$M$2</xm:f>
            <x14:dxf>
              <font>
                <color rgb="FF9C0006"/>
              </font>
              <fill>
                <patternFill>
                  <bgColor rgb="FFFFC7CE"/>
                </patternFill>
              </fill>
            </x14:dxf>
          </x14:cfRule>
          <xm:sqref>E126</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E122</xm:sqref>
        </x14:dataValidation>
        <x14:dataValidation type="list" allowBlank="1" showInputMessage="1" showErrorMessage="1" xr:uid="{00000000-0002-0000-0000-000003000000}">
          <x14:formula1>
            <xm:f>'Compensation References'!$I$2:$I$65</xm:f>
          </x14:formula1>
          <xm:sqref>E124</xm:sqref>
        </x14:dataValidation>
        <x14:dataValidation type="list" allowBlank="1" showInputMessage="1" showErrorMessage="1" xr:uid="{00000000-0002-0000-0000-000004000000}">
          <x14:formula1>
            <xm:f>'Compensation References'!$K$2:$K$33</xm:f>
          </x14:formula1>
          <xm:sqref>E129</xm:sqref>
        </x14:dataValidation>
        <x14:dataValidation type="list" allowBlank="1" showInputMessage="1" showErrorMessage="1" xr:uid="{00000000-0002-0000-0000-000005000000}">
          <x14:formula1>
            <xm:f>'Compensation References'!$N$2:$N$17</xm:f>
          </x14:formula1>
          <xm:sqref>E127</xm:sqref>
        </x14:dataValidation>
        <x14:dataValidation type="list" allowBlank="1" showInputMessage="1" showErrorMessage="1" xr:uid="{00000000-0002-0000-0000-000006000000}">
          <x14:formula1>
            <xm:f>'Compensation References'!$D$2:$D$5</xm:f>
          </x14:formula1>
          <xm:sqref>E138</xm:sqref>
        </x14:dataValidation>
        <x14:dataValidation type="list" allowBlank="1" showInputMessage="1" showErrorMessage="1" xr:uid="{00000000-0002-0000-0000-000007000000}">
          <x14:formula1>
            <xm:f>'Compensation References'!$F$2:$F$65</xm:f>
          </x14:formula1>
          <xm:sqref>E140</xm:sqref>
        </x14:dataValidation>
        <x14:dataValidation type="list" allowBlank="1" showInputMessage="1" showErrorMessage="1" xr:uid="{00000000-0002-0000-0000-000008000000}">
          <x14:formula1>
            <xm:f>'Compensation References'!$O$2:$O$17</xm:f>
          </x14:formula1>
          <xm:sqref>E142</xm:sqref>
        </x14:dataValidation>
        <x14:dataValidation type="list" allowBlank="1" showInputMessage="1" showErrorMessage="1" xr:uid="{00000000-0002-0000-0000-000009000000}">
          <x14:formula1>
            <xm:f>'Compensation References'!$H$2:$H$33</xm:f>
          </x14:formula1>
          <xm:sqref>E144</xm:sqref>
        </x14:dataValidation>
        <x14:dataValidation type="list" allowBlank="1" showInputMessage="1" showErrorMessage="1" xr:uid="{00000000-0002-0000-0000-00000A000000}">
          <x14:formula1>
            <xm:f>'Compensation References'!$M$2:$M$3</xm:f>
          </x14:formula1>
          <xm:sqref>E126</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References'!$A$2:$A$7</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10" sqref="C10"/>
    </sheetView>
  </sheetViews>
  <sheetFormatPr defaultRowHeight="15" x14ac:dyDescent="0.25"/>
  <cols>
    <col min="1" max="1" width="11.7109375" bestFit="1" customWidth="1"/>
    <col min="2" max="3" width="11.710937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Calculator'!E$122/10^3</f>
        <v>80</v>
      </c>
      <c r="N2">
        <f>J2*('Device Calculator'!E$126)</f>
        <v>0</v>
      </c>
      <c r="O2">
        <f>G2*4*10^6*'Device Calculator'!E$138*10^-6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Calculator'!E$122/10^3</f>
        <v>160</v>
      </c>
      <c r="N3">
        <f>J3*('Device Calculator'!E$126)</f>
        <v>26.64</v>
      </c>
      <c r="O3">
        <f>G3*4*10^6*'Device Calculator'!E$138*10^-6</f>
        <v>250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Calculator'!E$126)</f>
        <v>53.28</v>
      </c>
      <c r="O4">
        <f>G4*4*10^6*'Device Calculator'!E$138*10^-6</f>
        <v>500</v>
      </c>
      <c r="P4">
        <f t="shared" ref="P4:P65" si="6">P3+1</f>
        <v>2</v>
      </c>
      <c r="Q4">
        <v>3</v>
      </c>
      <c r="R4">
        <v>325</v>
      </c>
      <c r="T4">
        <v>0.25</v>
      </c>
      <c r="U4">
        <v>3</v>
      </c>
    </row>
    <row r="5" spans="1:21" x14ac:dyDescent="0.25">
      <c r="A5" s="57" t="s">
        <v>1024</v>
      </c>
      <c r="B5" s="57">
        <v>40</v>
      </c>
      <c r="C5" s="57">
        <v>6.1550000000000002</v>
      </c>
      <c r="D5">
        <v>200</v>
      </c>
      <c r="E5">
        <v>200</v>
      </c>
      <c r="F5">
        <f t="shared" si="0"/>
        <v>15</v>
      </c>
      <c r="G5">
        <f t="shared" si="1"/>
        <v>3.75</v>
      </c>
      <c r="H5">
        <f t="shared" si="2"/>
        <v>18.75</v>
      </c>
      <c r="I5">
        <f t="shared" si="3"/>
        <v>15</v>
      </c>
      <c r="J5">
        <f t="shared" si="4"/>
        <v>0.99900000000000011</v>
      </c>
      <c r="K5">
        <f t="shared" si="5"/>
        <v>9.6000000000000014</v>
      </c>
      <c r="N5">
        <f>J5*('Device Calculator'!E$126)</f>
        <v>79.920000000000016</v>
      </c>
      <c r="O5">
        <f>G5*4*10^6*'Device Calculator'!E$138*10^-6</f>
        <v>750</v>
      </c>
      <c r="P5">
        <f t="shared" si="6"/>
        <v>3</v>
      </c>
      <c r="Q5">
        <v>4</v>
      </c>
      <c r="R5">
        <v>375</v>
      </c>
      <c r="T5">
        <v>0.125</v>
      </c>
      <c r="U5">
        <v>4</v>
      </c>
    </row>
    <row r="6" spans="1:21" x14ac:dyDescent="0.25">
      <c r="A6" s="57" t="s">
        <v>1025</v>
      </c>
      <c r="B6" s="57">
        <v>20</v>
      </c>
      <c r="C6" s="57">
        <f>6.155*2</f>
        <v>12.31</v>
      </c>
      <c r="F6">
        <f t="shared" si="0"/>
        <v>20</v>
      </c>
      <c r="G6">
        <f t="shared" si="1"/>
        <v>5</v>
      </c>
      <c r="H6">
        <f t="shared" si="2"/>
        <v>25</v>
      </c>
      <c r="I6">
        <f t="shared" si="3"/>
        <v>20</v>
      </c>
      <c r="J6">
        <f t="shared" si="4"/>
        <v>1.3320000000000001</v>
      </c>
      <c r="K6">
        <f t="shared" si="5"/>
        <v>12.8</v>
      </c>
      <c r="N6">
        <f>J6*('Device Calculator'!E$126)</f>
        <v>106.56</v>
      </c>
      <c r="O6">
        <f>G6*4*10^6*'Device Calculator'!E$138*10^-6</f>
        <v>1000</v>
      </c>
      <c r="P6">
        <f t="shared" si="6"/>
        <v>4</v>
      </c>
      <c r="R6">
        <f>R2*2</f>
        <v>450</v>
      </c>
    </row>
    <row r="7" spans="1:21" x14ac:dyDescent="0.25">
      <c r="A7" s="57" t="s">
        <v>1026</v>
      </c>
      <c r="B7" s="57">
        <v>10</v>
      </c>
      <c r="C7" s="57">
        <f>6.155*2</f>
        <v>12.31</v>
      </c>
      <c r="F7">
        <f t="shared" si="0"/>
        <v>25</v>
      </c>
      <c r="G7">
        <f t="shared" si="1"/>
        <v>6.25</v>
      </c>
      <c r="H7">
        <f t="shared" si="2"/>
        <v>31.25</v>
      </c>
      <c r="I7">
        <f t="shared" si="3"/>
        <v>25</v>
      </c>
      <c r="J7">
        <f t="shared" si="4"/>
        <v>1.665</v>
      </c>
      <c r="K7">
        <f t="shared" si="5"/>
        <v>16</v>
      </c>
      <c r="N7">
        <f>J7*('Device Calculator'!E$126)</f>
        <v>133.19999999999999</v>
      </c>
      <c r="O7">
        <f>G7*4*10^6*'Device Calculator'!E$138*10^-6</f>
        <v>1250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Calculator'!E$126)</f>
        <v>159.84</v>
      </c>
      <c r="O8">
        <f>G8*4*10^6*'Device Calculator'!E$138*10^-6</f>
        <v>1500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Calculator'!E$126)</f>
        <v>186.48</v>
      </c>
      <c r="O9">
        <f>G9*4*10^6*'Device Calculator'!E$138*10^-6</f>
        <v>1750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Calculator'!E$126)</f>
        <v>213.12</v>
      </c>
      <c r="O10">
        <f>G10*4*10^6*'Device Calculator'!E$138*10^-6</f>
        <v>2000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Calculator'!E$126)</f>
        <v>239.76000000000002</v>
      </c>
      <c r="O11">
        <f>G11*4*10^6*'Device Calculator'!E$138*10^-6</f>
        <v>2250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Calculator'!E$126)</f>
        <v>266.40000000000003</v>
      </c>
      <c r="O12">
        <f>G12*4*10^6*'Device Calculator'!E$138*10^-6</f>
        <v>2500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Calculator'!E$126)</f>
        <v>293.04000000000008</v>
      </c>
      <c r="O13">
        <f>G13*4*10^6*'Device Calculator'!E$138*10^-6</f>
        <v>2750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Calculator'!E$126)</f>
        <v>319.68000000000006</v>
      </c>
      <c r="O14">
        <f>G14*4*10^6*'Device Calculator'!E$138*10^-6</f>
        <v>3000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Calculator'!E$126)</f>
        <v>346.32000000000005</v>
      </c>
      <c r="O15">
        <f>G15*4*10^6*'Device Calculator'!E$138*10^-6</f>
        <v>3250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Calculator'!E$126)</f>
        <v>372.96000000000004</v>
      </c>
      <c r="O16">
        <f>G16*4*10^6*'Device Calculator'!E$138*10^-6</f>
        <v>3500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Calculator'!E$126)</f>
        <v>399.60000000000008</v>
      </c>
      <c r="O17">
        <f>G17*4*10^6*'Device Calculator'!E$138*10^-6</f>
        <v>3750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algorithmName="SHA-512" hashValue="JhT4fWsde6PqJMnhoOUFA06uBxpn+BgvcpG4Qu4QXWXtmRsj3PGIgavAbrtjj5lHR3iqApc/aKrnqbs+7q3Z1A==" saltValue="k+UEad5c2b1gOugoqK+eNg=="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O3" sqref="O3"/>
    </sheetView>
  </sheetViews>
  <sheetFormatPr defaultRowHeight="15" x14ac:dyDescent="0.25"/>
  <cols>
    <col min="1" max="1" width="11.7109375" bestFit="1" customWidth="1"/>
    <col min="2" max="5" width="11.710937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7109375" bestFit="1" customWidth="1"/>
    <col min="16" max="16" width="14.710937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10" t="s">
        <v>220</v>
      </c>
      <c r="C2" s="10" t="s">
        <v>245</v>
      </c>
      <c r="D2" s="10" t="s">
        <v>270</v>
      </c>
      <c r="E2" s="10" t="s">
        <v>271</v>
      </c>
      <c r="F2" t="s">
        <v>272</v>
      </c>
      <c r="G2" t="s">
        <v>38</v>
      </c>
      <c r="H2">
        <v>0</v>
      </c>
      <c r="I2">
        <v>7</v>
      </c>
      <c r="J2">
        <v>0</v>
      </c>
      <c r="K2" t="s">
        <v>38</v>
      </c>
      <c r="S2" t="s">
        <v>38</v>
      </c>
      <c r="T2" t="s">
        <v>211</v>
      </c>
      <c r="U2">
        <v>0.5</v>
      </c>
      <c r="V2" t="s">
        <v>221</v>
      </c>
      <c r="W2" t="s">
        <v>221</v>
      </c>
      <c r="X2" t="s">
        <v>38</v>
      </c>
      <c r="Y2" t="s">
        <v>211</v>
      </c>
      <c r="Z2" t="s">
        <v>38</v>
      </c>
      <c r="AA2" t="s">
        <v>212</v>
      </c>
      <c r="AD2" t="s">
        <v>687</v>
      </c>
      <c r="AE2" t="str">
        <f>IF('Pin Detect Programming'!$D$9=2,'Resistor References'!AD2,"N/A")</f>
        <v>N/A</v>
      </c>
      <c r="AF2" t="s">
        <v>687</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10" t="s">
        <v>270</v>
      </c>
      <c r="C3" s="10" t="s">
        <v>274</v>
      </c>
      <c r="D3" s="10" t="s">
        <v>271</v>
      </c>
      <c r="E3" s="10"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References'!A2:E7,2,FALSE)</f>
        <v>40/52</v>
      </c>
      <c r="P3">
        <f>0</f>
        <v>0</v>
      </c>
      <c r="Q3">
        <v>1</v>
      </c>
      <c r="R3">
        <f>0</f>
        <v>0</v>
      </c>
      <c r="S3" t="s">
        <v>225</v>
      </c>
      <c r="T3" t="s">
        <v>212</v>
      </c>
      <c r="U3">
        <v>0.5</v>
      </c>
      <c r="V3">
        <v>0.5</v>
      </c>
      <c r="W3">
        <v>0.05</v>
      </c>
      <c r="X3" s="11">
        <f>IF('Pin Detect Programming'!D$10='Resistor References'!S$2,'Resistor References'!S$2,VLOOKUP('Pin Detect Programming'!D$10,'Resistor References'!S$3:W$17,4,FALSE)+Y3*VLOOKUP('Pin Detect Programming'!D$10,'Resistor References'!S$3:W$17,5,FALSE))</f>
        <v>0.5</v>
      </c>
      <c r="Y3">
        <f>0</f>
        <v>0</v>
      </c>
      <c r="Z3">
        <f>AA3+16</f>
        <v>16</v>
      </c>
      <c r="AA3">
        <f>0</f>
        <v>0</v>
      </c>
      <c r="AB3" t="str">
        <f>IF('Pin Detect Programming'!D13&gt;31.5,"N/A",IF('Pin Detect Programming'!D13='Resistor References'!Z2,"Auto-Detect",IF('Pin Detect Programming'!D9=1,"0, Auto", "Auto-Detect")))</f>
        <v>N/A</v>
      </c>
      <c r="AC3" t="s">
        <v>248</v>
      </c>
      <c r="AD3" t="s">
        <v>688</v>
      </c>
      <c r="AE3" t="str">
        <f>IF('Pin Detect Programming'!$D$9=3,'Resistor References'!AD3,"N/A")</f>
        <v>N/A</v>
      </c>
      <c r="AF3" t="s">
        <v>687</v>
      </c>
      <c r="AG3" t="s">
        <v>212</v>
      </c>
      <c r="AH3" t="s">
        <v>276</v>
      </c>
      <c r="AI3" t="s">
        <v>212</v>
      </c>
      <c r="AJ3" s="11">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10" t="s">
        <v>271</v>
      </c>
      <c r="C4" s="10" t="s">
        <v>277</v>
      </c>
      <c r="D4" s="10" t="s">
        <v>275</v>
      </c>
      <c r="E4" s="10" t="s">
        <v>278</v>
      </c>
      <c r="F4">
        <f>F3+1</f>
        <v>1</v>
      </c>
      <c r="G4" s="12">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References'!A2:E7,3,FALSE)</f>
        <v>30/39</v>
      </c>
      <c r="P4">
        <f>P3+1</f>
        <v>1</v>
      </c>
      <c r="Q4">
        <v>2</v>
      </c>
      <c r="R4">
        <f>R3+1</f>
        <v>1</v>
      </c>
      <c r="S4" t="s">
        <v>279</v>
      </c>
      <c r="T4">
        <v>0</v>
      </c>
      <c r="U4">
        <v>0.5</v>
      </c>
      <c r="V4">
        <v>0.6</v>
      </c>
      <c r="W4">
        <v>0.01</v>
      </c>
      <c r="X4" s="11">
        <f>IF('Pin Detect Programming'!D$10='Resistor References'!S$2,'Resistor References'!S$2,VLOOKUP('Pin Detect Programming'!D$10,'Resistor References'!S$3:W$17,4,FALSE)+Y4*VLOOKUP('Pin Detect Programming'!D$10,'Resistor References'!S$3:W$17,5,FALSE))</f>
        <v>0.55000000000000004</v>
      </c>
      <c r="Y4">
        <f>Y3+1</f>
        <v>1</v>
      </c>
      <c r="Z4">
        <f t="shared" ref="Z4:Z32" si="1">AA4+16</f>
        <v>17</v>
      </c>
      <c r="AA4">
        <f>AA3+1</f>
        <v>1</v>
      </c>
      <c r="AB4" t="str">
        <f>IF('Pin Detect Programming'!D13='Resistor References'!Z2,"Auto-Detect",IF('Pin Detect Programming'!D9=1,"0, In","SYNC In"))</f>
        <v>Auto-Detect</v>
      </c>
      <c r="AC4">
        <v>0</v>
      </c>
      <c r="AD4" t="s">
        <v>689</v>
      </c>
      <c r="AE4" t="str">
        <f>IF('Pin Detect Programming'!$D$9=4,'Resistor References'!AD4,"N/A")</f>
        <v>N/A</v>
      </c>
      <c r="AF4" t="s">
        <v>221</v>
      </c>
      <c r="AG4" t="s">
        <v>221</v>
      </c>
      <c r="AH4" t="s">
        <v>280</v>
      </c>
      <c r="AI4">
        <v>0</v>
      </c>
      <c r="AJ4" s="11">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A5" s="57" t="s">
        <v>1024</v>
      </c>
      <c r="B5" s="10" t="s">
        <v>220</v>
      </c>
      <c r="C5" s="10" t="s">
        <v>245</v>
      </c>
      <c r="D5" s="10" t="s">
        <v>270</v>
      </c>
      <c r="E5" s="10" t="s">
        <v>271</v>
      </c>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References'!A2:E7,4,FALSE)</f>
        <v>20/26</v>
      </c>
      <c r="P5">
        <f t="shared" si="2"/>
        <v>2</v>
      </c>
      <c r="Q5">
        <v>3</v>
      </c>
      <c r="R5">
        <f t="shared" ref="R5:R6" si="3">R4+1</f>
        <v>2</v>
      </c>
      <c r="S5" t="s">
        <v>281</v>
      </c>
      <c r="T5">
        <f t="shared" ref="T5:T14" si="4">T4+1</f>
        <v>1</v>
      </c>
      <c r="U5">
        <v>0.5</v>
      </c>
      <c r="V5">
        <v>0.75</v>
      </c>
      <c r="W5">
        <v>0.01</v>
      </c>
      <c r="X5" s="11">
        <f>IF('Pin Detect Programming'!D$10='Resistor References'!S$2,'Resistor References'!S$2,VLOOKUP('Pin Detect Programming'!D$10,'Resistor References'!S$3:W$17,4,FALSE)+Y5*VLOOKUP('Pin Detect Programming'!D$10,'Resistor References'!S$3:W$17,5,FALSE))</f>
        <v>0.6</v>
      </c>
      <c r="Y5">
        <f t="shared" ref="Y5:Y18" si="5">Y4+1</f>
        <v>2</v>
      </c>
      <c r="Z5">
        <f t="shared" si="1"/>
        <v>18</v>
      </c>
      <c r="AA5">
        <f t="shared" ref="AA5:AA32" si="6">AA4+1</f>
        <v>2</v>
      </c>
      <c r="AB5" t="str">
        <f>IF('Pin Detect Programming'!D13='Resistor References'!Z2,"Auto-Detect",IF('Pin Detect Programming'!D9=1,"90, In","SYNC In"))</f>
        <v>Auto-Detect</v>
      </c>
      <c r="AC5">
        <f t="shared" ref="AC5:AC11" si="7">AC4+1</f>
        <v>1</v>
      </c>
      <c r="AD5" t="s">
        <v>690</v>
      </c>
      <c r="AE5" t="str">
        <f>IF('Pin Detect Programming'!$D$9=3,'Resistor References'!AD5,"N/A")</f>
        <v>N/A</v>
      </c>
      <c r="AF5" t="s">
        <v>689</v>
      </c>
      <c r="AG5">
        <v>1</v>
      </c>
      <c r="AH5" t="s">
        <v>282</v>
      </c>
      <c r="AI5">
        <v>1</v>
      </c>
      <c r="AJ5" s="11">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A6" s="57" t="s">
        <v>1025</v>
      </c>
      <c r="B6" s="10" t="s">
        <v>270</v>
      </c>
      <c r="C6" s="10" t="s">
        <v>274</v>
      </c>
      <c r="D6" s="10" t="s">
        <v>271</v>
      </c>
      <c r="E6" s="10" t="s">
        <v>275</v>
      </c>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s="12" t="str">
        <f>VLOOKUP('Pin Detect Programming'!C2,'Resistor References'!A2:E7,5,FALSE)</f>
        <v>10/14</v>
      </c>
      <c r="P6">
        <f t="shared" si="2"/>
        <v>3</v>
      </c>
      <c r="Q6">
        <v>4</v>
      </c>
      <c r="R6">
        <f t="shared" si="3"/>
        <v>3</v>
      </c>
      <c r="S6" t="s">
        <v>283</v>
      </c>
      <c r="T6">
        <f t="shared" si="4"/>
        <v>2</v>
      </c>
      <c r="U6">
        <v>0.5</v>
      </c>
      <c r="V6">
        <v>0.9</v>
      </c>
      <c r="W6">
        <v>0.01</v>
      </c>
      <c r="X6" s="11">
        <f>IF('Pin Detect Programming'!D$10='Resistor References'!S$2,'Resistor References'!S$2,VLOOKUP('Pin Detect Programming'!D$10,'Resistor References'!S$3:W$17,4,FALSE)+Y6*VLOOKUP('Pin Detect Programming'!D$10,'Resistor References'!S$3:W$17,5,FALSE))</f>
        <v>0.65</v>
      </c>
      <c r="Y6">
        <f t="shared" si="5"/>
        <v>3</v>
      </c>
      <c r="Z6">
        <f t="shared" si="1"/>
        <v>19</v>
      </c>
      <c r="AA6">
        <f t="shared" si="6"/>
        <v>3</v>
      </c>
      <c r="AB6" t="str">
        <f>IF('Pin Detect Programming'!D13='Resistor References'!Z2,"Auto-Detect",IF('Pin Detect Programming'!D9=1,"120, In","SYNC In"))</f>
        <v>Auto-Detect</v>
      </c>
      <c r="AC6">
        <f t="shared" si="7"/>
        <v>2</v>
      </c>
      <c r="AD6" t="s">
        <v>691</v>
      </c>
      <c r="AE6" t="str">
        <f>IF('Pin Detect Programming'!$D$9=4,'Resistor References'!AD6,"N/A")</f>
        <v>N/A</v>
      </c>
      <c r="AF6" t="s">
        <v>688</v>
      </c>
      <c r="AG6">
        <v>2</v>
      </c>
      <c r="AH6" t="s">
        <v>284</v>
      </c>
      <c r="AI6">
        <v>2</v>
      </c>
      <c r="AJ6" s="11">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A7" s="57" t="s">
        <v>1026</v>
      </c>
      <c r="B7" s="10" t="s">
        <v>271</v>
      </c>
      <c r="C7" s="10" t="s">
        <v>277</v>
      </c>
      <c r="D7" s="10" t="s">
        <v>275</v>
      </c>
      <c r="E7" s="10" t="s">
        <v>278</v>
      </c>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11">
        <f>IF('Pin Detect Programming'!D$10='Resistor References'!S$2,'Resistor References'!S$2,VLOOKUP('Pin Detect Programming'!D$10,'Resistor References'!S$3:W$17,4,FALSE)+Y7*VLOOKUP('Pin Detect Programming'!D$10,'Resistor References'!S$3:W$17,5,FALSE))</f>
        <v>0.7</v>
      </c>
      <c r="Y7">
        <f t="shared" si="5"/>
        <v>4</v>
      </c>
      <c r="Z7">
        <f t="shared" si="1"/>
        <v>20</v>
      </c>
      <c r="AA7">
        <f t="shared" si="6"/>
        <v>4</v>
      </c>
      <c r="AB7" t="str">
        <f>IF('Pin Detect Programming'!D13='Resistor References'!Z2,"Auto-Detect",IF('Pin Detect Programming'!D9=1,"180, In","SYNC In"))</f>
        <v>Auto-Detect</v>
      </c>
      <c r="AC7">
        <f t="shared" si="7"/>
        <v>3</v>
      </c>
      <c r="AD7" t="s">
        <v>692</v>
      </c>
      <c r="AE7" t="str">
        <f>IF('Pin Detect Programming'!$D$9=4,'Resistor References'!AD7,"N/A")</f>
        <v>N/A</v>
      </c>
      <c r="AF7" t="s">
        <v>687</v>
      </c>
      <c r="AG7">
        <v>3</v>
      </c>
      <c r="AH7" t="s">
        <v>286</v>
      </c>
      <c r="AI7">
        <v>3</v>
      </c>
      <c r="AJ7" s="11">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11">
        <f>IF('Pin Detect Programming'!D$10='Resistor References'!S$2,'Resistor References'!S$2,VLOOKUP('Pin Detect Programming'!D$10,'Resistor References'!S$3:W$17,4,FALSE)+Y8*VLOOKUP('Pin Detect Programming'!D$10,'Resistor References'!S$3:W$17,5,FALSE))</f>
        <v>0.75</v>
      </c>
      <c r="Y8">
        <f t="shared" si="5"/>
        <v>5</v>
      </c>
      <c r="Z8">
        <f t="shared" si="1"/>
        <v>21</v>
      </c>
      <c r="AA8">
        <f t="shared" si="6"/>
        <v>5</v>
      </c>
      <c r="AB8" t="str">
        <f>IF('Pin Detect Programming'!D13='Resistor References'!Z2,"Auto-Detect",IF('Pin Detect Programming'!D9=1,"240, In","SYNC In"))</f>
        <v>Auto-Detect</v>
      </c>
      <c r="AC8">
        <f t="shared" si="7"/>
        <v>4</v>
      </c>
      <c r="AF8" t="s">
        <v>690</v>
      </c>
      <c r="AG8">
        <v>4</v>
      </c>
      <c r="AH8" t="s">
        <v>288</v>
      </c>
      <c r="AI8">
        <v>4</v>
      </c>
      <c r="AJ8" s="11">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11">
        <f>IF('Pin Detect Programming'!D$10='Resistor References'!S$2,'Resistor References'!S$2,VLOOKUP('Pin Detect Programming'!D$10,'Resistor References'!S$3:W$17,4,FALSE)+Y9*VLOOKUP('Pin Detect Programming'!D$10,'Resistor References'!S$3:W$17,5,FALSE))</f>
        <v>0.8</v>
      </c>
      <c r="Y9">
        <f t="shared" si="5"/>
        <v>6</v>
      </c>
      <c r="Z9">
        <f t="shared" si="1"/>
        <v>22</v>
      </c>
      <c r="AA9">
        <f t="shared" si="6"/>
        <v>6</v>
      </c>
      <c r="AB9" t="str">
        <f>IF('Pin Detect Programming'!D13='Resistor References'!Z2,"Auto-Detect",IF('Pin Detect Programming'!D9=1,"270, In","SYNC In"))</f>
        <v>Auto-Detect</v>
      </c>
      <c r="AC9">
        <f t="shared" si="7"/>
        <v>5</v>
      </c>
      <c r="AF9" t="s">
        <v>692</v>
      </c>
      <c r="AG9">
        <v>5</v>
      </c>
      <c r="AH9" t="s">
        <v>290</v>
      </c>
      <c r="AI9">
        <v>5</v>
      </c>
      <c r="AJ9" s="11">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11">
        <f>IF('Pin Detect Programming'!D$10='Resistor References'!S$2,'Resistor References'!S$2,VLOOKUP('Pin Detect Programming'!D$10,'Resistor References'!S$3:W$17,4,FALSE)+Y10*VLOOKUP('Pin Detect Programming'!D$10,'Resistor References'!S$3:W$17,5,FALSE))</f>
        <v>0.85000000000000009</v>
      </c>
      <c r="Y10">
        <f t="shared" si="5"/>
        <v>7</v>
      </c>
      <c r="Z10">
        <f t="shared" si="1"/>
        <v>23</v>
      </c>
      <c r="AA10">
        <f t="shared" si="6"/>
        <v>7</v>
      </c>
      <c r="AB10" t="str">
        <f>IF('Pin Detect Programming'!D13='Resistor References'!Z2,"Auto-Detect",IF('Pin Detect Programming'!D9=1,"0, Out","SYNC Out"))</f>
        <v>Auto-Detect</v>
      </c>
      <c r="AC10">
        <f t="shared" si="7"/>
        <v>6</v>
      </c>
      <c r="AF10" t="s">
        <v>221</v>
      </c>
      <c r="AG10" t="s">
        <v>221</v>
      </c>
      <c r="AH10" t="s">
        <v>292</v>
      </c>
      <c r="AI10">
        <v>6</v>
      </c>
      <c r="AJ10" s="11">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11">
        <f>IF('Pin Detect Programming'!D$10='Resistor References'!S$2,'Resistor References'!S$2,VLOOKUP('Pin Detect Programming'!D$10,'Resistor References'!S$3:W$17,4,FALSE)+Y11*VLOOKUP('Pin Detect Programming'!D$10,'Resistor References'!S$3:W$17,5,FALSE))</f>
        <v>0.9</v>
      </c>
      <c r="Y11">
        <f t="shared" si="5"/>
        <v>8</v>
      </c>
      <c r="Z11">
        <f t="shared" si="1"/>
        <v>24</v>
      </c>
      <c r="AA11">
        <f t="shared" si="6"/>
        <v>8</v>
      </c>
      <c r="AB11" t="str">
        <f>IF('Pin Detect Programming'!D13='Resistor References'!Z2,"Auto-Detect",IF('Pin Detect Programming'!D9=1,"180, Out","SYNC Out"))</f>
        <v>Auto-Detect</v>
      </c>
      <c r="AC11">
        <f t="shared" si="7"/>
        <v>7</v>
      </c>
      <c r="AF11" t="s">
        <v>691</v>
      </c>
      <c r="AG11">
        <v>7</v>
      </c>
      <c r="AH11" t="s">
        <v>294</v>
      </c>
      <c r="AI11">
        <v>7</v>
      </c>
      <c r="AJ11" s="11">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11">
        <f>IF('Pin Detect Programming'!D$10='Resistor References'!S$2,'Resistor References'!S$2,VLOOKUP('Pin Detect Programming'!D$10,'Resistor References'!S$3:W$17,4,FALSE)+Y12*VLOOKUP('Pin Detect Programming'!D$10,'Resistor References'!S$3:W$17,5,FALSE))</f>
        <v>0.95</v>
      </c>
      <c r="Y12">
        <f t="shared" si="5"/>
        <v>9</v>
      </c>
      <c r="Z12">
        <f t="shared" si="1"/>
        <v>25</v>
      </c>
      <c r="AA12">
        <f t="shared" si="6"/>
        <v>9</v>
      </c>
      <c r="AJ12" s="11">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11">
        <f>IF('Pin Detect Programming'!D$10='Resistor References'!S$2,'Resistor References'!S$2,VLOOKUP('Pin Detect Programming'!D$10,'Resistor References'!S$3:W$17,4,FALSE)+Y13*VLOOKUP('Pin Detect Programming'!D$10,'Resistor References'!S$3:W$17,5,FALSE))</f>
        <v>1</v>
      </c>
      <c r="Y13">
        <f t="shared" si="5"/>
        <v>10</v>
      </c>
      <c r="Z13">
        <f t="shared" si="1"/>
        <v>26</v>
      </c>
      <c r="AA13">
        <f t="shared" si="6"/>
        <v>10</v>
      </c>
      <c r="AJ13" s="11">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11">
        <f>IF('Pin Detect Programming'!D$10='Resistor References'!S$2,'Resistor References'!S$2,VLOOKUP('Pin Detect Programming'!D$10,'Resistor References'!S$3:W$17,4,FALSE)+Y14*VLOOKUP('Pin Detect Programming'!D$10,'Resistor References'!S$3:W$17,5,FALSE))</f>
        <v>1.05</v>
      </c>
      <c r="Y14">
        <f t="shared" si="5"/>
        <v>11</v>
      </c>
      <c r="Z14">
        <f t="shared" si="1"/>
        <v>27</v>
      </c>
      <c r="AA14">
        <f t="shared" si="6"/>
        <v>11</v>
      </c>
      <c r="AJ14" s="11">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11">
        <f>IF('Pin Detect Programming'!D$10='Resistor References'!S$2,'Resistor References'!S$2,VLOOKUP('Pin Detect Programming'!D$10,'Resistor References'!S$3:W$17,4,FALSE)+Y15*VLOOKUP('Pin Detect Programming'!D$10,'Resistor References'!S$3:W$17,5,FALSE))</f>
        <v>1.1000000000000001</v>
      </c>
      <c r="Y15">
        <f t="shared" si="5"/>
        <v>12</v>
      </c>
      <c r="Z15">
        <f t="shared" si="1"/>
        <v>28</v>
      </c>
      <c r="AA15">
        <f t="shared" si="6"/>
        <v>12</v>
      </c>
      <c r="AJ15" s="11">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11">
        <f>IF('Pin Detect Programming'!D$10='Resistor References'!S$2,'Resistor References'!S$2,VLOOKUP('Pin Detect Programming'!D$10,'Resistor References'!S$3:W$17,4,FALSE)+Y16*VLOOKUP('Pin Detect Programming'!D$10,'Resistor References'!S$3:W$17,5,FALSE))</f>
        <v>1.1499999999999999</v>
      </c>
      <c r="Y16">
        <f t="shared" si="5"/>
        <v>13</v>
      </c>
      <c r="Z16">
        <f t="shared" si="1"/>
        <v>29</v>
      </c>
      <c r="AA16">
        <f t="shared" si="6"/>
        <v>13</v>
      </c>
      <c r="AJ16" s="11">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11">
        <f>IF('Pin Detect Programming'!D$10='Resistor References'!S$2,'Resistor References'!S$2,VLOOKUP('Pin Detect Programming'!D$10,'Resistor References'!S$3:W$17,4,FALSE)+Y17*VLOOKUP('Pin Detect Programming'!D$10,'Resistor References'!S$3:W$17,5,FALSE))</f>
        <v>1.2000000000000002</v>
      </c>
      <c r="Y17">
        <f t="shared" si="5"/>
        <v>14</v>
      </c>
      <c r="Z17">
        <f t="shared" si="1"/>
        <v>30</v>
      </c>
      <c r="AA17">
        <f t="shared" si="6"/>
        <v>14</v>
      </c>
      <c r="AJ17" s="11">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11">
        <f>IF('Pin Detect Programming'!D$10='Resistor References'!S$2,'Resistor References'!S$2,VLOOKUP('Pin Detect Programming'!D$10,'Resistor References'!S$3:W$17,4,FALSE)+Y18*VLOOKUP('Pin Detect Programming'!D$10,'Resistor References'!S$3:W$17,5,FALSE))</f>
        <v>1.25</v>
      </c>
      <c r="Y18">
        <f t="shared" si="5"/>
        <v>15</v>
      </c>
      <c r="Z18">
        <f t="shared" si="1"/>
        <v>31</v>
      </c>
      <c r="AA18">
        <f t="shared" si="6"/>
        <v>15</v>
      </c>
      <c r="AJ18" s="11">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11"/>
      <c r="Z19">
        <f t="shared" si="1"/>
        <v>32</v>
      </c>
      <c r="AA19">
        <f t="shared" si="6"/>
        <v>16</v>
      </c>
      <c r="AJ19" s="11">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11"/>
      <c r="Z20">
        <f t="shared" si="1"/>
        <v>33</v>
      </c>
      <c r="AA20">
        <f t="shared" si="6"/>
        <v>17</v>
      </c>
      <c r="AJ20" s="11">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11"/>
      <c r="Z21">
        <f t="shared" si="1"/>
        <v>34</v>
      </c>
      <c r="AA21">
        <f t="shared" si="6"/>
        <v>18</v>
      </c>
      <c r="AJ21" s="11">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11"/>
      <c r="Z22">
        <f t="shared" si="1"/>
        <v>35</v>
      </c>
      <c r="AA22">
        <f t="shared" si="6"/>
        <v>19</v>
      </c>
      <c r="AJ22" s="11">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11"/>
      <c r="Z23">
        <f t="shared" si="1"/>
        <v>36</v>
      </c>
      <c r="AA23">
        <f t="shared" si="6"/>
        <v>20</v>
      </c>
      <c r="AJ23" s="11">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11"/>
      <c r="Z24">
        <f t="shared" si="1"/>
        <v>37</v>
      </c>
      <c r="AA24">
        <f t="shared" si="6"/>
        <v>21</v>
      </c>
      <c r="AJ24" s="11">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11"/>
      <c r="Z25">
        <f t="shared" si="1"/>
        <v>38</v>
      </c>
      <c r="AA25">
        <f t="shared" si="6"/>
        <v>22</v>
      </c>
      <c r="AJ25" s="11">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11"/>
      <c r="Z26">
        <f t="shared" si="1"/>
        <v>39</v>
      </c>
      <c r="AA26">
        <f t="shared" si="6"/>
        <v>23</v>
      </c>
      <c r="AJ26" s="11">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11"/>
      <c r="Z27">
        <f>BIN2DEC(1001000)</f>
        <v>72</v>
      </c>
      <c r="AA27">
        <f t="shared" si="6"/>
        <v>24</v>
      </c>
      <c r="AJ27" s="11">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11"/>
      <c r="Z28">
        <f t="shared" si="1"/>
        <v>41</v>
      </c>
      <c r="AA28">
        <f t="shared" si="6"/>
        <v>25</v>
      </c>
      <c r="AJ28" s="11">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11"/>
      <c r="Z29">
        <f t="shared" si="1"/>
        <v>42</v>
      </c>
      <c r="AA29">
        <f t="shared" si="6"/>
        <v>26</v>
      </c>
      <c r="AJ29" s="11">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11"/>
      <c r="Z30">
        <f t="shared" si="1"/>
        <v>43</v>
      </c>
      <c r="AA30">
        <f t="shared" si="6"/>
        <v>27</v>
      </c>
      <c r="AJ30" s="11">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11"/>
      <c r="Z31">
        <f t="shared" si="1"/>
        <v>44</v>
      </c>
      <c r="AA31">
        <f t="shared" si="6"/>
        <v>28</v>
      </c>
      <c r="AJ31" s="11">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11"/>
      <c r="Z32">
        <f t="shared" si="1"/>
        <v>45</v>
      </c>
      <c r="AA32">
        <f t="shared" si="6"/>
        <v>29</v>
      </c>
      <c r="AJ32" s="11">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11"/>
    </row>
    <row r="34" spans="6:24" x14ac:dyDescent="0.25">
      <c r="G34">
        <f t="shared" si="12"/>
        <v>30</v>
      </c>
      <c r="H34">
        <f t="shared" si="12"/>
        <v>30</v>
      </c>
      <c r="X34" s="11"/>
    </row>
    <row r="35" spans="6:24" x14ac:dyDescent="0.25">
      <c r="G35">
        <f t="shared" si="12"/>
        <v>31</v>
      </c>
      <c r="H35">
        <f t="shared" si="12"/>
        <v>31</v>
      </c>
      <c r="X35" s="11"/>
    </row>
    <row r="36" spans="6:24" x14ac:dyDescent="0.25">
      <c r="X36" s="11"/>
    </row>
    <row r="37" spans="6:24" x14ac:dyDescent="0.25">
      <c r="X37" s="11"/>
    </row>
    <row r="38" spans="6:24" x14ac:dyDescent="0.25">
      <c r="X38" s="11"/>
    </row>
    <row r="39" spans="6:24" x14ac:dyDescent="0.25">
      <c r="X39" s="11"/>
    </row>
    <row r="40" spans="6:24" x14ac:dyDescent="0.25">
      <c r="X40" s="11"/>
    </row>
    <row r="41" spans="6:24" x14ac:dyDescent="0.25">
      <c r="X41" s="11"/>
    </row>
    <row r="42" spans="6:24" x14ac:dyDescent="0.25">
      <c r="X42" s="11"/>
    </row>
    <row r="43" spans="6:24" x14ac:dyDescent="0.25">
      <c r="X43" s="11"/>
    </row>
    <row r="44" spans="6:24" x14ac:dyDescent="0.25">
      <c r="X44" s="11"/>
    </row>
    <row r="45" spans="6:24" x14ac:dyDescent="0.25">
      <c r="X45" s="11"/>
    </row>
    <row r="46" spans="6:24" x14ac:dyDescent="0.25">
      <c r="X46" s="11"/>
    </row>
    <row r="47" spans="6:24" x14ac:dyDescent="0.25">
      <c r="X47" s="11"/>
    </row>
    <row r="48" spans="6:24" x14ac:dyDescent="0.25">
      <c r="X48" s="11"/>
    </row>
    <row r="49" spans="24:24" x14ac:dyDescent="0.25">
      <c r="X49" s="11"/>
    </row>
    <row r="50" spans="24:24" x14ac:dyDescent="0.25">
      <c r="X50" s="11"/>
    </row>
    <row r="51" spans="24:24" x14ac:dyDescent="0.25">
      <c r="X51" s="11"/>
    </row>
    <row r="52" spans="24:24" x14ac:dyDescent="0.25">
      <c r="X52" s="11"/>
    </row>
    <row r="53" spans="24:24" x14ac:dyDescent="0.25">
      <c r="X53" s="11"/>
    </row>
    <row r="54" spans="24:24" x14ac:dyDescent="0.25">
      <c r="X54" s="11"/>
    </row>
    <row r="55" spans="24:24" x14ac:dyDescent="0.25">
      <c r="X55" s="11"/>
    </row>
    <row r="56" spans="24:24" x14ac:dyDescent="0.25">
      <c r="X56" s="11"/>
    </row>
    <row r="57" spans="24:24" x14ac:dyDescent="0.25">
      <c r="X57" s="11"/>
    </row>
    <row r="58" spans="24:24" x14ac:dyDescent="0.25">
      <c r="X58" s="11"/>
    </row>
    <row r="59" spans="24:24" x14ac:dyDescent="0.25">
      <c r="X59" s="11"/>
    </row>
    <row r="60" spans="24:24" x14ac:dyDescent="0.25">
      <c r="X60" s="11"/>
    </row>
    <row r="61" spans="24:24" x14ac:dyDescent="0.25">
      <c r="X61" s="11"/>
    </row>
    <row r="62" spans="24:24" x14ac:dyDescent="0.25">
      <c r="X62" s="11"/>
    </row>
    <row r="63" spans="24:24" x14ac:dyDescent="0.25">
      <c r="X63" s="11"/>
    </row>
    <row r="64" spans="24:24" x14ac:dyDescent="0.25">
      <c r="X64" s="11"/>
    </row>
    <row r="65" spans="20:24" x14ac:dyDescent="0.25">
      <c r="X65" s="11"/>
    </row>
    <row r="66" spans="20:24" x14ac:dyDescent="0.25">
      <c r="T66">
        <v>1.18</v>
      </c>
      <c r="X66" s="11"/>
    </row>
  </sheetData>
  <sheetProtection algorithmName="SHA-512" hashValue="ZFCVIBfhdopJFwfP0LCwf8+jqO/ar9Cf2T8tl1tflxv7tMYFcYoN7WTFM3wF0PKqe/+5b+cGRWrFkqGx+s5LNw==" saltValue="MWeYpfOKUksOBX2M7abGP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13"/>
      <c r="B1" s="550" t="s">
        <v>323</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row>
    <row r="2" spans="1:43" x14ac:dyDescent="0.25">
      <c r="A2" s="13"/>
      <c r="B2" s="13" t="s">
        <v>252</v>
      </c>
      <c r="C2" s="13">
        <v>0</v>
      </c>
      <c r="D2" s="13">
        <v>1</v>
      </c>
      <c r="E2" s="13">
        <v>2</v>
      </c>
      <c r="F2" s="13">
        <v>3</v>
      </c>
      <c r="G2" s="13">
        <v>4</v>
      </c>
      <c r="H2" s="13">
        <v>5</v>
      </c>
      <c r="I2" s="13">
        <v>6</v>
      </c>
      <c r="J2" s="13">
        <v>7</v>
      </c>
      <c r="K2" s="13">
        <v>8</v>
      </c>
      <c r="L2" s="13">
        <v>9</v>
      </c>
      <c r="M2" s="13">
        <v>10</v>
      </c>
      <c r="N2" s="13">
        <v>11</v>
      </c>
      <c r="O2" s="13">
        <v>12</v>
      </c>
      <c r="P2" s="13">
        <v>13</v>
      </c>
      <c r="Q2" s="13">
        <v>14</v>
      </c>
      <c r="R2" s="13">
        <v>15</v>
      </c>
      <c r="S2" s="13">
        <v>16</v>
      </c>
      <c r="T2" s="13">
        <v>17</v>
      </c>
      <c r="U2" s="13">
        <v>18</v>
      </c>
      <c r="V2" s="13">
        <v>19</v>
      </c>
      <c r="W2" s="13">
        <v>20</v>
      </c>
      <c r="X2" s="13">
        <v>21</v>
      </c>
      <c r="Y2" s="13">
        <v>22</v>
      </c>
      <c r="Z2" s="13">
        <v>23</v>
      </c>
      <c r="AA2" s="13">
        <v>24</v>
      </c>
      <c r="AB2" s="13">
        <v>25</v>
      </c>
      <c r="AC2" s="13">
        <v>26</v>
      </c>
      <c r="AD2" s="13">
        <v>27</v>
      </c>
      <c r="AE2" s="13">
        <v>28</v>
      </c>
      <c r="AF2" s="13">
        <v>29</v>
      </c>
      <c r="AG2" s="13">
        <v>30</v>
      </c>
      <c r="AH2" s="13">
        <v>31</v>
      </c>
      <c r="AM2" t="s">
        <v>215</v>
      </c>
      <c r="AN2" t="s">
        <v>216</v>
      </c>
      <c r="AO2" t="s">
        <v>223</v>
      </c>
      <c r="AP2" t="s">
        <v>229</v>
      </c>
      <c r="AQ2" t="s">
        <v>14</v>
      </c>
    </row>
    <row r="3" spans="1:43" x14ac:dyDescent="0.25">
      <c r="A3" s="13"/>
      <c r="B3" s="13" t="s">
        <v>14</v>
      </c>
      <c r="C3" s="13">
        <v>4420</v>
      </c>
      <c r="D3" s="13">
        <v>4870</v>
      </c>
      <c r="E3" s="13">
        <v>5360</v>
      </c>
      <c r="F3" s="13">
        <v>5900</v>
      </c>
      <c r="G3" s="13">
        <v>6490</v>
      </c>
      <c r="H3" s="13">
        <v>7150</v>
      </c>
      <c r="I3" s="13">
        <v>7870</v>
      </c>
      <c r="J3" s="13">
        <v>8660</v>
      </c>
      <c r="K3" s="13">
        <v>9530</v>
      </c>
      <c r="L3" s="13">
        <v>10500</v>
      </c>
      <c r="M3" s="13">
        <v>11500</v>
      </c>
      <c r="N3" s="13">
        <v>12700</v>
      </c>
      <c r="O3" s="13">
        <v>14000</v>
      </c>
      <c r="P3" s="13">
        <v>15400</v>
      </c>
      <c r="Q3" s="13">
        <v>16900</v>
      </c>
      <c r="R3" s="13">
        <v>18700</v>
      </c>
      <c r="S3" s="13">
        <v>20500</v>
      </c>
      <c r="T3" s="13">
        <v>22600</v>
      </c>
      <c r="U3" s="13">
        <v>24900</v>
      </c>
      <c r="V3" s="13">
        <v>27400</v>
      </c>
      <c r="W3" s="13">
        <v>30100</v>
      </c>
      <c r="X3" s="13">
        <v>33200</v>
      </c>
      <c r="Y3" s="13">
        <v>36500</v>
      </c>
      <c r="Z3" s="13">
        <v>40200</v>
      </c>
      <c r="AA3" s="13">
        <v>44200</v>
      </c>
      <c r="AB3" s="13">
        <v>48700</v>
      </c>
      <c r="AC3" s="13">
        <v>53600</v>
      </c>
      <c r="AD3" s="13">
        <v>59000</v>
      </c>
      <c r="AE3" s="13">
        <v>64900</v>
      </c>
      <c r="AF3" s="13">
        <v>71500</v>
      </c>
      <c r="AG3" s="13">
        <v>78700</v>
      </c>
      <c r="AH3" s="13">
        <v>86600</v>
      </c>
      <c r="AJ3" t="s">
        <v>211</v>
      </c>
      <c r="AL3">
        <v>0</v>
      </c>
      <c r="AM3" t="s">
        <v>248</v>
      </c>
      <c r="AN3" t="s">
        <v>248</v>
      </c>
      <c r="AO3" t="s">
        <v>248</v>
      </c>
      <c r="AP3" t="s">
        <v>248</v>
      </c>
      <c r="AQ3" t="str">
        <f>AJ3</f>
        <v>SHORT</v>
      </c>
    </row>
    <row r="4" spans="1:43" x14ac:dyDescent="0.25">
      <c r="A4" s="13" t="s">
        <v>253</v>
      </c>
      <c r="B4" s="13">
        <v>0</v>
      </c>
      <c r="C4" s="13">
        <v>18700</v>
      </c>
      <c r="D4" s="13">
        <v>20500</v>
      </c>
      <c r="E4" s="13">
        <v>22600</v>
      </c>
      <c r="F4" s="13">
        <v>24900</v>
      </c>
      <c r="G4" s="13">
        <v>27400</v>
      </c>
      <c r="H4" s="13">
        <v>30100</v>
      </c>
      <c r="I4" s="13">
        <v>33200</v>
      </c>
      <c r="J4" s="13">
        <v>36500</v>
      </c>
      <c r="K4" s="13">
        <v>40200</v>
      </c>
      <c r="L4" s="13">
        <v>44200</v>
      </c>
      <c r="M4" s="13">
        <v>48700</v>
      </c>
      <c r="N4" s="13">
        <v>53600</v>
      </c>
      <c r="O4" s="13">
        <v>59000</v>
      </c>
      <c r="P4" s="13">
        <v>64900</v>
      </c>
      <c r="Q4" s="13">
        <v>71500</v>
      </c>
      <c r="R4" s="13">
        <v>78700</v>
      </c>
      <c r="S4" s="13">
        <v>86600</v>
      </c>
      <c r="T4" s="13">
        <v>95300</v>
      </c>
      <c r="U4" s="13">
        <v>105000</v>
      </c>
      <c r="V4" s="13">
        <v>115000</v>
      </c>
      <c r="W4" s="13">
        <v>127000</v>
      </c>
      <c r="X4" s="13">
        <v>140000</v>
      </c>
      <c r="Y4" s="13">
        <v>154000</v>
      </c>
      <c r="Z4" s="13">
        <v>169000</v>
      </c>
      <c r="AA4" s="13">
        <v>187000</v>
      </c>
      <c r="AB4" s="13">
        <v>205000</v>
      </c>
      <c r="AC4" s="13">
        <v>226000</v>
      </c>
      <c r="AD4" s="13">
        <v>249000</v>
      </c>
      <c r="AE4" s="13">
        <v>274000</v>
      </c>
      <c r="AF4" s="13">
        <v>301000</v>
      </c>
      <c r="AG4" s="13">
        <v>332000</v>
      </c>
      <c r="AH4" s="13">
        <v>365000</v>
      </c>
      <c r="AJ4" t="s">
        <v>212</v>
      </c>
      <c r="AL4" t="s">
        <v>248</v>
      </c>
      <c r="AM4" t="s">
        <v>248</v>
      </c>
      <c r="AN4" t="s">
        <v>248</v>
      </c>
      <c r="AO4" t="s">
        <v>248</v>
      </c>
      <c r="AP4" t="s">
        <v>248</v>
      </c>
      <c r="AQ4" t="str">
        <f t="shared" ref="AQ4:AQ36" si="0">AJ4</f>
        <v>FLOAT</v>
      </c>
    </row>
    <row r="5" spans="1:43" x14ac:dyDescent="0.25">
      <c r="A5" s="13"/>
      <c r="B5" s="13">
        <v>1</v>
      </c>
      <c r="C5" s="13">
        <v>9530</v>
      </c>
      <c r="D5" s="13">
        <v>10500</v>
      </c>
      <c r="E5" s="13">
        <v>11500</v>
      </c>
      <c r="F5" s="13">
        <v>12700</v>
      </c>
      <c r="G5" s="13">
        <v>14000</v>
      </c>
      <c r="H5" s="13">
        <v>15400</v>
      </c>
      <c r="I5" s="13">
        <v>16900</v>
      </c>
      <c r="J5" s="13">
        <v>18700</v>
      </c>
      <c r="K5" s="13">
        <v>20500</v>
      </c>
      <c r="L5" s="13">
        <v>22600</v>
      </c>
      <c r="M5" s="13">
        <v>24900</v>
      </c>
      <c r="N5" s="13">
        <v>27400</v>
      </c>
      <c r="O5" s="13">
        <v>30100</v>
      </c>
      <c r="P5" s="13">
        <v>33200</v>
      </c>
      <c r="Q5" s="13">
        <v>36500</v>
      </c>
      <c r="R5" s="13">
        <v>40200</v>
      </c>
      <c r="S5" s="13">
        <v>44200</v>
      </c>
      <c r="T5" s="13">
        <v>48700</v>
      </c>
      <c r="U5" s="13">
        <v>53600</v>
      </c>
      <c r="V5" s="13">
        <v>59000</v>
      </c>
      <c r="W5" s="13">
        <v>64900</v>
      </c>
      <c r="X5" s="13">
        <v>71500</v>
      </c>
      <c r="Y5" s="13">
        <v>78700</v>
      </c>
      <c r="Z5" s="13">
        <v>86600</v>
      </c>
      <c r="AA5" s="13">
        <v>95300</v>
      </c>
      <c r="AB5" s="13">
        <v>105000</v>
      </c>
      <c r="AC5" s="13">
        <v>115000</v>
      </c>
      <c r="AD5" s="13">
        <v>127000</v>
      </c>
      <c r="AE5" s="13">
        <v>140000</v>
      </c>
      <c r="AF5" s="13">
        <v>154000</v>
      </c>
      <c r="AG5" s="13">
        <v>169000</v>
      </c>
      <c r="AH5" s="13">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13"/>
      <c r="B6" s="13">
        <v>2</v>
      </c>
      <c r="C6" s="13">
        <v>6190</v>
      </c>
      <c r="D6" s="13">
        <v>6810</v>
      </c>
      <c r="E6" s="13">
        <v>7500</v>
      </c>
      <c r="F6" s="13">
        <v>8250</v>
      </c>
      <c r="G6" s="13">
        <v>9090</v>
      </c>
      <c r="H6" s="13">
        <v>10000</v>
      </c>
      <c r="I6" s="13">
        <v>11000</v>
      </c>
      <c r="J6" s="13">
        <v>12100</v>
      </c>
      <c r="K6" s="13">
        <v>13300</v>
      </c>
      <c r="L6" s="13">
        <v>14700</v>
      </c>
      <c r="M6" s="13">
        <v>15400</v>
      </c>
      <c r="N6" s="13">
        <v>17800</v>
      </c>
      <c r="O6" s="13">
        <v>19600</v>
      </c>
      <c r="P6" s="13">
        <v>21500</v>
      </c>
      <c r="Q6" s="13">
        <v>22600</v>
      </c>
      <c r="R6" s="13">
        <v>26100</v>
      </c>
      <c r="S6" s="13">
        <v>28700</v>
      </c>
      <c r="T6" s="13">
        <v>31600</v>
      </c>
      <c r="U6" s="13">
        <v>34800</v>
      </c>
      <c r="V6" s="13">
        <v>38300</v>
      </c>
      <c r="W6" s="13">
        <v>42200</v>
      </c>
      <c r="X6" s="13">
        <v>46400</v>
      </c>
      <c r="Y6" s="13">
        <v>51100</v>
      </c>
      <c r="Z6" s="13">
        <v>56200</v>
      </c>
      <c r="AA6" s="13">
        <v>61900</v>
      </c>
      <c r="AB6" s="13">
        <v>68100</v>
      </c>
      <c r="AC6" s="13">
        <v>75000</v>
      </c>
      <c r="AD6" s="13">
        <v>82500</v>
      </c>
      <c r="AE6" s="13">
        <v>90900</v>
      </c>
      <c r="AF6" s="13">
        <v>100000</v>
      </c>
      <c r="AG6" s="13">
        <v>110000</v>
      </c>
      <c r="AH6" s="13">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13"/>
      <c r="B7" s="13">
        <v>3</v>
      </c>
      <c r="C7" s="13">
        <v>4020</v>
      </c>
      <c r="D7" s="13">
        <v>4420</v>
      </c>
      <c r="E7" s="13">
        <v>4870</v>
      </c>
      <c r="F7" s="13">
        <v>5360</v>
      </c>
      <c r="G7" s="13">
        <v>5900</v>
      </c>
      <c r="H7" s="13">
        <v>6490</v>
      </c>
      <c r="I7" s="13">
        <v>7150</v>
      </c>
      <c r="J7" s="13">
        <v>7870</v>
      </c>
      <c r="K7" s="13">
        <v>8660</v>
      </c>
      <c r="L7" s="13">
        <v>9530</v>
      </c>
      <c r="M7" s="13">
        <v>10500</v>
      </c>
      <c r="N7" s="13">
        <v>11500</v>
      </c>
      <c r="O7" s="13">
        <v>12700</v>
      </c>
      <c r="P7" s="13">
        <v>14000</v>
      </c>
      <c r="Q7" s="13">
        <v>15400</v>
      </c>
      <c r="R7" s="13">
        <v>16900</v>
      </c>
      <c r="S7" s="13">
        <v>18700</v>
      </c>
      <c r="T7" s="13">
        <v>20500</v>
      </c>
      <c r="U7" s="13">
        <v>22600</v>
      </c>
      <c r="V7" s="13">
        <v>24900</v>
      </c>
      <c r="W7" s="13">
        <v>27400</v>
      </c>
      <c r="X7" s="13">
        <v>30100</v>
      </c>
      <c r="Y7" s="13">
        <v>33200</v>
      </c>
      <c r="Z7" s="13">
        <v>36500</v>
      </c>
      <c r="AA7" s="13">
        <v>40200</v>
      </c>
      <c r="AB7" s="13">
        <v>44200</v>
      </c>
      <c r="AC7" s="13">
        <v>48700</v>
      </c>
      <c r="AD7" s="13">
        <v>53600</v>
      </c>
      <c r="AE7" s="13">
        <v>59000</v>
      </c>
      <c r="AF7" s="13">
        <v>64900</v>
      </c>
      <c r="AG7" s="13">
        <v>71500</v>
      </c>
      <c r="AH7" s="13">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13"/>
      <c r="B8" s="13">
        <v>4</v>
      </c>
      <c r="C8" s="13">
        <v>2740</v>
      </c>
      <c r="D8" s="13">
        <v>3010</v>
      </c>
      <c r="E8" s="13">
        <v>3320</v>
      </c>
      <c r="F8" s="13">
        <v>3650</v>
      </c>
      <c r="G8" s="13">
        <v>4020</v>
      </c>
      <c r="H8" s="13">
        <v>4420</v>
      </c>
      <c r="I8" s="13">
        <v>4870</v>
      </c>
      <c r="J8" s="13">
        <v>5360</v>
      </c>
      <c r="K8" s="13">
        <v>5900</v>
      </c>
      <c r="L8" s="13">
        <v>6490</v>
      </c>
      <c r="M8" s="13">
        <v>7150</v>
      </c>
      <c r="N8" s="13">
        <v>7870</v>
      </c>
      <c r="O8" s="13">
        <v>8660</v>
      </c>
      <c r="P8" s="13">
        <v>9530</v>
      </c>
      <c r="Q8" s="13">
        <v>10500</v>
      </c>
      <c r="R8" s="13">
        <v>11500</v>
      </c>
      <c r="S8" s="13">
        <v>12700</v>
      </c>
      <c r="T8" s="13">
        <v>14000</v>
      </c>
      <c r="U8" s="13">
        <v>15400</v>
      </c>
      <c r="V8" s="13">
        <v>16900</v>
      </c>
      <c r="W8" s="13">
        <v>18700</v>
      </c>
      <c r="X8" s="13">
        <v>20500</v>
      </c>
      <c r="Y8" s="13">
        <v>22600</v>
      </c>
      <c r="Z8" s="13">
        <v>24900</v>
      </c>
      <c r="AA8" s="13">
        <v>27400</v>
      </c>
      <c r="AB8" s="13">
        <v>30100</v>
      </c>
      <c r="AC8" s="13">
        <v>33200</v>
      </c>
      <c r="AD8" s="13">
        <v>36500</v>
      </c>
      <c r="AE8" s="13">
        <v>40200</v>
      </c>
      <c r="AF8" s="13">
        <v>44200</v>
      </c>
      <c r="AG8" s="13">
        <v>48700</v>
      </c>
      <c r="AH8" s="13">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13"/>
      <c r="B9" s="13">
        <v>5</v>
      </c>
      <c r="C9" s="13">
        <v>1780</v>
      </c>
      <c r="D9" s="13">
        <v>1960</v>
      </c>
      <c r="E9" s="13">
        <v>2150</v>
      </c>
      <c r="F9" s="13">
        <v>2370</v>
      </c>
      <c r="G9" s="13">
        <v>2610</v>
      </c>
      <c r="H9" s="13">
        <v>2870</v>
      </c>
      <c r="I9" s="13">
        <v>3160</v>
      </c>
      <c r="J9" s="13">
        <v>3480</v>
      </c>
      <c r="K9" s="13">
        <v>3830</v>
      </c>
      <c r="L9" s="13">
        <v>4220</v>
      </c>
      <c r="M9" s="13">
        <v>4640</v>
      </c>
      <c r="N9" s="13">
        <v>5110</v>
      </c>
      <c r="O9" s="13">
        <v>5620</v>
      </c>
      <c r="P9" s="13">
        <v>6190</v>
      </c>
      <c r="Q9" s="13">
        <v>6810</v>
      </c>
      <c r="R9" s="13">
        <v>7500</v>
      </c>
      <c r="S9" s="13">
        <v>8250</v>
      </c>
      <c r="T9" s="13">
        <v>9090</v>
      </c>
      <c r="U9" s="13">
        <v>10000</v>
      </c>
      <c r="V9" s="13">
        <v>11000</v>
      </c>
      <c r="W9" s="13">
        <v>12100</v>
      </c>
      <c r="X9" s="13">
        <v>13300</v>
      </c>
      <c r="Y9" s="13">
        <v>14700</v>
      </c>
      <c r="Z9" s="13">
        <v>16200</v>
      </c>
      <c r="AA9" s="13">
        <v>17800</v>
      </c>
      <c r="AB9" s="13">
        <v>19600</v>
      </c>
      <c r="AC9" s="13">
        <v>21500</v>
      </c>
      <c r="AD9" s="13">
        <v>23700</v>
      </c>
      <c r="AE9" s="13">
        <v>26100</v>
      </c>
      <c r="AF9" s="13">
        <v>28700</v>
      </c>
      <c r="AG9" s="13">
        <v>31600</v>
      </c>
      <c r="AH9" s="13">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13"/>
      <c r="B10" s="13">
        <v>6</v>
      </c>
      <c r="C10" s="13">
        <v>1050</v>
      </c>
      <c r="D10" s="13">
        <v>1150</v>
      </c>
      <c r="E10" s="13">
        <v>1270</v>
      </c>
      <c r="F10" s="13">
        <v>1400</v>
      </c>
      <c r="G10" s="13">
        <v>1540</v>
      </c>
      <c r="H10" s="13">
        <v>1690</v>
      </c>
      <c r="I10" s="13">
        <v>1870</v>
      </c>
      <c r="J10" s="13">
        <v>2050</v>
      </c>
      <c r="K10" s="13">
        <v>2260</v>
      </c>
      <c r="L10" s="13">
        <v>2490</v>
      </c>
      <c r="M10" s="13">
        <v>2740</v>
      </c>
      <c r="N10" s="13">
        <v>3010</v>
      </c>
      <c r="O10" s="13">
        <v>3320</v>
      </c>
      <c r="P10" s="13">
        <v>3650</v>
      </c>
      <c r="Q10" s="13">
        <v>4020</v>
      </c>
      <c r="R10" s="13">
        <v>4420</v>
      </c>
      <c r="S10" s="13">
        <v>4870</v>
      </c>
      <c r="T10" s="13">
        <v>5360</v>
      </c>
      <c r="U10" s="13">
        <v>5900</v>
      </c>
      <c r="V10" s="13">
        <v>6490</v>
      </c>
      <c r="W10" s="13">
        <v>7150</v>
      </c>
      <c r="X10" s="13">
        <v>7870</v>
      </c>
      <c r="Y10" s="13">
        <v>8660</v>
      </c>
      <c r="Z10" s="13">
        <v>9530</v>
      </c>
      <c r="AA10" s="13">
        <v>10500</v>
      </c>
      <c r="AB10" s="13">
        <v>11500</v>
      </c>
      <c r="AC10" s="13">
        <v>12700</v>
      </c>
      <c r="AD10" s="13">
        <v>14000</v>
      </c>
      <c r="AE10" s="13">
        <v>15400</v>
      </c>
      <c r="AF10" s="13">
        <v>16900</v>
      </c>
      <c r="AG10" s="13">
        <v>18700</v>
      </c>
      <c r="AH10" s="13">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13"/>
      <c r="B11" s="13">
        <v>7</v>
      </c>
      <c r="C11" s="13">
        <v>487</v>
      </c>
      <c r="D11" s="13">
        <v>536</v>
      </c>
      <c r="E11" s="13">
        <v>590</v>
      </c>
      <c r="F11" s="13">
        <v>649</v>
      </c>
      <c r="G11" s="13">
        <v>715</v>
      </c>
      <c r="H11" s="13">
        <v>787</v>
      </c>
      <c r="I11" s="13">
        <v>866</v>
      </c>
      <c r="J11" s="13">
        <v>953</v>
      </c>
      <c r="K11" s="13">
        <v>1050</v>
      </c>
      <c r="L11" s="13">
        <v>1150</v>
      </c>
      <c r="M11" s="13">
        <v>1270</v>
      </c>
      <c r="N11" s="13">
        <v>1400</v>
      </c>
      <c r="O11" s="13">
        <v>1540</v>
      </c>
      <c r="P11" s="13">
        <v>1690</v>
      </c>
      <c r="Q11" s="13">
        <v>1870</v>
      </c>
      <c r="R11" s="13">
        <v>2050</v>
      </c>
      <c r="S11" s="13">
        <v>2260</v>
      </c>
      <c r="T11" s="13">
        <v>2490</v>
      </c>
      <c r="U11" s="13">
        <v>2740</v>
      </c>
      <c r="V11" s="13">
        <v>3010</v>
      </c>
      <c r="W11" s="13">
        <v>3320</v>
      </c>
      <c r="X11" s="13">
        <v>3650</v>
      </c>
      <c r="Y11" s="13">
        <v>4020</v>
      </c>
      <c r="Z11" s="13">
        <v>4420</v>
      </c>
      <c r="AA11" s="13">
        <v>4870</v>
      </c>
      <c r="AB11" s="13">
        <v>5360</v>
      </c>
      <c r="AC11" s="13">
        <v>5900</v>
      </c>
      <c r="AD11" s="13">
        <v>6490</v>
      </c>
      <c r="AE11" s="13">
        <v>7150</v>
      </c>
      <c r="AF11" s="13">
        <v>7870</v>
      </c>
      <c r="AG11" s="13">
        <v>8660</v>
      </c>
      <c r="AH11" s="13">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551" t="s">
        <v>324</v>
      </c>
      <c r="C12" s="551"/>
      <c r="D12" s="551"/>
      <c r="E12" s="551"/>
      <c r="F12" s="551"/>
      <c r="G12" s="551"/>
      <c r="H12" s="551"/>
      <c r="I12" s="551"/>
      <c r="J12" s="551"/>
      <c r="K12" s="551"/>
      <c r="L12" s="551"/>
      <c r="M12" s="551"/>
      <c r="N12" s="551"/>
      <c r="O12" s="551"/>
      <c r="P12" s="551"/>
      <c r="Q12" s="551"/>
      <c r="R12" s="551"/>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9">
        <v>0</v>
      </c>
      <c r="D13" s="9">
        <f>C13+1</f>
        <v>1</v>
      </c>
      <c r="E13" s="9">
        <f t="shared" ref="E13:R13" si="4">D13+1</f>
        <v>2</v>
      </c>
      <c r="F13" s="9">
        <f t="shared" si="4"/>
        <v>3</v>
      </c>
      <c r="G13" s="9">
        <f t="shared" si="4"/>
        <v>4</v>
      </c>
      <c r="H13" s="9">
        <f t="shared" si="4"/>
        <v>5</v>
      </c>
      <c r="I13" s="9">
        <f t="shared" si="4"/>
        <v>6</v>
      </c>
      <c r="J13" s="9">
        <f t="shared" si="4"/>
        <v>7</v>
      </c>
      <c r="K13" s="9">
        <f t="shared" si="4"/>
        <v>8</v>
      </c>
      <c r="L13" s="9">
        <f t="shared" si="4"/>
        <v>9</v>
      </c>
      <c r="M13" s="9">
        <f t="shared" si="4"/>
        <v>10</v>
      </c>
      <c r="N13" s="9">
        <f t="shared" si="4"/>
        <v>11</v>
      </c>
      <c r="O13" s="9">
        <f t="shared" si="4"/>
        <v>12</v>
      </c>
      <c r="P13" s="9">
        <f t="shared" si="4"/>
        <v>13</v>
      </c>
      <c r="Q13" s="9">
        <f t="shared" si="4"/>
        <v>14</v>
      </c>
      <c r="R13" s="9">
        <f t="shared" si="4"/>
        <v>15</v>
      </c>
      <c r="S13" s="1"/>
      <c r="T13" s="1"/>
      <c r="U13" s="1"/>
      <c r="V13" s="1"/>
      <c r="W13" s="1"/>
      <c r="X13" s="1"/>
      <c r="Y13" s="1"/>
      <c r="Z13" s="1"/>
      <c r="AA13" s="1"/>
      <c r="AB13" s="1"/>
      <c r="AC13" s="1"/>
      <c r="AD13" s="1"/>
      <c r="AE13" s="1"/>
      <c r="AF13" s="1"/>
      <c r="AG13" s="1"/>
      <c r="AH13" s="1"/>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5" t="s">
        <v>14</v>
      </c>
      <c r="C14" s="8">
        <v>4640</v>
      </c>
      <c r="D14" s="8">
        <v>5620</v>
      </c>
      <c r="E14" s="8">
        <v>6810</v>
      </c>
      <c r="F14" s="8">
        <v>8250</v>
      </c>
      <c r="G14" s="8">
        <v>10000</v>
      </c>
      <c r="H14" s="8">
        <v>12100</v>
      </c>
      <c r="I14" s="8">
        <v>14700</v>
      </c>
      <c r="J14" s="8">
        <v>17800</v>
      </c>
      <c r="K14" s="8">
        <v>21500</v>
      </c>
      <c r="L14" s="8">
        <v>26100</v>
      </c>
      <c r="M14" s="8">
        <v>31600</v>
      </c>
      <c r="N14" s="8">
        <v>38300</v>
      </c>
      <c r="O14" s="8">
        <v>46400</v>
      </c>
      <c r="P14" s="8">
        <v>56200</v>
      </c>
      <c r="Q14" s="8">
        <v>68100</v>
      </c>
      <c r="R14" s="8">
        <v>82500</v>
      </c>
      <c r="S14" s="1"/>
      <c r="T14" s="1"/>
      <c r="U14" s="1"/>
      <c r="V14" s="1"/>
      <c r="W14" s="1"/>
      <c r="X14" s="1"/>
      <c r="Y14" s="1"/>
      <c r="Z14" s="1"/>
      <c r="AA14" s="1"/>
      <c r="AB14" s="1"/>
      <c r="AC14" s="1"/>
      <c r="AD14" s="1"/>
      <c r="AE14" s="1"/>
      <c r="AF14" s="1"/>
      <c r="AG14" s="1"/>
      <c r="AH14" s="1"/>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5">
        <v>0</v>
      </c>
      <c r="C15" s="9">
        <v>21500</v>
      </c>
      <c r="D15" s="9">
        <v>26100</v>
      </c>
      <c r="E15" s="9">
        <v>31600</v>
      </c>
      <c r="F15" s="9">
        <v>38300</v>
      </c>
      <c r="G15" s="9">
        <v>46400</v>
      </c>
      <c r="H15" s="9">
        <v>56200</v>
      </c>
      <c r="I15" s="9">
        <v>68100</v>
      </c>
      <c r="J15" s="9">
        <v>82500</v>
      </c>
      <c r="K15" s="9">
        <v>100000</v>
      </c>
      <c r="L15" s="9">
        <v>121000</v>
      </c>
      <c r="M15" s="9">
        <v>147000</v>
      </c>
      <c r="N15" s="9">
        <v>178000</v>
      </c>
      <c r="O15" s="9">
        <v>215000</v>
      </c>
      <c r="P15" s="9">
        <v>261000</v>
      </c>
      <c r="Q15" s="9">
        <v>316000</v>
      </c>
      <c r="R15" s="9">
        <v>402000</v>
      </c>
      <c r="S15" s="1"/>
      <c r="T15" s="1"/>
      <c r="U15" s="1"/>
      <c r="V15" s="1"/>
      <c r="W15" s="1"/>
      <c r="X15" s="1"/>
      <c r="Y15" s="1"/>
      <c r="Z15" s="1"/>
      <c r="AA15" s="1"/>
      <c r="AB15" s="1"/>
      <c r="AC15" s="1"/>
      <c r="AD15" s="1"/>
      <c r="AE15" s="1"/>
      <c r="AF15" s="1"/>
      <c r="AG15" s="1"/>
      <c r="AH15" s="1"/>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5">
        <v>1</v>
      </c>
      <c r="C16" s="9">
        <v>15400</v>
      </c>
      <c r="D16" s="9">
        <v>18700</v>
      </c>
      <c r="E16" s="9">
        <v>22600</v>
      </c>
      <c r="F16" s="9">
        <v>27400</v>
      </c>
      <c r="G16" s="9">
        <v>33200</v>
      </c>
      <c r="H16" s="9">
        <v>40200</v>
      </c>
      <c r="I16" s="9">
        <v>48700</v>
      </c>
      <c r="J16" s="9">
        <v>59000</v>
      </c>
      <c r="K16" s="9">
        <v>71500</v>
      </c>
      <c r="L16" s="9">
        <v>86600</v>
      </c>
      <c r="M16" s="9">
        <v>105000</v>
      </c>
      <c r="N16" s="9">
        <v>127000</v>
      </c>
      <c r="O16" s="9">
        <v>154000</v>
      </c>
      <c r="P16" s="9">
        <v>187000</v>
      </c>
      <c r="Q16" s="9">
        <v>226000</v>
      </c>
      <c r="R16" s="9">
        <v>274000</v>
      </c>
      <c r="S16" s="1"/>
      <c r="T16" s="1"/>
      <c r="U16" s="1"/>
      <c r="V16" s="1"/>
      <c r="W16" s="1"/>
      <c r="X16" s="1"/>
      <c r="Y16" s="1"/>
      <c r="Z16" s="1"/>
      <c r="AA16" s="1"/>
      <c r="AB16" s="1"/>
      <c r="AC16" s="1"/>
      <c r="AD16" s="1"/>
      <c r="AE16" s="1"/>
      <c r="AF16" s="1"/>
      <c r="AG16" s="1"/>
      <c r="AH16" s="1"/>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5">
        <v>2</v>
      </c>
      <c r="C17" s="9">
        <v>11500</v>
      </c>
      <c r="D17" s="9">
        <v>14000</v>
      </c>
      <c r="E17" s="9">
        <v>16900</v>
      </c>
      <c r="F17" s="9">
        <v>20500</v>
      </c>
      <c r="G17" s="9">
        <v>24900</v>
      </c>
      <c r="H17" s="9">
        <v>30100</v>
      </c>
      <c r="I17" s="9">
        <v>36500</v>
      </c>
      <c r="J17" s="9">
        <v>44200</v>
      </c>
      <c r="K17" s="9">
        <v>53600</v>
      </c>
      <c r="L17" s="9">
        <v>64900</v>
      </c>
      <c r="M17" s="9">
        <v>78700</v>
      </c>
      <c r="N17" s="9">
        <v>95300</v>
      </c>
      <c r="O17" s="9">
        <v>115000</v>
      </c>
      <c r="P17" s="9">
        <v>140000</v>
      </c>
      <c r="Q17" s="9">
        <v>169000</v>
      </c>
      <c r="R17" s="9">
        <v>205000</v>
      </c>
      <c r="S17" s="1"/>
      <c r="T17" s="1"/>
      <c r="U17" s="1"/>
      <c r="V17" s="1"/>
      <c r="W17" s="1"/>
      <c r="X17" s="1"/>
      <c r="Y17" s="1"/>
      <c r="Z17" s="1"/>
      <c r="AA17" s="1"/>
      <c r="AB17" s="1"/>
      <c r="AC17" s="1"/>
      <c r="AD17" s="1"/>
      <c r="AE17" s="1"/>
      <c r="AF17" s="1"/>
      <c r="AG17" s="1"/>
      <c r="AH17" s="1"/>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5">
        <v>3</v>
      </c>
      <c r="C18" s="9">
        <v>9090</v>
      </c>
      <c r="D18" s="9">
        <v>11000</v>
      </c>
      <c r="E18" s="9">
        <v>13300</v>
      </c>
      <c r="F18" s="9">
        <v>16200</v>
      </c>
      <c r="G18" s="9">
        <v>19600</v>
      </c>
      <c r="H18" s="9">
        <v>23700</v>
      </c>
      <c r="I18" s="9">
        <v>28700</v>
      </c>
      <c r="J18" s="9">
        <v>34800</v>
      </c>
      <c r="K18" s="9">
        <v>42200</v>
      </c>
      <c r="L18" s="9">
        <v>51100</v>
      </c>
      <c r="M18" s="9">
        <v>61900</v>
      </c>
      <c r="N18" s="9">
        <v>75000</v>
      </c>
      <c r="O18" s="9">
        <v>90900</v>
      </c>
      <c r="P18" s="9">
        <v>110000</v>
      </c>
      <c r="Q18" s="9">
        <v>133000</v>
      </c>
      <c r="R18" s="9">
        <v>162000</v>
      </c>
      <c r="S18" s="1"/>
      <c r="T18" s="1"/>
      <c r="U18" s="1"/>
      <c r="V18" s="1"/>
      <c r="W18" s="1"/>
      <c r="X18" s="1"/>
      <c r="Y18" s="1"/>
      <c r="Z18" s="1"/>
      <c r="AA18" s="1"/>
      <c r="AB18" s="1"/>
      <c r="AC18" s="1"/>
      <c r="AD18" s="1"/>
      <c r="AE18" s="1"/>
      <c r="AF18" s="1"/>
      <c r="AG18" s="1"/>
      <c r="AH18" s="1"/>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5">
        <v>4</v>
      </c>
      <c r="C19" s="9">
        <v>7150</v>
      </c>
      <c r="D19" s="9">
        <v>8660</v>
      </c>
      <c r="E19" s="9">
        <v>10500</v>
      </c>
      <c r="F19" s="9">
        <v>12700</v>
      </c>
      <c r="G19" s="9">
        <v>15400</v>
      </c>
      <c r="H19" s="9">
        <v>18700</v>
      </c>
      <c r="I19" s="9">
        <v>22600</v>
      </c>
      <c r="J19" s="9">
        <v>27400</v>
      </c>
      <c r="K19" s="9">
        <v>33200</v>
      </c>
      <c r="L19" s="9">
        <v>40200</v>
      </c>
      <c r="M19" s="9">
        <v>48700</v>
      </c>
      <c r="N19" s="9">
        <v>59000</v>
      </c>
      <c r="O19" s="9">
        <v>71500</v>
      </c>
      <c r="P19" s="9">
        <v>86600</v>
      </c>
      <c r="Q19" s="9">
        <v>105000</v>
      </c>
      <c r="R19" s="9">
        <v>127000</v>
      </c>
      <c r="S19" s="1"/>
      <c r="T19" s="1"/>
      <c r="U19" s="1"/>
      <c r="V19" s="1"/>
      <c r="W19" s="1"/>
      <c r="X19" s="1"/>
      <c r="Y19" s="1"/>
      <c r="Z19" s="1"/>
      <c r="AA19" s="1"/>
      <c r="AB19" s="1"/>
      <c r="AC19" s="1"/>
      <c r="AD19" s="1"/>
      <c r="AE19" s="1"/>
      <c r="AF19" s="1"/>
      <c r="AG19" s="1"/>
      <c r="AH19" s="1"/>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5">
        <v>5</v>
      </c>
      <c r="C20" s="9">
        <v>5620</v>
      </c>
      <c r="D20" s="9">
        <v>6810</v>
      </c>
      <c r="E20" s="9">
        <v>8250</v>
      </c>
      <c r="F20" s="9">
        <v>10000</v>
      </c>
      <c r="G20" s="9">
        <v>12100</v>
      </c>
      <c r="H20" s="9">
        <v>14700</v>
      </c>
      <c r="I20" s="9">
        <v>17800</v>
      </c>
      <c r="J20" s="9">
        <v>21500</v>
      </c>
      <c r="K20" s="9">
        <v>26100</v>
      </c>
      <c r="L20" s="9">
        <v>31600</v>
      </c>
      <c r="M20" s="9">
        <v>38300</v>
      </c>
      <c r="N20" s="9">
        <v>46400</v>
      </c>
      <c r="O20" s="9">
        <v>56200</v>
      </c>
      <c r="P20" s="9">
        <v>68100</v>
      </c>
      <c r="Q20" s="9">
        <v>82500</v>
      </c>
      <c r="R20" s="9">
        <v>100000</v>
      </c>
      <c r="S20" s="1"/>
      <c r="T20" s="1"/>
      <c r="U20" s="1"/>
      <c r="V20" s="1"/>
      <c r="W20" s="1"/>
      <c r="X20" s="1"/>
      <c r="Y20" s="1"/>
      <c r="Z20" s="1"/>
      <c r="AA20" s="1"/>
      <c r="AB20" s="1"/>
      <c r="AC20" s="1"/>
      <c r="AD20" s="1"/>
      <c r="AE20" s="1"/>
      <c r="AF20" s="1"/>
      <c r="AG20" s="1"/>
      <c r="AH20" s="1"/>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5">
        <v>6</v>
      </c>
      <c r="C21" s="9">
        <v>4640</v>
      </c>
      <c r="D21" s="9">
        <v>5620</v>
      </c>
      <c r="E21" s="9">
        <v>6810</v>
      </c>
      <c r="F21" s="9">
        <v>8250</v>
      </c>
      <c r="G21" s="9">
        <v>10000</v>
      </c>
      <c r="H21" s="9">
        <v>12100</v>
      </c>
      <c r="I21" s="9">
        <v>14700</v>
      </c>
      <c r="J21" s="9">
        <v>17800</v>
      </c>
      <c r="K21" s="9">
        <v>21500</v>
      </c>
      <c r="L21" s="9">
        <v>26100</v>
      </c>
      <c r="M21" s="9">
        <v>31600</v>
      </c>
      <c r="N21" s="9">
        <v>38300</v>
      </c>
      <c r="O21" s="9">
        <v>46400</v>
      </c>
      <c r="P21" s="9">
        <v>56200</v>
      </c>
      <c r="Q21" s="9">
        <v>68100</v>
      </c>
      <c r="R21" s="9">
        <v>82500</v>
      </c>
      <c r="S21" s="1"/>
      <c r="T21" s="1"/>
      <c r="U21" s="1"/>
      <c r="V21" s="1"/>
      <c r="W21" s="1"/>
      <c r="X21" s="1"/>
      <c r="Y21" s="1"/>
      <c r="Z21" s="1"/>
      <c r="AA21" s="1"/>
      <c r="AB21" s="1"/>
      <c r="AC21" s="1"/>
      <c r="AD21" s="1"/>
      <c r="AE21" s="1"/>
      <c r="AF21" s="1"/>
      <c r="AG21" s="1"/>
      <c r="AH21" s="1"/>
      <c r="AJ21">
        <f t="shared" si="3"/>
        <v>16</v>
      </c>
      <c r="AK21">
        <f t="shared" si="1"/>
        <v>20500</v>
      </c>
      <c r="AQ21">
        <f t="shared" si="0"/>
        <v>16</v>
      </c>
    </row>
    <row r="22" spans="2:43" x14ac:dyDescent="0.25">
      <c r="B22" s="5">
        <v>7</v>
      </c>
      <c r="C22" s="9">
        <v>3830</v>
      </c>
      <c r="D22" s="9">
        <v>4640</v>
      </c>
      <c r="E22" s="9">
        <v>5620</v>
      </c>
      <c r="F22" s="9">
        <v>6810</v>
      </c>
      <c r="G22" s="9">
        <v>8250</v>
      </c>
      <c r="H22" s="9">
        <v>10000</v>
      </c>
      <c r="I22" s="9">
        <v>12100</v>
      </c>
      <c r="J22" s="9">
        <v>14700</v>
      </c>
      <c r="K22" s="9">
        <v>17800</v>
      </c>
      <c r="L22" s="9">
        <v>21500</v>
      </c>
      <c r="M22" s="9">
        <v>26100</v>
      </c>
      <c r="N22" s="9">
        <v>31600</v>
      </c>
      <c r="O22" s="9">
        <v>38300</v>
      </c>
      <c r="P22" s="9">
        <v>46400</v>
      </c>
      <c r="Q22" s="9">
        <v>56200</v>
      </c>
      <c r="R22" s="9">
        <v>68100</v>
      </c>
      <c r="S22" s="1"/>
      <c r="T22" s="1"/>
      <c r="U22" s="1"/>
      <c r="V22" s="1"/>
      <c r="W22" s="1"/>
      <c r="X22" s="1"/>
      <c r="Y22" s="1"/>
      <c r="Z22" s="1"/>
      <c r="AA22" s="1"/>
      <c r="AB22" s="1"/>
      <c r="AC22" s="1"/>
      <c r="AD22" s="1"/>
      <c r="AE22" s="1"/>
      <c r="AF22" s="1"/>
      <c r="AG22" s="1"/>
      <c r="AH22" s="1"/>
      <c r="AJ22">
        <f t="shared" si="3"/>
        <v>17</v>
      </c>
      <c r="AK22">
        <f t="shared" si="1"/>
        <v>22600</v>
      </c>
      <c r="AQ22">
        <f t="shared" si="0"/>
        <v>17</v>
      </c>
    </row>
    <row r="23" spans="2:43" x14ac:dyDescent="0.25">
      <c r="B23" s="5">
        <v>8</v>
      </c>
      <c r="C23" s="9">
        <v>3160</v>
      </c>
      <c r="D23" s="9">
        <v>3830</v>
      </c>
      <c r="E23" s="9">
        <v>4640</v>
      </c>
      <c r="F23" s="9">
        <v>5620</v>
      </c>
      <c r="G23" s="9">
        <v>6810</v>
      </c>
      <c r="H23" s="9">
        <v>8250</v>
      </c>
      <c r="I23" s="9">
        <v>10000</v>
      </c>
      <c r="J23" s="9">
        <v>12100</v>
      </c>
      <c r="K23" s="9">
        <v>14700</v>
      </c>
      <c r="L23" s="9">
        <v>17800</v>
      </c>
      <c r="M23" s="9">
        <v>21500</v>
      </c>
      <c r="N23" s="9">
        <v>26100</v>
      </c>
      <c r="O23" s="9">
        <v>31600</v>
      </c>
      <c r="P23" s="9">
        <v>38300</v>
      </c>
      <c r="Q23" s="9">
        <v>46400</v>
      </c>
      <c r="R23" s="9">
        <v>56200</v>
      </c>
      <c r="S23" s="1"/>
      <c r="T23" s="1"/>
      <c r="U23" s="1"/>
      <c r="V23" s="1"/>
      <c r="W23" s="1"/>
      <c r="X23" s="1"/>
      <c r="Y23" s="1"/>
      <c r="Z23" s="1"/>
      <c r="AA23" s="1"/>
      <c r="AB23" s="1"/>
      <c r="AC23" s="1"/>
      <c r="AD23" s="1"/>
      <c r="AE23" s="1"/>
      <c r="AF23" s="1"/>
      <c r="AG23" s="1"/>
      <c r="AH23" s="1"/>
      <c r="AJ23">
        <f t="shared" si="3"/>
        <v>18</v>
      </c>
      <c r="AK23">
        <f t="shared" si="1"/>
        <v>24900</v>
      </c>
      <c r="AQ23">
        <f t="shared" si="0"/>
        <v>18</v>
      </c>
    </row>
    <row r="24" spans="2:43" x14ac:dyDescent="0.25">
      <c r="B24" s="5">
        <v>9</v>
      </c>
      <c r="C24" s="9">
        <v>2610</v>
      </c>
      <c r="D24" s="9">
        <v>3160</v>
      </c>
      <c r="E24" s="9">
        <v>3830</v>
      </c>
      <c r="F24" s="9">
        <v>4640</v>
      </c>
      <c r="G24" s="9">
        <v>5620</v>
      </c>
      <c r="H24" s="9">
        <v>6810</v>
      </c>
      <c r="I24" s="9">
        <v>8250</v>
      </c>
      <c r="J24" s="9">
        <v>10000</v>
      </c>
      <c r="K24" s="9">
        <v>12100</v>
      </c>
      <c r="L24" s="9">
        <v>14700</v>
      </c>
      <c r="M24" s="9">
        <v>17800</v>
      </c>
      <c r="N24" s="9">
        <v>21500</v>
      </c>
      <c r="O24" s="9">
        <v>26100</v>
      </c>
      <c r="P24" s="9">
        <v>31600</v>
      </c>
      <c r="Q24" s="9">
        <v>38300</v>
      </c>
      <c r="R24" s="9">
        <v>46400</v>
      </c>
      <c r="S24" s="1"/>
      <c r="T24" s="1"/>
      <c r="U24" s="1"/>
      <c r="V24" s="1"/>
      <c r="W24" s="1"/>
      <c r="X24" s="1"/>
      <c r="Y24" s="1"/>
      <c r="Z24" s="1"/>
      <c r="AA24" s="1"/>
      <c r="AB24" s="1"/>
      <c r="AC24" s="1"/>
      <c r="AD24" s="1"/>
      <c r="AE24" s="1"/>
      <c r="AF24" s="1"/>
      <c r="AG24" s="1"/>
      <c r="AH24" s="1"/>
      <c r="AJ24">
        <f t="shared" si="3"/>
        <v>19</v>
      </c>
      <c r="AK24">
        <f t="shared" si="1"/>
        <v>27400</v>
      </c>
      <c r="AQ24">
        <f t="shared" si="0"/>
        <v>19</v>
      </c>
    </row>
    <row r="25" spans="2:43" x14ac:dyDescent="0.25">
      <c r="B25" s="5">
        <v>10</v>
      </c>
      <c r="C25" s="9">
        <v>2050</v>
      </c>
      <c r="D25" s="9">
        <v>2490</v>
      </c>
      <c r="E25" s="9">
        <v>3010</v>
      </c>
      <c r="F25" s="9">
        <v>3650</v>
      </c>
      <c r="G25" s="9">
        <v>4420</v>
      </c>
      <c r="H25" s="9">
        <v>5360</v>
      </c>
      <c r="I25" s="9">
        <v>6490</v>
      </c>
      <c r="J25" s="9">
        <v>7870</v>
      </c>
      <c r="K25" s="9">
        <v>9530</v>
      </c>
      <c r="L25" s="9">
        <v>11500</v>
      </c>
      <c r="M25" s="9">
        <v>14000</v>
      </c>
      <c r="N25" s="9">
        <v>16900</v>
      </c>
      <c r="O25" s="9">
        <v>20500</v>
      </c>
      <c r="P25" s="9">
        <v>24900</v>
      </c>
      <c r="Q25" s="9">
        <v>30100</v>
      </c>
      <c r="R25" s="9">
        <v>36500</v>
      </c>
      <c r="S25" s="1"/>
      <c r="T25" s="1"/>
      <c r="U25" s="1"/>
      <c r="V25" s="1"/>
      <c r="W25" s="1"/>
      <c r="X25" s="1"/>
      <c r="Y25" s="1"/>
      <c r="Z25" s="1"/>
      <c r="AA25" s="1"/>
      <c r="AB25" s="1"/>
      <c r="AC25" s="1"/>
      <c r="AD25" s="1"/>
      <c r="AE25" s="1"/>
      <c r="AF25" s="1"/>
      <c r="AG25" s="1"/>
      <c r="AH25" s="1"/>
      <c r="AJ25">
        <f t="shared" si="3"/>
        <v>20</v>
      </c>
      <c r="AK25">
        <f t="shared" si="1"/>
        <v>30100</v>
      </c>
      <c r="AQ25">
        <f t="shared" si="0"/>
        <v>20</v>
      </c>
    </row>
    <row r="26" spans="2:43" x14ac:dyDescent="0.25">
      <c r="B26" s="5">
        <v>11</v>
      </c>
      <c r="C26" s="9">
        <v>1620</v>
      </c>
      <c r="D26" s="9">
        <v>1960</v>
      </c>
      <c r="E26" s="9">
        <v>2370</v>
      </c>
      <c r="F26" s="9">
        <v>2870</v>
      </c>
      <c r="G26" s="9">
        <v>3480</v>
      </c>
      <c r="H26" s="9">
        <v>4220</v>
      </c>
      <c r="I26" s="9">
        <v>5110</v>
      </c>
      <c r="J26" s="9">
        <v>6190</v>
      </c>
      <c r="K26" s="9">
        <v>7500</v>
      </c>
      <c r="L26" s="9">
        <v>9090</v>
      </c>
      <c r="M26" s="9">
        <v>11000</v>
      </c>
      <c r="N26" s="9">
        <v>13300</v>
      </c>
      <c r="O26" s="9">
        <v>16200</v>
      </c>
      <c r="P26" s="9">
        <v>19600</v>
      </c>
      <c r="Q26" s="9">
        <v>23700</v>
      </c>
      <c r="R26" s="9">
        <v>28700</v>
      </c>
      <c r="S26" s="1"/>
      <c r="T26" s="1"/>
      <c r="U26" s="1"/>
      <c r="V26" s="1"/>
      <c r="W26" s="1"/>
      <c r="X26" s="1"/>
      <c r="Y26" s="1"/>
      <c r="Z26" s="1"/>
      <c r="AA26" s="1"/>
      <c r="AB26" s="1"/>
      <c r="AC26" s="1"/>
      <c r="AD26" s="1"/>
      <c r="AE26" s="1"/>
      <c r="AF26" s="1"/>
      <c r="AG26" s="1"/>
      <c r="AH26" s="1"/>
      <c r="AJ26">
        <f t="shared" si="3"/>
        <v>21</v>
      </c>
      <c r="AK26">
        <f t="shared" si="1"/>
        <v>33200</v>
      </c>
      <c r="AQ26">
        <f t="shared" si="0"/>
        <v>21</v>
      </c>
    </row>
    <row r="27" spans="2:43" x14ac:dyDescent="0.25">
      <c r="B27" s="5">
        <v>12</v>
      </c>
      <c r="C27" s="9">
        <v>1270</v>
      </c>
      <c r="D27" s="9">
        <v>1540</v>
      </c>
      <c r="E27" s="9">
        <v>1870</v>
      </c>
      <c r="F27" s="9">
        <v>2260</v>
      </c>
      <c r="G27" s="9">
        <v>2740</v>
      </c>
      <c r="H27" s="9">
        <v>3320</v>
      </c>
      <c r="I27" s="9">
        <v>4020</v>
      </c>
      <c r="J27" s="9">
        <v>4870</v>
      </c>
      <c r="K27" s="9">
        <v>5900</v>
      </c>
      <c r="L27" s="9">
        <v>7150</v>
      </c>
      <c r="M27" s="9">
        <v>8660</v>
      </c>
      <c r="N27" s="9">
        <v>10500</v>
      </c>
      <c r="O27" s="9">
        <v>12700</v>
      </c>
      <c r="P27" s="9">
        <v>15400</v>
      </c>
      <c r="Q27" s="9">
        <v>18700</v>
      </c>
      <c r="R27" s="9">
        <v>22600</v>
      </c>
      <c r="S27" s="1"/>
      <c r="T27" s="1"/>
      <c r="U27" s="1"/>
      <c r="V27" s="1"/>
      <c r="W27" s="1"/>
      <c r="X27" s="1"/>
      <c r="Y27" s="1"/>
      <c r="Z27" s="1"/>
      <c r="AA27" s="1"/>
      <c r="AB27" s="1"/>
      <c r="AC27" s="1"/>
      <c r="AD27" s="1"/>
      <c r="AE27" s="1"/>
      <c r="AF27" s="1"/>
      <c r="AG27" s="1"/>
      <c r="AH27" s="1"/>
      <c r="AJ27">
        <f t="shared" si="3"/>
        <v>22</v>
      </c>
      <c r="AK27">
        <f t="shared" si="1"/>
        <v>36500</v>
      </c>
      <c r="AQ27">
        <f t="shared" si="0"/>
        <v>22</v>
      </c>
    </row>
    <row r="28" spans="2:43" x14ac:dyDescent="0.25">
      <c r="B28" s="5">
        <v>13</v>
      </c>
      <c r="C28" s="9">
        <v>953</v>
      </c>
      <c r="D28" s="9">
        <v>1150</v>
      </c>
      <c r="E28" s="9">
        <v>1400</v>
      </c>
      <c r="F28" s="9">
        <v>1690</v>
      </c>
      <c r="G28" s="9">
        <v>2050</v>
      </c>
      <c r="H28" s="9">
        <v>2490</v>
      </c>
      <c r="I28" s="9">
        <v>3010</v>
      </c>
      <c r="J28" s="9">
        <v>3650</v>
      </c>
      <c r="K28" s="9">
        <v>4420</v>
      </c>
      <c r="L28" s="9">
        <v>5360</v>
      </c>
      <c r="M28" s="9">
        <v>6490</v>
      </c>
      <c r="N28" s="9">
        <v>7870</v>
      </c>
      <c r="O28" s="9">
        <v>9530</v>
      </c>
      <c r="P28" s="9">
        <v>11500</v>
      </c>
      <c r="Q28" s="9">
        <v>14000</v>
      </c>
      <c r="R28" s="9">
        <v>16900</v>
      </c>
      <c r="S28" s="1"/>
      <c r="T28" s="1"/>
      <c r="U28" s="1"/>
      <c r="V28" s="1"/>
      <c r="W28" s="1"/>
      <c r="X28" s="1"/>
      <c r="Y28" s="1"/>
      <c r="Z28" s="1"/>
      <c r="AA28" s="1"/>
      <c r="AB28" s="1"/>
      <c r="AC28" s="1"/>
      <c r="AD28" s="1"/>
      <c r="AE28" s="1"/>
      <c r="AF28" s="1"/>
      <c r="AG28" s="1"/>
      <c r="AH28" s="1"/>
      <c r="AJ28">
        <f t="shared" si="3"/>
        <v>23</v>
      </c>
      <c r="AK28">
        <f t="shared" si="1"/>
        <v>40200</v>
      </c>
      <c r="AQ28">
        <f t="shared" si="0"/>
        <v>23</v>
      </c>
    </row>
    <row r="29" spans="2:43" x14ac:dyDescent="0.25">
      <c r="B29" s="5">
        <v>14</v>
      </c>
      <c r="C29" s="9">
        <v>715</v>
      </c>
      <c r="D29" s="9">
        <v>866</v>
      </c>
      <c r="E29" s="9">
        <v>1050</v>
      </c>
      <c r="F29" s="9">
        <v>1270</v>
      </c>
      <c r="G29" s="9">
        <v>1540</v>
      </c>
      <c r="H29" s="9">
        <v>1870</v>
      </c>
      <c r="I29" s="9">
        <v>2260</v>
      </c>
      <c r="J29" s="9">
        <v>2740</v>
      </c>
      <c r="K29" s="9">
        <v>3320</v>
      </c>
      <c r="L29" s="9">
        <v>4020</v>
      </c>
      <c r="M29" s="9">
        <v>4870</v>
      </c>
      <c r="N29" s="9">
        <v>5900</v>
      </c>
      <c r="O29" s="9">
        <v>7150</v>
      </c>
      <c r="P29" s="9">
        <v>8660</v>
      </c>
      <c r="Q29" s="9">
        <v>10500</v>
      </c>
      <c r="R29" s="9">
        <v>12700</v>
      </c>
      <c r="S29" s="1"/>
      <c r="T29" s="1"/>
      <c r="U29" s="1"/>
      <c r="V29" s="1"/>
      <c r="W29" s="1"/>
      <c r="X29" s="1"/>
      <c r="Y29" s="1"/>
      <c r="Z29" s="1"/>
      <c r="AA29" s="1"/>
      <c r="AB29" s="1"/>
      <c r="AC29" s="1"/>
      <c r="AD29" s="1"/>
      <c r="AE29" s="1"/>
      <c r="AF29" s="1"/>
      <c r="AG29" s="1"/>
      <c r="AH29" s="1"/>
      <c r="AJ29">
        <f t="shared" si="3"/>
        <v>24</v>
      </c>
      <c r="AK29">
        <f t="shared" si="1"/>
        <v>44200</v>
      </c>
      <c r="AQ29">
        <f t="shared" si="0"/>
        <v>24</v>
      </c>
    </row>
    <row r="30" spans="2:43" x14ac:dyDescent="0.25">
      <c r="B30" s="5">
        <v>15</v>
      </c>
      <c r="C30" s="9">
        <v>511</v>
      </c>
      <c r="D30" s="9">
        <v>619</v>
      </c>
      <c r="E30" s="9">
        <v>750</v>
      </c>
      <c r="F30" s="9">
        <v>909</v>
      </c>
      <c r="G30" s="9">
        <v>1100</v>
      </c>
      <c r="H30" s="9">
        <v>1330</v>
      </c>
      <c r="I30" s="9">
        <v>1620</v>
      </c>
      <c r="J30" s="9">
        <v>1960</v>
      </c>
      <c r="K30" s="9">
        <v>2370</v>
      </c>
      <c r="L30" s="9">
        <v>2870</v>
      </c>
      <c r="M30" s="9">
        <v>3480</v>
      </c>
      <c r="N30" s="9">
        <v>4220</v>
      </c>
      <c r="O30" s="9">
        <v>5110</v>
      </c>
      <c r="P30" s="9">
        <v>6190</v>
      </c>
      <c r="Q30" s="9">
        <v>7500</v>
      </c>
      <c r="R30" s="9">
        <v>9090</v>
      </c>
      <c r="S30" s="1"/>
      <c r="T30" s="1"/>
      <c r="U30" s="1"/>
      <c r="V30" s="1"/>
      <c r="W30" s="1"/>
      <c r="X30" s="1"/>
      <c r="Y30" s="1"/>
      <c r="Z30" s="1"/>
      <c r="AA30" s="1"/>
      <c r="AB30" s="1"/>
      <c r="AC30" s="1"/>
      <c r="AD30" s="1"/>
      <c r="AE30" s="1"/>
      <c r="AF30" s="1"/>
      <c r="AG30" s="1"/>
      <c r="AH30" s="1"/>
      <c r="AJ30">
        <f t="shared" si="3"/>
        <v>25</v>
      </c>
      <c r="AK30">
        <f t="shared" si="1"/>
        <v>48700</v>
      </c>
      <c r="AQ30">
        <f t="shared" si="0"/>
        <v>25</v>
      </c>
    </row>
    <row r="31" spans="2:43" x14ac:dyDescent="0.25">
      <c r="S31" s="1"/>
      <c r="T31" s="1"/>
      <c r="U31" s="1"/>
      <c r="V31" s="1"/>
      <c r="W31" s="1"/>
      <c r="X31" s="1"/>
      <c r="Y31" s="1"/>
      <c r="Z31" s="1"/>
      <c r="AA31" s="1"/>
      <c r="AB31" s="1"/>
      <c r="AC31" s="1"/>
      <c r="AD31" s="1"/>
      <c r="AE31" s="1"/>
      <c r="AF31" s="1"/>
      <c r="AG31" s="1"/>
      <c r="AH31" s="1"/>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1048576"/>
  <sheetViews>
    <sheetView workbookViewId="0">
      <selection activeCell="F76" sqref="F76"/>
    </sheetView>
  </sheetViews>
  <sheetFormatPr defaultRowHeight="15" x14ac:dyDescent="0.25"/>
  <cols>
    <col min="3" max="3" width="67.140625" bestFit="1" customWidth="1"/>
    <col min="23" max="23" width="12.7109375" bestFit="1" customWidth="1"/>
    <col min="26" max="27" width="9.140625" style="57"/>
  </cols>
  <sheetData>
    <row r="4" spans="3:40" x14ac:dyDescent="0.25">
      <c r="C4" t="s">
        <v>562</v>
      </c>
      <c r="G4" t="s">
        <v>596</v>
      </c>
      <c r="M4" t="s">
        <v>597</v>
      </c>
      <c r="Q4" t="s">
        <v>602</v>
      </c>
      <c r="T4" t="s">
        <v>603</v>
      </c>
      <c r="W4" t="s">
        <v>608</v>
      </c>
      <c r="AB4" t="s">
        <v>609</v>
      </c>
      <c r="AF4" t="s">
        <v>610</v>
      </c>
      <c r="AJ4" t="s">
        <v>611</v>
      </c>
      <c r="AN4" t="s">
        <v>612</v>
      </c>
    </row>
    <row r="5" spans="3:40" x14ac:dyDescent="0.25">
      <c r="C5" t="s">
        <v>563</v>
      </c>
      <c r="G5">
        <v>275</v>
      </c>
      <c r="M5" t="s">
        <v>598</v>
      </c>
      <c r="Q5" s="4">
        <v>0.5</v>
      </c>
      <c r="T5" t="s">
        <v>604</v>
      </c>
      <c r="W5" t="s">
        <v>38</v>
      </c>
      <c r="AB5" t="s">
        <v>38</v>
      </c>
      <c r="AJ5" t="s">
        <v>629</v>
      </c>
      <c r="AN5" t="s">
        <v>630</v>
      </c>
    </row>
    <row r="6" spans="3:40" x14ac:dyDescent="0.25">
      <c r="C6" s="57" t="s">
        <v>564</v>
      </c>
      <c r="G6">
        <v>325</v>
      </c>
      <c r="M6" s="57" t="s">
        <v>599</v>
      </c>
      <c r="Q6" s="4">
        <v>1</v>
      </c>
      <c r="T6" t="s">
        <v>605</v>
      </c>
      <c r="W6" t="s">
        <v>639</v>
      </c>
      <c r="X6">
        <v>0.5</v>
      </c>
      <c r="Y6">
        <v>0.55000000000000004</v>
      </c>
      <c r="AB6">
        <v>0.5</v>
      </c>
      <c r="AJ6" t="s">
        <v>613</v>
      </c>
      <c r="AN6" s="57" t="s">
        <v>631</v>
      </c>
    </row>
    <row r="7" spans="3:40" x14ac:dyDescent="0.25">
      <c r="C7" s="57" t="s">
        <v>565</v>
      </c>
      <c r="G7">
        <v>450</v>
      </c>
      <c r="M7" s="57" t="s">
        <v>600</v>
      </c>
      <c r="Q7" s="4">
        <v>3</v>
      </c>
      <c r="T7" t="s">
        <v>606</v>
      </c>
      <c r="W7" s="57" t="s">
        <v>640</v>
      </c>
      <c r="X7">
        <v>0.6</v>
      </c>
      <c r="Y7">
        <v>0.74</v>
      </c>
      <c r="AB7">
        <v>0.51</v>
      </c>
      <c r="AI7" s="57"/>
      <c r="AJ7" t="s">
        <v>614</v>
      </c>
      <c r="AN7" s="57" t="s">
        <v>632</v>
      </c>
    </row>
    <row r="8" spans="3:40" x14ac:dyDescent="0.25">
      <c r="C8" s="57" t="s">
        <v>566</v>
      </c>
      <c r="G8">
        <v>550</v>
      </c>
      <c r="M8" s="57" t="s">
        <v>601</v>
      </c>
      <c r="Q8" s="4">
        <v>5</v>
      </c>
      <c r="T8" t="s">
        <v>607</v>
      </c>
      <c r="W8" t="s">
        <v>641</v>
      </c>
      <c r="X8">
        <v>0.75</v>
      </c>
      <c r="Y8">
        <v>0.89</v>
      </c>
      <c r="AB8">
        <v>0.52</v>
      </c>
      <c r="AI8" s="57"/>
      <c r="AJ8" t="s">
        <v>615</v>
      </c>
      <c r="AN8" s="57" t="s">
        <v>633</v>
      </c>
    </row>
    <row r="9" spans="3:40" x14ac:dyDescent="0.25">
      <c r="C9" s="57" t="s">
        <v>567</v>
      </c>
      <c r="G9">
        <v>650</v>
      </c>
      <c r="Q9" s="4">
        <v>7</v>
      </c>
      <c r="W9" t="s">
        <v>642</v>
      </c>
      <c r="X9">
        <v>0.9</v>
      </c>
      <c r="Y9">
        <v>1.04</v>
      </c>
      <c r="AB9">
        <v>0.53</v>
      </c>
      <c r="AI9" s="57"/>
      <c r="AJ9" t="s">
        <v>616</v>
      </c>
      <c r="AN9" s="57" t="s">
        <v>634</v>
      </c>
    </row>
    <row r="10" spans="3:40" x14ac:dyDescent="0.25">
      <c r="C10" s="57" t="s">
        <v>568</v>
      </c>
      <c r="G10">
        <v>900</v>
      </c>
      <c r="Q10" s="4">
        <v>10</v>
      </c>
      <c r="W10" t="s">
        <v>643</v>
      </c>
      <c r="X10">
        <v>1.05</v>
      </c>
      <c r="Y10">
        <v>1.19</v>
      </c>
      <c r="AB10">
        <v>0.54</v>
      </c>
      <c r="AI10" s="57"/>
      <c r="AJ10" t="s">
        <v>617</v>
      </c>
      <c r="AN10" s="57" t="s">
        <v>636</v>
      </c>
    </row>
    <row r="11" spans="3:40" x14ac:dyDescent="0.25">
      <c r="C11" s="57" t="s">
        <v>569</v>
      </c>
      <c r="G11">
        <v>1100</v>
      </c>
      <c r="Q11" s="4">
        <v>20</v>
      </c>
      <c r="W11" t="s">
        <v>644</v>
      </c>
      <c r="X11">
        <v>1.2</v>
      </c>
      <c r="Y11">
        <v>1.49</v>
      </c>
      <c r="AB11" s="57">
        <v>0.55000000000000004</v>
      </c>
      <c r="AI11" s="57"/>
      <c r="AJ11" t="s">
        <v>618</v>
      </c>
      <c r="AN11" s="57" t="s">
        <v>635</v>
      </c>
    </row>
    <row r="12" spans="3:40" x14ac:dyDescent="0.25">
      <c r="C12" s="57" t="s">
        <v>570</v>
      </c>
      <c r="G12">
        <v>1500</v>
      </c>
      <c r="Q12" s="4">
        <v>31.5</v>
      </c>
      <c r="W12" t="s">
        <v>645</v>
      </c>
      <c r="X12">
        <v>1.5</v>
      </c>
      <c r="Y12">
        <v>1.79</v>
      </c>
      <c r="AB12" s="57">
        <v>0.56000000000000005</v>
      </c>
      <c r="AI12" s="57"/>
      <c r="AJ12" t="s">
        <v>619</v>
      </c>
      <c r="AN12" s="57" t="s">
        <v>637</v>
      </c>
    </row>
    <row r="13" spans="3:40" x14ac:dyDescent="0.25">
      <c r="C13" s="57" t="s">
        <v>571</v>
      </c>
      <c r="W13" t="s">
        <v>646</v>
      </c>
      <c r="X13">
        <v>1.8</v>
      </c>
      <c r="Y13">
        <v>2.09</v>
      </c>
      <c r="AB13" s="57">
        <v>0.56999999999999995</v>
      </c>
      <c r="AI13" s="57"/>
      <c r="AJ13" t="s">
        <v>620</v>
      </c>
      <c r="AN13" s="57" t="s">
        <v>638</v>
      </c>
    </row>
    <row r="14" spans="3:40" x14ac:dyDescent="0.25">
      <c r="C14" s="57" t="s">
        <v>572</v>
      </c>
      <c r="W14" t="s">
        <v>647</v>
      </c>
      <c r="X14">
        <v>2.1</v>
      </c>
      <c r="Y14">
        <v>2.39</v>
      </c>
      <c r="AB14" s="57">
        <v>0.57999999999999996</v>
      </c>
      <c r="AI14" s="57"/>
      <c r="AJ14" t="s">
        <v>621</v>
      </c>
    </row>
    <row r="15" spans="3:40" x14ac:dyDescent="0.25">
      <c r="C15" s="57" t="s">
        <v>573</v>
      </c>
      <c r="W15" t="s">
        <v>657</v>
      </c>
      <c r="X15">
        <v>2.4</v>
      </c>
      <c r="Y15">
        <v>2.99</v>
      </c>
      <c r="AB15" s="57">
        <v>0.59</v>
      </c>
      <c r="AI15" s="57"/>
      <c r="AJ15" t="s">
        <v>622</v>
      </c>
    </row>
    <row r="16" spans="3:40" x14ac:dyDescent="0.25">
      <c r="C16" s="57" t="s">
        <v>574</v>
      </c>
      <c r="W16" t="s">
        <v>658</v>
      </c>
      <c r="X16">
        <v>3</v>
      </c>
      <c r="Y16">
        <v>3.59</v>
      </c>
      <c r="AB16" s="57">
        <v>0.6</v>
      </c>
      <c r="AH16" s="151"/>
      <c r="AI16" s="57"/>
      <c r="AJ16" t="s">
        <v>623</v>
      </c>
    </row>
    <row r="17" spans="3:36" x14ac:dyDescent="0.25">
      <c r="C17" s="57" t="s">
        <v>575</v>
      </c>
      <c r="W17" t="s">
        <v>659</v>
      </c>
      <c r="X17">
        <v>3.6</v>
      </c>
      <c r="Y17">
        <v>4.1900000000000004</v>
      </c>
      <c r="AB17" s="57">
        <v>0.61</v>
      </c>
      <c r="AH17" s="151"/>
      <c r="AI17" s="57"/>
      <c r="AJ17" t="s">
        <v>624</v>
      </c>
    </row>
    <row r="18" spans="3:36" x14ac:dyDescent="0.25">
      <c r="C18" s="57" t="s">
        <v>576</v>
      </c>
      <c r="W18" t="s">
        <v>660</v>
      </c>
      <c r="X18">
        <v>4.2</v>
      </c>
      <c r="Y18">
        <v>4.76</v>
      </c>
      <c r="AB18" s="57">
        <v>0.62</v>
      </c>
      <c r="AH18" s="151"/>
      <c r="AI18" s="57"/>
      <c r="AJ18" t="s">
        <v>625</v>
      </c>
    </row>
    <row r="19" spans="3:36" x14ac:dyDescent="0.25">
      <c r="C19" s="57" t="s">
        <v>577</v>
      </c>
      <c r="W19" t="s">
        <v>661</v>
      </c>
      <c r="X19">
        <v>4.8</v>
      </c>
      <c r="Y19">
        <v>5.39</v>
      </c>
      <c r="AB19" s="57">
        <v>0.63</v>
      </c>
      <c r="AH19" s="151"/>
      <c r="AI19" s="57"/>
      <c r="AJ19" t="s">
        <v>626</v>
      </c>
    </row>
    <row r="20" spans="3:36" x14ac:dyDescent="0.25">
      <c r="C20" s="57" t="s">
        <v>578</v>
      </c>
      <c r="W20" t="s">
        <v>662</v>
      </c>
      <c r="X20">
        <v>5.4</v>
      </c>
      <c r="Y20">
        <v>6</v>
      </c>
      <c r="AB20" s="57">
        <v>0.64</v>
      </c>
      <c r="AH20" s="151"/>
      <c r="AI20" s="57"/>
      <c r="AJ20" t="s">
        <v>627</v>
      </c>
    </row>
    <row r="21" spans="3:36" x14ac:dyDescent="0.25">
      <c r="C21" s="57" t="s">
        <v>579</v>
      </c>
      <c r="AB21" s="57">
        <v>0.65</v>
      </c>
      <c r="AH21" s="151"/>
      <c r="AI21" s="57"/>
      <c r="AJ21" t="s">
        <v>628</v>
      </c>
    </row>
    <row r="22" spans="3:36" x14ac:dyDescent="0.25">
      <c r="C22" s="57" t="s">
        <v>580</v>
      </c>
      <c r="AB22" s="57">
        <v>0.66</v>
      </c>
      <c r="AH22" s="151"/>
    </row>
    <row r="23" spans="3:36" x14ac:dyDescent="0.25">
      <c r="C23" s="57" t="s">
        <v>581</v>
      </c>
      <c r="AB23" s="57">
        <v>0.67</v>
      </c>
    </row>
    <row r="24" spans="3:36" x14ac:dyDescent="0.25">
      <c r="C24" s="57" t="s">
        <v>582</v>
      </c>
      <c r="AB24" s="57">
        <v>0.68</v>
      </c>
    </row>
    <row r="25" spans="3:36" x14ac:dyDescent="0.25">
      <c r="C25" s="57" t="s">
        <v>583</v>
      </c>
      <c r="AB25" s="57">
        <v>0.69</v>
      </c>
    </row>
    <row r="26" spans="3:36" x14ac:dyDescent="0.25">
      <c r="C26" s="57" t="s">
        <v>584</v>
      </c>
      <c r="AB26" s="57">
        <v>0.7</v>
      </c>
    </row>
    <row r="27" spans="3:36" x14ac:dyDescent="0.25">
      <c r="C27" s="57" t="s">
        <v>585</v>
      </c>
      <c r="AB27" s="57">
        <v>0.71</v>
      </c>
      <c r="AH27" s="151"/>
      <c r="AI27" s="151"/>
    </row>
    <row r="28" spans="3:36" x14ac:dyDescent="0.25">
      <c r="C28" s="57" t="s">
        <v>586</v>
      </c>
      <c r="AB28" s="57">
        <v>0.72</v>
      </c>
      <c r="AH28" s="151"/>
      <c r="AI28" s="151"/>
    </row>
    <row r="29" spans="3:36" x14ac:dyDescent="0.25">
      <c r="C29" s="57" t="s">
        <v>587</v>
      </c>
      <c r="AB29" s="57">
        <v>0.73</v>
      </c>
      <c r="AH29" s="151"/>
      <c r="AI29" s="151"/>
    </row>
    <row r="30" spans="3:36" x14ac:dyDescent="0.25">
      <c r="C30" s="57" t="s">
        <v>588</v>
      </c>
      <c r="AB30" s="57">
        <v>0.74</v>
      </c>
      <c r="AH30" s="151"/>
      <c r="AI30" s="151"/>
    </row>
    <row r="31" spans="3:36" x14ac:dyDescent="0.25">
      <c r="C31" s="57" t="s">
        <v>589</v>
      </c>
      <c r="AB31" s="57">
        <v>0.75</v>
      </c>
      <c r="AH31" s="151"/>
      <c r="AI31" s="151"/>
    </row>
    <row r="32" spans="3:36" x14ac:dyDescent="0.25">
      <c r="C32" s="57" t="s">
        <v>590</v>
      </c>
      <c r="AB32" s="57">
        <v>0.76</v>
      </c>
      <c r="AH32" s="151"/>
      <c r="AI32" s="151"/>
    </row>
    <row r="33" spans="3:35" x14ac:dyDescent="0.25">
      <c r="C33" s="57" t="s">
        <v>591</v>
      </c>
      <c r="AB33" s="57">
        <v>0.77</v>
      </c>
      <c r="AH33" s="151"/>
      <c r="AI33" s="151"/>
    </row>
    <row r="34" spans="3:35" x14ac:dyDescent="0.25">
      <c r="C34" s="57" t="s">
        <v>592</v>
      </c>
      <c r="AB34" s="57">
        <v>0.78</v>
      </c>
      <c r="AH34" s="151"/>
      <c r="AI34" s="151"/>
    </row>
    <row r="35" spans="3:35" x14ac:dyDescent="0.25">
      <c r="C35" s="57" t="s">
        <v>593</v>
      </c>
      <c r="AB35" s="57">
        <v>0.79</v>
      </c>
      <c r="AH35" s="151"/>
      <c r="AI35" s="151"/>
    </row>
    <row r="36" spans="3:35" x14ac:dyDescent="0.25">
      <c r="C36" s="57" t="s">
        <v>594</v>
      </c>
      <c r="AB36" s="57">
        <v>0.8</v>
      </c>
      <c r="AH36" s="151"/>
      <c r="AI36" s="151"/>
    </row>
    <row r="37" spans="3:35" x14ac:dyDescent="0.25">
      <c r="C37" s="57" t="s">
        <v>595</v>
      </c>
      <c r="AB37" s="57">
        <v>0.81</v>
      </c>
      <c r="AH37" s="151"/>
      <c r="AI37" s="151"/>
    </row>
    <row r="38" spans="3:35" x14ac:dyDescent="0.25">
      <c r="AB38" s="57">
        <v>0.82</v>
      </c>
      <c r="AH38" s="151"/>
      <c r="AI38" s="151"/>
    </row>
    <row r="39" spans="3:35" x14ac:dyDescent="0.25">
      <c r="AB39" s="57">
        <v>0.83</v>
      </c>
      <c r="AH39" s="151"/>
      <c r="AI39" s="151"/>
    </row>
    <row r="40" spans="3:35" x14ac:dyDescent="0.25">
      <c r="AB40" s="57">
        <v>0.84</v>
      </c>
      <c r="AH40" s="151"/>
      <c r="AI40" s="151"/>
    </row>
    <row r="41" spans="3:35" x14ac:dyDescent="0.25">
      <c r="D41" t="s">
        <v>663</v>
      </c>
      <c r="F41" s="57" t="s">
        <v>664</v>
      </c>
      <c r="G41" s="57"/>
      <c r="AB41" s="57">
        <v>0.85</v>
      </c>
      <c r="AH41" s="151"/>
      <c r="AI41" s="151"/>
    </row>
    <row r="42" spans="3:35" x14ac:dyDescent="0.25">
      <c r="D42" t="s">
        <v>14</v>
      </c>
      <c r="E42" t="s">
        <v>21</v>
      </c>
      <c r="F42" s="57" t="s">
        <v>14</v>
      </c>
      <c r="G42" s="57" t="s">
        <v>21</v>
      </c>
      <c r="AB42" s="57">
        <v>0.86</v>
      </c>
      <c r="AH42" s="151"/>
      <c r="AI42" s="151"/>
    </row>
    <row r="43" spans="3:35" x14ac:dyDescent="0.25">
      <c r="C43" t="str">
        <f t="shared" ref="C43:C75" si="0">CONCATENATE($G$5, C5)</f>
        <v>275ILOOP gain mb = EEPROM; VLOOP gain mb = EEPROM, FSW = EEPROM</v>
      </c>
      <c r="F43" t="s">
        <v>248</v>
      </c>
      <c r="AB43" s="57">
        <v>0.87</v>
      </c>
    </row>
    <row r="44" spans="3:35" x14ac:dyDescent="0.25">
      <c r="C44" s="57" t="str">
        <f t="shared" si="0"/>
        <v>275ILOOP gain mb = EEPROM, VLOOP gain mb = EEPROM</v>
      </c>
      <c r="F44">
        <v>0</v>
      </c>
      <c r="AB44" s="57">
        <v>0.88</v>
      </c>
    </row>
    <row r="45" spans="3:35" x14ac:dyDescent="0.25">
      <c r="C45" s="57" t="str">
        <f t="shared" si="0"/>
        <v>275ILOOP gain mb = 2, VLOOP gain mb = 0.5</v>
      </c>
      <c r="F45">
        <v>1</v>
      </c>
      <c r="AB45" s="57">
        <v>0.89</v>
      </c>
    </row>
    <row r="46" spans="3:35" x14ac:dyDescent="0.25">
      <c r="C46" s="57" t="str">
        <f t="shared" si="0"/>
        <v>275ILOOP gain mb = 2, VLOOP gain mb = 1</v>
      </c>
      <c r="F46">
        <v>2</v>
      </c>
      <c r="AB46" s="57">
        <v>0.9</v>
      </c>
    </row>
    <row r="47" spans="3:35" x14ac:dyDescent="0.25">
      <c r="C47" s="57" t="str">
        <f t="shared" si="0"/>
        <v>275ILOOP gain mb = 2, VLOOP gain mb = 2</v>
      </c>
      <c r="F47">
        <v>3</v>
      </c>
      <c r="AB47" s="57">
        <v>0.91</v>
      </c>
    </row>
    <row r="48" spans="3:35" x14ac:dyDescent="0.25">
      <c r="C48" s="57" t="str">
        <f t="shared" si="0"/>
        <v>275ILOOP gain mb = 2, VLOOP gain mb = 4</v>
      </c>
      <c r="F48">
        <v>4</v>
      </c>
      <c r="AB48" s="57">
        <v>0.92</v>
      </c>
    </row>
    <row r="49" spans="3:28" x14ac:dyDescent="0.25">
      <c r="C49" s="57" t="str">
        <f t="shared" si="0"/>
        <v>275ILOOP gain mb = 2, VLOOP gain mb = 8</v>
      </c>
      <c r="F49">
        <v>5</v>
      </c>
      <c r="AB49" s="57">
        <v>0.93</v>
      </c>
    </row>
    <row r="50" spans="3:28" x14ac:dyDescent="0.25">
      <c r="C50" s="57" t="str">
        <f t="shared" si="0"/>
        <v>275ILOOP gain mb = 3, VLOOP gain mb = 0.5</v>
      </c>
      <c r="F50">
        <v>6</v>
      </c>
      <c r="AB50" s="57">
        <v>0.94</v>
      </c>
    </row>
    <row r="51" spans="3:28" x14ac:dyDescent="0.25">
      <c r="C51" s="57" t="str">
        <f t="shared" si="0"/>
        <v>275ILOOP gain mb = 3, VLOOP gain mb = 1</v>
      </c>
      <c r="F51">
        <v>0</v>
      </c>
      <c r="AB51" s="57">
        <v>0.95</v>
      </c>
    </row>
    <row r="52" spans="3:28" x14ac:dyDescent="0.25">
      <c r="C52" s="57" t="str">
        <f t="shared" si="0"/>
        <v>275ILOOP gain mb = 3, VLOOP gain mb = 2</v>
      </c>
      <c r="F52">
        <v>1</v>
      </c>
      <c r="AB52" s="57">
        <v>0.96</v>
      </c>
    </row>
    <row r="53" spans="3:28" x14ac:dyDescent="0.25">
      <c r="C53" s="57" t="str">
        <f t="shared" si="0"/>
        <v>275ILOOP gain mb = 3, VLOOP gain mb = 4</v>
      </c>
      <c r="F53">
        <v>2</v>
      </c>
      <c r="AB53" s="57">
        <v>0.97</v>
      </c>
    </row>
    <row r="54" spans="3:28" x14ac:dyDescent="0.25">
      <c r="C54" s="57" t="str">
        <f t="shared" si="0"/>
        <v>275ILOOP gain mb = 3, VLOOP gain mb = 8</v>
      </c>
      <c r="F54">
        <v>3</v>
      </c>
      <c r="AB54" s="57">
        <v>0.98</v>
      </c>
    </row>
    <row r="55" spans="3:28" x14ac:dyDescent="0.25">
      <c r="C55" s="57" t="str">
        <f t="shared" si="0"/>
        <v>275ILOOP gain mb = 4, VLOOP gain mb = 0.5</v>
      </c>
      <c r="F55">
        <v>11</v>
      </c>
      <c r="AB55" s="57">
        <v>0.99</v>
      </c>
    </row>
    <row r="56" spans="3:28" x14ac:dyDescent="0.25">
      <c r="C56" s="57" t="str">
        <f t="shared" si="0"/>
        <v>275ILOOP gain mb = 4, VLOOP gain mb = 1</v>
      </c>
      <c r="F56">
        <v>4</v>
      </c>
      <c r="AB56" s="57">
        <v>1</v>
      </c>
    </row>
    <row r="57" spans="3:28" x14ac:dyDescent="0.25">
      <c r="C57" s="57" t="str">
        <f t="shared" si="0"/>
        <v>275ILOOP gain mb = 4, VLOOP gain mb = 2</v>
      </c>
      <c r="F57">
        <v>5</v>
      </c>
      <c r="AB57" s="57">
        <v>1.01</v>
      </c>
    </row>
    <row r="58" spans="3:28" x14ac:dyDescent="0.25">
      <c r="C58" s="57" t="str">
        <f t="shared" si="0"/>
        <v>275ILOOP gain mb = 4, VLOOP gain mb = 4</v>
      </c>
      <c r="F58">
        <v>6</v>
      </c>
      <c r="AB58" s="57">
        <v>1.02</v>
      </c>
    </row>
    <row r="59" spans="3:28" x14ac:dyDescent="0.25">
      <c r="C59" s="57" t="str">
        <f t="shared" si="0"/>
        <v>275ILOOP gain mb = 4, VLOOP gain mb = 8</v>
      </c>
      <c r="F59">
        <v>7</v>
      </c>
      <c r="AB59" s="57">
        <v>1.03</v>
      </c>
    </row>
    <row r="60" spans="3:28" x14ac:dyDescent="0.25">
      <c r="C60" s="57" t="str">
        <f t="shared" si="0"/>
        <v>275ILOOP gain mb = 5, VLOOP gain mb = 0.5</v>
      </c>
      <c r="F60">
        <v>0</v>
      </c>
      <c r="AB60" s="57">
        <v>1.04</v>
      </c>
    </row>
    <row r="61" spans="3:28" x14ac:dyDescent="0.25">
      <c r="C61" s="57" t="str">
        <f t="shared" si="0"/>
        <v>275ILOOP gain mb = 5, VLOOP gain mb = 1</v>
      </c>
      <c r="F61">
        <v>8</v>
      </c>
      <c r="AB61" s="57">
        <v>1.05</v>
      </c>
    </row>
    <row r="62" spans="3:28" x14ac:dyDescent="0.25">
      <c r="C62" s="57" t="str">
        <f t="shared" si="0"/>
        <v>275ILOOP gain mb = 5, VLOOP gain mb = 2</v>
      </c>
      <c r="F62">
        <v>9</v>
      </c>
      <c r="AB62" s="57">
        <v>1.06</v>
      </c>
    </row>
    <row r="63" spans="3:28" x14ac:dyDescent="0.25">
      <c r="C63" s="57" t="str">
        <f t="shared" si="0"/>
        <v>275ILOOP gain mb = 5, VLOOP gain mb = 4</v>
      </c>
      <c r="F63">
        <v>10</v>
      </c>
      <c r="AB63" s="57">
        <v>1.07</v>
      </c>
    </row>
    <row r="64" spans="3:28" x14ac:dyDescent="0.25">
      <c r="C64" s="57" t="str">
        <f t="shared" si="0"/>
        <v>275ILOOP gain mb = 5, VLOOP gain mb = 8</v>
      </c>
      <c r="F64">
        <v>11</v>
      </c>
      <c r="AB64" s="57">
        <v>1.08</v>
      </c>
    </row>
    <row r="65" spans="3:28" x14ac:dyDescent="0.25">
      <c r="C65" s="57" t="str">
        <f t="shared" si="0"/>
        <v>275ILOOP gain mb = 6, VLOOP gain mb = 0.5</v>
      </c>
      <c r="F65">
        <v>5</v>
      </c>
      <c r="AB65" s="57">
        <v>1.0900000000000001</v>
      </c>
    </row>
    <row r="66" spans="3:28" x14ac:dyDescent="0.25">
      <c r="C66" s="57" t="str">
        <f t="shared" si="0"/>
        <v>275ILOOP gain mb = 6, VLOOP gain mb = 1</v>
      </c>
      <c r="F66">
        <v>12</v>
      </c>
      <c r="AB66" s="57">
        <v>1.1000000000000001</v>
      </c>
    </row>
    <row r="67" spans="3:28" x14ac:dyDescent="0.25">
      <c r="C67" s="57" t="str">
        <f t="shared" si="0"/>
        <v>275ILOOP gain mb = 6, VLOOP gain mb = 2</v>
      </c>
      <c r="F67">
        <v>13</v>
      </c>
      <c r="AB67" s="57">
        <v>1.1100000000000001</v>
      </c>
    </row>
    <row r="68" spans="3:28" x14ac:dyDescent="0.25">
      <c r="C68" s="57" t="str">
        <f t="shared" si="0"/>
        <v>275ILOOP gain mb = 6, VLOOP gain mb = 4</v>
      </c>
      <c r="F68">
        <v>14</v>
      </c>
      <c r="AB68" s="57">
        <v>1.1200000000000001</v>
      </c>
    </row>
    <row r="69" spans="3:28" x14ac:dyDescent="0.25">
      <c r="C69" s="57" t="str">
        <f t="shared" si="0"/>
        <v>275ILOOP gain mb = 6, VLOOP gain mb = 8</v>
      </c>
      <c r="F69">
        <v>15</v>
      </c>
      <c r="AB69" s="57">
        <v>1.1299999999999999</v>
      </c>
    </row>
    <row r="70" spans="3:28" x14ac:dyDescent="0.25">
      <c r="C70" s="57" t="str">
        <f t="shared" si="0"/>
        <v>275ILOOP gain mb = 7, VLOOP gain mb = 0.5</v>
      </c>
      <c r="F70">
        <v>10</v>
      </c>
      <c r="AB70" s="57">
        <v>1.1399999999999999</v>
      </c>
    </row>
    <row r="71" spans="3:28" x14ac:dyDescent="0.25">
      <c r="C71" s="57" t="str">
        <f t="shared" si="0"/>
        <v>275ILOOP gain mb = 7, VLOOP gain mb = 1</v>
      </c>
      <c r="F71">
        <v>11</v>
      </c>
      <c r="AB71" s="57">
        <v>1.1499999999999999</v>
      </c>
    </row>
    <row r="72" spans="3:28" x14ac:dyDescent="0.25">
      <c r="C72" s="57" t="str">
        <f t="shared" si="0"/>
        <v>275ILOOP gain mb = 7, VLOOP gain mb = 2</v>
      </c>
      <c r="F72">
        <v>12</v>
      </c>
      <c r="AB72" s="57">
        <v>1.1599999999999999</v>
      </c>
    </row>
    <row r="73" spans="3:28" x14ac:dyDescent="0.25">
      <c r="C73" s="57" t="str">
        <f t="shared" si="0"/>
        <v>275ILOOP gain mb = 7, VLOOP gain mb = 4</v>
      </c>
      <c r="F73">
        <v>13</v>
      </c>
      <c r="AB73" s="57">
        <v>1.17</v>
      </c>
    </row>
    <row r="74" spans="3:28" x14ac:dyDescent="0.25">
      <c r="C74" s="57" t="str">
        <f t="shared" si="0"/>
        <v>275ILOOP gain mb = 7, VLOOP gain mb = 8</v>
      </c>
      <c r="F74">
        <v>14</v>
      </c>
      <c r="AB74" s="57">
        <v>1.18</v>
      </c>
    </row>
    <row r="75" spans="3:28" x14ac:dyDescent="0.25">
      <c r="C75" s="57" t="str">
        <f t="shared" si="0"/>
        <v>275ILOOP gain mb = 10, VLOOP gain mb = 2</v>
      </c>
      <c r="F75">
        <v>15</v>
      </c>
      <c r="AB75" s="57">
        <v>1.19</v>
      </c>
    </row>
    <row r="76" spans="3:28" x14ac:dyDescent="0.25">
      <c r="C76" s="57" t="str">
        <f t="shared" ref="C76:C108" si="1">CONCATENATE($G$6, C5)</f>
        <v>325ILOOP gain mb = EEPROM; VLOOP gain mb = EEPROM, FSW = EEPROM</v>
      </c>
      <c r="AB76" s="57">
        <v>1.2</v>
      </c>
    </row>
    <row r="77" spans="3:28" x14ac:dyDescent="0.25">
      <c r="C77" s="57" t="str">
        <f t="shared" si="1"/>
        <v>325ILOOP gain mb = EEPROM, VLOOP gain mb = EEPROM</v>
      </c>
      <c r="AB77">
        <v>1.22</v>
      </c>
    </row>
    <row r="78" spans="3:28" x14ac:dyDescent="0.25">
      <c r="C78" s="57" t="str">
        <f t="shared" si="1"/>
        <v>325ILOOP gain mb = 2, VLOOP gain mb = 0.5</v>
      </c>
      <c r="AB78">
        <v>1.24</v>
      </c>
    </row>
    <row r="79" spans="3:28" x14ac:dyDescent="0.25">
      <c r="C79" s="57" t="str">
        <f t="shared" si="1"/>
        <v>325ILOOP gain mb = 2, VLOOP gain mb = 1</v>
      </c>
      <c r="AB79">
        <v>1.26</v>
      </c>
    </row>
    <row r="80" spans="3:28" x14ac:dyDescent="0.25">
      <c r="C80" s="57" t="str">
        <f t="shared" si="1"/>
        <v>325ILOOP gain mb = 2, VLOOP gain mb = 2</v>
      </c>
      <c r="AB80">
        <v>1.28</v>
      </c>
    </row>
    <row r="81" spans="3:28" x14ac:dyDescent="0.25">
      <c r="C81" s="57" t="str">
        <f t="shared" si="1"/>
        <v>325ILOOP gain mb = 2, VLOOP gain mb = 4</v>
      </c>
      <c r="AB81" s="57">
        <v>1.3</v>
      </c>
    </row>
    <row r="82" spans="3:28" x14ac:dyDescent="0.25">
      <c r="C82" s="57" t="str">
        <f t="shared" si="1"/>
        <v>325ILOOP gain mb = 2, VLOOP gain mb = 8</v>
      </c>
      <c r="AB82" s="57">
        <v>1.32</v>
      </c>
    </row>
    <row r="83" spans="3:28" x14ac:dyDescent="0.25">
      <c r="C83" s="57" t="str">
        <f t="shared" si="1"/>
        <v>325ILOOP gain mb = 3, VLOOP gain mb = 0.5</v>
      </c>
      <c r="AB83" s="57">
        <v>1.34</v>
      </c>
    </row>
    <row r="84" spans="3:28" x14ac:dyDescent="0.25">
      <c r="C84" s="57" t="str">
        <f t="shared" si="1"/>
        <v>325ILOOP gain mb = 3, VLOOP gain mb = 1</v>
      </c>
      <c r="AB84" s="57">
        <v>1.36</v>
      </c>
    </row>
    <row r="85" spans="3:28" x14ac:dyDescent="0.25">
      <c r="C85" s="57" t="str">
        <f t="shared" si="1"/>
        <v>325ILOOP gain mb = 3, VLOOP gain mb = 2</v>
      </c>
      <c r="AB85" s="57">
        <v>1.38</v>
      </c>
    </row>
    <row r="86" spans="3:28" x14ac:dyDescent="0.25">
      <c r="C86" s="57" t="str">
        <f t="shared" si="1"/>
        <v>325ILOOP gain mb = 3, VLOOP gain mb = 4</v>
      </c>
      <c r="AB86" s="57">
        <v>1.4</v>
      </c>
    </row>
    <row r="87" spans="3:28" x14ac:dyDescent="0.25">
      <c r="C87" s="57" t="str">
        <f t="shared" si="1"/>
        <v>325ILOOP gain mb = 3, VLOOP gain mb = 8</v>
      </c>
      <c r="AB87" s="57">
        <v>1.42</v>
      </c>
    </row>
    <row r="88" spans="3:28" x14ac:dyDescent="0.25">
      <c r="C88" s="57" t="str">
        <f t="shared" si="1"/>
        <v>325ILOOP gain mb = 4, VLOOP gain mb = 0.5</v>
      </c>
      <c r="AB88" s="57">
        <v>1.44</v>
      </c>
    </row>
    <row r="89" spans="3:28" x14ac:dyDescent="0.25">
      <c r="C89" s="57" t="str">
        <f t="shared" si="1"/>
        <v>325ILOOP gain mb = 4, VLOOP gain mb = 1</v>
      </c>
      <c r="AB89" s="57">
        <v>1.46</v>
      </c>
    </row>
    <row r="90" spans="3:28" x14ac:dyDescent="0.25">
      <c r="C90" s="57" t="str">
        <f t="shared" si="1"/>
        <v>325ILOOP gain mb = 4, VLOOP gain mb = 2</v>
      </c>
      <c r="AB90" s="57">
        <v>1.48</v>
      </c>
    </row>
    <row r="91" spans="3:28" x14ac:dyDescent="0.25">
      <c r="C91" s="57" t="str">
        <f t="shared" si="1"/>
        <v>325ILOOP gain mb = 4, VLOOP gain mb = 4</v>
      </c>
      <c r="AB91" s="57">
        <v>1.5</v>
      </c>
    </row>
    <row r="92" spans="3:28" x14ac:dyDescent="0.25">
      <c r="C92" s="57" t="str">
        <f t="shared" si="1"/>
        <v>325ILOOP gain mb = 4, VLOOP gain mb = 8</v>
      </c>
      <c r="AB92" s="57">
        <v>1.52</v>
      </c>
    </row>
    <row r="93" spans="3:28" x14ac:dyDescent="0.25">
      <c r="C93" s="57" t="str">
        <f t="shared" si="1"/>
        <v>325ILOOP gain mb = 5, VLOOP gain mb = 0.5</v>
      </c>
      <c r="AB93" s="57">
        <v>1.54</v>
      </c>
    </row>
    <row r="94" spans="3:28" x14ac:dyDescent="0.25">
      <c r="C94" s="57" t="str">
        <f t="shared" si="1"/>
        <v>325ILOOP gain mb = 5, VLOOP gain mb = 1</v>
      </c>
      <c r="AB94" s="57">
        <v>1.56</v>
      </c>
    </row>
    <row r="95" spans="3:28" x14ac:dyDescent="0.25">
      <c r="C95" s="57" t="str">
        <f t="shared" si="1"/>
        <v>325ILOOP gain mb = 5, VLOOP gain mb = 2</v>
      </c>
      <c r="AB95" s="57">
        <v>1.58</v>
      </c>
    </row>
    <row r="96" spans="3:28" x14ac:dyDescent="0.25">
      <c r="C96" s="57" t="str">
        <f t="shared" si="1"/>
        <v>325ILOOP gain mb = 5, VLOOP gain mb = 4</v>
      </c>
      <c r="AB96" s="57">
        <v>1.6</v>
      </c>
    </row>
    <row r="97" spans="3:28" x14ac:dyDescent="0.25">
      <c r="C97" s="57" t="str">
        <f t="shared" si="1"/>
        <v>325ILOOP gain mb = 5, VLOOP gain mb = 8</v>
      </c>
      <c r="AB97" s="57">
        <v>1.62</v>
      </c>
    </row>
    <row r="98" spans="3:28" x14ac:dyDescent="0.25">
      <c r="C98" s="57" t="str">
        <f t="shared" si="1"/>
        <v>325ILOOP gain mb = 6, VLOOP gain mb = 0.5</v>
      </c>
      <c r="AB98" s="57">
        <v>1.64</v>
      </c>
    </row>
    <row r="99" spans="3:28" x14ac:dyDescent="0.25">
      <c r="C99" s="57" t="str">
        <f t="shared" si="1"/>
        <v>325ILOOP gain mb = 6, VLOOP gain mb = 1</v>
      </c>
      <c r="AB99" s="57">
        <v>1.66</v>
      </c>
    </row>
    <row r="100" spans="3:28" x14ac:dyDescent="0.25">
      <c r="C100" s="57" t="str">
        <f t="shared" si="1"/>
        <v>325ILOOP gain mb = 6, VLOOP gain mb = 2</v>
      </c>
      <c r="AB100" s="57">
        <v>1.68</v>
      </c>
    </row>
    <row r="101" spans="3:28" x14ac:dyDescent="0.25">
      <c r="C101" s="57" t="str">
        <f t="shared" si="1"/>
        <v>325ILOOP gain mb = 6, VLOOP gain mb = 4</v>
      </c>
      <c r="AB101" s="57">
        <v>1.7</v>
      </c>
    </row>
    <row r="102" spans="3:28" x14ac:dyDescent="0.25">
      <c r="C102" s="57" t="str">
        <f t="shared" si="1"/>
        <v>325ILOOP gain mb = 6, VLOOP gain mb = 8</v>
      </c>
      <c r="AB102" s="57">
        <v>1.72</v>
      </c>
    </row>
    <row r="103" spans="3:28" x14ac:dyDescent="0.25">
      <c r="C103" s="57" t="str">
        <f t="shared" si="1"/>
        <v>325ILOOP gain mb = 7, VLOOP gain mb = 0.5</v>
      </c>
      <c r="AB103" s="57">
        <v>1.74</v>
      </c>
    </row>
    <row r="104" spans="3:28" x14ac:dyDescent="0.25">
      <c r="C104" s="57" t="str">
        <f t="shared" si="1"/>
        <v>325ILOOP gain mb = 7, VLOOP gain mb = 1</v>
      </c>
      <c r="AB104" s="57">
        <v>1.76</v>
      </c>
    </row>
    <row r="105" spans="3:28" x14ac:dyDescent="0.25">
      <c r="C105" s="57" t="str">
        <f t="shared" si="1"/>
        <v>325ILOOP gain mb = 7, VLOOP gain mb = 2</v>
      </c>
      <c r="AB105" s="57">
        <v>1.78</v>
      </c>
    </row>
    <row r="106" spans="3:28" x14ac:dyDescent="0.25">
      <c r="C106" s="57" t="str">
        <f t="shared" si="1"/>
        <v>325ILOOP gain mb = 7, VLOOP gain mb = 4</v>
      </c>
      <c r="AB106" s="57">
        <v>1.8</v>
      </c>
    </row>
    <row r="107" spans="3:28" x14ac:dyDescent="0.25">
      <c r="C107" s="57" t="str">
        <f t="shared" si="1"/>
        <v>325ILOOP gain mb = 7, VLOOP gain mb = 8</v>
      </c>
      <c r="AB107" s="57">
        <v>1.82</v>
      </c>
    </row>
    <row r="108" spans="3:28" x14ac:dyDescent="0.25">
      <c r="C108" s="57" t="str">
        <f t="shared" si="1"/>
        <v>325ILOOP gain mb = 10, VLOOP gain mb = 2</v>
      </c>
      <c r="AB108" s="57">
        <v>1.84</v>
      </c>
    </row>
    <row r="109" spans="3:28" x14ac:dyDescent="0.25">
      <c r="C109" s="57" t="str">
        <f t="shared" ref="C109:C141" si="2">CONCATENATE($G$7, C5)</f>
        <v>450ILOOP gain mb = EEPROM; VLOOP gain mb = EEPROM, FSW = EEPROM</v>
      </c>
      <c r="AB109" s="57">
        <v>1.86</v>
      </c>
    </row>
    <row r="110" spans="3:28" x14ac:dyDescent="0.25">
      <c r="C110" s="57" t="str">
        <f t="shared" si="2"/>
        <v>450ILOOP gain mb = EEPROM, VLOOP gain mb = EEPROM</v>
      </c>
      <c r="AB110" s="57">
        <v>1.88</v>
      </c>
    </row>
    <row r="111" spans="3:28" x14ac:dyDescent="0.25">
      <c r="C111" s="57" t="str">
        <f t="shared" si="2"/>
        <v>450ILOOP gain mb = 2, VLOOP gain mb = 0.5</v>
      </c>
      <c r="AB111" s="57">
        <v>1.9</v>
      </c>
    </row>
    <row r="112" spans="3:28" x14ac:dyDescent="0.25">
      <c r="C112" s="57" t="str">
        <f t="shared" si="2"/>
        <v>450ILOOP gain mb = 2, VLOOP gain mb = 1</v>
      </c>
      <c r="AB112" s="57">
        <v>1.92</v>
      </c>
    </row>
    <row r="113" spans="3:28" x14ac:dyDescent="0.25">
      <c r="C113" s="57" t="str">
        <f t="shared" si="2"/>
        <v>450ILOOP gain mb = 2, VLOOP gain mb = 2</v>
      </c>
      <c r="AB113" s="57">
        <v>1.94</v>
      </c>
    </row>
    <row r="114" spans="3:28" x14ac:dyDescent="0.25">
      <c r="C114" s="57" t="str">
        <f t="shared" si="2"/>
        <v>450ILOOP gain mb = 2, VLOOP gain mb = 4</v>
      </c>
      <c r="AB114" s="57">
        <v>1.96</v>
      </c>
    </row>
    <row r="115" spans="3:28" x14ac:dyDescent="0.25">
      <c r="C115" s="57" t="str">
        <f t="shared" si="2"/>
        <v>450ILOOP gain mb = 2, VLOOP gain mb = 8</v>
      </c>
      <c r="AB115" s="57">
        <v>1.98</v>
      </c>
    </row>
    <row r="116" spans="3:28" x14ac:dyDescent="0.25">
      <c r="C116" s="57" t="str">
        <f t="shared" si="2"/>
        <v>450ILOOP gain mb = 3, VLOOP gain mb = 0.5</v>
      </c>
      <c r="AB116" s="57">
        <v>2</v>
      </c>
    </row>
    <row r="117" spans="3:28" x14ac:dyDescent="0.25">
      <c r="C117" s="57" t="str">
        <f t="shared" si="2"/>
        <v>450ILOOP gain mb = 3, VLOOP gain mb = 1</v>
      </c>
      <c r="AB117" s="57">
        <v>2.02</v>
      </c>
    </row>
    <row r="118" spans="3:28" x14ac:dyDescent="0.25">
      <c r="C118" s="57" t="str">
        <f t="shared" si="2"/>
        <v>450ILOOP gain mb = 3, VLOOP gain mb = 2</v>
      </c>
      <c r="AB118" s="57">
        <v>2.04</v>
      </c>
    </row>
    <row r="119" spans="3:28" x14ac:dyDescent="0.25">
      <c r="C119" s="57" t="str">
        <f t="shared" si="2"/>
        <v>450ILOOP gain mb = 3, VLOOP gain mb = 4</v>
      </c>
      <c r="AB119" s="57">
        <v>2.06</v>
      </c>
    </row>
    <row r="120" spans="3:28" x14ac:dyDescent="0.25">
      <c r="C120" s="57" t="str">
        <f t="shared" si="2"/>
        <v>450ILOOP gain mb = 3, VLOOP gain mb = 8</v>
      </c>
      <c r="AB120" s="57">
        <v>2.08</v>
      </c>
    </row>
    <row r="121" spans="3:28" x14ac:dyDescent="0.25">
      <c r="C121" s="57" t="str">
        <f t="shared" si="2"/>
        <v>450ILOOP gain mb = 4, VLOOP gain mb = 0.5</v>
      </c>
      <c r="AB121" s="57">
        <v>2.1</v>
      </c>
    </row>
    <row r="122" spans="3:28" x14ac:dyDescent="0.25">
      <c r="C122" s="57" t="str">
        <f t="shared" si="2"/>
        <v>450ILOOP gain mb = 4, VLOOP gain mb = 1</v>
      </c>
      <c r="AB122" s="57">
        <v>2.12</v>
      </c>
    </row>
    <row r="123" spans="3:28" x14ac:dyDescent="0.25">
      <c r="C123" s="57" t="str">
        <f t="shared" si="2"/>
        <v>450ILOOP gain mb = 4, VLOOP gain mb = 2</v>
      </c>
      <c r="AB123" s="57">
        <v>2.14</v>
      </c>
    </row>
    <row r="124" spans="3:28" x14ac:dyDescent="0.25">
      <c r="C124" s="57" t="str">
        <f t="shared" si="2"/>
        <v>450ILOOP gain mb = 4, VLOOP gain mb = 4</v>
      </c>
      <c r="AB124" s="57">
        <v>2.16</v>
      </c>
    </row>
    <row r="125" spans="3:28" x14ac:dyDescent="0.25">
      <c r="C125" s="57" t="str">
        <f t="shared" si="2"/>
        <v>450ILOOP gain mb = 4, VLOOP gain mb = 8</v>
      </c>
      <c r="AB125" s="57">
        <v>2.1800000000000002</v>
      </c>
    </row>
    <row r="126" spans="3:28" x14ac:dyDescent="0.25">
      <c r="C126" s="57" t="str">
        <f t="shared" si="2"/>
        <v>450ILOOP gain mb = 5, VLOOP gain mb = 0.5</v>
      </c>
      <c r="AB126" s="57">
        <v>2.2000000000000002</v>
      </c>
    </row>
    <row r="127" spans="3:28" x14ac:dyDescent="0.25">
      <c r="C127" s="57" t="str">
        <f t="shared" si="2"/>
        <v>450ILOOP gain mb = 5, VLOOP gain mb = 1</v>
      </c>
      <c r="AB127" s="57">
        <v>2.2200000000000002</v>
      </c>
    </row>
    <row r="128" spans="3:28" x14ac:dyDescent="0.25">
      <c r="C128" s="57" t="str">
        <f t="shared" si="2"/>
        <v>450ILOOP gain mb = 5, VLOOP gain mb = 2</v>
      </c>
      <c r="AB128" s="57">
        <v>2.2400000000000002</v>
      </c>
    </row>
    <row r="129" spans="3:28" x14ac:dyDescent="0.25">
      <c r="C129" s="57" t="str">
        <f t="shared" si="2"/>
        <v>450ILOOP gain mb = 5, VLOOP gain mb = 4</v>
      </c>
      <c r="AB129" s="57">
        <v>2.2599999999999998</v>
      </c>
    </row>
    <row r="130" spans="3:28" x14ac:dyDescent="0.25">
      <c r="C130" s="57" t="str">
        <f t="shared" si="2"/>
        <v>450ILOOP gain mb = 5, VLOOP gain mb = 8</v>
      </c>
      <c r="AB130" s="57">
        <v>2.2799999999999998</v>
      </c>
    </row>
    <row r="131" spans="3:28" x14ac:dyDescent="0.25">
      <c r="C131" s="57" t="str">
        <f t="shared" si="2"/>
        <v>450ILOOP gain mb = 6, VLOOP gain mb = 0.5</v>
      </c>
      <c r="AB131" s="57">
        <v>2.2999999999999998</v>
      </c>
    </row>
    <row r="132" spans="3:28" x14ac:dyDescent="0.25">
      <c r="C132" s="57" t="str">
        <f t="shared" si="2"/>
        <v>450ILOOP gain mb = 6, VLOOP gain mb = 1</v>
      </c>
      <c r="AB132" s="57">
        <v>2.3199999999999998</v>
      </c>
    </row>
    <row r="133" spans="3:28" x14ac:dyDescent="0.25">
      <c r="C133" s="57" t="str">
        <f t="shared" si="2"/>
        <v>450ILOOP gain mb = 6, VLOOP gain mb = 2</v>
      </c>
      <c r="AB133" s="57">
        <v>2.34</v>
      </c>
    </row>
    <row r="134" spans="3:28" x14ac:dyDescent="0.25">
      <c r="C134" s="57" t="str">
        <f t="shared" si="2"/>
        <v>450ILOOP gain mb = 6, VLOOP gain mb = 4</v>
      </c>
      <c r="AB134" s="57">
        <v>2.36</v>
      </c>
    </row>
    <row r="135" spans="3:28" x14ac:dyDescent="0.25">
      <c r="C135" s="57" t="str">
        <f t="shared" si="2"/>
        <v>450ILOOP gain mb = 6, VLOOP gain mb = 8</v>
      </c>
      <c r="AB135" s="57">
        <v>2.38</v>
      </c>
    </row>
    <row r="136" spans="3:28" x14ac:dyDescent="0.25">
      <c r="C136" s="57" t="str">
        <f t="shared" si="2"/>
        <v>450ILOOP gain mb = 7, VLOOP gain mb = 0.5</v>
      </c>
      <c r="AB136" s="57">
        <v>2.4</v>
      </c>
    </row>
    <row r="137" spans="3:28" x14ac:dyDescent="0.25">
      <c r="C137" s="57" t="str">
        <f t="shared" si="2"/>
        <v>450ILOOP gain mb = 7, VLOOP gain mb = 1</v>
      </c>
      <c r="AB137" s="57">
        <v>2.44</v>
      </c>
    </row>
    <row r="138" spans="3:28" x14ac:dyDescent="0.25">
      <c r="C138" s="57" t="str">
        <f t="shared" si="2"/>
        <v>450ILOOP gain mb = 7, VLOOP gain mb = 2</v>
      </c>
      <c r="AB138">
        <v>2.48</v>
      </c>
    </row>
    <row r="139" spans="3:28" x14ac:dyDescent="0.25">
      <c r="C139" s="57" t="str">
        <f t="shared" si="2"/>
        <v>450ILOOP gain mb = 7, VLOOP gain mb = 4</v>
      </c>
      <c r="AB139">
        <v>2.52</v>
      </c>
    </row>
    <row r="140" spans="3:28" x14ac:dyDescent="0.25">
      <c r="C140" s="57" t="str">
        <f t="shared" si="2"/>
        <v>450ILOOP gain mb = 7, VLOOP gain mb = 8</v>
      </c>
      <c r="AB140" s="57">
        <v>2.56</v>
      </c>
    </row>
    <row r="141" spans="3:28" x14ac:dyDescent="0.25">
      <c r="C141" s="57" t="str">
        <f t="shared" si="2"/>
        <v>450ILOOP gain mb = 10, VLOOP gain mb = 2</v>
      </c>
      <c r="AB141" s="57">
        <v>2.6</v>
      </c>
    </row>
    <row r="142" spans="3:28" x14ac:dyDescent="0.25">
      <c r="C142" s="57" t="str">
        <f t="shared" ref="C142:C174" si="3">CONCATENATE($G$8, C5)</f>
        <v>550ILOOP gain mb = EEPROM; VLOOP gain mb = EEPROM, FSW = EEPROM</v>
      </c>
      <c r="AB142" s="57">
        <v>2.64</v>
      </c>
    </row>
    <row r="143" spans="3:28" x14ac:dyDescent="0.25">
      <c r="C143" s="57" t="str">
        <f t="shared" si="3"/>
        <v>550ILOOP gain mb = EEPROM, VLOOP gain mb = EEPROM</v>
      </c>
      <c r="AB143" s="57">
        <v>2.68</v>
      </c>
    </row>
    <row r="144" spans="3:28" x14ac:dyDescent="0.25">
      <c r="C144" s="57" t="str">
        <f t="shared" si="3"/>
        <v>550ILOOP gain mb = 2, VLOOP gain mb = 0.5</v>
      </c>
      <c r="AB144" s="57">
        <v>2.72</v>
      </c>
    </row>
    <row r="145" spans="3:28" x14ac:dyDescent="0.25">
      <c r="C145" s="57" t="str">
        <f t="shared" si="3"/>
        <v>550ILOOP gain mb = 2, VLOOP gain mb = 1</v>
      </c>
      <c r="AB145" s="57">
        <v>2.76</v>
      </c>
    </row>
    <row r="146" spans="3:28" x14ac:dyDescent="0.25">
      <c r="C146" s="57" t="str">
        <f t="shared" si="3"/>
        <v>550ILOOP gain mb = 2, VLOOP gain mb = 2</v>
      </c>
      <c r="AB146" s="57">
        <v>2.8</v>
      </c>
    </row>
    <row r="147" spans="3:28" x14ac:dyDescent="0.25">
      <c r="C147" s="57" t="str">
        <f t="shared" si="3"/>
        <v>550ILOOP gain mb = 2, VLOOP gain mb = 4</v>
      </c>
      <c r="AB147" s="57">
        <v>2.84</v>
      </c>
    </row>
    <row r="148" spans="3:28" x14ac:dyDescent="0.25">
      <c r="C148" s="57" t="str">
        <f t="shared" si="3"/>
        <v>550ILOOP gain mb = 2, VLOOP gain mb = 8</v>
      </c>
      <c r="AB148" s="57">
        <v>2.88</v>
      </c>
    </row>
    <row r="149" spans="3:28" x14ac:dyDescent="0.25">
      <c r="C149" s="57" t="str">
        <f t="shared" si="3"/>
        <v>550ILOOP gain mb = 3, VLOOP gain mb = 0.5</v>
      </c>
      <c r="AB149" s="57">
        <v>2.92</v>
      </c>
    </row>
    <row r="150" spans="3:28" x14ac:dyDescent="0.25">
      <c r="C150" s="57" t="str">
        <f t="shared" si="3"/>
        <v>550ILOOP gain mb = 3, VLOOP gain mb = 1</v>
      </c>
      <c r="AB150" s="57">
        <v>2.96</v>
      </c>
    </row>
    <row r="151" spans="3:28" x14ac:dyDescent="0.25">
      <c r="C151" s="57" t="str">
        <f t="shared" si="3"/>
        <v>550ILOOP gain mb = 3, VLOOP gain mb = 2</v>
      </c>
      <c r="AB151" s="57">
        <v>3</v>
      </c>
    </row>
    <row r="152" spans="3:28" x14ac:dyDescent="0.25">
      <c r="C152" s="57" t="str">
        <f t="shared" si="3"/>
        <v>550ILOOP gain mb = 3, VLOOP gain mb = 4</v>
      </c>
      <c r="AB152" s="57">
        <v>3.04</v>
      </c>
    </row>
    <row r="153" spans="3:28" x14ac:dyDescent="0.25">
      <c r="C153" s="57" t="str">
        <f t="shared" si="3"/>
        <v>550ILOOP gain mb = 3, VLOOP gain mb = 8</v>
      </c>
      <c r="AB153" s="57">
        <v>3.08</v>
      </c>
    </row>
    <row r="154" spans="3:28" x14ac:dyDescent="0.25">
      <c r="C154" s="57" t="str">
        <f t="shared" si="3"/>
        <v>550ILOOP gain mb = 4, VLOOP gain mb = 0.5</v>
      </c>
      <c r="AB154" s="57">
        <v>3.12</v>
      </c>
    </row>
    <row r="155" spans="3:28" x14ac:dyDescent="0.25">
      <c r="C155" s="57" t="str">
        <f t="shared" si="3"/>
        <v>550ILOOP gain mb = 4, VLOOP gain mb = 1</v>
      </c>
      <c r="AB155" s="57">
        <v>3.16</v>
      </c>
    </row>
    <row r="156" spans="3:28" x14ac:dyDescent="0.25">
      <c r="C156" s="57" t="str">
        <f t="shared" si="3"/>
        <v>550ILOOP gain mb = 4, VLOOP gain mb = 2</v>
      </c>
      <c r="AB156" s="57">
        <v>3.2</v>
      </c>
    </row>
    <row r="157" spans="3:28" x14ac:dyDescent="0.25">
      <c r="C157" s="57" t="str">
        <f t="shared" si="3"/>
        <v>550ILOOP gain mb = 4, VLOOP gain mb = 4</v>
      </c>
      <c r="AB157" s="57">
        <v>3.24</v>
      </c>
    </row>
    <row r="158" spans="3:28" x14ac:dyDescent="0.25">
      <c r="C158" s="57" t="str">
        <f t="shared" si="3"/>
        <v>550ILOOP gain mb = 4, VLOOP gain mb = 8</v>
      </c>
      <c r="AB158" s="57">
        <v>3.28</v>
      </c>
    </row>
    <row r="159" spans="3:28" x14ac:dyDescent="0.25">
      <c r="C159" s="57" t="str">
        <f t="shared" si="3"/>
        <v>550ILOOP gain mb = 5, VLOOP gain mb = 0.5</v>
      </c>
      <c r="AB159" s="57">
        <v>3.32</v>
      </c>
    </row>
    <row r="160" spans="3:28" x14ac:dyDescent="0.25">
      <c r="C160" s="57" t="str">
        <f t="shared" si="3"/>
        <v>550ILOOP gain mb = 5, VLOOP gain mb = 1</v>
      </c>
      <c r="AB160" s="57">
        <v>3.36</v>
      </c>
    </row>
    <row r="161" spans="3:28" x14ac:dyDescent="0.25">
      <c r="C161" s="57" t="str">
        <f t="shared" si="3"/>
        <v>550ILOOP gain mb = 5, VLOOP gain mb = 2</v>
      </c>
      <c r="AB161" s="57">
        <v>3.4</v>
      </c>
    </row>
    <row r="162" spans="3:28" x14ac:dyDescent="0.25">
      <c r="C162" s="57" t="str">
        <f t="shared" si="3"/>
        <v>550ILOOP gain mb = 5, VLOOP gain mb = 4</v>
      </c>
      <c r="AB162" s="57">
        <v>3.44</v>
      </c>
    </row>
    <row r="163" spans="3:28" x14ac:dyDescent="0.25">
      <c r="C163" s="57" t="str">
        <f t="shared" si="3"/>
        <v>550ILOOP gain mb = 5, VLOOP gain mb = 8</v>
      </c>
      <c r="AB163" s="57">
        <v>3.48</v>
      </c>
    </row>
    <row r="164" spans="3:28" x14ac:dyDescent="0.25">
      <c r="C164" s="57" t="str">
        <f t="shared" si="3"/>
        <v>550ILOOP gain mb = 6, VLOOP gain mb = 0.5</v>
      </c>
      <c r="AB164" s="57">
        <v>3.52</v>
      </c>
    </row>
    <row r="165" spans="3:28" x14ac:dyDescent="0.25">
      <c r="C165" s="57" t="str">
        <f t="shared" si="3"/>
        <v>550ILOOP gain mb = 6, VLOOP gain mb = 1</v>
      </c>
      <c r="AB165" s="57">
        <v>3.56</v>
      </c>
    </row>
    <row r="166" spans="3:28" x14ac:dyDescent="0.25">
      <c r="C166" s="57" t="str">
        <f t="shared" si="3"/>
        <v>550ILOOP gain mb = 6, VLOOP gain mb = 2</v>
      </c>
      <c r="AB166" s="57">
        <v>3.6</v>
      </c>
    </row>
    <row r="167" spans="3:28" x14ac:dyDescent="0.25">
      <c r="C167" s="57" t="str">
        <f t="shared" si="3"/>
        <v>550ILOOP gain mb = 6, VLOOP gain mb = 4</v>
      </c>
      <c r="AB167" s="57">
        <v>3.64</v>
      </c>
    </row>
    <row r="168" spans="3:28" x14ac:dyDescent="0.25">
      <c r="C168" s="57" t="str">
        <f t="shared" si="3"/>
        <v>550ILOOP gain mb = 6, VLOOP gain mb = 8</v>
      </c>
      <c r="AB168" s="57">
        <v>3.68</v>
      </c>
    </row>
    <row r="169" spans="3:28" x14ac:dyDescent="0.25">
      <c r="C169" s="57" t="str">
        <f t="shared" si="3"/>
        <v>550ILOOP gain mb = 7, VLOOP gain mb = 0.5</v>
      </c>
      <c r="AB169" s="57">
        <v>3.72</v>
      </c>
    </row>
    <row r="170" spans="3:28" x14ac:dyDescent="0.25">
      <c r="C170" s="57" t="str">
        <f t="shared" si="3"/>
        <v>550ILOOP gain mb = 7, VLOOP gain mb = 1</v>
      </c>
      <c r="AB170" s="57">
        <v>3.76</v>
      </c>
    </row>
    <row r="171" spans="3:28" x14ac:dyDescent="0.25">
      <c r="C171" s="57" t="str">
        <f t="shared" si="3"/>
        <v>550ILOOP gain mb = 7, VLOOP gain mb = 2</v>
      </c>
      <c r="AB171" s="57">
        <v>3.8</v>
      </c>
    </row>
    <row r="172" spans="3:28" x14ac:dyDescent="0.25">
      <c r="C172" s="57" t="str">
        <f t="shared" si="3"/>
        <v>550ILOOP gain mb = 7, VLOOP gain mb = 4</v>
      </c>
      <c r="AB172" s="57">
        <v>3.84</v>
      </c>
    </row>
    <row r="173" spans="3:28" x14ac:dyDescent="0.25">
      <c r="C173" s="57" t="str">
        <f t="shared" si="3"/>
        <v>550ILOOP gain mb = 7, VLOOP gain mb = 8</v>
      </c>
      <c r="AB173" s="57">
        <v>3.88</v>
      </c>
    </row>
    <row r="174" spans="3:28" x14ac:dyDescent="0.25">
      <c r="C174" s="57" t="str">
        <f t="shared" si="3"/>
        <v>550ILOOP gain mb = 10, VLOOP gain mb = 2</v>
      </c>
      <c r="AB174" s="57">
        <v>3.92</v>
      </c>
    </row>
    <row r="175" spans="3:28" x14ac:dyDescent="0.25">
      <c r="C175" s="57" t="str">
        <f t="shared" ref="C175:C207" si="4">CONCATENATE($G$9, C5)</f>
        <v>650ILOOP gain mb = EEPROM; VLOOP gain mb = EEPROM, FSW = EEPROM</v>
      </c>
      <c r="AB175" s="57">
        <v>3.96</v>
      </c>
    </row>
    <row r="176" spans="3:28" x14ac:dyDescent="0.25">
      <c r="C176" s="57" t="str">
        <f t="shared" si="4"/>
        <v>650ILOOP gain mb = EEPROM, VLOOP gain mb = EEPROM</v>
      </c>
      <c r="AB176" s="57">
        <v>4</v>
      </c>
    </row>
    <row r="177" spans="3:28" x14ac:dyDescent="0.25">
      <c r="C177" s="57" t="str">
        <f t="shared" si="4"/>
        <v>650ILOOP gain mb = 2, VLOOP gain mb = 0.5</v>
      </c>
      <c r="AB177" s="57">
        <v>4.04</v>
      </c>
    </row>
    <row r="178" spans="3:28" x14ac:dyDescent="0.25">
      <c r="C178" s="57" t="str">
        <f t="shared" si="4"/>
        <v>650ILOOP gain mb = 2, VLOOP gain mb = 1</v>
      </c>
      <c r="AB178" s="57">
        <v>4.08</v>
      </c>
    </row>
    <row r="179" spans="3:28" x14ac:dyDescent="0.25">
      <c r="C179" s="57" t="str">
        <f t="shared" si="4"/>
        <v>650ILOOP gain mb = 2, VLOOP gain mb = 2</v>
      </c>
      <c r="AB179" s="57">
        <v>4.12</v>
      </c>
    </row>
    <row r="180" spans="3:28" x14ac:dyDescent="0.25">
      <c r="C180" s="57" t="str">
        <f t="shared" si="4"/>
        <v>650ILOOP gain mb = 2, VLOOP gain mb = 4</v>
      </c>
      <c r="AB180" s="57">
        <v>4.16</v>
      </c>
    </row>
    <row r="181" spans="3:28" x14ac:dyDescent="0.25">
      <c r="C181" s="57" t="str">
        <f t="shared" si="4"/>
        <v>650ILOOP gain mb = 2, VLOOP gain mb = 8</v>
      </c>
      <c r="AB181" s="57">
        <v>4.2</v>
      </c>
    </row>
    <row r="182" spans="3:28" x14ac:dyDescent="0.25">
      <c r="C182" s="57" t="str">
        <f t="shared" si="4"/>
        <v>650ILOOP gain mb = 3, VLOOP gain mb = 0.5</v>
      </c>
      <c r="AB182" s="57">
        <v>4.24</v>
      </c>
    </row>
    <row r="183" spans="3:28" x14ac:dyDescent="0.25">
      <c r="C183" s="57" t="str">
        <f t="shared" si="4"/>
        <v>650ILOOP gain mb = 3, VLOOP gain mb = 1</v>
      </c>
      <c r="AB183" s="57">
        <v>4.28</v>
      </c>
    </row>
    <row r="184" spans="3:28" x14ac:dyDescent="0.25">
      <c r="C184" s="57" t="str">
        <f t="shared" si="4"/>
        <v>650ILOOP gain mb = 3, VLOOP gain mb = 2</v>
      </c>
      <c r="AB184" s="57">
        <v>4.32</v>
      </c>
    </row>
    <row r="185" spans="3:28" x14ac:dyDescent="0.25">
      <c r="C185" s="57" t="str">
        <f t="shared" si="4"/>
        <v>650ILOOP gain mb = 3, VLOOP gain mb = 4</v>
      </c>
      <c r="AB185" s="57">
        <v>4.3600000000000003</v>
      </c>
    </row>
    <row r="186" spans="3:28" x14ac:dyDescent="0.25">
      <c r="C186" s="57" t="str">
        <f t="shared" si="4"/>
        <v>650ILOOP gain mb = 3, VLOOP gain mb = 8</v>
      </c>
      <c r="AB186" s="57">
        <v>4.4000000000000004</v>
      </c>
    </row>
    <row r="187" spans="3:28" x14ac:dyDescent="0.25">
      <c r="C187" s="57" t="str">
        <f t="shared" si="4"/>
        <v>650ILOOP gain mb = 4, VLOOP gain mb = 0.5</v>
      </c>
      <c r="AB187" s="57">
        <v>4.4400000000000004</v>
      </c>
    </row>
    <row r="188" spans="3:28" x14ac:dyDescent="0.25">
      <c r="C188" s="57" t="str">
        <f t="shared" si="4"/>
        <v>650ILOOP gain mb = 4, VLOOP gain mb = 1</v>
      </c>
      <c r="AB188" s="57">
        <v>4.4800000000000004</v>
      </c>
    </row>
    <row r="189" spans="3:28" x14ac:dyDescent="0.25">
      <c r="C189" s="57" t="str">
        <f t="shared" si="4"/>
        <v>650ILOOP gain mb = 4, VLOOP gain mb = 2</v>
      </c>
      <c r="AB189" s="57">
        <v>4.5199999999999996</v>
      </c>
    </row>
    <row r="190" spans="3:28" x14ac:dyDescent="0.25">
      <c r="C190" s="57" t="str">
        <f t="shared" si="4"/>
        <v>650ILOOP gain mb = 4, VLOOP gain mb = 4</v>
      </c>
      <c r="AB190" s="57">
        <v>4.5599999999999996</v>
      </c>
    </row>
    <row r="191" spans="3:28" x14ac:dyDescent="0.25">
      <c r="C191" s="57" t="str">
        <f t="shared" si="4"/>
        <v>650ILOOP gain mb = 4, VLOOP gain mb = 8</v>
      </c>
      <c r="AB191" s="57">
        <v>4.5999999999999996</v>
      </c>
    </row>
    <row r="192" spans="3:28" x14ac:dyDescent="0.25">
      <c r="C192" s="57" t="str">
        <f t="shared" si="4"/>
        <v>650ILOOP gain mb = 5, VLOOP gain mb = 0.5</v>
      </c>
      <c r="AB192" s="57">
        <v>4.6399999999999997</v>
      </c>
    </row>
    <row r="193" spans="3:28" x14ac:dyDescent="0.25">
      <c r="C193" s="57" t="str">
        <f t="shared" si="4"/>
        <v>650ILOOP gain mb = 5, VLOOP gain mb = 1</v>
      </c>
      <c r="AB193" s="57">
        <v>4.68</v>
      </c>
    </row>
    <row r="194" spans="3:28" x14ac:dyDescent="0.25">
      <c r="C194" s="57" t="str">
        <f t="shared" si="4"/>
        <v>650ILOOP gain mb = 5, VLOOP gain mb = 2</v>
      </c>
      <c r="AB194" s="57">
        <v>4.72</v>
      </c>
    </row>
    <row r="195" spans="3:28" x14ac:dyDescent="0.25">
      <c r="C195" s="57" t="str">
        <f t="shared" si="4"/>
        <v>650ILOOP gain mb = 5, VLOOP gain mb = 4</v>
      </c>
      <c r="AB195" s="57">
        <v>4.76</v>
      </c>
    </row>
    <row r="196" spans="3:28" x14ac:dyDescent="0.25">
      <c r="C196" s="57" t="str">
        <f t="shared" si="4"/>
        <v>650ILOOP gain mb = 5, VLOOP gain mb = 8</v>
      </c>
      <c r="AB196" s="57">
        <v>4.8</v>
      </c>
    </row>
    <row r="197" spans="3:28" x14ac:dyDescent="0.25">
      <c r="C197" s="57" t="str">
        <f t="shared" si="4"/>
        <v>650ILOOP gain mb = 6, VLOOP gain mb = 0.5</v>
      </c>
      <c r="AB197" s="57">
        <v>4.84</v>
      </c>
    </row>
    <row r="198" spans="3:28" x14ac:dyDescent="0.25">
      <c r="C198" s="57" t="str">
        <f t="shared" si="4"/>
        <v>650ILOOP gain mb = 6, VLOOP gain mb = 1</v>
      </c>
      <c r="AB198" s="57">
        <v>4.88</v>
      </c>
    </row>
    <row r="199" spans="3:28" x14ac:dyDescent="0.25">
      <c r="C199" s="57" t="str">
        <f t="shared" si="4"/>
        <v>650ILOOP gain mb = 6, VLOOP gain mb = 2</v>
      </c>
      <c r="AB199" s="57">
        <v>4.92</v>
      </c>
    </row>
    <row r="200" spans="3:28" x14ac:dyDescent="0.25">
      <c r="C200" s="57" t="str">
        <f t="shared" si="4"/>
        <v>650ILOOP gain mb = 6, VLOOP gain mb = 4</v>
      </c>
      <c r="AB200" s="57">
        <v>4.96</v>
      </c>
    </row>
    <row r="201" spans="3:28" x14ac:dyDescent="0.25">
      <c r="C201" s="57" t="str">
        <f t="shared" si="4"/>
        <v>650ILOOP gain mb = 6, VLOOP gain mb = 8</v>
      </c>
      <c r="AB201" s="57">
        <v>5</v>
      </c>
    </row>
    <row r="202" spans="3:28" x14ac:dyDescent="0.25">
      <c r="C202" s="57" t="str">
        <f t="shared" si="4"/>
        <v>650ILOOP gain mb = 7, VLOOP gain mb = 0.5</v>
      </c>
      <c r="AB202" s="57">
        <v>5.04</v>
      </c>
    </row>
    <row r="203" spans="3:28" x14ac:dyDescent="0.25">
      <c r="C203" s="57" t="str">
        <f t="shared" si="4"/>
        <v>650ILOOP gain mb = 7, VLOOP gain mb = 1</v>
      </c>
      <c r="AB203" s="57">
        <v>5.08</v>
      </c>
    </row>
    <row r="204" spans="3:28" x14ac:dyDescent="0.25">
      <c r="C204" s="57" t="str">
        <f t="shared" si="4"/>
        <v>650ILOOP gain mb = 7, VLOOP gain mb = 2</v>
      </c>
      <c r="AB204" s="57">
        <v>5.12</v>
      </c>
    </row>
    <row r="205" spans="3:28" x14ac:dyDescent="0.25">
      <c r="C205" s="57" t="str">
        <f t="shared" si="4"/>
        <v>650ILOOP gain mb = 7, VLOOP gain mb = 4</v>
      </c>
      <c r="AB205" s="57">
        <v>5.16</v>
      </c>
    </row>
    <row r="206" spans="3:28" x14ac:dyDescent="0.25">
      <c r="C206" s="57" t="str">
        <f t="shared" si="4"/>
        <v>650ILOOP gain mb = 7, VLOOP gain mb = 8</v>
      </c>
      <c r="AB206" s="57">
        <v>5.2</v>
      </c>
    </row>
    <row r="207" spans="3:28" x14ac:dyDescent="0.25">
      <c r="C207" s="57" t="str">
        <f t="shared" si="4"/>
        <v>650ILOOP gain mb = 10, VLOOP gain mb = 2</v>
      </c>
      <c r="AB207" s="57">
        <v>5.24</v>
      </c>
    </row>
    <row r="208" spans="3:28" x14ac:dyDescent="0.25">
      <c r="C208" s="57" t="str">
        <f t="shared" ref="C208:C240" si="5">CONCATENATE($G$10, C5)</f>
        <v>900ILOOP gain mb = EEPROM; VLOOP gain mb = EEPROM, FSW = EEPROM</v>
      </c>
      <c r="AB208" s="57">
        <v>5.28</v>
      </c>
    </row>
    <row r="209" spans="3:28" x14ac:dyDescent="0.25">
      <c r="C209" s="57" t="str">
        <f t="shared" si="5"/>
        <v>900ILOOP gain mb = EEPROM, VLOOP gain mb = EEPROM</v>
      </c>
      <c r="AB209" s="57">
        <v>5.32</v>
      </c>
    </row>
    <row r="210" spans="3:28" x14ac:dyDescent="0.25">
      <c r="C210" s="57" t="str">
        <f t="shared" si="5"/>
        <v>900ILOOP gain mb = 2, VLOOP gain mb = 0.5</v>
      </c>
      <c r="AB210" s="57">
        <v>5.36</v>
      </c>
    </row>
    <row r="211" spans="3:28" x14ac:dyDescent="0.25">
      <c r="C211" s="57" t="str">
        <f t="shared" si="5"/>
        <v>900ILOOP gain mb = 2, VLOOP gain mb = 1</v>
      </c>
      <c r="AB211" s="57">
        <v>5.4</v>
      </c>
    </row>
    <row r="212" spans="3:28" x14ac:dyDescent="0.25">
      <c r="C212" s="57" t="str">
        <f t="shared" si="5"/>
        <v>900ILOOP gain mb = 2, VLOOP gain mb = 2</v>
      </c>
      <c r="AB212" s="57">
        <v>5.44</v>
      </c>
    </row>
    <row r="213" spans="3:28" x14ac:dyDescent="0.25">
      <c r="C213" s="57" t="str">
        <f t="shared" si="5"/>
        <v>900ILOOP gain mb = 2, VLOOP gain mb = 4</v>
      </c>
      <c r="AB213" s="57">
        <v>5.48</v>
      </c>
    </row>
    <row r="214" spans="3:28" x14ac:dyDescent="0.25">
      <c r="C214" s="57" t="str">
        <f t="shared" si="5"/>
        <v>900ILOOP gain mb = 2, VLOOP gain mb = 8</v>
      </c>
      <c r="AB214" s="57">
        <v>5.52</v>
      </c>
    </row>
    <row r="215" spans="3:28" x14ac:dyDescent="0.25">
      <c r="C215" s="57" t="str">
        <f t="shared" si="5"/>
        <v>900ILOOP gain mb = 3, VLOOP gain mb = 0.5</v>
      </c>
      <c r="AB215" s="57">
        <v>5.56</v>
      </c>
    </row>
    <row r="216" spans="3:28" x14ac:dyDescent="0.25">
      <c r="C216" s="57" t="str">
        <f t="shared" si="5"/>
        <v>900ILOOP gain mb = 3, VLOOP gain mb = 1</v>
      </c>
      <c r="AB216" s="57">
        <v>5.6</v>
      </c>
    </row>
    <row r="217" spans="3:28" x14ac:dyDescent="0.25">
      <c r="C217" s="57" t="str">
        <f t="shared" si="5"/>
        <v>900ILOOP gain mb = 3, VLOOP gain mb = 2</v>
      </c>
      <c r="AB217" s="57">
        <v>5.64</v>
      </c>
    </row>
    <row r="218" spans="3:28" x14ac:dyDescent="0.25">
      <c r="C218" s="57" t="str">
        <f t="shared" si="5"/>
        <v>900ILOOP gain mb = 3, VLOOP gain mb = 4</v>
      </c>
      <c r="AB218" s="57">
        <v>5.68</v>
      </c>
    </row>
    <row r="219" spans="3:28" x14ac:dyDescent="0.25">
      <c r="C219" s="57" t="str">
        <f t="shared" si="5"/>
        <v>900ILOOP gain mb = 3, VLOOP gain mb = 8</v>
      </c>
      <c r="AB219" s="57">
        <v>5.72</v>
      </c>
    </row>
    <row r="220" spans="3:28" x14ac:dyDescent="0.25">
      <c r="C220" s="57" t="str">
        <f t="shared" si="5"/>
        <v>900ILOOP gain mb = 4, VLOOP gain mb = 0.5</v>
      </c>
      <c r="AB220" s="57">
        <v>5.76</v>
      </c>
    </row>
    <row r="221" spans="3:28" x14ac:dyDescent="0.25">
      <c r="C221" s="57" t="str">
        <f t="shared" si="5"/>
        <v>900ILOOP gain mb = 4, VLOOP gain mb = 1</v>
      </c>
      <c r="AB221" s="57">
        <v>5.8</v>
      </c>
    </row>
    <row r="222" spans="3:28" x14ac:dyDescent="0.25">
      <c r="C222" s="57" t="str">
        <f t="shared" si="5"/>
        <v>900ILOOP gain mb = 4, VLOOP gain mb = 2</v>
      </c>
      <c r="AB222" s="57">
        <v>5.84</v>
      </c>
    </row>
    <row r="223" spans="3:28" x14ac:dyDescent="0.25">
      <c r="C223" s="57" t="str">
        <f t="shared" si="5"/>
        <v>900ILOOP gain mb = 4, VLOOP gain mb = 4</v>
      </c>
      <c r="AB223" s="57">
        <v>5.88</v>
      </c>
    </row>
    <row r="224" spans="3:28" x14ac:dyDescent="0.25">
      <c r="C224" s="57" t="str">
        <f t="shared" si="5"/>
        <v>900ILOOP gain mb = 4, VLOOP gain mb = 8</v>
      </c>
      <c r="AB224" s="57">
        <v>5.92</v>
      </c>
    </row>
    <row r="225" spans="3:28" x14ac:dyDescent="0.25">
      <c r="C225" s="57" t="str">
        <f t="shared" si="5"/>
        <v>900ILOOP gain mb = 5, VLOOP gain mb = 0.5</v>
      </c>
      <c r="AB225" s="57">
        <v>5.96</v>
      </c>
    </row>
    <row r="226" spans="3:28" x14ac:dyDescent="0.25">
      <c r="C226" s="57" t="str">
        <f t="shared" si="5"/>
        <v>900ILOOP gain mb = 5, VLOOP gain mb = 1</v>
      </c>
      <c r="AB226" s="57">
        <v>6</v>
      </c>
    </row>
    <row r="227" spans="3:28" x14ac:dyDescent="0.25">
      <c r="C227" s="57" t="str">
        <f t="shared" si="5"/>
        <v>900ILOOP gain mb = 5, VLOOP gain mb = 2</v>
      </c>
    </row>
    <row r="228" spans="3:28" x14ac:dyDescent="0.25">
      <c r="C228" s="57" t="str">
        <f t="shared" si="5"/>
        <v>900ILOOP gain mb = 5, VLOOP gain mb = 4</v>
      </c>
    </row>
    <row r="229" spans="3:28" x14ac:dyDescent="0.25">
      <c r="C229" s="57" t="str">
        <f t="shared" si="5"/>
        <v>900ILOOP gain mb = 5, VLOOP gain mb = 8</v>
      </c>
    </row>
    <row r="230" spans="3:28" x14ac:dyDescent="0.25">
      <c r="C230" s="57" t="str">
        <f t="shared" si="5"/>
        <v>900ILOOP gain mb = 6, VLOOP gain mb = 0.5</v>
      </c>
    </row>
    <row r="231" spans="3:28" x14ac:dyDescent="0.25">
      <c r="C231" s="57" t="str">
        <f t="shared" si="5"/>
        <v>900ILOOP gain mb = 6, VLOOP gain mb = 1</v>
      </c>
    </row>
    <row r="232" spans="3:28" x14ac:dyDescent="0.25">
      <c r="C232" s="57" t="str">
        <f t="shared" si="5"/>
        <v>900ILOOP gain mb = 6, VLOOP gain mb = 2</v>
      </c>
    </row>
    <row r="233" spans="3:28" x14ac:dyDescent="0.25">
      <c r="C233" s="57" t="str">
        <f t="shared" si="5"/>
        <v>900ILOOP gain mb = 6, VLOOP gain mb = 4</v>
      </c>
    </row>
    <row r="234" spans="3:28" x14ac:dyDescent="0.25">
      <c r="C234" s="57" t="str">
        <f t="shared" si="5"/>
        <v>900ILOOP gain mb = 6, VLOOP gain mb = 8</v>
      </c>
    </row>
    <row r="235" spans="3:28" x14ac:dyDescent="0.25">
      <c r="C235" s="57" t="str">
        <f t="shared" si="5"/>
        <v>900ILOOP gain mb = 7, VLOOP gain mb = 0.5</v>
      </c>
    </row>
    <row r="236" spans="3:28" x14ac:dyDescent="0.25">
      <c r="C236" s="57" t="str">
        <f t="shared" si="5"/>
        <v>900ILOOP gain mb = 7, VLOOP gain mb = 1</v>
      </c>
    </row>
    <row r="237" spans="3:28" x14ac:dyDescent="0.25">
      <c r="C237" s="57" t="str">
        <f t="shared" si="5"/>
        <v>900ILOOP gain mb = 7, VLOOP gain mb = 2</v>
      </c>
    </row>
    <row r="238" spans="3:28" x14ac:dyDescent="0.25">
      <c r="C238" s="57" t="str">
        <f t="shared" si="5"/>
        <v>900ILOOP gain mb = 7, VLOOP gain mb = 4</v>
      </c>
    </row>
    <row r="239" spans="3:28" x14ac:dyDescent="0.25">
      <c r="C239" s="57" t="str">
        <f t="shared" si="5"/>
        <v>900ILOOP gain mb = 7, VLOOP gain mb = 8</v>
      </c>
    </row>
    <row r="240" spans="3:28" x14ac:dyDescent="0.25">
      <c r="C240" s="57" t="str">
        <f t="shared" si="5"/>
        <v>900ILOOP gain mb = 10, VLOOP gain mb = 2</v>
      </c>
    </row>
    <row r="241" spans="3:3" x14ac:dyDescent="0.25">
      <c r="C241" s="57" t="str">
        <f t="shared" ref="C241:C273" si="6">CONCATENATE($G$11, C5)</f>
        <v>1100ILOOP gain mb = EEPROM; VLOOP gain mb = EEPROM, FSW = EEPROM</v>
      </c>
    </row>
    <row r="242" spans="3:3" x14ac:dyDescent="0.25">
      <c r="C242" s="57" t="str">
        <f t="shared" si="6"/>
        <v>1100ILOOP gain mb = EEPROM, VLOOP gain mb = EEPROM</v>
      </c>
    </row>
    <row r="243" spans="3:3" x14ac:dyDescent="0.25">
      <c r="C243" s="57" t="str">
        <f t="shared" si="6"/>
        <v>1100ILOOP gain mb = 2, VLOOP gain mb = 0.5</v>
      </c>
    </row>
    <row r="244" spans="3:3" x14ac:dyDescent="0.25">
      <c r="C244" s="57" t="str">
        <f t="shared" si="6"/>
        <v>1100ILOOP gain mb = 2, VLOOP gain mb = 1</v>
      </c>
    </row>
    <row r="245" spans="3:3" x14ac:dyDescent="0.25">
      <c r="C245" s="57" t="str">
        <f t="shared" si="6"/>
        <v>1100ILOOP gain mb = 2, VLOOP gain mb = 2</v>
      </c>
    </row>
    <row r="246" spans="3:3" x14ac:dyDescent="0.25">
      <c r="C246" s="57" t="str">
        <f t="shared" si="6"/>
        <v>1100ILOOP gain mb = 2, VLOOP gain mb = 4</v>
      </c>
    </row>
    <row r="247" spans="3:3" x14ac:dyDescent="0.25">
      <c r="C247" s="57" t="str">
        <f t="shared" si="6"/>
        <v>1100ILOOP gain mb = 2, VLOOP gain mb = 8</v>
      </c>
    </row>
    <row r="248" spans="3:3" x14ac:dyDescent="0.25">
      <c r="C248" s="57" t="str">
        <f t="shared" si="6"/>
        <v>1100ILOOP gain mb = 3, VLOOP gain mb = 0.5</v>
      </c>
    </row>
    <row r="249" spans="3:3" x14ac:dyDescent="0.25">
      <c r="C249" s="57" t="str">
        <f t="shared" si="6"/>
        <v>1100ILOOP gain mb = 3, VLOOP gain mb = 1</v>
      </c>
    </row>
    <row r="250" spans="3:3" x14ac:dyDescent="0.25">
      <c r="C250" s="57" t="str">
        <f t="shared" si="6"/>
        <v>1100ILOOP gain mb = 3, VLOOP gain mb = 2</v>
      </c>
    </row>
    <row r="251" spans="3:3" x14ac:dyDescent="0.25">
      <c r="C251" s="57" t="str">
        <f t="shared" si="6"/>
        <v>1100ILOOP gain mb = 3, VLOOP gain mb = 4</v>
      </c>
    </row>
    <row r="252" spans="3:3" x14ac:dyDescent="0.25">
      <c r="C252" s="57" t="str">
        <f t="shared" si="6"/>
        <v>1100ILOOP gain mb = 3, VLOOP gain mb = 8</v>
      </c>
    </row>
    <row r="253" spans="3:3" x14ac:dyDescent="0.25">
      <c r="C253" s="57" t="str">
        <f t="shared" si="6"/>
        <v>1100ILOOP gain mb = 4, VLOOP gain mb = 0.5</v>
      </c>
    </row>
    <row r="254" spans="3:3" x14ac:dyDescent="0.25">
      <c r="C254" s="57" t="str">
        <f t="shared" si="6"/>
        <v>1100ILOOP gain mb = 4, VLOOP gain mb = 1</v>
      </c>
    </row>
    <row r="255" spans="3:3" x14ac:dyDescent="0.25">
      <c r="C255" s="57" t="str">
        <f t="shared" si="6"/>
        <v>1100ILOOP gain mb = 4, VLOOP gain mb = 2</v>
      </c>
    </row>
    <row r="256" spans="3:3" x14ac:dyDescent="0.25">
      <c r="C256" s="57" t="str">
        <f t="shared" si="6"/>
        <v>1100ILOOP gain mb = 4, VLOOP gain mb = 4</v>
      </c>
    </row>
    <row r="257" spans="3:3" x14ac:dyDescent="0.25">
      <c r="C257" s="57" t="str">
        <f t="shared" si="6"/>
        <v>1100ILOOP gain mb = 4, VLOOP gain mb = 8</v>
      </c>
    </row>
    <row r="258" spans="3:3" x14ac:dyDescent="0.25">
      <c r="C258" s="57" t="str">
        <f t="shared" si="6"/>
        <v>1100ILOOP gain mb = 5, VLOOP gain mb = 0.5</v>
      </c>
    </row>
    <row r="259" spans="3:3" x14ac:dyDescent="0.25">
      <c r="C259" s="57" t="str">
        <f t="shared" si="6"/>
        <v>1100ILOOP gain mb = 5, VLOOP gain mb = 1</v>
      </c>
    </row>
    <row r="260" spans="3:3" x14ac:dyDescent="0.25">
      <c r="C260" s="57" t="str">
        <f t="shared" si="6"/>
        <v>1100ILOOP gain mb = 5, VLOOP gain mb = 2</v>
      </c>
    </row>
    <row r="261" spans="3:3" x14ac:dyDescent="0.25">
      <c r="C261" s="57" t="str">
        <f t="shared" si="6"/>
        <v>1100ILOOP gain mb = 5, VLOOP gain mb = 4</v>
      </c>
    </row>
    <row r="262" spans="3:3" x14ac:dyDescent="0.25">
      <c r="C262" s="57" t="str">
        <f t="shared" si="6"/>
        <v>1100ILOOP gain mb = 5, VLOOP gain mb = 8</v>
      </c>
    </row>
    <row r="263" spans="3:3" x14ac:dyDescent="0.25">
      <c r="C263" s="57" t="str">
        <f t="shared" si="6"/>
        <v>1100ILOOP gain mb = 6, VLOOP gain mb = 0.5</v>
      </c>
    </row>
    <row r="264" spans="3:3" x14ac:dyDescent="0.25">
      <c r="C264" s="57" t="str">
        <f t="shared" si="6"/>
        <v>1100ILOOP gain mb = 6, VLOOP gain mb = 1</v>
      </c>
    </row>
    <row r="265" spans="3:3" x14ac:dyDescent="0.25">
      <c r="C265" s="57" t="str">
        <f t="shared" si="6"/>
        <v>1100ILOOP gain mb = 6, VLOOP gain mb = 2</v>
      </c>
    </row>
    <row r="266" spans="3:3" x14ac:dyDescent="0.25">
      <c r="C266" s="57" t="str">
        <f t="shared" si="6"/>
        <v>1100ILOOP gain mb = 6, VLOOP gain mb = 4</v>
      </c>
    </row>
    <row r="267" spans="3:3" x14ac:dyDescent="0.25">
      <c r="C267" s="57" t="str">
        <f t="shared" si="6"/>
        <v>1100ILOOP gain mb = 6, VLOOP gain mb = 8</v>
      </c>
    </row>
    <row r="268" spans="3:3" x14ac:dyDescent="0.25">
      <c r="C268" s="57" t="str">
        <f t="shared" si="6"/>
        <v>1100ILOOP gain mb = 7, VLOOP gain mb = 0.5</v>
      </c>
    </row>
    <row r="269" spans="3:3" x14ac:dyDescent="0.25">
      <c r="C269" s="57" t="str">
        <f t="shared" si="6"/>
        <v>1100ILOOP gain mb = 7, VLOOP gain mb = 1</v>
      </c>
    </row>
    <row r="270" spans="3:3" x14ac:dyDescent="0.25">
      <c r="C270" s="57" t="str">
        <f t="shared" si="6"/>
        <v>1100ILOOP gain mb = 7, VLOOP gain mb = 2</v>
      </c>
    </row>
    <row r="271" spans="3:3" x14ac:dyDescent="0.25">
      <c r="C271" s="57" t="str">
        <f t="shared" si="6"/>
        <v>1100ILOOP gain mb = 7, VLOOP gain mb = 4</v>
      </c>
    </row>
    <row r="272" spans="3:3" x14ac:dyDescent="0.25">
      <c r="C272" s="57" t="str">
        <f t="shared" si="6"/>
        <v>1100ILOOP gain mb = 7, VLOOP gain mb = 8</v>
      </c>
    </row>
    <row r="273" spans="3:3" x14ac:dyDescent="0.25">
      <c r="C273" s="57" t="str">
        <f t="shared" si="6"/>
        <v>1100ILOOP gain mb = 10, VLOOP gain mb = 2</v>
      </c>
    </row>
    <row r="274" spans="3:3" x14ac:dyDescent="0.25">
      <c r="C274" s="57" t="str">
        <f t="shared" ref="C274:C306" si="7">CONCATENATE($G$12, C5)</f>
        <v>1500ILOOP gain mb = EEPROM; VLOOP gain mb = EEPROM, FSW = EEPROM</v>
      </c>
    </row>
    <row r="275" spans="3:3" x14ac:dyDescent="0.25">
      <c r="C275" s="57" t="str">
        <f t="shared" si="7"/>
        <v>1500ILOOP gain mb = EEPROM, VLOOP gain mb = EEPROM</v>
      </c>
    </row>
    <row r="276" spans="3:3" x14ac:dyDescent="0.25">
      <c r="C276" s="57" t="str">
        <f t="shared" si="7"/>
        <v>1500ILOOP gain mb = 2, VLOOP gain mb = 0.5</v>
      </c>
    </row>
    <row r="277" spans="3:3" x14ac:dyDescent="0.25">
      <c r="C277" s="57" t="str">
        <f t="shared" si="7"/>
        <v>1500ILOOP gain mb = 2, VLOOP gain mb = 1</v>
      </c>
    </row>
    <row r="278" spans="3:3" x14ac:dyDescent="0.25">
      <c r="C278" s="57" t="str">
        <f t="shared" si="7"/>
        <v>1500ILOOP gain mb = 2, VLOOP gain mb = 2</v>
      </c>
    </row>
    <row r="279" spans="3:3" x14ac:dyDescent="0.25">
      <c r="C279" s="57" t="str">
        <f t="shared" si="7"/>
        <v>1500ILOOP gain mb = 2, VLOOP gain mb = 4</v>
      </c>
    </row>
    <row r="280" spans="3:3" x14ac:dyDescent="0.25">
      <c r="C280" s="57" t="str">
        <f t="shared" si="7"/>
        <v>1500ILOOP gain mb = 2, VLOOP gain mb = 8</v>
      </c>
    </row>
    <row r="281" spans="3:3" x14ac:dyDescent="0.25">
      <c r="C281" s="57" t="str">
        <f t="shared" si="7"/>
        <v>1500ILOOP gain mb = 3, VLOOP gain mb = 0.5</v>
      </c>
    </row>
    <row r="282" spans="3:3" x14ac:dyDescent="0.25">
      <c r="C282" s="57" t="str">
        <f t="shared" si="7"/>
        <v>1500ILOOP gain mb = 3, VLOOP gain mb = 1</v>
      </c>
    </row>
    <row r="283" spans="3:3" x14ac:dyDescent="0.25">
      <c r="C283" s="57" t="str">
        <f t="shared" si="7"/>
        <v>1500ILOOP gain mb = 3, VLOOP gain mb = 2</v>
      </c>
    </row>
    <row r="284" spans="3:3" x14ac:dyDescent="0.25">
      <c r="C284" s="57" t="str">
        <f t="shared" si="7"/>
        <v>1500ILOOP gain mb = 3, VLOOP gain mb = 4</v>
      </c>
    </row>
    <row r="285" spans="3:3" x14ac:dyDescent="0.25">
      <c r="C285" s="57" t="str">
        <f t="shared" si="7"/>
        <v>1500ILOOP gain mb = 3, VLOOP gain mb = 8</v>
      </c>
    </row>
    <row r="286" spans="3:3" x14ac:dyDescent="0.25">
      <c r="C286" s="57" t="str">
        <f t="shared" si="7"/>
        <v>1500ILOOP gain mb = 4, VLOOP gain mb = 0.5</v>
      </c>
    </row>
    <row r="287" spans="3:3" x14ac:dyDescent="0.25">
      <c r="C287" s="57" t="str">
        <f t="shared" si="7"/>
        <v>1500ILOOP gain mb = 4, VLOOP gain mb = 1</v>
      </c>
    </row>
    <row r="288" spans="3:3" x14ac:dyDescent="0.25">
      <c r="C288" s="57" t="str">
        <f t="shared" si="7"/>
        <v>1500ILOOP gain mb = 4, VLOOP gain mb = 2</v>
      </c>
    </row>
    <row r="289" spans="3:3" x14ac:dyDescent="0.25">
      <c r="C289" s="57" t="str">
        <f t="shared" si="7"/>
        <v>1500ILOOP gain mb = 4, VLOOP gain mb = 4</v>
      </c>
    </row>
    <row r="290" spans="3:3" x14ac:dyDescent="0.25">
      <c r="C290" s="57" t="str">
        <f t="shared" si="7"/>
        <v>1500ILOOP gain mb = 4, VLOOP gain mb = 8</v>
      </c>
    </row>
    <row r="291" spans="3:3" x14ac:dyDescent="0.25">
      <c r="C291" s="57" t="str">
        <f t="shared" si="7"/>
        <v>1500ILOOP gain mb = 5, VLOOP gain mb = 0.5</v>
      </c>
    </row>
    <row r="292" spans="3:3" x14ac:dyDescent="0.25">
      <c r="C292" s="57" t="str">
        <f t="shared" si="7"/>
        <v>1500ILOOP gain mb = 5, VLOOP gain mb = 1</v>
      </c>
    </row>
    <row r="293" spans="3:3" x14ac:dyDescent="0.25">
      <c r="C293" s="57" t="str">
        <f t="shared" si="7"/>
        <v>1500ILOOP gain mb = 5, VLOOP gain mb = 2</v>
      </c>
    </row>
    <row r="294" spans="3:3" x14ac:dyDescent="0.25">
      <c r="C294" s="57" t="str">
        <f t="shared" si="7"/>
        <v>1500ILOOP gain mb = 5, VLOOP gain mb = 4</v>
      </c>
    </row>
    <row r="295" spans="3:3" x14ac:dyDescent="0.25">
      <c r="C295" s="57" t="str">
        <f t="shared" si="7"/>
        <v>1500ILOOP gain mb = 5, VLOOP gain mb = 8</v>
      </c>
    </row>
    <row r="296" spans="3:3" x14ac:dyDescent="0.25">
      <c r="C296" s="57" t="str">
        <f t="shared" si="7"/>
        <v>1500ILOOP gain mb = 6, VLOOP gain mb = 0.5</v>
      </c>
    </row>
    <row r="297" spans="3:3" x14ac:dyDescent="0.25">
      <c r="C297" s="57" t="str">
        <f t="shared" si="7"/>
        <v>1500ILOOP gain mb = 6, VLOOP gain mb = 1</v>
      </c>
    </row>
    <row r="298" spans="3:3" x14ac:dyDescent="0.25">
      <c r="C298" s="57" t="str">
        <f t="shared" si="7"/>
        <v>1500ILOOP gain mb = 6, VLOOP gain mb = 2</v>
      </c>
    </row>
    <row r="299" spans="3:3" x14ac:dyDescent="0.25">
      <c r="C299" s="57" t="str">
        <f t="shared" si="7"/>
        <v>1500ILOOP gain mb = 6, VLOOP gain mb = 4</v>
      </c>
    </row>
    <row r="300" spans="3:3" x14ac:dyDescent="0.25">
      <c r="C300" s="57" t="str">
        <f t="shared" si="7"/>
        <v>1500ILOOP gain mb = 6, VLOOP gain mb = 8</v>
      </c>
    </row>
    <row r="301" spans="3:3" x14ac:dyDescent="0.25">
      <c r="C301" s="57" t="str">
        <f t="shared" si="7"/>
        <v>1500ILOOP gain mb = 7, VLOOP gain mb = 0.5</v>
      </c>
    </row>
    <row r="302" spans="3:3" x14ac:dyDescent="0.25">
      <c r="C302" s="57" t="str">
        <f t="shared" si="7"/>
        <v>1500ILOOP gain mb = 7, VLOOP gain mb = 1</v>
      </c>
    </row>
    <row r="303" spans="3:3" x14ac:dyDescent="0.25">
      <c r="C303" s="57" t="str">
        <f t="shared" si="7"/>
        <v>1500ILOOP gain mb = 7, VLOOP gain mb = 2</v>
      </c>
    </row>
    <row r="304" spans="3:3" x14ac:dyDescent="0.25">
      <c r="C304" s="57" t="str">
        <f t="shared" si="7"/>
        <v>1500ILOOP gain mb = 7, VLOOP gain mb = 4</v>
      </c>
    </row>
    <row r="305" spans="3:3" x14ac:dyDescent="0.25">
      <c r="C305" s="57" t="str">
        <f t="shared" si="7"/>
        <v>1500ILOOP gain mb = 7, VLOOP gain mb = 8</v>
      </c>
    </row>
    <row r="306" spans="3:3" x14ac:dyDescent="0.25">
      <c r="C306" s="57" t="str">
        <f t="shared" si="7"/>
        <v>1500ILOOP gain mb = 10, VLOOP gain mb = 2</v>
      </c>
    </row>
    <row r="307" spans="3:3" x14ac:dyDescent="0.25">
      <c r="C307" s="57"/>
    </row>
    <row r="308" spans="3:3" x14ac:dyDescent="0.25">
      <c r="C308" s="57"/>
    </row>
    <row r="309" spans="3:3" x14ac:dyDescent="0.25">
      <c r="C309" s="57"/>
    </row>
    <row r="310" spans="3:3" x14ac:dyDescent="0.25">
      <c r="C310" s="57"/>
    </row>
    <row r="311" spans="3:3" x14ac:dyDescent="0.25">
      <c r="C311" s="57"/>
    </row>
    <row r="312" spans="3:3" x14ac:dyDescent="0.25">
      <c r="C312" s="57"/>
    </row>
    <row r="313" spans="3:3" x14ac:dyDescent="0.25">
      <c r="C313" s="57"/>
    </row>
    <row r="1048576" spans="40:40" x14ac:dyDescent="0.25">
      <c r="AN1048576" s="5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57" customFormat="1" x14ac:dyDescent="0.25">
      <c r="B1" s="157" t="s">
        <v>223</v>
      </c>
      <c r="F1" s="157" t="s">
        <v>215</v>
      </c>
      <c r="J1" s="157" t="s">
        <v>216</v>
      </c>
      <c r="N1" s="157" t="s">
        <v>229</v>
      </c>
      <c r="R1" s="157" t="s">
        <v>39</v>
      </c>
    </row>
    <row r="2" spans="2:18" s="157" customFormat="1" x14ac:dyDescent="0.25">
      <c r="B2" s="154" t="str">
        <f>'Pin Detect Programming'!H20</f>
        <v>Open</v>
      </c>
      <c r="C2" s="156"/>
      <c r="D2" s="156"/>
      <c r="F2" s="154" t="str">
        <f>'Pin Detect Programming'!H18</f>
        <v>Open</v>
      </c>
      <c r="G2" s="153"/>
      <c r="H2" s="153"/>
      <c r="I2" s="153"/>
      <c r="J2" s="154" t="str">
        <f>'Pin Detect Programming'!H19</f>
        <v>Open</v>
      </c>
      <c r="K2" s="153"/>
      <c r="L2" s="153"/>
      <c r="M2" s="153"/>
      <c r="N2" s="154" t="str">
        <f>'Pin Detect Programming'!H21</f>
        <v>Open</v>
      </c>
      <c r="R2" s="157">
        <f>ROUND('Device Calculator'!D20, 3)</f>
        <v>1.234</v>
      </c>
    </row>
    <row r="3" spans="2:18" s="157" customFormat="1" x14ac:dyDescent="0.25">
      <c r="B3" s="154">
        <f>'Pin Detect Programming'!G20</f>
        <v>14700</v>
      </c>
      <c r="C3" s="154"/>
      <c r="D3" s="154"/>
      <c r="E3" s="153"/>
      <c r="F3" s="154">
        <f>'Pin Detect Programming'!G18</f>
        <v>14700</v>
      </c>
      <c r="G3" s="153"/>
      <c r="H3" s="153"/>
      <c r="I3" s="153"/>
      <c r="J3" s="154">
        <f>'Pin Detect Programming'!G19</f>
        <v>46400</v>
      </c>
      <c r="K3" s="153"/>
      <c r="L3" s="153"/>
      <c r="M3" s="153"/>
      <c r="N3" s="154" t="str">
        <f>'Pin Detect Programming'!G21</f>
        <v>FLOAT</v>
      </c>
      <c r="R3" s="157">
        <f>ROUND('Device Calculator'!D21, 3)</f>
        <v>0.309</v>
      </c>
    </row>
    <row r="4" spans="2:18" s="157" customFormat="1" x14ac:dyDescent="0.25">
      <c r="B4" s="162" t="s">
        <v>665</v>
      </c>
      <c r="C4" s="163"/>
      <c r="D4" s="155"/>
      <c r="F4" s="162" t="s">
        <v>665</v>
      </c>
      <c r="J4" s="162" t="s">
        <v>665</v>
      </c>
      <c r="N4" s="162" t="s">
        <v>665</v>
      </c>
      <c r="R4" s="157" t="s">
        <v>669</v>
      </c>
    </row>
    <row r="5" spans="2:18" s="157" customFormat="1" x14ac:dyDescent="0.25">
      <c r="B5" s="162" t="s">
        <v>666</v>
      </c>
      <c r="C5" s="163"/>
      <c r="D5" s="156"/>
      <c r="F5" s="162" t="s">
        <v>666</v>
      </c>
      <c r="J5" s="162" t="s">
        <v>666</v>
      </c>
      <c r="N5" s="162" t="s">
        <v>666</v>
      </c>
      <c r="R5" s="157" t="s">
        <v>668</v>
      </c>
    </row>
    <row r="6" spans="2:18" s="157" customFormat="1" x14ac:dyDescent="0.25">
      <c r="B6" s="163" t="str">
        <f>CONCATENATE(B4,B2)</f>
        <v>Top Resistor: Open</v>
      </c>
      <c r="C6" s="163"/>
      <c r="D6" s="155"/>
      <c r="F6" s="163" t="str">
        <f>CONCATENATE(F4,F2)</f>
        <v>Top Resistor: Open</v>
      </c>
      <c r="J6" s="163" t="str">
        <f>CONCATENATE(J4,J2)</f>
        <v>Top Resistor: Open</v>
      </c>
      <c r="N6" s="163" t="str">
        <f>CONCATENATE(N4,N2)</f>
        <v>Top Resistor: Open</v>
      </c>
      <c r="R6" s="164" t="str">
        <f>CONCATENATE(R4,R2)</f>
        <v xml:space="preserve">
Maximum: 1.234</v>
      </c>
    </row>
    <row r="7" spans="2:18" s="157" customFormat="1" x14ac:dyDescent="0.25">
      <c r="B7" s="163" t="str">
        <f>CONCATENATE(B5,B3)</f>
        <v xml:space="preserve">
Bottom Resistor: 14700</v>
      </c>
      <c r="C7" s="163"/>
      <c r="D7" s="155"/>
      <c r="F7" s="163" t="str">
        <f>CONCATENATE(F5,F3)</f>
        <v xml:space="preserve">
Bottom Resistor: 14700</v>
      </c>
      <c r="J7" s="163" t="str">
        <f>CONCATENATE(J5,J3)</f>
        <v xml:space="preserve">
Bottom Resistor: 46400</v>
      </c>
      <c r="N7" s="163" t="str">
        <f>CONCATENATE(N5,N3)</f>
        <v xml:space="preserve">
Bottom Resistor: FLOAT</v>
      </c>
      <c r="R7" s="164" t="str">
        <f>CONCATENATE(R5,R3)</f>
        <v>Minimum: 0.309</v>
      </c>
    </row>
    <row r="8" spans="2:18" x14ac:dyDescent="0.25">
      <c r="B8" s="160"/>
      <c r="C8" s="160"/>
      <c r="D8" s="158"/>
    </row>
    <row r="9" spans="2:18" x14ac:dyDescent="0.25">
      <c r="B9" s="161"/>
      <c r="C9" s="159"/>
      <c r="D9" s="158"/>
    </row>
    <row r="10" spans="2:18" x14ac:dyDescent="0.25">
      <c r="B10" s="163"/>
      <c r="C10" s="159"/>
      <c r="D10" s="158"/>
    </row>
    <row r="11" spans="2:18" x14ac:dyDescent="0.25">
      <c r="B11" s="163"/>
      <c r="C11" s="159"/>
      <c r="D11" s="15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31C7C-DA4B-4681-8608-902610F09EC4}">
  <dimension ref="A1:BB257"/>
  <sheetViews>
    <sheetView workbookViewId="0"/>
  </sheetViews>
  <sheetFormatPr defaultColWidth="9.140625" defaultRowHeight="15" x14ac:dyDescent="0.25"/>
  <cols>
    <col min="1" max="1" width="9.140625" style="57"/>
    <col min="2" max="2" width="10.28515625" style="57" bestFit="1" customWidth="1"/>
    <col min="3" max="3" width="10.28515625" style="57" customWidth="1"/>
    <col min="4" max="4" width="10.42578125" style="57" bestFit="1" customWidth="1"/>
    <col min="5" max="5" width="10.42578125" style="57" hidden="1" customWidth="1"/>
    <col min="6" max="6" width="10.42578125" style="57" customWidth="1"/>
    <col min="7" max="7" width="10.42578125" style="57" hidden="1" customWidth="1"/>
    <col min="8" max="8" width="10.42578125" style="57" bestFit="1" customWidth="1"/>
    <col min="9" max="9" width="10.42578125" style="57" hidden="1" customWidth="1"/>
    <col min="10" max="10" width="10.42578125" style="57" bestFit="1" customWidth="1"/>
    <col min="11" max="11" width="10.42578125" style="57" customWidth="1"/>
    <col min="12" max="13" width="10.42578125" style="57" bestFit="1" customWidth="1"/>
    <col min="14" max="14" width="10.42578125" style="57" customWidth="1"/>
    <col min="15" max="16" width="10.42578125" style="57" bestFit="1" customWidth="1"/>
    <col min="17" max="17" width="10.42578125" style="57" hidden="1" customWidth="1"/>
    <col min="18" max="18" width="10.42578125" style="57" customWidth="1"/>
    <col min="19" max="20" width="10.42578125" style="57" bestFit="1" customWidth="1"/>
    <col min="21" max="21" width="10.42578125" style="57" customWidth="1"/>
    <col min="22" max="24" width="10.42578125" style="57" bestFit="1" customWidth="1"/>
    <col min="25" max="25" width="14.42578125" style="57" bestFit="1" customWidth="1"/>
    <col min="26" max="38" width="9.140625" style="57"/>
    <col min="39" max="39" width="14.42578125" style="57" bestFit="1" customWidth="1"/>
    <col min="40" max="16384" width="9.140625" style="57"/>
  </cols>
  <sheetData>
    <row r="1" spans="1:54" x14ac:dyDescent="0.25">
      <c r="A1" s="57" t="s">
        <v>990</v>
      </c>
      <c r="B1" s="57" t="s">
        <v>797</v>
      </c>
      <c r="C1" s="57" t="s">
        <v>991</v>
      </c>
      <c r="D1" s="57" t="str">
        <f>'[3]275 KHz'!A4</f>
        <v>COMP</v>
      </c>
      <c r="E1" s="57" t="str">
        <f>'[3]275 KHz'!B4</f>
        <v>Scale</v>
      </c>
      <c r="F1" s="57" t="str">
        <f>'[3]275 KHz'!C4</f>
        <v>all bits</v>
      </c>
      <c r="G1" s="57" t="str">
        <f>'[3]275 KHz'!D4</f>
        <v>rsvd</v>
      </c>
      <c r="H1" s="57" t="str">
        <f>'[3]275 KHz'!E4</f>
        <v>SEL_GMV</v>
      </c>
      <c r="I1" s="57" t="str">
        <f>'[3]275 KHz'!F4</f>
        <v>rsvd</v>
      </c>
      <c r="J1" s="57" t="str">
        <f>'[3]275 KHz'!G4</f>
        <v>SEL_GMI</v>
      </c>
      <c r="K1" s="57" t="str">
        <f>'[3]275 KHz'!H4</f>
        <v>all bits</v>
      </c>
      <c r="L1" s="57" t="str">
        <f>'[3]275 KHz'!I4</f>
        <v>SEL_RVV</v>
      </c>
      <c r="M1" s="57" t="str">
        <f>'[3]275 KHz'!J4</f>
        <v>SEL_INTV</v>
      </c>
      <c r="N1" s="57" t="str">
        <f>'[3]275 KHz'!K4</f>
        <v>all bits</v>
      </c>
      <c r="O1" s="57" t="str">
        <f>'[3]275 KHz'!L4</f>
        <v>SEL_INTV</v>
      </c>
      <c r="P1" s="57" t="str">
        <f>'[3]275 KHz'!M4</f>
        <v>SEL_CPV</v>
      </c>
      <c r="Q1" s="57" t="str">
        <f>'[3]275 KHz'!N4</f>
        <v>rsvd</v>
      </c>
      <c r="R1" s="57" t="str">
        <f>'[3]275 KHz'!O4</f>
        <v>all bits</v>
      </c>
      <c r="S1" s="57" t="str">
        <f>'[3]275 KHz'!P4</f>
        <v>SEL_RVI</v>
      </c>
      <c r="T1" s="57" t="str">
        <f>'[3]275 KHz'!Q4</f>
        <v>SEL_INTI</v>
      </c>
      <c r="U1" s="57" t="str">
        <f>'[3]275 KHz'!R4</f>
        <v>all bits</v>
      </c>
      <c r="V1" s="57" t="str">
        <f>'[3]275 KHz'!S4</f>
        <v>SEL_INTI</v>
      </c>
      <c r="W1" s="57" t="str">
        <f>'[3]275 KHz'!T4</f>
        <v>SEL_CPI</v>
      </c>
      <c r="X1" s="57" t="str">
        <f>'[3]275 KHz'!U4</f>
        <v>SEL_RINTI</v>
      </c>
      <c r="Y1" s="57" t="s">
        <v>992</v>
      </c>
      <c r="Z1" s="57" t="s">
        <v>1</v>
      </c>
      <c r="AA1" s="57" t="s">
        <v>5</v>
      </c>
      <c r="AB1" s="57" t="s">
        <v>6</v>
      </c>
      <c r="AC1" s="57" t="s">
        <v>7</v>
      </c>
      <c r="AD1" s="57" t="s">
        <v>117</v>
      </c>
      <c r="AE1" s="57" t="s">
        <v>0</v>
      </c>
      <c r="AF1" s="57" t="s">
        <v>2</v>
      </c>
      <c r="AG1" s="57" t="s">
        <v>3</v>
      </c>
      <c r="AH1" s="57" t="s">
        <v>4</v>
      </c>
      <c r="AI1" s="57" t="s">
        <v>993</v>
      </c>
      <c r="AK1" s="57" t="str">
        <f>B1</f>
        <v>Frequency</v>
      </c>
      <c r="AL1" s="57" t="str">
        <f>D1</f>
        <v>COMP</v>
      </c>
      <c r="AM1" s="57" t="str">
        <f t="shared" ref="AM1:AO16" si="0">Y1</f>
        <v>COMP_CONFIG</v>
      </c>
      <c r="AN1" s="57" t="str">
        <f t="shared" si="0"/>
        <v>GMI</v>
      </c>
      <c r="AO1" s="57" t="str">
        <f t="shared" si="0"/>
        <v>RVI</v>
      </c>
      <c r="AP1" s="57" t="s">
        <v>805</v>
      </c>
      <c r="AQ1" s="57" t="s">
        <v>85</v>
      </c>
      <c r="AR1" s="57" t="str">
        <f>AC1</f>
        <v>CPI</v>
      </c>
      <c r="AS1" s="57" t="str">
        <f t="shared" ref="AS1:AT16" si="1">AE1</f>
        <v>GMV</v>
      </c>
      <c r="AT1" s="57" t="str">
        <f t="shared" si="1"/>
        <v>RVV</v>
      </c>
      <c r="AU1" s="57" t="s">
        <v>111</v>
      </c>
      <c r="AV1" s="57" t="str">
        <f>AH1</f>
        <v>CPV</v>
      </c>
      <c r="AW1" s="381" t="s">
        <v>157</v>
      </c>
      <c r="AX1" s="381" t="s">
        <v>800</v>
      </c>
      <c r="AY1" s="381" t="s">
        <v>801</v>
      </c>
      <c r="AZ1" s="381" t="s">
        <v>158</v>
      </c>
      <c r="BA1" s="381" t="s">
        <v>803</v>
      </c>
      <c r="BB1" s="381" t="s">
        <v>804</v>
      </c>
    </row>
    <row r="2" spans="1:54" x14ac:dyDescent="0.25">
      <c r="A2" s="57">
        <f>32*C2+BIN2DEC(D2)</f>
        <v>0</v>
      </c>
      <c r="B2" s="57">
        <v>275</v>
      </c>
      <c r="C2" s="57">
        <v>0</v>
      </c>
      <c r="D2" s="57" t="str">
        <f>'[3]275 KHz'!A6</f>
        <v>00000</v>
      </c>
      <c r="E2" s="57">
        <f>'[3]275 KHz'!B6</f>
        <v>6</v>
      </c>
      <c r="F2" s="57" t="e">
        <f>'[3]275 KHz'!C6</f>
        <v>#NUM!</v>
      </c>
      <c r="G2" s="57" t="str">
        <f>'[3]275 KHz'!D6</f>
        <v>00</v>
      </c>
      <c r="H2" s="57" t="e">
        <f>'[3]275 KHz'!E6</f>
        <v>#NUM!</v>
      </c>
      <c r="I2" s="57" t="str">
        <f>'[3]275 KHz'!F6</f>
        <v>00</v>
      </c>
      <c r="J2" s="57" t="e">
        <f>'[3]275 KHz'!G6</f>
        <v>#NUM!</v>
      </c>
      <c r="K2" s="57" t="str">
        <f>'[3]275 KHz'!H6</f>
        <v>00</v>
      </c>
      <c r="L2" s="57" t="str">
        <f>'[3]275 KHz'!I6</f>
        <v>000000</v>
      </c>
      <c r="M2" s="57" t="str">
        <f>'[3]275 KHz'!J6</f>
        <v>00</v>
      </c>
      <c r="N2" s="57" t="str">
        <f>'[3]275 KHz'!K6</f>
        <v>42</v>
      </c>
      <c r="O2" s="57" t="str">
        <f>'[3]275 KHz'!L6</f>
        <v>01</v>
      </c>
      <c r="P2" s="57" t="str">
        <f>'[3]275 KHz'!M6</f>
        <v>00001</v>
      </c>
      <c r="Q2" s="57" t="str">
        <f>'[3]275 KHz'!N6</f>
        <v>0</v>
      </c>
      <c r="R2" s="57" t="str">
        <f>'[3]275 KHz'!O6</f>
        <v>00</v>
      </c>
      <c r="S2" s="57" t="str">
        <f>'[3]275 KHz'!P6</f>
        <v>000000</v>
      </c>
      <c r="T2" s="57" t="str">
        <f>'[3]275 KHz'!Q6</f>
        <v>00</v>
      </c>
      <c r="U2" s="57" t="str">
        <f>'[3]275 KHz'!R6</f>
        <v>01</v>
      </c>
      <c r="V2" s="57" t="str">
        <f>'[3]275 KHz'!S6</f>
        <v>00</v>
      </c>
      <c r="W2" s="57" t="str">
        <f>'[3]275 KHz'!T6</f>
        <v>00000</v>
      </c>
      <c r="X2" s="57" t="str">
        <f>'[3]275 KHz'!U6</f>
        <v>1</v>
      </c>
      <c r="Y2" s="57" t="e">
        <f>DEC2HEX(HEX2DEC(U2)+2^8*HEX2DEC(R2)+2^16*HEX2DEC(N2)+2^24*HEX2DEC(K2)+2^32*HEX2DEC(F2),10)</f>
        <v>#NUM!</v>
      </c>
      <c r="Z2" s="57" t="e">
        <f>25*2^BIN2DEC(J2)</f>
        <v>#NUM!</v>
      </c>
      <c r="AA2" s="57">
        <f>5*BIN2DEC(S2)</f>
        <v>0</v>
      </c>
      <c r="AB2" s="57">
        <f>0.3333*(4*BIN2DEC(T2)+BIN2DEC(V2))</f>
        <v>0</v>
      </c>
      <c r="AC2" s="57">
        <f>3.2*BIN2DEC(W2)</f>
        <v>0</v>
      </c>
      <c r="AD2" s="57">
        <f>800*(1+BIN2DEC(X2))</f>
        <v>1600</v>
      </c>
      <c r="AE2" s="57" t="e">
        <f>25*2^BIN2DEC(H2)</f>
        <v>#NUM!</v>
      </c>
      <c r="AF2" s="57">
        <f>5*BIN2DEC(L2)</f>
        <v>0</v>
      </c>
      <c r="AG2" s="57">
        <f>1.25*(4*BIN2DEC(M2)+BIN2DEC(O2))</f>
        <v>1.25</v>
      </c>
      <c r="AH2" s="57">
        <f>6.25*BIN2DEC(P2)</f>
        <v>6.25</v>
      </c>
      <c r="AI2" s="57">
        <v>4000</v>
      </c>
      <c r="AK2" s="57">
        <f>B2</f>
        <v>275</v>
      </c>
      <c r="AL2" s="57">
        <f>BIN2DEC(D2)</f>
        <v>0</v>
      </c>
      <c r="AM2" s="57" t="e">
        <f t="shared" si="0"/>
        <v>#NUM!</v>
      </c>
      <c r="AN2" s="57" t="e">
        <f t="shared" si="0"/>
        <v>#NUM!</v>
      </c>
      <c r="AO2" s="57">
        <f t="shared" si="0"/>
        <v>0</v>
      </c>
      <c r="AP2" s="57" t="e">
        <f>AD2*Z2/10^3</f>
        <v>#NUM!</v>
      </c>
      <c r="AQ2" s="57" t="e">
        <f>AP2*AB2</f>
        <v>#NUM!</v>
      </c>
      <c r="AR2" s="57">
        <f>AC2</f>
        <v>0</v>
      </c>
      <c r="AS2" s="57" t="e">
        <f t="shared" si="1"/>
        <v>#NUM!</v>
      </c>
      <c r="AT2" s="57">
        <f t="shared" si="1"/>
        <v>0</v>
      </c>
      <c r="AU2" s="57" t="e">
        <f>AS2*AI2*AG2/10^3</f>
        <v>#NUM!</v>
      </c>
      <c r="AV2" s="57">
        <f>AH2</f>
        <v>6.25</v>
      </c>
      <c r="AW2" s="57" t="e">
        <f>AN2*AO2/10^3</f>
        <v>#NUM!</v>
      </c>
      <c r="AX2" s="382" t="e">
        <f>1/(2*PI()*AO2*AQ2*10^-9)/10^3</f>
        <v>#NUM!</v>
      </c>
      <c r="AY2" s="382" t="e">
        <f>1/(2*PI()*AO2*AR2*10^-9)/10^3</f>
        <v>#DIV/0!</v>
      </c>
      <c r="AZ2" s="57" t="e">
        <f>AS2*AT2/10^3</f>
        <v>#NUM!</v>
      </c>
      <c r="BA2" s="382" t="e">
        <f>1/(2*PI()*AT2*AU2*10^-9)/10^3</f>
        <v>#NUM!</v>
      </c>
      <c r="BB2" s="382" t="e">
        <f>1/(2*PI()*AT2*AV2*10^-9)/10^3</f>
        <v>#DIV/0!</v>
      </c>
    </row>
    <row r="3" spans="1:54" x14ac:dyDescent="0.25">
      <c r="A3" s="57">
        <f t="shared" ref="A3:A66" si="2">32*C3+BIN2DEC(D3)</f>
        <v>1</v>
      </c>
      <c r="B3" s="57">
        <v>275</v>
      </c>
      <c r="C3" s="57">
        <v>0</v>
      </c>
      <c r="D3" s="57" t="str">
        <f>'[3]275 KHz'!A7</f>
        <v>00001</v>
      </c>
      <c r="E3" s="57">
        <f>'[3]275 KHz'!B7</f>
        <v>6</v>
      </c>
      <c r="F3" s="57" t="str">
        <f>'[3]275 KHz'!C7</f>
        <v>12</v>
      </c>
      <c r="G3" s="57" t="str">
        <f>'[3]275 KHz'!D7</f>
        <v>00</v>
      </c>
      <c r="H3" s="57" t="str">
        <f>'[3]275 KHz'!E7</f>
        <v>01</v>
      </c>
      <c r="I3" s="57" t="str">
        <f>'[3]275 KHz'!F7</f>
        <v>00</v>
      </c>
      <c r="J3" s="57" t="str">
        <f>'[3]275 KHz'!G7</f>
        <v>10</v>
      </c>
      <c r="K3" s="57" t="str">
        <f>'[3]275 KHz'!H7</f>
        <v>0B</v>
      </c>
      <c r="L3" s="57" t="str">
        <f>'[3]275 KHz'!I7</f>
        <v>000010</v>
      </c>
      <c r="M3" s="57" t="str">
        <f>'[3]275 KHz'!J7</f>
        <v>11</v>
      </c>
      <c r="N3" s="57" t="str">
        <f>'[3]275 KHz'!K7</f>
        <v>F0</v>
      </c>
      <c r="O3" s="57" t="str">
        <f>'[3]275 KHz'!L7</f>
        <v>11</v>
      </c>
      <c r="P3" s="57" t="str">
        <f>'[3]275 KHz'!M7</f>
        <v>11000</v>
      </c>
      <c r="Q3" s="57" t="str">
        <f>'[3]275 KHz'!N7</f>
        <v>0</v>
      </c>
      <c r="R3" s="57" t="str">
        <f>'[3]275 KHz'!O7</f>
        <v>13</v>
      </c>
      <c r="S3" s="57" t="str">
        <f>'[3]275 KHz'!P7</f>
        <v>000100</v>
      </c>
      <c r="T3" s="57" t="str">
        <f>'[3]275 KHz'!Q7</f>
        <v>11</v>
      </c>
      <c r="U3" s="57" t="str">
        <f>'[3]275 KHz'!R7</f>
        <v>19</v>
      </c>
      <c r="V3" s="57" t="str">
        <f>'[3]275 KHz'!S7</f>
        <v>00</v>
      </c>
      <c r="W3" s="57" t="str">
        <f>'[3]275 KHz'!T7</f>
        <v>01100</v>
      </c>
      <c r="X3" s="57" t="str">
        <f>'[3]275 KHz'!U7</f>
        <v>1</v>
      </c>
      <c r="Y3" s="57" t="str">
        <f>DEC2HEX(HEX2DEC(U3)+2^8*HEX2DEC(R3)+2^16*HEX2DEC(N3)+2^24*HEX2DEC(K3)+2^32*HEX2DEC(F3),10)</f>
        <v>120BF01319</v>
      </c>
      <c r="Z3" s="57">
        <f t="shared" ref="Z3:Z66" si="3">25*2^BIN2DEC(J3)</f>
        <v>100</v>
      </c>
      <c r="AA3" s="57">
        <f t="shared" ref="AA3:AA66" si="4">5*BIN2DEC(S3)</f>
        <v>20</v>
      </c>
      <c r="AB3" s="57">
        <f t="shared" ref="AB3:AB66" si="5">0.3333*(4*BIN2DEC(T3)+BIN2DEC(V3))</f>
        <v>3.9996</v>
      </c>
      <c r="AC3" s="57">
        <f t="shared" ref="AC3:AC66" si="6">3.2*BIN2DEC(W3)</f>
        <v>38.400000000000006</v>
      </c>
      <c r="AD3" s="57">
        <f t="shared" ref="AD3:AD66" si="7">800*(1+BIN2DEC(X3))</f>
        <v>1600</v>
      </c>
      <c r="AE3" s="57">
        <f t="shared" ref="AE3:AE66" si="8">25*2^BIN2DEC(H3)</f>
        <v>50</v>
      </c>
      <c r="AF3" s="57">
        <f t="shared" ref="AF3:AF66" si="9">5*BIN2DEC(L3)</f>
        <v>10</v>
      </c>
      <c r="AG3" s="57">
        <f t="shared" ref="AG3:AG66" si="10">1.25*(4*BIN2DEC(M3)+BIN2DEC(O3))</f>
        <v>18.75</v>
      </c>
      <c r="AH3" s="57">
        <f t="shared" ref="AH3:AH66" si="11">6.25*BIN2DEC(P3)</f>
        <v>150</v>
      </c>
      <c r="AI3" s="57">
        <v>4000</v>
      </c>
      <c r="AK3" s="57">
        <f>B3</f>
        <v>275</v>
      </c>
      <c r="AL3" s="57">
        <f>BIN2DEC(D3)</f>
        <v>1</v>
      </c>
      <c r="AM3" s="57" t="str">
        <f t="shared" si="0"/>
        <v>120BF01319</v>
      </c>
      <c r="AN3" s="57">
        <f>Z3</f>
        <v>100</v>
      </c>
      <c r="AO3" s="57">
        <f>AA3</f>
        <v>20</v>
      </c>
      <c r="AP3" s="57">
        <f>AD3*Z3/10^3</f>
        <v>160</v>
      </c>
      <c r="AQ3" s="57">
        <f>AP3*AB3</f>
        <v>639.93600000000004</v>
      </c>
      <c r="AR3" s="57">
        <f>AC3</f>
        <v>38.400000000000006</v>
      </c>
      <c r="AS3" s="57">
        <f t="shared" si="1"/>
        <v>50</v>
      </c>
      <c r="AT3" s="57">
        <f t="shared" si="1"/>
        <v>10</v>
      </c>
      <c r="AU3" s="57">
        <f>AS3*AI3*AG3/10^3</f>
        <v>3750</v>
      </c>
      <c r="AV3" s="57">
        <f>AH3</f>
        <v>150</v>
      </c>
      <c r="AW3" s="57">
        <f>AN3*AO3/10^3</f>
        <v>2</v>
      </c>
      <c r="AX3" s="382">
        <f>1/(2*PI()*AO3*AQ3*10^-9)/10^3</f>
        <v>12.435223451399461</v>
      </c>
      <c r="AY3" s="382">
        <f>1/(2*PI()*AO3*AR3*10^-9)/10^3</f>
        <v>207.23299881757202</v>
      </c>
      <c r="AZ3" s="57">
        <f>AS3*AT3/10^3</f>
        <v>0.5</v>
      </c>
      <c r="BA3" s="382">
        <f>1/(2*PI()*AT3*AU3*10^-9)/10^3</f>
        <v>4.2441318157838754</v>
      </c>
      <c r="BB3" s="382">
        <f>1/(2*PI()*AT3*AV3*10^-9)/10^3</f>
        <v>106.10329539459688</v>
      </c>
    </row>
    <row r="4" spans="1:54" x14ac:dyDescent="0.25">
      <c r="A4" s="57">
        <f t="shared" si="2"/>
        <v>2</v>
      </c>
      <c r="B4" s="57">
        <v>275</v>
      </c>
      <c r="C4" s="57">
        <v>0</v>
      </c>
      <c r="D4" s="57" t="str">
        <f>'[3]275 KHz'!A8</f>
        <v>00010</v>
      </c>
      <c r="E4" s="57">
        <f>'[3]275 KHz'!B8</f>
        <v>6</v>
      </c>
      <c r="F4" s="57" t="str">
        <f>'[3]275 KHz'!C8</f>
        <v>12</v>
      </c>
      <c r="G4" s="57" t="str">
        <f>'[3]275 KHz'!D8</f>
        <v>00</v>
      </c>
      <c r="H4" s="57" t="str">
        <f>'[3]275 KHz'!E8</f>
        <v>01</v>
      </c>
      <c r="I4" s="57" t="str">
        <f>'[3]275 KHz'!F8</f>
        <v>00</v>
      </c>
      <c r="J4" s="57" t="str">
        <f>'[3]275 KHz'!G8</f>
        <v>10</v>
      </c>
      <c r="K4" s="57" t="str">
        <f>'[3]275 KHz'!H8</f>
        <v>13</v>
      </c>
      <c r="L4" s="57" t="str">
        <f>'[3]275 KHz'!I8</f>
        <v>000100</v>
      </c>
      <c r="M4" s="57" t="str">
        <f>'[3]275 KHz'!J8</f>
        <v>11</v>
      </c>
      <c r="N4" s="57" t="str">
        <f>'[3]275 KHz'!K8</f>
        <v>18</v>
      </c>
      <c r="O4" s="57" t="str">
        <f>'[3]275 KHz'!L8</f>
        <v>00</v>
      </c>
      <c r="P4" s="57" t="str">
        <f>'[3]275 KHz'!M8</f>
        <v>01100</v>
      </c>
      <c r="Q4" s="57" t="str">
        <f>'[3]275 KHz'!N8</f>
        <v>0</v>
      </c>
      <c r="R4" s="57" t="str">
        <f>'[3]275 KHz'!O8</f>
        <v>13</v>
      </c>
      <c r="S4" s="57" t="str">
        <f>'[3]275 KHz'!P8</f>
        <v>000100</v>
      </c>
      <c r="T4" s="57" t="str">
        <f>'[3]275 KHz'!Q8</f>
        <v>11</v>
      </c>
      <c r="U4" s="57" t="str">
        <f>'[3]275 KHz'!R8</f>
        <v>19</v>
      </c>
      <c r="V4" s="57" t="str">
        <f>'[3]275 KHz'!S8</f>
        <v>00</v>
      </c>
      <c r="W4" s="57" t="str">
        <f>'[3]275 KHz'!T8</f>
        <v>01100</v>
      </c>
      <c r="X4" s="57" t="str">
        <f>'[3]275 KHz'!U8</f>
        <v>1</v>
      </c>
      <c r="Y4" s="57" t="str">
        <f t="shared" ref="Y4:Y67" si="12">DEC2HEX(HEX2DEC(U4)+2^8*HEX2DEC(R4)+2^16*HEX2DEC(N4)+2^24*HEX2DEC(K4)+2^32*HEX2DEC(F4),10)</f>
        <v>1213181319</v>
      </c>
      <c r="Z4" s="57">
        <f t="shared" si="3"/>
        <v>100</v>
      </c>
      <c r="AA4" s="57">
        <f t="shared" si="4"/>
        <v>20</v>
      </c>
      <c r="AB4" s="57">
        <f t="shared" si="5"/>
        <v>3.9996</v>
      </c>
      <c r="AC4" s="57">
        <f t="shared" si="6"/>
        <v>38.400000000000006</v>
      </c>
      <c r="AD4" s="57">
        <f t="shared" si="7"/>
        <v>1600</v>
      </c>
      <c r="AE4" s="57">
        <f t="shared" si="8"/>
        <v>50</v>
      </c>
      <c r="AF4" s="57">
        <f t="shared" si="9"/>
        <v>20</v>
      </c>
      <c r="AG4" s="57">
        <f t="shared" si="10"/>
        <v>15</v>
      </c>
      <c r="AH4" s="57">
        <f t="shared" si="11"/>
        <v>75</v>
      </c>
      <c r="AI4" s="57">
        <v>4000</v>
      </c>
      <c r="AK4" s="57">
        <f t="shared" ref="AK4:AK67" si="13">B4</f>
        <v>275</v>
      </c>
      <c r="AL4" s="57">
        <f t="shared" ref="AL4:AL67" si="14">BIN2DEC(D4)</f>
        <v>2</v>
      </c>
      <c r="AM4" s="57" t="str">
        <f t="shared" si="0"/>
        <v>1213181319</v>
      </c>
      <c r="AN4" s="57">
        <f t="shared" si="0"/>
        <v>100</v>
      </c>
      <c r="AO4" s="57">
        <f t="shared" si="0"/>
        <v>20</v>
      </c>
      <c r="AP4" s="57">
        <f t="shared" ref="AP4:AP67" si="15">AD4*Z4/10^3</f>
        <v>160</v>
      </c>
      <c r="AQ4" s="57">
        <f t="shared" ref="AQ4:AQ67" si="16">AP4*AB4</f>
        <v>639.93600000000004</v>
      </c>
      <c r="AR4" s="57">
        <f t="shared" ref="AR4:AR67" si="17">AC4</f>
        <v>38.400000000000006</v>
      </c>
      <c r="AS4" s="57">
        <f t="shared" si="1"/>
        <v>50</v>
      </c>
      <c r="AT4" s="57">
        <f t="shared" si="1"/>
        <v>20</v>
      </c>
      <c r="AU4" s="57">
        <f t="shared" ref="AU4:AU67" si="18">AS4*AI4*AG4/10^3</f>
        <v>3000</v>
      </c>
      <c r="AV4" s="57">
        <f t="shared" ref="AV4:AV67" si="19">AH4</f>
        <v>75</v>
      </c>
      <c r="AW4" s="57">
        <f t="shared" ref="AW4:AW67" si="20">AN4*AO4/10^3</f>
        <v>2</v>
      </c>
      <c r="AX4" s="382">
        <f t="shared" ref="AX4:AX67" si="21">1/(2*PI()*AO4*AQ4*10^-9)/10^3</f>
        <v>12.435223451399461</v>
      </c>
      <c r="AY4" s="382">
        <f t="shared" ref="AY4:AY67" si="22">1/(2*PI()*AO4*AR4*10^-9)/10^3</f>
        <v>207.23299881757202</v>
      </c>
      <c r="AZ4" s="57">
        <f t="shared" ref="AZ4:AZ67" si="23">AS4*AT4/10^3</f>
        <v>1</v>
      </c>
      <c r="BA4" s="382">
        <f t="shared" ref="BA4:BA67" si="24">1/(2*PI()*AT4*AU4*10^-9)/10^3</f>
        <v>2.6525823848649224</v>
      </c>
      <c r="BB4" s="382">
        <f t="shared" ref="BB4:BB67" si="25">1/(2*PI()*AT4*AV4*10^-9)/10^3</f>
        <v>106.10329539459688</v>
      </c>
    </row>
    <row r="5" spans="1:54" x14ac:dyDescent="0.25">
      <c r="A5" s="57">
        <f t="shared" si="2"/>
        <v>3</v>
      </c>
      <c r="B5" s="57">
        <v>275</v>
      </c>
      <c r="C5" s="57">
        <v>0</v>
      </c>
      <c r="D5" s="57" t="str">
        <f>'[3]275 KHz'!A9</f>
        <v>00011</v>
      </c>
      <c r="E5" s="57">
        <f>'[3]275 KHz'!B9</f>
        <v>6</v>
      </c>
      <c r="F5" s="57" t="str">
        <f>'[3]275 KHz'!C9</f>
        <v>12</v>
      </c>
      <c r="G5" s="57" t="str">
        <f>'[3]275 KHz'!D9</f>
        <v>00</v>
      </c>
      <c r="H5" s="57" t="str">
        <f>'[3]275 KHz'!E9</f>
        <v>01</v>
      </c>
      <c r="I5" s="57" t="str">
        <f>'[3]275 KHz'!F9</f>
        <v>00</v>
      </c>
      <c r="J5" s="57" t="str">
        <f>'[3]275 KHz'!G9</f>
        <v>10</v>
      </c>
      <c r="K5" s="57" t="str">
        <f>'[3]275 KHz'!H9</f>
        <v>21</v>
      </c>
      <c r="L5" s="57" t="str">
        <f>'[3]275 KHz'!I9</f>
        <v>001000</v>
      </c>
      <c r="M5" s="57" t="str">
        <f>'[3]275 KHz'!J9</f>
        <v>01</v>
      </c>
      <c r="N5" s="57" t="str">
        <f>'[3]275 KHz'!K9</f>
        <v>8C</v>
      </c>
      <c r="O5" s="57" t="str">
        <f>'[3]275 KHz'!L9</f>
        <v>10</v>
      </c>
      <c r="P5" s="57" t="str">
        <f>'[3]275 KHz'!M9</f>
        <v>00110</v>
      </c>
      <c r="Q5" s="57" t="str">
        <f>'[3]275 KHz'!N9</f>
        <v>0</v>
      </c>
      <c r="R5" s="57" t="str">
        <f>'[3]275 KHz'!O9</f>
        <v>13</v>
      </c>
      <c r="S5" s="57" t="str">
        <f>'[3]275 KHz'!P9</f>
        <v>000100</v>
      </c>
      <c r="T5" s="57" t="str">
        <f>'[3]275 KHz'!Q9</f>
        <v>11</v>
      </c>
      <c r="U5" s="57" t="str">
        <f>'[3]275 KHz'!R9</f>
        <v>19</v>
      </c>
      <c r="V5" s="57" t="str">
        <f>'[3]275 KHz'!S9</f>
        <v>00</v>
      </c>
      <c r="W5" s="57" t="str">
        <f>'[3]275 KHz'!T9</f>
        <v>01100</v>
      </c>
      <c r="X5" s="57" t="str">
        <f>'[3]275 KHz'!U9</f>
        <v>1</v>
      </c>
      <c r="Y5" s="57" t="str">
        <f t="shared" si="12"/>
        <v>12218C1319</v>
      </c>
      <c r="Z5" s="57">
        <f t="shared" si="3"/>
        <v>100</v>
      </c>
      <c r="AA5" s="57">
        <f t="shared" si="4"/>
        <v>20</v>
      </c>
      <c r="AB5" s="57">
        <f t="shared" si="5"/>
        <v>3.9996</v>
      </c>
      <c r="AC5" s="57">
        <f t="shared" si="6"/>
        <v>38.400000000000006</v>
      </c>
      <c r="AD5" s="57">
        <f t="shared" si="7"/>
        <v>1600</v>
      </c>
      <c r="AE5" s="57">
        <f t="shared" si="8"/>
        <v>50</v>
      </c>
      <c r="AF5" s="57">
        <f t="shared" si="9"/>
        <v>40</v>
      </c>
      <c r="AG5" s="57">
        <f t="shared" si="10"/>
        <v>7.5</v>
      </c>
      <c r="AH5" s="57">
        <f t="shared" si="11"/>
        <v>37.5</v>
      </c>
      <c r="AI5" s="57">
        <v>4000</v>
      </c>
      <c r="AK5" s="57">
        <f t="shared" si="13"/>
        <v>275</v>
      </c>
      <c r="AL5" s="57">
        <f t="shared" si="14"/>
        <v>3</v>
      </c>
      <c r="AM5" s="57" t="str">
        <f t="shared" si="0"/>
        <v>12218C1319</v>
      </c>
      <c r="AN5" s="57">
        <f t="shared" si="0"/>
        <v>100</v>
      </c>
      <c r="AO5" s="57">
        <f t="shared" si="0"/>
        <v>20</v>
      </c>
      <c r="AP5" s="57">
        <f t="shared" si="15"/>
        <v>160</v>
      </c>
      <c r="AQ5" s="57">
        <f t="shared" si="16"/>
        <v>639.93600000000004</v>
      </c>
      <c r="AR5" s="57">
        <f t="shared" si="17"/>
        <v>38.400000000000006</v>
      </c>
      <c r="AS5" s="57">
        <f t="shared" si="1"/>
        <v>50</v>
      </c>
      <c r="AT5" s="57">
        <f t="shared" si="1"/>
        <v>40</v>
      </c>
      <c r="AU5" s="57">
        <f t="shared" si="18"/>
        <v>1500</v>
      </c>
      <c r="AV5" s="57">
        <f t="shared" si="19"/>
        <v>37.5</v>
      </c>
      <c r="AW5" s="57">
        <f t="shared" si="20"/>
        <v>2</v>
      </c>
      <c r="AX5" s="382">
        <f t="shared" si="21"/>
        <v>12.435223451399461</v>
      </c>
      <c r="AY5" s="382">
        <f t="shared" si="22"/>
        <v>207.23299881757202</v>
      </c>
      <c r="AZ5" s="57">
        <f t="shared" si="23"/>
        <v>2</v>
      </c>
      <c r="BA5" s="382">
        <f t="shared" si="24"/>
        <v>2.6525823848649224</v>
      </c>
      <c r="BB5" s="382">
        <f t="shared" si="25"/>
        <v>106.10329539459688</v>
      </c>
    </row>
    <row r="6" spans="1:54" x14ac:dyDescent="0.25">
      <c r="A6" s="57">
        <f t="shared" si="2"/>
        <v>4</v>
      </c>
      <c r="B6" s="57">
        <v>275</v>
      </c>
      <c r="C6" s="57">
        <v>0</v>
      </c>
      <c r="D6" s="57" t="str">
        <f>'[3]275 KHz'!A10</f>
        <v>00100</v>
      </c>
      <c r="E6" s="57">
        <f>'[3]275 KHz'!B10</f>
        <v>6</v>
      </c>
      <c r="F6" s="57" t="str">
        <f>'[3]275 KHz'!C10</f>
        <v>12</v>
      </c>
      <c r="G6" s="57" t="str">
        <f>'[3]275 KHz'!D10</f>
        <v>00</v>
      </c>
      <c r="H6" s="57" t="str">
        <f>'[3]275 KHz'!E10</f>
        <v>01</v>
      </c>
      <c r="I6" s="57" t="str">
        <f>'[3]275 KHz'!F10</f>
        <v>00</v>
      </c>
      <c r="J6" s="57" t="str">
        <f>'[3]275 KHz'!G10</f>
        <v>10</v>
      </c>
      <c r="K6" s="57" t="str">
        <f>'[3]275 KHz'!H10</f>
        <v>40</v>
      </c>
      <c r="L6" s="57" t="str">
        <f>'[3]275 KHz'!I10</f>
        <v>010000</v>
      </c>
      <c r="M6" s="57" t="str">
        <f>'[3]275 KHz'!J10</f>
        <v>00</v>
      </c>
      <c r="N6" s="57" t="str">
        <f>'[3]275 KHz'!K10</f>
        <v>C6</v>
      </c>
      <c r="O6" s="57" t="str">
        <f>'[3]275 KHz'!L10</f>
        <v>11</v>
      </c>
      <c r="P6" s="57" t="str">
        <f>'[3]275 KHz'!M10</f>
        <v>00011</v>
      </c>
      <c r="Q6" s="57" t="str">
        <f>'[3]275 KHz'!N10</f>
        <v>0</v>
      </c>
      <c r="R6" s="57" t="str">
        <f>'[3]275 KHz'!O10</f>
        <v>13</v>
      </c>
      <c r="S6" s="57" t="str">
        <f>'[3]275 KHz'!P10</f>
        <v>000100</v>
      </c>
      <c r="T6" s="57" t="str">
        <f>'[3]275 KHz'!Q10</f>
        <v>11</v>
      </c>
      <c r="U6" s="57" t="str">
        <f>'[3]275 KHz'!R10</f>
        <v>19</v>
      </c>
      <c r="V6" s="57" t="str">
        <f>'[3]275 KHz'!S10</f>
        <v>00</v>
      </c>
      <c r="W6" s="57" t="str">
        <f>'[3]275 KHz'!T10</f>
        <v>01100</v>
      </c>
      <c r="X6" s="57" t="str">
        <f>'[3]275 KHz'!U10</f>
        <v>1</v>
      </c>
      <c r="Y6" s="57" t="str">
        <f t="shared" si="12"/>
        <v>1240C61319</v>
      </c>
      <c r="Z6" s="57">
        <f t="shared" si="3"/>
        <v>100</v>
      </c>
      <c r="AA6" s="57">
        <f t="shared" si="4"/>
        <v>20</v>
      </c>
      <c r="AB6" s="57">
        <f t="shared" si="5"/>
        <v>3.9996</v>
      </c>
      <c r="AC6" s="57">
        <f t="shared" si="6"/>
        <v>38.400000000000006</v>
      </c>
      <c r="AD6" s="57">
        <f t="shared" si="7"/>
        <v>1600</v>
      </c>
      <c r="AE6" s="57">
        <f t="shared" si="8"/>
        <v>50</v>
      </c>
      <c r="AF6" s="57">
        <f t="shared" si="9"/>
        <v>80</v>
      </c>
      <c r="AG6" s="57">
        <f t="shared" si="10"/>
        <v>3.75</v>
      </c>
      <c r="AH6" s="57">
        <f t="shared" si="11"/>
        <v>18.75</v>
      </c>
      <c r="AI6" s="57">
        <v>4000</v>
      </c>
      <c r="AK6" s="57">
        <f t="shared" si="13"/>
        <v>275</v>
      </c>
      <c r="AL6" s="57">
        <f t="shared" si="14"/>
        <v>4</v>
      </c>
      <c r="AM6" s="57" t="str">
        <f t="shared" si="0"/>
        <v>1240C61319</v>
      </c>
      <c r="AN6" s="57">
        <f t="shared" si="0"/>
        <v>100</v>
      </c>
      <c r="AO6" s="57">
        <f t="shared" si="0"/>
        <v>20</v>
      </c>
      <c r="AP6" s="57">
        <f t="shared" si="15"/>
        <v>160</v>
      </c>
      <c r="AQ6" s="57">
        <f t="shared" si="16"/>
        <v>639.93600000000004</v>
      </c>
      <c r="AR6" s="57">
        <f t="shared" si="17"/>
        <v>38.400000000000006</v>
      </c>
      <c r="AS6" s="57">
        <f t="shared" si="1"/>
        <v>50</v>
      </c>
      <c r="AT6" s="57">
        <f t="shared" si="1"/>
        <v>80</v>
      </c>
      <c r="AU6" s="57">
        <f t="shared" si="18"/>
        <v>750</v>
      </c>
      <c r="AV6" s="57">
        <f t="shared" si="19"/>
        <v>18.75</v>
      </c>
      <c r="AW6" s="57">
        <f t="shared" si="20"/>
        <v>2</v>
      </c>
      <c r="AX6" s="382">
        <f t="shared" si="21"/>
        <v>12.435223451399461</v>
      </c>
      <c r="AY6" s="382">
        <f t="shared" si="22"/>
        <v>207.23299881757202</v>
      </c>
      <c r="AZ6" s="57">
        <f t="shared" si="23"/>
        <v>4</v>
      </c>
      <c r="BA6" s="382">
        <f t="shared" si="24"/>
        <v>2.6525823848649224</v>
      </c>
      <c r="BB6" s="382">
        <f t="shared" si="25"/>
        <v>106.10329539459688</v>
      </c>
    </row>
    <row r="7" spans="1:54" x14ac:dyDescent="0.25">
      <c r="A7" s="57">
        <f t="shared" si="2"/>
        <v>5</v>
      </c>
      <c r="B7" s="57">
        <v>275</v>
      </c>
      <c r="C7" s="57">
        <v>0</v>
      </c>
      <c r="D7" s="57" t="str">
        <f>'[3]275 KHz'!A11</f>
        <v>00101</v>
      </c>
      <c r="E7" s="57">
        <f>'[3]275 KHz'!B11</f>
        <v>6</v>
      </c>
      <c r="F7" s="57" t="str">
        <f>'[3]275 KHz'!C11</f>
        <v>12</v>
      </c>
      <c r="G7" s="57" t="str">
        <f>'[3]275 KHz'!D11</f>
        <v>00</v>
      </c>
      <c r="H7" s="57" t="str">
        <f>'[3]275 KHz'!E11</f>
        <v>01</v>
      </c>
      <c r="I7" s="57" t="str">
        <f>'[3]275 KHz'!F11</f>
        <v>00</v>
      </c>
      <c r="J7" s="57" t="str">
        <f>'[3]275 KHz'!G11</f>
        <v>10</v>
      </c>
      <c r="K7" s="57" t="str">
        <f>'[3]275 KHz'!H11</f>
        <v>80</v>
      </c>
      <c r="L7" s="57" t="str">
        <f>'[3]275 KHz'!I11</f>
        <v>100000</v>
      </c>
      <c r="M7" s="57" t="str">
        <f>'[3]275 KHz'!J11</f>
        <v>00</v>
      </c>
      <c r="N7" s="57" t="str">
        <f>'[3]275 KHz'!K11</f>
        <v>42</v>
      </c>
      <c r="O7" s="57" t="str">
        <f>'[3]275 KHz'!L11</f>
        <v>01</v>
      </c>
      <c r="P7" s="57" t="str">
        <f>'[3]275 KHz'!M11</f>
        <v>00001</v>
      </c>
      <c r="Q7" s="57" t="str">
        <f>'[3]275 KHz'!N11</f>
        <v>0</v>
      </c>
      <c r="R7" s="57" t="str">
        <f>'[3]275 KHz'!O11</f>
        <v>13</v>
      </c>
      <c r="S7" s="57" t="str">
        <f>'[3]275 KHz'!P11</f>
        <v>000100</v>
      </c>
      <c r="T7" s="57" t="str">
        <f>'[3]275 KHz'!Q11</f>
        <v>11</v>
      </c>
      <c r="U7" s="57" t="str">
        <f>'[3]275 KHz'!R11</f>
        <v>19</v>
      </c>
      <c r="V7" s="57" t="str">
        <f>'[3]275 KHz'!S11</f>
        <v>00</v>
      </c>
      <c r="W7" s="57" t="str">
        <f>'[3]275 KHz'!T11</f>
        <v>01100</v>
      </c>
      <c r="X7" s="57" t="str">
        <f>'[3]275 KHz'!U11</f>
        <v>1</v>
      </c>
      <c r="Y7" s="57" t="str">
        <f t="shared" si="12"/>
        <v>1280421319</v>
      </c>
      <c r="Z7" s="57">
        <f t="shared" si="3"/>
        <v>100</v>
      </c>
      <c r="AA7" s="57">
        <f t="shared" si="4"/>
        <v>20</v>
      </c>
      <c r="AB7" s="57">
        <f t="shared" si="5"/>
        <v>3.9996</v>
      </c>
      <c r="AC7" s="57">
        <f t="shared" si="6"/>
        <v>38.400000000000006</v>
      </c>
      <c r="AD7" s="57">
        <f t="shared" si="7"/>
        <v>1600</v>
      </c>
      <c r="AE7" s="57">
        <f t="shared" si="8"/>
        <v>50</v>
      </c>
      <c r="AF7" s="57">
        <f t="shared" si="9"/>
        <v>160</v>
      </c>
      <c r="AG7" s="57">
        <f t="shared" si="10"/>
        <v>1.25</v>
      </c>
      <c r="AH7" s="57">
        <f t="shared" si="11"/>
        <v>6.25</v>
      </c>
      <c r="AI7" s="57">
        <v>4000</v>
      </c>
      <c r="AK7" s="57">
        <f t="shared" si="13"/>
        <v>275</v>
      </c>
      <c r="AL7" s="57">
        <f t="shared" si="14"/>
        <v>5</v>
      </c>
      <c r="AM7" s="57" t="str">
        <f t="shared" si="0"/>
        <v>1280421319</v>
      </c>
      <c r="AN7" s="57">
        <f t="shared" si="0"/>
        <v>100</v>
      </c>
      <c r="AO7" s="57">
        <f t="shared" si="0"/>
        <v>20</v>
      </c>
      <c r="AP7" s="57">
        <f t="shared" si="15"/>
        <v>160</v>
      </c>
      <c r="AQ7" s="57">
        <f t="shared" si="16"/>
        <v>639.93600000000004</v>
      </c>
      <c r="AR7" s="57">
        <f t="shared" si="17"/>
        <v>38.400000000000006</v>
      </c>
      <c r="AS7" s="57">
        <f t="shared" si="1"/>
        <v>50</v>
      </c>
      <c r="AT7" s="57">
        <f t="shared" si="1"/>
        <v>160</v>
      </c>
      <c r="AU7" s="57">
        <f t="shared" si="18"/>
        <v>250</v>
      </c>
      <c r="AV7" s="57">
        <f t="shared" si="19"/>
        <v>6.25</v>
      </c>
      <c r="AW7" s="57">
        <f t="shared" si="20"/>
        <v>2</v>
      </c>
      <c r="AX7" s="382">
        <f t="shared" si="21"/>
        <v>12.435223451399461</v>
      </c>
      <c r="AY7" s="382">
        <f t="shared" si="22"/>
        <v>207.23299881757202</v>
      </c>
      <c r="AZ7" s="57">
        <f t="shared" si="23"/>
        <v>8</v>
      </c>
      <c r="BA7" s="382">
        <f t="shared" si="24"/>
        <v>3.9788735772973833</v>
      </c>
      <c r="BB7" s="382">
        <f t="shared" si="25"/>
        <v>159.15494309189535</v>
      </c>
    </row>
    <row r="8" spans="1:54" x14ac:dyDescent="0.25">
      <c r="A8" s="57">
        <f t="shared" si="2"/>
        <v>6</v>
      </c>
      <c r="B8" s="57">
        <v>275</v>
      </c>
      <c r="C8" s="57">
        <v>0</v>
      </c>
      <c r="D8" s="57" t="str">
        <f>'[3]275 KHz'!A12</f>
        <v>00110</v>
      </c>
      <c r="E8" s="57">
        <f>'[3]275 KHz'!B12</f>
        <v>6</v>
      </c>
      <c r="F8" s="57" t="str">
        <f>'[3]275 KHz'!C12</f>
        <v>12</v>
      </c>
      <c r="G8" s="57" t="str">
        <f>'[3]275 KHz'!D12</f>
        <v>00</v>
      </c>
      <c r="H8" s="57" t="str">
        <f>'[3]275 KHz'!E12</f>
        <v>01</v>
      </c>
      <c r="I8" s="57" t="str">
        <f>'[3]275 KHz'!F12</f>
        <v>00</v>
      </c>
      <c r="J8" s="57" t="str">
        <f>'[3]275 KHz'!G12</f>
        <v>10</v>
      </c>
      <c r="K8" s="57" t="str">
        <f>'[3]275 KHz'!H12</f>
        <v>0B</v>
      </c>
      <c r="L8" s="57" t="str">
        <f>'[3]275 KHz'!I12</f>
        <v>000010</v>
      </c>
      <c r="M8" s="57" t="str">
        <f>'[3]275 KHz'!J12</f>
        <v>11</v>
      </c>
      <c r="N8" s="57" t="str">
        <f>'[3]275 KHz'!K12</f>
        <v>F0</v>
      </c>
      <c r="O8" s="57" t="str">
        <f>'[3]275 KHz'!L12</f>
        <v>11</v>
      </c>
      <c r="P8" s="57" t="str">
        <f>'[3]275 KHz'!M12</f>
        <v>11000</v>
      </c>
      <c r="Q8" s="57" t="str">
        <f>'[3]275 KHz'!N12</f>
        <v>0</v>
      </c>
      <c r="R8" s="57" t="str">
        <f>'[3]275 KHz'!O12</f>
        <v>1A</v>
      </c>
      <c r="S8" s="57" t="str">
        <f>'[3]275 KHz'!P12</f>
        <v>000110</v>
      </c>
      <c r="T8" s="57" t="str">
        <f>'[3]275 KHz'!Q12</f>
        <v>10</v>
      </c>
      <c r="U8" s="57" t="str">
        <f>'[3]275 KHz'!R12</f>
        <v>59</v>
      </c>
      <c r="V8" s="57" t="str">
        <f>'[3]275 KHz'!S12</f>
        <v>01</v>
      </c>
      <c r="W8" s="57" t="str">
        <f>'[3]275 KHz'!T12</f>
        <v>01100</v>
      </c>
      <c r="X8" s="57" t="str">
        <f>'[3]275 KHz'!U12</f>
        <v>1</v>
      </c>
      <c r="Y8" s="57" t="str">
        <f t="shared" si="12"/>
        <v>120BF01A59</v>
      </c>
      <c r="Z8" s="57">
        <f t="shared" si="3"/>
        <v>100</v>
      </c>
      <c r="AA8" s="57">
        <f t="shared" si="4"/>
        <v>30</v>
      </c>
      <c r="AB8" s="57">
        <f t="shared" si="5"/>
        <v>2.9996999999999998</v>
      </c>
      <c r="AC8" s="57">
        <f t="shared" si="6"/>
        <v>38.400000000000006</v>
      </c>
      <c r="AD8" s="57">
        <f t="shared" si="7"/>
        <v>1600</v>
      </c>
      <c r="AE8" s="57">
        <f t="shared" si="8"/>
        <v>50</v>
      </c>
      <c r="AF8" s="57">
        <f t="shared" si="9"/>
        <v>10</v>
      </c>
      <c r="AG8" s="57">
        <f t="shared" si="10"/>
        <v>18.75</v>
      </c>
      <c r="AH8" s="57">
        <f t="shared" si="11"/>
        <v>150</v>
      </c>
      <c r="AI8" s="57">
        <v>4000</v>
      </c>
      <c r="AK8" s="57">
        <f t="shared" si="13"/>
        <v>275</v>
      </c>
      <c r="AL8" s="57">
        <f t="shared" si="14"/>
        <v>6</v>
      </c>
      <c r="AM8" s="57" t="str">
        <f t="shared" si="0"/>
        <v>120BF01A59</v>
      </c>
      <c r="AN8" s="57">
        <f t="shared" si="0"/>
        <v>100</v>
      </c>
      <c r="AO8" s="57">
        <f t="shared" si="0"/>
        <v>30</v>
      </c>
      <c r="AP8" s="57">
        <f t="shared" si="15"/>
        <v>160</v>
      </c>
      <c r="AQ8" s="57">
        <f t="shared" si="16"/>
        <v>479.952</v>
      </c>
      <c r="AR8" s="57">
        <f t="shared" si="17"/>
        <v>38.400000000000006</v>
      </c>
      <c r="AS8" s="57">
        <f t="shared" si="1"/>
        <v>50</v>
      </c>
      <c r="AT8" s="57">
        <f t="shared" si="1"/>
        <v>10</v>
      </c>
      <c r="AU8" s="57">
        <f t="shared" si="18"/>
        <v>3750</v>
      </c>
      <c r="AV8" s="57">
        <f t="shared" si="19"/>
        <v>150</v>
      </c>
      <c r="AW8" s="57">
        <f t="shared" si="20"/>
        <v>3</v>
      </c>
      <c r="AX8" s="382">
        <f t="shared" si="21"/>
        <v>11.053531956799524</v>
      </c>
      <c r="AY8" s="382">
        <f t="shared" si="22"/>
        <v>138.155332545048</v>
      </c>
      <c r="AZ8" s="57">
        <f t="shared" si="23"/>
        <v>0.5</v>
      </c>
      <c r="BA8" s="382">
        <f t="shared" si="24"/>
        <v>4.2441318157838754</v>
      </c>
      <c r="BB8" s="382">
        <f t="shared" si="25"/>
        <v>106.10329539459688</v>
      </c>
    </row>
    <row r="9" spans="1:54" x14ac:dyDescent="0.25">
      <c r="A9" s="57">
        <f t="shared" si="2"/>
        <v>7</v>
      </c>
      <c r="B9" s="57">
        <v>275</v>
      </c>
      <c r="C9" s="57">
        <v>0</v>
      </c>
      <c r="D9" s="57" t="str">
        <f>'[3]275 KHz'!A13</f>
        <v>00111</v>
      </c>
      <c r="E9" s="57">
        <f>'[3]275 KHz'!B13</f>
        <v>6</v>
      </c>
      <c r="F9" s="57" t="str">
        <f>'[3]275 KHz'!C13</f>
        <v>12</v>
      </c>
      <c r="G9" s="57" t="str">
        <f>'[3]275 KHz'!D13</f>
        <v>00</v>
      </c>
      <c r="H9" s="57" t="str">
        <f>'[3]275 KHz'!E13</f>
        <v>01</v>
      </c>
      <c r="I9" s="57" t="str">
        <f>'[3]275 KHz'!F13</f>
        <v>00</v>
      </c>
      <c r="J9" s="57" t="str">
        <f>'[3]275 KHz'!G13</f>
        <v>10</v>
      </c>
      <c r="K9" s="57" t="str">
        <f>'[3]275 KHz'!H13</f>
        <v>13</v>
      </c>
      <c r="L9" s="57" t="str">
        <f>'[3]275 KHz'!I13</f>
        <v>000100</v>
      </c>
      <c r="M9" s="57" t="str">
        <f>'[3]275 KHz'!J13</f>
        <v>11</v>
      </c>
      <c r="N9" s="57" t="str">
        <f>'[3]275 KHz'!K13</f>
        <v>18</v>
      </c>
      <c r="O9" s="57" t="str">
        <f>'[3]275 KHz'!L13</f>
        <v>00</v>
      </c>
      <c r="P9" s="57" t="str">
        <f>'[3]275 KHz'!M13</f>
        <v>01100</v>
      </c>
      <c r="Q9" s="57" t="str">
        <f>'[3]275 KHz'!N13</f>
        <v>0</v>
      </c>
      <c r="R9" s="57" t="str">
        <f>'[3]275 KHz'!O13</f>
        <v>1A</v>
      </c>
      <c r="S9" s="57" t="str">
        <f>'[3]275 KHz'!P13</f>
        <v>000110</v>
      </c>
      <c r="T9" s="57" t="str">
        <f>'[3]275 KHz'!Q13</f>
        <v>10</v>
      </c>
      <c r="U9" s="57" t="str">
        <f>'[3]275 KHz'!R13</f>
        <v>59</v>
      </c>
      <c r="V9" s="57" t="str">
        <f>'[3]275 KHz'!S13</f>
        <v>01</v>
      </c>
      <c r="W9" s="57" t="str">
        <f>'[3]275 KHz'!T13</f>
        <v>01100</v>
      </c>
      <c r="X9" s="57" t="str">
        <f>'[3]275 KHz'!U13</f>
        <v>1</v>
      </c>
      <c r="Y9" s="57" t="str">
        <f t="shared" si="12"/>
        <v>1213181A59</v>
      </c>
      <c r="Z9" s="57">
        <f t="shared" si="3"/>
        <v>100</v>
      </c>
      <c r="AA9" s="57">
        <f t="shared" si="4"/>
        <v>30</v>
      </c>
      <c r="AB9" s="57">
        <f t="shared" si="5"/>
        <v>2.9996999999999998</v>
      </c>
      <c r="AC9" s="57">
        <f t="shared" si="6"/>
        <v>38.400000000000006</v>
      </c>
      <c r="AD9" s="57">
        <f t="shared" si="7"/>
        <v>1600</v>
      </c>
      <c r="AE9" s="57">
        <f t="shared" si="8"/>
        <v>50</v>
      </c>
      <c r="AF9" s="57">
        <f t="shared" si="9"/>
        <v>20</v>
      </c>
      <c r="AG9" s="57">
        <f t="shared" si="10"/>
        <v>15</v>
      </c>
      <c r="AH9" s="57">
        <f t="shared" si="11"/>
        <v>75</v>
      </c>
      <c r="AI9" s="57">
        <v>4000</v>
      </c>
      <c r="AK9" s="57">
        <f t="shared" si="13"/>
        <v>275</v>
      </c>
      <c r="AL9" s="57">
        <f t="shared" si="14"/>
        <v>7</v>
      </c>
      <c r="AM9" s="57" t="str">
        <f t="shared" si="0"/>
        <v>1213181A59</v>
      </c>
      <c r="AN9" s="57">
        <f t="shared" si="0"/>
        <v>100</v>
      </c>
      <c r="AO9" s="57">
        <f t="shared" si="0"/>
        <v>30</v>
      </c>
      <c r="AP9" s="57">
        <f t="shared" si="15"/>
        <v>160</v>
      </c>
      <c r="AQ9" s="57">
        <f t="shared" si="16"/>
        <v>479.952</v>
      </c>
      <c r="AR9" s="57">
        <f t="shared" si="17"/>
        <v>38.400000000000006</v>
      </c>
      <c r="AS9" s="57">
        <f t="shared" si="1"/>
        <v>50</v>
      </c>
      <c r="AT9" s="57">
        <f t="shared" si="1"/>
        <v>20</v>
      </c>
      <c r="AU9" s="57">
        <f t="shared" si="18"/>
        <v>3000</v>
      </c>
      <c r="AV9" s="57">
        <f t="shared" si="19"/>
        <v>75</v>
      </c>
      <c r="AW9" s="57">
        <f t="shared" si="20"/>
        <v>3</v>
      </c>
      <c r="AX9" s="382">
        <f t="shared" si="21"/>
        <v>11.053531956799524</v>
      </c>
      <c r="AY9" s="382">
        <f t="shared" si="22"/>
        <v>138.155332545048</v>
      </c>
      <c r="AZ9" s="57">
        <f t="shared" si="23"/>
        <v>1</v>
      </c>
      <c r="BA9" s="382">
        <f t="shared" si="24"/>
        <v>2.6525823848649224</v>
      </c>
      <c r="BB9" s="382">
        <f t="shared" si="25"/>
        <v>106.10329539459688</v>
      </c>
    </row>
    <row r="10" spans="1:54" x14ac:dyDescent="0.25">
      <c r="A10" s="57">
        <f t="shared" si="2"/>
        <v>8</v>
      </c>
      <c r="B10" s="57">
        <v>275</v>
      </c>
      <c r="C10" s="57">
        <v>0</v>
      </c>
      <c r="D10" s="57" t="str">
        <f>'[3]275 KHz'!A14</f>
        <v>01000</v>
      </c>
      <c r="E10" s="57">
        <f>'[3]275 KHz'!B14</f>
        <v>6</v>
      </c>
      <c r="F10" s="57" t="str">
        <f>'[3]275 KHz'!C14</f>
        <v>12</v>
      </c>
      <c r="G10" s="57" t="str">
        <f>'[3]275 KHz'!D14</f>
        <v>00</v>
      </c>
      <c r="H10" s="57" t="str">
        <f>'[3]275 KHz'!E14</f>
        <v>01</v>
      </c>
      <c r="I10" s="57" t="str">
        <f>'[3]275 KHz'!F14</f>
        <v>00</v>
      </c>
      <c r="J10" s="57" t="str">
        <f>'[3]275 KHz'!G14</f>
        <v>10</v>
      </c>
      <c r="K10" s="57" t="str">
        <f>'[3]275 KHz'!H14</f>
        <v>21</v>
      </c>
      <c r="L10" s="57" t="str">
        <f>'[3]275 KHz'!I14</f>
        <v>001000</v>
      </c>
      <c r="M10" s="57" t="str">
        <f>'[3]275 KHz'!J14</f>
        <v>01</v>
      </c>
      <c r="N10" s="57" t="str">
        <f>'[3]275 KHz'!K14</f>
        <v>8C</v>
      </c>
      <c r="O10" s="57" t="str">
        <f>'[3]275 KHz'!L14</f>
        <v>10</v>
      </c>
      <c r="P10" s="57" t="str">
        <f>'[3]275 KHz'!M14</f>
        <v>00110</v>
      </c>
      <c r="Q10" s="57" t="str">
        <f>'[3]275 KHz'!N14</f>
        <v>0</v>
      </c>
      <c r="R10" s="57" t="str">
        <f>'[3]275 KHz'!O14</f>
        <v>1A</v>
      </c>
      <c r="S10" s="57" t="str">
        <f>'[3]275 KHz'!P14</f>
        <v>000110</v>
      </c>
      <c r="T10" s="57" t="str">
        <f>'[3]275 KHz'!Q14</f>
        <v>10</v>
      </c>
      <c r="U10" s="57" t="str">
        <f>'[3]275 KHz'!R14</f>
        <v>59</v>
      </c>
      <c r="V10" s="57" t="str">
        <f>'[3]275 KHz'!S14</f>
        <v>01</v>
      </c>
      <c r="W10" s="57" t="str">
        <f>'[3]275 KHz'!T14</f>
        <v>01100</v>
      </c>
      <c r="X10" s="57" t="str">
        <f>'[3]275 KHz'!U14</f>
        <v>1</v>
      </c>
      <c r="Y10" s="57" t="str">
        <f t="shared" si="12"/>
        <v>12218C1A59</v>
      </c>
      <c r="Z10" s="57">
        <f t="shared" si="3"/>
        <v>100</v>
      </c>
      <c r="AA10" s="57">
        <f t="shared" si="4"/>
        <v>30</v>
      </c>
      <c r="AB10" s="57">
        <f t="shared" si="5"/>
        <v>2.9996999999999998</v>
      </c>
      <c r="AC10" s="57">
        <f t="shared" si="6"/>
        <v>38.400000000000006</v>
      </c>
      <c r="AD10" s="57">
        <f t="shared" si="7"/>
        <v>1600</v>
      </c>
      <c r="AE10" s="57">
        <f t="shared" si="8"/>
        <v>50</v>
      </c>
      <c r="AF10" s="57">
        <f t="shared" si="9"/>
        <v>40</v>
      </c>
      <c r="AG10" s="57">
        <f t="shared" si="10"/>
        <v>7.5</v>
      </c>
      <c r="AH10" s="57">
        <f t="shared" si="11"/>
        <v>37.5</v>
      </c>
      <c r="AI10" s="57">
        <v>4000</v>
      </c>
      <c r="AK10" s="57">
        <f t="shared" si="13"/>
        <v>275</v>
      </c>
      <c r="AL10" s="57">
        <f t="shared" si="14"/>
        <v>8</v>
      </c>
      <c r="AM10" s="57" t="str">
        <f t="shared" si="0"/>
        <v>12218C1A59</v>
      </c>
      <c r="AN10" s="57">
        <f t="shared" si="0"/>
        <v>100</v>
      </c>
      <c r="AO10" s="57">
        <f t="shared" si="0"/>
        <v>30</v>
      </c>
      <c r="AP10" s="57">
        <f t="shared" si="15"/>
        <v>160</v>
      </c>
      <c r="AQ10" s="57">
        <f t="shared" si="16"/>
        <v>479.952</v>
      </c>
      <c r="AR10" s="57">
        <f t="shared" si="17"/>
        <v>38.400000000000006</v>
      </c>
      <c r="AS10" s="57">
        <f t="shared" si="1"/>
        <v>50</v>
      </c>
      <c r="AT10" s="57">
        <f t="shared" si="1"/>
        <v>40</v>
      </c>
      <c r="AU10" s="57">
        <f t="shared" si="18"/>
        <v>1500</v>
      </c>
      <c r="AV10" s="57">
        <f t="shared" si="19"/>
        <v>37.5</v>
      </c>
      <c r="AW10" s="57">
        <f t="shared" si="20"/>
        <v>3</v>
      </c>
      <c r="AX10" s="382">
        <f t="shared" si="21"/>
        <v>11.053531956799524</v>
      </c>
      <c r="AY10" s="382">
        <f t="shared" si="22"/>
        <v>138.155332545048</v>
      </c>
      <c r="AZ10" s="57">
        <f t="shared" si="23"/>
        <v>2</v>
      </c>
      <c r="BA10" s="382">
        <f t="shared" si="24"/>
        <v>2.6525823848649224</v>
      </c>
      <c r="BB10" s="382">
        <f t="shared" si="25"/>
        <v>106.10329539459688</v>
      </c>
    </row>
    <row r="11" spans="1:54" x14ac:dyDescent="0.25">
      <c r="A11" s="57">
        <f t="shared" si="2"/>
        <v>9</v>
      </c>
      <c r="B11" s="57">
        <v>275</v>
      </c>
      <c r="C11" s="57">
        <v>0</v>
      </c>
      <c r="D11" s="57" t="str">
        <f>'[3]275 KHz'!A15</f>
        <v>01001</v>
      </c>
      <c r="E11" s="57">
        <f>'[3]275 KHz'!B15</f>
        <v>6</v>
      </c>
      <c r="F11" s="57" t="str">
        <f>'[3]275 KHz'!C15</f>
        <v>12</v>
      </c>
      <c r="G11" s="57" t="str">
        <f>'[3]275 KHz'!D15</f>
        <v>00</v>
      </c>
      <c r="H11" s="57" t="str">
        <f>'[3]275 KHz'!E15</f>
        <v>01</v>
      </c>
      <c r="I11" s="57" t="str">
        <f>'[3]275 KHz'!F15</f>
        <v>00</v>
      </c>
      <c r="J11" s="57" t="str">
        <f>'[3]275 KHz'!G15</f>
        <v>10</v>
      </c>
      <c r="K11" s="57" t="str">
        <f>'[3]275 KHz'!H15</f>
        <v>40</v>
      </c>
      <c r="L11" s="57" t="str">
        <f>'[3]275 KHz'!I15</f>
        <v>010000</v>
      </c>
      <c r="M11" s="57" t="str">
        <f>'[3]275 KHz'!J15</f>
        <v>00</v>
      </c>
      <c r="N11" s="57" t="str">
        <f>'[3]275 KHz'!K15</f>
        <v>C6</v>
      </c>
      <c r="O11" s="57" t="str">
        <f>'[3]275 KHz'!L15</f>
        <v>11</v>
      </c>
      <c r="P11" s="57" t="str">
        <f>'[3]275 KHz'!M15</f>
        <v>00011</v>
      </c>
      <c r="Q11" s="57" t="str">
        <f>'[3]275 KHz'!N15</f>
        <v>0</v>
      </c>
      <c r="R11" s="57" t="str">
        <f>'[3]275 KHz'!O15</f>
        <v>1A</v>
      </c>
      <c r="S11" s="57" t="str">
        <f>'[3]275 KHz'!P15</f>
        <v>000110</v>
      </c>
      <c r="T11" s="57" t="str">
        <f>'[3]275 KHz'!Q15</f>
        <v>10</v>
      </c>
      <c r="U11" s="57" t="str">
        <f>'[3]275 KHz'!R15</f>
        <v>59</v>
      </c>
      <c r="V11" s="57" t="str">
        <f>'[3]275 KHz'!S15</f>
        <v>01</v>
      </c>
      <c r="W11" s="57" t="str">
        <f>'[3]275 KHz'!T15</f>
        <v>01100</v>
      </c>
      <c r="X11" s="57" t="str">
        <f>'[3]275 KHz'!U15</f>
        <v>1</v>
      </c>
      <c r="Y11" s="57" t="str">
        <f t="shared" si="12"/>
        <v>1240C61A59</v>
      </c>
      <c r="Z11" s="57">
        <f t="shared" si="3"/>
        <v>100</v>
      </c>
      <c r="AA11" s="57">
        <f t="shared" si="4"/>
        <v>30</v>
      </c>
      <c r="AB11" s="57">
        <f t="shared" si="5"/>
        <v>2.9996999999999998</v>
      </c>
      <c r="AC11" s="57">
        <f t="shared" si="6"/>
        <v>38.400000000000006</v>
      </c>
      <c r="AD11" s="57">
        <f t="shared" si="7"/>
        <v>1600</v>
      </c>
      <c r="AE11" s="57">
        <f t="shared" si="8"/>
        <v>50</v>
      </c>
      <c r="AF11" s="57">
        <f t="shared" si="9"/>
        <v>80</v>
      </c>
      <c r="AG11" s="57">
        <f t="shared" si="10"/>
        <v>3.75</v>
      </c>
      <c r="AH11" s="57">
        <f t="shared" si="11"/>
        <v>18.75</v>
      </c>
      <c r="AI11" s="57">
        <v>4000</v>
      </c>
      <c r="AK11" s="57">
        <f t="shared" si="13"/>
        <v>275</v>
      </c>
      <c r="AL11" s="57">
        <f t="shared" si="14"/>
        <v>9</v>
      </c>
      <c r="AM11" s="57" t="str">
        <f t="shared" si="0"/>
        <v>1240C61A59</v>
      </c>
      <c r="AN11" s="57">
        <f t="shared" si="0"/>
        <v>100</v>
      </c>
      <c r="AO11" s="57">
        <f t="shared" si="0"/>
        <v>30</v>
      </c>
      <c r="AP11" s="57">
        <f t="shared" si="15"/>
        <v>160</v>
      </c>
      <c r="AQ11" s="57">
        <f t="shared" si="16"/>
        <v>479.952</v>
      </c>
      <c r="AR11" s="57">
        <f t="shared" si="17"/>
        <v>38.400000000000006</v>
      </c>
      <c r="AS11" s="57">
        <f t="shared" si="1"/>
        <v>50</v>
      </c>
      <c r="AT11" s="57">
        <f t="shared" si="1"/>
        <v>80</v>
      </c>
      <c r="AU11" s="57">
        <f t="shared" si="18"/>
        <v>750</v>
      </c>
      <c r="AV11" s="57">
        <f t="shared" si="19"/>
        <v>18.75</v>
      </c>
      <c r="AW11" s="57">
        <f t="shared" si="20"/>
        <v>3</v>
      </c>
      <c r="AX11" s="382">
        <f t="shared" si="21"/>
        <v>11.053531956799524</v>
      </c>
      <c r="AY11" s="382">
        <f t="shared" si="22"/>
        <v>138.155332545048</v>
      </c>
      <c r="AZ11" s="57">
        <f t="shared" si="23"/>
        <v>4</v>
      </c>
      <c r="BA11" s="382">
        <f t="shared" si="24"/>
        <v>2.6525823848649224</v>
      </c>
      <c r="BB11" s="382">
        <f t="shared" si="25"/>
        <v>106.10329539459688</v>
      </c>
    </row>
    <row r="12" spans="1:54" x14ac:dyDescent="0.25">
      <c r="A12" s="57">
        <f t="shared" si="2"/>
        <v>10</v>
      </c>
      <c r="B12" s="57">
        <v>275</v>
      </c>
      <c r="C12" s="57">
        <v>0</v>
      </c>
      <c r="D12" s="57" t="str">
        <f>'[3]275 KHz'!A16</f>
        <v>01010</v>
      </c>
      <c r="E12" s="57">
        <f>'[3]275 KHz'!B16</f>
        <v>6</v>
      </c>
      <c r="F12" s="57" t="str">
        <f>'[3]275 KHz'!C16</f>
        <v>12</v>
      </c>
      <c r="G12" s="57" t="str">
        <f>'[3]275 KHz'!D16</f>
        <v>00</v>
      </c>
      <c r="H12" s="57" t="str">
        <f>'[3]275 KHz'!E16</f>
        <v>01</v>
      </c>
      <c r="I12" s="57" t="str">
        <f>'[3]275 KHz'!F16</f>
        <v>00</v>
      </c>
      <c r="J12" s="57" t="str">
        <f>'[3]275 KHz'!G16</f>
        <v>10</v>
      </c>
      <c r="K12" s="57" t="str">
        <f>'[3]275 KHz'!H16</f>
        <v>80</v>
      </c>
      <c r="L12" s="57" t="str">
        <f>'[3]275 KHz'!I16</f>
        <v>100000</v>
      </c>
      <c r="M12" s="57" t="str">
        <f>'[3]275 KHz'!J16</f>
        <v>00</v>
      </c>
      <c r="N12" s="57" t="str">
        <f>'[3]275 KHz'!K16</f>
        <v>42</v>
      </c>
      <c r="O12" s="57" t="str">
        <f>'[3]275 KHz'!L16</f>
        <v>01</v>
      </c>
      <c r="P12" s="57" t="str">
        <f>'[3]275 KHz'!M16</f>
        <v>00001</v>
      </c>
      <c r="Q12" s="57" t="str">
        <f>'[3]275 KHz'!N16</f>
        <v>0</v>
      </c>
      <c r="R12" s="57" t="str">
        <f>'[3]275 KHz'!O16</f>
        <v>1A</v>
      </c>
      <c r="S12" s="57" t="str">
        <f>'[3]275 KHz'!P16</f>
        <v>000110</v>
      </c>
      <c r="T12" s="57" t="str">
        <f>'[3]275 KHz'!Q16</f>
        <v>10</v>
      </c>
      <c r="U12" s="57" t="str">
        <f>'[3]275 KHz'!R16</f>
        <v>59</v>
      </c>
      <c r="V12" s="57" t="str">
        <f>'[3]275 KHz'!S16</f>
        <v>01</v>
      </c>
      <c r="W12" s="57" t="str">
        <f>'[3]275 KHz'!T16</f>
        <v>01100</v>
      </c>
      <c r="X12" s="57" t="str">
        <f>'[3]275 KHz'!U16</f>
        <v>1</v>
      </c>
      <c r="Y12" s="57" t="str">
        <f t="shared" si="12"/>
        <v>1280421A59</v>
      </c>
      <c r="Z12" s="57">
        <f t="shared" si="3"/>
        <v>100</v>
      </c>
      <c r="AA12" s="57">
        <f t="shared" si="4"/>
        <v>30</v>
      </c>
      <c r="AB12" s="57">
        <f t="shared" si="5"/>
        <v>2.9996999999999998</v>
      </c>
      <c r="AC12" s="57">
        <f t="shared" si="6"/>
        <v>38.400000000000006</v>
      </c>
      <c r="AD12" s="57">
        <f t="shared" si="7"/>
        <v>1600</v>
      </c>
      <c r="AE12" s="57">
        <f t="shared" si="8"/>
        <v>50</v>
      </c>
      <c r="AF12" s="57">
        <f t="shared" si="9"/>
        <v>160</v>
      </c>
      <c r="AG12" s="57">
        <f t="shared" si="10"/>
        <v>1.25</v>
      </c>
      <c r="AH12" s="57">
        <f t="shared" si="11"/>
        <v>6.25</v>
      </c>
      <c r="AI12" s="57">
        <v>4000</v>
      </c>
      <c r="AK12" s="57">
        <f t="shared" si="13"/>
        <v>275</v>
      </c>
      <c r="AL12" s="57">
        <f t="shared" si="14"/>
        <v>10</v>
      </c>
      <c r="AM12" s="57" t="str">
        <f t="shared" si="0"/>
        <v>1280421A59</v>
      </c>
      <c r="AN12" s="57">
        <f t="shared" si="0"/>
        <v>100</v>
      </c>
      <c r="AO12" s="57">
        <f t="shared" si="0"/>
        <v>30</v>
      </c>
      <c r="AP12" s="57">
        <f t="shared" si="15"/>
        <v>160</v>
      </c>
      <c r="AQ12" s="57">
        <f t="shared" si="16"/>
        <v>479.952</v>
      </c>
      <c r="AR12" s="57">
        <f t="shared" si="17"/>
        <v>38.400000000000006</v>
      </c>
      <c r="AS12" s="57">
        <f t="shared" si="1"/>
        <v>50</v>
      </c>
      <c r="AT12" s="57">
        <f t="shared" si="1"/>
        <v>160</v>
      </c>
      <c r="AU12" s="57">
        <f t="shared" si="18"/>
        <v>250</v>
      </c>
      <c r="AV12" s="57">
        <f t="shared" si="19"/>
        <v>6.25</v>
      </c>
      <c r="AW12" s="57">
        <f t="shared" si="20"/>
        <v>3</v>
      </c>
      <c r="AX12" s="382">
        <f t="shared" si="21"/>
        <v>11.053531956799524</v>
      </c>
      <c r="AY12" s="382">
        <f t="shared" si="22"/>
        <v>138.155332545048</v>
      </c>
      <c r="AZ12" s="57">
        <f t="shared" si="23"/>
        <v>8</v>
      </c>
      <c r="BA12" s="382">
        <f t="shared" si="24"/>
        <v>3.9788735772973833</v>
      </c>
      <c r="BB12" s="382">
        <f t="shared" si="25"/>
        <v>159.15494309189535</v>
      </c>
    </row>
    <row r="13" spans="1:54" x14ac:dyDescent="0.25">
      <c r="A13" s="57">
        <f t="shared" si="2"/>
        <v>11</v>
      </c>
      <c r="B13" s="57">
        <v>275</v>
      </c>
      <c r="C13" s="57">
        <v>0</v>
      </c>
      <c r="D13" s="57" t="str">
        <f>'[3]275 KHz'!A17</f>
        <v>01011</v>
      </c>
      <c r="E13" s="57">
        <f>'[3]275 KHz'!B17</f>
        <v>6</v>
      </c>
      <c r="F13" s="57" t="str">
        <f>'[3]275 KHz'!C17</f>
        <v>12</v>
      </c>
      <c r="G13" s="57" t="str">
        <f>'[3]275 KHz'!D17</f>
        <v>00</v>
      </c>
      <c r="H13" s="57" t="str">
        <f>'[3]275 KHz'!E17</f>
        <v>01</v>
      </c>
      <c r="I13" s="57" t="str">
        <f>'[3]275 KHz'!F17</f>
        <v>00</v>
      </c>
      <c r="J13" s="57" t="str">
        <f>'[3]275 KHz'!G17</f>
        <v>10</v>
      </c>
      <c r="K13" s="57" t="str">
        <f>'[3]275 KHz'!H17</f>
        <v>0B</v>
      </c>
      <c r="L13" s="57" t="str">
        <f>'[3]275 KHz'!I17</f>
        <v>000010</v>
      </c>
      <c r="M13" s="57" t="str">
        <f>'[3]275 KHz'!J17</f>
        <v>11</v>
      </c>
      <c r="N13" s="57" t="str">
        <f>'[3]275 KHz'!K17</f>
        <v>F0</v>
      </c>
      <c r="O13" s="57" t="str">
        <f>'[3]275 KHz'!L17</f>
        <v>11</v>
      </c>
      <c r="P13" s="57" t="str">
        <f>'[3]275 KHz'!M17</f>
        <v>11000</v>
      </c>
      <c r="Q13" s="57" t="str">
        <f>'[3]275 KHz'!N17</f>
        <v>0</v>
      </c>
      <c r="R13" s="57" t="str">
        <f>'[3]275 KHz'!O17</f>
        <v>22</v>
      </c>
      <c r="S13" s="57" t="str">
        <f>'[3]275 KHz'!P17</f>
        <v>001000</v>
      </c>
      <c r="T13" s="57" t="str">
        <f>'[3]275 KHz'!Q17</f>
        <v>10</v>
      </c>
      <c r="U13" s="57" t="str">
        <f>'[3]275 KHz'!R17</f>
        <v>4D</v>
      </c>
      <c r="V13" s="57" t="str">
        <f>'[3]275 KHz'!S17</f>
        <v>01</v>
      </c>
      <c r="W13" s="57" t="str">
        <f>'[3]275 KHz'!T17</f>
        <v>00110</v>
      </c>
      <c r="X13" s="57" t="str">
        <f>'[3]275 KHz'!U17</f>
        <v>1</v>
      </c>
      <c r="Y13" s="57" t="str">
        <f t="shared" si="12"/>
        <v>120BF0224D</v>
      </c>
      <c r="Z13" s="57">
        <f t="shared" si="3"/>
        <v>100</v>
      </c>
      <c r="AA13" s="57">
        <f t="shared" si="4"/>
        <v>40</v>
      </c>
      <c r="AB13" s="57">
        <f t="shared" si="5"/>
        <v>2.9996999999999998</v>
      </c>
      <c r="AC13" s="57">
        <f t="shared" si="6"/>
        <v>19.200000000000003</v>
      </c>
      <c r="AD13" s="57">
        <f t="shared" si="7"/>
        <v>1600</v>
      </c>
      <c r="AE13" s="57">
        <f t="shared" si="8"/>
        <v>50</v>
      </c>
      <c r="AF13" s="57">
        <f t="shared" si="9"/>
        <v>10</v>
      </c>
      <c r="AG13" s="57">
        <f t="shared" si="10"/>
        <v>18.75</v>
      </c>
      <c r="AH13" s="57">
        <f t="shared" si="11"/>
        <v>150</v>
      </c>
      <c r="AI13" s="57">
        <v>4000</v>
      </c>
      <c r="AK13" s="57">
        <f t="shared" si="13"/>
        <v>275</v>
      </c>
      <c r="AL13" s="57">
        <f t="shared" si="14"/>
        <v>11</v>
      </c>
      <c r="AM13" s="57" t="str">
        <f t="shared" si="0"/>
        <v>120BF0224D</v>
      </c>
      <c r="AN13" s="57">
        <f t="shared" si="0"/>
        <v>100</v>
      </c>
      <c r="AO13" s="57">
        <f t="shared" si="0"/>
        <v>40</v>
      </c>
      <c r="AP13" s="57">
        <f t="shared" si="15"/>
        <v>160</v>
      </c>
      <c r="AQ13" s="57">
        <f t="shared" si="16"/>
        <v>479.952</v>
      </c>
      <c r="AR13" s="57">
        <f t="shared" si="17"/>
        <v>19.200000000000003</v>
      </c>
      <c r="AS13" s="57">
        <f t="shared" si="1"/>
        <v>50</v>
      </c>
      <c r="AT13" s="57">
        <f t="shared" si="1"/>
        <v>10</v>
      </c>
      <c r="AU13" s="57">
        <f t="shared" si="18"/>
        <v>3750</v>
      </c>
      <c r="AV13" s="57">
        <f t="shared" si="19"/>
        <v>150</v>
      </c>
      <c r="AW13" s="57">
        <f t="shared" si="20"/>
        <v>4</v>
      </c>
      <c r="AX13" s="382">
        <f t="shared" si="21"/>
        <v>8.2901489675996416</v>
      </c>
      <c r="AY13" s="382">
        <f t="shared" si="22"/>
        <v>207.23299881757202</v>
      </c>
      <c r="AZ13" s="57">
        <f t="shared" si="23"/>
        <v>0.5</v>
      </c>
      <c r="BA13" s="382">
        <f t="shared" si="24"/>
        <v>4.2441318157838754</v>
      </c>
      <c r="BB13" s="382">
        <f t="shared" si="25"/>
        <v>106.10329539459688</v>
      </c>
    </row>
    <row r="14" spans="1:54" x14ac:dyDescent="0.25">
      <c r="A14" s="57">
        <f t="shared" si="2"/>
        <v>12</v>
      </c>
      <c r="B14" s="57">
        <v>275</v>
      </c>
      <c r="C14" s="57">
        <v>0</v>
      </c>
      <c r="D14" s="57" t="str">
        <f>'[3]275 KHz'!A18</f>
        <v>01100</v>
      </c>
      <c r="E14" s="57">
        <f>'[3]275 KHz'!B18</f>
        <v>6</v>
      </c>
      <c r="F14" s="57" t="str">
        <f>'[3]275 KHz'!C18</f>
        <v>12</v>
      </c>
      <c r="G14" s="57" t="str">
        <f>'[3]275 KHz'!D18</f>
        <v>00</v>
      </c>
      <c r="H14" s="57" t="str">
        <f>'[3]275 KHz'!E18</f>
        <v>01</v>
      </c>
      <c r="I14" s="57" t="str">
        <f>'[3]275 KHz'!F18</f>
        <v>00</v>
      </c>
      <c r="J14" s="57" t="str">
        <f>'[3]275 KHz'!G18</f>
        <v>10</v>
      </c>
      <c r="K14" s="57" t="str">
        <f>'[3]275 KHz'!H18</f>
        <v>13</v>
      </c>
      <c r="L14" s="57" t="str">
        <f>'[3]275 KHz'!I18</f>
        <v>000100</v>
      </c>
      <c r="M14" s="57" t="str">
        <f>'[3]275 KHz'!J18</f>
        <v>11</v>
      </c>
      <c r="N14" s="57" t="str">
        <f>'[3]275 KHz'!K18</f>
        <v>18</v>
      </c>
      <c r="O14" s="57" t="str">
        <f>'[3]275 KHz'!L18</f>
        <v>00</v>
      </c>
      <c r="P14" s="57" t="str">
        <f>'[3]275 KHz'!M18</f>
        <v>01100</v>
      </c>
      <c r="Q14" s="57" t="str">
        <f>'[3]275 KHz'!N18</f>
        <v>0</v>
      </c>
      <c r="R14" s="57" t="str">
        <f>'[3]275 KHz'!O18</f>
        <v>22</v>
      </c>
      <c r="S14" s="57" t="str">
        <f>'[3]275 KHz'!P18</f>
        <v>001000</v>
      </c>
      <c r="T14" s="57" t="str">
        <f>'[3]275 KHz'!Q18</f>
        <v>10</v>
      </c>
      <c r="U14" s="57" t="str">
        <f>'[3]275 KHz'!R18</f>
        <v>4D</v>
      </c>
      <c r="V14" s="57" t="str">
        <f>'[3]275 KHz'!S18</f>
        <v>01</v>
      </c>
      <c r="W14" s="57" t="str">
        <f>'[3]275 KHz'!T18</f>
        <v>00110</v>
      </c>
      <c r="X14" s="57" t="str">
        <f>'[3]275 KHz'!U18</f>
        <v>1</v>
      </c>
      <c r="Y14" s="57" t="str">
        <f t="shared" si="12"/>
        <v>121318224D</v>
      </c>
      <c r="Z14" s="57">
        <f t="shared" si="3"/>
        <v>100</v>
      </c>
      <c r="AA14" s="57">
        <f t="shared" si="4"/>
        <v>40</v>
      </c>
      <c r="AB14" s="57">
        <f t="shared" si="5"/>
        <v>2.9996999999999998</v>
      </c>
      <c r="AC14" s="57">
        <f t="shared" si="6"/>
        <v>19.200000000000003</v>
      </c>
      <c r="AD14" s="57">
        <f t="shared" si="7"/>
        <v>1600</v>
      </c>
      <c r="AE14" s="57">
        <f t="shared" si="8"/>
        <v>50</v>
      </c>
      <c r="AF14" s="57">
        <f t="shared" si="9"/>
        <v>20</v>
      </c>
      <c r="AG14" s="57">
        <f t="shared" si="10"/>
        <v>15</v>
      </c>
      <c r="AH14" s="57">
        <f t="shared" si="11"/>
        <v>75</v>
      </c>
      <c r="AI14" s="57">
        <v>4000</v>
      </c>
      <c r="AK14" s="57">
        <f t="shared" si="13"/>
        <v>275</v>
      </c>
      <c r="AL14" s="57">
        <f t="shared" si="14"/>
        <v>12</v>
      </c>
      <c r="AM14" s="57" t="str">
        <f t="shared" si="0"/>
        <v>121318224D</v>
      </c>
      <c r="AN14" s="57">
        <f t="shared" si="0"/>
        <v>100</v>
      </c>
      <c r="AO14" s="57">
        <f t="shared" si="0"/>
        <v>40</v>
      </c>
      <c r="AP14" s="57">
        <f t="shared" si="15"/>
        <v>160</v>
      </c>
      <c r="AQ14" s="57">
        <f t="shared" si="16"/>
        <v>479.952</v>
      </c>
      <c r="AR14" s="57">
        <f t="shared" si="17"/>
        <v>19.200000000000003</v>
      </c>
      <c r="AS14" s="57">
        <f t="shared" si="1"/>
        <v>50</v>
      </c>
      <c r="AT14" s="57">
        <f t="shared" si="1"/>
        <v>20</v>
      </c>
      <c r="AU14" s="57">
        <f t="shared" si="18"/>
        <v>3000</v>
      </c>
      <c r="AV14" s="57">
        <f t="shared" si="19"/>
        <v>75</v>
      </c>
      <c r="AW14" s="57">
        <f t="shared" si="20"/>
        <v>4</v>
      </c>
      <c r="AX14" s="382">
        <f t="shared" si="21"/>
        <v>8.2901489675996416</v>
      </c>
      <c r="AY14" s="382">
        <f t="shared" si="22"/>
        <v>207.23299881757202</v>
      </c>
      <c r="AZ14" s="57">
        <f t="shared" si="23"/>
        <v>1</v>
      </c>
      <c r="BA14" s="382">
        <f t="shared" si="24"/>
        <v>2.6525823848649224</v>
      </c>
      <c r="BB14" s="382">
        <f t="shared" si="25"/>
        <v>106.10329539459688</v>
      </c>
    </row>
    <row r="15" spans="1:54" x14ac:dyDescent="0.25">
      <c r="A15" s="57">
        <f t="shared" si="2"/>
        <v>13</v>
      </c>
      <c r="B15" s="57">
        <v>275</v>
      </c>
      <c r="C15" s="57">
        <v>0</v>
      </c>
      <c r="D15" s="57" t="str">
        <f>'[3]275 KHz'!A19</f>
        <v>01101</v>
      </c>
      <c r="E15" s="57">
        <f>'[3]275 KHz'!B19</f>
        <v>6</v>
      </c>
      <c r="F15" s="57" t="str">
        <f>'[3]275 KHz'!C19</f>
        <v>12</v>
      </c>
      <c r="G15" s="57" t="str">
        <f>'[3]275 KHz'!D19</f>
        <v>00</v>
      </c>
      <c r="H15" s="57" t="str">
        <f>'[3]275 KHz'!E19</f>
        <v>01</v>
      </c>
      <c r="I15" s="57" t="str">
        <f>'[3]275 KHz'!F19</f>
        <v>00</v>
      </c>
      <c r="J15" s="57" t="str">
        <f>'[3]275 KHz'!G19</f>
        <v>10</v>
      </c>
      <c r="K15" s="57" t="str">
        <f>'[3]275 KHz'!H19</f>
        <v>21</v>
      </c>
      <c r="L15" s="57" t="str">
        <f>'[3]275 KHz'!I19</f>
        <v>001000</v>
      </c>
      <c r="M15" s="57" t="str">
        <f>'[3]275 KHz'!J19</f>
        <v>01</v>
      </c>
      <c r="N15" s="57" t="str">
        <f>'[3]275 KHz'!K19</f>
        <v>8C</v>
      </c>
      <c r="O15" s="57" t="str">
        <f>'[3]275 KHz'!L19</f>
        <v>10</v>
      </c>
      <c r="P15" s="57" t="str">
        <f>'[3]275 KHz'!M19</f>
        <v>00110</v>
      </c>
      <c r="Q15" s="57" t="str">
        <f>'[3]275 KHz'!N19</f>
        <v>0</v>
      </c>
      <c r="R15" s="57" t="str">
        <f>'[3]275 KHz'!O19</f>
        <v>22</v>
      </c>
      <c r="S15" s="57" t="str">
        <f>'[3]275 KHz'!P19</f>
        <v>001000</v>
      </c>
      <c r="T15" s="57" t="str">
        <f>'[3]275 KHz'!Q19</f>
        <v>10</v>
      </c>
      <c r="U15" s="57" t="str">
        <f>'[3]275 KHz'!R19</f>
        <v>4D</v>
      </c>
      <c r="V15" s="57" t="str">
        <f>'[3]275 KHz'!S19</f>
        <v>01</v>
      </c>
      <c r="W15" s="57" t="str">
        <f>'[3]275 KHz'!T19</f>
        <v>00110</v>
      </c>
      <c r="X15" s="57" t="str">
        <f>'[3]275 KHz'!U19</f>
        <v>1</v>
      </c>
      <c r="Y15" s="57" t="str">
        <f t="shared" si="12"/>
        <v>12218C224D</v>
      </c>
      <c r="Z15" s="57">
        <f t="shared" si="3"/>
        <v>100</v>
      </c>
      <c r="AA15" s="57">
        <f t="shared" si="4"/>
        <v>40</v>
      </c>
      <c r="AB15" s="57">
        <f t="shared" si="5"/>
        <v>2.9996999999999998</v>
      </c>
      <c r="AC15" s="57">
        <f t="shared" si="6"/>
        <v>19.200000000000003</v>
      </c>
      <c r="AD15" s="57">
        <f t="shared" si="7"/>
        <v>1600</v>
      </c>
      <c r="AE15" s="57">
        <f t="shared" si="8"/>
        <v>50</v>
      </c>
      <c r="AF15" s="57">
        <f t="shared" si="9"/>
        <v>40</v>
      </c>
      <c r="AG15" s="57">
        <f t="shared" si="10"/>
        <v>7.5</v>
      </c>
      <c r="AH15" s="57">
        <f t="shared" si="11"/>
        <v>37.5</v>
      </c>
      <c r="AI15" s="57">
        <v>4000</v>
      </c>
      <c r="AK15" s="57">
        <f t="shared" si="13"/>
        <v>275</v>
      </c>
      <c r="AL15" s="57">
        <f t="shared" si="14"/>
        <v>13</v>
      </c>
      <c r="AM15" s="57" t="str">
        <f t="shared" si="0"/>
        <v>12218C224D</v>
      </c>
      <c r="AN15" s="57">
        <f t="shared" si="0"/>
        <v>100</v>
      </c>
      <c r="AO15" s="57">
        <f t="shared" si="0"/>
        <v>40</v>
      </c>
      <c r="AP15" s="57">
        <f t="shared" si="15"/>
        <v>160</v>
      </c>
      <c r="AQ15" s="57">
        <f t="shared" si="16"/>
        <v>479.952</v>
      </c>
      <c r="AR15" s="57">
        <f t="shared" si="17"/>
        <v>19.200000000000003</v>
      </c>
      <c r="AS15" s="57">
        <f t="shared" si="1"/>
        <v>50</v>
      </c>
      <c r="AT15" s="57">
        <f t="shared" si="1"/>
        <v>40</v>
      </c>
      <c r="AU15" s="57">
        <f t="shared" si="18"/>
        <v>1500</v>
      </c>
      <c r="AV15" s="57">
        <f t="shared" si="19"/>
        <v>37.5</v>
      </c>
      <c r="AW15" s="57">
        <f t="shared" si="20"/>
        <v>4</v>
      </c>
      <c r="AX15" s="382">
        <f t="shared" si="21"/>
        <v>8.2901489675996416</v>
      </c>
      <c r="AY15" s="382">
        <f t="shared" si="22"/>
        <v>207.23299881757202</v>
      </c>
      <c r="AZ15" s="57">
        <f t="shared" si="23"/>
        <v>2</v>
      </c>
      <c r="BA15" s="382">
        <f t="shared" si="24"/>
        <v>2.6525823848649224</v>
      </c>
      <c r="BB15" s="382">
        <f t="shared" si="25"/>
        <v>106.10329539459688</v>
      </c>
    </row>
    <row r="16" spans="1:54" x14ac:dyDescent="0.25">
      <c r="A16" s="57">
        <f t="shared" si="2"/>
        <v>14</v>
      </c>
      <c r="B16" s="57">
        <v>275</v>
      </c>
      <c r="C16" s="57">
        <v>0</v>
      </c>
      <c r="D16" s="57" t="str">
        <f>'[3]275 KHz'!A20</f>
        <v>01110</v>
      </c>
      <c r="E16" s="57">
        <f>'[3]275 KHz'!B20</f>
        <v>6</v>
      </c>
      <c r="F16" s="57" t="str">
        <f>'[3]275 KHz'!C20</f>
        <v>12</v>
      </c>
      <c r="G16" s="57" t="str">
        <f>'[3]275 KHz'!D20</f>
        <v>00</v>
      </c>
      <c r="H16" s="57" t="str">
        <f>'[3]275 KHz'!E20</f>
        <v>01</v>
      </c>
      <c r="I16" s="57" t="str">
        <f>'[3]275 KHz'!F20</f>
        <v>00</v>
      </c>
      <c r="J16" s="57" t="str">
        <f>'[3]275 KHz'!G20</f>
        <v>10</v>
      </c>
      <c r="K16" s="57" t="str">
        <f>'[3]275 KHz'!H20</f>
        <v>40</v>
      </c>
      <c r="L16" s="57" t="str">
        <f>'[3]275 KHz'!I20</f>
        <v>010000</v>
      </c>
      <c r="M16" s="57" t="str">
        <f>'[3]275 KHz'!J20</f>
        <v>00</v>
      </c>
      <c r="N16" s="57" t="str">
        <f>'[3]275 KHz'!K20</f>
        <v>C6</v>
      </c>
      <c r="O16" s="57" t="str">
        <f>'[3]275 KHz'!L20</f>
        <v>11</v>
      </c>
      <c r="P16" s="57" t="str">
        <f>'[3]275 KHz'!M20</f>
        <v>00011</v>
      </c>
      <c r="Q16" s="57" t="str">
        <f>'[3]275 KHz'!N20</f>
        <v>0</v>
      </c>
      <c r="R16" s="57" t="str">
        <f>'[3]275 KHz'!O20</f>
        <v>22</v>
      </c>
      <c r="S16" s="57" t="str">
        <f>'[3]275 KHz'!P20</f>
        <v>001000</v>
      </c>
      <c r="T16" s="57" t="str">
        <f>'[3]275 KHz'!Q20</f>
        <v>10</v>
      </c>
      <c r="U16" s="57" t="str">
        <f>'[3]275 KHz'!R20</f>
        <v>4D</v>
      </c>
      <c r="V16" s="57" t="str">
        <f>'[3]275 KHz'!S20</f>
        <v>01</v>
      </c>
      <c r="W16" s="57" t="str">
        <f>'[3]275 KHz'!T20</f>
        <v>00110</v>
      </c>
      <c r="X16" s="57" t="str">
        <f>'[3]275 KHz'!U20</f>
        <v>1</v>
      </c>
      <c r="Y16" s="57" t="str">
        <f t="shared" si="12"/>
        <v>1240C6224D</v>
      </c>
      <c r="Z16" s="57">
        <f t="shared" si="3"/>
        <v>100</v>
      </c>
      <c r="AA16" s="57">
        <f t="shared" si="4"/>
        <v>40</v>
      </c>
      <c r="AB16" s="57">
        <f t="shared" si="5"/>
        <v>2.9996999999999998</v>
      </c>
      <c r="AC16" s="57">
        <f t="shared" si="6"/>
        <v>19.200000000000003</v>
      </c>
      <c r="AD16" s="57">
        <f t="shared" si="7"/>
        <v>1600</v>
      </c>
      <c r="AE16" s="57">
        <f t="shared" si="8"/>
        <v>50</v>
      </c>
      <c r="AF16" s="57">
        <f t="shared" si="9"/>
        <v>80</v>
      </c>
      <c r="AG16" s="57">
        <f t="shared" si="10"/>
        <v>3.75</v>
      </c>
      <c r="AH16" s="57">
        <f t="shared" si="11"/>
        <v>18.75</v>
      </c>
      <c r="AI16" s="57">
        <v>4000</v>
      </c>
      <c r="AK16" s="57">
        <f t="shared" si="13"/>
        <v>275</v>
      </c>
      <c r="AL16" s="57">
        <f t="shared" si="14"/>
        <v>14</v>
      </c>
      <c r="AM16" s="57" t="str">
        <f t="shared" si="0"/>
        <v>1240C6224D</v>
      </c>
      <c r="AN16" s="57">
        <f t="shared" si="0"/>
        <v>100</v>
      </c>
      <c r="AO16" s="57">
        <f t="shared" si="0"/>
        <v>40</v>
      </c>
      <c r="AP16" s="57">
        <f t="shared" si="15"/>
        <v>160</v>
      </c>
      <c r="AQ16" s="57">
        <f t="shared" si="16"/>
        <v>479.952</v>
      </c>
      <c r="AR16" s="57">
        <f t="shared" si="17"/>
        <v>19.200000000000003</v>
      </c>
      <c r="AS16" s="57">
        <f t="shared" si="1"/>
        <v>50</v>
      </c>
      <c r="AT16" s="57">
        <f t="shared" si="1"/>
        <v>80</v>
      </c>
      <c r="AU16" s="57">
        <f t="shared" si="18"/>
        <v>750</v>
      </c>
      <c r="AV16" s="57">
        <f t="shared" si="19"/>
        <v>18.75</v>
      </c>
      <c r="AW16" s="57">
        <f t="shared" si="20"/>
        <v>4</v>
      </c>
      <c r="AX16" s="382">
        <f t="shared" si="21"/>
        <v>8.2901489675996416</v>
      </c>
      <c r="AY16" s="382">
        <f t="shared" si="22"/>
        <v>207.23299881757202</v>
      </c>
      <c r="AZ16" s="57">
        <f t="shared" si="23"/>
        <v>4</v>
      </c>
      <c r="BA16" s="382">
        <f t="shared" si="24"/>
        <v>2.6525823848649224</v>
      </c>
      <c r="BB16" s="382">
        <f t="shared" si="25"/>
        <v>106.10329539459688</v>
      </c>
    </row>
    <row r="17" spans="1:54" x14ac:dyDescent="0.25">
      <c r="A17" s="57">
        <f t="shared" si="2"/>
        <v>15</v>
      </c>
      <c r="B17" s="57">
        <v>275</v>
      </c>
      <c r="C17" s="57">
        <v>0</v>
      </c>
      <c r="D17" s="57" t="str">
        <f>'[3]275 KHz'!A21</f>
        <v>01111</v>
      </c>
      <c r="E17" s="57">
        <f>'[3]275 KHz'!B21</f>
        <v>6</v>
      </c>
      <c r="F17" s="57" t="str">
        <f>'[3]275 KHz'!C21</f>
        <v>12</v>
      </c>
      <c r="G17" s="57" t="str">
        <f>'[3]275 KHz'!D21</f>
        <v>00</v>
      </c>
      <c r="H17" s="57" t="str">
        <f>'[3]275 KHz'!E21</f>
        <v>01</v>
      </c>
      <c r="I17" s="57" t="str">
        <f>'[3]275 KHz'!F21</f>
        <v>00</v>
      </c>
      <c r="J17" s="57" t="str">
        <f>'[3]275 KHz'!G21</f>
        <v>10</v>
      </c>
      <c r="K17" s="57" t="str">
        <f>'[3]275 KHz'!H21</f>
        <v>80</v>
      </c>
      <c r="L17" s="57" t="str">
        <f>'[3]275 KHz'!I21</f>
        <v>100000</v>
      </c>
      <c r="M17" s="57" t="str">
        <f>'[3]275 KHz'!J21</f>
        <v>00</v>
      </c>
      <c r="N17" s="57" t="str">
        <f>'[3]275 KHz'!K21</f>
        <v>42</v>
      </c>
      <c r="O17" s="57" t="str">
        <f>'[3]275 KHz'!L21</f>
        <v>01</v>
      </c>
      <c r="P17" s="57" t="str">
        <f>'[3]275 KHz'!M21</f>
        <v>00001</v>
      </c>
      <c r="Q17" s="57" t="str">
        <f>'[3]275 KHz'!N21</f>
        <v>0</v>
      </c>
      <c r="R17" s="57" t="str">
        <f>'[3]275 KHz'!O21</f>
        <v>22</v>
      </c>
      <c r="S17" s="57" t="str">
        <f>'[3]275 KHz'!P21</f>
        <v>001000</v>
      </c>
      <c r="T17" s="57" t="str">
        <f>'[3]275 KHz'!Q21</f>
        <v>10</v>
      </c>
      <c r="U17" s="57" t="str">
        <f>'[3]275 KHz'!R21</f>
        <v>4D</v>
      </c>
      <c r="V17" s="57" t="str">
        <f>'[3]275 KHz'!S21</f>
        <v>01</v>
      </c>
      <c r="W17" s="57" t="str">
        <f>'[3]275 KHz'!T21</f>
        <v>00110</v>
      </c>
      <c r="X17" s="57" t="str">
        <f>'[3]275 KHz'!U21</f>
        <v>1</v>
      </c>
      <c r="Y17" s="57" t="str">
        <f t="shared" si="12"/>
        <v>128042224D</v>
      </c>
      <c r="Z17" s="57">
        <f t="shared" si="3"/>
        <v>100</v>
      </c>
      <c r="AA17" s="57">
        <f t="shared" si="4"/>
        <v>40</v>
      </c>
      <c r="AB17" s="57">
        <f t="shared" si="5"/>
        <v>2.9996999999999998</v>
      </c>
      <c r="AC17" s="57">
        <f t="shared" si="6"/>
        <v>19.200000000000003</v>
      </c>
      <c r="AD17" s="57">
        <f t="shared" si="7"/>
        <v>1600</v>
      </c>
      <c r="AE17" s="57">
        <f t="shared" si="8"/>
        <v>50</v>
      </c>
      <c r="AF17" s="57">
        <f t="shared" si="9"/>
        <v>160</v>
      </c>
      <c r="AG17" s="57">
        <f t="shared" si="10"/>
        <v>1.25</v>
      </c>
      <c r="AH17" s="57">
        <f t="shared" si="11"/>
        <v>6.25</v>
      </c>
      <c r="AI17" s="57">
        <v>4000</v>
      </c>
      <c r="AK17" s="57">
        <f t="shared" si="13"/>
        <v>275</v>
      </c>
      <c r="AL17" s="57">
        <f t="shared" si="14"/>
        <v>15</v>
      </c>
      <c r="AM17" s="57" t="str">
        <f t="shared" ref="AM17:AO80" si="26">Y17</f>
        <v>128042224D</v>
      </c>
      <c r="AN17" s="57">
        <f t="shared" si="26"/>
        <v>100</v>
      </c>
      <c r="AO17" s="57">
        <f t="shared" si="26"/>
        <v>40</v>
      </c>
      <c r="AP17" s="57">
        <f t="shared" si="15"/>
        <v>160</v>
      </c>
      <c r="AQ17" s="57">
        <f t="shared" si="16"/>
        <v>479.952</v>
      </c>
      <c r="AR17" s="57">
        <f t="shared" si="17"/>
        <v>19.200000000000003</v>
      </c>
      <c r="AS17" s="57">
        <f t="shared" ref="AS17:AT80" si="27">AE17</f>
        <v>50</v>
      </c>
      <c r="AT17" s="57">
        <f t="shared" si="27"/>
        <v>160</v>
      </c>
      <c r="AU17" s="57">
        <f t="shared" si="18"/>
        <v>250</v>
      </c>
      <c r="AV17" s="57">
        <f t="shared" si="19"/>
        <v>6.25</v>
      </c>
      <c r="AW17" s="57">
        <f t="shared" si="20"/>
        <v>4</v>
      </c>
      <c r="AX17" s="382">
        <f t="shared" si="21"/>
        <v>8.2901489675996416</v>
      </c>
      <c r="AY17" s="382">
        <f t="shared" si="22"/>
        <v>207.23299881757202</v>
      </c>
      <c r="AZ17" s="57">
        <f t="shared" si="23"/>
        <v>8</v>
      </c>
      <c r="BA17" s="382">
        <f t="shared" si="24"/>
        <v>3.9788735772973833</v>
      </c>
      <c r="BB17" s="382">
        <f t="shared" si="25"/>
        <v>159.15494309189535</v>
      </c>
    </row>
    <row r="18" spans="1:54" x14ac:dyDescent="0.25">
      <c r="A18" s="57">
        <f t="shared" si="2"/>
        <v>16</v>
      </c>
      <c r="B18" s="57">
        <v>275</v>
      </c>
      <c r="C18" s="57">
        <v>0</v>
      </c>
      <c r="D18" s="57" t="str">
        <f>'[3]275 KHz'!A22</f>
        <v>10000</v>
      </c>
      <c r="E18" s="57">
        <f>'[3]275 KHz'!B22</f>
        <v>6</v>
      </c>
      <c r="F18" s="57" t="str">
        <f>'[3]275 KHz'!C22</f>
        <v>12</v>
      </c>
      <c r="G18" s="57" t="str">
        <f>'[3]275 KHz'!D22</f>
        <v>00</v>
      </c>
      <c r="H18" s="57" t="str">
        <f>'[3]275 KHz'!E22</f>
        <v>01</v>
      </c>
      <c r="I18" s="57" t="str">
        <f>'[3]275 KHz'!F22</f>
        <v>00</v>
      </c>
      <c r="J18" s="57" t="str">
        <f>'[3]275 KHz'!G22</f>
        <v>10</v>
      </c>
      <c r="K18" s="57" t="str">
        <f>'[3]275 KHz'!H22</f>
        <v>0B</v>
      </c>
      <c r="L18" s="57" t="str">
        <f>'[3]275 KHz'!I22</f>
        <v>000010</v>
      </c>
      <c r="M18" s="57" t="str">
        <f>'[3]275 KHz'!J22</f>
        <v>11</v>
      </c>
      <c r="N18" s="57" t="str">
        <f>'[3]275 KHz'!K22</f>
        <v>F0</v>
      </c>
      <c r="O18" s="57" t="str">
        <f>'[3]275 KHz'!L22</f>
        <v>11</v>
      </c>
      <c r="P18" s="57" t="str">
        <f>'[3]275 KHz'!M22</f>
        <v>11000</v>
      </c>
      <c r="Q18" s="57" t="str">
        <f>'[3]275 KHz'!N22</f>
        <v>0</v>
      </c>
      <c r="R18" s="57" t="str">
        <f>'[3]275 KHz'!O22</f>
        <v>29</v>
      </c>
      <c r="S18" s="57" t="str">
        <f>'[3]275 KHz'!P22</f>
        <v>001010</v>
      </c>
      <c r="T18" s="57" t="str">
        <f>'[3]275 KHz'!Q22</f>
        <v>01</v>
      </c>
      <c r="U18" s="57" t="str">
        <f>'[3]275 KHz'!R22</f>
        <v>8D</v>
      </c>
      <c r="V18" s="57" t="str">
        <f>'[3]275 KHz'!S22</f>
        <v>10</v>
      </c>
      <c r="W18" s="57" t="str">
        <f>'[3]275 KHz'!T22</f>
        <v>00110</v>
      </c>
      <c r="X18" s="57" t="str">
        <f>'[3]275 KHz'!U22</f>
        <v>1</v>
      </c>
      <c r="Y18" s="57" t="str">
        <f t="shared" si="12"/>
        <v>120BF0298D</v>
      </c>
      <c r="Z18" s="57">
        <f t="shared" si="3"/>
        <v>100</v>
      </c>
      <c r="AA18" s="57">
        <f t="shared" si="4"/>
        <v>50</v>
      </c>
      <c r="AB18" s="57">
        <f t="shared" si="5"/>
        <v>1.9998</v>
      </c>
      <c r="AC18" s="57">
        <f t="shared" si="6"/>
        <v>19.200000000000003</v>
      </c>
      <c r="AD18" s="57">
        <f t="shared" si="7"/>
        <v>1600</v>
      </c>
      <c r="AE18" s="57">
        <f t="shared" si="8"/>
        <v>50</v>
      </c>
      <c r="AF18" s="57">
        <f t="shared" si="9"/>
        <v>10</v>
      </c>
      <c r="AG18" s="57">
        <f t="shared" si="10"/>
        <v>18.75</v>
      </c>
      <c r="AH18" s="57">
        <f t="shared" si="11"/>
        <v>150</v>
      </c>
      <c r="AI18" s="57">
        <v>4000</v>
      </c>
      <c r="AK18" s="57">
        <f t="shared" si="13"/>
        <v>275</v>
      </c>
      <c r="AL18" s="57">
        <f t="shared" si="14"/>
        <v>16</v>
      </c>
      <c r="AM18" s="57" t="str">
        <f t="shared" si="26"/>
        <v>120BF0298D</v>
      </c>
      <c r="AN18" s="57">
        <f t="shared" si="26"/>
        <v>100</v>
      </c>
      <c r="AO18" s="57">
        <f t="shared" si="26"/>
        <v>50</v>
      </c>
      <c r="AP18" s="57">
        <f t="shared" si="15"/>
        <v>160</v>
      </c>
      <c r="AQ18" s="57">
        <f t="shared" si="16"/>
        <v>319.96800000000002</v>
      </c>
      <c r="AR18" s="57">
        <f t="shared" si="17"/>
        <v>19.200000000000003</v>
      </c>
      <c r="AS18" s="57">
        <f t="shared" si="27"/>
        <v>50</v>
      </c>
      <c r="AT18" s="57">
        <f t="shared" si="27"/>
        <v>10</v>
      </c>
      <c r="AU18" s="57">
        <f t="shared" si="18"/>
        <v>3750</v>
      </c>
      <c r="AV18" s="57">
        <f t="shared" si="19"/>
        <v>150</v>
      </c>
      <c r="AW18" s="57">
        <f t="shared" si="20"/>
        <v>5</v>
      </c>
      <c r="AX18" s="382">
        <f t="shared" si="21"/>
        <v>9.9481787611195678</v>
      </c>
      <c r="AY18" s="382">
        <f t="shared" si="22"/>
        <v>165.7863990540576</v>
      </c>
      <c r="AZ18" s="57">
        <f t="shared" si="23"/>
        <v>0.5</v>
      </c>
      <c r="BA18" s="382">
        <f t="shared" si="24"/>
        <v>4.2441318157838754</v>
      </c>
      <c r="BB18" s="382">
        <f t="shared" si="25"/>
        <v>106.10329539459688</v>
      </c>
    </row>
    <row r="19" spans="1:54" x14ac:dyDescent="0.25">
      <c r="A19" s="57">
        <f t="shared" si="2"/>
        <v>17</v>
      </c>
      <c r="B19" s="57">
        <v>275</v>
      </c>
      <c r="C19" s="57">
        <v>0</v>
      </c>
      <c r="D19" s="57" t="str">
        <f>'[3]275 KHz'!A23</f>
        <v>10001</v>
      </c>
      <c r="E19" s="57">
        <f>'[3]275 KHz'!B23</f>
        <v>6</v>
      </c>
      <c r="F19" s="57" t="str">
        <f>'[3]275 KHz'!C23</f>
        <v>12</v>
      </c>
      <c r="G19" s="57" t="str">
        <f>'[3]275 KHz'!D23</f>
        <v>00</v>
      </c>
      <c r="H19" s="57" t="str">
        <f>'[3]275 KHz'!E23</f>
        <v>01</v>
      </c>
      <c r="I19" s="57" t="str">
        <f>'[3]275 KHz'!F23</f>
        <v>00</v>
      </c>
      <c r="J19" s="57" t="str">
        <f>'[3]275 KHz'!G23</f>
        <v>10</v>
      </c>
      <c r="K19" s="57" t="str">
        <f>'[3]275 KHz'!H23</f>
        <v>13</v>
      </c>
      <c r="L19" s="57" t="str">
        <f>'[3]275 KHz'!I23</f>
        <v>000100</v>
      </c>
      <c r="M19" s="57" t="str">
        <f>'[3]275 KHz'!J23</f>
        <v>11</v>
      </c>
      <c r="N19" s="57" t="str">
        <f>'[3]275 KHz'!K23</f>
        <v>18</v>
      </c>
      <c r="O19" s="57" t="str">
        <f>'[3]275 KHz'!L23</f>
        <v>00</v>
      </c>
      <c r="P19" s="57" t="str">
        <f>'[3]275 KHz'!M23</f>
        <v>01100</v>
      </c>
      <c r="Q19" s="57" t="str">
        <f>'[3]275 KHz'!N23</f>
        <v>0</v>
      </c>
      <c r="R19" s="57" t="str">
        <f>'[3]275 KHz'!O23</f>
        <v>29</v>
      </c>
      <c r="S19" s="57" t="str">
        <f>'[3]275 KHz'!P23</f>
        <v>001010</v>
      </c>
      <c r="T19" s="57" t="str">
        <f>'[3]275 KHz'!Q23</f>
        <v>01</v>
      </c>
      <c r="U19" s="57" t="str">
        <f>'[3]275 KHz'!R23</f>
        <v>8D</v>
      </c>
      <c r="V19" s="57" t="str">
        <f>'[3]275 KHz'!S23</f>
        <v>10</v>
      </c>
      <c r="W19" s="57" t="str">
        <f>'[3]275 KHz'!T23</f>
        <v>00110</v>
      </c>
      <c r="X19" s="57" t="str">
        <f>'[3]275 KHz'!U23</f>
        <v>1</v>
      </c>
      <c r="Y19" s="57" t="str">
        <f t="shared" si="12"/>
        <v>121318298D</v>
      </c>
      <c r="Z19" s="57">
        <f t="shared" si="3"/>
        <v>100</v>
      </c>
      <c r="AA19" s="57">
        <f t="shared" si="4"/>
        <v>50</v>
      </c>
      <c r="AB19" s="57">
        <f t="shared" si="5"/>
        <v>1.9998</v>
      </c>
      <c r="AC19" s="57">
        <f t="shared" si="6"/>
        <v>19.200000000000003</v>
      </c>
      <c r="AD19" s="57">
        <f t="shared" si="7"/>
        <v>1600</v>
      </c>
      <c r="AE19" s="57">
        <f t="shared" si="8"/>
        <v>50</v>
      </c>
      <c r="AF19" s="57">
        <f t="shared" si="9"/>
        <v>20</v>
      </c>
      <c r="AG19" s="57">
        <f t="shared" si="10"/>
        <v>15</v>
      </c>
      <c r="AH19" s="57">
        <f t="shared" si="11"/>
        <v>75</v>
      </c>
      <c r="AI19" s="57">
        <v>4000</v>
      </c>
      <c r="AK19" s="57">
        <f t="shared" si="13"/>
        <v>275</v>
      </c>
      <c r="AL19" s="57">
        <f t="shared" si="14"/>
        <v>17</v>
      </c>
      <c r="AM19" s="57" t="str">
        <f t="shared" si="26"/>
        <v>121318298D</v>
      </c>
      <c r="AN19" s="57">
        <f t="shared" si="26"/>
        <v>100</v>
      </c>
      <c r="AO19" s="57">
        <f t="shared" si="26"/>
        <v>50</v>
      </c>
      <c r="AP19" s="57">
        <f t="shared" si="15"/>
        <v>160</v>
      </c>
      <c r="AQ19" s="57">
        <f t="shared" si="16"/>
        <v>319.96800000000002</v>
      </c>
      <c r="AR19" s="57">
        <f t="shared" si="17"/>
        <v>19.200000000000003</v>
      </c>
      <c r="AS19" s="57">
        <f t="shared" si="27"/>
        <v>50</v>
      </c>
      <c r="AT19" s="57">
        <f t="shared" si="27"/>
        <v>20</v>
      </c>
      <c r="AU19" s="57">
        <f t="shared" si="18"/>
        <v>3000</v>
      </c>
      <c r="AV19" s="57">
        <f t="shared" si="19"/>
        <v>75</v>
      </c>
      <c r="AW19" s="57">
        <f t="shared" si="20"/>
        <v>5</v>
      </c>
      <c r="AX19" s="382">
        <f t="shared" si="21"/>
        <v>9.9481787611195678</v>
      </c>
      <c r="AY19" s="382">
        <f t="shared" si="22"/>
        <v>165.7863990540576</v>
      </c>
      <c r="AZ19" s="57">
        <f t="shared" si="23"/>
        <v>1</v>
      </c>
      <c r="BA19" s="382">
        <f t="shared" si="24"/>
        <v>2.6525823848649224</v>
      </c>
      <c r="BB19" s="382">
        <f t="shared" si="25"/>
        <v>106.10329539459688</v>
      </c>
    </row>
    <row r="20" spans="1:54" x14ac:dyDescent="0.25">
      <c r="A20" s="57">
        <f t="shared" si="2"/>
        <v>18</v>
      </c>
      <c r="B20" s="57">
        <v>275</v>
      </c>
      <c r="C20" s="57">
        <v>0</v>
      </c>
      <c r="D20" s="57" t="str">
        <f>'[3]275 KHz'!A24</f>
        <v>10010</v>
      </c>
      <c r="E20" s="57">
        <f>'[3]275 KHz'!B24</f>
        <v>6</v>
      </c>
      <c r="F20" s="57" t="str">
        <f>'[3]275 KHz'!C24</f>
        <v>12</v>
      </c>
      <c r="G20" s="57" t="str">
        <f>'[3]275 KHz'!D24</f>
        <v>00</v>
      </c>
      <c r="H20" s="57" t="str">
        <f>'[3]275 KHz'!E24</f>
        <v>01</v>
      </c>
      <c r="I20" s="57" t="str">
        <f>'[3]275 KHz'!F24</f>
        <v>00</v>
      </c>
      <c r="J20" s="57" t="str">
        <f>'[3]275 KHz'!G24</f>
        <v>10</v>
      </c>
      <c r="K20" s="57" t="str">
        <f>'[3]275 KHz'!H24</f>
        <v>21</v>
      </c>
      <c r="L20" s="57" t="str">
        <f>'[3]275 KHz'!I24</f>
        <v>001000</v>
      </c>
      <c r="M20" s="57" t="str">
        <f>'[3]275 KHz'!J24</f>
        <v>01</v>
      </c>
      <c r="N20" s="57" t="str">
        <f>'[3]275 KHz'!K24</f>
        <v>8C</v>
      </c>
      <c r="O20" s="57" t="str">
        <f>'[3]275 KHz'!L24</f>
        <v>10</v>
      </c>
      <c r="P20" s="57" t="str">
        <f>'[3]275 KHz'!M24</f>
        <v>00110</v>
      </c>
      <c r="Q20" s="57" t="str">
        <f>'[3]275 KHz'!N24</f>
        <v>0</v>
      </c>
      <c r="R20" s="57" t="str">
        <f>'[3]275 KHz'!O24</f>
        <v>29</v>
      </c>
      <c r="S20" s="57" t="str">
        <f>'[3]275 KHz'!P24</f>
        <v>001010</v>
      </c>
      <c r="T20" s="57" t="str">
        <f>'[3]275 KHz'!Q24</f>
        <v>01</v>
      </c>
      <c r="U20" s="57" t="str">
        <f>'[3]275 KHz'!R24</f>
        <v>8D</v>
      </c>
      <c r="V20" s="57" t="str">
        <f>'[3]275 KHz'!S24</f>
        <v>10</v>
      </c>
      <c r="W20" s="57" t="str">
        <f>'[3]275 KHz'!T24</f>
        <v>00110</v>
      </c>
      <c r="X20" s="57" t="str">
        <f>'[3]275 KHz'!U24</f>
        <v>1</v>
      </c>
      <c r="Y20" s="57" t="str">
        <f t="shared" si="12"/>
        <v>12218C298D</v>
      </c>
      <c r="Z20" s="57">
        <f t="shared" si="3"/>
        <v>100</v>
      </c>
      <c r="AA20" s="57">
        <f t="shared" si="4"/>
        <v>50</v>
      </c>
      <c r="AB20" s="57">
        <f t="shared" si="5"/>
        <v>1.9998</v>
      </c>
      <c r="AC20" s="57">
        <f t="shared" si="6"/>
        <v>19.200000000000003</v>
      </c>
      <c r="AD20" s="57">
        <f t="shared" si="7"/>
        <v>1600</v>
      </c>
      <c r="AE20" s="57">
        <f t="shared" si="8"/>
        <v>50</v>
      </c>
      <c r="AF20" s="57">
        <f t="shared" si="9"/>
        <v>40</v>
      </c>
      <c r="AG20" s="57">
        <f t="shared" si="10"/>
        <v>7.5</v>
      </c>
      <c r="AH20" s="57">
        <f t="shared" si="11"/>
        <v>37.5</v>
      </c>
      <c r="AI20" s="57">
        <v>4000</v>
      </c>
      <c r="AK20" s="57">
        <f t="shared" si="13"/>
        <v>275</v>
      </c>
      <c r="AL20" s="57">
        <f t="shared" si="14"/>
        <v>18</v>
      </c>
      <c r="AM20" s="57" t="str">
        <f t="shared" si="26"/>
        <v>12218C298D</v>
      </c>
      <c r="AN20" s="57">
        <f t="shared" si="26"/>
        <v>100</v>
      </c>
      <c r="AO20" s="57">
        <f t="shared" si="26"/>
        <v>50</v>
      </c>
      <c r="AP20" s="57">
        <f t="shared" si="15"/>
        <v>160</v>
      </c>
      <c r="AQ20" s="57">
        <f t="shared" si="16"/>
        <v>319.96800000000002</v>
      </c>
      <c r="AR20" s="57">
        <f t="shared" si="17"/>
        <v>19.200000000000003</v>
      </c>
      <c r="AS20" s="57">
        <f t="shared" si="27"/>
        <v>50</v>
      </c>
      <c r="AT20" s="57">
        <f t="shared" si="27"/>
        <v>40</v>
      </c>
      <c r="AU20" s="57">
        <f t="shared" si="18"/>
        <v>1500</v>
      </c>
      <c r="AV20" s="57">
        <f t="shared" si="19"/>
        <v>37.5</v>
      </c>
      <c r="AW20" s="57">
        <f t="shared" si="20"/>
        <v>5</v>
      </c>
      <c r="AX20" s="382">
        <f t="shared" si="21"/>
        <v>9.9481787611195678</v>
      </c>
      <c r="AY20" s="382">
        <f t="shared" si="22"/>
        <v>165.7863990540576</v>
      </c>
      <c r="AZ20" s="57">
        <f t="shared" si="23"/>
        <v>2</v>
      </c>
      <c r="BA20" s="382">
        <f t="shared" si="24"/>
        <v>2.6525823848649224</v>
      </c>
      <c r="BB20" s="382">
        <f t="shared" si="25"/>
        <v>106.10329539459688</v>
      </c>
    </row>
    <row r="21" spans="1:54" x14ac:dyDescent="0.25">
      <c r="A21" s="57">
        <f t="shared" si="2"/>
        <v>19</v>
      </c>
      <c r="B21" s="57">
        <v>275</v>
      </c>
      <c r="C21" s="57">
        <v>0</v>
      </c>
      <c r="D21" s="57" t="str">
        <f>'[3]275 KHz'!A25</f>
        <v>10011</v>
      </c>
      <c r="E21" s="57">
        <f>'[3]275 KHz'!B25</f>
        <v>6</v>
      </c>
      <c r="F21" s="57" t="str">
        <f>'[3]275 KHz'!C25</f>
        <v>12</v>
      </c>
      <c r="G21" s="57" t="str">
        <f>'[3]275 KHz'!D25</f>
        <v>00</v>
      </c>
      <c r="H21" s="57" t="str">
        <f>'[3]275 KHz'!E25</f>
        <v>01</v>
      </c>
      <c r="I21" s="57" t="str">
        <f>'[3]275 KHz'!F25</f>
        <v>00</v>
      </c>
      <c r="J21" s="57" t="str">
        <f>'[3]275 KHz'!G25</f>
        <v>10</v>
      </c>
      <c r="K21" s="57" t="str">
        <f>'[3]275 KHz'!H25</f>
        <v>40</v>
      </c>
      <c r="L21" s="57" t="str">
        <f>'[3]275 KHz'!I25</f>
        <v>010000</v>
      </c>
      <c r="M21" s="57" t="str">
        <f>'[3]275 KHz'!J25</f>
        <v>00</v>
      </c>
      <c r="N21" s="57" t="str">
        <f>'[3]275 KHz'!K25</f>
        <v>C6</v>
      </c>
      <c r="O21" s="57" t="str">
        <f>'[3]275 KHz'!L25</f>
        <v>11</v>
      </c>
      <c r="P21" s="57" t="str">
        <f>'[3]275 KHz'!M25</f>
        <v>00011</v>
      </c>
      <c r="Q21" s="57" t="str">
        <f>'[3]275 KHz'!N25</f>
        <v>0</v>
      </c>
      <c r="R21" s="57" t="str">
        <f>'[3]275 KHz'!O25</f>
        <v>29</v>
      </c>
      <c r="S21" s="57" t="str">
        <f>'[3]275 KHz'!P25</f>
        <v>001010</v>
      </c>
      <c r="T21" s="57" t="str">
        <f>'[3]275 KHz'!Q25</f>
        <v>01</v>
      </c>
      <c r="U21" s="57" t="str">
        <f>'[3]275 KHz'!R25</f>
        <v>8D</v>
      </c>
      <c r="V21" s="57" t="str">
        <f>'[3]275 KHz'!S25</f>
        <v>10</v>
      </c>
      <c r="W21" s="57" t="str">
        <f>'[3]275 KHz'!T25</f>
        <v>00110</v>
      </c>
      <c r="X21" s="57" t="str">
        <f>'[3]275 KHz'!U25</f>
        <v>1</v>
      </c>
      <c r="Y21" s="57" t="str">
        <f t="shared" si="12"/>
        <v>1240C6298D</v>
      </c>
      <c r="Z21" s="57">
        <f t="shared" si="3"/>
        <v>100</v>
      </c>
      <c r="AA21" s="57">
        <f t="shared" si="4"/>
        <v>50</v>
      </c>
      <c r="AB21" s="57">
        <f t="shared" si="5"/>
        <v>1.9998</v>
      </c>
      <c r="AC21" s="57">
        <f t="shared" si="6"/>
        <v>19.200000000000003</v>
      </c>
      <c r="AD21" s="57">
        <f t="shared" si="7"/>
        <v>1600</v>
      </c>
      <c r="AE21" s="57">
        <f t="shared" si="8"/>
        <v>50</v>
      </c>
      <c r="AF21" s="57">
        <f t="shared" si="9"/>
        <v>80</v>
      </c>
      <c r="AG21" s="57">
        <f t="shared" si="10"/>
        <v>3.75</v>
      </c>
      <c r="AH21" s="57">
        <f t="shared" si="11"/>
        <v>18.75</v>
      </c>
      <c r="AI21" s="57">
        <v>4000</v>
      </c>
      <c r="AK21" s="57">
        <f t="shared" si="13"/>
        <v>275</v>
      </c>
      <c r="AL21" s="57">
        <f t="shared" si="14"/>
        <v>19</v>
      </c>
      <c r="AM21" s="57" t="str">
        <f t="shared" si="26"/>
        <v>1240C6298D</v>
      </c>
      <c r="AN21" s="57">
        <f t="shared" si="26"/>
        <v>100</v>
      </c>
      <c r="AO21" s="57">
        <f t="shared" si="26"/>
        <v>50</v>
      </c>
      <c r="AP21" s="57">
        <f t="shared" si="15"/>
        <v>160</v>
      </c>
      <c r="AQ21" s="57">
        <f t="shared" si="16"/>
        <v>319.96800000000002</v>
      </c>
      <c r="AR21" s="57">
        <f t="shared" si="17"/>
        <v>19.200000000000003</v>
      </c>
      <c r="AS21" s="57">
        <f t="shared" si="27"/>
        <v>50</v>
      </c>
      <c r="AT21" s="57">
        <f t="shared" si="27"/>
        <v>80</v>
      </c>
      <c r="AU21" s="57">
        <f t="shared" si="18"/>
        <v>750</v>
      </c>
      <c r="AV21" s="57">
        <f t="shared" si="19"/>
        <v>18.75</v>
      </c>
      <c r="AW21" s="57">
        <f t="shared" si="20"/>
        <v>5</v>
      </c>
      <c r="AX21" s="382">
        <f t="shared" si="21"/>
        <v>9.9481787611195678</v>
      </c>
      <c r="AY21" s="382">
        <f t="shared" si="22"/>
        <v>165.7863990540576</v>
      </c>
      <c r="AZ21" s="57">
        <f t="shared" si="23"/>
        <v>4</v>
      </c>
      <c r="BA21" s="382">
        <f t="shared" si="24"/>
        <v>2.6525823848649224</v>
      </c>
      <c r="BB21" s="382">
        <f t="shared" si="25"/>
        <v>106.10329539459688</v>
      </c>
    </row>
    <row r="22" spans="1:54" x14ac:dyDescent="0.25">
      <c r="A22" s="57">
        <f t="shared" si="2"/>
        <v>20</v>
      </c>
      <c r="B22" s="57">
        <v>275</v>
      </c>
      <c r="C22" s="57">
        <v>0</v>
      </c>
      <c r="D22" s="57" t="str">
        <f>'[3]275 KHz'!A26</f>
        <v>10100</v>
      </c>
      <c r="E22" s="57">
        <f>'[3]275 KHz'!B26</f>
        <v>6</v>
      </c>
      <c r="F22" s="57" t="str">
        <f>'[3]275 KHz'!C26</f>
        <v>12</v>
      </c>
      <c r="G22" s="57" t="str">
        <f>'[3]275 KHz'!D26</f>
        <v>00</v>
      </c>
      <c r="H22" s="57" t="str">
        <f>'[3]275 KHz'!E26</f>
        <v>01</v>
      </c>
      <c r="I22" s="57" t="str">
        <f>'[3]275 KHz'!F26</f>
        <v>00</v>
      </c>
      <c r="J22" s="57" t="str">
        <f>'[3]275 KHz'!G26</f>
        <v>10</v>
      </c>
      <c r="K22" s="57" t="str">
        <f>'[3]275 KHz'!H26</f>
        <v>80</v>
      </c>
      <c r="L22" s="57" t="str">
        <f>'[3]275 KHz'!I26</f>
        <v>100000</v>
      </c>
      <c r="M22" s="57" t="str">
        <f>'[3]275 KHz'!J26</f>
        <v>00</v>
      </c>
      <c r="N22" s="57" t="str">
        <f>'[3]275 KHz'!K26</f>
        <v>42</v>
      </c>
      <c r="O22" s="57" t="str">
        <f>'[3]275 KHz'!L26</f>
        <v>01</v>
      </c>
      <c r="P22" s="57" t="str">
        <f>'[3]275 KHz'!M26</f>
        <v>00001</v>
      </c>
      <c r="Q22" s="57" t="str">
        <f>'[3]275 KHz'!N26</f>
        <v>0</v>
      </c>
      <c r="R22" s="57" t="str">
        <f>'[3]275 KHz'!O26</f>
        <v>29</v>
      </c>
      <c r="S22" s="57" t="str">
        <f>'[3]275 KHz'!P26</f>
        <v>001010</v>
      </c>
      <c r="T22" s="57" t="str">
        <f>'[3]275 KHz'!Q26</f>
        <v>01</v>
      </c>
      <c r="U22" s="57" t="str">
        <f>'[3]275 KHz'!R26</f>
        <v>8D</v>
      </c>
      <c r="V22" s="57" t="str">
        <f>'[3]275 KHz'!S26</f>
        <v>10</v>
      </c>
      <c r="W22" s="57" t="str">
        <f>'[3]275 KHz'!T26</f>
        <v>00110</v>
      </c>
      <c r="X22" s="57" t="str">
        <f>'[3]275 KHz'!U26</f>
        <v>1</v>
      </c>
      <c r="Y22" s="57" t="str">
        <f t="shared" si="12"/>
        <v>128042298D</v>
      </c>
      <c r="Z22" s="57">
        <f t="shared" si="3"/>
        <v>100</v>
      </c>
      <c r="AA22" s="57">
        <f t="shared" si="4"/>
        <v>50</v>
      </c>
      <c r="AB22" s="57">
        <f t="shared" si="5"/>
        <v>1.9998</v>
      </c>
      <c r="AC22" s="57">
        <f t="shared" si="6"/>
        <v>19.200000000000003</v>
      </c>
      <c r="AD22" s="57">
        <f t="shared" si="7"/>
        <v>1600</v>
      </c>
      <c r="AE22" s="57">
        <f t="shared" si="8"/>
        <v>50</v>
      </c>
      <c r="AF22" s="57">
        <f t="shared" si="9"/>
        <v>160</v>
      </c>
      <c r="AG22" s="57">
        <f t="shared" si="10"/>
        <v>1.25</v>
      </c>
      <c r="AH22" s="57">
        <f t="shared" si="11"/>
        <v>6.25</v>
      </c>
      <c r="AI22" s="57">
        <v>4000</v>
      </c>
      <c r="AK22" s="57">
        <f t="shared" si="13"/>
        <v>275</v>
      </c>
      <c r="AL22" s="57">
        <f t="shared" si="14"/>
        <v>20</v>
      </c>
      <c r="AM22" s="57" t="str">
        <f t="shared" si="26"/>
        <v>128042298D</v>
      </c>
      <c r="AN22" s="57">
        <f t="shared" si="26"/>
        <v>100</v>
      </c>
      <c r="AO22" s="57">
        <f t="shared" si="26"/>
        <v>50</v>
      </c>
      <c r="AP22" s="57">
        <f t="shared" si="15"/>
        <v>160</v>
      </c>
      <c r="AQ22" s="57">
        <f t="shared" si="16"/>
        <v>319.96800000000002</v>
      </c>
      <c r="AR22" s="57">
        <f t="shared" si="17"/>
        <v>19.200000000000003</v>
      </c>
      <c r="AS22" s="57">
        <f t="shared" si="27"/>
        <v>50</v>
      </c>
      <c r="AT22" s="57">
        <f t="shared" si="27"/>
        <v>160</v>
      </c>
      <c r="AU22" s="57">
        <f t="shared" si="18"/>
        <v>250</v>
      </c>
      <c r="AV22" s="57">
        <f t="shared" si="19"/>
        <v>6.25</v>
      </c>
      <c r="AW22" s="57">
        <f t="shared" si="20"/>
        <v>5</v>
      </c>
      <c r="AX22" s="382">
        <f t="shared" si="21"/>
        <v>9.9481787611195678</v>
      </c>
      <c r="AY22" s="382">
        <f t="shared" si="22"/>
        <v>165.7863990540576</v>
      </c>
      <c r="AZ22" s="57">
        <f t="shared" si="23"/>
        <v>8</v>
      </c>
      <c r="BA22" s="382">
        <f t="shared" si="24"/>
        <v>3.9788735772973833</v>
      </c>
      <c r="BB22" s="382">
        <f t="shared" si="25"/>
        <v>159.15494309189535</v>
      </c>
    </row>
    <row r="23" spans="1:54" x14ac:dyDescent="0.25">
      <c r="A23" s="57">
        <f t="shared" si="2"/>
        <v>21</v>
      </c>
      <c r="B23" s="57">
        <v>275</v>
      </c>
      <c r="C23" s="57">
        <v>0</v>
      </c>
      <c r="D23" s="57" t="str">
        <f>'[3]275 KHz'!A27</f>
        <v>10101</v>
      </c>
      <c r="E23" s="57">
        <f>'[3]275 KHz'!B27</f>
        <v>6</v>
      </c>
      <c r="F23" s="57" t="str">
        <f>'[3]275 KHz'!C27</f>
        <v>13</v>
      </c>
      <c r="G23" s="57" t="str">
        <f>'[3]275 KHz'!D27</f>
        <v>00</v>
      </c>
      <c r="H23" s="57" t="str">
        <f>'[3]275 KHz'!E27</f>
        <v>01</v>
      </c>
      <c r="I23" s="57" t="str">
        <f>'[3]275 KHz'!F27</f>
        <v>00</v>
      </c>
      <c r="J23" s="57" t="str">
        <f>'[3]275 KHz'!G27</f>
        <v>11</v>
      </c>
      <c r="K23" s="57" t="str">
        <f>'[3]275 KHz'!H27</f>
        <v>0B</v>
      </c>
      <c r="L23" s="57" t="str">
        <f>'[3]275 KHz'!I27</f>
        <v>000010</v>
      </c>
      <c r="M23" s="57" t="str">
        <f>'[3]275 KHz'!J27</f>
        <v>11</v>
      </c>
      <c r="N23" s="57" t="str">
        <f>'[3]275 KHz'!K27</f>
        <v>F0</v>
      </c>
      <c r="O23" s="57" t="str">
        <f>'[3]275 KHz'!L27</f>
        <v>11</v>
      </c>
      <c r="P23" s="57" t="str">
        <f>'[3]275 KHz'!M27</f>
        <v>11000</v>
      </c>
      <c r="Q23" s="57" t="str">
        <f>'[3]275 KHz'!N27</f>
        <v>0</v>
      </c>
      <c r="R23" s="57" t="str">
        <f>'[3]275 KHz'!O27</f>
        <v>19</v>
      </c>
      <c r="S23" s="57" t="str">
        <f>'[3]275 KHz'!P27</f>
        <v>000110</v>
      </c>
      <c r="T23" s="57" t="str">
        <f>'[3]275 KHz'!Q27</f>
        <v>01</v>
      </c>
      <c r="U23" s="57" t="str">
        <f>'[3]275 KHz'!R27</f>
        <v>8D</v>
      </c>
      <c r="V23" s="57" t="str">
        <f>'[3]275 KHz'!S27</f>
        <v>10</v>
      </c>
      <c r="W23" s="57" t="str">
        <f>'[3]275 KHz'!T27</f>
        <v>00110</v>
      </c>
      <c r="X23" s="57" t="str">
        <f>'[3]275 KHz'!U27</f>
        <v>1</v>
      </c>
      <c r="Y23" s="57" t="str">
        <f t="shared" si="12"/>
        <v>130BF0198D</v>
      </c>
      <c r="Z23" s="57">
        <f t="shared" si="3"/>
        <v>200</v>
      </c>
      <c r="AA23" s="57">
        <f t="shared" si="4"/>
        <v>30</v>
      </c>
      <c r="AB23" s="57">
        <f t="shared" si="5"/>
        <v>1.9998</v>
      </c>
      <c r="AC23" s="57">
        <f t="shared" si="6"/>
        <v>19.200000000000003</v>
      </c>
      <c r="AD23" s="57">
        <f t="shared" si="7"/>
        <v>1600</v>
      </c>
      <c r="AE23" s="57">
        <f t="shared" si="8"/>
        <v>50</v>
      </c>
      <c r="AF23" s="57">
        <f t="shared" si="9"/>
        <v>10</v>
      </c>
      <c r="AG23" s="57">
        <f t="shared" si="10"/>
        <v>18.75</v>
      </c>
      <c r="AH23" s="57">
        <f t="shared" si="11"/>
        <v>150</v>
      </c>
      <c r="AI23" s="57">
        <v>4000</v>
      </c>
      <c r="AK23" s="57">
        <f t="shared" si="13"/>
        <v>275</v>
      </c>
      <c r="AL23" s="57">
        <f t="shared" si="14"/>
        <v>21</v>
      </c>
      <c r="AM23" s="57" t="str">
        <f t="shared" si="26"/>
        <v>130BF0198D</v>
      </c>
      <c r="AN23" s="57">
        <f t="shared" si="26"/>
        <v>200</v>
      </c>
      <c r="AO23" s="57">
        <f t="shared" si="26"/>
        <v>30</v>
      </c>
      <c r="AP23" s="57">
        <f t="shared" si="15"/>
        <v>320</v>
      </c>
      <c r="AQ23" s="57">
        <f t="shared" si="16"/>
        <v>639.93600000000004</v>
      </c>
      <c r="AR23" s="57">
        <f t="shared" si="17"/>
        <v>19.200000000000003</v>
      </c>
      <c r="AS23" s="57">
        <f t="shared" si="27"/>
        <v>50</v>
      </c>
      <c r="AT23" s="57">
        <f t="shared" si="27"/>
        <v>10</v>
      </c>
      <c r="AU23" s="57">
        <f t="shared" si="18"/>
        <v>3750</v>
      </c>
      <c r="AV23" s="57">
        <f t="shared" si="19"/>
        <v>150</v>
      </c>
      <c r="AW23" s="57">
        <f t="shared" si="20"/>
        <v>6</v>
      </c>
      <c r="AX23" s="382">
        <f t="shared" si="21"/>
        <v>8.2901489675996416</v>
      </c>
      <c r="AY23" s="382">
        <f t="shared" si="22"/>
        <v>276.31066509009599</v>
      </c>
      <c r="AZ23" s="57">
        <f t="shared" si="23"/>
        <v>0.5</v>
      </c>
      <c r="BA23" s="382">
        <f t="shared" si="24"/>
        <v>4.2441318157838754</v>
      </c>
      <c r="BB23" s="382">
        <f t="shared" si="25"/>
        <v>106.10329539459688</v>
      </c>
    </row>
    <row r="24" spans="1:54" x14ac:dyDescent="0.25">
      <c r="A24" s="57">
        <f t="shared" si="2"/>
        <v>22</v>
      </c>
      <c r="B24" s="57">
        <v>275</v>
      </c>
      <c r="C24" s="57">
        <v>0</v>
      </c>
      <c r="D24" s="57" t="str">
        <f>'[3]275 KHz'!A28</f>
        <v>10110</v>
      </c>
      <c r="E24" s="57">
        <f>'[3]275 KHz'!B28</f>
        <v>6</v>
      </c>
      <c r="F24" s="57" t="str">
        <f>'[3]275 KHz'!C28</f>
        <v>13</v>
      </c>
      <c r="G24" s="57" t="str">
        <f>'[3]275 KHz'!D28</f>
        <v>00</v>
      </c>
      <c r="H24" s="57" t="str">
        <f>'[3]275 KHz'!E28</f>
        <v>01</v>
      </c>
      <c r="I24" s="57" t="str">
        <f>'[3]275 KHz'!F28</f>
        <v>00</v>
      </c>
      <c r="J24" s="57" t="str">
        <f>'[3]275 KHz'!G28</f>
        <v>11</v>
      </c>
      <c r="K24" s="57" t="str">
        <f>'[3]275 KHz'!H28</f>
        <v>13</v>
      </c>
      <c r="L24" s="57" t="str">
        <f>'[3]275 KHz'!I28</f>
        <v>000100</v>
      </c>
      <c r="M24" s="57" t="str">
        <f>'[3]275 KHz'!J28</f>
        <v>11</v>
      </c>
      <c r="N24" s="57" t="str">
        <f>'[3]275 KHz'!K28</f>
        <v>18</v>
      </c>
      <c r="O24" s="57" t="str">
        <f>'[3]275 KHz'!L28</f>
        <v>00</v>
      </c>
      <c r="P24" s="57" t="str">
        <f>'[3]275 KHz'!M28</f>
        <v>01100</v>
      </c>
      <c r="Q24" s="57" t="str">
        <f>'[3]275 KHz'!N28</f>
        <v>0</v>
      </c>
      <c r="R24" s="57" t="str">
        <f>'[3]275 KHz'!O28</f>
        <v>19</v>
      </c>
      <c r="S24" s="57" t="str">
        <f>'[3]275 KHz'!P28</f>
        <v>000110</v>
      </c>
      <c r="T24" s="57" t="str">
        <f>'[3]275 KHz'!Q28</f>
        <v>01</v>
      </c>
      <c r="U24" s="57" t="str">
        <f>'[3]275 KHz'!R28</f>
        <v>8D</v>
      </c>
      <c r="V24" s="57" t="str">
        <f>'[3]275 KHz'!S28</f>
        <v>10</v>
      </c>
      <c r="W24" s="57" t="str">
        <f>'[3]275 KHz'!T28</f>
        <v>00110</v>
      </c>
      <c r="X24" s="57" t="str">
        <f>'[3]275 KHz'!U28</f>
        <v>1</v>
      </c>
      <c r="Y24" s="57" t="str">
        <f t="shared" si="12"/>
        <v>131318198D</v>
      </c>
      <c r="Z24" s="57">
        <f t="shared" si="3"/>
        <v>200</v>
      </c>
      <c r="AA24" s="57">
        <f t="shared" si="4"/>
        <v>30</v>
      </c>
      <c r="AB24" s="57">
        <f t="shared" si="5"/>
        <v>1.9998</v>
      </c>
      <c r="AC24" s="57">
        <f t="shared" si="6"/>
        <v>19.200000000000003</v>
      </c>
      <c r="AD24" s="57">
        <f t="shared" si="7"/>
        <v>1600</v>
      </c>
      <c r="AE24" s="57">
        <f t="shared" si="8"/>
        <v>50</v>
      </c>
      <c r="AF24" s="57">
        <f t="shared" si="9"/>
        <v>20</v>
      </c>
      <c r="AG24" s="57">
        <f t="shared" si="10"/>
        <v>15</v>
      </c>
      <c r="AH24" s="57">
        <f t="shared" si="11"/>
        <v>75</v>
      </c>
      <c r="AI24" s="57">
        <v>4000</v>
      </c>
      <c r="AK24" s="57">
        <f t="shared" si="13"/>
        <v>275</v>
      </c>
      <c r="AL24" s="57">
        <f t="shared" si="14"/>
        <v>22</v>
      </c>
      <c r="AM24" s="57" t="str">
        <f t="shared" si="26"/>
        <v>131318198D</v>
      </c>
      <c r="AN24" s="57">
        <f t="shared" si="26"/>
        <v>200</v>
      </c>
      <c r="AO24" s="57">
        <f t="shared" si="26"/>
        <v>30</v>
      </c>
      <c r="AP24" s="57">
        <f t="shared" si="15"/>
        <v>320</v>
      </c>
      <c r="AQ24" s="57">
        <f t="shared" si="16"/>
        <v>639.93600000000004</v>
      </c>
      <c r="AR24" s="57">
        <f t="shared" si="17"/>
        <v>19.200000000000003</v>
      </c>
      <c r="AS24" s="57">
        <f t="shared" si="27"/>
        <v>50</v>
      </c>
      <c r="AT24" s="57">
        <f t="shared" si="27"/>
        <v>20</v>
      </c>
      <c r="AU24" s="57">
        <f t="shared" si="18"/>
        <v>3000</v>
      </c>
      <c r="AV24" s="57">
        <f t="shared" si="19"/>
        <v>75</v>
      </c>
      <c r="AW24" s="57">
        <f t="shared" si="20"/>
        <v>6</v>
      </c>
      <c r="AX24" s="382">
        <f t="shared" si="21"/>
        <v>8.2901489675996416</v>
      </c>
      <c r="AY24" s="382">
        <f t="shared" si="22"/>
        <v>276.31066509009599</v>
      </c>
      <c r="AZ24" s="57">
        <f t="shared" si="23"/>
        <v>1</v>
      </c>
      <c r="BA24" s="382">
        <f t="shared" si="24"/>
        <v>2.6525823848649224</v>
      </c>
      <c r="BB24" s="382">
        <f t="shared" si="25"/>
        <v>106.10329539459688</v>
      </c>
    </row>
    <row r="25" spans="1:54" x14ac:dyDescent="0.25">
      <c r="A25" s="57">
        <f t="shared" si="2"/>
        <v>23</v>
      </c>
      <c r="B25" s="57">
        <v>275</v>
      </c>
      <c r="C25" s="57">
        <v>0</v>
      </c>
      <c r="D25" s="57" t="str">
        <f>'[3]275 KHz'!A29</f>
        <v>10111</v>
      </c>
      <c r="E25" s="57">
        <f>'[3]275 KHz'!B29</f>
        <v>6</v>
      </c>
      <c r="F25" s="57" t="str">
        <f>'[3]275 KHz'!C29</f>
        <v>13</v>
      </c>
      <c r="G25" s="57" t="str">
        <f>'[3]275 KHz'!D29</f>
        <v>00</v>
      </c>
      <c r="H25" s="57" t="str">
        <f>'[3]275 KHz'!E29</f>
        <v>01</v>
      </c>
      <c r="I25" s="57" t="str">
        <f>'[3]275 KHz'!F29</f>
        <v>00</v>
      </c>
      <c r="J25" s="57" t="str">
        <f>'[3]275 KHz'!G29</f>
        <v>11</v>
      </c>
      <c r="K25" s="57" t="str">
        <f>'[3]275 KHz'!H29</f>
        <v>21</v>
      </c>
      <c r="L25" s="57" t="str">
        <f>'[3]275 KHz'!I29</f>
        <v>001000</v>
      </c>
      <c r="M25" s="57" t="str">
        <f>'[3]275 KHz'!J29</f>
        <v>01</v>
      </c>
      <c r="N25" s="57" t="str">
        <f>'[3]275 KHz'!K29</f>
        <v>8C</v>
      </c>
      <c r="O25" s="57" t="str">
        <f>'[3]275 KHz'!L29</f>
        <v>10</v>
      </c>
      <c r="P25" s="57" t="str">
        <f>'[3]275 KHz'!M29</f>
        <v>00110</v>
      </c>
      <c r="Q25" s="57" t="str">
        <f>'[3]275 KHz'!N29</f>
        <v>0</v>
      </c>
      <c r="R25" s="57" t="str">
        <f>'[3]275 KHz'!O29</f>
        <v>19</v>
      </c>
      <c r="S25" s="57" t="str">
        <f>'[3]275 KHz'!P29</f>
        <v>000110</v>
      </c>
      <c r="T25" s="57" t="str">
        <f>'[3]275 KHz'!Q29</f>
        <v>01</v>
      </c>
      <c r="U25" s="57" t="str">
        <f>'[3]275 KHz'!R29</f>
        <v>8D</v>
      </c>
      <c r="V25" s="57" t="str">
        <f>'[3]275 KHz'!S29</f>
        <v>10</v>
      </c>
      <c r="W25" s="57" t="str">
        <f>'[3]275 KHz'!T29</f>
        <v>00110</v>
      </c>
      <c r="X25" s="57" t="str">
        <f>'[3]275 KHz'!U29</f>
        <v>1</v>
      </c>
      <c r="Y25" s="57" t="str">
        <f t="shared" si="12"/>
        <v>13218C198D</v>
      </c>
      <c r="Z25" s="57">
        <f t="shared" si="3"/>
        <v>200</v>
      </c>
      <c r="AA25" s="57">
        <f t="shared" si="4"/>
        <v>30</v>
      </c>
      <c r="AB25" s="57">
        <f t="shared" si="5"/>
        <v>1.9998</v>
      </c>
      <c r="AC25" s="57">
        <f t="shared" si="6"/>
        <v>19.200000000000003</v>
      </c>
      <c r="AD25" s="57">
        <f t="shared" si="7"/>
        <v>1600</v>
      </c>
      <c r="AE25" s="57">
        <f t="shared" si="8"/>
        <v>50</v>
      </c>
      <c r="AF25" s="57">
        <f t="shared" si="9"/>
        <v>40</v>
      </c>
      <c r="AG25" s="57">
        <f t="shared" si="10"/>
        <v>7.5</v>
      </c>
      <c r="AH25" s="57">
        <f t="shared" si="11"/>
        <v>37.5</v>
      </c>
      <c r="AI25" s="57">
        <v>4000</v>
      </c>
      <c r="AK25" s="57">
        <f t="shared" si="13"/>
        <v>275</v>
      </c>
      <c r="AL25" s="57">
        <f t="shared" si="14"/>
        <v>23</v>
      </c>
      <c r="AM25" s="57" t="str">
        <f t="shared" si="26"/>
        <v>13218C198D</v>
      </c>
      <c r="AN25" s="57">
        <f t="shared" si="26"/>
        <v>200</v>
      </c>
      <c r="AO25" s="57">
        <f t="shared" si="26"/>
        <v>30</v>
      </c>
      <c r="AP25" s="57">
        <f t="shared" si="15"/>
        <v>320</v>
      </c>
      <c r="AQ25" s="57">
        <f t="shared" si="16"/>
        <v>639.93600000000004</v>
      </c>
      <c r="AR25" s="57">
        <f t="shared" si="17"/>
        <v>19.200000000000003</v>
      </c>
      <c r="AS25" s="57">
        <f t="shared" si="27"/>
        <v>50</v>
      </c>
      <c r="AT25" s="57">
        <f t="shared" si="27"/>
        <v>40</v>
      </c>
      <c r="AU25" s="57">
        <f t="shared" si="18"/>
        <v>1500</v>
      </c>
      <c r="AV25" s="57">
        <f t="shared" si="19"/>
        <v>37.5</v>
      </c>
      <c r="AW25" s="57">
        <f t="shared" si="20"/>
        <v>6</v>
      </c>
      <c r="AX25" s="382">
        <f t="shared" si="21"/>
        <v>8.2901489675996416</v>
      </c>
      <c r="AY25" s="382">
        <f t="shared" si="22"/>
        <v>276.31066509009599</v>
      </c>
      <c r="AZ25" s="57">
        <f t="shared" si="23"/>
        <v>2</v>
      </c>
      <c r="BA25" s="382">
        <f t="shared" si="24"/>
        <v>2.6525823848649224</v>
      </c>
      <c r="BB25" s="382">
        <f t="shared" si="25"/>
        <v>106.10329539459688</v>
      </c>
    </row>
    <row r="26" spans="1:54" x14ac:dyDescent="0.25">
      <c r="A26" s="57">
        <f t="shared" si="2"/>
        <v>24</v>
      </c>
      <c r="B26" s="57">
        <v>275</v>
      </c>
      <c r="C26" s="57">
        <v>0</v>
      </c>
      <c r="D26" s="57" t="str">
        <f>'[3]275 KHz'!A30</f>
        <v>11000</v>
      </c>
      <c r="E26" s="57">
        <f>'[3]275 KHz'!B30</f>
        <v>6</v>
      </c>
      <c r="F26" s="57" t="str">
        <f>'[3]275 KHz'!C30</f>
        <v>13</v>
      </c>
      <c r="G26" s="57" t="str">
        <f>'[3]275 KHz'!D30</f>
        <v>00</v>
      </c>
      <c r="H26" s="57" t="str">
        <f>'[3]275 KHz'!E30</f>
        <v>01</v>
      </c>
      <c r="I26" s="57" t="str">
        <f>'[3]275 KHz'!F30</f>
        <v>00</v>
      </c>
      <c r="J26" s="57" t="str">
        <f>'[3]275 KHz'!G30</f>
        <v>11</v>
      </c>
      <c r="K26" s="57" t="str">
        <f>'[3]275 KHz'!H30</f>
        <v>40</v>
      </c>
      <c r="L26" s="57" t="str">
        <f>'[3]275 KHz'!I30</f>
        <v>010000</v>
      </c>
      <c r="M26" s="57" t="str">
        <f>'[3]275 KHz'!J30</f>
        <v>00</v>
      </c>
      <c r="N26" s="57" t="str">
        <f>'[3]275 KHz'!K30</f>
        <v>C6</v>
      </c>
      <c r="O26" s="57" t="str">
        <f>'[3]275 KHz'!L30</f>
        <v>11</v>
      </c>
      <c r="P26" s="57" t="str">
        <f>'[3]275 KHz'!M30</f>
        <v>00011</v>
      </c>
      <c r="Q26" s="57" t="str">
        <f>'[3]275 KHz'!N30</f>
        <v>0</v>
      </c>
      <c r="R26" s="57" t="str">
        <f>'[3]275 KHz'!O30</f>
        <v>19</v>
      </c>
      <c r="S26" s="57" t="str">
        <f>'[3]275 KHz'!P30</f>
        <v>000110</v>
      </c>
      <c r="T26" s="57" t="str">
        <f>'[3]275 KHz'!Q30</f>
        <v>01</v>
      </c>
      <c r="U26" s="57" t="str">
        <f>'[3]275 KHz'!R30</f>
        <v>8D</v>
      </c>
      <c r="V26" s="57" t="str">
        <f>'[3]275 KHz'!S30</f>
        <v>10</v>
      </c>
      <c r="W26" s="57" t="str">
        <f>'[3]275 KHz'!T30</f>
        <v>00110</v>
      </c>
      <c r="X26" s="57" t="str">
        <f>'[3]275 KHz'!U30</f>
        <v>1</v>
      </c>
      <c r="Y26" s="57" t="str">
        <f t="shared" si="12"/>
        <v>1340C6198D</v>
      </c>
      <c r="Z26" s="57">
        <f t="shared" si="3"/>
        <v>200</v>
      </c>
      <c r="AA26" s="57">
        <f t="shared" si="4"/>
        <v>30</v>
      </c>
      <c r="AB26" s="57">
        <f t="shared" si="5"/>
        <v>1.9998</v>
      </c>
      <c r="AC26" s="57">
        <f t="shared" si="6"/>
        <v>19.200000000000003</v>
      </c>
      <c r="AD26" s="57">
        <f t="shared" si="7"/>
        <v>1600</v>
      </c>
      <c r="AE26" s="57">
        <f t="shared" si="8"/>
        <v>50</v>
      </c>
      <c r="AF26" s="57">
        <f t="shared" si="9"/>
        <v>80</v>
      </c>
      <c r="AG26" s="57">
        <f t="shared" si="10"/>
        <v>3.75</v>
      </c>
      <c r="AH26" s="57">
        <f t="shared" si="11"/>
        <v>18.75</v>
      </c>
      <c r="AI26" s="57">
        <v>4000</v>
      </c>
      <c r="AK26" s="57">
        <f t="shared" si="13"/>
        <v>275</v>
      </c>
      <c r="AL26" s="57">
        <f t="shared" si="14"/>
        <v>24</v>
      </c>
      <c r="AM26" s="57" t="str">
        <f t="shared" si="26"/>
        <v>1340C6198D</v>
      </c>
      <c r="AN26" s="57">
        <f t="shared" si="26"/>
        <v>200</v>
      </c>
      <c r="AO26" s="57">
        <f t="shared" si="26"/>
        <v>30</v>
      </c>
      <c r="AP26" s="57">
        <f t="shared" si="15"/>
        <v>320</v>
      </c>
      <c r="AQ26" s="57">
        <f t="shared" si="16"/>
        <v>639.93600000000004</v>
      </c>
      <c r="AR26" s="57">
        <f t="shared" si="17"/>
        <v>19.200000000000003</v>
      </c>
      <c r="AS26" s="57">
        <f t="shared" si="27"/>
        <v>50</v>
      </c>
      <c r="AT26" s="57">
        <f t="shared" si="27"/>
        <v>80</v>
      </c>
      <c r="AU26" s="57">
        <f t="shared" si="18"/>
        <v>750</v>
      </c>
      <c r="AV26" s="57">
        <f t="shared" si="19"/>
        <v>18.75</v>
      </c>
      <c r="AW26" s="57">
        <f t="shared" si="20"/>
        <v>6</v>
      </c>
      <c r="AX26" s="382">
        <f t="shared" si="21"/>
        <v>8.2901489675996416</v>
      </c>
      <c r="AY26" s="382">
        <f t="shared" si="22"/>
        <v>276.31066509009599</v>
      </c>
      <c r="AZ26" s="57">
        <f t="shared" si="23"/>
        <v>4</v>
      </c>
      <c r="BA26" s="382">
        <f t="shared" si="24"/>
        <v>2.6525823848649224</v>
      </c>
      <c r="BB26" s="382">
        <f t="shared" si="25"/>
        <v>106.10329539459688</v>
      </c>
    </row>
    <row r="27" spans="1:54" x14ac:dyDescent="0.25">
      <c r="A27" s="57">
        <f t="shared" si="2"/>
        <v>25</v>
      </c>
      <c r="B27" s="57">
        <v>275</v>
      </c>
      <c r="C27" s="57">
        <v>0</v>
      </c>
      <c r="D27" s="57" t="str">
        <f>'[3]275 KHz'!A31</f>
        <v>11001</v>
      </c>
      <c r="E27" s="57">
        <f>'[3]275 KHz'!B31</f>
        <v>6</v>
      </c>
      <c r="F27" s="57" t="str">
        <f>'[3]275 KHz'!C31</f>
        <v>13</v>
      </c>
      <c r="G27" s="57" t="str">
        <f>'[3]275 KHz'!D31</f>
        <v>00</v>
      </c>
      <c r="H27" s="57" t="str">
        <f>'[3]275 KHz'!E31</f>
        <v>01</v>
      </c>
      <c r="I27" s="57" t="str">
        <f>'[3]275 KHz'!F31</f>
        <v>00</v>
      </c>
      <c r="J27" s="57" t="str">
        <f>'[3]275 KHz'!G31</f>
        <v>11</v>
      </c>
      <c r="K27" s="57" t="str">
        <f>'[3]275 KHz'!H31</f>
        <v>80</v>
      </c>
      <c r="L27" s="57" t="str">
        <f>'[3]275 KHz'!I31</f>
        <v>100000</v>
      </c>
      <c r="M27" s="57" t="str">
        <f>'[3]275 KHz'!J31</f>
        <v>00</v>
      </c>
      <c r="N27" s="57" t="str">
        <f>'[3]275 KHz'!K31</f>
        <v>42</v>
      </c>
      <c r="O27" s="57" t="str">
        <f>'[3]275 KHz'!L31</f>
        <v>01</v>
      </c>
      <c r="P27" s="57" t="str">
        <f>'[3]275 KHz'!M31</f>
        <v>00001</v>
      </c>
      <c r="Q27" s="57" t="str">
        <f>'[3]275 KHz'!N31</f>
        <v>0</v>
      </c>
      <c r="R27" s="57" t="str">
        <f>'[3]275 KHz'!O31</f>
        <v>19</v>
      </c>
      <c r="S27" s="57" t="str">
        <f>'[3]275 KHz'!P31</f>
        <v>000110</v>
      </c>
      <c r="T27" s="57" t="str">
        <f>'[3]275 KHz'!Q31</f>
        <v>01</v>
      </c>
      <c r="U27" s="57" t="str">
        <f>'[3]275 KHz'!R31</f>
        <v>8D</v>
      </c>
      <c r="V27" s="57" t="str">
        <f>'[3]275 KHz'!S31</f>
        <v>10</v>
      </c>
      <c r="W27" s="57" t="str">
        <f>'[3]275 KHz'!T31</f>
        <v>00110</v>
      </c>
      <c r="X27" s="57" t="str">
        <f>'[3]275 KHz'!U31</f>
        <v>1</v>
      </c>
      <c r="Y27" s="57" t="str">
        <f t="shared" si="12"/>
        <v>138042198D</v>
      </c>
      <c r="Z27" s="57">
        <f t="shared" si="3"/>
        <v>200</v>
      </c>
      <c r="AA27" s="57">
        <f t="shared" si="4"/>
        <v>30</v>
      </c>
      <c r="AB27" s="57">
        <f t="shared" si="5"/>
        <v>1.9998</v>
      </c>
      <c r="AC27" s="57">
        <f t="shared" si="6"/>
        <v>19.200000000000003</v>
      </c>
      <c r="AD27" s="57">
        <f t="shared" si="7"/>
        <v>1600</v>
      </c>
      <c r="AE27" s="57">
        <f t="shared" si="8"/>
        <v>50</v>
      </c>
      <c r="AF27" s="57">
        <f t="shared" si="9"/>
        <v>160</v>
      </c>
      <c r="AG27" s="57">
        <f t="shared" si="10"/>
        <v>1.25</v>
      </c>
      <c r="AH27" s="57">
        <f t="shared" si="11"/>
        <v>6.25</v>
      </c>
      <c r="AI27" s="57">
        <v>4000</v>
      </c>
      <c r="AK27" s="57">
        <f t="shared" si="13"/>
        <v>275</v>
      </c>
      <c r="AL27" s="57">
        <f t="shared" si="14"/>
        <v>25</v>
      </c>
      <c r="AM27" s="57" t="str">
        <f t="shared" si="26"/>
        <v>138042198D</v>
      </c>
      <c r="AN27" s="57">
        <f t="shared" si="26"/>
        <v>200</v>
      </c>
      <c r="AO27" s="57">
        <f t="shared" si="26"/>
        <v>30</v>
      </c>
      <c r="AP27" s="57">
        <f t="shared" si="15"/>
        <v>320</v>
      </c>
      <c r="AQ27" s="57">
        <f t="shared" si="16"/>
        <v>639.93600000000004</v>
      </c>
      <c r="AR27" s="57">
        <f t="shared" si="17"/>
        <v>19.200000000000003</v>
      </c>
      <c r="AS27" s="57">
        <f t="shared" si="27"/>
        <v>50</v>
      </c>
      <c r="AT27" s="57">
        <f t="shared" si="27"/>
        <v>160</v>
      </c>
      <c r="AU27" s="57">
        <f t="shared" si="18"/>
        <v>250</v>
      </c>
      <c r="AV27" s="57">
        <f t="shared" si="19"/>
        <v>6.25</v>
      </c>
      <c r="AW27" s="57">
        <f t="shared" si="20"/>
        <v>6</v>
      </c>
      <c r="AX27" s="382">
        <f t="shared" si="21"/>
        <v>8.2901489675996416</v>
      </c>
      <c r="AY27" s="382">
        <f t="shared" si="22"/>
        <v>276.31066509009599</v>
      </c>
      <c r="AZ27" s="57">
        <f t="shared" si="23"/>
        <v>8</v>
      </c>
      <c r="BA27" s="382">
        <f t="shared" si="24"/>
        <v>3.9788735772973833</v>
      </c>
      <c r="BB27" s="382">
        <f t="shared" si="25"/>
        <v>159.15494309189535</v>
      </c>
    </row>
    <row r="28" spans="1:54" x14ac:dyDescent="0.25">
      <c r="A28" s="57">
        <f t="shared" si="2"/>
        <v>26</v>
      </c>
      <c r="B28" s="57">
        <v>275</v>
      </c>
      <c r="C28" s="57">
        <v>0</v>
      </c>
      <c r="D28" s="57" t="str">
        <f>'[3]275 KHz'!A32</f>
        <v>11010</v>
      </c>
      <c r="E28" s="57">
        <f>'[3]275 KHz'!B32</f>
        <v>6</v>
      </c>
      <c r="F28" s="57" t="str">
        <f>'[3]275 KHz'!C32</f>
        <v>13</v>
      </c>
      <c r="G28" s="57" t="str">
        <f>'[3]275 KHz'!D32</f>
        <v>00</v>
      </c>
      <c r="H28" s="57" t="str">
        <f>'[3]275 KHz'!E32</f>
        <v>01</v>
      </c>
      <c r="I28" s="57" t="str">
        <f>'[3]275 KHz'!F32</f>
        <v>00</v>
      </c>
      <c r="J28" s="57" t="str">
        <f>'[3]275 KHz'!G32</f>
        <v>11</v>
      </c>
      <c r="K28" s="57" t="str">
        <f>'[3]275 KHz'!H32</f>
        <v>0B</v>
      </c>
      <c r="L28" s="57" t="str">
        <f>'[3]275 KHz'!I32</f>
        <v>000010</v>
      </c>
      <c r="M28" s="57" t="str">
        <f>'[3]275 KHz'!J32</f>
        <v>11</v>
      </c>
      <c r="N28" s="57" t="str">
        <f>'[3]275 KHz'!K32</f>
        <v>F0</v>
      </c>
      <c r="O28" s="57" t="str">
        <f>'[3]275 KHz'!L32</f>
        <v>11</v>
      </c>
      <c r="P28" s="57" t="str">
        <f>'[3]275 KHz'!M32</f>
        <v>11000</v>
      </c>
      <c r="Q28" s="57" t="str">
        <f>'[3]275 KHz'!N32</f>
        <v>0</v>
      </c>
      <c r="R28" s="57" t="str">
        <f>'[3]275 KHz'!O32</f>
        <v>1C</v>
      </c>
      <c r="S28" s="57" t="str">
        <f>'[3]275 KHz'!P32</f>
        <v>000111</v>
      </c>
      <c r="T28" s="57" t="str">
        <f>'[3]275 KHz'!Q32</f>
        <v>00</v>
      </c>
      <c r="U28" s="57" t="str">
        <f>'[3]275 KHz'!R32</f>
        <v>CD</v>
      </c>
      <c r="V28" s="57" t="str">
        <f>'[3]275 KHz'!S32</f>
        <v>11</v>
      </c>
      <c r="W28" s="57" t="str">
        <f>'[3]275 KHz'!T32</f>
        <v>00110</v>
      </c>
      <c r="X28" s="57" t="str">
        <f>'[3]275 KHz'!U32</f>
        <v>1</v>
      </c>
      <c r="Y28" s="57" t="str">
        <f t="shared" si="12"/>
        <v>130BF01CCD</v>
      </c>
      <c r="Z28" s="57">
        <f t="shared" si="3"/>
        <v>200</v>
      </c>
      <c r="AA28" s="57">
        <f t="shared" si="4"/>
        <v>35</v>
      </c>
      <c r="AB28" s="57">
        <f t="shared" si="5"/>
        <v>0.99990000000000001</v>
      </c>
      <c r="AC28" s="57">
        <f t="shared" si="6"/>
        <v>19.200000000000003</v>
      </c>
      <c r="AD28" s="57">
        <f t="shared" si="7"/>
        <v>1600</v>
      </c>
      <c r="AE28" s="57">
        <f t="shared" si="8"/>
        <v>50</v>
      </c>
      <c r="AF28" s="57">
        <f t="shared" si="9"/>
        <v>10</v>
      </c>
      <c r="AG28" s="57">
        <f t="shared" si="10"/>
        <v>18.75</v>
      </c>
      <c r="AH28" s="57">
        <f t="shared" si="11"/>
        <v>150</v>
      </c>
      <c r="AI28" s="57">
        <v>4000</v>
      </c>
      <c r="AK28" s="57">
        <f t="shared" si="13"/>
        <v>275</v>
      </c>
      <c r="AL28" s="57">
        <f t="shared" si="14"/>
        <v>26</v>
      </c>
      <c r="AM28" s="57" t="str">
        <f t="shared" si="26"/>
        <v>130BF01CCD</v>
      </c>
      <c r="AN28" s="57">
        <f t="shared" si="26"/>
        <v>200</v>
      </c>
      <c r="AO28" s="57">
        <f t="shared" si="26"/>
        <v>35</v>
      </c>
      <c r="AP28" s="57">
        <f t="shared" si="15"/>
        <v>320</v>
      </c>
      <c r="AQ28" s="57">
        <f t="shared" si="16"/>
        <v>319.96800000000002</v>
      </c>
      <c r="AR28" s="57">
        <f t="shared" si="17"/>
        <v>19.200000000000003</v>
      </c>
      <c r="AS28" s="57">
        <f t="shared" si="27"/>
        <v>50</v>
      </c>
      <c r="AT28" s="57">
        <f t="shared" si="27"/>
        <v>10</v>
      </c>
      <c r="AU28" s="57">
        <f t="shared" si="18"/>
        <v>3750</v>
      </c>
      <c r="AV28" s="57">
        <f t="shared" si="19"/>
        <v>150</v>
      </c>
      <c r="AW28" s="57">
        <f t="shared" si="20"/>
        <v>7</v>
      </c>
      <c r="AX28" s="382">
        <f t="shared" si="21"/>
        <v>14.21168394445653</v>
      </c>
      <c r="AY28" s="382">
        <f t="shared" si="22"/>
        <v>236.83771293436803</v>
      </c>
      <c r="AZ28" s="57">
        <f t="shared" si="23"/>
        <v>0.5</v>
      </c>
      <c r="BA28" s="382">
        <f t="shared" si="24"/>
        <v>4.2441318157838754</v>
      </c>
      <c r="BB28" s="382">
        <f t="shared" si="25"/>
        <v>106.10329539459688</v>
      </c>
    </row>
    <row r="29" spans="1:54" x14ac:dyDescent="0.25">
      <c r="A29" s="57">
        <f t="shared" si="2"/>
        <v>27</v>
      </c>
      <c r="B29" s="57">
        <v>275</v>
      </c>
      <c r="C29" s="57">
        <v>0</v>
      </c>
      <c r="D29" s="57" t="str">
        <f>'[3]275 KHz'!A33</f>
        <v>11011</v>
      </c>
      <c r="E29" s="57">
        <f>'[3]275 KHz'!B33</f>
        <v>6</v>
      </c>
      <c r="F29" s="57" t="str">
        <f>'[3]275 KHz'!C33</f>
        <v>13</v>
      </c>
      <c r="G29" s="57" t="str">
        <f>'[3]275 KHz'!D33</f>
        <v>00</v>
      </c>
      <c r="H29" s="57" t="str">
        <f>'[3]275 KHz'!E33</f>
        <v>01</v>
      </c>
      <c r="I29" s="57" t="str">
        <f>'[3]275 KHz'!F33</f>
        <v>00</v>
      </c>
      <c r="J29" s="57" t="str">
        <f>'[3]275 KHz'!G33</f>
        <v>11</v>
      </c>
      <c r="K29" s="57" t="str">
        <f>'[3]275 KHz'!H33</f>
        <v>13</v>
      </c>
      <c r="L29" s="57" t="str">
        <f>'[3]275 KHz'!I33</f>
        <v>000100</v>
      </c>
      <c r="M29" s="57" t="str">
        <f>'[3]275 KHz'!J33</f>
        <v>11</v>
      </c>
      <c r="N29" s="57" t="str">
        <f>'[3]275 KHz'!K33</f>
        <v>18</v>
      </c>
      <c r="O29" s="57" t="str">
        <f>'[3]275 KHz'!L33</f>
        <v>00</v>
      </c>
      <c r="P29" s="57" t="str">
        <f>'[3]275 KHz'!M33</f>
        <v>01100</v>
      </c>
      <c r="Q29" s="57" t="str">
        <f>'[3]275 KHz'!N33</f>
        <v>0</v>
      </c>
      <c r="R29" s="57" t="str">
        <f>'[3]275 KHz'!O33</f>
        <v>1C</v>
      </c>
      <c r="S29" s="57" t="str">
        <f>'[3]275 KHz'!P33</f>
        <v>000111</v>
      </c>
      <c r="T29" s="57" t="str">
        <f>'[3]275 KHz'!Q33</f>
        <v>00</v>
      </c>
      <c r="U29" s="57" t="str">
        <f>'[3]275 KHz'!R33</f>
        <v>CD</v>
      </c>
      <c r="V29" s="57" t="str">
        <f>'[3]275 KHz'!S33</f>
        <v>11</v>
      </c>
      <c r="W29" s="57" t="str">
        <f>'[3]275 KHz'!T33</f>
        <v>00110</v>
      </c>
      <c r="X29" s="57" t="str">
        <f>'[3]275 KHz'!U33</f>
        <v>1</v>
      </c>
      <c r="Y29" s="57" t="str">
        <f t="shared" si="12"/>
        <v>1313181CCD</v>
      </c>
      <c r="Z29" s="57">
        <f t="shared" si="3"/>
        <v>200</v>
      </c>
      <c r="AA29" s="57">
        <f t="shared" si="4"/>
        <v>35</v>
      </c>
      <c r="AB29" s="57">
        <f t="shared" si="5"/>
        <v>0.99990000000000001</v>
      </c>
      <c r="AC29" s="57">
        <f t="shared" si="6"/>
        <v>19.200000000000003</v>
      </c>
      <c r="AD29" s="57">
        <f t="shared" si="7"/>
        <v>1600</v>
      </c>
      <c r="AE29" s="57">
        <f t="shared" si="8"/>
        <v>50</v>
      </c>
      <c r="AF29" s="57">
        <f t="shared" si="9"/>
        <v>20</v>
      </c>
      <c r="AG29" s="57">
        <f t="shared" si="10"/>
        <v>15</v>
      </c>
      <c r="AH29" s="57">
        <f t="shared" si="11"/>
        <v>75</v>
      </c>
      <c r="AI29" s="57">
        <v>4000</v>
      </c>
      <c r="AK29" s="57">
        <f t="shared" si="13"/>
        <v>275</v>
      </c>
      <c r="AL29" s="57">
        <f t="shared" si="14"/>
        <v>27</v>
      </c>
      <c r="AM29" s="57" t="str">
        <f t="shared" si="26"/>
        <v>1313181CCD</v>
      </c>
      <c r="AN29" s="57">
        <f t="shared" si="26"/>
        <v>200</v>
      </c>
      <c r="AO29" s="57">
        <f t="shared" si="26"/>
        <v>35</v>
      </c>
      <c r="AP29" s="57">
        <f t="shared" si="15"/>
        <v>320</v>
      </c>
      <c r="AQ29" s="57">
        <f t="shared" si="16"/>
        <v>319.96800000000002</v>
      </c>
      <c r="AR29" s="57">
        <f t="shared" si="17"/>
        <v>19.200000000000003</v>
      </c>
      <c r="AS29" s="57">
        <f t="shared" si="27"/>
        <v>50</v>
      </c>
      <c r="AT29" s="57">
        <f t="shared" si="27"/>
        <v>20</v>
      </c>
      <c r="AU29" s="57">
        <f t="shared" si="18"/>
        <v>3000</v>
      </c>
      <c r="AV29" s="57">
        <f t="shared" si="19"/>
        <v>75</v>
      </c>
      <c r="AW29" s="57">
        <f t="shared" si="20"/>
        <v>7</v>
      </c>
      <c r="AX29" s="382">
        <f t="shared" si="21"/>
        <v>14.21168394445653</v>
      </c>
      <c r="AY29" s="382">
        <f t="shared" si="22"/>
        <v>236.83771293436803</v>
      </c>
      <c r="AZ29" s="57">
        <f t="shared" si="23"/>
        <v>1</v>
      </c>
      <c r="BA29" s="382">
        <f t="shared" si="24"/>
        <v>2.6525823848649224</v>
      </c>
      <c r="BB29" s="382">
        <f t="shared" si="25"/>
        <v>106.10329539459688</v>
      </c>
    </row>
    <row r="30" spans="1:54" x14ac:dyDescent="0.25">
      <c r="A30" s="57">
        <f t="shared" si="2"/>
        <v>28</v>
      </c>
      <c r="B30" s="57">
        <v>275</v>
      </c>
      <c r="C30" s="57">
        <v>0</v>
      </c>
      <c r="D30" s="57" t="str">
        <f>'[3]275 KHz'!A34</f>
        <v>11100</v>
      </c>
      <c r="E30" s="57">
        <f>'[3]275 KHz'!B34</f>
        <v>6</v>
      </c>
      <c r="F30" s="57" t="str">
        <f>'[3]275 KHz'!C34</f>
        <v>13</v>
      </c>
      <c r="G30" s="57" t="str">
        <f>'[3]275 KHz'!D34</f>
        <v>00</v>
      </c>
      <c r="H30" s="57" t="str">
        <f>'[3]275 KHz'!E34</f>
        <v>01</v>
      </c>
      <c r="I30" s="57" t="str">
        <f>'[3]275 KHz'!F34</f>
        <v>00</v>
      </c>
      <c r="J30" s="57" t="str">
        <f>'[3]275 KHz'!G34</f>
        <v>11</v>
      </c>
      <c r="K30" s="57" t="str">
        <f>'[3]275 KHz'!H34</f>
        <v>21</v>
      </c>
      <c r="L30" s="57" t="str">
        <f>'[3]275 KHz'!I34</f>
        <v>001000</v>
      </c>
      <c r="M30" s="57" t="str">
        <f>'[3]275 KHz'!J34</f>
        <v>01</v>
      </c>
      <c r="N30" s="57" t="str">
        <f>'[3]275 KHz'!K34</f>
        <v>8C</v>
      </c>
      <c r="O30" s="57" t="str">
        <f>'[3]275 KHz'!L34</f>
        <v>10</v>
      </c>
      <c r="P30" s="57" t="str">
        <f>'[3]275 KHz'!M34</f>
        <v>00110</v>
      </c>
      <c r="Q30" s="57" t="str">
        <f>'[3]275 KHz'!N34</f>
        <v>0</v>
      </c>
      <c r="R30" s="57" t="str">
        <f>'[3]275 KHz'!O34</f>
        <v>1C</v>
      </c>
      <c r="S30" s="57" t="str">
        <f>'[3]275 KHz'!P34</f>
        <v>000111</v>
      </c>
      <c r="T30" s="57" t="str">
        <f>'[3]275 KHz'!Q34</f>
        <v>00</v>
      </c>
      <c r="U30" s="57" t="str">
        <f>'[3]275 KHz'!R34</f>
        <v>CD</v>
      </c>
      <c r="V30" s="57" t="str">
        <f>'[3]275 KHz'!S34</f>
        <v>11</v>
      </c>
      <c r="W30" s="57" t="str">
        <f>'[3]275 KHz'!T34</f>
        <v>00110</v>
      </c>
      <c r="X30" s="57" t="str">
        <f>'[3]275 KHz'!U34</f>
        <v>1</v>
      </c>
      <c r="Y30" s="57" t="str">
        <f t="shared" si="12"/>
        <v>13218C1CCD</v>
      </c>
      <c r="Z30" s="57">
        <f t="shared" si="3"/>
        <v>200</v>
      </c>
      <c r="AA30" s="57">
        <f t="shared" si="4"/>
        <v>35</v>
      </c>
      <c r="AB30" s="57">
        <f t="shared" si="5"/>
        <v>0.99990000000000001</v>
      </c>
      <c r="AC30" s="57">
        <f t="shared" si="6"/>
        <v>19.200000000000003</v>
      </c>
      <c r="AD30" s="57">
        <f t="shared" si="7"/>
        <v>1600</v>
      </c>
      <c r="AE30" s="57">
        <f t="shared" si="8"/>
        <v>50</v>
      </c>
      <c r="AF30" s="57">
        <f t="shared" si="9"/>
        <v>40</v>
      </c>
      <c r="AG30" s="57">
        <f t="shared" si="10"/>
        <v>7.5</v>
      </c>
      <c r="AH30" s="57">
        <f t="shared" si="11"/>
        <v>37.5</v>
      </c>
      <c r="AI30" s="57">
        <v>4000</v>
      </c>
      <c r="AK30" s="57">
        <f t="shared" si="13"/>
        <v>275</v>
      </c>
      <c r="AL30" s="57">
        <f t="shared" si="14"/>
        <v>28</v>
      </c>
      <c r="AM30" s="57" t="str">
        <f t="shared" si="26"/>
        <v>13218C1CCD</v>
      </c>
      <c r="AN30" s="57">
        <f t="shared" si="26"/>
        <v>200</v>
      </c>
      <c r="AO30" s="57">
        <f t="shared" si="26"/>
        <v>35</v>
      </c>
      <c r="AP30" s="57">
        <f t="shared" si="15"/>
        <v>320</v>
      </c>
      <c r="AQ30" s="57">
        <f t="shared" si="16"/>
        <v>319.96800000000002</v>
      </c>
      <c r="AR30" s="57">
        <f t="shared" si="17"/>
        <v>19.200000000000003</v>
      </c>
      <c r="AS30" s="57">
        <f t="shared" si="27"/>
        <v>50</v>
      </c>
      <c r="AT30" s="57">
        <f t="shared" si="27"/>
        <v>40</v>
      </c>
      <c r="AU30" s="57">
        <f t="shared" si="18"/>
        <v>1500</v>
      </c>
      <c r="AV30" s="57">
        <f t="shared" si="19"/>
        <v>37.5</v>
      </c>
      <c r="AW30" s="57">
        <f t="shared" si="20"/>
        <v>7</v>
      </c>
      <c r="AX30" s="382">
        <f t="shared" si="21"/>
        <v>14.21168394445653</v>
      </c>
      <c r="AY30" s="382">
        <f t="shared" si="22"/>
        <v>236.83771293436803</v>
      </c>
      <c r="AZ30" s="57">
        <f t="shared" si="23"/>
        <v>2</v>
      </c>
      <c r="BA30" s="382">
        <f t="shared" si="24"/>
        <v>2.6525823848649224</v>
      </c>
      <c r="BB30" s="382">
        <f t="shared" si="25"/>
        <v>106.10329539459688</v>
      </c>
    </row>
    <row r="31" spans="1:54" x14ac:dyDescent="0.25">
      <c r="A31" s="57">
        <f t="shared" si="2"/>
        <v>29</v>
      </c>
      <c r="B31" s="57">
        <v>275</v>
      </c>
      <c r="C31" s="57">
        <v>0</v>
      </c>
      <c r="D31" s="57" t="str">
        <f>'[3]275 KHz'!A35</f>
        <v>11101</v>
      </c>
      <c r="E31" s="57">
        <f>'[3]275 KHz'!B35</f>
        <v>6</v>
      </c>
      <c r="F31" s="57" t="str">
        <f>'[3]275 KHz'!C35</f>
        <v>13</v>
      </c>
      <c r="G31" s="57" t="str">
        <f>'[3]275 KHz'!D35</f>
        <v>00</v>
      </c>
      <c r="H31" s="57" t="str">
        <f>'[3]275 KHz'!E35</f>
        <v>01</v>
      </c>
      <c r="I31" s="57" t="str">
        <f>'[3]275 KHz'!F35</f>
        <v>00</v>
      </c>
      <c r="J31" s="57" t="str">
        <f>'[3]275 KHz'!G35</f>
        <v>11</v>
      </c>
      <c r="K31" s="57" t="str">
        <f>'[3]275 KHz'!H35</f>
        <v>40</v>
      </c>
      <c r="L31" s="57" t="str">
        <f>'[3]275 KHz'!I35</f>
        <v>010000</v>
      </c>
      <c r="M31" s="57" t="str">
        <f>'[3]275 KHz'!J35</f>
        <v>00</v>
      </c>
      <c r="N31" s="57" t="str">
        <f>'[3]275 KHz'!K35</f>
        <v>C6</v>
      </c>
      <c r="O31" s="57" t="str">
        <f>'[3]275 KHz'!L35</f>
        <v>11</v>
      </c>
      <c r="P31" s="57" t="str">
        <f>'[3]275 KHz'!M35</f>
        <v>00011</v>
      </c>
      <c r="Q31" s="57" t="str">
        <f>'[3]275 KHz'!N35</f>
        <v>0</v>
      </c>
      <c r="R31" s="57" t="str">
        <f>'[3]275 KHz'!O35</f>
        <v>1C</v>
      </c>
      <c r="S31" s="57" t="str">
        <f>'[3]275 KHz'!P35</f>
        <v>000111</v>
      </c>
      <c r="T31" s="57" t="str">
        <f>'[3]275 KHz'!Q35</f>
        <v>00</v>
      </c>
      <c r="U31" s="57" t="str">
        <f>'[3]275 KHz'!R35</f>
        <v>CD</v>
      </c>
      <c r="V31" s="57" t="str">
        <f>'[3]275 KHz'!S35</f>
        <v>11</v>
      </c>
      <c r="W31" s="57" t="str">
        <f>'[3]275 KHz'!T35</f>
        <v>00110</v>
      </c>
      <c r="X31" s="57" t="str">
        <f>'[3]275 KHz'!U35</f>
        <v>1</v>
      </c>
      <c r="Y31" s="57" t="str">
        <f t="shared" si="12"/>
        <v>1340C61CCD</v>
      </c>
      <c r="Z31" s="57">
        <f t="shared" si="3"/>
        <v>200</v>
      </c>
      <c r="AA31" s="57">
        <f t="shared" si="4"/>
        <v>35</v>
      </c>
      <c r="AB31" s="57">
        <f t="shared" si="5"/>
        <v>0.99990000000000001</v>
      </c>
      <c r="AC31" s="57">
        <f t="shared" si="6"/>
        <v>19.200000000000003</v>
      </c>
      <c r="AD31" s="57">
        <f t="shared" si="7"/>
        <v>1600</v>
      </c>
      <c r="AE31" s="57">
        <f t="shared" si="8"/>
        <v>50</v>
      </c>
      <c r="AF31" s="57">
        <f t="shared" si="9"/>
        <v>80</v>
      </c>
      <c r="AG31" s="57">
        <f t="shared" si="10"/>
        <v>3.75</v>
      </c>
      <c r="AH31" s="57">
        <f t="shared" si="11"/>
        <v>18.75</v>
      </c>
      <c r="AI31" s="57">
        <v>4000</v>
      </c>
      <c r="AK31" s="57">
        <f t="shared" si="13"/>
        <v>275</v>
      </c>
      <c r="AL31" s="57">
        <f t="shared" si="14"/>
        <v>29</v>
      </c>
      <c r="AM31" s="57" t="str">
        <f t="shared" si="26"/>
        <v>1340C61CCD</v>
      </c>
      <c r="AN31" s="57">
        <f t="shared" si="26"/>
        <v>200</v>
      </c>
      <c r="AO31" s="57">
        <f t="shared" si="26"/>
        <v>35</v>
      </c>
      <c r="AP31" s="57">
        <f t="shared" si="15"/>
        <v>320</v>
      </c>
      <c r="AQ31" s="57">
        <f t="shared" si="16"/>
        <v>319.96800000000002</v>
      </c>
      <c r="AR31" s="57">
        <f t="shared" si="17"/>
        <v>19.200000000000003</v>
      </c>
      <c r="AS31" s="57">
        <f t="shared" si="27"/>
        <v>50</v>
      </c>
      <c r="AT31" s="57">
        <f t="shared" si="27"/>
        <v>80</v>
      </c>
      <c r="AU31" s="57">
        <f t="shared" si="18"/>
        <v>750</v>
      </c>
      <c r="AV31" s="57">
        <f t="shared" si="19"/>
        <v>18.75</v>
      </c>
      <c r="AW31" s="57">
        <f t="shared" si="20"/>
        <v>7</v>
      </c>
      <c r="AX31" s="382">
        <f t="shared" si="21"/>
        <v>14.21168394445653</v>
      </c>
      <c r="AY31" s="382">
        <f t="shared" si="22"/>
        <v>236.83771293436803</v>
      </c>
      <c r="AZ31" s="57">
        <f t="shared" si="23"/>
        <v>4</v>
      </c>
      <c r="BA31" s="382">
        <f t="shared" si="24"/>
        <v>2.6525823848649224</v>
      </c>
      <c r="BB31" s="382">
        <f t="shared" si="25"/>
        <v>106.10329539459688</v>
      </c>
    </row>
    <row r="32" spans="1:54" x14ac:dyDescent="0.25">
      <c r="A32" s="57">
        <f t="shared" si="2"/>
        <v>30</v>
      </c>
      <c r="B32" s="57">
        <v>275</v>
      </c>
      <c r="C32" s="57">
        <v>0</v>
      </c>
      <c r="D32" s="57" t="str">
        <f>'[3]275 KHz'!A36</f>
        <v>11110</v>
      </c>
      <c r="E32" s="57">
        <f>'[3]275 KHz'!B36</f>
        <v>6</v>
      </c>
      <c r="F32" s="57" t="str">
        <f>'[3]275 KHz'!C36</f>
        <v>13</v>
      </c>
      <c r="G32" s="57" t="str">
        <f>'[3]275 KHz'!D36</f>
        <v>00</v>
      </c>
      <c r="H32" s="57" t="str">
        <f>'[3]275 KHz'!E36</f>
        <v>01</v>
      </c>
      <c r="I32" s="57" t="str">
        <f>'[3]275 KHz'!F36</f>
        <v>00</v>
      </c>
      <c r="J32" s="57" t="str">
        <f>'[3]275 KHz'!G36</f>
        <v>11</v>
      </c>
      <c r="K32" s="57" t="str">
        <f>'[3]275 KHz'!H36</f>
        <v>80</v>
      </c>
      <c r="L32" s="57" t="str">
        <f>'[3]275 KHz'!I36</f>
        <v>100000</v>
      </c>
      <c r="M32" s="57" t="str">
        <f>'[3]275 KHz'!J36</f>
        <v>00</v>
      </c>
      <c r="N32" s="57" t="str">
        <f>'[3]275 KHz'!K36</f>
        <v>42</v>
      </c>
      <c r="O32" s="57" t="str">
        <f>'[3]275 KHz'!L36</f>
        <v>01</v>
      </c>
      <c r="P32" s="57" t="str">
        <f>'[3]275 KHz'!M36</f>
        <v>00001</v>
      </c>
      <c r="Q32" s="57" t="str">
        <f>'[3]275 KHz'!N36</f>
        <v>0</v>
      </c>
      <c r="R32" s="57" t="str">
        <f>'[3]275 KHz'!O36</f>
        <v>1C</v>
      </c>
      <c r="S32" s="57" t="str">
        <f>'[3]275 KHz'!P36</f>
        <v>000111</v>
      </c>
      <c r="T32" s="57" t="str">
        <f>'[3]275 KHz'!Q36</f>
        <v>00</v>
      </c>
      <c r="U32" s="57" t="str">
        <f>'[3]275 KHz'!R36</f>
        <v>CD</v>
      </c>
      <c r="V32" s="57" t="str">
        <f>'[3]275 KHz'!S36</f>
        <v>11</v>
      </c>
      <c r="W32" s="57" t="str">
        <f>'[3]275 KHz'!T36</f>
        <v>00110</v>
      </c>
      <c r="X32" s="57" t="str">
        <f>'[3]275 KHz'!U36</f>
        <v>1</v>
      </c>
      <c r="Y32" s="57" t="str">
        <f t="shared" si="12"/>
        <v>1380421CCD</v>
      </c>
      <c r="Z32" s="57">
        <f t="shared" si="3"/>
        <v>200</v>
      </c>
      <c r="AA32" s="57">
        <f t="shared" si="4"/>
        <v>35</v>
      </c>
      <c r="AB32" s="57">
        <f t="shared" si="5"/>
        <v>0.99990000000000001</v>
      </c>
      <c r="AC32" s="57">
        <f t="shared" si="6"/>
        <v>19.200000000000003</v>
      </c>
      <c r="AD32" s="57">
        <f t="shared" si="7"/>
        <v>1600</v>
      </c>
      <c r="AE32" s="57">
        <f t="shared" si="8"/>
        <v>50</v>
      </c>
      <c r="AF32" s="57">
        <f t="shared" si="9"/>
        <v>160</v>
      </c>
      <c r="AG32" s="57">
        <f t="shared" si="10"/>
        <v>1.25</v>
      </c>
      <c r="AH32" s="57">
        <f t="shared" si="11"/>
        <v>6.25</v>
      </c>
      <c r="AI32" s="57">
        <v>4000</v>
      </c>
      <c r="AK32" s="57">
        <f t="shared" si="13"/>
        <v>275</v>
      </c>
      <c r="AL32" s="57">
        <f t="shared" si="14"/>
        <v>30</v>
      </c>
      <c r="AM32" s="57" t="str">
        <f t="shared" si="26"/>
        <v>1380421CCD</v>
      </c>
      <c r="AN32" s="57">
        <f t="shared" si="26"/>
        <v>200</v>
      </c>
      <c r="AO32" s="57">
        <f t="shared" si="26"/>
        <v>35</v>
      </c>
      <c r="AP32" s="57">
        <f t="shared" si="15"/>
        <v>320</v>
      </c>
      <c r="AQ32" s="57">
        <f t="shared" si="16"/>
        <v>319.96800000000002</v>
      </c>
      <c r="AR32" s="57">
        <f t="shared" si="17"/>
        <v>19.200000000000003</v>
      </c>
      <c r="AS32" s="57">
        <f t="shared" si="27"/>
        <v>50</v>
      </c>
      <c r="AT32" s="57">
        <f t="shared" si="27"/>
        <v>160</v>
      </c>
      <c r="AU32" s="57">
        <f t="shared" si="18"/>
        <v>250</v>
      </c>
      <c r="AV32" s="57">
        <f t="shared" si="19"/>
        <v>6.25</v>
      </c>
      <c r="AW32" s="57">
        <f t="shared" si="20"/>
        <v>7</v>
      </c>
      <c r="AX32" s="382">
        <f t="shared" si="21"/>
        <v>14.21168394445653</v>
      </c>
      <c r="AY32" s="382">
        <f t="shared" si="22"/>
        <v>236.83771293436803</v>
      </c>
      <c r="AZ32" s="57">
        <f t="shared" si="23"/>
        <v>8</v>
      </c>
      <c r="BA32" s="382">
        <f t="shared" si="24"/>
        <v>3.9788735772973833</v>
      </c>
      <c r="BB32" s="382">
        <f t="shared" si="25"/>
        <v>159.15494309189535</v>
      </c>
    </row>
    <row r="33" spans="1:54" x14ac:dyDescent="0.25">
      <c r="A33" s="57">
        <f t="shared" si="2"/>
        <v>31</v>
      </c>
      <c r="B33" s="57">
        <v>275</v>
      </c>
      <c r="C33" s="57">
        <v>0</v>
      </c>
      <c r="D33" s="57" t="str">
        <f>'[3]275 KHz'!A37</f>
        <v>11111</v>
      </c>
      <c r="E33" s="57">
        <f>'[3]275 KHz'!B37</f>
        <v>6</v>
      </c>
      <c r="F33" s="57" t="str">
        <f>'[3]275 KHz'!C37</f>
        <v>13</v>
      </c>
      <c r="G33" s="57" t="str">
        <f>'[3]275 KHz'!D37</f>
        <v>00</v>
      </c>
      <c r="H33" s="57" t="str">
        <f>'[3]275 KHz'!E37</f>
        <v>01</v>
      </c>
      <c r="I33" s="57" t="str">
        <f>'[3]275 KHz'!F37</f>
        <v>00</v>
      </c>
      <c r="J33" s="57" t="str">
        <f>'[3]275 KHz'!G37</f>
        <v>11</v>
      </c>
      <c r="K33" s="57" t="str">
        <f>'[3]275 KHz'!H37</f>
        <v>21</v>
      </c>
      <c r="L33" s="57" t="str">
        <f>'[3]275 KHz'!I37</f>
        <v>001000</v>
      </c>
      <c r="M33" s="57" t="str">
        <f>'[3]275 KHz'!J37</f>
        <v>01</v>
      </c>
      <c r="N33" s="57" t="str">
        <f>'[3]275 KHz'!K37</f>
        <v>8C</v>
      </c>
      <c r="O33" s="57" t="str">
        <f>'[3]275 KHz'!L37</f>
        <v>10</v>
      </c>
      <c r="P33" s="57" t="str">
        <f>'[3]275 KHz'!M37</f>
        <v>00110</v>
      </c>
      <c r="Q33" s="57" t="str">
        <f>'[3]275 KHz'!N37</f>
        <v>0</v>
      </c>
      <c r="R33" s="57" t="str">
        <f>'[3]275 KHz'!O37</f>
        <v>28</v>
      </c>
      <c r="S33" s="57" t="str">
        <f>'[3]275 KHz'!P37</f>
        <v>001010</v>
      </c>
      <c r="T33" s="57" t="str">
        <f>'[3]275 KHz'!Q37</f>
        <v>00</v>
      </c>
      <c r="U33" s="57" t="str">
        <f>'[3]275 KHz'!R37</f>
        <v>CD</v>
      </c>
      <c r="V33" s="57" t="str">
        <f>'[3]275 KHz'!S37</f>
        <v>11</v>
      </c>
      <c r="W33" s="57" t="str">
        <f>'[3]275 KHz'!T37</f>
        <v>00110</v>
      </c>
      <c r="X33" s="57" t="str">
        <f>'[3]275 KHz'!U37</f>
        <v>1</v>
      </c>
      <c r="Y33" s="57" t="str">
        <f t="shared" si="12"/>
        <v>13218C28CD</v>
      </c>
      <c r="Z33" s="57">
        <f t="shared" si="3"/>
        <v>200</v>
      </c>
      <c r="AA33" s="57">
        <f t="shared" si="4"/>
        <v>50</v>
      </c>
      <c r="AB33" s="57">
        <f t="shared" si="5"/>
        <v>0.99990000000000001</v>
      </c>
      <c r="AC33" s="57">
        <f t="shared" si="6"/>
        <v>19.200000000000003</v>
      </c>
      <c r="AD33" s="57">
        <f t="shared" si="7"/>
        <v>1600</v>
      </c>
      <c r="AE33" s="57">
        <f t="shared" si="8"/>
        <v>50</v>
      </c>
      <c r="AF33" s="57">
        <f t="shared" si="9"/>
        <v>40</v>
      </c>
      <c r="AG33" s="57">
        <f t="shared" si="10"/>
        <v>7.5</v>
      </c>
      <c r="AH33" s="57">
        <f t="shared" si="11"/>
        <v>37.5</v>
      </c>
      <c r="AI33" s="57">
        <v>4000</v>
      </c>
      <c r="AK33" s="57">
        <f t="shared" si="13"/>
        <v>275</v>
      </c>
      <c r="AL33" s="57">
        <f t="shared" si="14"/>
        <v>31</v>
      </c>
      <c r="AM33" s="57" t="str">
        <f t="shared" si="26"/>
        <v>13218C28CD</v>
      </c>
      <c r="AN33" s="57">
        <f t="shared" si="26"/>
        <v>200</v>
      </c>
      <c r="AO33" s="57">
        <f t="shared" si="26"/>
        <v>50</v>
      </c>
      <c r="AP33" s="57">
        <f t="shared" si="15"/>
        <v>320</v>
      </c>
      <c r="AQ33" s="57">
        <f t="shared" si="16"/>
        <v>319.96800000000002</v>
      </c>
      <c r="AR33" s="57">
        <f t="shared" si="17"/>
        <v>19.200000000000003</v>
      </c>
      <c r="AS33" s="57">
        <f t="shared" si="27"/>
        <v>50</v>
      </c>
      <c r="AT33" s="57">
        <f t="shared" si="27"/>
        <v>40</v>
      </c>
      <c r="AU33" s="57">
        <f t="shared" si="18"/>
        <v>1500</v>
      </c>
      <c r="AV33" s="57">
        <f t="shared" si="19"/>
        <v>37.5</v>
      </c>
      <c r="AW33" s="57">
        <f t="shared" si="20"/>
        <v>10</v>
      </c>
      <c r="AX33" s="382">
        <f t="shared" si="21"/>
        <v>9.9481787611195678</v>
      </c>
      <c r="AY33" s="382">
        <f t="shared" si="22"/>
        <v>165.7863990540576</v>
      </c>
      <c r="AZ33" s="57">
        <f t="shared" si="23"/>
        <v>2</v>
      </c>
      <c r="BA33" s="382">
        <f t="shared" si="24"/>
        <v>2.6525823848649224</v>
      </c>
      <c r="BB33" s="382">
        <f t="shared" si="25"/>
        <v>106.10329539459688</v>
      </c>
    </row>
    <row r="34" spans="1:54" x14ac:dyDescent="0.25">
      <c r="A34" s="57">
        <f t="shared" si="2"/>
        <v>32</v>
      </c>
      <c r="B34" s="57">
        <v>325</v>
      </c>
      <c r="C34" s="57">
        <v>1</v>
      </c>
      <c r="D34" s="57" t="str">
        <f>'[3]325 KHz'!A6</f>
        <v>00000</v>
      </c>
      <c r="E34" s="57">
        <f>'[3]325 KHz'!B6</f>
        <v>5</v>
      </c>
      <c r="F34" s="57" t="e">
        <f>'[3]325 KHz'!C6</f>
        <v>#NUM!</v>
      </c>
      <c r="G34" s="57" t="str">
        <f>'[3]325 KHz'!D6</f>
        <v>00</v>
      </c>
      <c r="H34" s="57" t="e">
        <f>'[3]325 KHz'!E6</f>
        <v>#NUM!</v>
      </c>
      <c r="I34" s="57" t="str">
        <f>'[3]325 KHz'!F6</f>
        <v>00</v>
      </c>
      <c r="J34" s="57" t="e">
        <f>'[3]325 KHz'!G6</f>
        <v>#NUM!</v>
      </c>
      <c r="K34" s="57" t="str">
        <f>'[3]325 KHz'!H6</f>
        <v>00</v>
      </c>
      <c r="L34" s="57" t="str">
        <f>'[3]325 KHz'!I6</f>
        <v>000000</v>
      </c>
      <c r="M34" s="57" t="str">
        <f>'[3]325 KHz'!J6</f>
        <v>00</v>
      </c>
      <c r="N34" s="57" t="str">
        <f>'[3]325 KHz'!K6</f>
        <v>42</v>
      </c>
      <c r="O34" s="57" t="str">
        <f>'[3]325 KHz'!L6</f>
        <v>01</v>
      </c>
      <c r="P34" s="57" t="str">
        <f>'[3]325 KHz'!M6</f>
        <v>00001</v>
      </c>
      <c r="Q34" s="57" t="str">
        <f>'[3]325 KHz'!N6</f>
        <v>0</v>
      </c>
      <c r="R34" s="57" t="str">
        <f>'[3]325 KHz'!O6</f>
        <v>00</v>
      </c>
      <c r="S34" s="57" t="str">
        <f>'[3]325 KHz'!P6</f>
        <v>000000</v>
      </c>
      <c r="T34" s="57" t="str">
        <f>'[3]325 KHz'!Q6</f>
        <v>00</v>
      </c>
      <c r="U34" s="57" t="str">
        <f>'[3]325 KHz'!R6</f>
        <v>01</v>
      </c>
      <c r="V34" s="57" t="str">
        <f>'[3]325 KHz'!S6</f>
        <v>00</v>
      </c>
      <c r="W34" s="57" t="str">
        <f>'[3]325 KHz'!T6</f>
        <v>00000</v>
      </c>
      <c r="X34" s="57" t="str">
        <f>'[3]325 KHz'!U6</f>
        <v>1</v>
      </c>
      <c r="Y34" s="57" t="e">
        <f t="shared" si="12"/>
        <v>#NUM!</v>
      </c>
      <c r="Z34" s="57" t="e">
        <f t="shared" si="3"/>
        <v>#NUM!</v>
      </c>
      <c r="AA34" s="57">
        <f t="shared" si="4"/>
        <v>0</v>
      </c>
      <c r="AB34" s="57">
        <f t="shared" si="5"/>
        <v>0</v>
      </c>
      <c r="AC34" s="57">
        <f t="shared" si="6"/>
        <v>0</v>
      </c>
      <c r="AD34" s="57">
        <f t="shared" si="7"/>
        <v>1600</v>
      </c>
      <c r="AE34" s="57" t="e">
        <f t="shared" si="8"/>
        <v>#NUM!</v>
      </c>
      <c r="AF34" s="57">
        <f t="shared" si="9"/>
        <v>0</v>
      </c>
      <c r="AG34" s="57">
        <f t="shared" si="10"/>
        <v>1.25</v>
      </c>
      <c r="AH34" s="57">
        <f t="shared" si="11"/>
        <v>6.25</v>
      </c>
      <c r="AI34" s="57">
        <v>4000</v>
      </c>
      <c r="AK34" s="57">
        <f t="shared" si="13"/>
        <v>325</v>
      </c>
      <c r="AL34" s="57">
        <f t="shared" si="14"/>
        <v>0</v>
      </c>
      <c r="AM34" s="57" t="e">
        <f t="shared" si="26"/>
        <v>#NUM!</v>
      </c>
      <c r="AN34" s="57" t="e">
        <f t="shared" si="26"/>
        <v>#NUM!</v>
      </c>
      <c r="AO34" s="57">
        <f t="shared" si="26"/>
        <v>0</v>
      </c>
      <c r="AP34" s="57" t="e">
        <f t="shared" si="15"/>
        <v>#NUM!</v>
      </c>
      <c r="AQ34" s="57" t="e">
        <f t="shared" si="16"/>
        <v>#NUM!</v>
      </c>
      <c r="AR34" s="57">
        <f t="shared" si="17"/>
        <v>0</v>
      </c>
      <c r="AS34" s="57" t="e">
        <f t="shared" si="27"/>
        <v>#NUM!</v>
      </c>
      <c r="AT34" s="57">
        <f t="shared" si="27"/>
        <v>0</v>
      </c>
      <c r="AU34" s="57" t="e">
        <f t="shared" si="18"/>
        <v>#NUM!</v>
      </c>
      <c r="AV34" s="57">
        <f t="shared" si="19"/>
        <v>6.25</v>
      </c>
      <c r="AW34" s="57" t="e">
        <f t="shared" si="20"/>
        <v>#NUM!</v>
      </c>
      <c r="AX34" s="382" t="e">
        <f t="shared" si="21"/>
        <v>#NUM!</v>
      </c>
      <c r="AY34" s="382" t="e">
        <f t="shared" si="22"/>
        <v>#DIV/0!</v>
      </c>
      <c r="AZ34" s="57" t="e">
        <f t="shared" si="23"/>
        <v>#NUM!</v>
      </c>
      <c r="BA34" s="382" t="e">
        <f t="shared" si="24"/>
        <v>#NUM!</v>
      </c>
      <c r="BB34" s="382" t="e">
        <f t="shared" si="25"/>
        <v>#DIV/0!</v>
      </c>
    </row>
    <row r="35" spans="1:54" x14ac:dyDescent="0.25">
      <c r="A35" s="57">
        <f t="shared" si="2"/>
        <v>33</v>
      </c>
      <c r="B35" s="57">
        <v>325</v>
      </c>
      <c r="C35" s="57">
        <v>1</v>
      </c>
      <c r="D35" s="57" t="str">
        <f>'[3]325 KHz'!A7</f>
        <v>00001</v>
      </c>
      <c r="E35" s="57">
        <f>'[3]325 KHz'!B7</f>
        <v>5</v>
      </c>
      <c r="F35" s="57" t="str">
        <f>'[3]325 KHz'!C7</f>
        <v>12</v>
      </c>
      <c r="G35" s="57" t="str">
        <f>'[3]325 KHz'!D7</f>
        <v>00</v>
      </c>
      <c r="H35" s="57" t="str">
        <f>'[3]325 KHz'!E7</f>
        <v>01</v>
      </c>
      <c r="I35" s="57" t="str">
        <f>'[3]325 KHz'!F7</f>
        <v>00</v>
      </c>
      <c r="J35" s="57" t="str">
        <f>'[3]325 KHz'!G7</f>
        <v>10</v>
      </c>
      <c r="K35" s="57" t="str">
        <f>'[3]325 KHz'!H7</f>
        <v>0B</v>
      </c>
      <c r="L35" s="57" t="str">
        <f>'[3]325 KHz'!I7</f>
        <v>000010</v>
      </c>
      <c r="M35" s="57" t="str">
        <f>'[3]325 KHz'!J7</f>
        <v>11</v>
      </c>
      <c r="N35" s="57" t="str">
        <f>'[3]325 KHz'!K7</f>
        <v>E8</v>
      </c>
      <c r="O35" s="57" t="str">
        <f>'[3]325 KHz'!L7</f>
        <v>11</v>
      </c>
      <c r="P35" s="57" t="str">
        <f>'[3]325 KHz'!M7</f>
        <v>10100</v>
      </c>
      <c r="Q35" s="57" t="str">
        <f>'[3]325 KHz'!N7</f>
        <v>0</v>
      </c>
      <c r="R35" s="57" t="str">
        <f>'[3]325 KHz'!O7</f>
        <v>12</v>
      </c>
      <c r="S35" s="57" t="str">
        <f>'[3]325 KHz'!P7</f>
        <v>000100</v>
      </c>
      <c r="T35" s="57" t="str">
        <f>'[3]325 KHz'!Q7</f>
        <v>10</v>
      </c>
      <c r="U35" s="57" t="str">
        <f>'[3]325 KHz'!R7</f>
        <v>95</v>
      </c>
      <c r="V35" s="57" t="str">
        <f>'[3]325 KHz'!S7</f>
        <v>10</v>
      </c>
      <c r="W35" s="57" t="str">
        <f>'[3]325 KHz'!T7</f>
        <v>01010</v>
      </c>
      <c r="X35" s="57" t="str">
        <f>'[3]325 KHz'!U7</f>
        <v>1</v>
      </c>
      <c r="Y35" s="57" t="str">
        <f t="shared" si="12"/>
        <v>120BE81295</v>
      </c>
      <c r="Z35" s="57">
        <f t="shared" si="3"/>
        <v>100</v>
      </c>
      <c r="AA35" s="57">
        <f t="shared" si="4"/>
        <v>20</v>
      </c>
      <c r="AB35" s="57">
        <f t="shared" si="5"/>
        <v>3.3329999999999997</v>
      </c>
      <c r="AC35" s="57">
        <f t="shared" si="6"/>
        <v>32</v>
      </c>
      <c r="AD35" s="57">
        <f t="shared" si="7"/>
        <v>1600</v>
      </c>
      <c r="AE35" s="57">
        <f t="shared" si="8"/>
        <v>50</v>
      </c>
      <c r="AF35" s="57">
        <f t="shared" si="9"/>
        <v>10</v>
      </c>
      <c r="AG35" s="57">
        <f t="shared" si="10"/>
        <v>18.75</v>
      </c>
      <c r="AH35" s="57">
        <f t="shared" si="11"/>
        <v>125</v>
      </c>
      <c r="AI35" s="57">
        <v>4000</v>
      </c>
      <c r="AK35" s="57">
        <f t="shared" si="13"/>
        <v>325</v>
      </c>
      <c r="AL35" s="57">
        <f t="shared" si="14"/>
        <v>1</v>
      </c>
      <c r="AM35" s="57" t="str">
        <f t="shared" si="26"/>
        <v>120BE81295</v>
      </c>
      <c r="AN35" s="57">
        <f t="shared" si="26"/>
        <v>100</v>
      </c>
      <c r="AO35" s="57">
        <f t="shared" si="26"/>
        <v>20</v>
      </c>
      <c r="AP35" s="57">
        <f t="shared" si="15"/>
        <v>160</v>
      </c>
      <c r="AQ35" s="57">
        <f t="shared" si="16"/>
        <v>533.28</v>
      </c>
      <c r="AR35" s="57">
        <f t="shared" si="17"/>
        <v>32</v>
      </c>
      <c r="AS35" s="57">
        <f t="shared" si="27"/>
        <v>50</v>
      </c>
      <c r="AT35" s="57">
        <f t="shared" si="27"/>
        <v>10</v>
      </c>
      <c r="AU35" s="57">
        <f t="shared" si="18"/>
        <v>3750</v>
      </c>
      <c r="AV35" s="57">
        <f t="shared" si="19"/>
        <v>125</v>
      </c>
      <c r="AW35" s="57">
        <f t="shared" si="20"/>
        <v>2</v>
      </c>
      <c r="AX35" s="382">
        <f t="shared" si="21"/>
        <v>14.922268141679357</v>
      </c>
      <c r="AY35" s="382">
        <f t="shared" si="22"/>
        <v>248.67959858108645</v>
      </c>
      <c r="AZ35" s="57">
        <f t="shared" si="23"/>
        <v>0.5</v>
      </c>
      <c r="BA35" s="382">
        <f t="shared" si="24"/>
        <v>4.2441318157838754</v>
      </c>
      <c r="BB35" s="382">
        <f t="shared" si="25"/>
        <v>127.32395447351627</v>
      </c>
    </row>
    <row r="36" spans="1:54" x14ac:dyDescent="0.25">
      <c r="A36" s="57">
        <f t="shared" si="2"/>
        <v>34</v>
      </c>
      <c r="B36" s="57">
        <v>325</v>
      </c>
      <c r="C36" s="57">
        <v>1</v>
      </c>
      <c r="D36" s="57" t="str">
        <f>'[3]325 KHz'!A8</f>
        <v>00010</v>
      </c>
      <c r="E36" s="57">
        <f>'[3]325 KHz'!B8</f>
        <v>5</v>
      </c>
      <c r="F36" s="57" t="str">
        <f>'[3]325 KHz'!C8</f>
        <v>12</v>
      </c>
      <c r="G36" s="57" t="str">
        <f>'[3]325 KHz'!D8</f>
        <v>00</v>
      </c>
      <c r="H36" s="57" t="str">
        <f>'[3]325 KHz'!E8</f>
        <v>01</v>
      </c>
      <c r="I36" s="57" t="str">
        <f>'[3]325 KHz'!F8</f>
        <v>00</v>
      </c>
      <c r="J36" s="57" t="str">
        <f>'[3]325 KHz'!G8</f>
        <v>10</v>
      </c>
      <c r="K36" s="57" t="str">
        <f>'[3]325 KHz'!H8</f>
        <v>12</v>
      </c>
      <c r="L36" s="57" t="str">
        <f>'[3]325 KHz'!I8</f>
        <v>000100</v>
      </c>
      <c r="M36" s="57" t="str">
        <f>'[3]325 KHz'!J8</f>
        <v>10</v>
      </c>
      <c r="N36" s="57" t="str">
        <f>'[3]325 KHz'!K8</f>
        <v>94</v>
      </c>
      <c r="O36" s="57" t="str">
        <f>'[3]325 KHz'!L8</f>
        <v>10</v>
      </c>
      <c r="P36" s="57" t="str">
        <f>'[3]325 KHz'!M8</f>
        <v>01010</v>
      </c>
      <c r="Q36" s="57" t="str">
        <f>'[3]325 KHz'!N8</f>
        <v>0</v>
      </c>
      <c r="R36" s="57" t="str">
        <f>'[3]325 KHz'!O8</f>
        <v>12</v>
      </c>
      <c r="S36" s="57" t="str">
        <f>'[3]325 KHz'!P8</f>
        <v>000100</v>
      </c>
      <c r="T36" s="57" t="str">
        <f>'[3]325 KHz'!Q8</f>
        <v>10</v>
      </c>
      <c r="U36" s="57" t="str">
        <f>'[3]325 KHz'!R8</f>
        <v>95</v>
      </c>
      <c r="V36" s="57" t="str">
        <f>'[3]325 KHz'!S8</f>
        <v>10</v>
      </c>
      <c r="W36" s="57" t="str">
        <f>'[3]325 KHz'!T8</f>
        <v>01010</v>
      </c>
      <c r="X36" s="57" t="str">
        <f>'[3]325 KHz'!U8</f>
        <v>1</v>
      </c>
      <c r="Y36" s="57" t="str">
        <f t="shared" si="12"/>
        <v>1212941295</v>
      </c>
      <c r="Z36" s="57">
        <f t="shared" si="3"/>
        <v>100</v>
      </c>
      <c r="AA36" s="57">
        <f t="shared" si="4"/>
        <v>20</v>
      </c>
      <c r="AB36" s="57">
        <f t="shared" si="5"/>
        <v>3.3329999999999997</v>
      </c>
      <c r="AC36" s="57">
        <f t="shared" si="6"/>
        <v>32</v>
      </c>
      <c r="AD36" s="57">
        <f t="shared" si="7"/>
        <v>1600</v>
      </c>
      <c r="AE36" s="57">
        <f t="shared" si="8"/>
        <v>50</v>
      </c>
      <c r="AF36" s="57">
        <f t="shared" si="9"/>
        <v>20</v>
      </c>
      <c r="AG36" s="57">
        <f t="shared" si="10"/>
        <v>12.5</v>
      </c>
      <c r="AH36" s="57">
        <f t="shared" si="11"/>
        <v>62.5</v>
      </c>
      <c r="AI36" s="57">
        <v>4000</v>
      </c>
      <c r="AK36" s="57">
        <f t="shared" si="13"/>
        <v>325</v>
      </c>
      <c r="AL36" s="57">
        <f t="shared" si="14"/>
        <v>2</v>
      </c>
      <c r="AM36" s="57" t="str">
        <f t="shared" si="26"/>
        <v>1212941295</v>
      </c>
      <c r="AN36" s="57">
        <f t="shared" si="26"/>
        <v>100</v>
      </c>
      <c r="AO36" s="57">
        <f t="shared" si="26"/>
        <v>20</v>
      </c>
      <c r="AP36" s="57">
        <f t="shared" si="15"/>
        <v>160</v>
      </c>
      <c r="AQ36" s="57">
        <f t="shared" si="16"/>
        <v>533.28</v>
      </c>
      <c r="AR36" s="57">
        <f t="shared" si="17"/>
        <v>32</v>
      </c>
      <c r="AS36" s="57">
        <f t="shared" si="27"/>
        <v>50</v>
      </c>
      <c r="AT36" s="57">
        <f t="shared" si="27"/>
        <v>20</v>
      </c>
      <c r="AU36" s="57">
        <f t="shared" si="18"/>
        <v>2500</v>
      </c>
      <c r="AV36" s="57">
        <f t="shared" si="19"/>
        <v>62.5</v>
      </c>
      <c r="AW36" s="57">
        <f t="shared" si="20"/>
        <v>2</v>
      </c>
      <c r="AX36" s="382">
        <f t="shared" si="21"/>
        <v>14.922268141679357</v>
      </c>
      <c r="AY36" s="382">
        <f t="shared" si="22"/>
        <v>248.67959858108645</v>
      </c>
      <c r="AZ36" s="57">
        <f t="shared" si="23"/>
        <v>1</v>
      </c>
      <c r="BA36" s="382">
        <f t="shared" si="24"/>
        <v>3.183098861837907</v>
      </c>
      <c r="BB36" s="382">
        <f t="shared" si="25"/>
        <v>127.32395447351627</v>
      </c>
    </row>
    <row r="37" spans="1:54" x14ac:dyDescent="0.25">
      <c r="A37" s="57">
        <f t="shared" si="2"/>
        <v>35</v>
      </c>
      <c r="B37" s="57">
        <v>325</v>
      </c>
      <c r="C37" s="57">
        <v>1</v>
      </c>
      <c r="D37" s="57" t="str">
        <f>'[3]325 KHz'!A9</f>
        <v>00011</v>
      </c>
      <c r="E37" s="57">
        <f>'[3]325 KHz'!B9</f>
        <v>5</v>
      </c>
      <c r="F37" s="57" t="str">
        <f>'[3]325 KHz'!C9</f>
        <v>12</v>
      </c>
      <c r="G37" s="57" t="str">
        <f>'[3]325 KHz'!D9</f>
        <v>00</v>
      </c>
      <c r="H37" s="57" t="str">
        <f>'[3]325 KHz'!E9</f>
        <v>01</v>
      </c>
      <c r="I37" s="57" t="str">
        <f>'[3]325 KHz'!F9</f>
        <v>00</v>
      </c>
      <c r="J37" s="57" t="str">
        <f>'[3]325 KHz'!G9</f>
        <v>10</v>
      </c>
      <c r="K37" s="57" t="str">
        <f>'[3]325 KHz'!H9</f>
        <v>21</v>
      </c>
      <c r="L37" s="57" t="str">
        <f>'[3]325 KHz'!I9</f>
        <v>001000</v>
      </c>
      <c r="M37" s="57" t="str">
        <f>'[3]325 KHz'!J9</f>
        <v>01</v>
      </c>
      <c r="N37" s="57" t="str">
        <f>'[3]325 KHz'!K9</f>
        <v>4A</v>
      </c>
      <c r="O37" s="57" t="str">
        <f>'[3]325 KHz'!L9</f>
        <v>01</v>
      </c>
      <c r="P37" s="57" t="str">
        <f>'[3]325 KHz'!M9</f>
        <v>00101</v>
      </c>
      <c r="Q37" s="57" t="str">
        <f>'[3]325 KHz'!N9</f>
        <v>0</v>
      </c>
      <c r="R37" s="57" t="str">
        <f>'[3]325 KHz'!O9</f>
        <v>12</v>
      </c>
      <c r="S37" s="57" t="str">
        <f>'[3]325 KHz'!P9</f>
        <v>000100</v>
      </c>
      <c r="T37" s="57" t="str">
        <f>'[3]325 KHz'!Q9</f>
        <v>10</v>
      </c>
      <c r="U37" s="57" t="str">
        <f>'[3]325 KHz'!R9</f>
        <v>95</v>
      </c>
      <c r="V37" s="57" t="str">
        <f>'[3]325 KHz'!S9</f>
        <v>10</v>
      </c>
      <c r="W37" s="57" t="str">
        <f>'[3]325 KHz'!T9</f>
        <v>01010</v>
      </c>
      <c r="X37" s="57" t="str">
        <f>'[3]325 KHz'!U9</f>
        <v>1</v>
      </c>
      <c r="Y37" s="57" t="str">
        <f t="shared" si="12"/>
        <v>12214A1295</v>
      </c>
      <c r="Z37" s="57">
        <f t="shared" si="3"/>
        <v>100</v>
      </c>
      <c r="AA37" s="57">
        <f t="shared" si="4"/>
        <v>20</v>
      </c>
      <c r="AB37" s="57">
        <f t="shared" si="5"/>
        <v>3.3329999999999997</v>
      </c>
      <c r="AC37" s="57">
        <f t="shared" si="6"/>
        <v>32</v>
      </c>
      <c r="AD37" s="57">
        <f t="shared" si="7"/>
        <v>1600</v>
      </c>
      <c r="AE37" s="57">
        <f t="shared" si="8"/>
        <v>50</v>
      </c>
      <c r="AF37" s="57">
        <f t="shared" si="9"/>
        <v>40</v>
      </c>
      <c r="AG37" s="57">
        <f t="shared" si="10"/>
        <v>6.25</v>
      </c>
      <c r="AH37" s="57">
        <f t="shared" si="11"/>
        <v>31.25</v>
      </c>
      <c r="AI37" s="57">
        <v>4000</v>
      </c>
      <c r="AK37" s="57">
        <f t="shared" si="13"/>
        <v>325</v>
      </c>
      <c r="AL37" s="57">
        <f t="shared" si="14"/>
        <v>3</v>
      </c>
      <c r="AM37" s="57" t="str">
        <f t="shared" si="26"/>
        <v>12214A1295</v>
      </c>
      <c r="AN37" s="57">
        <f t="shared" si="26"/>
        <v>100</v>
      </c>
      <c r="AO37" s="57">
        <f t="shared" si="26"/>
        <v>20</v>
      </c>
      <c r="AP37" s="57">
        <f t="shared" si="15"/>
        <v>160</v>
      </c>
      <c r="AQ37" s="57">
        <f t="shared" si="16"/>
        <v>533.28</v>
      </c>
      <c r="AR37" s="57">
        <f t="shared" si="17"/>
        <v>32</v>
      </c>
      <c r="AS37" s="57">
        <f t="shared" si="27"/>
        <v>50</v>
      </c>
      <c r="AT37" s="57">
        <f t="shared" si="27"/>
        <v>40</v>
      </c>
      <c r="AU37" s="57">
        <f t="shared" si="18"/>
        <v>1250</v>
      </c>
      <c r="AV37" s="57">
        <f t="shared" si="19"/>
        <v>31.25</v>
      </c>
      <c r="AW37" s="57">
        <f t="shared" si="20"/>
        <v>2</v>
      </c>
      <c r="AX37" s="382">
        <f t="shared" si="21"/>
        <v>14.922268141679357</v>
      </c>
      <c r="AY37" s="382">
        <f t="shared" si="22"/>
        <v>248.67959858108645</v>
      </c>
      <c r="AZ37" s="57">
        <f t="shared" si="23"/>
        <v>2</v>
      </c>
      <c r="BA37" s="382">
        <f t="shared" si="24"/>
        <v>3.183098861837907</v>
      </c>
      <c r="BB37" s="382">
        <f t="shared" si="25"/>
        <v>127.32395447351627</v>
      </c>
    </row>
    <row r="38" spans="1:54" x14ac:dyDescent="0.25">
      <c r="A38" s="57">
        <f t="shared" si="2"/>
        <v>36</v>
      </c>
      <c r="B38" s="57">
        <v>325</v>
      </c>
      <c r="C38" s="57">
        <v>1</v>
      </c>
      <c r="D38" s="57" t="str">
        <f>'[3]325 KHz'!A10</f>
        <v>00100</v>
      </c>
      <c r="E38" s="57">
        <f>'[3]325 KHz'!B10</f>
        <v>5</v>
      </c>
      <c r="F38" s="57" t="str">
        <f>'[3]325 KHz'!C10</f>
        <v>12</v>
      </c>
      <c r="G38" s="57" t="str">
        <f>'[3]325 KHz'!D10</f>
        <v>00</v>
      </c>
      <c r="H38" s="57" t="str">
        <f>'[3]325 KHz'!E10</f>
        <v>01</v>
      </c>
      <c r="I38" s="57" t="str">
        <f>'[3]325 KHz'!F10</f>
        <v>00</v>
      </c>
      <c r="J38" s="57" t="str">
        <f>'[3]325 KHz'!G10</f>
        <v>10</v>
      </c>
      <c r="K38" s="57" t="str">
        <f>'[3]325 KHz'!H10</f>
        <v>40</v>
      </c>
      <c r="L38" s="57" t="str">
        <f>'[3]325 KHz'!I10</f>
        <v>010000</v>
      </c>
      <c r="M38" s="57" t="str">
        <f>'[3]325 KHz'!J10</f>
        <v>00</v>
      </c>
      <c r="N38" s="57" t="str">
        <f>'[3]325 KHz'!K10</f>
        <v>84</v>
      </c>
      <c r="O38" s="57" t="str">
        <f>'[3]325 KHz'!L10</f>
        <v>10</v>
      </c>
      <c r="P38" s="57" t="str">
        <f>'[3]325 KHz'!M10</f>
        <v>00010</v>
      </c>
      <c r="Q38" s="57" t="str">
        <f>'[3]325 KHz'!N10</f>
        <v>0</v>
      </c>
      <c r="R38" s="57" t="str">
        <f>'[3]325 KHz'!O10</f>
        <v>12</v>
      </c>
      <c r="S38" s="57" t="str">
        <f>'[3]325 KHz'!P10</f>
        <v>000100</v>
      </c>
      <c r="T38" s="57" t="str">
        <f>'[3]325 KHz'!Q10</f>
        <v>10</v>
      </c>
      <c r="U38" s="57" t="str">
        <f>'[3]325 KHz'!R10</f>
        <v>95</v>
      </c>
      <c r="V38" s="57" t="str">
        <f>'[3]325 KHz'!S10</f>
        <v>10</v>
      </c>
      <c r="W38" s="57" t="str">
        <f>'[3]325 KHz'!T10</f>
        <v>01010</v>
      </c>
      <c r="X38" s="57" t="str">
        <f>'[3]325 KHz'!U10</f>
        <v>1</v>
      </c>
      <c r="Y38" s="57" t="str">
        <f t="shared" si="12"/>
        <v>1240841295</v>
      </c>
      <c r="Z38" s="57">
        <f t="shared" si="3"/>
        <v>100</v>
      </c>
      <c r="AA38" s="57">
        <f t="shared" si="4"/>
        <v>20</v>
      </c>
      <c r="AB38" s="57">
        <f t="shared" si="5"/>
        <v>3.3329999999999997</v>
      </c>
      <c r="AC38" s="57">
        <f t="shared" si="6"/>
        <v>32</v>
      </c>
      <c r="AD38" s="57">
        <f t="shared" si="7"/>
        <v>1600</v>
      </c>
      <c r="AE38" s="57">
        <f t="shared" si="8"/>
        <v>50</v>
      </c>
      <c r="AF38" s="57">
        <f t="shared" si="9"/>
        <v>80</v>
      </c>
      <c r="AG38" s="57">
        <f t="shared" si="10"/>
        <v>2.5</v>
      </c>
      <c r="AH38" s="57">
        <f t="shared" si="11"/>
        <v>12.5</v>
      </c>
      <c r="AI38" s="57">
        <v>4000</v>
      </c>
      <c r="AK38" s="57">
        <f t="shared" si="13"/>
        <v>325</v>
      </c>
      <c r="AL38" s="57">
        <f t="shared" si="14"/>
        <v>4</v>
      </c>
      <c r="AM38" s="57" t="str">
        <f t="shared" si="26"/>
        <v>1240841295</v>
      </c>
      <c r="AN38" s="57">
        <f t="shared" si="26"/>
        <v>100</v>
      </c>
      <c r="AO38" s="57">
        <f t="shared" si="26"/>
        <v>20</v>
      </c>
      <c r="AP38" s="57">
        <f t="shared" si="15"/>
        <v>160</v>
      </c>
      <c r="AQ38" s="57">
        <f t="shared" si="16"/>
        <v>533.28</v>
      </c>
      <c r="AR38" s="57">
        <f t="shared" si="17"/>
        <v>32</v>
      </c>
      <c r="AS38" s="57">
        <f t="shared" si="27"/>
        <v>50</v>
      </c>
      <c r="AT38" s="57">
        <f t="shared" si="27"/>
        <v>80</v>
      </c>
      <c r="AU38" s="57">
        <f t="shared" si="18"/>
        <v>500</v>
      </c>
      <c r="AV38" s="57">
        <f t="shared" si="19"/>
        <v>12.5</v>
      </c>
      <c r="AW38" s="57">
        <f t="shared" si="20"/>
        <v>2</v>
      </c>
      <c r="AX38" s="382">
        <f t="shared" si="21"/>
        <v>14.922268141679357</v>
      </c>
      <c r="AY38" s="382">
        <f t="shared" si="22"/>
        <v>248.67959858108645</v>
      </c>
      <c r="AZ38" s="57">
        <f t="shared" si="23"/>
        <v>4</v>
      </c>
      <c r="BA38" s="382">
        <f t="shared" si="24"/>
        <v>3.9788735772973833</v>
      </c>
      <c r="BB38" s="382">
        <f t="shared" si="25"/>
        <v>159.15494309189535</v>
      </c>
    </row>
    <row r="39" spans="1:54" x14ac:dyDescent="0.25">
      <c r="A39" s="57">
        <f t="shared" si="2"/>
        <v>37</v>
      </c>
      <c r="B39" s="57">
        <v>325</v>
      </c>
      <c r="C39" s="57">
        <v>1</v>
      </c>
      <c r="D39" s="57" t="str">
        <f>'[3]325 KHz'!A11</f>
        <v>00101</v>
      </c>
      <c r="E39" s="57">
        <f>'[3]325 KHz'!B11</f>
        <v>5</v>
      </c>
      <c r="F39" s="57" t="str">
        <f>'[3]325 KHz'!C11</f>
        <v>12</v>
      </c>
      <c r="G39" s="57" t="str">
        <f>'[3]325 KHz'!D11</f>
        <v>00</v>
      </c>
      <c r="H39" s="57" t="str">
        <f>'[3]325 KHz'!E11</f>
        <v>01</v>
      </c>
      <c r="I39" s="57" t="str">
        <f>'[3]325 KHz'!F11</f>
        <v>00</v>
      </c>
      <c r="J39" s="57" t="str">
        <f>'[3]325 KHz'!G11</f>
        <v>10</v>
      </c>
      <c r="K39" s="57" t="str">
        <f>'[3]325 KHz'!H11</f>
        <v>80</v>
      </c>
      <c r="L39" s="57" t="str">
        <f>'[3]325 KHz'!I11</f>
        <v>100000</v>
      </c>
      <c r="M39" s="57" t="str">
        <f>'[3]325 KHz'!J11</f>
        <v>00</v>
      </c>
      <c r="N39" s="57" t="str">
        <f>'[3]325 KHz'!K11</f>
        <v>42</v>
      </c>
      <c r="O39" s="57" t="str">
        <f>'[3]325 KHz'!L11</f>
        <v>01</v>
      </c>
      <c r="P39" s="57" t="str">
        <f>'[3]325 KHz'!M11</f>
        <v>00001</v>
      </c>
      <c r="Q39" s="57" t="str">
        <f>'[3]325 KHz'!N11</f>
        <v>0</v>
      </c>
      <c r="R39" s="57" t="str">
        <f>'[3]325 KHz'!O11</f>
        <v>12</v>
      </c>
      <c r="S39" s="57" t="str">
        <f>'[3]325 KHz'!P11</f>
        <v>000100</v>
      </c>
      <c r="T39" s="57" t="str">
        <f>'[3]325 KHz'!Q11</f>
        <v>10</v>
      </c>
      <c r="U39" s="57" t="str">
        <f>'[3]325 KHz'!R11</f>
        <v>95</v>
      </c>
      <c r="V39" s="57" t="str">
        <f>'[3]325 KHz'!S11</f>
        <v>10</v>
      </c>
      <c r="W39" s="57" t="str">
        <f>'[3]325 KHz'!T11</f>
        <v>01010</v>
      </c>
      <c r="X39" s="57" t="str">
        <f>'[3]325 KHz'!U11</f>
        <v>1</v>
      </c>
      <c r="Y39" s="57" t="str">
        <f t="shared" si="12"/>
        <v>1280421295</v>
      </c>
      <c r="Z39" s="57">
        <f t="shared" si="3"/>
        <v>100</v>
      </c>
      <c r="AA39" s="57">
        <f t="shared" si="4"/>
        <v>20</v>
      </c>
      <c r="AB39" s="57">
        <f t="shared" si="5"/>
        <v>3.3329999999999997</v>
      </c>
      <c r="AC39" s="57">
        <f t="shared" si="6"/>
        <v>32</v>
      </c>
      <c r="AD39" s="57">
        <f t="shared" si="7"/>
        <v>1600</v>
      </c>
      <c r="AE39" s="57">
        <f t="shared" si="8"/>
        <v>50</v>
      </c>
      <c r="AF39" s="57">
        <f t="shared" si="9"/>
        <v>160</v>
      </c>
      <c r="AG39" s="57">
        <f t="shared" si="10"/>
        <v>1.25</v>
      </c>
      <c r="AH39" s="57">
        <f t="shared" si="11"/>
        <v>6.25</v>
      </c>
      <c r="AI39" s="57">
        <v>4000</v>
      </c>
      <c r="AK39" s="57">
        <f t="shared" si="13"/>
        <v>325</v>
      </c>
      <c r="AL39" s="57">
        <f t="shared" si="14"/>
        <v>5</v>
      </c>
      <c r="AM39" s="57" t="str">
        <f t="shared" si="26"/>
        <v>1280421295</v>
      </c>
      <c r="AN39" s="57">
        <f t="shared" si="26"/>
        <v>100</v>
      </c>
      <c r="AO39" s="57">
        <f t="shared" si="26"/>
        <v>20</v>
      </c>
      <c r="AP39" s="57">
        <f t="shared" si="15"/>
        <v>160</v>
      </c>
      <c r="AQ39" s="57">
        <f t="shared" si="16"/>
        <v>533.28</v>
      </c>
      <c r="AR39" s="57">
        <f t="shared" si="17"/>
        <v>32</v>
      </c>
      <c r="AS39" s="57">
        <f t="shared" si="27"/>
        <v>50</v>
      </c>
      <c r="AT39" s="57">
        <f t="shared" si="27"/>
        <v>160</v>
      </c>
      <c r="AU39" s="57">
        <f t="shared" si="18"/>
        <v>250</v>
      </c>
      <c r="AV39" s="57">
        <f t="shared" si="19"/>
        <v>6.25</v>
      </c>
      <c r="AW39" s="57">
        <f t="shared" si="20"/>
        <v>2</v>
      </c>
      <c r="AX39" s="382">
        <f t="shared" si="21"/>
        <v>14.922268141679357</v>
      </c>
      <c r="AY39" s="382">
        <f t="shared" si="22"/>
        <v>248.67959858108645</v>
      </c>
      <c r="AZ39" s="57">
        <f t="shared" si="23"/>
        <v>8</v>
      </c>
      <c r="BA39" s="382">
        <f t="shared" si="24"/>
        <v>3.9788735772973833</v>
      </c>
      <c r="BB39" s="382">
        <f t="shared" si="25"/>
        <v>159.15494309189535</v>
      </c>
    </row>
    <row r="40" spans="1:54" x14ac:dyDescent="0.25">
      <c r="A40" s="57">
        <f t="shared" si="2"/>
        <v>38</v>
      </c>
      <c r="B40" s="57">
        <v>325</v>
      </c>
      <c r="C40" s="57">
        <v>1</v>
      </c>
      <c r="D40" s="57" t="str">
        <f>'[3]325 KHz'!A12</f>
        <v>00110</v>
      </c>
      <c r="E40" s="57">
        <f>'[3]325 KHz'!B12</f>
        <v>5</v>
      </c>
      <c r="F40" s="57" t="str">
        <f>'[3]325 KHz'!C12</f>
        <v>12</v>
      </c>
      <c r="G40" s="57" t="str">
        <f>'[3]325 KHz'!D12</f>
        <v>00</v>
      </c>
      <c r="H40" s="57" t="str">
        <f>'[3]325 KHz'!E12</f>
        <v>01</v>
      </c>
      <c r="I40" s="57" t="str">
        <f>'[3]325 KHz'!F12</f>
        <v>00</v>
      </c>
      <c r="J40" s="57" t="str">
        <f>'[3]325 KHz'!G12</f>
        <v>10</v>
      </c>
      <c r="K40" s="57" t="str">
        <f>'[3]325 KHz'!H12</f>
        <v>0B</v>
      </c>
      <c r="L40" s="57" t="str">
        <f>'[3]325 KHz'!I12</f>
        <v>000010</v>
      </c>
      <c r="M40" s="57" t="str">
        <f>'[3]325 KHz'!J12</f>
        <v>11</v>
      </c>
      <c r="N40" s="57" t="str">
        <f>'[3]325 KHz'!K12</f>
        <v>E8</v>
      </c>
      <c r="O40" s="57" t="str">
        <f>'[3]325 KHz'!L12</f>
        <v>11</v>
      </c>
      <c r="P40" s="57" t="str">
        <f>'[3]325 KHz'!M12</f>
        <v>10100</v>
      </c>
      <c r="Q40" s="57" t="str">
        <f>'[3]325 KHz'!N12</f>
        <v>0</v>
      </c>
      <c r="R40" s="57" t="str">
        <f>'[3]325 KHz'!O12</f>
        <v>19</v>
      </c>
      <c r="S40" s="57" t="str">
        <f>'[3]325 KHz'!P12</f>
        <v>000110</v>
      </c>
      <c r="T40" s="57" t="str">
        <f>'[3]325 KHz'!Q12</f>
        <v>01</v>
      </c>
      <c r="U40" s="57" t="str">
        <f>'[3]325 KHz'!R12</f>
        <v>D5</v>
      </c>
      <c r="V40" s="57" t="str">
        <f>'[3]325 KHz'!S12</f>
        <v>11</v>
      </c>
      <c r="W40" s="57" t="str">
        <f>'[3]325 KHz'!T12</f>
        <v>01010</v>
      </c>
      <c r="X40" s="57" t="str">
        <f>'[3]325 KHz'!U12</f>
        <v>1</v>
      </c>
      <c r="Y40" s="57" t="str">
        <f t="shared" si="12"/>
        <v>120BE819D5</v>
      </c>
      <c r="Z40" s="57">
        <f t="shared" si="3"/>
        <v>100</v>
      </c>
      <c r="AA40" s="57">
        <f t="shared" si="4"/>
        <v>30</v>
      </c>
      <c r="AB40" s="57">
        <f t="shared" si="5"/>
        <v>2.3331</v>
      </c>
      <c r="AC40" s="57">
        <f t="shared" si="6"/>
        <v>32</v>
      </c>
      <c r="AD40" s="57">
        <f t="shared" si="7"/>
        <v>1600</v>
      </c>
      <c r="AE40" s="57">
        <f t="shared" si="8"/>
        <v>50</v>
      </c>
      <c r="AF40" s="57">
        <f t="shared" si="9"/>
        <v>10</v>
      </c>
      <c r="AG40" s="57">
        <f t="shared" si="10"/>
        <v>18.75</v>
      </c>
      <c r="AH40" s="57">
        <f t="shared" si="11"/>
        <v>125</v>
      </c>
      <c r="AI40" s="57">
        <v>4000</v>
      </c>
      <c r="AK40" s="57">
        <f t="shared" si="13"/>
        <v>325</v>
      </c>
      <c r="AL40" s="57">
        <f t="shared" si="14"/>
        <v>6</v>
      </c>
      <c r="AM40" s="57" t="str">
        <f t="shared" si="26"/>
        <v>120BE819D5</v>
      </c>
      <c r="AN40" s="57">
        <f t="shared" si="26"/>
        <v>100</v>
      </c>
      <c r="AO40" s="57">
        <f t="shared" si="26"/>
        <v>30</v>
      </c>
      <c r="AP40" s="57">
        <f t="shared" si="15"/>
        <v>160</v>
      </c>
      <c r="AQ40" s="57">
        <f t="shared" si="16"/>
        <v>373.29599999999999</v>
      </c>
      <c r="AR40" s="57">
        <f t="shared" si="17"/>
        <v>32</v>
      </c>
      <c r="AS40" s="57">
        <f t="shared" si="27"/>
        <v>50</v>
      </c>
      <c r="AT40" s="57">
        <f t="shared" si="27"/>
        <v>10</v>
      </c>
      <c r="AU40" s="57">
        <f t="shared" si="18"/>
        <v>3750</v>
      </c>
      <c r="AV40" s="57">
        <f t="shared" si="19"/>
        <v>125</v>
      </c>
      <c r="AW40" s="57">
        <f t="shared" si="20"/>
        <v>3</v>
      </c>
      <c r="AX40" s="382">
        <f t="shared" si="21"/>
        <v>14.21168394445653</v>
      </c>
      <c r="AY40" s="382">
        <f t="shared" si="22"/>
        <v>165.78639905405765</v>
      </c>
      <c r="AZ40" s="57">
        <f t="shared" si="23"/>
        <v>0.5</v>
      </c>
      <c r="BA40" s="382">
        <f t="shared" si="24"/>
        <v>4.2441318157838754</v>
      </c>
      <c r="BB40" s="382">
        <f t="shared" si="25"/>
        <v>127.32395447351627</v>
      </c>
    </row>
    <row r="41" spans="1:54" x14ac:dyDescent="0.25">
      <c r="A41" s="57">
        <f t="shared" si="2"/>
        <v>39</v>
      </c>
      <c r="B41" s="57">
        <v>325</v>
      </c>
      <c r="C41" s="57">
        <v>1</v>
      </c>
      <c r="D41" s="57" t="str">
        <f>'[3]325 KHz'!A13</f>
        <v>00111</v>
      </c>
      <c r="E41" s="57">
        <f>'[3]325 KHz'!B13</f>
        <v>5</v>
      </c>
      <c r="F41" s="57" t="str">
        <f>'[3]325 KHz'!C13</f>
        <v>12</v>
      </c>
      <c r="G41" s="57" t="str">
        <f>'[3]325 KHz'!D13</f>
        <v>00</v>
      </c>
      <c r="H41" s="57" t="str">
        <f>'[3]325 KHz'!E13</f>
        <v>01</v>
      </c>
      <c r="I41" s="57" t="str">
        <f>'[3]325 KHz'!F13</f>
        <v>00</v>
      </c>
      <c r="J41" s="57" t="str">
        <f>'[3]325 KHz'!G13</f>
        <v>10</v>
      </c>
      <c r="K41" s="57" t="str">
        <f>'[3]325 KHz'!H13</f>
        <v>12</v>
      </c>
      <c r="L41" s="57" t="str">
        <f>'[3]325 KHz'!I13</f>
        <v>000100</v>
      </c>
      <c r="M41" s="57" t="str">
        <f>'[3]325 KHz'!J13</f>
        <v>10</v>
      </c>
      <c r="N41" s="57" t="str">
        <f>'[3]325 KHz'!K13</f>
        <v>94</v>
      </c>
      <c r="O41" s="57" t="str">
        <f>'[3]325 KHz'!L13</f>
        <v>10</v>
      </c>
      <c r="P41" s="57" t="str">
        <f>'[3]325 KHz'!M13</f>
        <v>01010</v>
      </c>
      <c r="Q41" s="57" t="str">
        <f>'[3]325 KHz'!N13</f>
        <v>0</v>
      </c>
      <c r="R41" s="57" t="str">
        <f>'[3]325 KHz'!O13</f>
        <v>19</v>
      </c>
      <c r="S41" s="57" t="str">
        <f>'[3]325 KHz'!P13</f>
        <v>000110</v>
      </c>
      <c r="T41" s="57" t="str">
        <f>'[3]325 KHz'!Q13</f>
        <v>01</v>
      </c>
      <c r="U41" s="57" t="str">
        <f>'[3]325 KHz'!R13</f>
        <v>D5</v>
      </c>
      <c r="V41" s="57" t="str">
        <f>'[3]325 KHz'!S13</f>
        <v>11</v>
      </c>
      <c r="W41" s="57" t="str">
        <f>'[3]325 KHz'!T13</f>
        <v>01010</v>
      </c>
      <c r="X41" s="57" t="str">
        <f>'[3]325 KHz'!U13</f>
        <v>1</v>
      </c>
      <c r="Y41" s="57" t="str">
        <f t="shared" si="12"/>
        <v>12129419D5</v>
      </c>
      <c r="Z41" s="57">
        <f t="shared" si="3"/>
        <v>100</v>
      </c>
      <c r="AA41" s="57">
        <f t="shared" si="4"/>
        <v>30</v>
      </c>
      <c r="AB41" s="57">
        <f t="shared" si="5"/>
        <v>2.3331</v>
      </c>
      <c r="AC41" s="57">
        <f t="shared" si="6"/>
        <v>32</v>
      </c>
      <c r="AD41" s="57">
        <f t="shared" si="7"/>
        <v>1600</v>
      </c>
      <c r="AE41" s="57">
        <f t="shared" si="8"/>
        <v>50</v>
      </c>
      <c r="AF41" s="57">
        <f t="shared" si="9"/>
        <v>20</v>
      </c>
      <c r="AG41" s="57">
        <f t="shared" si="10"/>
        <v>12.5</v>
      </c>
      <c r="AH41" s="57">
        <f t="shared" si="11"/>
        <v>62.5</v>
      </c>
      <c r="AI41" s="57">
        <v>4000</v>
      </c>
      <c r="AK41" s="57">
        <f t="shared" si="13"/>
        <v>325</v>
      </c>
      <c r="AL41" s="57">
        <f t="shared" si="14"/>
        <v>7</v>
      </c>
      <c r="AM41" s="57" t="str">
        <f t="shared" si="26"/>
        <v>12129419D5</v>
      </c>
      <c r="AN41" s="57">
        <f t="shared" si="26"/>
        <v>100</v>
      </c>
      <c r="AO41" s="57">
        <f t="shared" si="26"/>
        <v>30</v>
      </c>
      <c r="AP41" s="57">
        <f t="shared" si="15"/>
        <v>160</v>
      </c>
      <c r="AQ41" s="57">
        <f t="shared" si="16"/>
        <v>373.29599999999999</v>
      </c>
      <c r="AR41" s="57">
        <f t="shared" si="17"/>
        <v>32</v>
      </c>
      <c r="AS41" s="57">
        <f t="shared" si="27"/>
        <v>50</v>
      </c>
      <c r="AT41" s="57">
        <f t="shared" si="27"/>
        <v>20</v>
      </c>
      <c r="AU41" s="57">
        <f t="shared" si="18"/>
        <v>2500</v>
      </c>
      <c r="AV41" s="57">
        <f t="shared" si="19"/>
        <v>62.5</v>
      </c>
      <c r="AW41" s="57">
        <f t="shared" si="20"/>
        <v>3</v>
      </c>
      <c r="AX41" s="382">
        <f t="shared" si="21"/>
        <v>14.21168394445653</v>
      </c>
      <c r="AY41" s="382">
        <f t="shared" si="22"/>
        <v>165.78639905405765</v>
      </c>
      <c r="AZ41" s="57">
        <f t="shared" si="23"/>
        <v>1</v>
      </c>
      <c r="BA41" s="382">
        <f t="shared" si="24"/>
        <v>3.183098861837907</v>
      </c>
      <c r="BB41" s="382">
        <f t="shared" si="25"/>
        <v>127.32395447351627</v>
      </c>
    </row>
    <row r="42" spans="1:54" x14ac:dyDescent="0.25">
      <c r="A42" s="57">
        <f t="shared" si="2"/>
        <v>40</v>
      </c>
      <c r="B42" s="57">
        <v>325</v>
      </c>
      <c r="C42" s="57">
        <v>1</v>
      </c>
      <c r="D42" s="57" t="str">
        <f>'[3]325 KHz'!A14</f>
        <v>01000</v>
      </c>
      <c r="E42" s="57">
        <f>'[3]325 KHz'!B14</f>
        <v>5</v>
      </c>
      <c r="F42" s="57" t="str">
        <f>'[3]325 KHz'!C14</f>
        <v>12</v>
      </c>
      <c r="G42" s="57" t="str">
        <f>'[3]325 KHz'!D14</f>
        <v>00</v>
      </c>
      <c r="H42" s="57" t="str">
        <f>'[3]325 KHz'!E14</f>
        <v>01</v>
      </c>
      <c r="I42" s="57" t="str">
        <f>'[3]325 KHz'!F14</f>
        <v>00</v>
      </c>
      <c r="J42" s="57" t="str">
        <f>'[3]325 KHz'!G14</f>
        <v>10</v>
      </c>
      <c r="K42" s="57" t="str">
        <f>'[3]325 KHz'!H14</f>
        <v>21</v>
      </c>
      <c r="L42" s="57" t="str">
        <f>'[3]325 KHz'!I14</f>
        <v>001000</v>
      </c>
      <c r="M42" s="57" t="str">
        <f>'[3]325 KHz'!J14</f>
        <v>01</v>
      </c>
      <c r="N42" s="57" t="str">
        <f>'[3]325 KHz'!K14</f>
        <v>4A</v>
      </c>
      <c r="O42" s="57" t="str">
        <f>'[3]325 KHz'!L14</f>
        <v>01</v>
      </c>
      <c r="P42" s="57" t="str">
        <f>'[3]325 KHz'!M14</f>
        <v>00101</v>
      </c>
      <c r="Q42" s="57" t="str">
        <f>'[3]325 KHz'!N14</f>
        <v>0</v>
      </c>
      <c r="R42" s="57" t="str">
        <f>'[3]325 KHz'!O14</f>
        <v>19</v>
      </c>
      <c r="S42" s="57" t="str">
        <f>'[3]325 KHz'!P14</f>
        <v>000110</v>
      </c>
      <c r="T42" s="57" t="str">
        <f>'[3]325 KHz'!Q14</f>
        <v>01</v>
      </c>
      <c r="U42" s="57" t="str">
        <f>'[3]325 KHz'!R14</f>
        <v>D5</v>
      </c>
      <c r="V42" s="57" t="str">
        <f>'[3]325 KHz'!S14</f>
        <v>11</v>
      </c>
      <c r="W42" s="57" t="str">
        <f>'[3]325 KHz'!T14</f>
        <v>01010</v>
      </c>
      <c r="X42" s="57" t="str">
        <f>'[3]325 KHz'!U14</f>
        <v>1</v>
      </c>
      <c r="Y42" s="57" t="str">
        <f t="shared" si="12"/>
        <v>12214A19D5</v>
      </c>
      <c r="Z42" s="57">
        <f t="shared" si="3"/>
        <v>100</v>
      </c>
      <c r="AA42" s="57">
        <f t="shared" si="4"/>
        <v>30</v>
      </c>
      <c r="AB42" s="57">
        <f t="shared" si="5"/>
        <v>2.3331</v>
      </c>
      <c r="AC42" s="57">
        <f t="shared" si="6"/>
        <v>32</v>
      </c>
      <c r="AD42" s="57">
        <f t="shared" si="7"/>
        <v>1600</v>
      </c>
      <c r="AE42" s="57">
        <f t="shared" si="8"/>
        <v>50</v>
      </c>
      <c r="AF42" s="57">
        <f t="shared" si="9"/>
        <v>40</v>
      </c>
      <c r="AG42" s="57">
        <f t="shared" si="10"/>
        <v>6.25</v>
      </c>
      <c r="AH42" s="57">
        <f t="shared" si="11"/>
        <v>31.25</v>
      </c>
      <c r="AI42" s="57">
        <v>4000</v>
      </c>
      <c r="AK42" s="57">
        <f t="shared" si="13"/>
        <v>325</v>
      </c>
      <c r="AL42" s="57">
        <f t="shared" si="14"/>
        <v>8</v>
      </c>
      <c r="AM42" s="57" t="str">
        <f t="shared" si="26"/>
        <v>12214A19D5</v>
      </c>
      <c r="AN42" s="57">
        <f t="shared" si="26"/>
        <v>100</v>
      </c>
      <c r="AO42" s="57">
        <f t="shared" si="26"/>
        <v>30</v>
      </c>
      <c r="AP42" s="57">
        <f t="shared" si="15"/>
        <v>160</v>
      </c>
      <c r="AQ42" s="57">
        <f t="shared" si="16"/>
        <v>373.29599999999999</v>
      </c>
      <c r="AR42" s="57">
        <f t="shared" si="17"/>
        <v>32</v>
      </c>
      <c r="AS42" s="57">
        <f t="shared" si="27"/>
        <v>50</v>
      </c>
      <c r="AT42" s="57">
        <f t="shared" si="27"/>
        <v>40</v>
      </c>
      <c r="AU42" s="57">
        <f t="shared" si="18"/>
        <v>1250</v>
      </c>
      <c r="AV42" s="57">
        <f t="shared" si="19"/>
        <v>31.25</v>
      </c>
      <c r="AW42" s="57">
        <f t="shared" si="20"/>
        <v>3</v>
      </c>
      <c r="AX42" s="382">
        <f t="shared" si="21"/>
        <v>14.21168394445653</v>
      </c>
      <c r="AY42" s="382">
        <f t="shared" si="22"/>
        <v>165.78639905405765</v>
      </c>
      <c r="AZ42" s="57">
        <f t="shared" si="23"/>
        <v>2</v>
      </c>
      <c r="BA42" s="382">
        <f t="shared" si="24"/>
        <v>3.183098861837907</v>
      </c>
      <c r="BB42" s="382">
        <f t="shared" si="25"/>
        <v>127.32395447351627</v>
      </c>
    </row>
    <row r="43" spans="1:54" x14ac:dyDescent="0.25">
      <c r="A43" s="57">
        <f t="shared" si="2"/>
        <v>41</v>
      </c>
      <c r="B43" s="57">
        <v>325</v>
      </c>
      <c r="C43" s="57">
        <v>1</v>
      </c>
      <c r="D43" s="57" t="str">
        <f>'[3]325 KHz'!A15</f>
        <v>01001</v>
      </c>
      <c r="E43" s="57">
        <f>'[3]325 KHz'!B15</f>
        <v>5</v>
      </c>
      <c r="F43" s="57" t="str">
        <f>'[3]325 KHz'!C15</f>
        <v>12</v>
      </c>
      <c r="G43" s="57" t="str">
        <f>'[3]325 KHz'!D15</f>
        <v>00</v>
      </c>
      <c r="H43" s="57" t="str">
        <f>'[3]325 KHz'!E15</f>
        <v>01</v>
      </c>
      <c r="I43" s="57" t="str">
        <f>'[3]325 KHz'!F15</f>
        <v>00</v>
      </c>
      <c r="J43" s="57" t="str">
        <f>'[3]325 KHz'!G15</f>
        <v>10</v>
      </c>
      <c r="K43" s="57" t="str">
        <f>'[3]325 KHz'!H15</f>
        <v>40</v>
      </c>
      <c r="L43" s="57" t="str">
        <f>'[3]325 KHz'!I15</f>
        <v>010000</v>
      </c>
      <c r="M43" s="57" t="str">
        <f>'[3]325 KHz'!J15</f>
        <v>00</v>
      </c>
      <c r="N43" s="57" t="str">
        <f>'[3]325 KHz'!K15</f>
        <v>84</v>
      </c>
      <c r="O43" s="57" t="str">
        <f>'[3]325 KHz'!L15</f>
        <v>10</v>
      </c>
      <c r="P43" s="57" t="str">
        <f>'[3]325 KHz'!M15</f>
        <v>00010</v>
      </c>
      <c r="Q43" s="57" t="str">
        <f>'[3]325 KHz'!N15</f>
        <v>0</v>
      </c>
      <c r="R43" s="57" t="str">
        <f>'[3]325 KHz'!O15</f>
        <v>19</v>
      </c>
      <c r="S43" s="57" t="str">
        <f>'[3]325 KHz'!P15</f>
        <v>000110</v>
      </c>
      <c r="T43" s="57" t="str">
        <f>'[3]325 KHz'!Q15</f>
        <v>01</v>
      </c>
      <c r="U43" s="57" t="str">
        <f>'[3]325 KHz'!R15</f>
        <v>D5</v>
      </c>
      <c r="V43" s="57" t="str">
        <f>'[3]325 KHz'!S15</f>
        <v>11</v>
      </c>
      <c r="W43" s="57" t="str">
        <f>'[3]325 KHz'!T15</f>
        <v>01010</v>
      </c>
      <c r="X43" s="57" t="str">
        <f>'[3]325 KHz'!U15</f>
        <v>1</v>
      </c>
      <c r="Y43" s="57" t="str">
        <f t="shared" si="12"/>
        <v>12408419D5</v>
      </c>
      <c r="Z43" s="57">
        <f t="shared" si="3"/>
        <v>100</v>
      </c>
      <c r="AA43" s="57">
        <f t="shared" si="4"/>
        <v>30</v>
      </c>
      <c r="AB43" s="57">
        <f t="shared" si="5"/>
        <v>2.3331</v>
      </c>
      <c r="AC43" s="57">
        <f t="shared" si="6"/>
        <v>32</v>
      </c>
      <c r="AD43" s="57">
        <f t="shared" si="7"/>
        <v>1600</v>
      </c>
      <c r="AE43" s="57">
        <f t="shared" si="8"/>
        <v>50</v>
      </c>
      <c r="AF43" s="57">
        <f t="shared" si="9"/>
        <v>80</v>
      </c>
      <c r="AG43" s="57">
        <f t="shared" si="10"/>
        <v>2.5</v>
      </c>
      <c r="AH43" s="57">
        <f t="shared" si="11"/>
        <v>12.5</v>
      </c>
      <c r="AI43" s="57">
        <v>4000</v>
      </c>
      <c r="AK43" s="57">
        <f t="shared" si="13"/>
        <v>325</v>
      </c>
      <c r="AL43" s="57">
        <f t="shared" si="14"/>
        <v>9</v>
      </c>
      <c r="AM43" s="57" t="str">
        <f t="shared" si="26"/>
        <v>12408419D5</v>
      </c>
      <c r="AN43" s="57">
        <f t="shared" si="26"/>
        <v>100</v>
      </c>
      <c r="AO43" s="57">
        <f t="shared" si="26"/>
        <v>30</v>
      </c>
      <c r="AP43" s="57">
        <f t="shared" si="15"/>
        <v>160</v>
      </c>
      <c r="AQ43" s="57">
        <f t="shared" si="16"/>
        <v>373.29599999999999</v>
      </c>
      <c r="AR43" s="57">
        <f t="shared" si="17"/>
        <v>32</v>
      </c>
      <c r="AS43" s="57">
        <f t="shared" si="27"/>
        <v>50</v>
      </c>
      <c r="AT43" s="57">
        <f t="shared" si="27"/>
        <v>80</v>
      </c>
      <c r="AU43" s="57">
        <f t="shared" si="18"/>
        <v>500</v>
      </c>
      <c r="AV43" s="57">
        <f t="shared" si="19"/>
        <v>12.5</v>
      </c>
      <c r="AW43" s="57">
        <f t="shared" si="20"/>
        <v>3</v>
      </c>
      <c r="AX43" s="382">
        <f t="shared" si="21"/>
        <v>14.21168394445653</v>
      </c>
      <c r="AY43" s="382">
        <f t="shared" si="22"/>
        <v>165.78639905405765</v>
      </c>
      <c r="AZ43" s="57">
        <f t="shared" si="23"/>
        <v>4</v>
      </c>
      <c r="BA43" s="382">
        <f t="shared" si="24"/>
        <v>3.9788735772973833</v>
      </c>
      <c r="BB43" s="382">
        <f t="shared" si="25"/>
        <v>159.15494309189535</v>
      </c>
    </row>
    <row r="44" spans="1:54" x14ac:dyDescent="0.25">
      <c r="A44" s="57">
        <f t="shared" si="2"/>
        <v>42</v>
      </c>
      <c r="B44" s="57">
        <v>325</v>
      </c>
      <c r="C44" s="57">
        <v>1</v>
      </c>
      <c r="D44" s="57" t="str">
        <f>'[3]325 KHz'!A16</f>
        <v>01010</v>
      </c>
      <c r="E44" s="57">
        <f>'[3]325 KHz'!B16</f>
        <v>5</v>
      </c>
      <c r="F44" s="57" t="str">
        <f>'[3]325 KHz'!C16</f>
        <v>12</v>
      </c>
      <c r="G44" s="57" t="str">
        <f>'[3]325 KHz'!D16</f>
        <v>00</v>
      </c>
      <c r="H44" s="57" t="str">
        <f>'[3]325 KHz'!E16</f>
        <v>01</v>
      </c>
      <c r="I44" s="57" t="str">
        <f>'[3]325 KHz'!F16</f>
        <v>00</v>
      </c>
      <c r="J44" s="57" t="str">
        <f>'[3]325 KHz'!G16</f>
        <v>10</v>
      </c>
      <c r="K44" s="57" t="str">
        <f>'[3]325 KHz'!H16</f>
        <v>80</v>
      </c>
      <c r="L44" s="57" t="str">
        <f>'[3]325 KHz'!I16</f>
        <v>100000</v>
      </c>
      <c r="M44" s="57" t="str">
        <f>'[3]325 KHz'!J16</f>
        <v>00</v>
      </c>
      <c r="N44" s="57" t="str">
        <f>'[3]325 KHz'!K16</f>
        <v>42</v>
      </c>
      <c r="O44" s="57" t="str">
        <f>'[3]325 KHz'!L16</f>
        <v>01</v>
      </c>
      <c r="P44" s="57" t="str">
        <f>'[3]325 KHz'!M16</f>
        <v>00001</v>
      </c>
      <c r="Q44" s="57" t="str">
        <f>'[3]325 KHz'!N16</f>
        <v>0</v>
      </c>
      <c r="R44" s="57" t="str">
        <f>'[3]325 KHz'!O16</f>
        <v>19</v>
      </c>
      <c r="S44" s="57" t="str">
        <f>'[3]325 KHz'!P16</f>
        <v>000110</v>
      </c>
      <c r="T44" s="57" t="str">
        <f>'[3]325 KHz'!Q16</f>
        <v>01</v>
      </c>
      <c r="U44" s="57" t="str">
        <f>'[3]325 KHz'!R16</f>
        <v>D5</v>
      </c>
      <c r="V44" s="57" t="str">
        <f>'[3]325 KHz'!S16</f>
        <v>11</v>
      </c>
      <c r="W44" s="57" t="str">
        <f>'[3]325 KHz'!T16</f>
        <v>01010</v>
      </c>
      <c r="X44" s="57" t="str">
        <f>'[3]325 KHz'!U16</f>
        <v>1</v>
      </c>
      <c r="Y44" s="57" t="str">
        <f t="shared" si="12"/>
        <v>12804219D5</v>
      </c>
      <c r="Z44" s="57">
        <f t="shared" si="3"/>
        <v>100</v>
      </c>
      <c r="AA44" s="57">
        <f t="shared" si="4"/>
        <v>30</v>
      </c>
      <c r="AB44" s="57">
        <f t="shared" si="5"/>
        <v>2.3331</v>
      </c>
      <c r="AC44" s="57">
        <f t="shared" si="6"/>
        <v>32</v>
      </c>
      <c r="AD44" s="57">
        <f t="shared" si="7"/>
        <v>1600</v>
      </c>
      <c r="AE44" s="57">
        <f t="shared" si="8"/>
        <v>50</v>
      </c>
      <c r="AF44" s="57">
        <f t="shared" si="9"/>
        <v>160</v>
      </c>
      <c r="AG44" s="57">
        <f t="shared" si="10"/>
        <v>1.25</v>
      </c>
      <c r="AH44" s="57">
        <f t="shared" si="11"/>
        <v>6.25</v>
      </c>
      <c r="AI44" s="57">
        <v>4000</v>
      </c>
      <c r="AK44" s="57">
        <f t="shared" si="13"/>
        <v>325</v>
      </c>
      <c r="AL44" s="57">
        <f t="shared" si="14"/>
        <v>10</v>
      </c>
      <c r="AM44" s="57" t="str">
        <f t="shared" si="26"/>
        <v>12804219D5</v>
      </c>
      <c r="AN44" s="57">
        <f t="shared" si="26"/>
        <v>100</v>
      </c>
      <c r="AO44" s="57">
        <f t="shared" si="26"/>
        <v>30</v>
      </c>
      <c r="AP44" s="57">
        <f t="shared" si="15"/>
        <v>160</v>
      </c>
      <c r="AQ44" s="57">
        <f t="shared" si="16"/>
        <v>373.29599999999999</v>
      </c>
      <c r="AR44" s="57">
        <f t="shared" si="17"/>
        <v>32</v>
      </c>
      <c r="AS44" s="57">
        <f t="shared" si="27"/>
        <v>50</v>
      </c>
      <c r="AT44" s="57">
        <f t="shared" si="27"/>
        <v>160</v>
      </c>
      <c r="AU44" s="57">
        <f t="shared" si="18"/>
        <v>250</v>
      </c>
      <c r="AV44" s="57">
        <f t="shared" si="19"/>
        <v>6.25</v>
      </c>
      <c r="AW44" s="57">
        <f t="shared" si="20"/>
        <v>3</v>
      </c>
      <c r="AX44" s="382">
        <f t="shared" si="21"/>
        <v>14.21168394445653</v>
      </c>
      <c r="AY44" s="382">
        <f t="shared" si="22"/>
        <v>165.78639905405765</v>
      </c>
      <c r="AZ44" s="57">
        <f t="shared" si="23"/>
        <v>8</v>
      </c>
      <c r="BA44" s="382">
        <f t="shared" si="24"/>
        <v>3.9788735772973833</v>
      </c>
      <c r="BB44" s="382">
        <f t="shared" si="25"/>
        <v>159.15494309189535</v>
      </c>
    </row>
    <row r="45" spans="1:54" x14ac:dyDescent="0.25">
      <c r="A45" s="57">
        <f t="shared" si="2"/>
        <v>43</v>
      </c>
      <c r="B45" s="57">
        <v>325</v>
      </c>
      <c r="C45" s="57">
        <v>1</v>
      </c>
      <c r="D45" s="57" t="str">
        <f>'[3]325 KHz'!A17</f>
        <v>01011</v>
      </c>
      <c r="E45" s="57">
        <f>'[3]325 KHz'!B17</f>
        <v>5</v>
      </c>
      <c r="F45" s="57" t="str">
        <f>'[3]325 KHz'!C17</f>
        <v>12</v>
      </c>
      <c r="G45" s="57" t="str">
        <f>'[3]325 KHz'!D17</f>
        <v>00</v>
      </c>
      <c r="H45" s="57" t="str">
        <f>'[3]325 KHz'!E17</f>
        <v>01</v>
      </c>
      <c r="I45" s="57" t="str">
        <f>'[3]325 KHz'!F17</f>
        <v>00</v>
      </c>
      <c r="J45" s="57" t="str">
        <f>'[3]325 KHz'!G17</f>
        <v>10</v>
      </c>
      <c r="K45" s="57" t="str">
        <f>'[3]325 KHz'!H17</f>
        <v>0B</v>
      </c>
      <c r="L45" s="57" t="str">
        <f>'[3]325 KHz'!I17</f>
        <v>000010</v>
      </c>
      <c r="M45" s="57" t="str">
        <f>'[3]325 KHz'!J17</f>
        <v>11</v>
      </c>
      <c r="N45" s="57" t="str">
        <f>'[3]325 KHz'!K17</f>
        <v>E8</v>
      </c>
      <c r="O45" s="57" t="str">
        <f>'[3]325 KHz'!L17</f>
        <v>11</v>
      </c>
      <c r="P45" s="57" t="str">
        <f>'[3]325 KHz'!M17</f>
        <v>10100</v>
      </c>
      <c r="Q45" s="57" t="str">
        <f>'[3]325 KHz'!N17</f>
        <v>0</v>
      </c>
      <c r="R45" s="57" t="str">
        <f>'[3]325 KHz'!O17</f>
        <v>21</v>
      </c>
      <c r="S45" s="57" t="str">
        <f>'[3]325 KHz'!P17</f>
        <v>001000</v>
      </c>
      <c r="T45" s="57" t="str">
        <f>'[3]325 KHz'!Q17</f>
        <v>01</v>
      </c>
      <c r="U45" s="57" t="str">
        <f>'[3]325 KHz'!R17</f>
        <v>CB</v>
      </c>
      <c r="V45" s="57" t="str">
        <f>'[3]325 KHz'!S17</f>
        <v>11</v>
      </c>
      <c r="W45" s="57" t="str">
        <f>'[3]325 KHz'!T17</f>
        <v>00101</v>
      </c>
      <c r="X45" s="57" t="str">
        <f>'[3]325 KHz'!U17</f>
        <v>1</v>
      </c>
      <c r="Y45" s="57" t="str">
        <f t="shared" si="12"/>
        <v>120BE821CB</v>
      </c>
      <c r="Z45" s="57">
        <f t="shared" si="3"/>
        <v>100</v>
      </c>
      <c r="AA45" s="57">
        <f t="shared" si="4"/>
        <v>40</v>
      </c>
      <c r="AB45" s="57">
        <f t="shared" si="5"/>
        <v>2.3331</v>
      </c>
      <c r="AC45" s="57">
        <f t="shared" si="6"/>
        <v>16</v>
      </c>
      <c r="AD45" s="57">
        <f t="shared" si="7"/>
        <v>1600</v>
      </c>
      <c r="AE45" s="57">
        <f t="shared" si="8"/>
        <v>50</v>
      </c>
      <c r="AF45" s="57">
        <f t="shared" si="9"/>
        <v>10</v>
      </c>
      <c r="AG45" s="57">
        <f t="shared" si="10"/>
        <v>18.75</v>
      </c>
      <c r="AH45" s="57">
        <f t="shared" si="11"/>
        <v>125</v>
      </c>
      <c r="AI45" s="57">
        <v>4000</v>
      </c>
      <c r="AK45" s="57">
        <f t="shared" si="13"/>
        <v>325</v>
      </c>
      <c r="AL45" s="57">
        <f t="shared" si="14"/>
        <v>11</v>
      </c>
      <c r="AM45" s="57" t="str">
        <f t="shared" si="26"/>
        <v>120BE821CB</v>
      </c>
      <c r="AN45" s="57">
        <f t="shared" si="26"/>
        <v>100</v>
      </c>
      <c r="AO45" s="57">
        <f t="shared" si="26"/>
        <v>40</v>
      </c>
      <c r="AP45" s="57">
        <f t="shared" si="15"/>
        <v>160</v>
      </c>
      <c r="AQ45" s="57">
        <f t="shared" si="16"/>
        <v>373.29599999999999</v>
      </c>
      <c r="AR45" s="57">
        <f t="shared" si="17"/>
        <v>16</v>
      </c>
      <c r="AS45" s="57">
        <f t="shared" si="27"/>
        <v>50</v>
      </c>
      <c r="AT45" s="57">
        <f t="shared" si="27"/>
        <v>10</v>
      </c>
      <c r="AU45" s="57">
        <f t="shared" si="18"/>
        <v>3750</v>
      </c>
      <c r="AV45" s="57">
        <f t="shared" si="19"/>
        <v>125</v>
      </c>
      <c r="AW45" s="57">
        <f t="shared" si="20"/>
        <v>4</v>
      </c>
      <c r="AX45" s="382">
        <f t="shared" si="21"/>
        <v>10.658762958342397</v>
      </c>
      <c r="AY45" s="382">
        <f t="shared" si="22"/>
        <v>248.67959858108645</v>
      </c>
      <c r="AZ45" s="57">
        <f t="shared" si="23"/>
        <v>0.5</v>
      </c>
      <c r="BA45" s="382">
        <f t="shared" si="24"/>
        <v>4.2441318157838754</v>
      </c>
      <c r="BB45" s="382">
        <f t="shared" si="25"/>
        <v>127.32395447351627</v>
      </c>
    </row>
    <row r="46" spans="1:54" x14ac:dyDescent="0.25">
      <c r="A46" s="57">
        <f t="shared" si="2"/>
        <v>44</v>
      </c>
      <c r="B46" s="57">
        <v>325</v>
      </c>
      <c r="C46" s="57">
        <v>1</v>
      </c>
      <c r="D46" s="57" t="str">
        <f>'[3]325 KHz'!A18</f>
        <v>01100</v>
      </c>
      <c r="E46" s="57">
        <f>'[3]325 KHz'!B18</f>
        <v>5</v>
      </c>
      <c r="F46" s="57" t="str">
        <f>'[3]325 KHz'!C18</f>
        <v>12</v>
      </c>
      <c r="G46" s="57" t="str">
        <f>'[3]325 KHz'!D18</f>
        <v>00</v>
      </c>
      <c r="H46" s="57" t="str">
        <f>'[3]325 KHz'!E18</f>
        <v>01</v>
      </c>
      <c r="I46" s="57" t="str">
        <f>'[3]325 KHz'!F18</f>
        <v>00</v>
      </c>
      <c r="J46" s="57" t="str">
        <f>'[3]325 KHz'!G18</f>
        <v>10</v>
      </c>
      <c r="K46" s="57" t="str">
        <f>'[3]325 KHz'!H18</f>
        <v>12</v>
      </c>
      <c r="L46" s="57" t="str">
        <f>'[3]325 KHz'!I18</f>
        <v>000100</v>
      </c>
      <c r="M46" s="57" t="str">
        <f>'[3]325 KHz'!J18</f>
        <v>10</v>
      </c>
      <c r="N46" s="57" t="str">
        <f>'[3]325 KHz'!K18</f>
        <v>94</v>
      </c>
      <c r="O46" s="57" t="str">
        <f>'[3]325 KHz'!L18</f>
        <v>10</v>
      </c>
      <c r="P46" s="57" t="str">
        <f>'[3]325 KHz'!M18</f>
        <v>01010</v>
      </c>
      <c r="Q46" s="57" t="str">
        <f>'[3]325 KHz'!N18</f>
        <v>0</v>
      </c>
      <c r="R46" s="57" t="str">
        <f>'[3]325 KHz'!O18</f>
        <v>21</v>
      </c>
      <c r="S46" s="57" t="str">
        <f>'[3]325 KHz'!P18</f>
        <v>001000</v>
      </c>
      <c r="T46" s="57" t="str">
        <f>'[3]325 KHz'!Q18</f>
        <v>01</v>
      </c>
      <c r="U46" s="57" t="str">
        <f>'[3]325 KHz'!R18</f>
        <v>CB</v>
      </c>
      <c r="V46" s="57" t="str">
        <f>'[3]325 KHz'!S18</f>
        <v>11</v>
      </c>
      <c r="W46" s="57" t="str">
        <f>'[3]325 KHz'!T18</f>
        <v>00101</v>
      </c>
      <c r="X46" s="57" t="str">
        <f>'[3]325 KHz'!U18</f>
        <v>1</v>
      </c>
      <c r="Y46" s="57" t="str">
        <f t="shared" si="12"/>
        <v>12129421CB</v>
      </c>
      <c r="Z46" s="57">
        <f t="shared" si="3"/>
        <v>100</v>
      </c>
      <c r="AA46" s="57">
        <f t="shared" si="4"/>
        <v>40</v>
      </c>
      <c r="AB46" s="57">
        <f t="shared" si="5"/>
        <v>2.3331</v>
      </c>
      <c r="AC46" s="57">
        <f t="shared" si="6"/>
        <v>16</v>
      </c>
      <c r="AD46" s="57">
        <f t="shared" si="7"/>
        <v>1600</v>
      </c>
      <c r="AE46" s="57">
        <f t="shared" si="8"/>
        <v>50</v>
      </c>
      <c r="AF46" s="57">
        <f t="shared" si="9"/>
        <v>20</v>
      </c>
      <c r="AG46" s="57">
        <f t="shared" si="10"/>
        <v>12.5</v>
      </c>
      <c r="AH46" s="57">
        <f t="shared" si="11"/>
        <v>62.5</v>
      </c>
      <c r="AI46" s="57">
        <v>4000</v>
      </c>
      <c r="AK46" s="57">
        <f t="shared" si="13"/>
        <v>325</v>
      </c>
      <c r="AL46" s="57">
        <f t="shared" si="14"/>
        <v>12</v>
      </c>
      <c r="AM46" s="57" t="str">
        <f t="shared" si="26"/>
        <v>12129421CB</v>
      </c>
      <c r="AN46" s="57">
        <f t="shared" si="26"/>
        <v>100</v>
      </c>
      <c r="AO46" s="57">
        <f t="shared" si="26"/>
        <v>40</v>
      </c>
      <c r="AP46" s="57">
        <f t="shared" si="15"/>
        <v>160</v>
      </c>
      <c r="AQ46" s="57">
        <f t="shared" si="16"/>
        <v>373.29599999999999</v>
      </c>
      <c r="AR46" s="57">
        <f t="shared" si="17"/>
        <v>16</v>
      </c>
      <c r="AS46" s="57">
        <f t="shared" si="27"/>
        <v>50</v>
      </c>
      <c r="AT46" s="57">
        <f t="shared" si="27"/>
        <v>20</v>
      </c>
      <c r="AU46" s="57">
        <f t="shared" si="18"/>
        <v>2500</v>
      </c>
      <c r="AV46" s="57">
        <f t="shared" si="19"/>
        <v>62.5</v>
      </c>
      <c r="AW46" s="57">
        <f t="shared" si="20"/>
        <v>4</v>
      </c>
      <c r="AX46" s="382">
        <f t="shared" si="21"/>
        <v>10.658762958342397</v>
      </c>
      <c r="AY46" s="382">
        <f t="shared" si="22"/>
        <v>248.67959858108645</v>
      </c>
      <c r="AZ46" s="57">
        <f t="shared" si="23"/>
        <v>1</v>
      </c>
      <c r="BA46" s="382">
        <f t="shared" si="24"/>
        <v>3.183098861837907</v>
      </c>
      <c r="BB46" s="382">
        <f t="shared" si="25"/>
        <v>127.32395447351627</v>
      </c>
    </row>
    <row r="47" spans="1:54" x14ac:dyDescent="0.25">
      <c r="A47" s="57">
        <f t="shared" si="2"/>
        <v>45</v>
      </c>
      <c r="B47" s="57">
        <v>325</v>
      </c>
      <c r="C47" s="57">
        <v>1</v>
      </c>
      <c r="D47" s="57" t="str">
        <f>'[3]325 KHz'!A19</f>
        <v>01101</v>
      </c>
      <c r="E47" s="57">
        <f>'[3]325 KHz'!B19</f>
        <v>5</v>
      </c>
      <c r="F47" s="57" t="str">
        <f>'[3]325 KHz'!C19</f>
        <v>12</v>
      </c>
      <c r="G47" s="57" t="str">
        <f>'[3]325 KHz'!D19</f>
        <v>00</v>
      </c>
      <c r="H47" s="57" t="str">
        <f>'[3]325 KHz'!E19</f>
        <v>01</v>
      </c>
      <c r="I47" s="57" t="str">
        <f>'[3]325 KHz'!F19</f>
        <v>00</v>
      </c>
      <c r="J47" s="57" t="str">
        <f>'[3]325 KHz'!G19</f>
        <v>10</v>
      </c>
      <c r="K47" s="57" t="str">
        <f>'[3]325 KHz'!H19</f>
        <v>21</v>
      </c>
      <c r="L47" s="57" t="str">
        <f>'[3]325 KHz'!I19</f>
        <v>001000</v>
      </c>
      <c r="M47" s="57" t="str">
        <f>'[3]325 KHz'!J19</f>
        <v>01</v>
      </c>
      <c r="N47" s="57" t="str">
        <f>'[3]325 KHz'!K19</f>
        <v>4A</v>
      </c>
      <c r="O47" s="57" t="str">
        <f>'[3]325 KHz'!L19</f>
        <v>01</v>
      </c>
      <c r="P47" s="57" t="str">
        <f>'[3]325 KHz'!M19</f>
        <v>00101</v>
      </c>
      <c r="Q47" s="57" t="str">
        <f>'[3]325 KHz'!N19</f>
        <v>0</v>
      </c>
      <c r="R47" s="57" t="str">
        <f>'[3]325 KHz'!O19</f>
        <v>21</v>
      </c>
      <c r="S47" s="57" t="str">
        <f>'[3]325 KHz'!P19</f>
        <v>001000</v>
      </c>
      <c r="T47" s="57" t="str">
        <f>'[3]325 KHz'!Q19</f>
        <v>01</v>
      </c>
      <c r="U47" s="57" t="str">
        <f>'[3]325 KHz'!R19</f>
        <v>CB</v>
      </c>
      <c r="V47" s="57" t="str">
        <f>'[3]325 KHz'!S19</f>
        <v>11</v>
      </c>
      <c r="W47" s="57" t="str">
        <f>'[3]325 KHz'!T19</f>
        <v>00101</v>
      </c>
      <c r="X47" s="57" t="str">
        <f>'[3]325 KHz'!U19</f>
        <v>1</v>
      </c>
      <c r="Y47" s="57" t="str">
        <f t="shared" si="12"/>
        <v>12214A21CB</v>
      </c>
      <c r="Z47" s="57">
        <f t="shared" si="3"/>
        <v>100</v>
      </c>
      <c r="AA47" s="57">
        <f t="shared" si="4"/>
        <v>40</v>
      </c>
      <c r="AB47" s="57">
        <f t="shared" si="5"/>
        <v>2.3331</v>
      </c>
      <c r="AC47" s="57">
        <f t="shared" si="6"/>
        <v>16</v>
      </c>
      <c r="AD47" s="57">
        <f t="shared" si="7"/>
        <v>1600</v>
      </c>
      <c r="AE47" s="57">
        <f t="shared" si="8"/>
        <v>50</v>
      </c>
      <c r="AF47" s="57">
        <f t="shared" si="9"/>
        <v>40</v>
      </c>
      <c r="AG47" s="57">
        <f t="shared" si="10"/>
        <v>6.25</v>
      </c>
      <c r="AH47" s="57">
        <f t="shared" si="11"/>
        <v>31.25</v>
      </c>
      <c r="AI47" s="57">
        <v>4000</v>
      </c>
      <c r="AK47" s="57">
        <f t="shared" si="13"/>
        <v>325</v>
      </c>
      <c r="AL47" s="57">
        <f t="shared" si="14"/>
        <v>13</v>
      </c>
      <c r="AM47" s="57" t="str">
        <f t="shared" si="26"/>
        <v>12214A21CB</v>
      </c>
      <c r="AN47" s="57">
        <f t="shared" si="26"/>
        <v>100</v>
      </c>
      <c r="AO47" s="57">
        <f t="shared" si="26"/>
        <v>40</v>
      </c>
      <c r="AP47" s="57">
        <f t="shared" si="15"/>
        <v>160</v>
      </c>
      <c r="AQ47" s="57">
        <f t="shared" si="16"/>
        <v>373.29599999999999</v>
      </c>
      <c r="AR47" s="57">
        <f t="shared" si="17"/>
        <v>16</v>
      </c>
      <c r="AS47" s="57">
        <f t="shared" si="27"/>
        <v>50</v>
      </c>
      <c r="AT47" s="57">
        <f t="shared" si="27"/>
        <v>40</v>
      </c>
      <c r="AU47" s="57">
        <f t="shared" si="18"/>
        <v>1250</v>
      </c>
      <c r="AV47" s="57">
        <f t="shared" si="19"/>
        <v>31.25</v>
      </c>
      <c r="AW47" s="57">
        <f t="shared" si="20"/>
        <v>4</v>
      </c>
      <c r="AX47" s="382">
        <f t="shared" si="21"/>
        <v>10.658762958342397</v>
      </c>
      <c r="AY47" s="382">
        <f t="shared" si="22"/>
        <v>248.67959858108645</v>
      </c>
      <c r="AZ47" s="57">
        <f t="shared" si="23"/>
        <v>2</v>
      </c>
      <c r="BA47" s="382">
        <f t="shared" si="24"/>
        <v>3.183098861837907</v>
      </c>
      <c r="BB47" s="382">
        <f t="shared" si="25"/>
        <v>127.32395447351627</v>
      </c>
    </row>
    <row r="48" spans="1:54" x14ac:dyDescent="0.25">
      <c r="A48" s="57">
        <f t="shared" si="2"/>
        <v>46</v>
      </c>
      <c r="B48" s="57">
        <v>325</v>
      </c>
      <c r="C48" s="57">
        <v>1</v>
      </c>
      <c r="D48" s="57" t="str">
        <f>'[3]325 KHz'!A20</f>
        <v>01110</v>
      </c>
      <c r="E48" s="57">
        <f>'[3]325 KHz'!B20</f>
        <v>5</v>
      </c>
      <c r="F48" s="57" t="str">
        <f>'[3]325 KHz'!C20</f>
        <v>12</v>
      </c>
      <c r="G48" s="57" t="str">
        <f>'[3]325 KHz'!D20</f>
        <v>00</v>
      </c>
      <c r="H48" s="57" t="str">
        <f>'[3]325 KHz'!E20</f>
        <v>01</v>
      </c>
      <c r="I48" s="57" t="str">
        <f>'[3]325 KHz'!F20</f>
        <v>00</v>
      </c>
      <c r="J48" s="57" t="str">
        <f>'[3]325 KHz'!G20</f>
        <v>10</v>
      </c>
      <c r="K48" s="57" t="str">
        <f>'[3]325 KHz'!H20</f>
        <v>40</v>
      </c>
      <c r="L48" s="57" t="str">
        <f>'[3]325 KHz'!I20</f>
        <v>010000</v>
      </c>
      <c r="M48" s="57" t="str">
        <f>'[3]325 KHz'!J20</f>
        <v>00</v>
      </c>
      <c r="N48" s="57" t="str">
        <f>'[3]325 KHz'!K20</f>
        <v>84</v>
      </c>
      <c r="O48" s="57" t="str">
        <f>'[3]325 KHz'!L20</f>
        <v>10</v>
      </c>
      <c r="P48" s="57" t="str">
        <f>'[3]325 KHz'!M20</f>
        <v>00010</v>
      </c>
      <c r="Q48" s="57" t="str">
        <f>'[3]325 KHz'!N20</f>
        <v>0</v>
      </c>
      <c r="R48" s="57" t="str">
        <f>'[3]325 KHz'!O20</f>
        <v>21</v>
      </c>
      <c r="S48" s="57" t="str">
        <f>'[3]325 KHz'!P20</f>
        <v>001000</v>
      </c>
      <c r="T48" s="57" t="str">
        <f>'[3]325 KHz'!Q20</f>
        <v>01</v>
      </c>
      <c r="U48" s="57" t="str">
        <f>'[3]325 KHz'!R20</f>
        <v>CB</v>
      </c>
      <c r="V48" s="57" t="str">
        <f>'[3]325 KHz'!S20</f>
        <v>11</v>
      </c>
      <c r="W48" s="57" t="str">
        <f>'[3]325 KHz'!T20</f>
        <v>00101</v>
      </c>
      <c r="X48" s="57" t="str">
        <f>'[3]325 KHz'!U20</f>
        <v>1</v>
      </c>
      <c r="Y48" s="57" t="str">
        <f t="shared" si="12"/>
        <v>12408421CB</v>
      </c>
      <c r="Z48" s="57">
        <f t="shared" si="3"/>
        <v>100</v>
      </c>
      <c r="AA48" s="57">
        <f t="shared" si="4"/>
        <v>40</v>
      </c>
      <c r="AB48" s="57">
        <f t="shared" si="5"/>
        <v>2.3331</v>
      </c>
      <c r="AC48" s="57">
        <f t="shared" si="6"/>
        <v>16</v>
      </c>
      <c r="AD48" s="57">
        <f t="shared" si="7"/>
        <v>1600</v>
      </c>
      <c r="AE48" s="57">
        <f t="shared" si="8"/>
        <v>50</v>
      </c>
      <c r="AF48" s="57">
        <f t="shared" si="9"/>
        <v>80</v>
      </c>
      <c r="AG48" s="57">
        <f t="shared" si="10"/>
        <v>2.5</v>
      </c>
      <c r="AH48" s="57">
        <f t="shared" si="11"/>
        <v>12.5</v>
      </c>
      <c r="AI48" s="57">
        <v>4000</v>
      </c>
      <c r="AK48" s="57">
        <f t="shared" si="13"/>
        <v>325</v>
      </c>
      <c r="AL48" s="57">
        <f t="shared" si="14"/>
        <v>14</v>
      </c>
      <c r="AM48" s="57" t="str">
        <f t="shared" si="26"/>
        <v>12408421CB</v>
      </c>
      <c r="AN48" s="57">
        <f t="shared" si="26"/>
        <v>100</v>
      </c>
      <c r="AO48" s="57">
        <f t="shared" si="26"/>
        <v>40</v>
      </c>
      <c r="AP48" s="57">
        <f t="shared" si="15"/>
        <v>160</v>
      </c>
      <c r="AQ48" s="57">
        <f t="shared" si="16"/>
        <v>373.29599999999999</v>
      </c>
      <c r="AR48" s="57">
        <f t="shared" si="17"/>
        <v>16</v>
      </c>
      <c r="AS48" s="57">
        <f t="shared" si="27"/>
        <v>50</v>
      </c>
      <c r="AT48" s="57">
        <f t="shared" si="27"/>
        <v>80</v>
      </c>
      <c r="AU48" s="57">
        <f t="shared" si="18"/>
        <v>500</v>
      </c>
      <c r="AV48" s="57">
        <f t="shared" si="19"/>
        <v>12.5</v>
      </c>
      <c r="AW48" s="57">
        <f t="shared" si="20"/>
        <v>4</v>
      </c>
      <c r="AX48" s="382">
        <f t="shared" si="21"/>
        <v>10.658762958342397</v>
      </c>
      <c r="AY48" s="382">
        <f t="shared" si="22"/>
        <v>248.67959858108645</v>
      </c>
      <c r="AZ48" s="57">
        <f t="shared" si="23"/>
        <v>4</v>
      </c>
      <c r="BA48" s="382">
        <f t="shared" si="24"/>
        <v>3.9788735772973833</v>
      </c>
      <c r="BB48" s="382">
        <f t="shared" si="25"/>
        <v>159.15494309189535</v>
      </c>
    </row>
    <row r="49" spans="1:54" x14ac:dyDescent="0.25">
      <c r="A49" s="57">
        <f t="shared" si="2"/>
        <v>47</v>
      </c>
      <c r="B49" s="57">
        <v>325</v>
      </c>
      <c r="C49" s="57">
        <v>1</v>
      </c>
      <c r="D49" s="57" t="str">
        <f>'[3]325 KHz'!A21</f>
        <v>01111</v>
      </c>
      <c r="E49" s="57">
        <f>'[3]325 KHz'!B21</f>
        <v>5</v>
      </c>
      <c r="F49" s="57" t="str">
        <f>'[3]325 KHz'!C21</f>
        <v>12</v>
      </c>
      <c r="G49" s="57" t="str">
        <f>'[3]325 KHz'!D21</f>
        <v>00</v>
      </c>
      <c r="H49" s="57" t="str">
        <f>'[3]325 KHz'!E21</f>
        <v>01</v>
      </c>
      <c r="I49" s="57" t="str">
        <f>'[3]325 KHz'!F21</f>
        <v>00</v>
      </c>
      <c r="J49" s="57" t="str">
        <f>'[3]325 KHz'!G21</f>
        <v>10</v>
      </c>
      <c r="K49" s="57" t="str">
        <f>'[3]325 KHz'!H21</f>
        <v>80</v>
      </c>
      <c r="L49" s="57" t="str">
        <f>'[3]325 KHz'!I21</f>
        <v>100000</v>
      </c>
      <c r="M49" s="57" t="str">
        <f>'[3]325 KHz'!J21</f>
        <v>00</v>
      </c>
      <c r="N49" s="57" t="str">
        <f>'[3]325 KHz'!K21</f>
        <v>42</v>
      </c>
      <c r="O49" s="57" t="str">
        <f>'[3]325 KHz'!L21</f>
        <v>01</v>
      </c>
      <c r="P49" s="57" t="str">
        <f>'[3]325 KHz'!M21</f>
        <v>00001</v>
      </c>
      <c r="Q49" s="57" t="str">
        <f>'[3]325 KHz'!N21</f>
        <v>0</v>
      </c>
      <c r="R49" s="57" t="str">
        <f>'[3]325 KHz'!O21</f>
        <v>21</v>
      </c>
      <c r="S49" s="57" t="str">
        <f>'[3]325 KHz'!P21</f>
        <v>001000</v>
      </c>
      <c r="T49" s="57" t="str">
        <f>'[3]325 KHz'!Q21</f>
        <v>01</v>
      </c>
      <c r="U49" s="57" t="str">
        <f>'[3]325 KHz'!R21</f>
        <v>CB</v>
      </c>
      <c r="V49" s="57" t="str">
        <f>'[3]325 KHz'!S21</f>
        <v>11</v>
      </c>
      <c r="W49" s="57" t="str">
        <f>'[3]325 KHz'!T21</f>
        <v>00101</v>
      </c>
      <c r="X49" s="57" t="str">
        <f>'[3]325 KHz'!U21</f>
        <v>1</v>
      </c>
      <c r="Y49" s="57" t="str">
        <f t="shared" si="12"/>
        <v>12804221CB</v>
      </c>
      <c r="Z49" s="57">
        <f t="shared" si="3"/>
        <v>100</v>
      </c>
      <c r="AA49" s="57">
        <f t="shared" si="4"/>
        <v>40</v>
      </c>
      <c r="AB49" s="57">
        <f t="shared" si="5"/>
        <v>2.3331</v>
      </c>
      <c r="AC49" s="57">
        <f t="shared" si="6"/>
        <v>16</v>
      </c>
      <c r="AD49" s="57">
        <f t="shared" si="7"/>
        <v>1600</v>
      </c>
      <c r="AE49" s="57">
        <f t="shared" si="8"/>
        <v>50</v>
      </c>
      <c r="AF49" s="57">
        <f t="shared" si="9"/>
        <v>160</v>
      </c>
      <c r="AG49" s="57">
        <f t="shared" si="10"/>
        <v>1.25</v>
      </c>
      <c r="AH49" s="57">
        <f t="shared" si="11"/>
        <v>6.25</v>
      </c>
      <c r="AI49" s="57">
        <v>4000</v>
      </c>
      <c r="AK49" s="57">
        <f t="shared" si="13"/>
        <v>325</v>
      </c>
      <c r="AL49" s="57">
        <f t="shared" si="14"/>
        <v>15</v>
      </c>
      <c r="AM49" s="57" t="str">
        <f t="shared" si="26"/>
        <v>12804221CB</v>
      </c>
      <c r="AN49" s="57">
        <f t="shared" si="26"/>
        <v>100</v>
      </c>
      <c r="AO49" s="57">
        <f t="shared" si="26"/>
        <v>40</v>
      </c>
      <c r="AP49" s="57">
        <f t="shared" si="15"/>
        <v>160</v>
      </c>
      <c r="AQ49" s="57">
        <f t="shared" si="16"/>
        <v>373.29599999999999</v>
      </c>
      <c r="AR49" s="57">
        <f t="shared" si="17"/>
        <v>16</v>
      </c>
      <c r="AS49" s="57">
        <f t="shared" si="27"/>
        <v>50</v>
      </c>
      <c r="AT49" s="57">
        <f t="shared" si="27"/>
        <v>160</v>
      </c>
      <c r="AU49" s="57">
        <f t="shared" si="18"/>
        <v>250</v>
      </c>
      <c r="AV49" s="57">
        <f t="shared" si="19"/>
        <v>6.25</v>
      </c>
      <c r="AW49" s="57">
        <f t="shared" si="20"/>
        <v>4</v>
      </c>
      <c r="AX49" s="382">
        <f t="shared" si="21"/>
        <v>10.658762958342397</v>
      </c>
      <c r="AY49" s="382">
        <f t="shared" si="22"/>
        <v>248.67959858108645</v>
      </c>
      <c r="AZ49" s="57">
        <f t="shared" si="23"/>
        <v>8</v>
      </c>
      <c r="BA49" s="382">
        <f t="shared" si="24"/>
        <v>3.9788735772973833</v>
      </c>
      <c r="BB49" s="382">
        <f t="shared" si="25"/>
        <v>159.15494309189535</v>
      </c>
    </row>
    <row r="50" spans="1:54" x14ac:dyDescent="0.25">
      <c r="A50" s="57">
        <f t="shared" si="2"/>
        <v>48</v>
      </c>
      <c r="B50" s="57">
        <v>325</v>
      </c>
      <c r="C50" s="57">
        <v>1</v>
      </c>
      <c r="D50" s="57" t="str">
        <f>'[3]325 KHz'!A22</f>
        <v>10000</v>
      </c>
      <c r="E50" s="57">
        <f>'[3]325 KHz'!B22</f>
        <v>5</v>
      </c>
      <c r="F50" s="57" t="str">
        <f>'[3]325 KHz'!C22</f>
        <v>12</v>
      </c>
      <c r="G50" s="57" t="str">
        <f>'[3]325 KHz'!D22</f>
        <v>00</v>
      </c>
      <c r="H50" s="57" t="str">
        <f>'[3]325 KHz'!E22</f>
        <v>01</v>
      </c>
      <c r="I50" s="57" t="str">
        <f>'[3]325 KHz'!F22</f>
        <v>00</v>
      </c>
      <c r="J50" s="57" t="str">
        <f>'[3]325 KHz'!G22</f>
        <v>10</v>
      </c>
      <c r="K50" s="57" t="str">
        <f>'[3]325 KHz'!H22</f>
        <v>0B</v>
      </c>
      <c r="L50" s="57" t="str">
        <f>'[3]325 KHz'!I22</f>
        <v>000010</v>
      </c>
      <c r="M50" s="57" t="str">
        <f>'[3]325 KHz'!J22</f>
        <v>11</v>
      </c>
      <c r="N50" s="57" t="str">
        <f>'[3]325 KHz'!K22</f>
        <v>E8</v>
      </c>
      <c r="O50" s="57" t="str">
        <f>'[3]325 KHz'!L22</f>
        <v>11</v>
      </c>
      <c r="P50" s="57" t="str">
        <f>'[3]325 KHz'!M22</f>
        <v>10100</v>
      </c>
      <c r="Q50" s="57" t="str">
        <f>'[3]325 KHz'!N22</f>
        <v>0</v>
      </c>
      <c r="R50" s="57" t="str">
        <f>'[3]325 KHz'!O22</f>
        <v>29</v>
      </c>
      <c r="S50" s="57" t="str">
        <f>'[3]325 KHz'!P22</f>
        <v>001010</v>
      </c>
      <c r="T50" s="57" t="str">
        <f>'[3]325 KHz'!Q22</f>
        <v>01</v>
      </c>
      <c r="U50" s="57" t="str">
        <f>'[3]325 KHz'!R22</f>
        <v>4B</v>
      </c>
      <c r="V50" s="57" t="str">
        <f>'[3]325 KHz'!S22</f>
        <v>01</v>
      </c>
      <c r="W50" s="57" t="str">
        <f>'[3]325 KHz'!T22</f>
        <v>00101</v>
      </c>
      <c r="X50" s="57" t="str">
        <f>'[3]325 KHz'!U22</f>
        <v>1</v>
      </c>
      <c r="Y50" s="57" t="str">
        <f t="shared" si="12"/>
        <v>120BE8294B</v>
      </c>
      <c r="Z50" s="57">
        <f t="shared" si="3"/>
        <v>100</v>
      </c>
      <c r="AA50" s="57">
        <f t="shared" si="4"/>
        <v>50</v>
      </c>
      <c r="AB50" s="57">
        <f t="shared" si="5"/>
        <v>1.6664999999999999</v>
      </c>
      <c r="AC50" s="57">
        <f t="shared" si="6"/>
        <v>16</v>
      </c>
      <c r="AD50" s="57">
        <f t="shared" si="7"/>
        <v>1600</v>
      </c>
      <c r="AE50" s="57">
        <f t="shared" si="8"/>
        <v>50</v>
      </c>
      <c r="AF50" s="57">
        <f t="shared" si="9"/>
        <v>10</v>
      </c>
      <c r="AG50" s="57">
        <f t="shared" si="10"/>
        <v>18.75</v>
      </c>
      <c r="AH50" s="57">
        <f t="shared" si="11"/>
        <v>125</v>
      </c>
      <c r="AI50" s="57">
        <v>4000</v>
      </c>
      <c r="AK50" s="57">
        <f t="shared" si="13"/>
        <v>325</v>
      </c>
      <c r="AL50" s="57">
        <f t="shared" si="14"/>
        <v>16</v>
      </c>
      <c r="AM50" s="57" t="str">
        <f t="shared" si="26"/>
        <v>120BE8294B</v>
      </c>
      <c r="AN50" s="57">
        <f t="shared" si="26"/>
        <v>100</v>
      </c>
      <c r="AO50" s="57">
        <f t="shared" si="26"/>
        <v>50</v>
      </c>
      <c r="AP50" s="57">
        <f t="shared" si="15"/>
        <v>160</v>
      </c>
      <c r="AQ50" s="57">
        <f t="shared" si="16"/>
        <v>266.64</v>
      </c>
      <c r="AR50" s="57">
        <f t="shared" si="17"/>
        <v>16</v>
      </c>
      <c r="AS50" s="57">
        <f t="shared" si="27"/>
        <v>50</v>
      </c>
      <c r="AT50" s="57">
        <f t="shared" si="27"/>
        <v>10</v>
      </c>
      <c r="AU50" s="57">
        <f t="shared" si="18"/>
        <v>3750</v>
      </c>
      <c r="AV50" s="57">
        <f t="shared" si="19"/>
        <v>125</v>
      </c>
      <c r="AW50" s="57">
        <f t="shared" si="20"/>
        <v>5</v>
      </c>
      <c r="AX50" s="382">
        <f t="shared" si="21"/>
        <v>11.937814513343485</v>
      </c>
      <c r="AY50" s="382">
        <f t="shared" si="22"/>
        <v>198.94367886486918</v>
      </c>
      <c r="AZ50" s="57">
        <f t="shared" si="23"/>
        <v>0.5</v>
      </c>
      <c r="BA50" s="382">
        <f t="shared" si="24"/>
        <v>4.2441318157838754</v>
      </c>
      <c r="BB50" s="382">
        <f t="shared" si="25"/>
        <v>127.32395447351627</v>
      </c>
    </row>
    <row r="51" spans="1:54" x14ac:dyDescent="0.25">
      <c r="A51" s="57">
        <f t="shared" si="2"/>
        <v>49</v>
      </c>
      <c r="B51" s="57">
        <v>325</v>
      </c>
      <c r="C51" s="57">
        <v>1</v>
      </c>
      <c r="D51" s="57" t="str">
        <f>'[3]325 KHz'!A23</f>
        <v>10001</v>
      </c>
      <c r="E51" s="57">
        <f>'[3]325 KHz'!B23</f>
        <v>5</v>
      </c>
      <c r="F51" s="57" t="str">
        <f>'[3]325 KHz'!C23</f>
        <v>12</v>
      </c>
      <c r="G51" s="57" t="str">
        <f>'[3]325 KHz'!D23</f>
        <v>00</v>
      </c>
      <c r="H51" s="57" t="str">
        <f>'[3]325 KHz'!E23</f>
        <v>01</v>
      </c>
      <c r="I51" s="57" t="str">
        <f>'[3]325 KHz'!F23</f>
        <v>00</v>
      </c>
      <c r="J51" s="57" t="str">
        <f>'[3]325 KHz'!G23</f>
        <v>10</v>
      </c>
      <c r="K51" s="57" t="str">
        <f>'[3]325 KHz'!H23</f>
        <v>12</v>
      </c>
      <c r="L51" s="57" t="str">
        <f>'[3]325 KHz'!I23</f>
        <v>000100</v>
      </c>
      <c r="M51" s="57" t="str">
        <f>'[3]325 KHz'!J23</f>
        <v>10</v>
      </c>
      <c r="N51" s="57" t="str">
        <f>'[3]325 KHz'!K23</f>
        <v>94</v>
      </c>
      <c r="O51" s="57" t="str">
        <f>'[3]325 KHz'!L23</f>
        <v>10</v>
      </c>
      <c r="P51" s="57" t="str">
        <f>'[3]325 KHz'!M23</f>
        <v>01010</v>
      </c>
      <c r="Q51" s="57" t="str">
        <f>'[3]325 KHz'!N23</f>
        <v>0</v>
      </c>
      <c r="R51" s="57" t="str">
        <f>'[3]325 KHz'!O23</f>
        <v>29</v>
      </c>
      <c r="S51" s="57" t="str">
        <f>'[3]325 KHz'!P23</f>
        <v>001010</v>
      </c>
      <c r="T51" s="57" t="str">
        <f>'[3]325 KHz'!Q23</f>
        <v>01</v>
      </c>
      <c r="U51" s="57" t="str">
        <f>'[3]325 KHz'!R23</f>
        <v>4B</v>
      </c>
      <c r="V51" s="57" t="str">
        <f>'[3]325 KHz'!S23</f>
        <v>01</v>
      </c>
      <c r="W51" s="57" t="str">
        <f>'[3]325 KHz'!T23</f>
        <v>00101</v>
      </c>
      <c r="X51" s="57" t="str">
        <f>'[3]325 KHz'!U23</f>
        <v>1</v>
      </c>
      <c r="Y51" s="57" t="str">
        <f t="shared" si="12"/>
        <v>121294294B</v>
      </c>
      <c r="Z51" s="57">
        <f t="shared" si="3"/>
        <v>100</v>
      </c>
      <c r="AA51" s="57">
        <f t="shared" si="4"/>
        <v>50</v>
      </c>
      <c r="AB51" s="57">
        <f t="shared" si="5"/>
        <v>1.6664999999999999</v>
      </c>
      <c r="AC51" s="57">
        <f t="shared" si="6"/>
        <v>16</v>
      </c>
      <c r="AD51" s="57">
        <f t="shared" si="7"/>
        <v>1600</v>
      </c>
      <c r="AE51" s="57">
        <f t="shared" si="8"/>
        <v>50</v>
      </c>
      <c r="AF51" s="57">
        <f t="shared" si="9"/>
        <v>20</v>
      </c>
      <c r="AG51" s="57">
        <f t="shared" si="10"/>
        <v>12.5</v>
      </c>
      <c r="AH51" s="57">
        <f t="shared" si="11"/>
        <v>62.5</v>
      </c>
      <c r="AI51" s="57">
        <v>4000</v>
      </c>
      <c r="AK51" s="57">
        <f t="shared" si="13"/>
        <v>325</v>
      </c>
      <c r="AL51" s="57">
        <f t="shared" si="14"/>
        <v>17</v>
      </c>
      <c r="AM51" s="57" t="str">
        <f t="shared" si="26"/>
        <v>121294294B</v>
      </c>
      <c r="AN51" s="57">
        <f t="shared" si="26"/>
        <v>100</v>
      </c>
      <c r="AO51" s="57">
        <f t="shared" si="26"/>
        <v>50</v>
      </c>
      <c r="AP51" s="57">
        <f t="shared" si="15"/>
        <v>160</v>
      </c>
      <c r="AQ51" s="57">
        <f t="shared" si="16"/>
        <v>266.64</v>
      </c>
      <c r="AR51" s="57">
        <f t="shared" si="17"/>
        <v>16</v>
      </c>
      <c r="AS51" s="57">
        <f t="shared" si="27"/>
        <v>50</v>
      </c>
      <c r="AT51" s="57">
        <f t="shared" si="27"/>
        <v>20</v>
      </c>
      <c r="AU51" s="57">
        <f t="shared" si="18"/>
        <v>2500</v>
      </c>
      <c r="AV51" s="57">
        <f t="shared" si="19"/>
        <v>62.5</v>
      </c>
      <c r="AW51" s="57">
        <f t="shared" si="20"/>
        <v>5</v>
      </c>
      <c r="AX51" s="382">
        <f t="shared" si="21"/>
        <v>11.937814513343485</v>
      </c>
      <c r="AY51" s="382">
        <f t="shared" si="22"/>
        <v>198.94367886486918</v>
      </c>
      <c r="AZ51" s="57">
        <f t="shared" si="23"/>
        <v>1</v>
      </c>
      <c r="BA51" s="382">
        <f t="shared" si="24"/>
        <v>3.183098861837907</v>
      </c>
      <c r="BB51" s="382">
        <f t="shared" si="25"/>
        <v>127.32395447351627</v>
      </c>
    </row>
    <row r="52" spans="1:54" x14ac:dyDescent="0.25">
      <c r="A52" s="57">
        <f t="shared" si="2"/>
        <v>50</v>
      </c>
      <c r="B52" s="57">
        <v>325</v>
      </c>
      <c r="C52" s="57">
        <v>1</v>
      </c>
      <c r="D52" s="57" t="str">
        <f>'[3]325 KHz'!A24</f>
        <v>10010</v>
      </c>
      <c r="E52" s="57">
        <f>'[3]325 KHz'!B24</f>
        <v>5</v>
      </c>
      <c r="F52" s="57" t="str">
        <f>'[3]325 KHz'!C24</f>
        <v>12</v>
      </c>
      <c r="G52" s="57" t="str">
        <f>'[3]325 KHz'!D24</f>
        <v>00</v>
      </c>
      <c r="H52" s="57" t="str">
        <f>'[3]325 KHz'!E24</f>
        <v>01</v>
      </c>
      <c r="I52" s="57" t="str">
        <f>'[3]325 KHz'!F24</f>
        <v>00</v>
      </c>
      <c r="J52" s="57" t="str">
        <f>'[3]325 KHz'!G24</f>
        <v>10</v>
      </c>
      <c r="K52" s="57" t="str">
        <f>'[3]325 KHz'!H24</f>
        <v>21</v>
      </c>
      <c r="L52" s="57" t="str">
        <f>'[3]325 KHz'!I24</f>
        <v>001000</v>
      </c>
      <c r="M52" s="57" t="str">
        <f>'[3]325 KHz'!J24</f>
        <v>01</v>
      </c>
      <c r="N52" s="57" t="str">
        <f>'[3]325 KHz'!K24</f>
        <v>4A</v>
      </c>
      <c r="O52" s="57" t="str">
        <f>'[3]325 KHz'!L24</f>
        <v>01</v>
      </c>
      <c r="P52" s="57" t="str">
        <f>'[3]325 KHz'!M24</f>
        <v>00101</v>
      </c>
      <c r="Q52" s="57" t="str">
        <f>'[3]325 KHz'!N24</f>
        <v>0</v>
      </c>
      <c r="R52" s="57" t="str">
        <f>'[3]325 KHz'!O24</f>
        <v>29</v>
      </c>
      <c r="S52" s="57" t="str">
        <f>'[3]325 KHz'!P24</f>
        <v>001010</v>
      </c>
      <c r="T52" s="57" t="str">
        <f>'[3]325 KHz'!Q24</f>
        <v>01</v>
      </c>
      <c r="U52" s="57" t="str">
        <f>'[3]325 KHz'!R24</f>
        <v>4B</v>
      </c>
      <c r="V52" s="57" t="str">
        <f>'[3]325 KHz'!S24</f>
        <v>01</v>
      </c>
      <c r="W52" s="57" t="str">
        <f>'[3]325 KHz'!T24</f>
        <v>00101</v>
      </c>
      <c r="X52" s="57" t="str">
        <f>'[3]325 KHz'!U24</f>
        <v>1</v>
      </c>
      <c r="Y52" s="57" t="str">
        <f t="shared" si="12"/>
        <v>12214A294B</v>
      </c>
      <c r="Z52" s="57">
        <f t="shared" si="3"/>
        <v>100</v>
      </c>
      <c r="AA52" s="57">
        <f t="shared" si="4"/>
        <v>50</v>
      </c>
      <c r="AB52" s="57">
        <f t="shared" si="5"/>
        <v>1.6664999999999999</v>
      </c>
      <c r="AC52" s="57">
        <f t="shared" si="6"/>
        <v>16</v>
      </c>
      <c r="AD52" s="57">
        <f t="shared" si="7"/>
        <v>1600</v>
      </c>
      <c r="AE52" s="57">
        <f t="shared" si="8"/>
        <v>50</v>
      </c>
      <c r="AF52" s="57">
        <f t="shared" si="9"/>
        <v>40</v>
      </c>
      <c r="AG52" s="57">
        <f t="shared" si="10"/>
        <v>6.25</v>
      </c>
      <c r="AH52" s="57">
        <f t="shared" si="11"/>
        <v>31.25</v>
      </c>
      <c r="AI52" s="57">
        <v>4000</v>
      </c>
      <c r="AK52" s="57">
        <f t="shared" si="13"/>
        <v>325</v>
      </c>
      <c r="AL52" s="57">
        <f t="shared" si="14"/>
        <v>18</v>
      </c>
      <c r="AM52" s="57" t="str">
        <f t="shared" si="26"/>
        <v>12214A294B</v>
      </c>
      <c r="AN52" s="57">
        <f t="shared" si="26"/>
        <v>100</v>
      </c>
      <c r="AO52" s="57">
        <f t="shared" si="26"/>
        <v>50</v>
      </c>
      <c r="AP52" s="57">
        <f t="shared" si="15"/>
        <v>160</v>
      </c>
      <c r="AQ52" s="57">
        <f t="shared" si="16"/>
        <v>266.64</v>
      </c>
      <c r="AR52" s="57">
        <f t="shared" si="17"/>
        <v>16</v>
      </c>
      <c r="AS52" s="57">
        <f t="shared" si="27"/>
        <v>50</v>
      </c>
      <c r="AT52" s="57">
        <f t="shared" si="27"/>
        <v>40</v>
      </c>
      <c r="AU52" s="57">
        <f t="shared" si="18"/>
        <v>1250</v>
      </c>
      <c r="AV52" s="57">
        <f t="shared" si="19"/>
        <v>31.25</v>
      </c>
      <c r="AW52" s="57">
        <f t="shared" si="20"/>
        <v>5</v>
      </c>
      <c r="AX52" s="382">
        <f t="shared" si="21"/>
        <v>11.937814513343485</v>
      </c>
      <c r="AY52" s="382">
        <f t="shared" si="22"/>
        <v>198.94367886486918</v>
      </c>
      <c r="AZ52" s="57">
        <f t="shared" si="23"/>
        <v>2</v>
      </c>
      <c r="BA52" s="382">
        <f t="shared" si="24"/>
        <v>3.183098861837907</v>
      </c>
      <c r="BB52" s="382">
        <f t="shared" si="25"/>
        <v>127.32395447351627</v>
      </c>
    </row>
    <row r="53" spans="1:54" x14ac:dyDescent="0.25">
      <c r="A53" s="57">
        <f t="shared" si="2"/>
        <v>51</v>
      </c>
      <c r="B53" s="57">
        <v>325</v>
      </c>
      <c r="C53" s="57">
        <v>1</v>
      </c>
      <c r="D53" s="57" t="str">
        <f>'[3]325 KHz'!A25</f>
        <v>10011</v>
      </c>
      <c r="E53" s="57">
        <f>'[3]325 KHz'!B25</f>
        <v>5</v>
      </c>
      <c r="F53" s="57" t="str">
        <f>'[3]325 KHz'!C25</f>
        <v>12</v>
      </c>
      <c r="G53" s="57" t="str">
        <f>'[3]325 KHz'!D25</f>
        <v>00</v>
      </c>
      <c r="H53" s="57" t="str">
        <f>'[3]325 KHz'!E25</f>
        <v>01</v>
      </c>
      <c r="I53" s="57" t="str">
        <f>'[3]325 KHz'!F25</f>
        <v>00</v>
      </c>
      <c r="J53" s="57" t="str">
        <f>'[3]325 KHz'!G25</f>
        <v>10</v>
      </c>
      <c r="K53" s="57" t="str">
        <f>'[3]325 KHz'!H25</f>
        <v>40</v>
      </c>
      <c r="L53" s="57" t="str">
        <f>'[3]325 KHz'!I25</f>
        <v>010000</v>
      </c>
      <c r="M53" s="57" t="str">
        <f>'[3]325 KHz'!J25</f>
        <v>00</v>
      </c>
      <c r="N53" s="57" t="str">
        <f>'[3]325 KHz'!K25</f>
        <v>84</v>
      </c>
      <c r="O53" s="57" t="str">
        <f>'[3]325 KHz'!L25</f>
        <v>10</v>
      </c>
      <c r="P53" s="57" t="str">
        <f>'[3]325 KHz'!M25</f>
        <v>00010</v>
      </c>
      <c r="Q53" s="57" t="str">
        <f>'[3]325 KHz'!N25</f>
        <v>0</v>
      </c>
      <c r="R53" s="57" t="str">
        <f>'[3]325 KHz'!O25</f>
        <v>29</v>
      </c>
      <c r="S53" s="57" t="str">
        <f>'[3]325 KHz'!P25</f>
        <v>001010</v>
      </c>
      <c r="T53" s="57" t="str">
        <f>'[3]325 KHz'!Q25</f>
        <v>01</v>
      </c>
      <c r="U53" s="57" t="str">
        <f>'[3]325 KHz'!R25</f>
        <v>4B</v>
      </c>
      <c r="V53" s="57" t="str">
        <f>'[3]325 KHz'!S25</f>
        <v>01</v>
      </c>
      <c r="W53" s="57" t="str">
        <f>'[3]325 KHz'!T25</f>
        <v>00101</v>
      </c>
      <c r="X53" s="57" t="str">
        <f>'[3]325 KHz'!U25</f>
        <v>1</v>
      </c>
      <c r="Y53" s="57" t="str">
        <f t="shared" si="12"/>
        <v>124084294B</v>
      </c>
      <c r="Z53" s="57">
        <f t="shared" si="3"/>
        <v>100</v>
      </c>
      <c r="AA53" s="57">
        <f t="shared" si="4"/>
        <v>50</v>
      </c>
      <c r="AB53" s="57">
        <f t="shared" si="5"/>
        <v>1.6664999999999999</v>
      </c>
      <c r="AC53" s="57">
        <f t="shared" si="6"/>
        <v>16</v>
      </c>
      <c r="AD53" s="57">
        <f t="shared" si="7"/>
        <v>1600</v>
      </c>
      <c r="AE53" s="57">
        <f t="shared" si="8"/>
        <v>50</v>
      </c>
      <c r="AF53" s="57">
        <f t="shared" si="9"/>
        <v>80</v>
      </c>
      <c r="AG53" s="57">
        <f t="shared" si="10"/>
        <v>2.5</v>
      </c>
      <c r="AH53" s="57">
        <f t="shared" si="11"/>
        <v>12.5</v>
      </c>
      <c r="AI53" s="57">
        <v>4000</v>
      </c>
      <c r="AK53" s="57">
        <f t="shared" si="13"/>
        <v>325</v>
      </c>
      <c r="AL53" s="57">
        <f t="shared" si="14"/>
        <v>19</v>
      </c>
      <c r="AM53" s="57" t="str">
        <f t="shared" si="26"/>
        <v>124084294B</v>
      </c>
      <c r="AN53" s="57">
        <f t="shared" si="26"/>
        <v>100</v>
      </c>
      <c r="AO53" s="57">
        <f t="shared" si="26"/>
        <v>50</v>
      </c>
      <c r="AP53" s="57">
        <f t="shared" si="15"/>
        <v>160</v>
      </c>
      <c r="AQ53" s="57">
        <f t="shared" si="16"/>
        <v>266.64</v>
      </c>
      <c r="AR53" s="57">
        <f t="shared" si="17"/>
        <v>16</v>
      </c>
      <c r="AS53" s="57">
        <f t="shared" si="27"/>
        <v>50</v>
      </c>
      <c r="AT53" s="57">
        <f t="shared" si="27"/>
        <v>80</v>
      </c>
      <c r="AU53" s="57">
        <f t="shared" si="18"/>
        <v>500</v>
      </c>
      <c r="AV53" s="57">
        <f t="shared" si="19"/>
        <v>12.5</v>
      </c>
      <c r="AW53" s="57">
        <f t="shared" si="20"/>
        <v>5</v>
      </c>
      <c r="AX53" s="382">
        <f t="shared" si="21"/>
        <v>11.937814513343485</v>
      </c>
      <c r="AY53" s="382">
        <f t="shared" si="22"/>
        <v>198.94367886486918</v>
      </c>
      <c r="AZ53" s="57">
        <f t="shared" si="23"/>
        <v>4</v>
      </c>
      <c r="BA53" s="382">
        <f t="shared" si="24"/>
        <v>3.9788735772973833</v>
      </c>
      <c r="BB53" s="382">
        <f t="shared" si="25"/>
        <v>159.15494309189535</v>
      </c>
    </row>
    <row r="54" spans="1:54" x14ac:dyDescent="0.25">
      <c r="A54" s="57">
        <f t="shared" si="2"/>
        <v>52</v>
      </c>
      <c r="B54" s="57">
        <v>325</v>
      </c>
      <c r="C54" s="57">
        <v>1</v>
      </c>
      <c r="D54" s="57" t="str">
        <f>'[3]325 KHz'!A26</f>
        <v>10100</v>
      </c>
      <c r="E54" s="57">
        <f>'[3]325 KHz'!B26</f>
        <v>5</v>
      </c>
      <c r="F54" s="57" t="str">
        <f>'[3]325 KHz'!C26</f>
        <v>12</v>
      </c>
      <c r="G54" s="57" t="str">
        <f>'[3]325 KHz'!D26</f>
        <v>00</v>
      </c>
      <c r="H54" s="57" t="str">
        <f>'[3]325 KHz'!E26</f>
        <v>01</v>
      </c>
      <c r="I54" s="57" t="str">
        <f>'[3]325 KHz'!F26</f>
        <v>00</v>
      </c>
      <c r="J54" s="57" t="str">
        <f>'[3]325 KHz'!G26</f>
        <v>10</v>
      </c>
      <c r="K54" s="57" t="str">
        <f>'[3]325 KHz'!H26</f>
        <v>80</v>
      </c>
      <c r="L54" s="57" t="str">
        <f>'[3]325 KHz'!I26</f>
        <v>100000</v>
      </c>
      <c r="M54" s="57" t="str">
        <f>'[3]325 KHz'!J26</f>
        <v>00</v>
      </c>
      <c r="N54" s="57" t="str">
        <f>'[3]325 KHz'!K26</f>
        <v>42</v>
      </c>
      <c r="O54" s="57" t="str">
        <f>'[3]325 KHz'!L26</f>
        <v>01</v>
      </c>
      <c r="P54" s="57" t="str">
        <f>'[3]325 KHz'!M26</f>
        <v>00001</v>
      </c>
      <c r="Q54" s="57" t="str">
        <f>'[3]325 KHz'!N26</f>
        <v>0</v>
      </c>
      <c r="R54" s="57" t="str">
        <f>'[3]325 KHz'!O26</f>
        <v>29</v>
      </c>
      <c r="S54" s="57" t="str">
        <f>'[3]325 KHz'!P26</f>
        <v>001010</v>
      </c>
      <c r="T54" s="57" t="str">
        <f>'[3]325 KHz'!Q26</f>
        <v>01</v>
      </c>
      <c r="U54" s="57" t="str">
        <f>'[3]325 KHz'!R26</f>
        <v>4B</v>
      </c>
      <c r="V54" s="57" t="str">
        <f>'[3]325 KHz'!S26</f>
        <v>01</v>
      </c>
      <c r="W54" s="57" t="str">
        <f>'[3]325 KHz'!T26</f>
        <v>00101</v>
      </c>
      <c r="X54" s="57" t="str">
        <f>'[3]325 KHz'!U26</f>
        <v>1</v>
      </c>
      <c r="Y54" s="57" t="str">
        <f t="shared" si="12"/>
        <v>128042294B</v>
      </c>
      <c r="Z54" s="57">
        <f t="shared" si="3"/>
        <v>100</v>
      </c>
      <c r="AA54" s="57">
        <f t="shared" si="4"/>
        <v>50</v>
      </c>
      <c r="AB54" s="57">
        <f t="shared" si="5"/>
        <v>1.6664999999999999</v>
      </c>
      <c r="AC54" s="57">
        <f t="shared" si="6"/>
        <v>16</v>
      </c>
      <c r="AD54" s="57">
        <f t="shared" si="7"/>
        <v>1600</v>
      </c>
      <c r="AE54" s="57">
        <f t="shared" si="8"/>
        <v>50</v>
      </c>
      <c r="AF54" s="57">
        <f t="shared" si="9"/>
        <v>160</v>
      </c>
      <c r="AG54" s="57">
        <f t="shared" si="10"/>
        <v>1.25</v>
      </c>
      <c r="AH54" s="57">
        <f t="shared" si="11"/>
        <v>6.25</v>
      </c>
      <c r="AI54" s="57">
        <v>4000</v>
      </c>
      <c r="AK54" s="57">
        <f t="shared" si="13"/>
        <v>325</v>
      </c>
      <c r="AL54" s="57">
        <f t="shared" si="14"/>
        <v>20</v>
      </c>
      <c r="AM54" s="57" t="str">
        <f t="shared" si="26"/>
        <v>128042294B</v>
      </c>
      <c r="AN54" s="57">
        <f t="shared" si="26"/>
        <v>100</v>
      </c>
      <c r="AO54" s="57">
        <f t="shared" si="26"/>
        <v>50</v>
      </c>
      <c r="AP54" s="57">
        <f t="shared" si="15"/>
        <v>160</v>
      </c>
      <c r="AQ54" s="57">
        <f t="shared" si="16"/>
        <v>266.64</v>
      </c>
      <c r="AR54" s="57">
        <f t="shared" si="17"/>
        <v>16</v>
      </c>
      <c r="AS54" s="57">
        <f t="shared" si="27"/>
        <v>50</v>
      </c>
      <c r="AT54" s="57">
        <f t="shared" si="27"/>
        <v>160</v>
      </c>
      <c r="AU54" s="57">
        <f t="shared" si="18"/>
        <v>250</v>
      </c>
      <c r="AV54" s="57">
        <f t="shared" si="19"/>
        <v>6.25</v>
      </c>
      <c r="AW54" s="57">
        <f t="shared" si="20"/>
        <v>5</v>
      </c>
      <c r="AX54" s="382">
        <f t="shared" si="21"/>
        <v>11.937814513343485</v>
      </c>
      <c r="AY54" s="382">
        <f t="shared" si="22"/>
        <v>198.94367886486918</v>
      </c>
      <c r="AZ54" s="57">
        <f t="shared" si="23"/>
        <v>8</v>
      </c>
      <c r="BA54" s="382">
        <f t="shared" si="24"/>
        <v>3.9788735772973833</v>
      </c>
      <c r="BB54" s="382">
        <f t="shared" si="25"/>
        <v>159.15494309189535</v>
      </c>
    </row>
    <row r="55" spans="1:54" x14ac:dyDescent="0.25">
      <c r="A55" s="57">
        <f t="shared" si="2"/>
        <v>53</v>
      </c>
      <c r="B55" s="57">
        <v>325</v>
      </c>
      <c r="C55" s="57">
        <v>1</v>
      </c>
      <c r="D55" s="57" t="str">
        <f>'[3]325 KHz'!A27</f>
        <v>10101</v>
      </c>
      <c r="E55" s="57">
        <f>'[3]325 KHz'!B27</f>
        <v>5</v>
      </c>
      <c r="F55" s="57" t="str">
        <f>'[3]325 KHz'!C27</f>
        <v>13</v>
      </c>
      <c r="G55" s="57" t="str">
        <f>'[3]325 KHz'!D27</f>
        <v>00</v>
      </c>
      <c r="H55" s="57" t="str">
        <f>'[3]325 KHz'!E27</f>
        <v>01</v>
      </c>
      <c r="I55" s="57" t="str">
        <f>'[3]325 KHz'!F27</f>
        <v>00</v>
      </c>
      <c r="J55" s="57" t="str">
        <f>'[3]325 KHz'!G27</f>
        <v>11</v>
      </c>
      <c r="K55" s="57" t="str">
        <f>'[3]325 KHz'!H27</f>
        <v>0B</v>
      </c>
      <c r="L55" s="57" t="str">
        <f>'[3]325 KHz'!I27</f>
        <v>000010</v>
      </c>
      <c r="M55" s="57" t="str">
        <f>'[3]325 KHz'!J27</f>
        <v>11</v>
      </c>
      <c r="N55" s="57" t="str">
        <f>'[3]325 KHz'!K27</f>
        <v>E8</v>
      </c>
      <c r="O55" s="57" t="str">
        <f>'[3]325 KHz'!L27</f>
        <v>11</v>
      </c>
      <c r="P55" s="57" t="str">
        <f>'[3]325 KHz'!M27</f>
        <v>10100</v>
      </c>
      <c r="Q55" s="57" t="str">
        <f>'[3]325 KHz'!N27</f>
        <v>0</v>
      </c>
      <c r="R55" s="57" t="str">
        <f>'[3]325 KHz'!O27</f>
        <v>19</v>
      </c>
      <c r="S55" s="57" t="str">
        <f>'[3]325 KHz'!P27</f>
        <v>000110</v>
      </c>
      <c r="T55" s="57" t="str">
        <f>'[3]325 KHz'!Q27</f>
        <v>01</v>
      </c>
      <c r="U55" s="57" t="str">
        <f>'[3]325 KHz'!R27</f>
        <v>4B</v>
      </c>
      <c r="V55" s="57" t="str">
        <f>'[3]325 KHz'!S27</f>
        <v>01</v>
      </c>
      <c r="W55" s="57" t="str">
        <f>'[3]325 KHz'!T27</f>
        <v>00101</v>
      </c>
      <c r="X55" s="57" t="str">
        <f>'[3]325 KHz'!U27</f>
        <v>1</v>
      </c>
      <c r="Y55" s="57" t="str">
        <f t="shared" si="12"/>
        <v>130BE8194B</v>
      </c>
      <c r="Z55" s="57">
        <f t="shared" si="3"/>
        <v>200</v>
      </c>
      <c r="AA55" s="57">
        <f t="shared" si="4"/>
        <v>30</v>
      </c>
      <c r="AB55" s="57">
        <f t="shared" si="5"/>
        <v>1.6664999999999999</v>
      </c>
      <c r="AC55" s="57">
        <f t="shared" si="6"/>
        <v>16</v>
      </c>
      <c r="AD55" s="57">
        <f t="shared" si="7"/>
        <v>1600</v>
      </c>
      <c r="AE55" s="57">
        <f t="shared" si="8"/>
        <v>50</v>
      </c>
      <c r="AF55" s="57">
        <f t="shared" si="9"/>
        <v>10</v>
      </c>
      <c r="AG55" s="57">
        <f t="shared" si="10"/>
        <v>18.75</v>
      </c>
      <c r="AH55" s="57">
        <f t="shared" si="11"/>
        <v>125</v>
      </c>
      <c r="AI55" s="57">
        <v>4000</v>
      </c>
      <c r="AK55" s="57">
        <f t="shared" si="13"/>
        <v>325</v>
      </c>
      <c r="AL55" s="57">
        <f t="shared" si="14"/>
        <v>21</v>
      </c>
      <c r="AM55" s="57" t="str">
        <f t="shared" si="26"/>
        <v>130BE8194B</v>
      </c>
      <c r="AN55" s="57">
        <f t="shared" si="26"/>
        <v>200</v>
      </c>
      <c r="AO55" s="57">
        <f t="shared" si="26"/>
        <v>30</v>
      </c>
      <c r="AP55" s="57">
        <f t="shared" si="15"/>
        <v>320</v>
      </c>
      <c r="AQ55" s="57">
        <f t="shared" si="16"/>
        <v>533.28</v>
      </c>
      <c r="AR55" s="57">
        <f t="shared" si="17"/>
        <v>16</v>
      </c>
      <c r="AS55" s="57">
        <f t="shared" si="27"/>
        <v>50</v>
      </c>
      <c r="AT55" s="57">
        <f t="shared" si="27"/>
        <v>10</v>
      </c>
      <c r="AU55" s="57">
        <f t="shared" si="18"/>
        <v>3750</v>
      </c>
      <c r="AV55" s="57">
        <f t="shared" si="19"/>
        <v>125</v>
      </c>
      <c r="AW55" s="57">
        <f t="shared" si="20"/>
        <v>6</v>
      </c>
      <c r="AX55" s="382">
        <f t="shared" si="21"/>
        <v>9.9481787611195713</v>
      </c>
      <c r="AY55" s="382">
        <f t="shared" si="22"/>
        <v>331.57279810811531</v>
      </c>
      <c r="AZ55" s="57">
        <f t="shared" si="23"/>
        <v>0.5</v>
      </c>
      <c r="BA55" s="382">
        <f t="shared" si="24"/>
        <v>4.2441318157838754</v>
      </c>
      <c r="BB55" s="382">
        <f t="shared" si="25"/>
        <v>127.32395447351627</v>
      </c>
    </row>
    <row r="56" spans="1:54" x14ac:dyDescent="0.25">
      <c r="A56" s="57">
        <f t="shared" si="2"/>
        <v>54</v>
      </c>
      <c r="B56" s="57">
        <v>325</v>
      </c>
      <c r="C56" s="57">
        <v>1</v>
      </c>
      <c r="D56" s="57" t="str">
        <f>'[3]325 KHz'!A28</f>
        <v>10110</v>
      </c>
      <c r="E56" s="57">
        <f>'[3]325 KHz'!B28</f>
        <v>5</v>
      </c>
      <c r="F56" s="57" t="str">
        <f>'[3]325 KHz'!C28</f>
        <v>13</v>
      </c>
      <c r="G56" s="57" t="str">
        <f>'[3]325 KHz'!D28</f>
        <v>00</v>
      </c>
      <c r="H56" s="57" t="str">
        <f>'[3]325 KHz'!E28</f>
        <v>01</v>
      </c>
      <c r="I56" s="57" t="str">
        <f>'[3]325 KHz'!F28</f>
        <v>00</v>
      </c>
      <c r="J56" s="57" t="str">
        <f>'[3]325 KHz'!G28</f>
        <v>11</v>
      </c>
      <c r="K56" s="57" t="str">
        <f>'[3]325 KHz'!H28</f>
        <v>12</v>
      </c>
      <c r="L56" s="57" t="str">
        <f>'[3]325 KHz'!I28</f>
        <v>000100</v>
      </c>
      <c r="M56" s="57" t="str">
        <f>'[3]325 KHz'!J28</f>
        <v>10</v>
      </c>
      <c r="N56" s="57" t="str">
        <f>'[3]325 KHz'!K28</f>
        <v>94</v>
      </c>
      <c r="O56" s="57" t="str">
        <f>'[3]325 KHz'!L28</f>
        <v>10</v>
      </c>
      <c r="P56" s="57" t="str">
        <f>'[3]325 KHz'!M28</f>
        <v>01010</v>
      </c>
      <c r="Q56" s="57" t="str">
        <f>'[3]325 KHz'!N28</f>
        <v>0</v>
      </c>
      <c r="R56" s="57" t="str">
        <f>'[3]325 KHz'!O28</f>
        <v>19</v>
      </c>
      <c r="S56" s="57" t="str">
        <f>'[3]325 KHz'!P28</f>
        <v>000110</v>
      </c>
      <c r="T56" s="57" t="str">
        <f>'[3]325 KHz'!Q28</f>
        <v>01</v>
      </c>
      <c r="U56" s="57" t="str">
        <f>'[3]325 KHz'!R28</f>
        <v>4B</v>
      </c>
      <c r="V56" s="57" t="str">
        <f>'[3]325 KHz'!S28</f>
        <v>01</v>
      </c>
      <c r="W56" s="57" t="str">
        <f>'[3]325 KHz'!T28</f>
        <v>00101</v>
      </c>
      <c r="X56" s="57" t="str">
        <f>'[3]325 KHz'!U28</f>
        <v>1</v>
      </c>
      <c r="Y56" s="57" t="str">
        <f t="shared" si="12"/>
        <v>131294194B</v>
      </c>
      <c r="Z56" s="57">
        <f t="shared" si="3"/>
        <v>200</v>
      </c>
      <c r="AA56" s="57">
        <f t="shared" si="4"/>
        <v>30</v>
      </c>
      <c r="AB56" s="57">
        <f t="shared" si="5"/>
        <v>1.6664999999999999</v>
      </c>
      <c r="AC56" s="57">
        <f t="shared" si="6"/>
        <v>16</v>
      </c>
      <c r="AD56" s="57">
        <f t="shared" si="7"/>
        <v>1600</v>
      </c>
      <c r="AE56" s="57">
        <f t="shared" si="8"/>
        <v>50</v>
      </c>
      <c r="AF56" s="57">
        <f t="shared" si="9"/>
        <v>20</v>
      </c>
      <c r="AG56" s="57">
        <f t="shared" si="10"/>
        <v>12.5</v>
      </c>
      <c r="AH56" s="57">
        <f t="shared" si="11"/>
        <v>62.5</v>
      </c>
      <c r="AI56" s="57">
        <v>4000</v>
      </c>
      <c r="AK56" s="57">
        <f t="shared" si="13"/>
        <v>325</v>
      </c>
      <c r="AL56" s="57">
        <f t="shared" si="14"/>
        <v>22</v>
      </c>
      <c r="AM56" s="57" t="str">
        <f t="shared" si="26"/>
        <v>131294194B</v>
      </c>
      <c r="AN56" s="57">
        <f t="shared" si="26"/>
        <v>200</v>
      </c>
      <c r="AO56" s="57">
        <f t="shared" si="26"/>
        <v>30</v>
      </c>
      <c r="AP56" s="57">
        <f t="shared" si="15"/>
        <v>320</v>
      </c>
      <c r="AQ56" s="57">
        <f t="shared" si="16"/>
        <v>533.28</v>
      </c>
      <c r="AR56" s="57">
        <f t="shared" si="17"/>
        <v>16</v>
      </c>
      <c r="AS56" s="57">
        <f t="shared" si="27"/>
        <v>50</v>
      </c>
      <c r="AT56" s="57">
        <f t="shared" si="27"/>
        <v>20</v>
      </c>
      <c r="AU56" s="57">
        <f t="shared" si="18"/>
        <v>2500</v>
      </c>
      <c r="AV56" s="57">
        <f t="shared" si="19"/>
        <v>62.5</v>
      </c>
      <c r="AW56" s="57">
        <f t="shared" si="20"/>
        <v>6</v>
      </c>
      <c r="AX56" s="382">
        <f t="shared" si="21"/>
        <v>9.9481787611195713</v>
      </c>
      <c r="AY56" s="382">
        <f t="shared" si="22"/>
        <v>331.57279810811531</v>
      </c>
      <c r="AZ56" s="57">
        <f t="shared" si="23"/>
        <v>1</v>
      </c>
      <c r="BA56" s="382">
        <f t="shared" si="24"/>
        <v>3.183098861837907</v>
      </c>
      <c r="BB56" s="382">
        <f t="shared" si="25"/>
        <v>127.32395447351627</v>
      </c>
    </row>
    <row r="57" spans="1:54" x14ac:dyDescent="0.25">
      <c r="A57" s="57">
        <f t="shared" si="2"/>
        <v>55</v>
      </c>
      <c r="B57" s="57">
        <v>325</v>
      </c>
      <c r="C57" s="57">
        <v>1</v>
      </c>
      <c r="D57" s="57" t="str">
        <f>'[3]325 KHz'!A29</f>
        <v>10111</v>
      </c>
      <c r="E57" s="57">
        <f>'[3]325 KHz'!B29</f>
        <v>5</v>
      </c>
      <c r="F57" s="57" t="str">
        <f>'[3]325 KHz'!C29</f>
        <v>13</v>
      </c>
      <c r="G57" s="57" t="str">
        <f>'[3]325 KHz'!D29</f>
        <v>00</v>
      </c>
      <c r="H57" s="57" t="str">
        <f>'[3]325 KHz'!E29</f>
        <v>01</v>
      </c>
      <c r="I57" s="57" t="str">
        <f>'[3]325 KHz'!F29</f>
        <v>00</v>
      </c>
      <c r="J57" s="57" t="str">
        <f>'[3]325 KHz'!G29</f>
        <v>11</v>
      </c>
      <c r="K57" s="57" t="str">
        <f>'[3]325 KHz'!H29</f>
        <v>21</v>
      </c>
      <c r="L57" s="57" t="str">
        <f>'[3]325 KHz'!I29</f>
        <v>001000</v>
      </c>
      <c r="M57" s="57" t="str">
        <f>'[3]325 KHz'!J29</f>
        <v>01</v>
      </c>
      <c r="N57" s="57" t="str">
        <f>'[3]325 KHz'!K29</f>
        <v>4A</v>
      </c>
      <c r="O57" s="57" t="str">
        <f>'[3]325 KHz'!L29</f>
        <v>01</v>
      </c>
      <c r="P57" s="57" t="str">
        <f>'[3]325 KHz'!M29</f>
        <v>00101</v>
      </c>
      <c r="Q57" s="57" t="str">
        <f>'[3]325 KHz'!N29</f>
        <v>0</v>
      </c>
      <c r="R57" s="57" t="str">
        <f>'[3]325 KHz'!O29</f>
        <v>19</v>
      </c>
      <c r="S57" s="57" t="str">
        <f>'[3]325 KHz'!P29</f>
        <v>000110</v>
      </c>
      <c r="T57" s="57" t="str">
        <f>'[3]325 KHz'!Q29</f>
        <v>01</v>
      </c>
      <c r="U57" s="57" t="str">
        <f>'[3]325 KHz'!R29</f>
        <v>4B</v>
      </c>
      <c r="V57" s="57" t="str">
        <f>'[3]325 KHz'!S29</f>
        <v>01</v>
      </c>
      <c r="W57" s="57" t="str">
        <f>'[3]325 KHz'!T29</f>
        <v>00101</v>
      </c>
      <c r="X57" s="57" t="str">
        <f>'[3]325 KHz'!U29</f>
        <v>1</v>
      </c>
      <c r="Y57" s="57" t="str">
        <f t="shared" si="12"/>
        <v>13214A194B</v>
      </c>
      <c r="Z57" s="57">
        <f t="shared" si="3"/>
        <v>200</v>
      </c>
      <c r="AA57" s="57">
        <f t="shared" si="4"/>
        <v>30</v>
      </c>
      <c r="AB57" s="57">
        <f t="shared" si="5"/>
        <v>1.6664999999999999</v>
      </c>
      <c r="AC57" s="57">
        <f t="shared" si="6"/>
        <v>16</v>
      </c>
      <c r="AD57" s="57">
        <f t="shared" si="7"/>
        <v>1600</v>
      </c>
      <c r="AE57" s="57">
        <f t="shared" si="8"/>
        <v>50</v>
      </c>
      <c r="AF57" s="57">
        <f t="shared" si="9"/>
        <v>40</v>
      </c>
      <c r="AG57" s="57">
        <f t="shared" si="10"/>
        <v>6.25</v>
      </c>
      <c r="AH57" s="57">
        <f t="shared" si="11"/>
        <v>31.25</v>
      </c>
      <c r="AI57" s="57">
        <v>4000</v>
      </c>
      <c r="AK57" s="57">
        <f t="shared" si="13"/>
        <v>325</v>
      </c>
      <c r="AL57" s="57">
        <f t="shared" si="14"/>
        <v>23</v>
      </c>
      <c r="AM57" s="57" t="str">
        <f t="shared" si="26"/>
        <v>13214A194B</v>
      </c>
      <c r="AN57" s="57">
        <f t="shared" si="26"/>
        <v>200</v>
      </c>
      <c r="AO57" s="57">
        <f t="shared" si="26"/>
        <v>30</v>
      </c>
      <c r="AP57" s="57">
        <f t="shared" si="15"/>
        <v>320</v>
      </c>
      <c r="AQ57" s="57">
        <f t="shared" si="16"/>
        <v>533.28</v>
      </c>
      <c r="AR57" s="57">
        <f t="shared" si="17"/>
        <v>16</v>
      </c>
      <c r="AS57" s="57">
        <f t="shared" si="27"/>
        <v>50</v>
      </c>
      <c r="AT57" s="57">
        <f t="shared" si="27"/>
        <v>40</v>
      </c>
      <c r="AU57" s="57">
        <f t="shared" si="18"/>
        <v>1250</v>
      </c>
      <c r="AV57" s="57">
        <f t="shared" si="19"/>
        <v>31.25</v>
      </c>
      <c r="AW57" s="57">
        <f t="shared" si="20"/>
        <v>6</v>
      </c>
      <c r="AX57" s="382">
        <f t="shared" si="21"/>
        <v>9.9481787611195713</v>
      </c>
      <c r="AY57" s="382">
        <f t="shared" si="22"/>
        <v>331.57279810811531</v>
      </c>
      <c r="AZ57" s="57">
        <f t="shared" si="23"/>
        <v>2</v>
      </c>
      <c r="BA57" s="382">
        <f t="shared" si="24"/>
        <v>3.183098861837907</v>
      </c>
      <c r="BB57" s="382">
        <f t="shared" si="25"/>
        <v>127.32395447351627</v>
      </c>
    </row>
    <row r="58" spans="1:54" x14ac:dyDescent="0.25">
      <c r="A58" s="57">
        <f t="shared" si="2"/>
        <v>56</v>
      </c>
      <c r="B58" s="57">
        <v>325</v>
      </c>
      <c r="C58" s="57">
        <v>1</v>
      </c>
      <c r="D58" s="57" t="str">
        <f>'[3]325 KHz'!A30</f>
        <v>11000</v>
      </c>
      <c r="E58" s="57">
        <f>'[3]325 KHz'!B30</f>
        <v>5</v>
      </c>
      <c r="F58" s="57" t="str">
        <f>'[3]325 KHz'!C30</f>
        <v>13</v>
      </c>
      <c r="G58" s="57" t="str">
        <f>'[3]325 KHz'!D30</f>
        <v>00</v>
      </c>
      <c r="H58" s="57" t="str">
        <f>'[3]325 KHz'!E30</f>
        <v>01</v>
      </c>
      <c r="I58" s="57" t="str">
        <f>'[3]325 KHz'!F30</f>
        <v>00</v>
      </c>
      <c r="J58" s="57" t="str">
        <f>'[3]325 KHz'!G30</f>
        <v>11</v>
      </c>
      <c r="K58" s="57" t="str">
        <f>'[3]325 KHz'!H30</f>
        <v>40</v>
      </c>
      <c r="L58" s="57" t="str">
        <f>'[3]325 KHz'!I30</f>
        <v>010000</v>
      </c>
      <c r="M58" s="57" t="str">
        <f>'[3]325 KHz'!J30</f>
        <v>00</v>
      </c>
      <c r="N58" s="57" t="str">
        <f>'[3]325 KHz'!K30</f>
        <v>84</v>
      </c>
      <c r="O58" s="57" t="str">
        <f>'[3]325 KHz'!L30</f>
        <v>10</v>
      </c>
      <c r="P58" s="57" t="str">
        <f>'[3]325 KHz'!M30</f>
        <v>00010</v>
      </c>
      <c r="Q58" s="57" t="str">
        <f>'[3]325 KHz'!N30</f>
        <v>0</v>
      </c>
      <c r="R58" s="57" t="str">
        <f>'[3]325 KHz'!O30</f>
        <v>19</v>
      </c>
      <c r="S58" s="57" t="str">
        <f>'[3]325 KHz'!P30</f>
        <v>000110</v>
      </c>
      <c r="T58" s="57" t="str">
        <f>'[3]325 KHz'!Q30</f>
        <v>01</v>
      </c>
      <c r="U58" s="57" t="str">
        <f>'[3]325 KHz'!R30</f>
        <v>4B</v>
      </c>
      <c r="V58" s="57" t="str">
        <f>'[3]325 KHz'!S30</f>
        <v>01</v>
      </c>
      <c r="W58" s="57" t="str">
        <f>'[3]325 KHz'!T30</f>
        <v>00101</v>
      </c>
      <c r="X58" s="57" t="str">
        <f>'[3]325 KHz'!U30</f>
        <v>1</v>
      </c>
      <c r="Y58" s="57" t="str">
        <f t="shared" si="12"/>
        <v>134084194B</v>
      </c>
      <c r="Z58" s="57">
        <f t="shared" si="3"/>
        <v>200</v>
      </c>
      <c r="AA58" s="57">
        <f t="shared" si="4"/>
        <v>30</v>
      </c>
      <c r="AB58" s="57">
        <f t="shared" si="5"/>
        <v>1.6664999999999999</v>
      </c>
      <c r="AC58" s="57">
        <f t="shared" si="6"/>
        <v>16</v>
      </c>
      <c r="AD58" s="57">
        <f t="shared" si="7"/>
        <v>1600</v>
      </c>
      <c r="AE58" s="57">
        <f t="shared" si="8"/>
        <v>50</v>
      </c>
      <c r="AF58" s="57">
        <f t="shared" si="9"/>
        <v>80</v>
      </c>
      <c r="AG58" s="57">
        <f t="shared" si="10"/>
        <v>2.5</v>
      </c>
      <c r="AH58" s="57">
        <f t="shared" si="11"/>
        <v>12.5</v>
      </c>
      <c r="AI58" s="57">
        <v>4000</v>
      </c>
      <c r="AK58" s="57">
        <f t="shared" si="13"/>
        <v>325</v>
      </c>
      <c r="AL58" s="57">
        <f t="shared" si="14"/>
        <v>24</v>
      </c>
      <c r="AM58" s="57" t="str">
        <f t="shared" si="26"/>
        <v>134084194B</v>
      </c>
      <c r="AN58" s="57">
        <f t="shared" si="26"/>
        <v>200</v>
      </c>
      <c r="AO58" s="57">
        <f t="shared" si="26"/>
        <v>30</v>
      </c>
      <c r="AP58" s="57">
        <f t="shared" si="15"/>
        <v>320</v>
      </c>
      <c r="AQ58" s="57">
        <f t="shared" si="16"/>
        <v>533.28</v>
      </c>
      <c r="AR58" s="57">
        <f t="shared" si="17"/>
        <v>16</v>
      </c>
      <c r="AS58" s="57">
        <f t="shared" si="27"/>
        <v>50</v>
      </c>
      <c r="AT58" s="57">
        <f t="shared" si="27"/>
        <v>80</v>
      </c>
      <c r="AU58" s="57">
        <f t="shared" si="18"/>
        <v>500</v>
      </c>
      <c r="AV58" s="57">
        <f t="shared" si="19"/>
        <v>12.5</v>
      </c>
      <c r="AW58" s="57">
        <f t="shared" si="20"/>
        <v>6</v>
      </c>
      <c r="AX58" s="382">
        <f t="shared" si="21"/>
        <v>9.9481787611195713</v>
      </c>
      <c r="AY58" s="382">
        <f t="shared" si="22"/>
        <v>331.57279810811531</v>
      </c>
      <c r="AZ58" s="57">
        <f t="shared" si="23"/>
        <v>4</v>
      </c>
      <c r="BA58" s="382">
        <f t="shared" si="24"/>
        <v>3.9788735772973833</v>
      </c>
      <c r="BB58" s="382">
        <f t="shared" si="25"/>
        <v>159.15494309189535</v>
      </c>
    </row>
    <row r="59" spans="1:54" x14ac:dyDescent="0.25">
      <c r="A59" s="57">
        <f t="shared" si="2"/>
        <v>57</v>
      </c>
      <c r="B59" s="57">
        <v>325</v>
      </c>
      <c r="C59" s="57">
        <v>1</v>
      </c>
      <c r="D59" s="57" t="str">
        <f>'[3]325 KHz'!A31</f>
        <v>11001</v>
      </c>
      <c r="E59" s="57">
        <f>'[3]325 KHz'!B31</f>
        <v>5</v>
      </c>
      <c r="F59" s="57" t="str">
        <f>'[3]325 KHz'!C31</f>
        <v>13</v>
      </c>
      <c r="G59" s="57" t="str">
        <f>'[3]325 KHz'!D31</f>
        <v>00</v>
      </c>
      <c r="H59" s="57" t="str">
        <f>'[3]325 KHz'!E31</f>
        <v>01</v>
      </c>
      <c r="I59" s="57" t="str">
        <f>'[3]325 KHz'!F31</f>
        <v>00</v>
      </c>
      <c r="J59" s="57" t="str">
        <f>'[3]325 KHz'!G31</f>
        <v>11</v>
      </c>
      <c r="K59" s="57" t="str">
        <f>'[3]325 KHz'!H31</f>
        <v>80</v>
      </c>
      <c r="L59" s="57" t="str">
        <f>'[3]325 KHz'!I31</f>
        <v>100000</v>
      </c>
      <c r="M59" s="57" t="str">
        <f>'[3]325 KHz'!J31</f>
        <v>00</v>
      </c>
      <c r="N59" s="57" t="str">
        <f>'[3]325 KHz'!K31</f>
        <v>42</v>
      </c>
      <c r="O59" s="57" t="str">
        <f>'[3]325 KHz'!L31</f>
        <v>01</v>
      </c>
      <c r="P59" s="57" t="str">
        <f>'[3]325 KHz'!M31</f>
        <v>00001</v>
      </c>
      <c r="Q59" s="57" t="str">
        <f>'[3]325 KHz'!N31</f>
        <v>0</v>
      </c>
      <c r="R59" s="57" t="str">
        <f>'[3]325 KHz'!O31</f>
        <v>19</v>
      </c>
      <c r="S59" s="57" t="str">
        <f>'[3]325 KHz'!P31</f>
        <v>000110</v>
      </c>
      <c r="T59" s="57" t="str">
        <f>'[3]325 KHz'!Q31</f>
        <v>01</v>
      </c>
      <c r="U59" s="57" t="str">
        <f>'[3]325 KHz'!R31</f>
        <v>4B</v>
      </c>
      <c r="V59" s="57" t="str">
        <f>'[3]325 KHz'!S31</f>
        <v>01</v>
      </c>
      <c r="W59" s="57" t="str">
        <f>'[3]325 KHz'!T31</f>
        <v>00101</v>
      </c>
      <c r="X59" s="57" t="str">
        <f>'[3]325 KHz'!U31</f>
        <v>1</v>
      </c>
      <c r="Y59" s="57" t="str">
        <f t="shared" si="12"/>
        <v>138042194B</v>
      </c>
      <c r="Z59" s="57">
        <f t="shared" si="3"/>
        <v>200</v>
      </c>
      <c r="AA59" s="57">
        <f t="shared" si="4"/>
        <v>30</v>
      </c>
      <c r="AB59" s="57">
        <f t="shared" si="5"/>
        <v>1.6664999999999999</v>
      </c>
      <c r="AC59" s="57">
        <f t="shared" si="6"/>
        <v>16</v>
      </c>
      <c r="AD59" s="57">
        <f t="shared" si="7"/>
        <v>1600</v>
      </c>
      <c r="AE59" s="57">
        <f t="shared" si="8"/>
        <v>50</v>
      </c>
      <c r="AF59" s="57">
        <f t="shared" si="9"/>
        <v>160</v>
      </c>
      <c r="AG59" s="57">
        <f t="shared" si="10"/>
        <v>1.25</v>
      </c>
      <c r="AH59" s="57">
        <f t="shared" si="11"/>
        <v>6.25</v>
      </c>
      <c r="AI59" s="57">
        <v>4000</v>
      </c>
      <c r="AK59" s="57">
        <f t="shared" si="13"/>
        <v>325</v>
      </c>
      <c r="AL59" s="57">
        <f t="shared" si="14"/>
        <v>25</v>
      </c>
      <c r="AM59" s="57" t="str">
        <f t="shared" si="26"/>
        <v>138042194B</v>
      </c>
      <c r="AN59" s="57">
        <f t="shared" si="26"/>
        <v>200</v>
      </c>
      <c r="AO59" s="57">
        <f t="shared" si="26"/>
        <v>30</v>
      </c>
      <c r="AP59" s="57">
        <f t="shared" si="15"/>
        <v>320</v>
      </c>
      <c r="AQ59" s="57">
        <f t="shared" si="16"/>
        <v>533.28</v>
      </c>
      <c r="AR59" s="57">
        <f t="shared" si="17"/>
        <v>16</v>
      </c>
      <c r="AS59" s="57">
        <f t="shared" si="27"/>
        <v>50</v>
      </c>
      <c r="AT59" s="57">
        <f t="shared" si="27"/>
        <v>160</v>
      </c>
      <c r="AU59" s="57">
        <f t="shared" si="18"/>
        <v>250</v>
      </c>
      <c r="AV59" s="57">
        <f t="shared" si="19"/>
        <v>6.25</v>
      </c>
      <c r="AW59" s="57">
        <f t="shared" si="20"/>
        <v>6</v>
      </c>
      <c r="AX59" s="382">
        <f t="shared" si="21"/>
        <v>9.9481787611195713</v>
      </c>
      <c r="AY59" s="382">
        <f t="shared" si="22"/>
        <v>331.57279810811531</v>
      </c>
      <c r="AZ59" s="57">
        <f t="shared" si="23"/>
        <v>8</v>
      </c>
      <c r="BA59" s="382">
        <f t="shared" si="24"/>
        <v>3.9788735772973833</v>
      </c>
      <c r="BB59" s="382">
        <f t="shared" si="25"/>
        <v>159.15494309189535</v>
      </c>
    </row>
    <row r="60" spans="1:54" x14ac:dyDescent="0.25">
      <c r="A60" s="57">
        <f t="shared" si="2"/>
        <v>58</v>
      </c>
      <c r="B60" s="57">
        <v>325</v>
      </c>
      <c r="C60" s="57">
        <v>1</v>
      </c>
      <c r="D60" s="57" t="str">
        <f>'[3]325 KHz'!A32</f>
        <v>11010</v>
      </c>
      <c r="E60" s="57">
        <f>'[3]325 KHz'!B32</f>
        <v>5</v>
      </c>
      <c r="F60" s="57" t="str">
        <f>'[3]325 KHz'!C32</f>
        <v>13</v>
      </c>
      <c r="G60" s="57" t="str">
        <f>'[3]325 KHz'!D32</f>
        <v>00</v>
      </c>
      <c r="H60" s="57" t="str">
        <f>'[3]325 KHz'!E32</f>
        <v>01</v>
      </c>
      <c r="I60" s="57" t="str">
        <f>'[3]325 KHz'!F32</f>
        <v>00</v>
      </c>
      <c r="J60" s="57" t="str">
        <f>'[3]325 KHz'!G32</f>
        <v>11</v>
      </c>
      <c r="K60" s="57" t="str">
        <f>'[3]325 KHz'!H32</f>
        <v>0B</v>
      </c>
      <c r="L60" s="57" t="str">
        <f>'[3]325 KHz'!I32</f>
        <v>000010</v>
      </c>
      <c r="M60" s="57" t="str">
        <f>'[3]325 KHz'!J32</f>
        <v>11</v>
      </c>
      <c r="N60" s="57" t="str">
        <f>'[3]325 KHz'!K32</f>
        <v>E8</v>
      </c>
      <c r="O60" s="57" t="str">
        <f>'[3]325 KHz'!L32</f>
        <v>11</v>
      </c>
      <c r="P60" s="57" t="str">
        <f>'[3]325 KHz'!M32</f>
        <v>10100</v>
      </c>
      <c r="Q60" s="57" t="str">
        <f>'[3]325 KHz'!N32</f>
        <v>0</v>
      </c>
      <c r="R60" s="57" t="str">
        <f>'[3]325 KHz'!O32</f>
        <v>1C</v>
      </c>
      <c r="S60" s="57" t="str">
        <f>'[3]325 KHz'!P32</f>
        <v>000111</v>
      </c>
      <c r="T60" s="57" t="str">
        <f>'[3]325 KHz'!Q32</f>
        <v>00</v>
      </c>
      <c r="U60" s="57" t="str">
        <f>'[3]325 KHz'!R32</f>
        <v>8B</v>
      </c>
      <c r="V60" s="57" t="str">
        <f>'[3]325 KHz'!S32</f>
        <v>10</v>
      </c>
      <c r="W60" s="57" t="str">
        <f>'[3]325 KHz'!T32</f>
        <v>00101</v>
      </c>
      <c r="X60" s="57" t="str">
        <f>'[3]325 KHz'!U32</f>
        <v>1</v>
      </c>
      <c r="Y60" s="57" t="str">
        <f t="shared" si="12"/>
        <v>130BE81C8B</v>
      </c>
      <c r="Z60" s="57">
        <f t="shared" si="3"/>
        <v>200</v>
      </c>
      <c r="AA60" s="57">
        <f t="shared" si="4"/>
        <v>35</v>
      </c>
      <c r="AB60" s="57">
        <f t="shared" si="5"/>
        <v>0.66659999999999997</v>
      </c>
      <c r="AC60" s="57">
        <f t="shared" si="6"/>
        <v>16</v>
      </c>
      <c r="AD60" s="57">
        <f t="shared" si="7"/>
        <v>1600</v>
      </c>
      <c r="AE60" s="57">
        <f t="shared" si="8"/>
        <v>50</v>
      </c>
      <c r="AF60" s="57">
        <f t="shared" si="9"/>
        <v>10</v>
      </c>
      <c r="AG60" s="57">
        <f t="shared" si="10"/>
        <v>18.75</v>
      </c>
      <c r="AH60" s="57">
        <f t="shared" si="11"/>
        <v>125</v>
      </c>
      <c r="AI60" s="57">
        <v>4000</v>
      </c>
      <c r="AK60" s="57">
        <f t="shared" si="13"/>
        <v>325</v>
      </c>
      <c r="AL60" s="57">
        <f t="shared" si="14"/>
        <v>26</v>
      </c>
      <c r="AM60" s="57" t="str">
        <f t="shared" si="26"/>
        <v>130BE81C8B</v>
      </c>
      <c r="AN60" s="57">
        <f t="shared" si="26"/>
        <v>200</v>
      </c>
      <c r="AO60" s="57">
        <f t="shared" si="26"/>
        <v>35</v>
      </c>
      <c r="AP60" s="57">
        <f t="shared" si="15"/>
        <v>320</v>
      </c>
      <c r="AQ60" s="57">
        <f t="shared" si="16"/>
        <v>213.31199999999998</v>
      </c>
      <c r="AR60" s="57">
        <f t="shared" si="17"/>
        <v>16</v>
      </c>
      <c r="AS60" s="57">
        <f t="shared" si="27"/>
        <v>50</v>
      </c>
      <c r="AT60" s="57">
        <f t="shared" si="27"/>
        <v>10</v>
      </c>
      <c r="AU60" s="57">
        <f t="shared" si="18"/>
        <v>3750</v>
      </c>
      <c r="AV60" s="57">
        <f t="shared" si="19"/>
        <v>125</v>
      </c>
      <c r="AW60" s="57">
        <f t="shared" si="20"/>
        <v>7</v>
      </c>
      <c r="AX60" s="382">
        <f t="shared" si="21"/>
        <v>21.317525916684797</v>
      </c>
      <c r="AY60" s="382">
        <f t="shared" si="22"/>
        <v>284.20525552124161</v>
      </c>
      <c r="AZ60" s="57">
        <f t="shared" si="23"/>
        <v>0.5</v>
      </c>
      <c r="BA60" s="382">
        <f t="shared" si="24"/>
        <v>4.2441318157838754</v>
      </c>
      <c r="BB60" s="382">
        <f t="shared" si="25"/>
        <v>127.32395447351627</v>
      </c>
    </row>
    <row r="61" spans="1:54" x14ac:dyDescent="0.25">
      <c r="A61" s="57">
        <f t="shared" si="2"/>
        <v>59</v>
      </c>
      <c r="B61" s="57">
        <v>325</v>
      </c>
      <c r="C61" s="57">
        <v>1</v>
      </c>
      <c r="D61" s="57" t="str">
        <f>'[3]325 KHz'!A33</f>
        <v>11011</v>
      </c>
      <c r="E61" s="57">
        <f>'[3]325 KHz'!B33</f>
        <v>5</v>
      </c>
      <c r="F61" s="57" t="str">
        <f>'[3]325 KHz'!C33</f>
        <v>13</v>
      </c>
      <c r="G61" s="57" t="str">
        <f>'[3]325 KHz'!D33</f>
        <v>00</v>
      </c>
      <c r="H61" s="57" t="str">
        <f>'[3]325 KHz'!E33</f>
        <v>01</v>
      </c>
      <c r="I61" s="57" t="str">
        <f>'[3]325 KHz'!F33</f>
        <v>00</v>
      </c>
      <c r="J61" s="57" t="str">
        <f>'[3]325 KHz'!G33</f>
        <v>11</v>
      </c>
      <c r="K61" s="57" t="str">
        <f>'[3]325 KHz'!H33</f>
        <v>12</v>
      </c>
      <c r="L61" s="57" t="str">
        <f>'[3]325 KHz'!I33</f>
        <v>000100</v>
      </c>
      <c r="M61" s="57" t="str">
        <f>'[3]325 KHz'!J33</f>
        <v>10</v>
      </c>
      <c r="N61" s="57" t="str">
        <f>'[3]325 KHz'!K33</f>
        <v>94</v>
      </c>
      <c r="O61" s="57" t="str">
        <f>'[3]325 KHz'!L33</f>
        <v>10</v>
      </c>
      <c r="P61" s="57" t="str">
        <f>'[3]325 KHz'!M33</f>
        <v>01010</v>
      </c>
      <c r="Q61" s="57" t="str">
        <f>'[3]325 KHz'!N33</f>
        <v>0</v>
      </c>
      <c r="R61" s="57" t="str">
        <f>'[3]325 KHz'!O33</f>
        <v>1C</v>
      </c>
      <c r="S61" s="57" t="str">
        <f>'[3]325 KHz'!P33</f>
        <v>000111</v>
      </c>
      <c r="T61" s="57" t="str">
        <f>'[3]325 KHz'!Q33</f>
        <v>00</v>
      </c>
      <c r="U61" s="57" t="str">
        <f>'[3]325 KHz'!R33</f>
        <v>8B</v>
      </c>
      <c r="V61" s="57" t="str">
        <f>'[3]325 KHz'!S33</f>
        <v>10</v>
      </c>
      <c r="W61" s="57" t="str">
        <f>'[3]325 KHz'!T33</f>
        <v>00101</v>
      </c>
      <c r="X61" s="57" t="str">
        <f>'[3]325 KHz'!U33</f>
        <v>1</v>
      </c>
      <c r="Y61" s="57" t="str">
        <f t="shared" si="12"/>
        <v>1312941C8B</v>
      </c>
      <c r="Z61" s="57">
        <f t="shared" si="3"/>
        <v>200</v>
      </c>
      <c r="AA61" s="57">
        <f t="shared" si="4"/>
        <v>35</v>
      </c>
      <c r="AB61" s="57">
        <f t="shared" si="5"/>
        <v>0.66659999999999997</v>
      </c>
      <c r="AC61" s="57">
        <f t="shared" si="6"/>
        <v>16</v>
      </c>
      <c r="AD61" s="57">
        <f t="shared" si="7"/>
        <v>1600</v>
      </c>
      <c r="AE61" s="57">
        <f t="shared" si="8"/>
        <v>50</v>
      </c>
      <c r="AF61" s="57">
        <f t="shared" si="9"/>
        <v>20</v>
      </c>
      <c r="AG61" s="57">
        <f t="shared" si="10"/>
        <v>12.5</v>
      </c>
      <c r="AH61" s="57">
        <f t="shared" si="11"/>
        <v>62.5</v>
      </c>
      <c r="AI61" s="57">
        <v>4000</v>
      </c>
      <c r="AK61" s="57">
        <f t="shared" si="13"/>
        <v>325</v>
      </c>
      <c r="AL61" s="57">
        <f t="shared" si="14"/>
        <v>27</v>
      </c>
      <c r="AM61" s="57" t="str">
        <f t="shared" si="26"/>
        <v>1312941C8B</v>
      </c>
      <c r="AN61" s="57">
        <f t="shared" si="26"/>
        <v>200</v>
      </c>
      <c r="AO61" s="57">
        <f t="shared" si="26"/>
        <v>35</v>
      </c>
      <c r="AP61" s="57">
        <f t="shared" si="15"/>
        <v>320</v>
      </c>
      <c r="AQ61" s="57">
        <f t="shared" si="16"/>
        <v>213.31199999999998</v>
      </c>
      <c r="AR61" s="57">
        <f t="shared" si="17"/>
        <v>16</v>
      </c>
      <c r="AS61" s="57">
        <f t="shared" si="27"/>
        <v>50</v>
      </c>
      <c r="AT61" s="57">
        <f t="shared" si="27"/>
        <v>20</v>
      </c>
      <c r="AU61" s="57">
        <f t="shared" si="18"/>
        <v>2500</v>
      </c>
      <c r="AV61" s="57">
        <f t="shared" si="19"/>
        <v>62.5</v>
      </c>
      <c r="AW61" s="57">
        <f t="shared" si="20"/>
        <v>7</v>
      </c>
      <c r="AX61" s="382">
        <f t="shared" si="21"/>
        <v>21.317525916684797</v>
      </c>
      <c r="AY61" s="382">
        <f t="shared" si="22"/>
        <v>284.20525552124161</v>
      </c>
      <c r="AZ61" s="57">
        <f t="shared" si="23"/>
        <v>1</v>
      </c>
      <c r="BA61" s="382">
        <f t="shared" si="24"/>
        <v>3.183098861837907</v>
      </c>
      <c r="BB61" s="382">
        <f t="shared" si="25"/>
        <v>127.32395447351627</v>
      </c>
    </row>
    <row r="62" spans="1:54" x14ac:dyDescent="0.25">
      <c r="A62" s="57">
        <f t="shared" si="2"/>
        <v>60</v>
      </c>
      <c r="B62" s="57">
        <v>325</v>
      </c>
      <c r="C62" s="57">
        <v>1</v>
      </c>
      <c r="D62" s="57" t="str">
        <f>'[3]325 KHz'!A34</f>
        <v>11100</v>
      </c>
      <c r="E62" s="57">
        <f>'[3]325 KHz'!B34</f>
        <v>5</v>
      </c>
      <c r="F62" s="57" t="str">
        <f>'[3]325 KHz'!C34</f>
        <v>13</v>
      </c>
      <c r="G62" s="57" t="str">
        <f>'[3]325 KHz'!D34</f>
        <v>00</v>
      </c>
      <c r="H62" s="57" t="str">
        <f>'[3]325 KHz'!E34</f>
        <v>01</v>
      </c>
      <c r="I62" s="57" t="str">
        <f>'[3]325 KHz'!F34</f>
        <v>00</v>
      </c>
      <c r="J62" s="57" t="str">
        <f>'[3]325 KHz'!G34</f>
        <v>11</v>
      </c>
      <c r="K62" s="57" t="str">
        <f>'[3]325 KHz'!H34</f>
        <v>21</v>
      </c>
      <c r="L62" s="57" t="str">
        <f>'[3]325 KHz'!I34</f>
        <v>001000</v>
      </c>
      <c r="M62" s="57" t="str">
        <f>'[3]325 KHz'!J34</f>
        <v>01</v>
      </c>
      <c r="N62" s="57" t="str">
        <f>'[3]325 KHz'!K34</f>
        <v>4A</v>
      </c>
      <c r="O62" s="57" t="str">
        <f>'[3]325 KHz'!L34</f>
        <v>01</v>
      </c>
      <c r="P62" s="57" t="str">
        <f>'[3]325 KHz'!M34</f>
        <v>00101</v>
      </c>
      <c r="Q62" s="57" t="str">
        <f>'[3]325 KHz'!N34</f>
        <v>0</v>
      </c>
      <c r="R62" s="57" t="str">
        <f>'[3]325 KHz'!O34</f>
        <v>1C</v>
      </c>
      <c r="S62" s="57" t="str">
        <f>'[3]325 KHz'!P34</f>
        <v>000111</v>
      </c>
      <c r="T62" s="57" t="str">
        <f>'[3]325 KHz'!Q34</f>
        <v>00</v>
      </c>
      <c r="U62" s="57" t="str">
        <f>'[3]325 KHz'!R34</f>
        <v>8B</v>
      </c>
      <c r="V62" s="57" t="str">
        <f>'[3]325 KHz'!S34</f>
        <v>10</v>
      </c>
      <c r="W62" s="57" t="str">
        <f>'[3]325 KHz'!T34</f>
        <v>00101</v>
      </c>
      <c r="X62" s="57" t="str">
        <f>'[3]325 KHz'!U34</f>
        <v>1</v>
      </c>
      <c r="Y62" s="57" t="str">
        <f t="shared" si="12"/>
        <v>13214A1C8B</v>
      </c>
      <c r="Z62" s="57">
        <f t="shared" si="3"/>
        <v>200</v>
      </c>
      <c r="AA62" s="57">
        <f t="shared" si="4"/>
        <v>35</v>
      </c>
      <c r="AB62" s="57">
        <f t="shared" si="5"/>
        <v>0.66659999999999997</v>
      </c>
      <c r="AC62" s="57">
        <f t="shared" si="6"/>
        <v>16</v>
      </c>
      <c r="AD62" s="57">
        <f t="shared" si="7"/>
        <v>1600</v>
      </c>
      <c r="AE62" s="57">
        <f t="shared" si="8"/>
        <v>50</v>
      </c>
      <c r="AF62" s="57">
        <f t="shared" si="9"/>
        <v>40</v>
      </c>
      <c r="AG62" s="57">
        <f t="shared" si="10"/>
        <v>6.25</v>
      </c>
      <c r="AH62" s="57">
        <f t="shared" si="11"/>
        <v>31.25</v>
      </c>
      <c r="AI62" s="57">
        <v>4000</v>
      </c>
      <c r="AK62" s="57">
        <f t="shared" si="13"/>
        <v>325</v>
      </c>
      <c r="AL62" s="57">
        <f t="shared" si="14"/>
        <v>28</v>
      </c>
      <c r="AM62" s="57" t="str">
        <f t="shared" si="26"/>
        <v>13214A1C8B</v>
      </c>
      <c r="AN62" s="57">
        <f t="shared" si="26"/>
        <v>200</v>
      </c>
      <c r="AO62" s="57">
        <f t="shared" si="26"/>
        <v>35</v>
      </c>
      <c r="AP62" s="57">
        <f t="shared" si="15"/>
        <v>320</v>
      </c>
      <c r="AQ62" s="57">
        <f t="shared" si="16"/>
        <v>213.31199999999998</v>
      </c>
      <c r="AR62" s="57">
        <f t="shared" si="17"/>
        <v>16</v>
      </c>
      <c r="AS62" s="57">
        <f t="shared" si="27"/>
        <v>50</v>
      </c>
      <c r="AT62" s="57">
        <f t="shared" si="27"/>
        <v>40</v>
      </c>
      <c r="AU62" s="57">
        <f t="shared" si="18"/>
        <v>1250</v>
      </c>
      <c r="AV62" s="57">
        <f t="shared" si="19"/>
        <v>31.25</v>
      </c>
      <c r="AW62" s="57">
        <f t="shared" si="20"/>
        <v>7</v>
      </c>
      <c r="AX62" s="382">
        <f t="shared" si="21"/>
        <v>21.317525916684797</v>
      </c>
      <c r="AY62" s="382">
        <f t="shared" si="22"/>
        <v>284.20525552124161</v>
      </c>
      <c r="AZ62" s="57">
        <f t="shared" si="23"/>
        <v>2</v>
      </c>
      <c r="BA62" s="382">
        <f t="shared" si="24"/>
        <v>3.183098861837907</v>
      </c>
      <c r="BB62" s="382">
        <f t="shared" si="25"/>
        <v>127.32395447351627</v>
      </c>
    </row>
    <row r="63" spans="1:54" x14ac:dyDescent="0.25">
      <c r="A63" s="57">
        <f t="shared" si="2"/>
        <v>61</v>
      </c>
      <c r="B63" s="57">
        <v>325</v>
      </c>
      <c r="C63" s="57">
        <v>1</v>
      </c>
      <c r="D63" s="57" t="str">
        <f>'[3]325 KHz'!A35</f>
        <v>11101</v>
      </c>
      <c r="E63" s="57">
        <f>'[3]325 KHz'!B35</f>
        <v>5</v>
      </c>
      <c r="F63" s="57" t="str">
        <f>'[3]325 KHz'!C35</f>
        <v>13</v>
      </c>
      <c r="G63" s="57" t="str">
        <f>'[3]325 KHz'!D35</f>
        <v>00</v>
      </c>
      <c r="H63" s="57" t="str">
        <f>'[3]325 KHz'!E35</f>
        <v>01</v>
      </c>
      <c r="I63" s="57" t="str">
        <f>'[3]325 KHz'!F35</f>
        <v>00</v>
      </c>
      <c r="J63" s="57" t="str">
        <f>'[3]325 KHz'!G35</f>
        <v>11</v>
      </c>
      <c r="K63" s="57" t="str">
        <f>'[3]325 KHz'!H35</f>
        <v>40</v>
      </c>
      <c r="L63" s="57" t="str">
        <f>'[3]325 KHz'!I35</f>
        <v>010000</v>
      </c>
      <c r="M63" s="57" t="str">
        <f>'[3]325 KHz'!J35</f>
        <v>00</v>
      </c>
      <c r="N63" s="57" t="str">
        <f>'[3]325 KHz'!K35</f>
        <v>84</v>
      </c>
      <c r="O63" s="57" t="str">
        <f>'[3]325 KHz'!L35</f>
        <v>10</v>
      </c>
      <c r="P63" s="57" t="str">
        <f>'[3]325 KHz'!M35</f>
        <v>00010</v>
      </c>
      <c r="Q63" s="57" t="str">
        <f>'[3]325 KHz'!N35</f>
        <v>0</v>
      </c>
      <c r="R63" s="57" t="str">
        <f>'[3]325 KHz'!O35</f>
        <v>1C</v>
      </c>
      <c r="S63" s="57" t="str">
        <f>'[3]325 KHz'!P35</f>
        <v>000111</v>
      </c>
      <c r="T63" s="57" t="str">
        <f>'[3]325 KHz'!Q35</f>
        <v>00</v>
      </c>
      <c r="U63" s="57" t="str">
        <f>'[3]325 KHz'!R35</f>
        <v>8B</v>
      </c>
      <c r="V63" s="57" t="str">
        <f>'[3]325 KHz'!S35</f>
        <v>10</v>
      </c>
      <c r="W63" s="57" t="str">
        <f>'[3]325 KHz'!T35</f>
        <v>00101</v>
      </c>
      <c r="X63" s="57" t="str">
        <f>'[3]325 KHz'!U35</f>
        <v>1</v>
      </c>
      <c r="Y63" s="57" t="str">
        <f t="shared" si="12"/>
        <v>1340841C8B</v>
      </c>
      <c r="Z63" s="57">
        <f t="shared" si="3"/>
        <v>200</v>
      </c>
      <c r="AA63" s="57">
        <f t="shared" si="4"/>
        <v>35</v>
      </c>
      <c r="AB63" s="57">
        <f t="shared" si="5"/>
        <v>0.66659999999999997</v>
      </c>
      <c r="AC63" s="57">
        <f t="shared" si="6"/>
        <v>16</v>
      </c>
      <c r="AD63" s="57">
        <f t="shared" si="7"/>
        <v>1600</v>
      </c>
      <c r="AE63" s="57">
        <f t="shared" si="8"/>
        <v>50</v>
      </c>
      <c r="AF63" s="57">
        <f t="shared" si="9"/>
        <v>80</v>
      </c>
      <c r="AG63" s="57">
        <f t="shared" si="10"/>
        <v>2.5</v>
      </c>
      <c r="AH63" s="57">
        <f t="shared" si="11"/>
        <v>12.5</v>
      </c>
      <c r="AI63" s="57">
        <v>4000</v>
      </c>
      <c r="AK63" s="57">
        <f t="shared" si="13"/>
        <v>325</v>
      </c>
      <c r="AL63" s="57">
        <f t="shared" si="14"/>
        <v>29</v>
      </c>
      <c r="AM63" s="57" t="str">
        <f t="shared" si="26"/>
        <v>1340841C8B</v>
      </c>
      <c r="AN63" s="57">
        <f t="shared" si="26"/>
        <v>200</v>
      </c>
      <c r="AO63" s="57">
        <f t="shared" si="26"/>
        <v>35</v>
      </c>
      <c r="AP63" s="57">
        <f t="shared" si="15"/>
        <v>320</v>
      </c>
      <c r="AQ63" s="57">
        <f t="shared" si="16"/>
        <v>213.31199999999998</v>
      </c>
      <c r="AR63" s="57">
        <f t="shared" si="17"/>
        <v>16</v>
      </c>
      <c r="AS63" s="57">
        <f t="shared" si="27"/>
        <v>50</v>
      </c>
      <c r="AT63" s="57">
        <f t="shared" si="27"/>
        <v>80</v>
      </c>
      <c r="AU63" s="57">
        <f t="shared" si="18"/>
        <v>500</v>
      </c>
      <c r="AV63" s="57">
        <f t="shared" si="19"/>
        <v>12.5</v>
      </c>
      <c r="AW63" s="57">
        <f t="shared" si="20"/>
        <v>7</v>
      </c>
      <c r="AX63" s="382">
        <f t="shared" si="21"/>
        <v>21.317525916684797</v>
      </c>
      <c r="AY63" s="382">
        <f t="shared" si="22"/>
        <v>284.20525552124161</v>
      </c>
      <c r="AZ63" s="57">
        <f t="shared" si="23"/>
        <v>4</v>
      </c>
      <c r="BA63" s="382">
        <f t="shared" si="24"/>
        <v>3.9788735772973833</v>
      </c>
      <c r="BB63" s="382">
        <f t="shared" si="25"/>
        <v>159.15494309189535</v>
      </c>
    </row>
    <row r="64" spans="1:54" x14ac:dyDescent="0.25">
      <c r="A64" s="57">
        <f t="shared" si="2"/>
        <v>62</v>
      </c>
      <c r="B64" s="57">
        <v>325</v>
      </c>
      <c r="C64" s="57">
        <v>1</v>
      </c>
      <c r="D64" s="57" t="str">
        <f>'[3]325 KHz'!A36</f>
        <v>11110</v>
      </c>
      <c r="E64" s="57">
        <f>'[3]325 KHz'!B36</f>
        <v>5</v>
      </c>
      <c r="F64" s="57" t="str">
        <f>'[3]325 KHz'!C36</f>
        <v>13</v>
      </c>
      <c r="G64" s="57" t="str">
        <f>'[3]325 KHz'!D36</f>
        <v>00</v>
      </c>
      <c r="H64" s="57" t="str">
        <f>'[3]325 KHz'!E36</f>
        <v>01</v>
      </c>
      <c r="I64" s="57" t="str">
        <f>'[3]325 KHz'!F36</f>
        <v>00</v>
      </c>
      <c r="J64" s="57" t="str">
        <f>'[3]325 KHz'!G36</f>
        <v>11</v>
      </c>
      <c r="K64" s="57" t="str">
        <f>'[3]325 KHz'!H36</f>
        <v>80</v>
      </c>
      <c r="L64" s="57" t="str">
        <f>'[3]325 KHz'!I36</f>
        <v>100000</v>
      </c>
      <c r="M64" s="57" t="str">
        <f>'[3]325 KHz'!J36</f>
        <v>00</v>
      </c>
      <c r="N64" s="57" t="str">
        <f>'[3]325 KHz'!K36</f>
        <v>42</v>
      </c>
      <c r="O64" s="57" t="str">
        <f>'[3]325 KHz'!L36</f>
        <v>01</v>
      </c>
      <c r="P64" s="57" t="str">
        <f>'[3]325 KHz'!M36</f>
        <v>00001</v>
      </c>
      <c r="Q64" s="57" t="str">
        <f>'[3]325 KHz'!N36</f>
        <v>0</v>
      </c>
      <c r="R64" s="57" t="str">
        <f>'[3]325 KHz'!O36</f>
        <v>1C</v>
      </c>
      <c r="S64" s="57" t="str">
        <f>'[3]325 KHz'!P36</f>
        <v>000111</v>
      </c>
      <c r="T64" s="57" t="str">
        <f>'[3]325 KHz'!Q36</f>
        <v>00</v>
      </c>
      <c r="U64" s="57" t="str">
        <f>'[3]325 KHz'!R36</f>
        <v>8B</v>
      </c>
      <c r="V64" s="57" t="str">
        <f>'[3]325 KHz'!S36</f>
        <v>10</v>
      </c>
      <c r="W64" s="57" t="str">
        <f>'[3]325 KHz'!T36</f>
        <v>00101</v>
      </c>
      <c r="X64" s="57" t="str">
        <f>'[3]325 KHz'!U36</f>
        <v>1</v>
      </c>
      <c r="Y64" s="57" t="str">
        <f t="shared" si="12"/>
        <v>1380421C8B</v>
      </c>
      <c r="Z64" s="57">
        <f t="shared" si="3"/>
        <v>200</v>
      </c>
      <c r="AA64" s="57">
        <f t="shared" si="4"/>
        <v>35</v>
      </c>
      <c r="AB64" s="57">
        <f t="shared" si="5"/>
        <v>0.66659999999999997</v>
      </c>
      <c r="AC64" s="57">
        <f t="shared" si="6"/>
        <v>16</v>
      </c>
      <c r="AD64" s="57">
        <f t="shared" si="7"/>
        <v>1600</v>
      </c>
      <c r="AE64" s="57">
        <f t="shared" si="8"/>
        <v>50</v>
      </c>
      <c r="AF64" s="57">
        <f t="shared" si="9"/>
        <v>160</v>
      </c>
      <c r="AG64" s="57">
        <f t="shared" si="10"/>
        <v>1.25</v>
      </c>
      <c r="AH64" s="57">
        <f t="shared" si="11"/>
        <v>6.25</v>
      </c>
      <c r="AI64" s="57">
        <v>4000</v>
      </c>
      <c r="AK64" s="57">
        <f t="shared" si="13"/>
        <v>325</v>
      </c>
      <c r="AL64" s="57">
        <f t="shared" si="14"/>
        <v>30</v>
      </c>
      <c r="AM64" s="57" t="str">
        <f t="shared" si="26"/>
        <v>1380421C8B</v>
      </c>
      <c r="AN64" s="57">
        <f t="shared" si="26"/>
        <v>200</v>
      </c>
      <c r="AO64" s="57">
        <f t="shared" si="26"/>
        <v>35</v>
      </c>
      <c r="AP64" s="57">
        <f t="shared" si="15"/>
        <v>320</v>
      </c>
      <c r="AQ64" s="57">
        <f t="shared" si="16"/>
        <v>213.31199999999998</v>
      </c>
      <c r="AR64" s="57">
        <f t="shared" si="17"/>
        <v>16</v>
      </c>
      <c r="AS64" s="57">
        <f t="shared" si="27"/>
        <v>50</v>
      </c>
      <c r="AT64" s="57">
        <f t="shared" si="27"/>
        <v>160</v>
      </c>
      <c r="AU64" s="57">
        <f t="shared" si="18"/>
        <v>250</v>
      </c>
      <c r="AV64" s="57">
        <f t="shared" si="19"/>
        <v>6.25</v>
      </c>
      <c r="AW64" s="57">
        <f t="shared" si="20"/>
        <v>7</v>
      </c>
      <c r="AX64" s="382">
        <f t="shared" si="21"/>
        <v>21.317525916684797</v>
      </c>
      <c r="AY64" s="382">
        <f t="shared" si="22"/>
        <v>284.20525552124161</v>
      </c>
      <c r="AZ64" s="57">
        <f t="shared" si="23"/>
        <v>8</v>
      </c>
      <c r="BA64" s="382">
        <f t="shared" si="24"/>
        <v>3.9788735772973833</v>
      </c>
      <c r="BB64" s="382">
        <f t="shared" si="25"/>
        <v>159.15494309189535</v>
      </c>
    </row>
    <row r="65" spans="1:54" x14ac:dyDescent="0.25">
      <c r="A65" s="57">
        <f t="shared" si="2"/>
        <v>63</v>
      </c>
      <c r="B65" s="57">
        <v>325</v>
      </c>
      <c r="C65" s="57">
        <v>1</v>
      </c>
      <c r="D65" s="57" t="str">
        <f>'[3]325 KHz'!A37</f>
        <v>11111</v>
      </c>
      <c r="E65" s="57">
        <f>'[3]325 KHz'!B37</f>
        <v>5</v>
      </c>
      <c r="F65" s="57" t="str">
        <f>'[3]325 KHz'!C37</f>
        <v>13</v>
      </c>
      <c r="G65" s="57" t="str">
        <f>'[3]325 KHz'!D37</f>
        <v>00</v>
      </c>
      <c r="H65" s="57" t="str">
        <f>'[3]325 KHz'!E37</f>
        <v>01</v>
      </c>
      <c r="I65" s="57" t="str">
        <f>'[3]325 KHz'!F37</f>
        <v>00</v>
      </c>
      <c r="J65" s="57" t="str">
        <f>'[3]325 KHz'!G37</f>
        <v>11</v>
      </c>
      <c r="K65" s="57" t="str">
        <f>'[3]325 KHz'!H37</f>
        <v>21</v>
      </c>
      <c r="L65" s="57" t="str">
        <f>'[3]325 KHz'!I37</f>
        <v>001000</v>
      </c>
      <c r="M65" s="57" t="str">
        <f>'[3]325 KHz'!J37</f>
        <v>01</v>
      </c>
      <c r="N65" s="57" t="str">
        <f>'[3]325 KHz'!K37</f>
        <v>4A</v>
      </c>
      <c r="O65" s="57" t="str">
        <f>'[3]325 KHz'!L37</f>
        <v>01</v>
      </c>
      <c r="P65" s="57" t="str">
        <f>'[3]325 KHz'!M37</f>
        <v>00101</v>
      </c>
      <c r="Q65" s="57" t="str">
        <f>'[3]325 KHz'!N37</f>
        <v>0</v>
      </c>
      <c r="R65" s="57" t="str">
        <f>'[3]325 KHz'!O37</f>
        <v>28</v>
      </c>
      <c r="S65" s="57" t="str">
        <f>'[3]325 KHz'!P37</f>
        <v>001010</v>
      </c>
      <c r="T65" s="57" t="str">
        <f>'[3]325 KHz'!Q37</f>
        <v>00</v>
      </c>
      <c r="U65" s="57" t="str">
        <f>'[3]325 KHz'!R37</f>
        <v>8B</v>
      </c>
      <c r="V65" s="57" t="str">
        <f>'[3]325 KHz'!S37</f>
        <v>10</v>
      </c>
      <c r="W65" s="57" t="str">
        <f>'[3]325 KHz'!T37</f>
        <v>00101</v>
      </c>
      <c r="X65" s="57" t="str">
        <f>'[3]325 KHz'!U37</f>
        <v>1</v>
      </c>
      <c r="Y65" s="57" t="str">
        <f t="shared" si="12"/>
        <v>13214A288B</v>
      </c>
      <c r="Z65" s="57">
        <f t="shared" si="3"/>
        <v>200</v>
      </c>
      <c r="AA65" s="57">
        <f t="shared" si="4"/>
        <v>50</v>
      </c>
      <c r="AB65" s="57">
        <f t="shared" si="5"/>
        <v>0.66659999999999997</v>
      </c>
      <c r="AC65" s="57">
        <f t="shared" si="6"/>
        <v>16</v>
      </c>
      <c r="AD65" s="57">
        <f t="shared" si="7"/>
        <v>1600</v>
      </c>
      <c r="AE65" s="57">
        <f t="shared" si="8"/>
        <v>50</v>
      </c>
      <c r="AF65" s="57">
        <f t="shared" si="9"/>
        <v>40</v>
      </c>
      <c r="AG65" s="57">
        <f t="shared" si="10"/>
        <v>6.25</v>
      </c>
      <c r="AH65" s="57">
        <f t="shared" si="11"/>
        <v>31.25</v>
      </c>
      <c r="AI65" s="57">
        <v>4000</v>
      </c>
      <c r="AK65" s="57">
        <f t="shared" si="13"/>
        <v>325</v>
      </c>
      <c r="AL65" s="57">
        <f t="shared" si="14"/>
        <v>31</v>
      </c>
      <c r="AM65" s="57" t="str">
        <f t="shared" si="26"/>
        <v>13214A288B</v>
      </c>
      <c r="AN65" s="57">
        <f t="shared" si="26"/>
        <v>200</v>
      </c>
      <c r="AO65" s="57">
        <f t="shared" si="26"/>
        <v>50</v>
      </c>
      <c r="AP65" s="57">
        <f t="shared" si="15"/>
        <v>320</v>
      </c>
      <c r="AQ65" s="57">
        <f t="shared" si="16"/>
        <v>213.31199999999998</v>
      </c>
      <c r="AR65" s="57">
        <f t="shared" si="17"/>
        <v>16</v>
      </c>
      <c r="AS65" s="57">
        <f t="shared" si="27"/>
        <v>50</v>
      </c>
      <c r="AT65" s="57">
        <f t="shared" si="27"/>
        <v>40</v>
      </c>
      <c r="AU65" s="57">
        <f t="shared" si="18"/>
        <v>1250</v>
      </c>
      <c r="AV65" s="57">
        <f t="shared" si="19"/>
        <v>31.25</v>
      </c>
      <c r="AW65" s="57">
        <f t="shared" si="20"/>
        <v>10</v>
      </c>
      <c r="AX65" s="382">
        <f t="shared" si="21"/>
        <v>14.922268141679357</v>
      </c>
      <c r="AY65" s="382">
        <f t="shared" si="22"/>
        <v>198.94367886486918</v>
      </c>
      <c r="AZ65" s="57">
        <f t="shared" si="23"/>
        <v>2</v>
      </c>
      <c r="BA65" s="382">
        <f t="shared" si="24"/>
        <v>3.183098861837907</v>
      </c>
      <c r="BB65" s="382">
        <f t="shared" si="25"/>
        <v>127.32395447351627</v>
      </c>
    </row>
    <row r="66" spans="1:54" x14ac:dyDescent="0.25">
      <c r="A66" s="57">
        <f t="shared" si="2"/>
        <v>64</v>
      </c>
      <c r="B66" s="57">
        <v>450</v>
      </c>
      <c r="C66" s="57">
        <v>2</v>
      </c>
      <c r="D66" s="57" t="str">
        <f>'[3]450 KHz'!A6</f>
        <v>00000</v>
      </c>
      <c r="E66" s="57">
        <f>'[3]450 KHz'!B6</f>
        <v>3</v>
      </c>
      <c r="F66" s="57" t="e">
        <f>'[3]450 KHz'!C6</f>
        <v>#NUM!</v>
      </c>
      <c r="G66" s="57" t="str">
        <f>'[3]450 KHz'!D6</f>
        <v>00</v>
      </c>
      <c r="H66" s="57" t="e">
        <f>'[3]450 KHz'!E6</f>
        <v>#NUM!</v>
      </c>
      <c r="I66" s="57" t="str">
        <f>'[3]450 KHz'!F6</f>
        <v>00</v>
      </c>
      <c r="J66" s="57" t="e">
        <f>'[3]450 KHz'!G6</f>
        <v>#NUM!</v>
      </c>
      <c r="K66" s="57" t="str">
        <f>'[3]450 KHz'!H6</f>
        <v>00</v>
      </c>
      <c r="L66" s="57" t="str">
        <f>'[3]450 KHz'!I6</f>
        <v>000000</v>
      </c>
      <c r="M66" s="57" t="str">
        <f>'[3]450 KHz'!J6</f>
        <v>00</v>
      </c>
      <c r="N66" s="57" t="str">
        <f>'[3]450 KHz'!K6</f>
        <v>42</v>
      </c>
      <c r="O66" s="57" t="str">
        <f>'[3]450 KHz'!L6</f>
        <v>01</v>
      </c>
      <c r="P66" s="57" t="str">
        <f>'[3]450 KHz'!M6</f>
        <v>00001</v>
      </c>
      <c r="Q66" s="57" t="str">
        <f>'[3]450 KHz'!N6</f>
        <v>0</v>
      </c>
      <c r="R66" s="57" t="str">
        <f>'[3]450 KHz'!O6</f>
        <v>00</v>
      </c>
      <c r="S66" s="57" t="str">
        <f>'[3]450 KHz'!P6</f>
        <v>000000</v>
      </c>
      <c r="T66" s="57" t="str">
        <f>'[3]450 KHz'!Q6</f>
        <v>00</v>
      </c>
      <c r="U66" s="57" t="str">
        <f>'[3]450 KHz'!R6</f>
        <v>00</v>
      </c>
      <c r="V66" s="57" t="str">
        <f>'[3]450 KHz'!S6</f>
        <v>00</v>
      </c>
      <c r="W66" s="57" t="str">
        <f>'[3]450 KHz'!T6</f>
        <v>00000</v>
      </c>
      <c r="X66" s="57" t="str">
        <f>'[3]450 KHz'!U6</f>
        <v>0</v>
      </c>
      <c r="Y66" s="57" t="e">
        <f t="shared" si="12"/>
        <v>#NUM!</v>
      </c>
      <c r="Z66" s="57" t="e">
        <f t="shared" si="3"/>
        <v>#NUM!</v>
      </c>
      <c r="AA66" s="57">
        <f t="shared" si="4"/>
        <v>0</v>
      </c>
      <c r="AB66" s="57">
        <f t="shared" si="5"/>
        <v>0</v>
      </c>
      <c r="AC66" s="57">
        <f t="shared" si="6"/>
        <v>0</v>
      </c>
      <c r="AD66" s="57">
        <f t="shared" si="7"/>
        <v>800</v>
      </c>
      <c r="AE66" s="57" t="e">
        <f t="shared" si="8"/>
        <v>#NUM!</v>
      </c>
      <c r="AF66" s="57">
        <f t="shared" si="9"/>
        <v>0</v>
      </c>
      <c r="AG66" s="57">
        <f t="shared" si="10"/>
        <v>1.25</v>
      </c>
      <c r="AH66" s="57">
        <f t="shared" si="11"/>
        <v>6.25</v>
      </c>
      <c r="AI66" s="57">
        <v>4000</v>
      </c>
      <c r="AK66" s="57">
        <f t="shared" si="13"/>
        <v>450</v>
      </c>
      <c r="AL66" s="57">
        <f t="shared" si="14"/>
        <v>0</v>
      </c>
      <c r="AM66" s="57" t="e">
        <f t="shared" si="26"/>
        <v>#NUM!</v>
      </c>
      <c r="AN66" s="57" t="e">
        <f t="shared" si="26"/>
        <v>#NUM!</v>
      </c>
      <c r="AO66" s="57">
        <f t="shared" si="26"/>
        <v>0</v>
      </c>
      <c r="AP66" s="57" t="e">
        <f t="shared" si="15"/>
        <v>#NUM!</v>
      </c>
      <c r="AQ66" s="57" t="e">
        <f t="shared" si="16"/>
        <v>#NUM!</v>
      </c>
      <c r="AR66" s="57">
        <f t="shared" si="17"/>
        <v>0</v>
      </c>
      <c r="AS66" s="57" t="e">
        <f t="shared" si="27"/>
        <v>#NUM!</v>
      </c>
      <c r="AT66" s="57">
        <f t="shared" si="27"/>
        <v>0</v>
      </c>
      <c r="AU66" s="57" t="e">
        <f t="shared" si="18"/>
        <v>#NUM!</v>
      </c>
      <c r="AV66" s="57">
        <f t="shared" si="19"/>
        <v>6.25</v>
      </c>
      <c r="AW66" s="57" t="e">
        <f t="shared" si="20"/>
        <v>#NUM!</v>
      </c>
      <c r="AX66" s="382" t="e">
        <f t="shared" si="21"/>
        <v>#NUM!</v>
      </c>
      <c r="AY66" s="382" t="e">
        <f t="shared" si="22"/>
        <v>#DIV/0!</v>
      </c>
      <c r="AZ66" s="57" t="e">
        <f t="shared" si="23"/>
        <v>#NUM!</v>
      </c>
      <c r="BA66" s="382" t="e">
        <f t="shared" si="24"/>
        <v>#NUM!</v>
      </c>
      <c r="BB66" s="382" t="e">
        <f t="shared" si="25"/>
        <v>#DIV/0!</v>
      </c>
    </row>
    <row r="67" spans="1:54" x14ac:dyDescent="0.25">
      <c r="A67" s="57">
        <f t="shared" ref="A67:A130" si="28">32*C67+BIN2DEC(D67)</f>
        <v>65</v>
      </c>
      <c r="B67" s="57">
        <v>450</v>
      </c>
      <c r="C67" s="57">
        <v>2</v>
      </c>
      <c r="D67" s="57" t="str">
        <f>'[3]450 KHz'!A7</f>
        <v>00001</v>
      </c>
      <c r="E67" s="57">
        <f>'[3]450 KHz'!B7</f>
        <v>3</v>
      </c>
      <c r="F67" s="57" t="str">
        <f>'[3]450 KHz'!C7</f>
        <v>12</v>
      </c>
      <c r="G67" s="57" t="str">
        <f>'[3]450 KHz'!D7</f>
        <v>00</v>
      </c>
      <c r="H67" s="57" t="str">
        <f>'[3]450 KHz'!E7</f>
        <v>01</v>
      </c>
      <c r="I67" s="57" t="str">
        <f>'[3]450 KHz'!F7</f>
        <v>00</v>
      </c>
      <c r="J67" s="57" t="str">
        <f>'[3]450 KHz'!G7</f>
        <v>10</v>
      </c>
      <c r="K67" s="57" t="str">
        <f>'[3]450 KHz'!H7</f>
        <v>0B</v>
      </c>
      <c r="L67" s="57" t="str">
        <f>'[3]450 KHz'!I7</f>
        <v>000010</v>
      </c>
      <c r="M67" s="57" t="str">
        <f>'[3]450 KHz'!J7</f>
        <v>11</v>
      </c>
      <c r="N67" s="57" t="str">
        <f>'[3]450 KHz'!K7</f>
        <v>18</v>
      </c>
      <c r="O67" s="57" t="str">
        <f>'[3]450 KHz'!L7</f>
        <v>00</v>
      </c>
      <c r="P67" s="57" t="str">
        <f>'[3]450 KHz'!M7</f>
        <v>01100</v>
      </c>
      <c r="Q67" s="57" t="str">
        <f>'[3]450 KHz'!N7</f>
        <v>0</v>
      </c>
      <c r="R67" s="57" t="str">
        <f>'[3]450 KHz'!O7</f>
        <v>13</v>
      </c>
      <c r="S67" s="57" t="str">
        <f>'[3]450 KHz'!P7</f>
        <v>000100</v>
      </c>
      <c r="T67" s="57" t="str">
        <f>'[3]450 KHz'!Q7</f>
        <v>11</v>
      </c>
      <c r="U67" s="57" t="str">
        <f>'[3]450 KHz'!R7</f>
        <v>0C</v>
      </c>
      <c r="V67" s="57" t="str">
        <f>'[3]450 KHz'!S7</f>
        <v>00</v>
      </c>
      <c r="W67" s="57" t="str">
        <f>'[3]450 KHz'!T7</f>
        <v>00110</v>
      </c>
      <c r="X67" s="57" t="str">
        <f>'[3]450 KHz'!U7</f>
        <v>0</v>
      </c>
      <c r="Y67" s="57" t="str">
        <f t="shared" si="12"/>
        <v>120B18130C</v>
      </c>
      <c r="Z67" s="57">
        <f t="shared" ref="Z67:Z130" si="29">25*2^BIN2DEC(J67)</f>
        <v>100</v>
      </c>
      <c r="AA67" s="57">
        <f t="shared" ref="AA67:AA130" si="30">5*BIN2DEC(S67)</f>
        <v>20</v>
      </c>
      <c r="AB67" s="57">
        <f t="shared" ref="AB67:AB130" si="31">0.3333*(4*BIN2DEC(T67)+BIN2DEC(V67))</f>
        <v>3.9996</v>
      </c>
      <c r="AC67" s="57">
        <f t="shared" ref="AC67:AC130" si="32">3.2*BIN2DEC(W67)</f>
        <v>19.200000000000003</v>
      </c>
      <c r="AD67" s="57">
        <f t="shared" ref="AD67:AD130" si="33">800*(1+BIN2DEC(X67))</f>
        <v>800</v>
      </c>
      <c r="AE67" s="57">
        <f t="shared" ref="AE67:AE130" si="34">25*2^BIN2DEC(H67)</f>
        <v>50</v>
      </c>
      <c r="AF67" s="57">
        <f t="shared" ref="AF67:AF130" si="35">5*BIN2DEC(L67)</f>
        <v>10</v>
      </c>
      <c r="AG67" s="57">
        <f t="shared" ref="AG67:AG130" si="36">1.25*(4*BIN2DEC(M67)+BIN2DEC(O67))</f>
        <v>15</v>
      </c>
      <c r="AH67" s="57">
        <f t="shared" ref="AH67:AH130" si="37">6.25*BIN2DEC(P67)</f>
        <v>75</v>
      </c>
      <c r="AI67" s="57">
        <v>4000</v>
      </c>
      <c r="AK67" s="57">
        <f t="shared" si="13"/>
        <v>450</v>
      </c>
      <c r="AL67" s="57">
        <f t="shared" si="14"/>
        <v>1</v>
      </c>
      <c r="AM67" s="57" t="str">
        <f t="shared" si="26"/>
        <v>120B18130C</v>
      </c>
      <c r="AN67" s="57">
        <f t="shared" si="26"/>
        <v>100</v>
      </c>
      <c r="AO67" s="57">
        <f t="shared" si="26"/>
        <v>20</v>
      </c>
      <c r="AP67" s="57">
        <f t="shared" si="15"/>
        <v>80</v>
      </c>
      <c r="AQ67" s="57">
        <f t="shared" si="16"/>
        <v>319.96800000000002</v>
      </c>
      <c r="AR67" s="57">
        <f t="shared" si="17"/>
        <v>19.200000000000003</v>
      </c>
      <c r="AS67" s="57">
        <f t="shared" si="27"/>
        <v>50</v>
      </c>
      <c r="AT67" s="57">
        <f t="shared" si="27"/>
        <v>10</v>
      </c>
      <c r="AU67" s="57">
        <f t="shared" si="18"/>
        <v>3000</v>
      </c>
      <c r="AV67" s="57">
        <f t="shared" si="19"/>
        <v>75</v>
      </c>
      <c r="AW67" s="57">
        <f t="shared" si="20"/>
        <v>2</v>
      </c>
      <c r="AX67" s="382">
        <f t="shared" si="21"/>
        <v>24.870446902798921</v>
      </c>
      <c r="AY67" s="382">
        <f t="shared" si="22"/>
        <v>414.46599763514405</v>
      </c>
      <c r="AZ67" s="57">
        <f t="shared" si="23"/>
        <v>0.5</v>
      </c>
      <c r="BA67" s="382">
        <f t="shared" si="24"/>
        <v>5.3051647697298447</v>
      </c>
      <c r="BB67" s="382">
        <f t="shared" si="25"/>
        <v>212.20659078919377</v>
      </c>
    </row>
    <row r="68" spans="1:54" x14ac:dyDescent="0.25">
      <c r="A68" s="57">
        <f t="shared" si="28"/>
        <v>66</v>
      </c>
      <c r="B68" s="57">
        <v>450</v>
      </c>
      <c r="C68" s="57">
        <v>2</v>
      </c>
      <c r="D68" s="57" t="str">
        <f>'[3]450 KHz'!A8</f>
        <v>00010</v>
      </c>
      <c r="E68" s="57">
        <f>'[3]450 KHz'!B8</f>
        <v>3</v>
      </c>
      <c r="F68" s="57" t="str">
        <f>'[3]450 KHz'!C8</f>
        <v>12</v>
      </c>
      <c r="G68" s="57" t="str">
        <f>'[3]450 KHz'!D8</f>
        <v>00</v>
      </c>
      <c r="H68" s="57" t="str">
        <f>'[3]450 KHz'!E8</f>
        <v>01</v>
      </c>
      <c r="I68" s="57" t="str">
        <f>'[3]450 KHz'!F8</f>
        <v>00</v>
      </c>
      <c r="J68" s="57" t="str">
        <f>'[3]450 KHz'!G8</f>
        <v>10</v>
      </c>
      <c r="K68" s="57" t="str">
        <f>'[3]450 KHz'!H8</f>
        <v>11</v>
      </c>
      <c r="L68" s="57" t="str">
        <f>'[3]450 KHz'!I8</f>
        <v>000100</v>
      </c>
      <c r="M68" s="57" t="str">
        <f>'[3]450 KHz'!J8</f>
        <v>01</v>
      </c>
      <c r="N68" s="57" t="str">
        <f>'[3]450 KHz'!K8</f>
        <v>8C</v>
      </c>
      <c r="O68" s="57" t="str">
        <f>'[3]450 KHz'!L8</f>
        <v>10</v>
      </c>
      <c r="P68" s="57" t="str">
        <f>'[3]450 KHz'!M8</f>
        <v>00110</v>
      </c>
      <c r="Q68" s="57" t="str">
        <f>'[3]450 KHz'!N8</f>
        <v>0</v>
      </c>
      <c r="R68" s="57" t="str">
        <f>'[3]450 KHz'!O8</f>
        <v>13</v>
      </c>
      <c r="S68" s="57" t="str">
        <f>'[3]450 KHz'!P8</f>
        <v>000100</v>
      </c>
      <c r="T68" s="57" t="str">
        <f>'[3]450 KHz'!Q8</f>
        <v>11</v>
      </c>
      <c r="U68" s="57" t="str">
        <f>'[3]450 KHz'!R8</f>
        <v>0C</v>
      </c>
      <c r="V68" s="57" t="str">
        <f>'[3]450 KHz'!S8</f>
        <v>00</v>
      </c>
      <c r="W68" s="57" t="str">
        <f>'[3]450 KHz'!T8</f>
        <v>00110</v>
      </c>
      <c r="X68" s="57" t="str">
        <f>'[3]450 KHz'!U8</f>
        <v>0</v>
      </c>
      <c r="Y68" s="57" t="str">
        <f t="shared" ref="Y68:Y131" si="38">DEC2HEX(HEX2DEC(U68)+2^8*HEX2DEC(R68)+2^16*HEX2DEC(N68)+2^24*HEX2DEC(K68)+2^32*HEX2DEC(F68),10)</f>
        <v>12118C130C</v>
      </c>
      <c r="Z68" s="57">
        <f t="shared" si="29"/>
        <v>100</v>
      </c>
      <c r="AA68" s="57">
        <f t="shared" si="30"/>
        <v>20</v>
      </c>
      <c r="AB68" s="57">
        <f t="shared" si="31"/>
        <v>3.9996</v>
      </c>
      <c r="AC68" s="57">
        <f t="shared" si="32"/>
        <v>19.200000000000003</v>
      </c>
      <c r="AD68" s="57">
        <f t="shared" si="33"/>
        <v>800</v>
      </c>
      <c r="AE68" s="57">
        <f t="shared" si="34"/>
        <v>50</v>
      </c>
      <c r="AF68" s="57">
        <f t="shared" si="35"/>
        <v>20</v>
      </c>
      <c r="AG68" s="57">
        <f t="shared" si="36"/>
        <v>7.5</v>
      </c>
      <c r="AH68" s="57">
        <f t="shared" si="37"/>
        <v>37.5</v>
      </c>
      <c r="AI68" s="57">
        <v>4000</v>
      </c>
      <c r="AK68" s="57">
        <f t="shared" ref="AK68:AK131" si="39">B68</f>
        <v>450</v>
      </c>
      <c r="AL68" s="57">
        <f t="shared" ref="AL68:AL131" si="40">BIN2DEC(D68)</f>
        <v>2</v>
      </c>
      <c r="AM68" s="57" t="str">
        <f t="shared" si="26"/>
        <v>12118C130C</v>
      </c>
      <c r="AN68" s="57">
        <f t="shared" si="26"/>
        <v>100</v>
      </c>
      <c r="AO68" s="57">
        <f t="shared" si="26"/>
        <v>20</v>
      </c>
      <c r="AP68" s="57">
        <f t="shared" ref="AP68:AP131" si="41">AD68*Z68/10^3</f>
        <v>80</v>
      </c>
      <c r="AQ68" s="57">
        <f t="shared" ref="AQ68:AQ131" si="42">AP68*AB68</f>
        <v>319.96800000000002</v>
      </c>
      <c r="AR68" s="57">
        <f t="shared" ref="AR68:AR131" si="43">AC68</f>
        <v>19.200000000000003</v>
      </c>
      <c r="AS68" s="57">
        <f t="shared" si="27"/>
        <v>50</v>
      </c>
      <c r="AT68" s="57">
        <f t="shared" si="27"/>
        <v>20</v>
      </c>
      <c r="AU68" s="57">
        <f t="shared" ref="AU68:AU131" si="44">AS68*AI68*AG68/10^3</f>
        <v>1500</v>
      </c>
      <c r="AV68" s="57">
        <f t="shared" ref="AV68:AV131" si="45">AH68</f>
        <v>37.5</v>
      </c>
      <c r="AW68" s="57">
        <f t="shared" ref="AW68:AW131" si="46">AN68*AO68/10^3</f>
        <v>2</v>
      </c>
      <c r="AX68" s="382">
        <f t="shared" ref="AX68:AX131" si="47">1/(2*PI()*AO68*AQ68*10^-9)/10^3</f>
        <v>24.870446902798921</v>
      </c>
      <c r="AY68" s="382">
        <f t="shared" ref="AY68:AY131" si="48">1/(2*PI()*AO68*AR68*10^-9)/10^3</f>
        <v>414.46599763514405</v>
      </c>
      <c r="AZ68" s="57">
        <f t="shared" ref="AZ68:AZ131" si="49">AS68*AT68/10^3</f>
        <v>1</v>
      </c>
      <c r="BA68" s="382">
        <f t="shared" ref="BA68:BA131" si="50">1/(2*PI()*AT68*AU68*10^-9)/10^3</f>
        <v>5.3051647697298447</v>
      </c>
      <c r="BB68" s="382">
        <f t="shared" ref="BB68:BB131" si="51">1/(2*PI()*AT68*AV68*10^-9)/10^3</f>
        <v>212.20659078919377</v>
      </c>
    </row>
    <row r="69" spans="1:54" x14ac:dyDescent="0.25">
      <c r="A69" s="57">
        <f t="shared" si="28"/>
        <v>67</v>
      </c>
      <c r="B69" s="57">
        <v>450</v>
      </c>
      <c r="C69" s="57">
        <v>2</v>
      </c>
      <c r="D69" s="57" t="str">
        <f>'[3]450 KHz'!A9</f>
        <v>00011</v>
      </c>
      <c r="E69" s="57">
        <f>'[3]450 KHz'!B9</f>
        <v>3</v>
      </c>
      <c r="F69" s="57" t="str">
        <f>'[3]450 KHz'!C9</f>
        <v>12</v>
      </c>
      <c r="G69" s="57" t="str">
        <f>'[3]450 KHz'!D9</f>
        <v>00</v>
      </c>
      <c r="H69" s="57" t="str">
        <f>'[3]450 KHz'!E9</f>
        <v>01</v>
      </c>
      <c r="I69" s="57" t="str">
        <f>'[3]450 KHz'!F9</f>
        <v>00</v>
      </c>
      <c r="J69" s="57" t="str">
        <f>'[3]450 KHz'!G9</f>
        <v>10</v>
      </c>
      <c r="K69" s="57" t="str">
        <f>'[3]450 KHz'!H9</f>
        <v>20</v>
      </c>
      <c r="L69" s="57" t="str">
        <f>'[3]450 KHz'!I9</f>
        <v>001000</v>
      </c>
      <c r="M69" s="57" t="str">
        <f>'[3]450 KHz'!J9</f>
        <v>00</v>
      </c>
      <c r="N69" s="57" t="str">
        <f>'[3]450 KHz'!K9</f>
        <v>C6</v>
      </c>
      <c r="O69" s="57" t="str">
        <f>'[3]450 KHz'!L9</f>
        <v>11</v>
      </c>
      <c r="P69" s="57" t="str">
        <f>'[3]450 KHz'!M9</f>
        <v>00011</v>
      </c>
      <c r="Q69" s="57" t="str">
        <f>'[3]450 KHz'!N9</f>
        <v>0</v>
      </c>
      <c r="R69" s="57" t="str">
        <f>'[3]450 KHz'!O9</f>
        <v>13</v>
      </c>
      <c r="S69" s="57" t="str">
        <f>'[3]450 KHz'!P9</f>
        <v>000100</v>
      </c>
      <c r="T69" s="57" t="str">
        <f>'[3]450 KHz'!Q9</f>
        <v>11</v>
      </c>
      <c r="U69" s="57" t="str">
        <f>'[3]450 KHz'!R9</f>
        <v>0C</v>
      </c>
      <c r="V69" s="57" t="str">
        <f>'[3]450 KHz'!S9</f>
        <v>00</v>
      </c>
      <c r="W69" s="57" t="str">
        <f>'[3]450 KHz'!T9</f>
        <v>00110</v>
      </c>
      <c r="X69" s="57" t="str">
        <f>'[3]450 KHz'!U9</f>
        <v>0</v>
      </c>
      <c r="Y69" s="57" t="str">
        <f t="shared" si="38"/>
        <v>1220C6130C</v>
      </c>
      <c r="Z69" s="57">
        <f t="shared" si="29"/>
        <v>100</v>
      </c>
      <c r="AA69" s="57">
        <f t="shared" si="30"/>
        <v>20</v>
      </c>
      <c r="AB69" s="57">
        <f t="shared" si="31"/>
        <v>3.9996</v>
      </c>
      <c r="AC69" s="57">
        <f t="shared" si="32"/>
        <v>19.200000000000003</v>
      </c>
      <c r="AD69" s="57">
        <f t="shared" si="33"/>
        <v>800</v>
      </c>
      <c r="AE69" s="57">
        <f t="shared" si="34"/>
        <v>50</v>
      </c>
      <c r="AF69" s="57">
        <f t="shared" si="35"/>
        <v>40</v>
      </c>
      <c r="AG69" s="57">
        <f t="shared" si="36"/>
        <v>3.75</v>
      </c>
      <c r="AH69" s="57">
        <f t="shared" si="37"/>
        <v>18.75</v>
      </c>
      <c r="AI69" s="57">
        <v>4000</v>
      </c>
      <c r="AK69" s="57">
        <f t="shared" si="39"/>
        <v>450</v>
      </c>
      <c r="AL69" s="57">
        <f t="shared" si="40"/>
        <v>3</v>
      </c>
      <c r="AM69" s="57" t="str">
        <f t="shared" si="26"/>
        <v>1220C6130C</v>
      </c>
      <c r="AN69" s="57">
        <f t="shared" si="26"/>
        <v>100</v>
      </c>
      <c r="AO69" s="57">
        <f t="shared" si="26"/>
        <v>20</v>
      </c>
      <c r="AP69" s="57">
        <f t="shared" si="41"/>
        <v>80</v>
      </c>
      <c r="AQ69" s="57">
        <f t="shared" si="42"/>
        <v>319.96800000000002</v>
      </c>
      <c r="AR69" s="57">
        <f t="shared" si="43"/>
        <v>19.200000000000003</v>
      </c>
      <c r="AS69" s="57">
        <f t="shared" si="27"/>
        <v>50</v>
      </c>
      <c r="AT69" s="57">
        <f t="shared" si="27"/>
        <v>40</v>
      </c>
      <c r="AU69" s="57">
        <f t="shared" si="44"/>
        <v>750</v>
      </c>
      <c r="AV69" s="57">
        <f t="shared" si="45"/>
        <v>18.75</v>
      </c>
      <c r="AW69" s="57">
        <f t="shared" si="46"/>
        <v>2</v>
      </c>
      <c r="AX69" s="382">
        <f t="shared" si="47"/>
        <v>24.870446902798921</v>
      </c>
      <c r="AY69" s="382">
        <f t="shared" si="48"/>
        <v>414.46599763514405</v>
      </c>
      <c r="AZ69" s="57">
        <f t="shared" si="49"/>
        <v>2</v>
      </c>
      <c r="BA69" s="382">
        <f t="shared" si="50"/>
        <v>5.3051647697298447</v>
      </c>
      <c r="BB69" s="382">
        <f t="shared" si="51"/>
        <v>212.20659078919377</v>
      </c>
    </row>
    <row r="70" spans="1:54" x14ac:dyDescent="0.25">
      <c r="A70" s="57">
        <f t="shared" si="28"/>
        <v>68</v>
      </c>
      <c r="B70" s="57">
        <v>450</v>
      </c>
      <c r="C70" s="57">
        <v>2</v>
      </c>
      <c r="D70" s="57" t="str">
        <f>'[3]450 KHz'!A10</f>
        <v>00100</v>
      </c>
      <c r="E70" s="57">
        <f>'[3]450 KHz'!B10</f>
        <v>3</v>
      </c>
      <c r="F70" s="57" t="str">
        <f>'[3]450 KHz'!C10</f>
        <v>12</v>
      </c>
      <c r="G70" s="57" t="str">
        <f>'[3]450 KHz'!D10</f>
        <v>00</v>
      </c>
      <c r="H70" s="57" t="str">
        <f>'[3]450 KHz'!E10</f>
        <v>01</v>
      </c>
      <c r="I70" s="57" t="str">
        <f>'[3]450 KHz'!F10</f>
        <v>00</v>
      </c>
      <c r="J70" s="57" t="str">
        <f>'[3]450 KHz'!G10</f>
        <v>10</v>
      </c>
      <c r="K70" s="57" t="str">
        <f>'[3]450 KHz'!H10</f>
        <v>40</v>
      </c>
      <c r="L70" s="57" t="str">
        <f>'[3]450 KHz'!I10</f>
        <v>010000</v>
      </c>
      <c r="M70" s="57" t="str">
        <f>'[3]450 KHz'!J10</f>
        <v>00</v>
      </c>
      <c r="N70" s="57" t="str">
        <f>'[3]450 KHz'!K10</f>
        <v>42</v>
      </c>
      <c r="O70" s="57" t="str">
        <f>'[3]450 KHz'!L10</f>
        <v>01</v>
      </c>
      <c r="P70" s="57" t="str">
        <f>'[3]450 KHz'!M10</f>
        <v>00001</v>
      </c>
      <c r="Q70" s="57" t="str">
        <f>'[3]450 KHz'!N10</f>
        <v>0</v>
      </c>
      <c r="R70" s="57" t="str">
        <f>'[3]450 KHz'!O10</f>
        <v>13</v>
      </c>
      <c r="S70" s="57" t="str">
        <f>'[3]450 KHz'!P10</f>
        <v>000100</v>
      </c>
      <c r="T70" s="57" t="str">
        <f>'[3]450 KHz'!Q10</f>
        <v>11</v>
      </c>
      <c r="U70" s="57" t="str">
        <f>'[3]450 KHz'!R10</f>
        <v>0C</v>
      </c>
      <c r="V70" s="57" t="str">
        <f>'[3]450 KHz'!S10</f>
        <v>00</v>
      </c>
      <c r="W70" s="57" t="str">
        <f>'[3]450 KHz'!T10</f>
        <v>00110</v>
      </c>
      <c r="X70" s="57" t="str">
        <f>'[3]450 KHz'!U10</f>
        <v>0</v>
      </c>
      <c r="Y70" s="57" t="str">
        <f t="shared" si="38"/>
        <v>124042130C</v>
      </c>
      <c r="Z70" s="57">
        <f t="shared" si="29"/>
        <v>100</v>
      </c>
      <c r="AA70" s="57">
        <f t="shared" si="30"/>
        <v>20</v>
      </c>
      <c r="AB70" s="57">
        <f t="shared" si="31"/>
        <v>3.9996</v>
      </c>
      <c r="AC70" s="57">
        <f t="shared" si="32"/>
        <v>19.200000000000003</v>
      </c>
      <c r="AD70" s="57">
        <f t="shared" si="33"/>
        <v>800</v>
      </c>
      <c r="AE70" s="57">
        <f t="shared" si="34"/>
        <v>50</v>
      </c>
      <c r="AF70" s="57">
        <f t="shared" si="35"/>
        <v>80</v>
      </c>
      <c r="AG70" s="57">
        <f t="shared" si="36"/>
        <v>1.25</v>
      </c>
      <c r="AH70" s="57">
        <f t="shared" si="37"/>
        <v>6.25</v>
      </c>
      <c r="AI70" s="57">
        <v>4000</v>
      </c>
      <c r="AK70" s="57">
        <f t="shared" si="39"/>
        <v>450</v>
      </c>
      <c r="AL70" s="57">
        <f t="shared" si="40"/>
        <v>4</v>
      </c>
      <c r="AM70" s="57" t="str">
        <f t="shared" si="26"/>
        <v>124042130C</v>
      </c>
      <c r="AN70" s="57">
        <f t="shared" si="26"/>
        <v>100</v>
      </c>
      <c r="AO70" s="57">
        <f t="shared" si="26"/>
        <v>20</v>
      </c>
      <c r="AP70" s="57">
        <f t="shared" si="41"/>
        <v>80</v>
      </c>
      <c r="AQ70" s="57">
        <f t="shared" si="42"/>
        <v>319.96800000000002</v>
      </c>
      <c r="AR70" s="57">
        <f t="shared" si="43"/>
        <v>19.200000000000003</v>
      </c>
      <c r="AS70" s="57">
        <f t="shared" si="27"/>
        <v>50</v>
      </c>
      <c r="AT70" s="57">
        <f t="shared" si="27"/>
        <v>80</v>
      </c>
      <c r="AU70" s="57">
        <f t="shared" si="44"/>
        <v>250</v>
      </c>
      <c r="AV70" s="57">
        <f t="shared" si="45"/>
        <v>6.25</v>
      </c>
      <c r="AW70" s="57">
        <f t="shared" si="46"/>
        <v>2</v>
      </c>
      <c r="AX70" s="382">
        <f t="shared" si="47"/>
        <v>24.870446902798921</v>
      </c>
      <c r="AY70" s="382">
        <f t="shared" si="48"/>
        <v>414.46599763514405</v>
      </c>
      <c r="AZ70" s="57">
        <f t="shared" si="49"/>
        <v>4</v>
      </c>
      <c r="BA70" s="382">
        <f t="shared" si="50"/>
        <v>7.9577471545947667</v>
      </c>
      <c r="BB70" s="382">
        <f t="shared" si="51"/>
        <v>318.3098861837907</v>
      </c>
    </row>
    <row r="71" spans="1:54" x14ac:dyDescent="0.25">
      <c r="A71" s="57">
        <f t="shared" si="28"/>
        <v>69</v>
      </c>
      <c r="B71" s="57">
        <v>450</v>
      </c>
      <c r="C71" s="57">
        <v>2</v>
      </c>
      <c r="D71" s="57" t="str">
        <f>'[3]450 KHz'!A11</f>
        <v>00101</v>
      </c>
      <c r="E71" s="57">
        <f>'[3]450 KHz'!B11</f>
        <v>3</v>
      </c>
      <c r="F71" s="57" t="str">
        <f>'[3]450 KHz'!C11</f>
        <v>12</v>
      </c>
      <c r="G71" s="57" t="str">
        <f>'[3]450 KHz'!D11</f>
        <v>00</v>
      </c>
      <c r="H71" s="57" t="str">
        <f>'[3]450 KHz'!E11</f>
        <v>01</v>
      </c>
      <c r="I71" s="57" t="str">
        <f>'[3]450 KHz'!F11</f>
        <v>00</v>
      </c>
      <c r="J71" s="57" t="str">
        <f>'[3]450 KHz'!G11</f>
        <v>10</v>
      </c>
      <c r="K71" s="57" t="str">
        <f>'[3]450 KHz'!H11</f>
        <v>80</v>
      </c>
      <c r="L71" s="57" t="str">
        <f>'[3]450 KHz'!I11</f>
        <v>100000</v>
      </c>
      <c r="M71" s="57" t="str">
        <f>'[3]450 KHz'!J11</f>
        <v>00</v>
      </c>
      <c r="N71" s="57" t="str">
        <f>'[3]450 KHz'!K11</f>
        <v>42</v>
      </c>
      <c r="O71" s="57" t="str">
        <f>'[3]450 KHz'!L11</f>
        <v>01</v>
      </c>
      <c r="P71" s="57" t="str">
        <f>'[3]450 KHz'!M11</f>
        <v>00001</v>
      </c>
      <c r="Q71" s="57" t="str">
        <f>'[3]450 KHz'!N11</f>
        <v>0</v>
      </c>
      <c r="R71" s="57" t="str">
        <f>'[3]450 KHz'!O11</f>
        <v>13</v>
      </c>
      <c r="S71" s="57" t="str">
        <f>'[3]450 KHz'!P11</f>
        <v>000100</v>
      </c>
      <c r="T71" s="57" t="str">
        <f>'[3]450 KHz'!Q11</f>
        <v>11</v>
      </c>
      <c r="U71" s="57" t="str">
        <f>'[3]450 KHz'!R11</f>
        <v>0C</v>
      </c>
      <c r="V71" s="57" t="str">
        <f>'[3]450 KHz'!S11</f>
        <v>00</v>
      </c>
      <c r="W71" s="57" t="str">
        <f>'[3]450 KHz'!T11</f>
        <v>00110</v>
      </c>
      <c r="X71" s="57" t="str">
        <f>'[3]450 KHz'!U11</f>
        <v>0</v>
      </c>
      <c r="Y71" s="57" t="str">
        <f t="shared" si="38"/>
        <v>128042130C</v>
      </c>
      <c r="Z71" s="57">
        <f t="shared" si="29"/>
        <v>100</v>
      </c>
      <c r="AA71" s="57">
        <f t="shared" si="30"/>
        <v>20</v>
      </c>
      <c r="AB71" s="57">
        <f t="shared" si="31"/>
        <v>3.9996</v>
      </c>
      <c r="AC71" s="57">
        <f t="shared" si="32"/>
        <v>19.200000000000003</v>
      </c>
      <c r="AD71" s="57">
        <f t="shared" si="33"/>
        <v>800</v>
      </c>
      <c r="AE71" s="57">
        <f t="shared" si="34"/>
        <v>50</v>
      </c>
      <c r="AF71" s="57">
        <f t="shared" si="35"/>
        <v>160</v>
      </c>
      <c r="AG71" s="57">
        <f t="shared" si="36"/>
        <v>1.25</v>
      </c>
      <c r="AH71" s="57">
        <f t="shared" si="37"/>
        <v>6.25</v>
      </c>
      <c r="AI71" s="57">
        <v>4000</v>
      </c>
      <c r="AK71" s="57">
        <f t="shared" si="39"/>
        <v>450</v>
      </c>
      <c r="AL71" s="57">
        <f t="shared" si="40"/>
        <v>5</v>
      </c>
      <c r="AM71" s="57" t="str">
        <f t="shared" si="26"/>
        <v>128042130C</v>
      </c>
      <c r="AN71" s="57">
        <f t="shared" si="26"/>
        <v>100</v>
      </c>
      <c r="AO71" s="57">
        <f t="shared" si="26"/>
        <v>20</v>
      </c>
      <c r="AP71" s="57">
        <f t="shared" si="41"/>
        <v>80</v>
      </c>
      <c r="AQ71" s="57">
        <f t="shared" si="42"/>
        <v>319.96800000000002</v>
      </c>
      <c r="AR71" s="57">
        <f t="shared" si="43"/>
        <v>19.200000000000003</v>
      </c>
      <c r="AS71" s="57">
        <f t="shared" si="27"/>
        <v>50</v>
      </c>
      <c r="AT71" s="57">
        <f t="shared" si="27"/>
        <v>160</v>
      </c>
      <c r="AU71" s="57">
        <f t="shared" si="44"/>
        <v>250</v>
      </c>
      <c r="AV71" s="57">
        <f t="shared" si="45"/>
        <v>6.25</v>
      </c>
      <c r="AW71" s="57">
        <f t="shared" si="46"/>
        <v>2</v>
      </c>
      <c r="AX71" s="382">
        <f t="shared" si="47"/>
        <v>24.870446902798921</v>
      </c>
      <c r="AY71" s="382">
        <f t="shared" si="48"/>
        <v>414.46599763514405</v>
      </c>
      <c r="AZ71" s="57">
        <f t="shared" si="49"/>
        <v>8</v>
      </c>
      <c r="BA71" s="382">
        <f t="shared" si="50"/>
        <v>3.9788735772973833</v>
      </c>
      <c r="BB71" s="382">
        <f t="shared" si="51"/>
        <v>159.15494309189535</v>
      </c>
    </row>
    <row r="72" spans="1:54" x14ac:dyDescent="0.25">
      <c r="A72" s="57">
        <f t="shared" si="28"/>
        <v>70</v>
      </c>
      <c r="B72" s="57">
        <v>450</v>
      </c>
      <c r="C72" s="57">
        <v>2</v>
      </c>
      <c r="D72" s="57" t="str">
        <f>'[3]450 KHz'!A12</f>
        <v>00110</v>
      </c>
      <c r="E72" s="57">
        <f>'[3]450 KHz'!B12</f>
        <v>3</v>
      </c>
      <c r="F72" s="57" t="str">
        <f>'[3]450 KHz'!C12</f>
        <v>12</v>
      </c>
      <c r="G72" s="57" t="str">
        <f>'[3]450 KHz'!D12</f>
        <v>00</v>
      </c>
      <c r="H72" s="57" t="str">
        <f>'[3]450 KHz'!E12</f>
        <v>01</v>
      </c>
      <c r="I72" s="57" t="str">
        <f>'[3]450 KHz'!F12</f>
        <v>00</v>
      </c>
      <c r="J72" s="57" t="str">
        <f>'[3]450 KHz'!G12</f>
        <v>10</v>
      </c>
      <c r="K72" s="57" t="str">
        <f>'[3]450 KHz'!H12</f>
        <v>0B</v>
      </c>
      <c r="L72" s="57" t="str">
        <f>'[3]450 KHz'!I12</f>
        <v>000010</v>
      </c>
      <c r="M72" s="57" t="str">
        <f>'[3]450 KHz'!J12</f>
        <v>11</v>
      </c>
      <c r="N72" s="57" t="str">
        <f>'[3]450 KHz'!K12</f>
        <v>18</v>
      </c>
      <c r="O72" s="57" t="str">
        <f>'[3]450 KHz'!L12</f>
        <v>00</v>
      </c>
      <c r="P72" s="57" t="str">
        <f>'[3]450 KHz'!M12</f>
        <v>01100</v>
      </c>
      <c r="Q72" s="57" t="str">
        <f>'[3]450 KHz'!N12</f>
        <v>0</v>
      </c>
      <c r="R72" s="57" t="str">
        <f>'[3]450 KHz'!O12</f>
        <v>1A</v>
      </c>
      <c r="S72" s="57" t="str">
        <f>'[3]450 KHz'!P12</f>
        <v>000110</v>
      </c>
      <c r="T72" s="57" t="str">
        <f>'[3]450 KHz'!Q12</f>
        <v>10</v>
      </c>
      <c r="U72" s="57" t="str">
        <f>'[3]450 KHz'!R12</f>
        <v>4C</v>
      </c>
      <c r="V72" s="57" t="str">
        <f>'[3]450 KHz'!S12</f>
        <v>01</v>
      </c>
      <c r="W72" s="57" t="str">
        <f>'[3]450 KHz'!T12</f>
        <v>00110</v>
      </c>
      <c r="X72" s="57" t="str">
        <f>'[3]450 KHz'!U12</f>
        <v>0</v>
      </c>
      <c r="Y72" s="57" t="str">
        <f t="shared" si="38"/>
        <v>120B181A4C</v>
      </c>
      <c r="Z72" s="57">
        <f t="shared" si="29"/>
        <v>100</v>
      </c>
      <c r="AA72" s="57">
        <f t="shared" si="30"/>
        <v>30</v>
      </c>
      <c r="AB72" s="57">
        <f t="shared" si="31"/>
        <v>2.9996999999999998</v>
      </c>
      <c r="AC72" s="57">
        <f t="shared" si="32"/>
        <v>19.200000000000003</v>
      </c>
      <c r="AD72" s="57">
        <f t="shared" si="33"/>
        <v>800</v>
      </c>
      <c r="AE72" s="57">
        <f t="shared" si="34"/>
        <v>50</v>
      </c>
      <c r="AF72" s="57">
        <f t="shared" si="35"/>
        <v>10</v>
      </c>
      <c r="AG72" s="57">
        <f t="shared" si="36"/>
        <v>15</v>
      </c>
      <c r="AH72" s="57">
        <f t="shared" si="37"/>
        <v>75</v>
      </c>
      <c r="AI72" s="57">
        <v>4000</v>
      </c>
      <c r="AK72" s="57">
        <f t="shared" si="39"/>
        <v>450</v>
      </c>
      <c r="AL72" s="57">
        <f t="shared" si="40"/>
        <v>6</v>
      </c>
      <c r="AM72" s="57" t="str">
        <f t="shared" si="26"/>
        <v>120B181A4C</v>
      </c>
      <c r="AN72" s="57">
        <f t="shared" si="26"/>
        <v>100</v>
      </c>
      <c r="AO72" s="57">
        <f t="shared" si="26"/>
        <v>30</v>
      </c>
      <c r="AP72" s="57">
        <f t="shared" si="41"/>
        <v>80</v>
      </c>
      <c r="AQ72" s="57">
        <f t="shared" si="42"/>
        <v>239.976</v>
      </c>
      <c r="AR72" s="57">
        <f t="shared" si="43"/>
        <v>19.200000000000003</v>
      </c>
      <c r="AS72" s="57">
        <f t="shared" si="27"/>
        <v>50</v>
      </c>
      <c r="AT72" s="57">
        <f t="shared" si="27"/>
        <v>10</v>
      </c>
      <c r="AU72" s="57">
        <f t="shared" si="44"/>
        <v>3000</v>
      </c>
      <c r="AV72" s="57">
        <f t="shared" si="45"/>
        <v>75</v>
      </c>
      <c r="AW72" s="57">
        <f t="shared" si="46"/>
        <v>3</v>
      </c>
      <c r="AX72" s="382">
        <f t="shared" si="47"/>
        <v>22.107063913599049</v>
      </c>
      <c r="AY72" s="382">
        <f t="shared" si="48"/>
        <v>276.31066509009599</v>
      </c>
      <c r="AZ72" s="57">
        <f t="shared" si="49"/>
        <v>0.5</v>
      </c>
      <c r="BA72" s="382">
        <f t="shared" si="50"/>
        <v>5.3051647697298447</v>
      </c>
      <c r="BB72" s="382">
        <f t="shared" si="51"/>
        <v>212.20659078919377</v>
      </c>
    </row>
    <row r="73" spans="1:54" x14ac:dyDescent="0.25">
      <c r="A73" s="57">
        <f t="shared" si="28"/>
        <v>71</v>
      </c>
      <c r="B73" s="57">
        <v>450</v>
      </c>
      <c r="C73" s="57">
        <v>2</v>
      </c>
      <c r="D73" s="57" t="str">
        <f>'[3]450 KHz'!A13</f>
        <v>00111</v>
      </c>
      <c r="E73" s="57">
        <f>'[3]450 KHz'!B13</f>
        <v>3</v>
      </c>
      <c r="F73" s="57" t="str">
        <f>'[3]450 KHz'!C13</f>
        <v>12</v>
      </c>
      <c r="G73" s="57" t="str">
        <f>'[3]450 KHz'!D13</f>
        <v>00</v>
      </c>
      <c r="H73" s="57" t="str">
        <f>'[3]450 KHz'!E13</f>
        <v>01</v>
      </c>
      <c r="I73" s="57" t="str">
        <f>'[3]450 KHz'!F13</f>
        <v>00</v>
      </c>
      <c r="J73" s="57" t="str">
        <f>'[3]450 KHz'!G13</f>
        <v>10</v>
      </c>
      <c r="K73" s="57" t="str">
        <f>'[3]450 KHz'!H13</f>
        <v>11</v>
      </c>
      <c r="L73" s="57" t="str">
        <f>'[3]450 KHz'!I13</f>
        <v>000100</v>
      </c>
      <c r="M73" s="57" t="str">
        <f>'[3]450 KHz'!J13</f>
        <v>01</v>
      </c>
      <c r="N73" s="57" t="str">
        <f>'[3]450 KHz'!K13</f>
        <v>8C</v>
      </c>
      <c r="O73" s="57" t="str">
        <f>'[3]450 KHz'!L13</f>
        <v>10</v>
      </c>
      <c r="P73" s="57" t="str">
        <f>'[3]450 KHz'!M13</f>
        <v>00110</v>
      </c>
      <c r="Q73" s="57" t="str">
        <f>'[3]450 KHz'!N13</f>
        <v>0</v>
      </c>
      <c r="R73" s="57" t="str">
        <f>'[3]450 KHz'!O13</f>
        <v>1A</v>
      </c>
      <c r="S73" s="57" t="str">
        <f>'[3]450 KHz'!P13</f>
        <v>000110</v>
      </c>
      <c r="T73" s="57" t="str">
        <f>'[3]450 KHz'!Q13</f>
        <v>10</v>
      </c>
      <c r="U73" s="57" t="str">
        <f>'[3]450 KHz'!R13</f>
        <v>4C</v>
      </c>
      <c r="V73" s="57" t="str">
        <f>'[3]450 KHz'!S13</f>
        <v>01</v>
      </c>
      <c r="W73" s="57" t="str">
        <f>'[3]450 KHz'!T13</f>
        <v>00110</v>
      </c>
      <c r="X73" s="57" t="str">
        <f>'[3]450 KHz'!U13</f>
        <v>0</v>
      </c>
      <c r="Y73" s="57" t="str">
        <f t="shared" si="38"/>
        <v>12118C1A4C</v>
      </c>
      <c r="Z73" s="57">
        <f t="shared" si="29"/>
        <v>100</v>
      </c>
      <c r="AA73" s="57">
        <f t="shared" si="30"/>
        <v>30</v>
      </c>
      <c r="AB73" s="57">
        <f t="shared" si="31"/>
        <v>2.9996999999999998</v>
      </c>
      <c r="AC73" s="57">
        <f t="shared" si="32"/>
        <v>19.200000000000003</v>
      </c>
      <c r="AD73" s="57">
        <f t="shared" si="33"/>
        <v>800</v>
      </c>
      <c r="AE73" s="57">
        <f t="shared" si="34"/>
        <v>50</v>
      </c>
      <c r="AF73" s="57">
        <f t="shared" si="35"/>
        <v>20</v>
      </c>
      <c r="AG73" s="57">
        <f t="shared" si="36"/>
        <v>7.5</v>
      </c>
      <c r="AH73" s="57">
        <f t="shared" si="37"/>
        <v>37.5</v>
      </c>
      <c r="AI73" s="57">
        <v>4000</v>
      </c>
      <c r="AK73" s="57">
        <f t="shared" si="39"/>
        <v>450</v>
      </c>
      <c r="AL73" s="57">
        <f t="shared" si="40"/>
        <v>7</v>
      </c>
      <c r="AM73" s="57" t="str">
        <f t="shared" si="26"/>
        <v>12118C1A4C</v>
      </c>
      <c r="AN73" s="57">
        <f t="shared" si="26"/>
        <v>100</v>
      </c>
      <c r="AO73" s="57">
        <f t="shared" si="26"/>
        <v>30</v>
      </c>
      <c r="AP73" s="57">
        <f t="shared" si="41"/>
        <v>80</v>
      </c>
      <c r="AQ73" s="57">
        <f t="shared" si="42"/>
        <v>239.976</v>
      </c>
      <c r="AR73" s="57">
        <f t="shared" si="43"/>
        <v>19.200000000000003</v>
      </c>
      <c r="AS73" s="57">
        <f t="shared" si="27"/>
        <v>50</v>
      </c>
      <c r="AT73" s="57">
        <f t="shared" si="27"/>
        <v>20</v>
      </c>
      <c r="AU73" s="57">
        <f t="shared" si="44"/>
        <v>1500</v>
      </c>
      <c r="AV73" s="57">
        <f t="shared" si="45"/>
        <v>37.5</v>
      </c>
      <c r="AW73" s="57">
        <f t="shared" si="46"/>
        <v>3</v>
      </c>
      <c r="AX73" s="382">
        <f t="shared" si="47"/>
        <v>22.107063913599049</v>
      </c>
      <c r="AY73" s="382">
        <f t="shared" si="48"/>
        <v>276.31066509009599</v>
      </c>
      <c r="AZ73" s="57">
        <f t="shared" si="49"/>
        <v>1</v>
      </c>
      <c r="BA73" s="382">
        <f t="shared" si="50"/>
        <v>5.3051647697298447</v>
      </c>
      <c r="BB73" s="382">
        <f t="shared" si="51"/>
        <v>212.20659078919377</v>
      </c>
    </row>
    <row r="74" spans="1:54" x14ac:dyDescent="0.25">
      <c r="A74" s="57">
        <f t="shared" si="28"/>
        <v>72</v>
      </c>
      <c r="B74" s="57">
        <v>450</v>
      </c>
      <c r="C74" s="57">
        <v>2</v>
      </c>
      <c r="D74" s="57" t="str">
        <f>'[3]450 KHz'!A14</f>
        <v>01000</v>
      </c>
      <c r="E74" s="57">
        <f>'[3]450 KHz'!B14</f>
        <v>3</v>
      </c>
      <c r="F74" s="57" t="str">
        <f>'[3]450 KHz'!C14</f>
        <v>12</v>
      </c>
      <c r="G74" s="57" t="str">
        <f>'[3]450 KHz'!D14</f>
        <v>00</v>
      </c>
      <c r="H74" s="57" t="str">
        <f>'[3]450 KHz'!E14</f>
        <v>01</v>
      </c>
      <c r="I74" s="57" t="str">
        <f>'[3]450 KHz'!F14</f>
        <v>00</v>
      </c>
      <c r="J74" s="57" t="str">
        <f>'[3]450 KHz'!G14</f>
        <v>10</v>
      </c>
      <c r="K74" s="57" t="str">
        <f>'[3]450 KHz'!H14</f>
        <v>20</v>
      </c>
      <c r="L74" s="57" t="str">
        <f>'[3]450 KHz'!I14</f>
        <v>001000</v>
      </c>
      <c r="M74" s="57" t="str">
        <f>'[3]450 KHz'!J14</f>
        <v>00</v>
      </c>
      <c r="N74" s="57" t="str">
        <f>'[3]450 KHz'!K14</f>
        <v>C6</v>
      </c>
      <c r="O74" s="57" t="str">
        <f>'[3]450 KHz'!L14</f>
        <v>11</v>
      </c>
      <c r="P74" s="57" t="str">
        <f>'[3]450 KHz'!M14</f>
        <v>00011</v>
      </c>
      <c r="Q74" s="57" t="str">
        <f>'[3]450 KHz'!N14</f>
        <v>0</v>
      </c>
      <c r="R74" s="57" t="str">
        <f>'[3]450 KHz'!O14</f>
        <v>1A</v>
      </c>
      <c r="S74" s="57" t="str">
        <f>'[3]450 KHz'!P14</f>
        <v>000110</v>
      </c>
      <c r="T74" s="57" t="str">
        <f>'[3]450 KHz'!Q14</f>
        <v>10</v>
      </c>
      <c r="U74" s="57" t="str">
        <f>'[3]450 KHz'!R14</f>
        <v>4C</v>
      </c>
      <c r="V74" s="57" t="str">
        <f>'[3]450 KHz'!S14</f>
        <v>01</v>
      </c>
      <c r="W74" s="57" t="str">
        <f>'[3]450 KHz'!T14</f>
        <v>00110</v>
      </c>
      <c r="X74" s="57" t="str">
        <f>'[3]450 KHz'!U14</f>
        <v>0</v>
      </c>
      <c r="Y74" s="57" t="str">
        <f t="shared" si="38"/>
        <v>1220C61A4C</v>
      </c>
      <c r="Z74" s="57">
        <f t="shared" si="29"/>
        <v>100</v>
      </c>
      <c r="AA74" s="57">
        <f t="shared" si="30"/>
        <v>30</v>
      </c>
      <c r="AB74" s="57">
        <f t="shared" si="31"/>
        <v>2.9996999999999998</v>
      </c>
      <c r="AC74" s="57">
        <f t="shared" si="32"/>
        <v>19.200000000000003</v>
      </c>
      <c r="AD74" s="57">
        <f t="shared" si="33"/>
        <v>800</v>
      </c>
      <c r="AE74" s="57">
        <f t="shared" si="34"/>
        <v>50</v>
      </c>
      <c r="AF74" s="57">
        <f t="shared" si="35"/>
        <v>40</v>
      </c>
      <c r="AG74" s="57">
        <f t="shared" si="36"/>
        <v>3.75</v>
      </c>
      <c r="AH74" s="57">
        <f t="shared" si="37"/>
        <v>18.75</v>
      </c>
      <c r="AI74" s="57">
        <v>4000</v>
      </c>
      <c r="AK74" s="57">
        <f t="shared" si="39"/>
        <v>450</v>
      </c>
      <c r="AL74" s="57">
        <f t="shared" si="40"/>
        <v>8</v>
      </c>
      <c r="AM74" s="57" t="str">
        <f t="shared" si="26"/>
        <v>1220C61A4C</v>
      </c>
      <c r="AN74" s="57">
        <f t="shared" si="26"/>
        <v>100</v>
      </c>
      <c r="AO74" s="57">
        <f t="shared" si="26"/>
        <v>30</v>
      </c>
      <c r="AP74" s="57">
        <f t="shared" si="41"/>
        <v>80</v>
      </c>
      <c r="AQ74" s="57">
        <f t="shared" si="42"/>
        <v>239.976</v>
      </c>
      <c r="AR74" s="57">
        <f t="shared" si="43"/>
        <v>19.200000000000003</v>
      </c>
      <c r="AS74" s="57">
        <f t="shared" si="27"/>
        <v>50</v>
      </c>
      <c r="AT74" s="57">
        <f t="shared" si="27"/>
        <v>40</v>
      </c>
      <c r="AU74" s="57">
        <f t="shared" si="44"/>
        <v>750</v>
      </c>
      <c r="AV74" s="57">
        <f t="shared" si="45"/>
        <v>18.75</v>
      </c>
      <c r="AW74" s="57">
        <f t="shared" si="46"/>
        <v>3</v>
      </c>
      <c r="AX74" s="382">
        <f t="shared" si="47"/>
        <v>22.107063913599049</v>
      </c>
      <c r="AY74" s="382">
        <f t="shared" si="48"/>
        <v>276.31066509009599</v>
      </c>
      <c r="AZ74" s="57">
        <f t="shared" si="49"/>
        <v>2</v>
      </c>
      <c r="BA74" s="382">
        <f t="shared" si="50"/>
        <v>5.3051647697298447</v>
      </c>
      <c r="BB74" s="382">
        <f t="shared" si="51"/>
        <v>212.20659078919377</v>
      </c>
    </row>
    <row r="75" spans="1:54" x14ac:dyDescent="0.25">
      <c r="A75" s="57">
        <f t="shared" si="28"/>
        <v>73</v>
      </c>
      <c r="B75" s="57">
        <v>450</v>
      </c>
      <c r="C75" s="57">
        <v>2</v>
      </c>
      <c r="D75" s="57" t="str">
        <f>'[3]450 KHz'!A15</f>
        <v>01001</v>
      </c>
      <c r="E75" s="57">
        <f>'[3]450 KHz'!B15</f>
        <v>3</v>
      </c>
      <c r="F75" s="57" t="str">
        <f>'[3]450 KHz'!C15</f>
        <v>12</v>
      </c>
      <c r="G75" s="57" t="str">
        <f>'[3]450 KHz'!D15</f>
        <v>00</v>
      </c>
      <c r="H75" s="57" t="str">
        <f>'[3]450 KHz'!E15</f>
        <v>01</v>
      </c>
      <c r="I75" s="57" t="str">
        <f>'[3]450 KHz'!F15</f>
        <v>00</v>
      </c>
      <c r="J75" s="57" t="str">
        <f>'[3]450 KHz'!G15</f>
        <v>10</v>
      </c>
      <c r="K75" s="57" t="str">
        <f>'[3]450 KHz'!H15</f>
        <v>40</v>
      </c>
      <c r="L75" s="57" t="str">
        <f>'[3]450 KHz'!I15</f>
        <v>010000</v>
      </c>
      <c r="M75" s="57" t="str">
        <f>'[3]450 KHz'!J15</f>
        <v>00</v>
      </c>
      <c r="N75" s="57" t="str">
        <f>'[3]450 KHz'!K15</f>
        <v>42</v>
      </c>
      <c r="O75" s="57" t="str">
        <f>'[3]450 KHz'!L15</f>
        <v>01</v>
      </c>
      <c r="P75" s="57" t="str">
        <f>'[3]450 KHz'!M15</f>
        <v>00001</v>
      </c>
      <c r="Q75" s="57" t="str">
        <f>'[3]450 KHz'!N15</f>
        <v>0</v>
      </c>
      <c r="R75" s="57" t="str">
        <f>'[3]450 KHz'!O15</f>
        <v>1A</v>
      </c>
      <c r="S75" s="57" t="str">
        <f>'[3]450 KHz'!P15</f>
        <v>000110</v>
      </c>
      <c r="T75" s="57" t="str">
        <f>'[3]450 KHz'!Q15</f>
        <v>10</v>
      </c>
      <c r="U75" s="57" t="str">
        <f>'[3]450 KHz'!R15</f>
        <v>4C</v>
      </c>
      <c r="V75" s="57" t="str">
        <f>'[3]450 KHz'!S15</f>
        <v>01</v>
      </c>
      <c r="W75" s="57" t="str">
        <f>'[3]450 KHz'!T15</f>
        <v>00110</v>
      </c>
      <c r="X75" s="57" t="str">
        <f>'[3]450 KHz'!U15</f>
        <v>0</v>
      </c>
      <c r="Y75" s="57" t="str">
        <f t="shared" si="38"/>
        <v>1240421A4C</v>
      </c>
      <c r="Z75" s="57">
        <f t="shared" si="29"/>
        <v>100</v>
      </c>
      <c r="AA75" s="57">
        <f t="shared" si="30"/>
        <v>30</v>
      </c>
      <c r="AB75" s="57">
        <f t="shared" si="31"/>
        <v>2.9996999999999998</v>
      </c>
      <c r="AC75" s="57">
        <f t="shared" si="32"/>
        <v>19.200000000000003</v>
      </c>
      <c r="AD75" s="57">
        <f t="shared" si="33"/>
        <v>800</v>
      </c>
      <c r="AE75" s="57">
        <f t="shared" si="34"/>
        <v>50</v>
      </c>
      <c r="AF75" s="57">
        <f t="shared" si="35"/>
        <v>80</v>
      </c>
      <c r="AG75" s="57">
        <f t="shared" si="36"/>
        <v>1.25</v>
      </c>
      <c r="AH75" s="57">
        <f t="shared" si="37"/>
        <v>6.25</v>
      </c>
      <c r="AI75" s="57">
        <v>4000</v>
      </c>
      <c r="AK75" s="57">
        <f t="shared" si="39"/>
        <v>450</v>
      </c>
      <c r="AL75" s="57">
        <f t="shared" si="40"/>
        <v>9</v>
      </c>
      <c r="AM75" s="57" t="str">
        <f t="shared" si="26"/>
        <v>1240421A4C</v>
      </c>
      <c r="AN75" s="57">
        <f t="shared" si="26"/>
        <v>100</v>
      </c>
      <c r="AO75" s="57">
        <f t="shared" si="26"/>
        <v>30</v>
      </c>
      <c r="AP75" s="57">
        <f t="shared" si="41"/>
        <v>80</v>
      </c>
      <c r="AQ75" s="57">
        <f t="shared" si="42"/>
        <v>239.976</v>
      </c>
      <c r="AR75" s="57">
        <f t="shared" si="43"/>
        <v>19.200000000000003</v>
      </c>
      <c r="AS75" s="57">
        <f t="shared" si="27"/>
        <v>50</v>
      </c>
      <c r="AT75" s="57">
        <f t="shared" si="27"/>
        <v>80</v>
      </c>
      <c r="AU75" s="57">
        <f t="shared" si="44"/>
        <v>250</v>
      </c>
      <c r="AV75" s="57">
        <f t="shared" si="45"/>
        <v>6.25</v>
      </c>
      <c r="AW75" s="57">
        <f t="shared" si="46"/>
        <v>3</v>
      </c>
      <c r="AX75" s="382">
        <f t="shared" si="47"/>
        <v>22.107063913599049</v>
      </c>
      <c r="AY75" s="382">
        <f t="shared" si="48"/>
        <v>276.31066509009599</v>
      </c>
      <c r="AZ75" s="57">
        <f t="shared" si="49"/>
        <v>4</v>
      </c>
      <c r="BA75" s="382">
        <f t="shared" si="50"/>
        <v>7.9577471545947667</v>
      </c>
      <c r="BB75" s="382">
        <f t="shared" si="51"/>
        <v>318.3098861837907</v>
      </c>
    </row>
    <row r="76" spans="1:54" x14ac:dyDescent="0.25">
      <c r="A76" s="57">
        <f t="shared" si="28"/>
        <v>74</v>
      </c>
      <c r="B76" s="57">
        <v>450</v>
      </c>
      <c r="C76" s="57">
        <v>2</v>
      </c>
      <c r="D76" s="57" t="str">
        <f>'[3]450 KHz'!A16</f>
        <v>01010</v>
      </c>
      <c r="E76" s="57">
        <f>'[3]450 KHz'!B16</f>
        <v>3</v>
      </c>
      <c r="F76" s="57" t="str">
        <f>'[3]450 KHz'!C16</f>
        <v>12</v>
      </c>
      <c r="G76" s="57" t="str">
        <f>'[3]450 KHz'!D16</f>
        <v>00</v>
      </c>
      <c r="H76" s="57" t="str">
        <f>'[3]450 KHz'!E16</f>
        <v>01</v>
      </c>
      <c r="I76" s="57" t="str">
        <f>'[3]450 KHz'!F16</f>
        <v>00</v>
      </c>
      <c r="J76" s="57" t="str">
        <f>'[3]450 KHz'!G16</f>
        <v>10</v>
      </c>
      <c r="K76" s="57" t="str">
        <f>'[3]450 KHz'!H16</f>
        <v>80</v>
      </c>
      <c r="L76" s="57" t="str">
        <f>'[3]450 KHz'!I16</f>
        <v>100000</v>
      </c>
      <c r="M76" s="57" t="str">
        <f>'[3]450 KHz'!J16</f>
        <v>00</v>
      </c>
      <c r="N76" s="57" t="str">
        <f>'[3]450 KHz'!K16</f>
        <v>42</v>
      </c>
      <c r="O76" s="57" t="str">
        <f>'[3]450 KHz'!L16</f>
        <v>01</v>
      </c>
      <c r="P76" s="57" t="str">
        <f>'[3]450 KHz'!M16</f>
        <v>00001</v>
      </c>
      <c r="Q76" s="57" t="str">
        <f>'[3]450 KHz'!N16</f>
        <v>0</v>
      </c>
      <c r="R76" s="57" t="str">
        <f>'[3]450 KHz'!O16</f>
        <v>1A</v>
      </c>
      <c r="S76" s="57" t="str">
        <f>'[3]450 KHz'!P16</f>
        <v>000110</v>
      </c>
      <c r="T76" s="57" t="str">
        <f>'[3]450 KHz'!Q16</f>
        <v>10</v>
      </c>
      <c r="U76" s="57" t="str">
        <f>'[3]450 KHz'!R16</f>
        <v>4C</v>
      </c>
      <c r="V76" s="57" t="str">
        <f>'[3]450 KHz'!S16</f>
        <v>01</v>
      </c>
      <c r="W76" s="57" t="str">
        <f>'[3]450 KHz'!T16</f>
        <v>00110</v>
      </c>
      <c r="X76" s="57" t="str">
        <f>'[3]450 KHz'!U16</f>
        <v>0</v>
      </c>
      <c r="Y76" s="57" t="str">
        <f t="shared" si="38"/>
        <v>1280421A4C</v>
      </c>
      <c r="Z76" s="57">
        <f t="shared" si="29"/>
        <v>100</v>
      </c>
      <c r="AA76" s="57">
        <f t="shared" si="30"/>
        <v>30</v>
      </c>
      <c r="AB76" s="57">
        <f t="shared" si="31"/>
        <v>2.9996999999999998</v>
      </c>
      <c r="AC76" s="57">
        <f t="shared" si="32"/>
        <v>19.200000000000003</v>
      </c>
      <c r="AD76" s="57">
        <f t="shared" si="33"/>
        <v>800</v>
      </c>
      <c r="AE76" s="57">
        <f t="shared" si="34"/>
        <v>50</v>
      </c>
      <c r="AF76" s="57">
        <f t="shared" si="35"/>
        <v>160</v>
      </c>
      <c r="AG76" s="57">
        <f t="shared" si="36"/>
        <v>1.25</v>
      </c>
      <c r="AH76" s="57">
        <f t="shared" si="37"/>
        <v>6.25</v>
      </c>
      <c r="AI76" s="57">
        <v>4000</v>
      </c>
      <c r="AK76" s="57">
        <f t="shared" si="39"/>
        <v>450</v>
      </c>
      <c r="AL76" s="57">
        <f t="shared" si="40"/>
        <v>10</v>
      </c>
      <c r="AM76" s="57" t="str">
        <f t="shared" si="26"/>
        <v>1280421A4C</v>
      </c>
      <c r="AN76" s="57">
        <f t="shared" si="26"/>
        <v>100</v>
      </c>
      <c r="AO76" s="57">
        <f t="shared" si="26"/>
        <v>30</v>
      </c>
      <c r="AP76" s="57">
        <f t="shared" si="41"/>
        <v>80</v>
      </c>
      <c r="AQ76" s="57">
        <f t="shared" si="42"/>
        <v>239.976</v>
      </c>
      <c r="AR76" s="57">
        <f t="shared" si="43"/>
        <v>19.200000000000003</v>
      </c>
      <c r="AS76" s="57">
        <f t="shared" si="27"/>
        <v>50</v>
      </c>
      <c r="AT76" s="57">
        <f t="shared" si="27"/>
        <v>160</v>
      </c>
      <c r="AU76" s="57">
        <f t="shared" si="44"/>
        <v>250</v>
      </c>
      <c r="AV76" s="57">
        <f t="shared" si="45"/>
        <v>6.25</v>
      </c>
      <c r="AW76" s="57">
        <f t="shared" si="46"/>
        <v>3</v>
      </c>
      <c r="AX76" s="382">
        <f t="shared" si="47"/>
        <v>22.107063913599049</v>
      </c>
      <c r="AY76" s="382">
        <f t="shared" si="48"/>
        <v>276.31066509009599</v>
      </c>
      <c r="AZ76" s="57">
        <f t="shared" si="49"/>
        <v>8</v>
      </c>
      <c r="BA76" s="382">
        <f t="shared" si="50"/>
        <v>3.9788735772973833</v>
      </c>
      <c r="BB76" s="382">
        <f t="shared" si="51"/>
        <v>159.15494309189535</v>
      </c>
    </row>
    <row r="77" spans="1:54" x14ac:dyDescent="0.25">
      <c r="A77" s="57">
        <f t="shared" si="28"/>
        <v>75</v>
      </c>
      <c r="B77" s="57">
        <v>450</v>
      </c>
      <c r="C77" s="57">
        <v>2</v>
      </c>
      <c r="D77" s="57" t="str">
        <f>'[3]450 KHz'!A17</f>
        <v>01011</v>
      </c>
      <c r="E77" s="57">
        <f>'[3]450 KHz'!B17</f>
        <v>3</v>
      </c>
      <c r="F77" s="57" t="str">
        <f>'[3]450 KHz'!C17</f>
        <v>12</v>
      </c>
      <c r="G77" s="57" t="str">
        <f>'[3]450 KHz'!D17</f>
        <v>00</v>
      </c>
      <c r="H77" s="57" t="str">
        <f>'[3]450 KHz'!E17</f>
        <v>01</v>
      </c>
      <c r="I77" s="57" t="str">
        <f>'[3]450 KHz'!F17</f>
        <v>00</v>
      </c>
      <c r="J77" s="57" t="str">
        <f>'[3]450 KHz'!G17</f>
        <v>10</v>
      </c>
      <c r="K77" s="57" t="str">
        <f>'[3]450 KHz'!H17</f>
        <v>0B</v>
      </c>
      <c r="L77" s="57" t="str">
        <f>'[3]450 KHz'!I17</f>
        <v>000010</v>
      </c>
      <c r="M77" s="57" t="str">
        <f>'[3]450 KHz'!J17</f>
        <v>11</v>
      </c>
      <c r="N77" s="57" t="str">
        <f>'[3]450 KHz'!K17</f>
        <v>18</v>
      </c>
      <c r="O77" s="57" t="str">
        <f>'[3]450 KHz'!L17</f>
        <v>00</v>
      </c>
      <c r="P77" s="57" t="str">
        <f>'[3]450 KHz'!M17</f>
        <v>01100</v>
      </c>
      <c r="Q77" s="57" t="str">
        <f>'[3]450 KHz'!N17</f>
        <v>0</v>
      </c>
      <c r="R77" s="57" t="str">
        <f>'[3]450 KHz'!O17</f>
        <v>22</v>
      </c>
      <c r="S77" s="57" t="str">
        <f>'[3]450 KHz'!P17</f>
        <v>001000</v>
      </c>
      <c r="T77" s="57" t="str">
        <f>'[3]450 KHz'!Q17</f>
        <v>10</v>
      </c>
      <c r="U77" s="57" t="str">
        <f>'[3]450 KHz'!R17</f>
        <v>46</v>
      </c>
      <c r="V77" s="57" t="str">
        <f>'[3]450 KHz'!S17</f>
        <v>01</v>
      </c>
      <c r="W77" s="57" t="str">
        <f>'[3]450 KHz'!T17</f>
        <v>00011</v>
      </c>
      <c r="X77" s="57" t="str">
        <f>'[3]450 KHz'!U17</f>
        <v>0</v>
      </c>
      <c r="Y77" s="57" t="str">
        <f t="shared" si="38"/>
        <v>120B182246</v>
      </c>
      <c r="Z77" s="57">
        <f t="shared" si="29"/>
        <v>100</v>
      </c>
      <c r="AA77" s="57">
        <f t="shared" si="30"/>
        <v>40</v>
      </c>
      <c r="AB77" s="57">
        <f t="shared" si="31"/>
        <v>2.9996999999999998</v>
      </c>
      <c r="AC77" s="57">
        <f t="shared" si="32"/>
        <v>9.6000000000000014</v>
      </c>
      <c r="AD77" s="57">
        <f t="shared" si="33"/>
        <v>800</v>
      </c>
      <c r="AE77" s="57">
        <f t="shared" si="34"/>
        <v>50</v>
      </c>
      <c r="AF77" s="57">
        <f t="shared" si="35"/>
        <v>10</v>
      </c>
      <c r="AG77" s="57">
        <f t="shared" si="36"/>
        <v>15</v>
      </c>
      <c r="AH77" s="57">
        <f t="shared" si="37"/>
        <v>75</v>
      </c>
      <c r="AI77" s="57">
        <v>4000</v>
      </c>
      <c r="AK77" s="57">
        <f t="shared" si="39"/>
        <v>450</v>
      </c>
      <c r="AL77" s="57">
        <f t="shared" si="40"/>
        <v>11</v>
      </c>
      <c r="AM77" s="57" t="str">
        <f t="shared" si="26"/>
        <v>120B182246</v>
      </c>
      <c r="AN77" s="57">
        <f t="shared" si="26"/>
        <v>100</v>
      </c>
      <c r="AO77" s="57">
        <f t="shared" si="26"/>
        <v>40</v>
      </c>
      <c r="AP77" s="57">
        <f t="shared" si="41"/>
        <v>80</v>
      </c>
      <c r="AQ77" s="57">
        <f t="shared" si="42"/>
        <v>239.976</v>
      </c>
      <c r="AR77" s="57">
        <f t="shared" si="43"/>
        <v>9.6000000000000014</v>
      </c>
      <c r="AS77" s="57">
        <f t="shared" si="27"/>
        <v>50</v>
      </c>
      <c r="AT77" s="57">
        <f t="shared" si="27"/>
        <v>10</v>
      </c>
      <c r="AU77" s="57">
        <f t="shared" si="44"/>
        <v>3000</v>
      </c>
      <c r="AV77" s="57">
        <f t="shared" si="45"/>
        <v>75</v>
      </c>
      <c r="AW77" s="57">
        <f t="shared" si="46"/>
        <v>4</v>
      </c>
      <c r="AX77" s="382">
        <f t="shared" si="47"/>
        <v>16.580297935199283</v>
      </c>
      <c r="AY77" s="382">
        <f t="shared" si="48"/>
        <v>414.46599763514405</v>
      </c>
      <c r="AZ77" s="57">
        <f t="shared" si="49"/>
        <v>0.5</v>
      </c>
      <c r="BA77" s="382">
        <f t="shared" si="50"/>
        <v>5.3051647697298447</v>
      </c>
      <c r="BB77" s="382">
        <f t="shared" si="51"/>
        <v>212.20659078919377</v>
      </c>
    </row>
    <row r="78" spans="1:54" x14ac:dyDescent="0.25">
      <c r="A78" s="57">
        <f t="shared" si="28"/>
        <v>76</v>
      </c>
      <c r="B78" s="57">
        <v>450</v>
      </c>
      <c r="C78" s="57">
        <v>2</v>
      </c>
      <c r="D78" s="57" t="str">
        <f>'[3]450 KHz'!A18</f>
        <v>01100</v>
      </c>
      <c r="E78" s="57">
        <f>'[3]450 KHz'!B18</f>
        <v>3</v>
      </c>
      <c r="F78" s="57" t="str">
        <f>'[3]450 KHz'!C18</f>
        <v>12</v>
      </c>
      <c r="G78" s="57" t="str">
        <f>'[3]450 KHz'!D18</f>
        <v>00</v>
      </c>
      <c r="H78" s="57" t="str">
        <f>'[3]450 KHz'!E18</f>
        <v>01</v>
      </c>
      <c r="I78" s="57" t="str">
        <f>'[3]450 KHz'!F18</f>
        <v>00</v>
      </c>
      <c r="J78" s="57" t="str">
        <f>'[3]450 KHz'!G18</f>
        <v>10</v>
      </c>
      <c r="K78" s="57" t="str">
        <f>'[3]450 KHz'!H18</f>
        <v>11</v>
      </c>
      <c r="L78" s="57" t="str">
        <f>'[3]450 KHz'!I18</f>
        <v>000100</v>
      </c>
      <c r="M78" s="57" t="str">
        <f>'[3]450 KHz'!J18</f>
        <v>01</v>
      </c>
      <c r="N78" s="57" t="str">
        <f>'[3]450 KHz'!K18</f>
        <v>8C</v>
      </c>
      <c r="O78" s="57" t="str">
        <f>'[3]450 KHz'!L18</f>
        <v>10</v>
      </c>
      <c r="P78" s="57" t="str">
        <f>'[3]450 KHz'!M18</f>
        <v>00110</v>
      </c>
      <c r="Q78" s="57" t="str">
        <f>'[3]450 KHz'!N18</f>
        <v>0</v>
      </c>
      <c r="R78" s="57" t="str">
        <f>'[3]450 KHz'!O18</f>
        <v>22</v>
      </c>
      <c r="S78" s="57" t="str">
        <f>'[3]450 KHz'!P18</f>
        <v>001000</v>
      </c>
      <c r="T78" s="57" t="str">
        <f>'[3]450 KHz'!Q18</f>
        <v>10</v>
      </c>
      <c r="U78" s="57" t="str">
        <f>'[3]450 KHz'!R18</f>
        <v>46</v>
      </c>
      <c r="V78" s="57" t="str">
        <f>'[3]450 KHz'!S18</f>
        <v>01</v>
      </c>
      <c r="W78" s="57" t="str">
        <f>'[3]450 KHz'!T18</f>
        <v>00011</v>
      </c>
      <c r="X78" s="57" t="str">
        <f>'[3]450 KHz'!U18</f>
        <v>0</v>
      </c>
      <c r="Y78" s="57" t="str">
        <f t="shared" si="38"/>
        <v>12118C2246</v>
      </c>
      <c r="Z78" s="57">
        <f t="shared" si="29"/>
        <v>100</v>
      </c>
      <c r="AA78" s="57">
        <f t="shared" si="30"/>
        <v>40</v>
      </c>
      <c r="AB78" s="57">
        <f t="shared" si="31"/>
        <v>2.9996999999999998</v>
      </c>
      <c r="AC78" s="57">
        <f t="shared" si="32"/>
        <v>9.6000000000000014</v>
      </c>
      <c r="AD78" s="57">
        <f t="shared" si="33"/>
        <v>800</v>
      </c>
      <c r="AE78" s="57">
        <f t="shared" si="34"/>
        <v>50</v>
      </c>
      <c r="AF78" s="57">
        <f t="shared" si="35"/>
        <v>20</v>
      </c>
      <c r="AG78" s="57">
        <f t="shared" si="36"/>
        <v>7.5</v>
      </c>
      <c r="AH78" s="57">
        <f t="shared" si="37"/>
        <v>37.5</v>
      </c>
      <c r="AI78" s="57">
        <v>4000</v>
      </c>
      <c r="AK78" s="57">
        <f t="shared" si="39"/>
        <v>450</v>
      </c>
      <c r="AL78" s="57">
        <f t="shared" si="40"/>
        <v>12</v>
      </c>
      <c r="AM78" s="57" t="str">
        <f t="shared" si="26"/>
        <v>12118C2246</v>
      </c>
      <c r="AN78" s="57">
        <f t="shared" si="26"/>
        <v>100</v>
      </c>
      <c r="AO78" s="57">
        <f t="shared" si="26"/>
        <v>40</v>
      </c>
      <c r="AP78" s="57">
        <f t="shared" si="41"/>
        <v>80</v>
      </c>
      <c r="AQ78" s="57">
        <f t="shared" si="42"/>
        <v>239.976</v>
      </c>
      <c r="AR78" s="57">
        <f t="shared" si="43"/>
        <v>9.6000000000000014</v>
      </c>
      <c r="AS78" s="57">
        <f t="shared" si="27"/>
        <v>50</v>
      </c>
      <c r="AT78" s="57">
        <f t="shared" si="27"/>
        <v>20</v>
      </c>
      <c r="AU78" s="57">
        <f t="shared" si="44"/>
        <v>1500</v>
      </c>
      <c r="AV78" s="57">
        <f t="shared" si="45"/>
        <v>37.5</v>
      </c>
      <c r="AW78" s="57">
        <f t="shared" si="46"/>
        <v>4</v>
      </c>
      <c r="AX78" s="382">
        <f t="shared" si="47"/>
        <v>16.580297935199283</v>
      </c>
      <c r="AY78" s="382">
        <f t="shared" si="48"/>
        <v>414.46599763514405</v>
      </c>
      <c r="AZ78" s="57">
        <f t="shared" si="49"/>
        <v>1</v>
      </c>
      <c r="BA78" s="382">
        <f t="shared" si="50"/>
        <v>5.3051647697298447</v>
      </c>
      <c r="BB78" s="382">
        <f t="shared" si="51"/>
        <v>212.20659078919377</v>
      </c>
    </row>
    <row r="79" spans="1:54" x14ac:dyDescent="0.25">
      <c r="A79" s="57">
        <f t="shared" si="28"/>
        <v>77</v>
      </c>
      <c r="B79" s="57">
        <v>450</v>
      </c>
      <c r="C79" s="57">
        <v>2</v>
      </c>
      <c r="D79" s="57" t="str">
        <f>'[3]450 KHz'!A19</f>
        <v>01101</v>
      </c>
      <c r="E79" s="57">
        <f>'[3]450 KHz'!B19</f>
        <v>3</v>
      </c>
      <c r="F79" s="57" t="str">
        <f>'[3]450 KHz'!C19</f>
        <v>12</v>
      </c>
      <c r="G79" s="57" t="str">
        <f>'[3]450 KHz'!D19</f>
        <v>00</v>
      </c>
      <c r="H79" s="57" t="str">
        <f>'[3]450 KHz'!E19</f>
        <v>01</v>
      </c>
      <c r="I79" s="57" t="str">
        <f>'[3]450 KHz'!F19</f>
        <v>00</v>
      </c>
      <c r="J79" s="57" t="str">
        <f>'[3]450 KHz'!G19</f>
        <v>10</v>
      </c>
      <c r="K79" s="57" t="str">
        <f>'[3]450 KHz'!H19</f>
        <v>20</v>
      </c>
      <c r="L79" s="57" t="str">
        <f>'[3]450 KHz'!I19</f>
        <v>001000</v>
      </c>
      <c r="M79" s="57" t="str">
        <f>'[3]450 KHz'!J19</f>
        <v>00</v>
      </c>
      <c r="N79" s="57" t="str">
        <f>'[3]450 KHz'!K19</f>
        <v>C6</v>
      </c>
      <c r="O79" s="57" t="str">
        <f>'[3]450 KHz'!L19</f>
        <v>11</v>
      </c>
      <c r="P79" s="57" t="str">
        <f>'[3]450 KHz'!M19</f>
        <v>00011</v>
      </c>
      <c r="Q79" s="57" t="str">
        <f>'[3]450 KHz'!N19</f>
        <v>0</v>
      </c>
      <c r="R79" s="57" t="str">
        <f>'[3]450 KHz'!O19</f>
        <v>22</v>
      </c>
      <c r="S79" s="57" t="str">
        <f>'[3]450 KHz'!P19</f>
        <v>001000</v>
      </c>
      <c r="T79" s="57" t="str">
        <f>'[3]450 KHz'!Q19</f>
        <v>10</v>
      </c>
      <c r="U79" s="57" t="str">
        <f>'[3]450 KHz'!R19</f>
        <v>46</v>
      </c>
      <c r="V79" s="57" t="str">
        <f>'[3]450 KHz'!S19</f>
        <v>01</v>
      </c>
      <c r="W79" s="57" t="str">
        <f>'[3]450 KHz'!T19</f>
        <v>00011</v>
      </c>
      <c r="X79" s="57" t="str">
        <f>'[3]450 KHz'!U19</f>
        <v>0</v>
      </c>
      <c r="Y79" s="57" t="str">
        <f t="shared" si="38"/>
        <v>1220C62246</v>
      </c>
      <c r="Z79" s="57">
        <f t="shared" si="29"/>
        <v>100</v>
      </c>
      <c r="AA79" s="57">
        <f t="shared" si="30"/>
        <v>40</v>
      </c>
      <c r="AB79" s="57">
        <f t="shared" si="31"/>
        <v>2.9996999999999998</v>
      </c>
      <c r="AC79" s="57">
        <f t="shared" si="32"/>
        <v>9.6000000000000014</v>
      </c>
      <c r="AD79" s="57">
        <f t="shared" si="33"/>
        <v>800</v>
      </c>
      <c r="AE79" s="57">
        <f t="shared" si="34"/>
        <v>50</v>
      </c>
      <c r="AF79" s="57">
        <f t="shared" si="35"/>
        <v>40</v>
      </c>
      <c r="AG79" s="57">
        <f t="shared" si="36"/>
        <v>3.75</v>
      </c>
      <c r="AH79" s="57">
        <f t="shared" si="37"/>
        <v>18.75</v>
      </c>
      <c r="AI79" s="57">
        <v>4000</v>
      </c>
      <c r="AK79" s="57">
        <f t="shared" si="39"/>
        <v>450</v>
      </c>
      <c r="AL79" s="57">
        <f t="shared" si="40"/>
        <v>13</v>
      </c>
      <c r="AM79" s="57" t="str">
        <f t="shared" si="26"/>
        <v>1220C62246</v>
      </c>
      <c r="AN79" s="57">
        <f t="shared" si="26"/>
        <v>100</v>
      </c>
      <c r="AO79" s="57">
        <f t="shared" si="26"/>
        <v>40</v>
      </c>
      <c r="AP79" s="57">
        <f t="shared" si="41"/>
        <v>80</v>
      </c>
      <c r="AQ79" s="57">
        <f t="shared" si="42"/>
        <v>239.976</v>
      </c>
      <c r="AR79" s="57">
        <f t="shared" si="43"/>
        <v>9.6000000000000014</v>
      </c>
      <c r="AS79" s="57">
        <f t="shared" si="27"/>
        <v>50</v>
      </c>
      <c r="AT79" s="57">
        <f t="shared" si="27"/>
        <v>40</v>
      </c>
      <c r="AU79" s="57">
        <f t="shared" si="44"/>
        <v>750</v>
      </c>
      <c r="AV79" s="57">
        <f t="shared" si="45"/>
        <v>18.75</v>
      </c>
      <c r="AW79" s="57">
        <f t="shared" si="46"/>
        <v>4</v>
      </c>
      <c r="AX79" s="382">
        <f t="shared" si="47"/>
        <v>16.580297935199283</v>
      </c>
      <c r="AY79" s="382">
        <f t="shared" si="48"/>
        <v>414.46599763514405</v>
      </c>
      <c r="AZ79" s="57">
        <f t="shared" si="49"/>
        <v>2</v>
      </c>
      <c r="BA79" s="382">
        <f t="shared" si="50"/>
        <v>5.3051647697298447</v>
      </c>
      <c r="BB79" s="382">
        <f t="shared" si="51"/>
        <v>212.20659078919377</v>
      </c>
    </row>
    <row r="80" spans="1:54" x14ac:dyDescent="0.25">
      <c r="A80" s="57">
        <f t="shared" si="28"/>
        <v>78</v>
      </c>
      <c r="B80" s="57">
        <v>450</v>
      </c>
      <c r="C80" s="57">
        <v>2</v>
      </c>
      <c r="D80" s="57" t="str">
        <f>'[3]450 KHz'!A20</f>
        <v>01110</v>
      </c>
      <c r="E80" s="57">
        <f>'[3]450 KHz'!B20</f>
        <v>3</v>
      </c>
      <c r="F80" s="57" t="str">
        <f>'[3]450 KHz'!C20</f>
        <v>12</v>
      </c>
      <c r="G80" s="57" t="str">
        <f>'[3]450 KHz'!D20</f>
        <v>00</v>
      </c>
      <c r="H80" s="57" t="str">
        <f>'[3]450 KHz'!E20</f>
        <v>01</v>
      </c>
      <c r="I80" s="57" t="str">
        <f>'[3]450 KHz'!F20</f>
        <v>00</v>
      </c>
      <c r="J80" s="57" t="str">
        <f>'[3]450 KHz'!G20</f>
        <v>10</v>
      </c>
      <c r="K80" s="57" t="str">
        <f>'[3]450 KHz'!H20</f>
        <v>40</v>
      </c>
      <c r="L80" s="57" t="str">
        <f>'[3]450 KHz'!I20</f>
        <v>010000</v>
      </c>
      <c r="M80" s="57" t="str">
        <f>'[3]450 KHz'!J20</f>
        <v>00</v>
      </c>
      <c r="N80" s="57" t="str">
        <f>'[3]450 KHz'!K20</f>
        <v>42</v>
      </c>
      <c r="O80" s="57" t="str">
        <f>'[3]450 KHz'!L20</f>
        <v>01</v>
      </c>
      <c r="P80" s="57" t="str">
        <f>'[3]450 KHz'!M20</f>
        <v>00001</v>
      </c>
      <c r="Q80" s="57" t="str">
        <f>'[3]450 KHz'!N20</f>
        <v>0</v>
      </c>
      <c r="R80" s="57" t="str">
        <f>'[3]450 KHz'!O20</f>
        <v>22</v>
      </c>
      <c r="S80" s="57" t="str">
        <f>'[3]450 KHz'!P20</f>
        <v>001000</v>
      </c>
      <c r="T80" s="57" t="str">
        <f>'[3]450 KHz'!Q20</f>
        <v>10</v>
      </c>
      <c r="U80" s="57" t="str">
        <f>'[3]450 KHz'!R20</f>
        <v>46</v>
      </c>
      <c r="V80" s="57" t="str">
        <f>'[3]450 KHz'!S20</f>
        <v>01</v>
      </c>
      <c r="W80" s="57" t="str">
        <f>'[3]450 KHz'!T20</f>
        <v>00011</v>
      </c>
      <c r="X80" s="57" t="str">
        <f>'[3]450 KHz'!U20</f>
        <v>0</v>
      </c>
      <c r="Y80" s="57" t="str">
        <f t="shared" si="38"/>
        <v>1240422246</v>
      </c>
      <c r="Z80" s="57">
        <f t="shared" si="29"/>
        <v>100</v>
      </c>
      <c r="AA80" s="57">
        <f t="shared" si="30"/>
        <v>40</v>
      </c>
      <c r="AB80" s="57">
        <f t="shared" si="31"/>
        <v>2.9996999999999998</v>
      </c>
      <c r="AC80" s="57">
        <f t="shared" si="32"/>
        <v>9.6000000000000014</v>
      </c>
      <c r="AD80" s="57">
        <f t="shared" si="33"/>
        <v>800</v>
      </c>
      <c r="AE80" s="57">
        <f t="shared" si="34"/>
        <v>50</v>
      </c>
      <c r="AF80" s="57">
        <f t="shared" si="35"/>
        <v>80</v>
      </c>
      <c r="AG80" s="57">
        <f t="shared" si="36"/>
        <v>1.25</v>
      </c>
      <c r="AH80" s="57">
        <f t="shared" si="37"/>
        <v>6.25</v>
      </c>
      <c r="AI80" s="57">
        <v>4000</v>
      </c>
      <c r="AK80" s="57">
        <f t="shared" si="39"/>
        <v>450</v>
      </c>
      <c r="AL80" s="57">
        <f t="shared" si="40"/>
        <v>14</v>
      </c>
      <c r="AM80" s="57" t="str">
        <f t="shared" si="26"/>
        <v>1240422246</v>
      </c>
      <c r="AN80" s="57">
        <f t="shared" si="26"/>
        <v>100</v>
      </c>
      <c r="AO80" s="57">
        <f t="shared" si="26"/>
        <v>40</v>
      </c>
      <c r="AP80" s="57">
        <f t="shared" si="41"/>
        <v>80</v>
      </c>
      <c r="AQ80" s="57">
        <f t="shared" si="42"/>
        <v>239.976</v>
      </c>
      <c r="AR80" s="57">
        <f t="shared" si="43"/>
        <v>9.6000000000000014</v>
      </c>
      <c r="AS80" s="57">
        <f t="shared" si="27"/>
        <v>50</v>
      </c>
      <c r="AT80" s="57">
        <f t="shared" si="27"/>
        <v>80</v>
      </c>
      <c r="AU80" s="57">
        <f t="shared" si="44"/>
        <v>250</v>
      </c>
      <c r="AV80" s="57">
        <f t="shared" si="45"/>
        <v>6.25</v>
      </c>
      <c r="AW80" s="57">
        <f t="shared" si="46"/>
        <v>4</v>
      </c>
      <c r="AX80" s="382">
        <f t="shared" si="47"/>
        <v>16.580297935199283</v>
      </c>
      <c r="AY80" s="382">
        <f t="shared" si="48"/>
        <v>414.46599763514405</v>
      </c>
      <c r="AZ80" s="57">
        <f t="shared" si="49"/>
        <v>4</v>
      </c>
      <c r="BA80" s="382">
        <f t="shared" si="50"/>
        <v>7.9577471545947667</v>
      </c>
      <c r="BB80" s="382">
        <f t="shared" si="51"/>
        <v>318.3098861837907</v>
      </c>
    </row>
    <row r="81" spans="1:54" x14ac:dyDescent="0.25">
      <c r="A81" s="57">
        <f t="shared" si="28"/>
        <v>79</v>
      </c>
      <c r="B81" s="57">
        <v>450</v>
      </c>
      <c r="C81" s="57">
        <v>2</v>
      </c>
      <c r="D81" s="57" t="str">
        <f>'[3]450 KHz'!A21</f>
        <v>01111</v>
      </c>
      <c r="E81" s="57">
        <f>'[3]450 KHz'!B21</f>
        <v>3</v>
      </c>
      <c r="F81" s="57" t="str">
        <f>'[3]450 KHz'!C21</f>
        <v>12</v>
      </c>
      <c r="G81" s="57" t="str">
        <f>'[3]450 KHz'!D21</f>
        <v>00</v>
      </c>
      <c r="H81" s="57" t="str">
        <f>'[3]450 KHz'!E21</f>
        <v>01</v>
      </c>
      <c r="I81" s="57" t="str">
        <f>'[3]450 KHz'!F21</f>
        <v>00</v>
      </c>
      <c r="J81" s="57" t="str">
        <f>'[3]450 KHz'!G21</f>
        <v>10</v>
      </c>
      <c r="K81" s="57" t="str">
        <f>'[3]450 KHz'!H21</f>
        <v>80</v>
      </c>
      <c r="L81" s="57" t="str">
        <f>'[3]450 KHz'!I21</f>
        <v>100000</v>
      </c>
      <c r="M81" s="57" t="str">
        <f>'[3]450 KHz'!J21</f>
        <v>00</v>
      </c>
      <c r="N81" s="57" t="str">
        <f>'[3]450 KHz'!K21</f>
        <v>42</v>
      </c>
      <c r="O81" s="57" t="str">
        <f>'[3]450 KHz'!L21</f>
        <v>01</v>
      </c>
      <c r="P81" s="57" t="str">
        <f>'[3]450 KHz'!M21</f>
        <v>00001</v>
      </c>
      <c r="Q81" s="57" t="str">
        <f>'[3]450 KHz'!N21</f>
        <v>0</v>
      </c>
      <c r="R81" s="57" t="str">
        <f>'[3]450 KHz'!O21</f>
        <v>22</v>
      </c>
      <c r="S81" s="57" t="str">
        <f>'[3]450 KHz'!P21</f>
        <v>001000</v>
      </c>
      <c r="T81" s="57" t="str">
        <f>'[3]450 KHz'!Q21</f>
        <v>10</v>
      </c>
      <c r="U81" s="57" t="str">
        <f>'[3]450 KHz'!R21</f>
        <v>46</v>
      </c>
      <c r="V81" s="57" t="str">
        <f>'[3]450 KHz'!S21</f>
        <v>01</v>
      </c>
      <c r="W81" s="57" t="str">
        <f>'[3]450 KHz'!T21</f>
        <v>00011</v>
      </c>
      <c r="X81" s="57" t="str">
        <f>'[3]450 KHz'!U21</f>
        <v>0</v>
      </c>
      <c r="Y81" s="57" t="str">
        <f t="shared" si="38"/>
        <v>1280422246</v>
      </c>
      <c r="Z81" s="57">
        <f t="shared" si="29"/>
        <v>100</v>
      </c>
      <c r="AA81" s="57">
        <f t="shared" si="30"/>
        <v>40</v>
      </c>
      <c r="AB81" s="57">
        <f t="shared" si="31"/>
        <v>2.9996999999999998</v>
      </c>
      <c r="AC81" s="57">
        <f t="shared" si="32"/>
        <v>9.6000000000000014</v>
      </c>
      <c r="AD81" s="57">
        <f t="shared" si="33"/>
        <v>800</v>
      </c>
      <c r="AE81" s="57">
        <f t="shared" si="34"/>
        <v>50</v>
      </c>
      <c r="AF81" s="57">
        <f t="shared" si="35"/>
        <v>160</v>
      </c>
      <c r="AG81" s="57">
        <f t="shared" si="36"/>
        <v>1.25</v>
      </c>
      <c r="AH81" s="57">
        <f t="shared" si="37"/>
        <v>6.25</v>
      </c>
      <c r="AI81" s="57">
        <v>4000</v>
      </c>
      <c r="AK81" s="57">
        <f t="shared" si="39"/>
        <v>450</v>
      </c>
      <c r="AL81" s="57">
        <f t="shared" si="40"/>
        <v>15</v>
      </c>
      <c r="AM81" s="57" t="str">
        <f t="shared" ref="AM81:AO144" si="52">Y81</f>
        <v>1280422246</v>
      </c>
      <c r="AN81" s="57">
        <f t="shared" si="52"/>
        <v>100</v>
      </c>
      <c r="AO81" s="57">
        <f t="shared" si="52"/>
        <v>40</v>
      </c>
      <c r="AP81" s="57">
        <f t="shared" si="41"/>
        <v>80</v>
      </c>
      <c r="AQ81" s="57">
        <f t="shared" si="42"/>
        <v>239.976</v>
      </c>
      <c r="AR81" s="57">
        <f t="shared" si="43"/>
        <v>9.6000000000000014</v>
      </c>
      <c r="AS81" s="57">
        <f t="shared" ref="AS81:AT144" si="53">AE81</f>
        <v>50</v>
      </c>
      <c r="AT81" s="57">
        <f t="shared" si="53"/>
        <v>160</v>
      </c>
      <c r="AU81" s="57">
        <f t="shared" si="44"/>
        <v>250</v>
      </c>
      <c r="AV81" s="57">
        <f t="shared" si="45"/>
        <v>6.25</v>
      </c>
      <c r="AW81" s="57">
        <f t="shared" si="46"/>
        <v>4</v>
      </c>
      <c r="AX81" s="382">
        <f t="shared" si="47"/>
        <v>16.580297935199283</v>
      </c>
      <c r="AY81" s="382">
        <f t="shared" si="48"/>
        <v>414.46599763514405</v>
      </c>
      <c r="AZ81" s="57">
        <f t="shared" si="49"/>
        <v>8</v>
      </c>
      <c r="BA81" s="382">
        <f t="shared" si="50"/>
        <v>3.9788735772973833</v>
      </c>
      <c r="BB81" s="382">
        <f t="shared" si="51"/>
        <v>159.15494309189535</v>
      </c>
    </row>
    <row r="82" spans="1:54" x14ac:dyDescent="0.25">
      <c r="A82" s="57">
        <f t="shared" si="28"/>
        <v>80</v>
      </c>
      <c r="B82" s="57">
        <v>450</v>
      </c>
      <c r="C82" s="57">
        <v>2</v>
      </c>
      <c r="D82" s="57" t="str">
        <f>'[3]450 KHz'!A22</f>
        <v>10000</v>
      </c>
      <c r="E82" s="57">
        <f>'[3]450 KHz'!B22</f>
        <v>3</v>
      </c>
      <c r="F82" s="57" t="str">
        <f>'[3]450 KHz'!C22</f>
        <v>12</v>
      </c>
      <c r="G82" s="57" t="str">
        <f>'[3]450 KHz'!D22</f>
        <v>00</v>
      </c>
      <c r="H82" s="57" t="str">
        <f>'[3]450 KHz'!E22</f>
        <v>01</v>
      </c>
      <c r="I82" s="57" t="str">
        <f>'[3]450 KHz'!F22</f>
        <v>00</v>
      </c>
      <c r="J82" s="57" t="str">
        <f>'[3]450 KHz'!G22</f>
        <v>10</v>
      </c>
      <c r="K82" s="57" t="str">
        <f>'[3]450 KHz'!H22</f>
        <v>0B</v>
      </c>
      <c r="L82" s="57" t="str">
        <f>'[3]450 KHz'!I22</f>
        <v>000010</v>
      </c>
      <c r="M82" s="57" t="str">
        <f>'[3]450 KHz'!J22</f>
        <v>11</v>
      </c>
      <c r="N82" s="57" t="str">
        <f>'[3]450 KHz'!K22</f>
        <v>18</v>
      </c>
      <c r="O82" s="57" t="str">
        <f>'[3]450 KHz'!L22</f>
        <v>00</v>
      </c>
      <c r="P82" s="57" t="str">
        <f>'[3]450 KHz'!M22</f>
        <v>01100</v>
      </c>
      <c r="Q82" s="57" t="str">
        <f>'[3]450 KHz'!N22</f>
        <v>0</v>
      </c>
      <c r="R82" s="57" t="str">
        <f>'[3]450 KHz'!O22</f>
        <v>29</v>
      </c>
      <c r="S82" s="57" t="str">
        <f>'[3]450 KHz'!P22</f>
        <v>001010</v>
      </c>
      <c r="T82" s="57" t="str">
        <f>'[3]450 KHz'!Q22</f>
        <v>01</v>
      </c>
      <c r="U82" s="57" t="str">
        <f>'[3]450 KHz'!R22</f>
        <v>86</v>
      </c>
      <c r="V82" s="57" t="str">
        <f>'[3]450 KHz'!S22</f>
        <v>10</v>
      </c>
      <c r="W82" s="57" t="str">
        <f>'[3]450 KHz'!T22</f>
        <v>00011</v>
      </c>
      <c r="X82" s="57" t="str">
        <f>'[3]450 KHz'!U22</f>
        <v>0</v>
      </c>
      <c r="Y82" s="57" t="str">
        <f t="shared" si="38"/>
        <v>120B182986</v>
      </c>
      <c r="Z82" s="57">
        <f t="shared" si="29"/>
        <v>100</v>
      </c>
      <c r="AA82" s="57">
        <f t="shared" si="30"/>
        <v>50</v>
      </c>
      <c r="AB82" s="57">
        <f t="shared" si="31"/>
        <v>1.9998</v>
      </c>
      <c r="AC82" s="57">
        <f t="shared" si="32"/>
        <v>9.6000000000000014</v>
      </c>
      <c r="AD82" s="57">
        <f t="shared" si="33"/>
        <v>800</v>
      </c>
      <c r="AE82" s="57">
        <f t="shared" si="34"/>
        <v>50</v>
      </c>
      <c r="AF82" s="57">
        <f t="shared" si="35"/>
        <v>10</v>
      </c>
      <c r="AG82" s="57">
        <f t="shared" si="36"/>
        <v>15</v>
      </c>
      <c r="AH82" s="57">
        <f t="shared" si="37"/>
        <v>75</v>
      </c>
      <c r="AI82" s="57">
        <v>4000</v>
      </c>
      <c r="AK82" s="57">
        <f t="shared" si="39"/>
        <v>450</v>
      </c>
      <c r="AL82" s="57">
        <f t="shared" si="40"/>
        <v>16</v>
      </c>
      <c r="AM82" s="57" t="str">
        <f t="shared" si="52"/>
        <v>120B182986</v>
      </c>
      <c r="AN82" s="57">
        <f t="shared" si="52"/>
        <v>100</v>
      </c>
      <c r="AO82" s="57">
        <f t="shared" si="52"/>
        <v>50</v>
      </c>
      <c r="AP82" s="57">
        <f t="shared" si="41"/>
        <v>80</v>
      </c>
      <c r="AQ82" s="57">
        <f t="shared" si="42"/>
        <v>159.98400000000001</v>
      </c>
      <c r="AR82" s="57">
        <f t="shared" si="43"/>
        <v>9.6000000000000014</v>
      </c>
      <c r="AS82" s="57">
        <f t="shared" si="53"/>
        <v>50</v>
      </c>
      <c r="AT82" s="57">
        <f t="shared" si="53"/>
        <v>10</v>
      </c>
      <c r="AU82" s="57">
        <f t="shared" si="44"/>
        <v>3000</v>
      </c>
      <c r="AV82" s="57">
        <f t="shared" si="45"/>
        <v>75</v>
      </c>
      <c r="AW82" s="57">
        <f t="shared" si="46"/>
        <v>5</v>
      </c>
      <c r="AX82" s="382">
        <f t="shared" si="47"/>
        <v>19.896357522239136</v>
      </c>
      <c r="AY82" s="382">
        <f t="shared" si="48"/>
        <v>331.57279810811519</v>
      </c>
      <c r="AZ82" s="57">
        <f t="shared" si="49"/>
        <v>0.5</v>
      </c>
      <c r="BA82" s="382">
        <f t="shared" si="50"/>
        <v>5.3051647697298447</v>
      </c>
      <c r="BB82" s="382">
        <f t="shared" si="51"/>
        <v>212.20659078919377</v>
      </c>
    </row>
    <row r="83" spans="1:54" x14ac:dyDescent="0.25">
      <c r="A83" s="57">
        <f t="shared" si="28"/>
        <v>81</v>
      </c>
      <c r="B83" s="57">
        <v>450</v>
      </c>
      <c r="C83" s="57">
        <v>2</v>
      </c>
      <c r="D83" s="57" t="str">
        <f>'[3]450 KHz'!A23</f>
        <v>10001</v>
      </c>
      <c r="E83" s="57">
        <f>'[3]450 KHz'!B23</f>
        <v>3</v>
      </c>
      <c r="F83" s="57" t="str">
        <f>'[3]450 KHz'!C23</f>
        <v>12</v>
      </c>
      <c r="G83" s="57" t="str">
        <f>'[3]450 KHz'!D23</f>
        <v>00</v>
      </c>
      <c r="H83" s="57" t="str">
        <f>'[3]450 KHz'!E23</f>
        <v>01</v>
      </c>
      <c r="I83" s="57" t="str">
        <f>'[3]450 KHz'!F23</f>
        <v>00</v>
      </c>
      <c r="J83" s="57" t="str">
        <f>'[3]450 KHz'!G23</f>
        <v>10</v>
      </c>
      <c r="K83" s="57" t="str">
        <f>'[3]450 KHz'!H23</f>
        <v>11</v>
      </c>
      <c r="L83" s="57" t="str">
        <f>'[3]450 KHz'!I23</f>
        <v>000100</v>
      </c>
      <c r="M83" s="57" t="str">
        <f>'[3]450 KHz'!J23</f>
        <v>01</v>
      </c>
      <c r="N83" s="57" t="str">
        <f>'[3]450 KHz'!K23</f>
        <v>8C</v>
      </c>
      <c r="O83" s="57" t="str">
        <f>'[3]450 KHz'!L23</f>
        <v>10</v>
      </c>
      <c r="P83" s="57" t="str">
        <f>'[3]450 KHz'!M23</f>
        <v>00110</v>
      </c>
      <c r="Q83" s="57" t="str">
        <f>'[3]450 KHz'!N23</f>
        <v>0</v>
      </c>
      <c r="R83" s="57" t="str">
        <f>'[3]450 KHz'!O23</f>
        <v>29</v>
      </c>
      <c r="S83" s="57" t="str">
        <f>'[3]450 KHz'!P23</f>
        <v>001010</v>
      </c>
      <c r="T83" s="57" t="str">
        <f>'[3]450 KHz'!Q23</f>
        <v>01</v>
      </c>
      <c r="U83" s="57" t="str">
        <f>'[3]450 KHz'!R23</f>
        <v>86</v>
      </c>
      <c r="V83" s="57" t="str">
        <f>'[3]450 KHz'!S23</f>
        <v>10</v>
      </c>
      <c r="W83" s="57" t="str">
        <f>'[3]450 KHz'!T23</f>
        <v>00011</v>
      </c>
      <c r="X83" s="57" t="str">
        <f>'[3]450 KHz'!U23</f>
        <v>0</v>
      </c>
      <c r="Y83" s="57" t="str">
        <f t="shared" si="38"/>
        <v>12118C2986</v>
      </c>
      <c r="Z83" s="57">
        <f t="shared" si="29"/>
        <v>100</v>
      </c>
      <c r="AA83" s="57">
        <f t="shared" si="30"/>
        <v>50</v>
      </c>
      <c r="AB83" s="57">
        <f t="shared" si="31"/>
        <v>1.9998</v>
      </c>
      <c r="AC83" s="57">
        <f t="shared" si="32"/>
        <v>9.6000000000000014</v>
      </c>
      <c r="AD83" s="57">
        <f t="shared" si="33"/>
        <v>800</v>
      </c>
      <c r="AE83" s="57">
        <f t="shared" si="34"/>
        <v>50</v>
      </c>
      <c r="AF83" s="57">
        <f t="shared" si="35"/>
        <v>20</v>
      </c>
      <c r="AG83" s="57">
        <f t="shared" si="36"/>
        <v>7.5</v>
      </c>
      <c r="AH83" s="57">
        <f t="shared" si="37"/>
        <v>37.5</v>
      </c>
      <c r="AI83" s="57">
        <v>4000</v>
      </c>
      <c r="AK83" s="57">
        <f t="shared" si="39"/>
        <v>450</v>
      </c>
      <c r="AL83" s="57">
        <f t="shared" si="40"/>
        <v>17</v>
      </c>
      <c r="AM83" s="57" t="str">
        <f t="shared" si="52"/>
        <v>12118C2986</v>
      </c>
      <c r="AN83" s="57">
        <f t="shared" si="52"/>
        <v>100</v>
      </c>
      <c r="AO83" s="57">
        <f t="shared" si="52"/>
        <v>50</v>
      </c>
      <c r="AP83" s="57">
        <f t="shared" si="41"/>
        <v>80</v>
      </c>
      <c r="AQ83" s="57">
        <f t="shared" si="42"/>
        <v>159.98400000000001</v>
      </c>
      <c r="AR83" s="57">
        <f t="shared" si="43"/>
        <v>9.6000000000000014</v>
      </c>
      <c r="AS83" s="57">
        <f t="shared" si="53"/>
        <v>50</v>
      </c>
      <c r="AT83" s="57">
        <f t="shared" si="53"/>
        <v>20</v>
      </c>
      <c r="AU83" s="57">
        <f t="shared" si="44"/>
        <v>1500</v>
      </c>
      <c r="AV83" s="57">
        <f t="shared" si="45"/>
        <v>37.5</v>
      </c>
      <c r="AW83" s="57">
        <f t="shared" si="46"/>
        <v>5</v>
      </c>
      <c r="AX83" s="382">
        <f t="shared" si="47"/>
        <v>19.896357522239136</v>
      </c>
      <c r="AY83" s="382">
        <f t="shared" si="48"/>
        <v>331.57279810811519</v>
      </c>
      <c r="AZ83" s="57">
        <f t="shared" si="49"/>
        <v>1</v>
      </c>
      <c r="BA83" s="382">
        <f t="shared" si="50"/>
        <v>5.3051647697298447</v>
      </c>
      <c r="BB83" s="382">
        <f t="shared" si="51"/>
        <v>212.20659078919377</v>
      </c>
    </row>
    <row r="84" spans="1:54" x14ac:dyDescent="0.25">
      <c r="A84" s="57">
        <f t="shared" si="28"/>
        <v>82</v>
      </c>
      <c r="B84" s="57">
        <v>450</v>
      </c>
      <c r="C84" s="57">
        <v>2</v>
      </c>
      <c r="D84" s="57" t="str">
        <f>'[3]450 KHz'!A24</f>
        <v>10010</v>
      </c>
      <c r="E84" s="57">
        <f>'[3]450 KHz'!B24</f>
        <v>3</v>
      </c>
      <c r="F84" s="57" t="str">
        <f>'[3]450 KHz'!C24</f>
        <v>12</v>
      </c>
      <c r="G84" s="57" t="str">
        <f>'[3]450 KHz'!D24</f>
        <v>00</v>
      </c>
      <c r="H84" s="57" t="str">
        <f>'[3]450 KHz'!E24</f>
        <v>01</v>
      </c>
      <c r="I84" s="57" t="str">
        <f>'[3]450 KHz'!F24</f>
        <v>00</v>
      </c>
      <c r="J84" s="57" t="str">
        <f>'[3]450 KHz'!G24</f>
        <v>10</v>
      </c>
      <c r="K84" s="57" t="str">
        <f>'[3]450 KHz'!H24</f>
        <v>20</v>
      </c>
      <c r="L84" s="57" t="str">
        <f>'[3]450 KHz'!I24</f>
        <v>001000</v>
      </c>
      <c r="M84" s="57" t="str">
        <f>'[3]450 KHz'!J24</f>
        <v>00</v>
      </c>
      <c r="N84" s="57" t="str">
        <f>'[3]450 KHz'!K24</f>
        <v>C6</v>
      </c>
      <c r="O84" s="57" t="str">
        <f>'[3]450 KHz'!L24</f>
        <v>11</v>
      </c>
      <c r="P84" s="57" t="str">
        <f>'[3]450 KHz'!M24</f>
        <v>00011</v>
      </c>
      <c r="Q84" s="57" t="str">
        <f>'[3]450 KHz'!N24</f>
        <v>0</v>
      </c>
      <c r="R84" s="57" t="str">
        <f>'[3]450 KHz'!O24</f>
        <v>29</v>
      </c>
      <c r="S84" s="57" t="str">
        <f>'[3]450 KHz'!P24</f>
        <v>001010</v>
      </c>
      <c r="T84" s="57" t="str">
        <f>'[3]450 KHz'!Q24</f>
        <v>01</v>
      </c>
      <c r="U84" s="57" t="str">
        <f>'[3]450 KHz'!R24</f>
        <v>86</v>
      </c>
      <c r="V84" s="57" t="str">
        <f>'[3]450 KHz'!S24</f>
        <v>10</v>
      </c>
      <c r="W84" s="57" t="str">
        <f>'[3]450 KHz'!T24</f>
        <v>00011</v>
      </c>
      <c r="X84" s="57" t="str">
        <f>'[3]450 KHz'!U24</f>
        <v>0</v>
      </c>
      <c r="Y84" s="57" t="str">
        <f t="shared" si="38"/>
        <v>1220C62986</v>
      </c>
      <c r="Z84" s="57">
        <f t="shared" si="29"/>
        <v>100</v>
      </c>
      <c r="AA84" s="57">
        <f t="shared" si="30"/>
        <v>50</v>
      </c>
      <c r="AB84" s="57">
        <f t="shared" si="31"/>
        <v>1.9998</v>
      </c>
      <c r="AC84" s="57">
        <f t="shared" si="32"/>
        <v>9.6000000000000014</v>
      </c>
      <c r="AD84" s="57">
        <f t="shared" si="33"/>
        <v>800</v>
      </c>
      <c r="AE84" s="57">
        <f t="shared" si="34"/>
        <v>50</v>
      </c>
      <c r="AF84" s="57">
        <f t="shared" si="35"/>
        <v>40</v>
      </c>
      <c r="AG84" s="57">
        <f t="shared" si="36"/>
        <v>3.75</v>
      </c>
      <c r="AH84" s="57">
        <f t="shared" si="37"/>
        <v>18.75</v>
      </c>
      <c r="AI84" s="57">
        <v>4000</v>
      </c>
      <c r="AK84" s="57">
        <f t="shared" si="39"/>
        <v>450</v>
      </c>
      <c r="AL84" s="57">
        <f t="shared" si="40"/>
        <v>18</v>
      </c>
      <c r="AM84" s="57" t="str">
        <f t="shared" si="52"/>
        <v>1220C62986</v>
      </c>
      <c r="AN84" s="57">
        <f t="shared" si="52"/>
        <v>100</v>
      </c>
      <c r="AO84" s="57">
        <f t="shared" si="52"/>
        <v>50</v>
      </c>
      <c r="AP84" s="57">
        <f t="shared" si="41"/>
        <v>80</v>
      </c>
      <c r="AQ84" s="57">
        <f t="shared" si="42"/>
        <v>159.98400000000001</v>
      </c>
      <c r="AR84" s="57">
        <f t="shared" si="43"/>
        <v>9.6000000000000014</v>
      </c>
      <c r="AS84" s="57">
        <f t="shared" si="53"/>
        <v>50</v>
      </c>
      <c r="AT84" s="57">
        <f t="shared" si="53"/>
        <v>40</v>
      </c>
      <c r="AU84" s="57">
        <f t="shared" si="44"/>
        <v>750</v>
      </c>
      <c r="AV84" s="57">
        <f t="shared" si="45"/>
        <v>18.75</v>
      </c>
      <c r="AW84" s="57">
        <f t="shared" si="46"/>
        <v>5</v>
      </c>
      <c r="AX84" s="382">
        <f t="shared" si="47"/>
        <v>19.896357522239136</v>
      </c>
      <c r="AY84" s="382">
        <f t="shared" si="48"/>
        <v>331.57279810811519</v>
      </c>
      <c r="AZ84" s="57">
        <f t="shared" si="49"/>
        <v>2</v>
      </c>
      <c r="BA84" s="382">
        <f t="shared" si="50"/>
        <v>5.3051647697298447</v>
      </c>
      <c r="BB84" s="382">
        <f t="shared" si="51"/>
        <v>212.20659078919377</v>
      </c>
    </row>
    <row r="85" spans="1:54" x14ac:dyDescent="0.25">
      <c r="A85" s="57">
        <f t="shared" si="28"/>
        <v>83</v>
      </c>
      <c r="B85" s="57">
        <v>450</v>
      </c>
      <c r="C85" s="57">
        <v>2</v>
      </c>
      <c r="D85" s="57" t="str">
        <f>'[3]450 KHz'!A25</f>
        <v>10011</v>
      </c>
      <c r="E85" s="57">
        <f>'[3]450 KHz'!B25</f>
        <v>3</v>
      </c>
      <c r="F85" s="57" t="str">
        <f>'[3]450 KHz'!C25</f>
        <v>12</v>
      </c>
      <c r="G85" s="57" t="str">
        <f>'[3]450 KHz'!D25</f>
        <v>00</v>
      </c>
      <c r="H85" s="57" t="str">
        <f>'[3]450 KHz'!E25</f>
        <v>01</v>
      </c>
      <c r="I85" s="57" t="str">
        <f>'[3]450 KHz'!F25</f>
        <v>00</v>
      </c>
      <c r="J85" s="57" t="str">
        <f>'[3]450 KHz'!G25</f>
        <v>10</v>
      </c>
      <c r="K85" s="57" t="str">
        <f>'[3]450 KHz'!H25</f>
        <v>40</v>
      </c>
      <c r="L85" s="57" t="str">
        <f>'[3]450 KHz'!I25</f>
        <v>010000</v>
      </c>
      <c r="M85" s="57" t="str">
        <f>'[3]450 KHz'!J25</f>
        <v>00</v>
      </c>
      <c r="N85" s="57" t="str">
        <f>'[3]450 KHz'!K25</f>
        <v>42</v>
      </c>
      <c r="O85" s="57" t="str">
        <f>'[3]450 KHz'!L25</f>
        <v>01</v>
      </c>
      <c r="P85" s="57" t="str">
        <f>'[3]450 KHz'!M25</f>
        <v>00001</v>
      </c>
      <c r="Q85" s="57" t="str">
        <f>'[3]450 KHz'!N25</f>
        <v>0</v>
      </c>
      <c r="R85" s="57" t="str">
        <f>'[3]450 KHz'!O25</f>
        <v>29</v>
      </c>
      <c r="S85" s="57" t="str">
        <f>'[3]450 KHz'!P25</f>
        <v>001010</v>
      </c>
      <c r="T85" s="57" t="str">
        <f>'[3]450 KHz'!Q25</f>
        <v>01</v>
      </c>
      <c r="U85" s="57" t="str">
        <f>'[3]450 KHz'!R25</f>
        <v>86</v>
      </c>
      <c r="V85" s="57" t="str">
        <f>'[3]450 KHz'!S25</f>
        <v>10</v>
      </c>
      <c r="W85" s="57" t="str">
        <f>'[3]450 KHz'!T25</f>
        <v>00011</v>
      </c>
      <c r="X85" s="57" t="str">
        <f>'[3]450 KHz'!U25</f>
        <v>0</v>
      </c>
      <c r="Y85" s="57" t="str">
        <f t="shared" si="38"/>
        <v>1240422986</v>
      </c>
      <c r="Z85" s="57">
        <f t="shared" si="29"/>
        <v>100</v>
      </c>
      <c r="AA85" s="57">
        <f t="shared" si="30"/>
        <v>50</v>
      </c>
      <c r="AB85" s="57">
        <f t="shared" si="31"/>
        <v>1.9998</v>
      </c>
      <c r="AC85" s="57">
        <f t="shared" si="32"/>
        <v>9.6000000000000014</v>
      </c>
      <c r="AD85" s="57">
        <f t="shared" si="33"/>
        <v>800</v>
      </c>
      <c r="AE85" s="57">
        <f t="shared" si="34"/>
        <v>50</v>
      </c>
      <c r="AF85" s="57">
        <f t="shared" si="35"/>
        <v>80</v>
      </c>
      <c r="AG85" s="57">
        <f t="shared" si="36"/>
        <v>1.25</v>
      </c>
      <c r="AH85" s="57">
        <f t="shared" si="37"/>
        <v>6.25</v>
      </c>
      <c r="AI85" s="57">
        <v>4000</v>
      </c>
      <c r="AK85" s="57">
        <f t="shared" si="39"/>
        <v>450</v>
      </c>
      <c r="AL85" s="57">
        <f t="shared" si="40"/>
        <v>19</v>
      </c>
      <c r="AM85" s="57" t="str">
        <f t="shared" si="52"/>
        <v>1240422986</v>
      </c>
      <c r="AN85" s="57">
        <f t="shared" si="52"/>
        <v>100</v>
      </c>
      <c r="AO85" s="57">
        <f t="shared" si="52"/>
        <v>50</v>
      </c>
      <c r="AP85" s="57">
        <f t="shared" si="41"/>
        <v>80</v>
      </c>
      <c r="AQ85" s="57">
        <f t="shared" si="42"/>
        <v>159.98400000000001</v>
      </c>
      <c r="AR85" s="57">
        <f t="shared" si="43"/>
        <v>9.6000000000000014</v>
      </c>
      <c r="AS85" s="57">
        <f t="shared" si="53"/>
        <v>50</v>
      </c>
      <c r="AT85" s="57">
        <f t="shared" si="53"/>
        <v>80</v>
      </c>
      <c r="AU85" s="57">
        <f t="shared" si="44"/>
        <v>250</v>
      </c>
      <c r="AV85" s="57">
        <f t="shared" si="45"/>
        <v>6.25</v>
      </c>
      <c r="AW85" s="57">
        <f t="shared" si="46"/>
        <v>5</v>
      </c>
      <c r="AX85" s="382">
        <f t="shared" si="47"/>
        <v>19.896357522239136</v>
      </c>
      <c r="AY85" s="382">
        <f t="shared" si="48"/>
        <v>331.57279810811519</v>
      </c>
      <c r="AZ85" s="57">
        <f t="shared" si="49"/>
        <v>4</v>
      </c>
      <c r="BA85" s="382">
        <f t="shared" si="50"/>
        <v>7.9577471545947667</v>
      </c>
      <c r="BB85" s="382">
        <f t="shared" si="51"/>
        <v>318.3098861837907</v>
      </c>
    </row>
    <row r="86" spans="1:54" x14ac:dyDescent="0.25">
      <c r="A86" s="57">
        <f t="shared" si="28"/>
        <v>84</v>
      </c>
      <c r="B86" s="57">
        <v>450</v>
      </c>
      <c r="C86" s="57">
        <v>2</v>
      </c>
      <c r="D86" s="57" t="str">
        <f>'[3]450 KHz'!A26</f>
        <v>10100</v>
      </c>
      <c r="E86" s="57">
        <f>'[3]450 KHz'!B26</f>
        <v>3</v>
      </c>
      <c r="F86" s="57" t="str">
        <f>'[3]450 KHz'!C26</f>
        <v>12</v>
      </c>
      <c r="G86" s="57" t="str">
        <f>'[3]450 KHz'!D26</f>
        <v>00</v>
      </c>
      <c r="H86" s="57" t="str">
        <f>'[3]450 KHz'!E26</f>
        <v>01</v>
      </c>
      <c r="I86" s="57" t="str">
        <f>'[3]450 KHz'!F26</f>
        <v>00</v>
      </c>
      <c r="J86" s="57" t="str">
        <f>'[3]450 KHz'!G26</f>
        <v>10</v>
      </c>
      <c r="K86" s="57" t="str">
        <f>'[3]450 KHz'!H26</f>
        <v>80</v>
      </c>
      <c r="L86" s="57" t="str">
        <f>'[3]450 KHz'!I26</f>
        <v>100000</v>
      </c>
      <c r="M86" s="57" t="str">
        <f>'[3]450 KHz'!J26</f>
        <v>00</v>
      </c>
      <c r="N86" s="57" t="str">
        <f>'[3]450 KHz'!K26</f>
        <v>42</v>
      </c>
      <c r="O86" s="57" t="str">
        <f>'[3]450 KHz'!L26</f>
        <v>01</v>
      </c>
      <c r="P86" s="57" t="str">
        <f>'[3]450 KHz'!M26</f>
        <v>00001</v>
      </c>
      <c r="Q86" s="57" t="str">
        <f>'[3]450 KHz'!N26</f>
        <v>0</v>
      </c>
      <c r="R86" s="57" t="str">
        <f>'[3]450 KHz'!O26</f>
        <v>29</v>
      </c>
      <c r="S86" s="57" t="str">
        <f>'[3]450 KHz'!P26</f>
        <v>001010</v>
      </c>
      <c r="T86" s="57" t="str">
        <f>'[3]450 KHz'!Q26</f>
        <v>01</v>
      </c>
      <c r="U86" s="57" t="str">
        <f>'[3]450 KHz'!R26</f>
        <v>86</v>
      </c>
      <c r="V86" s="57" t="str">
        <f>'[3]450 KHz'!S26</f>
        <v>10</v>
      </c>
      <c r="W86" s="57" t="str">
        <f>'[3]450 KHz'!T26</f>
        <v>00011</v>
      </c>
      <c r="X86" s="57" t="str">
        <f>'[3]450 KHz'!U26</f>
        <v>0</v>
      </c>
      <c r="Y86" s="57" t="str">
        <f t="shared" si="38"/>
        <v>1280422986</v>
      </c>
      <c r="Z86" s="57">
        <f t="shared" si="29"/>
        <v>100</v>
      </c>
      <c r="AA86" s="57">
        <f t="shared" si="30"/>
        <v>50</v>
      </c>
      <c r="AB86" s="57">
        <f t="shared" si="31"/>
        <v>1.9998</v>
      </c>
      <c r="AC86" s="57">
        <f t="shared" si="32"/>
        <v>9.6000000000000014</v>
      </c>
      <c r="AD86" s="57">
        <f t="shared" si="33"/>
        <v>800</v>
      </c>
      <c r="AE86" s="57">
        <f t="shared" si="34"/>
        <v>50</v>
      </c>
      <c r="AF86" s="57">
        <f t="shared" si="35"/>
        <v>160</v>
      </c>
      <c r="AG86" s="57">
        <f t="shared" si="36"/>
        <v>1.25</v>
      </c>
      <c r="AH86" s="57">
        <f t="shared" si="37"/>
        <v>6.25</v>
      </c>
      <c r="AI86" s="57">
        <v>4000</v>
      </c>
      <c r="AK86" s="57">
        <f t="shared" si="39"/>
        <v>450</v>
      </c>
      <c r="AL86" s="57">
        <f t="shared" si="40"/>
        <v>20</v>
      </c>
      <c r="AM86" s="57" t="str">
        <f t="shared" si="52"/>
        <v>1280422986</v>
      </c>
      <c r="AN86" s="57">
        <f t="shared" si="52"/>
        <v>100</v>
      </c>
      <c r="AO86" s="57">
        <f t="shared" si="52"/>
        <v>50</v>
      </c>
      <c r="AP86" s="57">
        <f t="shared" si="41"/>
        <v>80</v>
      </c>
      <c r="AQ86" s="57">
        <f t="shared" si="42"/>
        <v>159.98400000000001</v>
      </c>
      <c r="AR86" s="57">
        <f t="shared" si="43"/>
        <v>9.6000000000000014</v>
      </c>
      <c r="AS86" s="57">
        <f t="shared" si="53"/>
        <v>50</v>
      </c>
      <c r="AT86" s="57">
        <f t="shared" si="53"/>
        <v>160</v>
      </c>
      <c r="AU86" s="57">
        <f t="shared" si="44"/>
        <v>250</v>
      </c>
      <c r="AV86" s="57">
        <f t="shared" si="45"/>
        <v>6.25</v>
      </c>
      <c r="AW86" s="57">
        <f t="shared" si="46"/>
        <v>5</v>
      </c>
      <c r="AX86" s="382">
        <f t="shared" si="47"/>
        <v>19.896357522239136</v>
      </c>
      <c r="AY86" s="382">
        <f t="shared" si="48"/>
        <v>331.57279810811519</v>
      </c>
      <c r="AZ86" s="57">
        <f t="shared" si="49"/>
        <v>8</v>
      </c>
      <c r="BA86" s="382">
        <f t="shared" si="50"/>
        <v>3.9788735772973833</v>
      </c>
      <c r="BB86" s="382">
        <f t="shared" si="51"/>
        <v>159.15494309189535</v>
      </c>
    </row>
    <row r="87" spans="1:54" x14ac:dyDescent="0.25">
      <c r="A87" s="57">
        <f t="shared" si="28"/>
        <v>85</v>
      </c>
      <c r="B87" s="57">
        <v>450</v>
      </c>
      <c r="C87" s="57">
        <v>2</v>
      </c>
      <c r="D87" s="57" t="str">
        <f>'[3]450 KHz'!A27</f>
        <v>10101</v>
      </c>
      <c r="E87" s="57">
        <f>'[3]450 KHz'!B27</f>
        <v>3</v>
      </c>
      <c r="F87" s="57" t="str">
        <f>'[3]450 KHz'!C27</f>
        <v>13</v>
      </c>
      <c r="G87" s="57" t="str">
        <f>'[3]450 KHz'!D27</f>
        <v>00</v>
      </c>
      <c r="H87" s="57" t="str">
        <f>'[3]450 KHz'!E27</f>
        <v>01</v>
      </c>
      <c r="I87" s="57" t="str">
        <f>'[3]450 KHz'!F27</f>
        <v>00</v>
      </c>
      <c r="J87" s="57" t="str">
        <f>'[3]450 KHz'!G27</f>
        <v>11</v>
      </c>
      <c r="K87" s="57" t="str">
        <f>'[3]450 KHz'!H27</f>
        <v>0B</v>
      </c>
      <c r="L87" s="57" t="str">
        <f>'[3]450 KHz'!I27</f>
        <v>000010</v>
      </c>
      <c r="M87" s="57" t="str">
        <f>'[3]450 KHz'!J27</f>
        <v>11</v>
      </c>
      <c r="N87" s="57" t="str">
        <f>'[3]450 KHz'!K27</f>
        <v>18</v>
      </c>
      <c r="O87" s="57" t="str">
        <f>'[3]450 KHz'!L27</f>
        <v>00</v>
      </c>
      <c r="P87" s="57" t="str">
        <f>'[3]450 KHz'!M27</f>
        <v>01100</v>
      </c>
      <c r="Q87" s="57" t="str">
        <f>'[3]450 KHz'!N27</f>
        <v>0</v>
      </c>
      <c r="R87" s="57" t="str">
        <f>'[3]450 KHz'!O27</f>
        <v>19</v>
      </c>
      <c r="S87" s="57" t="str">
        <f>'[3]450 KHz'!P27</f>
        <v>000110</v>
      </c>
      <c r="T87" s="57" t="str">
        <f>'[3]450 KHz'!Q27</f>
        <v>01</v>
      </c>
      <c r="U87" s="57" t="str">
        <f>'[3]450 KHz'!R27</f>
        <v>86</v>
      </c>
      <c r="V87" s="57" t="str">
        <f>'[3]450 KHz'!S27</f>
        <v>10</v>
      </c>
      <c r="W87" s="57" t="str">
        <f>'[3]450 KHz'!T27</f>
        <v>00011</v>
      </c>
      <c r="X87" s="57" t="str">
        <f>'[3]450 KHz'!U27</f>
        <v>0</v>
      </c>
      <c r="Y87" s="57" t="str">
        <f t="shared" si="38"/>
        <v>130B181986</v>
      </c>
      <c r="Z87" s="57">
        <f t="shared" si="29"/>
        <v>200</v>
      </c>
      <c r="AA87" s="57">
        <f t="shared" si="30"/>
        <v>30</v>
      </c>
      <c r="AB87" s="57">
        <f t="shared" si="31"/>
        <v>1.9998</v>
      </c>
      <c r="AC87" s="57">
        <f t="shared" si="32"/>
        <v>9.6000000000000014</v>
      </c>
      <c r="AD87" s="57">
        <f t="shared" si="33"/>
        <v>800</v>
      </c>
      <c r="AE87" s="57">
        <f t="shared" si="34"/>
        <v>50</v>
      </c>
      <c r="AF87" s="57">
        <f t="shared" si="35"/>
        <v>10</v>
      </c>
      <c r="AG87" s="57">
        <f t="shared" si="36"/>
        <v>15</v>
      </c>
      <c r="AH87" s="57">
        <f t="shared" si="37"/>
        <v>75</v>
      </c>
      <c r="AI87" s="57">
        <v>4000</v>
      </c>
      <c r="AK87" s="57">
        <f t="shared" si="39"/>
        <v>450</v>
      </c>
      <c r="AL87" s="57">
        <f t="shared" si="40"/>
        <v>21</v>
      </c>
      <c r="AM87" s="57" t="str">
        <f t="shared" si="52"/>
        <v>130B181986</v>
      </c>
      <c r="AN87" s="57">
        <f t="shared" si="52"/>
        <v>200</v>
      </c>
      <c r="AO87" s="57">
        <f t="shared" si="52"/>
        <v>30</v>
      </c>
      <c r="AP87" s="57">
        <f t="shared" si="41"/>
        <v>160</v>
      </c>
      <c r="AQ87" s="57">
        <f t="shared" si="42"/>
        <v>319.96800000000002</v>
      </c>
      <c r="AR87" s="57">
        <f t="shared" si="43"/>
        <v>9.6000000000000014</v>
      </c>
      <c r="AS87" s="57">
        <f t="shared" si="53"/>
        <v>50</v>
      </c>
      <c r="AT87" s="57">
        <f t="shared" si="53"/>
        <v>10</v>
      </c>
      <c r="AU87" s="57">
        <f t="shared" si="44"/>
        <v>3000</v>
      </c>
      <c r="AV87" s="57">
        <f t="shared" si="45"/>
        <v>75</v>
      </c>
      <c r="AW87" s="57">
        <f t="shared" si="46"/>
        <v>6</v>
      </c>
      <c r="AX87" s="382">
        <f t="shared" si="47"/>
        <v>16.580297935199283</v>
      </c>
      <c r="AY87" s="382">
        <f t="shared" si="48"/>
        <v>552.62133018019199</v>
      </c>
      <c r="AZ87" s="57">
        <f t="shared" si="49"/>
        <v>0.5</v>
      </c>
      <c r="BA87" s="382">
        <f t="shared" si="50"/>
        <v>5.3051647697298447</v>
      </c>
      <c r="BB87" s="382">
        <f t="shared" si="51"/>
        <v>212.20659078919377</v>
      </c>
    </row>
    <row r="88" spans="1:54" x14ac:dyDescent="0.25">
      <c r="A88" s="57">
        <f t="shared" si="28"/>
        <v>86</v>
      </c>
      <c r="B88" s="57">
        <v>450</v>
      </c>
      <c r="C88" s="57">
        <v>2</v>
      </c>
      <c r="D88" s="57" t="str">
        <f>'[3]450 KHz'!A28</f>
        <v>10110</v>
      </c>
      <c r="E88" s="57">
        <f>'[3]450 KHz'!B28</f>
        <v>3</v>
      </c>
      <c r="F88" s="57" t="str">
        <f>'[3]450 KHz'!C28</f>
        <v>13</v>
      </c>
      <c r="G88" s="57" t="str">
        <f>'[3]450 KHz'!D28</f>
        <v>00</v>
      </c>
      <c r="H88" s="57" t="str">
        <f>'[3]450 KHz'!E28</f>
        <v>01</v>
      </c>
      <c r="I88" s="57" t="str">
        <f>'[3]450 KHz'!F28</f>
        <v>00</v>
      </c>
      <c r="J88" s="57" t="str">
        <f>'[3]450 KHz'!G28</f>
        <v>11</v>
      </c>
      <c r="K88" s="57" t="str">
        <f>'[3]450 KHz'!H28</f>
        <v>11</v>
      </c>
      <c r="L88" s="57" t="str">
        <f>'[3]450 KHz'!I28</f>
        <v>000100</v>
      </c>
      <c r="M88" s="57" t="str">
        <f>'[3]450 KHz'!J28</f>
        <v>01</v>
      </c>
      <c r="N88" s="57" t="str">
        <f>'[3]450 KHz'!K28</f>
        <v>8C</v>
      </c>
      <c r="O88" s="57" t="str">
        <f>'[3]450 KHz'!L28</f>
        <v>10</v>
      </c>
      <c r="P88" s="57" t="str">
        <f>'[3]450 KHz'!M28</f>
        <v>00110</v>
      </c>
      <c r="Q88" s="57" t="str">
        <f>'[3]450 KHz'!N28</f>
        <v>0</v>
      </c>
      <c r="R88" s="57" t="str">
        <f>'[3]450 KHz'!O28</f>
        <v>19</v>
      </c>
      <c r="S88" s="57" t="str">
        <f>'[3]450 KHz'!P28</f>
        <v>000110</v>
      </c>
      <c r="T88" s="57" t="str">
        <f>'[3]450 KHz'!Q28</f>
        <v>01</v>
      </c>
      <c r="U88" s="57" t="str">
        <f>'[3]450 KHz'!R28</f>
        <v>86</v>
      </c>
      <c r="V88" s="57" t="str">
        <f>'[3]450 KHz'!S28</f>
        <v>10</v>
      </c>
      <c r="W88" s="57" t="str">
        <f>'[3]450 KHz'!T28</f>
        <v>00011</v>
      </c>
      <c r="X88" s="57" t="str">
        <f>'[3]450 KHz'!U28</f>
        <v>0</v>
      </c>
      <c r="Y88" s="57" t="str">
        <f t="shared" si="38"/>
        <v>13118C1986</v>
      </c>
      <c r="Z88" s="57">
        <f t="shared" si="29"/>
        <v>200</v>
      </c>
      <c r="AA88" s="57">
        <f t="shared" si="30"/>
        <v>30</v>
      </c>
      <c r="AB88" s="57">
        <f t="shared" si="31"/>
        <v>1.9998</v>
      </c>
      <c r="AC88" s="57">
        <f t="shared" si="32"/>
        <v>9.6000000000000014</v>
      </c>
      <c r="AD88" s="57">
        <f t="shared" si="33"/>
        <v>800</v>
      </c>
      <c r="AE88" s="57">
        <f t="shared" si="34"/>
        <v>50</v>
      </c>
      <c r="AF88" s="57">
        <f t="shared" si="35"/>
        <v>20</v>
      </c>
      <c r="AG88" s="57">
        <f t="shared" si="36"/>
        <v>7.5</v>
      </c>
      <c r="AH88" s="57">
        <f t="shared" si="37"/>
        <v>37.5</v>
      </c>
      <c r="AI88" s="57">
        <v>4000</v>
      </c>
      <c r="AK88" s="57">
        <f t="shared" si="39"/>
        <v>450</v>
      </c>
      <c r="AL88" s="57">
        <f t="shared" si="40"/>
        <v>22</v>
      </c>
      <c r="AM88" s="57" t="str">
        <f t="shared" si="52"/>
        <v>13118C1986</v>
      </c>
      <c r="AN88" s="57">
        <f t="shared" si="52"/>
        <v>200</v>
      </c>
      <c r="AO88" s="57">
        <f t="shared" si="52"/>
        <v>30</v>
      </c>
      <c r="AP88" s="57">
        <f t="shared" si="41"/>
        <v>160</v>
      </c>
      <c r="AQ88" s="57">
        <f t="shared" si="42"/>
        <v>319.96800000000002</v>
      </c>
      <c r="AR88" s="57">
        <f t="shared" si="43"/>
        <v>9.6000000000000014</v>
      </c>
      <c r="AS88" s="57">
        <f t="shared" si="53"/>
        <v>50</v>
      </c>
      <c r="AT88" s="57">
        <f t="shared" si="53"/>
        <v>20</v>
      </c>
      <c r="AU88" s="57">
        <f t="shared" si="44"/>
        <v>1500</v>
      </c>
      <c r="AV88" s="57">
        <f t="shared" si="45"/>
        <v>37.5</v>
      </c>
      <c r="AW88" s="57">
        <f t="shared" si="46"/>
        <v>6</v>
      </c>
      <c r="AX88" s="382">
        <f t="shared" si="47"/>
        <v>16.580297935199283</v>
      </c>
      <c r="AY88" s="382">
        <f t="shared" si="48"/>
        <v>552.62133018019199</v>
      </c>
      <c r="AZ88" s="57">
        <f t="shared" si="49"/>
        <v>1</v>
      </c>
      <c r="BA88" s="382">
        <f t="shared" si="50"/>
        <v>5.3051647697298447</v>
      </c>
      <c r="BB88" s="382">
        <f t="shared" si="51"/>
        <v>212.20659078919377</v>
      </c>
    </row>
    <row r="89" spans="1:54" x14ac:dyDescent="0.25">
      <c r="A89" s="57">
        <f t="shared" si="28"/>
        <v>87</v>
      </c>
      <c r="B89" s="57">
        <v>450</v>
      </c>
      <c r="C89" s="57">
        <v>2</v>
      </c>
      <c r="D89" s="57" t="str">
        <f>'[3]450 KHz'!A29</f>
        <v>10111</v>
      </c>
      <c r="E89" s="57">
        <f>'[3]450 KHz'!B29</f>
        <v>3</v>
      </c>
      <c r="F89" s="57" t="str">
        <f>'[3]450 KHz'!C29</f>
        <v>13</v>
      </c>
      <c r="G89" s="57" t="str">
        <f>'[3]450 KHz'!D29</f>
        <v>00</v>
      </c>
      <c r="H89" s="57" t="str">
        <f>'[3]450 KHz'!E29</f>
        <v>01</v>
      </c>
      <c r="I89" s="57" t="str">
        <f>'[3]450 KHz'!F29</f>
        <v>00</v>
      </c>
      <c r="J89" s="57" t="str">
        <f>'[3]450 KHz'!G29</f>
        <v>11</v>
      </c>
      <c r="K89" s="57" t="str">
        <f>'[3]450 KHz'!H29</f>
        <v>20</v>
      </c>
      <c r="L89" s="57" t="str">
        <f>'[3]450 KHz'!I29</f>
        <v>001000</v>
      </c>
      <c r="M89" s="57" t="str">
        <f>'[3]450 KHz'!J29</f>
        <v>00</v>
      </c>
      <c r="N89" s="57" t="str">
        <f>'[3]450 KHz'!K29</f>
        <v>C6</v>
      </c>
      <c r="O89" s="57" t="str">
        <f>'[3]450 KHz'!L29</f>
        <v>11</v>
      </c>
      <c r="P89" s="57" t="str">
        <f>'[3]450 KHz'!M29</f>
        <v>00011</v>
      </c>
      <c r="Q89" s="57" t="str">
        <f>'[3]450 KHz'!N29</f>
        <v>0</v>
      </c>
      <c r="R89" s="57" t="str">
        <f>'[3]450 KHz'!O29</f>
        <v>19</v>
      </c>
      <c r="S89" s="57" t="str">
        <f>'[3]450 KHz'!P29</f>
        <v>000110</v>
      </c>
      <c r="T89" s="57" t="str">
        <f>'[3]450 KHz'!Q29</f>
        <v>01</v>
      </c>
      <c r="U89" s="57" t="str">
        <f>'[3]450 KHz'!R29</f>
        <v>86</v>
      </c>
      <c r="V89" s="57" t="str">
        <f>'[3]450 KHz'!S29</f>
        <v>10</v>
      </c>
      <c r="W89" s="57" t="str">
        <f>'[3]450 KHz'!T29</f>
        <v>00011</v>
      </c>
      <c r="X89" s="57" t="str">
        <f>'[3]450 KHz'!U29</f>
        <v>0</v>
      </c>
      <c r="Y89" s="57" t="str">
        <f t="shared" si="38"/>
        <v>1320C61986</v>
      </c>
      <c r="Z89" s="57">
        <f t="shared" si="29"/>
        <v>200</v>
      </c>
      <c r="AA89" s="57">
        <f t="shared" si="30"/>
        <v>30</v>
      </c>
      <c r="AB89" s="57">
        <f t="shared" si="31"/>
        <v>1.9998</v>
      </c>
      <c r="AC89" s="57">
        <f t="shared" si="32"/>
        <v>9.6000000000000014</v>
      </c>
      <c r="AD89" s="57">
        <f t="shared" si="33"/>
        <v>800</v>
      </c>
      <c r="AE89" s="57">
        <f t="shared" si="34"/>
        <v>50</v>
      </c>
      <c r="AF89" s="57">
        <f t="shared" si="35"/>
        <v>40</v>
      </c>
      <c r="AG89" s="57">
        <f t="shared" si="36"/>
        <v>3.75</v>
      </c>
      <c r="AH89" s="57">
        <f t="shared" si="37"/>
        <v>18.75</v>
      </c>
      <c r="AI89" s="57">
        <v>4000</v>
      </c>
      <c r="AK89" s="57">
        <f t="shared" si="39"/>
        <v>450</v>
      </c>
      <c r="AL89" s="57">
        <f t="shared" si="40"/>
        <v>23</v>
      </c>
      <c r="AM89" s="57" t="str">
        <f t="shared" si="52"/>
        <v>1320C61986</v>
      </c>
      <c r="AN89" s="57">
        <f t="shared" si="52"/>
        <v>200</v>
      </c>
      <c r="AO89" s="57">
        <f t="shared" si="52"/>
        <v>30</v>
      </c>
      <c r="AP89" s="57">
        <f t="shared" si="41"/>
        <v>160</v>
      </c>
      <c r="AQ89" s="57">
        <f t="shared" si="42"/>
        <v>319.96800000000002</v>
      </c>
      <c r="AR89" s="57">
        <f t="shared" si="43"/>
        <v>9.6000000000000014</v>
      </c>
      <c r="AS89" s="57">
        <f t="shared" si="53"/>
        <v>50</v>
      </c>
      <c r="AT89" s="57">
        <f t="shared" si="53"/>
        <v>40</v>
      </c>
      <c r="AU89" s="57">
        <f t="shared" si="44"/>
        <v>750</v>
      </c>
      <c r="AV89" s="57">
        <f t="shared" si="45"/>
        <v>18.75</v>
      </c>
      <c r="AW89" s="57">
        <f t="shared" si="46"/>
        <v>6</v>
      </c>
      <c r="AX89" s="382">
        <f t="shared" si="47"/>
        <v>16.580297935199283</v>
      </c>
      <c r="AY89" s="382">
        <f t="shared" si="48"/>
        <v>552.62133018019199</v>
      </c>
      <c r="AZ89" s="57">
        <f t="shared" si="49"/>
        <v>2</v>
      </c>
      <c r="BA89" s="382">
        <f t="shared" si="50"/>
        <v>5.3051647697298447</v>
      </c>
      <c r="BB89" s="382">
        <f t="shared" si="51"/>
        <v>212.20659078919377</v>
      </c>
    </row>
    <row r="90" spans="1:54" x14ac:dyDescent="0.25">
      <c r="A90" s="57">
        <f t="shared" si="28"/>
        <v>88</v>
      </c>
      <c r="B90" s="57">
        <v>450</v>
      </c>
      <c r="C90" s="57">
        <v>2</v>
      </c>
      <c r="D90" s="57" t="str">
        <f>'[3]450 KHz'!A30</f>
        <v>11000</v>
      </c>
      <c r="E90" s="57">
        <f>'[3]450 KHz'!B30</f>
        <v>3</v>
      </c>
      <c r="F90" s="57" t="str">
        <f>'[3]450 KHz'!C30</f>
        <v>13</v>
      </c>
      <c r="G90" s="57" t="str">
        <f>'[3]450 KHz'!D30</f>
        <v>00</v>
      </c>
      <c r="H90" s="57" t="str">
        <f>'[3]450 KHz'!E30</f>
        <v>01</v>
      </c>
      <c r="I90" s="57" t="str">
        <f>'[3]450 KHz'!F30</f>
        <v>00</v>
      </c>
      <c r="J90" s="57" t="str">
        <f>'[3]450 KHz'!G30</f>
        <v>11</v>
      </c>
      <c r="K90" s="57" t="str">
        <f>'[3]450 KHz'!H30</f>
        <v>40</v>
      </c>
      <c r="L90" s="57" t="str">
        <f>'[3]450 KHz'!I30</f>
        <v>010000</v>
      </c>
      <c r="M90" s="57" t="str">
        <f>'[3]450 KHz'!J30</f>
        <v>00</v>
      </c>
      <c r="N90" s="57" t="str">
        <f>'[3]450 KHz'!K30</f>
        <v>42</v>
      </c>
      <c r="O90" s="57" t="str">
        <f>'[3]450 KHz'!L30</f>
        <v>01</v>
      </c>
      <c r="P90" s="57" t="str">
        <f>'[3]450 KHz'!M30</f>
        <v>00001</v>
      </c>
      <c r="Q90" s="57" t="str">
        <f>'[3]450 KHz'!N30</f>
        <v>0</v>
      </c>
      <c r="R90" s="57" t="str">
        <f>'[3]450 KHz'!O30</f>
        <v>19</v>
      </c>
      <c r="S90" s="57" t="str">
        <f>'[3]450 KHz'!P30</f>
        <v>000110</v>
      </c>
      <c r="T90" s="57" t="str">
        <f>'[3]450 KHz'!Q30</f>
        <v>01</v>
      </c>
      <c r="U90" s="57" t="str">
        <f>'[3]450 KHz'!R30</f>
        <v>86</v>
      </c>
      <c r="V90" s="57" t="str">
        <f>'[3]450 KHz'!S30</f>
        <v>10</v>
      </c>
      <c r="W90" s="57" t="str">
        <f>'[3]450 KHz'!T30</f>
        <v>00011</v>
      </c>
      <c r="X90" s="57" t="str">
        <f>'[3]450 KHz'!U30</f>
        <v>0</v>
      </c>
      <c r="Y90" s="57" t="str">
        <f t="shared" si="38"/>
        <v>1340421986</v>
      </c>
      <c r="Z90" s="57">
        <f t="shared" si="29"/>
        <v>200</v>
      </c>
      <c r="AA90" s="57">
        <f t="shared" si="30"/>
        <v>30</v>
      </c>
      <c r="AB90" s="57">
        <f t="shared" si="31"/>
        <v>1.9998</v>
      </c>
      <c r="AC90" s="57">
        <f t="shared" si="32"/>
        <v>9.6000000000000014</v>
      </c>
      <c r="AD90" s="57">
        <f t="shared" si="33"/>
        <v>800</v>
      </c>
      <c r="AE90" s="57">
        <f t="shared" si="34"/>
        <v>50</v>
      </c>
      <c r="AF90" s="57">
        <f t="shared" si="35"/>
        <v>80</v>
      </c>
      <c r="AG90" s="57">
        <f t="shared" si="36"/>
        <v>1.25</v>
      </c>
      <c r="AH90" s="57">
        <f t="shared" si="37"/>
        <v>6.25</v>
      </c>
      <c r="AI90" s="57">
        <v>4000</v>
      </c>
      <c r="AK90" s="57">
        <f t="shared" si="39"/>
        <v>450</v>
      </c>
      <c r="AL90" s="57">
        <f t="shared" si="40"/>
        <v>24</v>
      </c>
      <c r="AM90" s="57" t="str">
        <f t="shared" si="52"/>
        <v>1340421986</v>
      </c>
      <c r="AN90" s="57">
        <f t="shared" si="52"/>
        <v>200</v>
      </c>
      <c r="AO90" s="57">
        <f t="shared" si="52"/>
        <v>30</v>
      </c>
      <c r="AP90" s="57">
        <f t="shared" si="41"/>
        <v>160</v>
      </c>
      <c r="AQ90" s="57">
        <f t="shared" si="42"/>
        <v>319.96800000000002</v>
      </c>
      <c r="AR90" s="57">
        <f t="shared" si="43"/>
        <v>9.6000000000000014</v>
      </c>
      <c r="AS90" s="57">
        <f t="shared" si="53"/>
        <v>50</v>
      </c>
      <c r="AT90" s="57">
        <f t="shared" si="53"/>
        <v>80</v>
      </c>
      <c r="AU90" s="57">
        <f t="shared" si="44"/>
        <v>250</v>
      </c>
      <c r="AV90" s="57">
        <f t="shared" si="45"/>
        <v>6.25</v>
      </c>
      <c r="AW90" s="57">
        <f t="shared" si="46"/>
        <v>6</v>
      </c>
      <c r="AX90" s="382">
        <f t="shared" si="47"/>
        <v>16.580297935199283</v>
      </c>
      <c r="AY90" s="382">
        <f t="shared" si="48"/>
        <v>552.62133018019199</v>
      </c>
      <c r="AZ90" s="57">
        <f t="shared" si="49"/>
        <v>4</v>
      </c>
      <c r="BA90" s="382">
        <f t="shared" si="50"/>
        <v>7.9577471545947667</v>
      </c>
      <c r="BB90" s="382">
        <f t="shared" si="51"/>
        <v>318.3098861837907</v>
      </c>
    </row>
    <row r="91" spans="1:54" x14ac:dyDescent="0.25">
      <c r="A91" s="57">
        <f t="shared" si="28"/>
        <v>89</v>
      </c>
      <c r="B91" s="57">
        <v>450</v>
      </c>
      <c r="C91" s="57">
        <v>2</v>
      </c>
      <c r="D91" s="57" t="str">
        <f>'[3]450 KHz'!A31</f>
        <v>11001</v>
      </c>
      <c r="E91" s="57">
        <f>'[3]450 KHz'!B31</f>
        <v>3</v>
      </c>
      <c r="F91" s="57" t="str">
        <f>'[3]450 KHz'!C31</f>
        <v>13</v>
      </c>
      <c r="G91" s="57" t="str">
        <f>'[3]450 KHz'!D31</f>
        <v>00</v>
      </c>
      <c r="H91" s="57" t="str">
        <f>'[3]450 KHz'!E31</f>
        <v>01</v>
      </c>
      <c r="I91" s="57" t="str">
        <f>'[3]450 KHz'!F31</f>
        <v>00</v>
      </c>
      <c r="J91" s="57" t="str">
        <f>'[3]450 KHz'!G31</f>
        <v>11</v>
      </c>
      <c r="K91" s="57" t="str">
        <f>'[3]450 KHz'!H31</f>
        <v>80</v>
      </c>
      <c r="L91" s="57" t="str">
        <f>'[3]450 KHz'!I31</f>
        <v>100000</v>
      </c>
      <c r="M91" s="57" t="str">
        <f>'[3]450 KHz'!J31</f>
        <v>00</v>
      </c>
      <c r="N91" s="57" t="str">
        <f>'[3]450 KHz'!K31</f>
        <v>42</v>
      </c>
      <c r="O91" s="57" t="str">
        <f>'[3]450 KHz'!L31</f>
        <v>01</v>
      </c>
      <c r="P91" s="57" t="str">
        <f>'[3]450 KHz'!M31</f>
        <v>00001</v>
      </c>
      <c r="Q91" s="57" t="str">
        <f>'[3]450 KHz'!N31</f>
        <v>0</v>
      </c>
      <c r="R91" s="57" t="str">
        <f>'[3]450 KHz'!O31</f>
        <v>19</v>
      </c>
      <c r="S91" s="57" t="str">
        <f>'[3]450 KHz'!P31</f>
        <v>000110</v>
      </c>
      <c r="T91" s="57" t="str">
        <f>'[3]450 KHz'!Q31</f>
        <v>01</v>
      </c>
      <c r="U91" s="57" t="str">
        <f>'[3]450 KHz'!R31</f>
        <v>86</v>
      </c>
      <c r="V91" s="57" t="str">
        <f>'[3]450 KHz'!S31</f>
        <v>10</v>
      </c>
      <c r="W91" s="57" t="str">
        <f>'[3]450 KHz'!T31</f>
        <v>00011</v>
      </c>
      <c r="X91" s="57" t="str">
        <f>'[3]450 KHz'!U31</f>
        <v>0</v>
      </c>
      <c r="Y91" s="57" t="str">
        <f t="shared" si="38"/>
        <v>1380421986</v>
      </c>
      <c r="Z91" s="57">
        <f t="shared" si="29"/>
        <v>200</v>
      </c>
      <c r="AA91" s="57">
        <f t="shared" si="30"/>
        <v>30</v>
      </c>
      <c r="AB91" s="57">
        <f t="shared" si="31"/>
        <v>1.9998</v>
      </c>
      <c r="AC91" s="57">
        <f t="shared" si="32"/>
        <v>9.6000000000000014</v>
      </c>
      <c r="AD91" s="57">
        <f t="shared" si="33"/>
        <v>800</v>
      </c>
      <c r="AE91" s="57">
        <f t="shared" si="34"/>
        <v>50</v>
      </c>
      <c r="AF91" s="57">
        <f t="shared" si="35"/>
        <v>160</v>
      </c>
      <c r="AG91" s="57">
        <f t="shared" si="36"/>
        <v>1.25</v>
      </c>
      <c r="AH91" s="57">
        <f t="shared" si="37"/>
        <v>6.25</v>
      </c>
      <c r="AI91" s="57">
        <v>4000</v>
      </c>
      <c r="AK91" s="57">
        <f t="shared" si="39"/>
        <v>450</v>
      </c>
      <c r="AL91" s="57">
        <f t="shared" si="40"/>
        <v>25</v>
      </c>
      <c r="AM91" s="57" t="str">
        <f t="shared" si="52"/>
        <v>1380421986</v>
      </c>
      <c r="AN91" s="57">
        <f t="shared" si="52"/>
        <v>200</v>
      </c>
      <c r="AO91" s="57">
        <f t="shared" si="52"/>
        <v>30</v>
      </c>
      <c r="AP91" s="57">
        <f t="shared" si="41"/>
        <v>160</v>
      </c>
      <c r="AQ91" s="57">
        <f t="shared" si="42"/>
        <v>319.96800000000002</v>
      </c>
      <c r="AR91" s="57">
        <f t="shared" si="43"/>
        <v>9.6000000000000014</v>
      </c>
      <c r="AS91" s="57">
        <f t="shared" si="53"/>
        <v>50</v>
      </c>
      <c r="AT91" s="57">
        <f t="shared" si="53"/>
        <v>160</v>
      </c>
      <c r="AU91" s="57">
        <f t="shared" si="44"/>
        <v>250</v>
      </c>
      <c r="AV91" s="57">
        <f t="shared" si="45"/>
        <v>6.25</v>
      </c>
      <c r="AW91" s="57">
        <f t="shared" si="46"/>
        <v>6</v>
      </c>
      <c r="AX91" s="382">
        <f t="shared" si="47"/>
        <v>16.580297935199283</v>
      </c>
      <c r="AY91" s="382">
        <f t="shared" si="48"/>
        <v>552.62133018019199</v>
      </c>
      <c r="AZ91" s="57">
        <f t="shared" si="49"/>
        <v>8</v>
      </c>
      <c r="BA91" s="382">
        <f t="shared" si="50"/>
        <v>3.9788735772973833</v>
      </c>
      <c r="BB91" s="382">
        <f t="shared" si="51"/>
        <v>159.15494309189535</v>
      </c>
    </row>
    <row r="92" spans="1:54" x14ac:dyDescent="0.25">
      <c r="A92" s="57">
        <f t="shared" si="28"/>
        <v>90</v>
      </c>
      <c r="B92" s="57">
        <v>450</v>
      </c>
      <c r="C92" s="57">
        <v>2</v>
      </c>
      <c r="D92" s="57" t="str">
        <f>'[3]450 KHz'!A32</f>
        <v>11010</v>
      </c>
      <c r="E92" s="57">
        <f>'[3]450 KHz'!B32</f>
        <v>3</v>
      </c>
      <c r="F92" s="57" t="str">
        <f>'[3]450 KHz'!C32</f>
        <v>13</v>
      </c>
      <c r="G92" s="57" t="str">
        <f>'[3]450 KHz'!D32</f>
        <v>00</v>
      </c>
      <c r="H92" s="57" t="str">
        <f>'[3]450 KHz'!E32</f>
        <v>01</v>
      </c>
      <c r="I92" s="57" t="str">
        <f>'[3]450 KHz'!F32</f>
        <v>00</v>
      </c>
      <c r="J92" s="57" t="str">
        <f>'[3]450 KHz'!G32</f>
        <v>11</v>
      </c>
      <c r="K92" s="57" t="str">
        <f>'[3]450 KHz'!H32</f>
        <v>0B</v>
      </c>
      <c r="L92" s="57" t="str">
        <f>'[3]450 KHz'!I32</f>
        <v>000010</v>
      </c>
      <c r="M92" s="57" t="str">
        <f>'[3]450 KHz'!J32</f>
        <v>11</v>
      </c>
      <c r="N92" s="57" t="str">
        <f>'[3]450 KHz'!K32</f>
        <v>18</v>
      </c>
      <c r="O92" s="57" t="str">
        <f>'[3]450 KHz'!L32</f>
        <v>00</v>
      </c>
      <c r="P92" s="57" t="str">
        <f>'[3]450 KHz'!M32</f>
        <v>01100</v>
      </c>
      <c r="Q92" s="57" t="str">
        <f>'[3]450 KHz'!N32</f>
        <v>0</v>
      </c>
      <c r="R92" s="57" t="str">
        <f>'[3]450 KHz'!O32</f>
        <v>1C</v>
      </c>
      <c r="S92" s="57" t="str">
        <f>'[3]450 KHz'!P32</f>
        <v>000111</v>
      </c>
      <c r="T92" s="57" t="str">
        <f>'[3]450 KHz'!Q32</f>
        <v>00</v>
      </c>
      <c r="U92" s="57" t="str">
        <f>'[3]450 KHz'!R32</f>
        <v>C6</v>
      </c>
      <c r="V92" s="57" t="str">
        <f>'[3]450 KHz'!S32</f>
        <v>11</v>
      </c>
      <c r="W92" s="57" t="str">
        <f>'[3]450 KHz'!T32</f>
        <v>00011</v>
      </c>
      <c r="X92" s="57" t="str">
        <f>'[3]450 KHz'!U32</f>
        <v>0</v>
      </c>
      <c r="Y92" s="57" t="str">
        <f t="shared" si="38"/>
        <v>130B181CC6</v>
      </c>
      <c r="Z92" s="57">
        <f t="shared" si="29"/>
        <v>200</v>
      </c>
      <c r="AA92" s="57">
        <f t="shared" si="30"/>
        <v>35</v>
      </c>
      <c r="AB92" s="57">
        <f t="shared" si="31"/>
        <v>0.99990000000000001</v>
      </c>
      <c r="AC92" s="57">
        <f t="shared" si="32"/>
        <v>9.6000000000000014</v>
      </c>
      <c r="AD92" s="57">
        <f t="shared" si="33"/>
        <v>800</v>
      </c>
      <c r="AE92" s="57">
        <f t="shared" si="34"/>
        <v>50</v>
      </c>
      <c r="AF92" s="57">
        <f t="shared" si="35"/>
        <v>10</v>
      </c>
      <c r="AG92" s="57">
        <f t="shared" si="36"/>
        <v>15</v>
      </c>
      <c r="AH92" s="57">
        <f t="shared" si="37"/>
        <v>75</v>
      </c>
      <c r="AI92" s="57">
        <v>4000</v>
      </c>
      <c r="AK92" s="57">
        <f t="shared" si="39"/>
        <v>450</v>
      </c>
      <c r="AL92" s="57">
        <f t="shared" si="40"/>
        <v>26</v>
      </c>
      <c r="AM92" s="57" t="str">
        <f t="shared" si="52"/>
        <v>130B181CC6</v>
      </c>
      <c r="AN92" s="57">
        <f t="shared" si="52"/>
        <v>200</v>
      </c>
      <c r="AO92" s="57">
        <f t="shared" si="52"/>
        <v>35</v>
      </c>
      <c r="AP92" s="57">
        <f t="shared" si="41"/>
        <v>160</v>
      </c>
      <c r="AQ92" s="57">
        <f t="shared" si="42"/>
        <v>159.98400000000001</v>
      </c>
      <c r="AR92" s="57">
        <f t="shared" si="43"/>
        <v>9.6000000000000014</v>
      </c>
      <c r="AS92" s="57">
        <f t="shared" si="53"/>
        <v>50</v>
      </c>
      <c r="AT92" s="57">
        <f t="shared" si="53"/>
        <v>10</v>
      </c>
      <c r="AU92" s="57">
        <f t="shared" si="44"/>
        <v>3000</v>
      </c>
      <c r="AV92" s="57">
        <f t="shared" si="45"/>
        <v>75</v>
      </c>
      <c r="AW92" s="57">
        <f t="shared" si="46"/>
        <v>7</v>
      </c>
      <c r="AX92" s="382">
        <f t="shared" si="47"/>
        <v>28.423367888913059</v>
      </c>
      <c r="AY92" s="382">
        <f t="shared" si="48"/>
        <v>473.67542586873606</v>
      </c>
      <c r="AZ92" s="57">
        <f t="shared" si="49"/>
        <v>0.5</v>
      </c>
      <c r="BA92" s="382">
        <f t="shared" si="50"/>
        <v>5.3051647697298447</v>
      </c>
      <c r="BB92" s="382">
        <f t="shared" si="51"/>
        <v>212.20659078919377</v>
      </c>
    </row>
    <row r="93" spans="1:54" x14ac:dyDescent="0.25">
      <c r="A93" s="57">
        <f t="shared" si="28"/>
        <v>91</v>
      </c>
      <c r="B93" s="57">
        <v>450</v>
      </c>
      <c r="C93" s="57">
        <v>2</v>
      </c>
      <c r="D93" s="57" t="str">
        <f>'[3]450 KHz'!A33</f>
        <v>11011</v>
      </c>
      <c r="E93" s="57">
        <f>'[3]450 KHz'!B33</f>
        <v>3</v>
      </c>
      <c r="F93" s="57" t="str">
        <f>'[3]450 KHz'!C33</f>
        <v>13</v>
      </c>
      <c r="G93" s="57" t="str">
        <f>'[3]450 KHz'!D33</f>
        <v>00</v>
      </c>
      <c r="H93" s="57" t="str">
        <f>'[3]450 KHz'!E33</f>
        <v>01</v>
      </c>
      <c r="I93" s="57" t="str">
        <f>'[3]450 KHz'!F33</f>
        <v>00</v>
      </c>
      <c r="J93" s="57" t="str">
        <f>'[3]450 KHz'!G33</f>
        <v>11</v>
      </c>
      <c r="K93" s="57" t="str">
        <f>'[3]450 KHz'!H33</f>
        <v>11</v>
      </c>
      <c r="L93" s="57" t="str">
        <f>'[3]450 KHz'!I33</f>
        <v>000100</v>
      </c>
      <c r="M93" s="57" t="str">
        <f>'[3]450 KHz'!J33</f>
        <v>01</v>
      </c>
      <c r="N93" s="57" t="str">
        <f>'[3]450 KHz'!K33</f>
        <v>8C</v>
      </c>
      <c r="O93" s="57" t="str">
        <f>'[3]450 KHz'!L33</f>
        <v>10</v>
      </c>
      <c r="P93" s="57" t="str">
        <f>'[3]450 KHz'!M33</f>
        <v>00110</v>
      </c>
      <c r="Q93" s="57" t="str">
        <f>'[3]450 KHz'!N33</f>
        <v>0</v>
      </c>
      <c r="R93" s="57" t="str">
        <f>'[3]450 KHz'!O33</f>
        <v>1C</v>
      </c>
      <c r="S93" s="57" t="str">
        <f>'[3]450 KHz'!P33</f>
        <v>000111</v>
      </c>
      <c r="T93" s="57" t="str">
        <f>'[3]450 KHz'!Q33</f>
        <v>00</v>
      </c>
      <c r="U93" s="57" t="str">
        <f>'[3]450 KHz'!R33</f>
        <v>C6</v>
      </c>
      <c r="V93" s="57" t="str">
        <f>'[3]450 KHz'!S33</f>
        <v>11</v>
      </c>
      <c r="W93" s="57" t="str">
        <f>'[3]450 KHz'!T33</f>
        <v>00011</v>
      </c>
      <c r="X93" s="57" t="str">
        <f>'[3]450 KHz'!U33</f>
        <v>0</v>
      </c>
      <c r="Y93" s="57" t="str">
        <f t="shared" si="38"/>
        <v>13118C1CC6</v>
      </c>
      <c r="Z93" s="57">
        <f t="shared" si="29"/>
        <v>200</v>
      </c>
      <c r="AA93" s="57">
        <f t="shared" si="30"/>
        <v>35</v>
      </c>
      <c r="AB93" s="57">
        <f t="shared" si="31"/>
        <v>0.99990000000000001</v>
      </c>
      <c r="AC93" s="57">
        <f t="shared" si="32"/>
        <v>9.6000000000000014</v>
      </c>
      <c r="AD93" s="57">
        <f t="shared" si="33"/>
        <v>800</v>
      </c>
      <c r="AE93" s="57">
        <f t="shared" si="34"/>
        <v>50</v>
      </c>
      <c r="AF93" s="57">
        <f t="shared" si="35"/>
        <v>20</v>
      </c>
      <c r="AG93" s="57">
        <f t="shared" si="36"/>
        <v>7.5</v>
      </c>
      <c r="AH93" s="57">
        <f t="shared" si="37"/>
        <v>37.5</v>
      </c>
      <c r="AI93" s="57">
        <v>4000</v>
      </c>
      <c r="AK93" s="57">
        <f t="shared" si="39"/>
        <v>450</v>
      </c>
      <c r="AL93" s="57">
        <f t="shared" si="40"/>
        <v>27</v>
      </c>
      <c r="AM93" s="57" t="str">
        <f t="shared" si="52"/>
        <v>13118C1CC6</v>
      </c>
      <c r="AN93" s="57">
        <f t="shared" si="52"/>
        <v>200</v>
      </c>
      <c r="AO93" s="57">
        <f t="shared" si="52"/>
        <v>35</v>
      </c>
      <c r="AP93" s="57">
        <f t="shared" si="41"/>
        <v>160</v>
      </c>
      <c r="AQ93" s="57">
        <f t="shared" si="42"/>
        <v>159.98400000000001</v>
      </c>
      <c r="AR93" s="57">
        <f t="shared" si="43"/>
        <v>9.6000000000000014</v>
      </c>
      <c r="AS93" s="57">
        <f t="shared" si="53"/>
        <v>50</v>
      </c>
      <c r="AT93" s="57">
        <f t="shared" si="53"/>
        <v>20</v>
      </c>
      <c r="AU93" s="57">
        <f t="shared" si="44"/>
        <v>1500</v>
      </c>
      <c r="AV93" s="57">
        <f t="shared" si="45"/>
        <v>37.5</v>
      </c>
      <c r="AW93" s="57">
        <f t="shared" si="46"/>
        <v>7</v>
      </c>
      <c r="AX93" s="382">
        <f t="shared" si="47"/>
        <v>28.423367888913059</v>
      </c>
      <c r="AY93" s="382">
        <f t="shared" si="48"/>
        <v>473.67542586873606</v>
      </c>
      <c r="AZ93" s="57">
        <f t="shared" si="49"/>
        <v>1</v>
      </c>
      <c r="BA93" s="382">
        <f t="shared" si="50"/>
        <v>5.3051647697298447</v>
      </c>
      <c r="BB93" s="382">
        <f t="shared" si="51"/>
        <v>212.20659078919377</v>
      </c>
    </row>
    <row r="94" spans="1:54" x14ac:dyDescent="0.25">
      <c r="A94" s="57">
        <f t="shared" si="28"/>
        <v>92</v>
      </c>
      <c r="B94" s="57">
        <v>450</v>
      </c>
      <c r="C94" s="57">
        <v>2</v>
      </c>
      <c r="D94" s="57" t="str">
        <f>'[3]450 KHz'!A34</f>
        <v>11100</v>
      </c>
      <c r="E94" s="57">
        <f>'[3]450 KHz'!B34</f>
        <v>3</v>
      </c>
      <c r="F94" s="57" t="str">
        <f>'[3]450 KHz'!C34</f>
        <v>13</v>
      </c>
      <c r="G94" s="57" t="str">
        <f>'[3]450 KHz'!D34</f>
        <v>00</v>
      </c>
      <c r="H94" s="57" t="str">
        <f>'[3]450 KHz'!E34</f>
        <v>01</v>
      </c>
      <c r="I94" s="57" t="str">
        <f>'[3]450 KHz'!F34</f>
        <v>00</v>
      </c>
      <c r="J94" s="57" t="str">
        <f>'[3]450 KHz'!G34</f>
        <v>11</v>
      </c>
      <c r="K94" s="57" t="str">
        <f>'[3]450 KHz'!H34</f>
        <v>20</v>
      </c>
      <c r="L94" s="57" t="str">
        <f>'[3]450 KHz'!I34</f>
        <v>001000</v>
      </c>
      <c r="M94" s="57" t="str">
        <f>'[3]450 KHz'!J34</f>
        <v>00</v>
      </c>
      <c r="N94" s="57" t="str">
        <f>'[3]450 KHz'!K34</f>
        <v>C6</v>
      </c>
      <c r="O94" s="57" t="str">
        <f>'[3]450 KHz'!L34</f>
        <v>11</v>
      </c>
      <c r="P94" s="57" t="str">
        <f>'[3]450 KHz'!M34</f>
        <v>00011</v>
      </c>
      <c r="Q94" s="57" t="str">
        <f>'[3]450 KHz'!N34</f>
        <v>0</v>
      </c>
      <c r="R94" s="57" t="str">
        <f>'[3]450 KHz'!O34</f>
        <v>1C</v>
      </c>
      <c r="S94" s="57" t="str">
        <f>'[3]450 KHz'!P34</f>
        <v>000111</v>
      </c>
      <c r="T94" s="57" t="str">
        <f>'[3]450 KHz'!Q34</f>
        <v>00</v>
      </c>
      <c r="U94" s="57" t="str">
        <f>'[3]450 KHz'!R34</f>
        <v>C6</v>
      </c>
      <c r="V94" s="57" t="str">
        <f>'[3]450 KHz'!S34</f>
        <v>11</v>
      </c>
      <c r="W94" s="57" t="str">
        <f>'[3]450 KHz'!T34</f>
        <v>00011</v>
      </c>
      <c r="X94" s="57" t="str">
        <f>'[3]450 KHz'!U34</f>
        <v>0</v>
      </c>
      <c r="Y94" s="57" t="str">
        <f t="shared" si="38"/>
        <v>1320C61CC6</v>
      </c>
      <c r="Z94" s="57">
        <f t="shared" si="29"/>
        <v>200</v>
      </c>
      <c r="AA94" s="57">
        <f t="shared" si="30"/>
        <v>35</v>
      </c>
      <c r="AB94" s="57">
        <f t="shared" si="31"/>
        <v>0.99990000000000001</v>
      </c>
      <c r="AC94" s="57">
        <f t="shared" si="32"/>
        <v>9.6000000000000014</v>
      </c>
      <c r="AD94" s="57">
        <f t="shared" si="33"/>
        <v>800</v>
      </c>
      <c r="AE94" s="57">
        <f t="shared" si="34"/>
        <v>50</v>
      </c>
      <c r="AF94" s="57">
        <f t="shared" si="35"/>
        <v>40</v>
      </c>
      <c r="AG94" s="57">
        <f t="shared" si="36"/>
        <v>3.75</v>
      </c>
      <c r="AH94" s="57">
        <f t="shared" si="37"/>
        <v>18.75</v>
      </c>
      <c r="AI94" s="57">
        <v>4000</v>
      </c>
      <c r="AK94" s="57">
        <f t="shared" si="39"/>
        <v>450</v>
      </c>
      <c r="AL94" s="57">
        <f t="shared" si="40"/>
        <v>28</v>
      </c>
      <c r="AM94" s="57" t="str">
        <f t="shared" si="52"/>
        <v>1320C61CC6</v>
      </c>
      <c r="AN94" s="57">
        <f t="shared" si="52"/>
        <v>200</v>
      </c>
      <c r="AO94" s="57">
        <f t="shared" si="52"/>
        <v>35</v>
      </c>
      <c r="AP94" s="57">
        <f t="shared" si="41"/>
        <v>160</v>
      </c>
      <c r="AQ94" s="57">
        <f t="shared" si="42"/>
        <v>159.98400000000001</v>
      </c>
      <c r="AR94" s="57">
        <f t="shared" si="43"/>
        <v>9.6000000000000014</v>
      </c>
      <c r="AS94" s="57">
        <f t="shared" si="53"/>
        <v>50</v>
      </c>
      <c r="AT94" s="57">
        <f t="shared" si="53"/>
        <v>40</v>
      </c>
      <c r="AU94" s="57">
        <f t="shared" si="44"/>
        <v>750</v>
      </c>
      <c r="AV94" s="57">
        <f t="shared" si="45"/>
        <v>18.75</v>
      </c>
      <c r="AW94" s="57">
        <f t="shared" si="46"/>
        <v>7</v>
      </c>
      <c r="AX94" s="382">
        <f t="shared" si="47"/>
        <v>28.423367888913059</v>
      </c>
      <c r="AY94" s="382">
        <f t="shared" si="48"/>
        <v>473.67542586873606</v>
      </c>
      <c r="AZ94" s="57">
        <f t="shared" si="49"/>
        <v>2</v>
      </c>
      <c r="BA94" s="382">
        <f t="shared" si="50"/>
        <v>5.3051647697298447</v>
      </c>
      <c r="BB94" s="382">
        <f t="shared" si="51"/>
        <v>212.20659078919377</v>
      </c>
    </row>
    <row r="95" spans="1:54" x14ac:dyDescent="0.25">
      <c r="A95" s="57">
        <f t="shared" si="28"/>
        <v>93</v>
      </c>
      <c r="B95" s="57">
        <v>450</v>
      </c>
      <c r="C95" s="57">
        <v>2</v>
      </c>
      <c r="D95" s="57" t="str">
        <f>'[3]450 KHz'!A35</f>
        <v>11101</v>
      </c>
      <c r="E95" s="57">
        <f>'[3]450 KHz'!B35</f>
        <v>3</v>
      </c>
      <c r="F95" s="57" t="str">
        <f>'[3]450 KHz'!C35</f>
        <v>13</v>
      </c>
      <c r="G95" s="57" t="str">
        <f>'[3]450 KHz'!D35</f>
        <v>00</v>
      </c>
      <c r="H95" s="57" t="str">
        <f>'[3]450 KHz'!E35</f>
        <v>01</v>
      </c>
      <c r="I95" s="57" t="str">
        <f>'[3]450 KHz'!F35</f>
        <v>00</v>
      </c>
      <c r="J95" s="57" t="str">
        <f>'[3]450 KHz'!G35</f>
        <v>11</v>
      </c>
      <c r="K95" s="57" t="str">
        <f>'[3]450 KHz'!H35</f>
        <v>40</v>
      </c>
      <c r="L95" s="57" t="str">
        <f>'[3]450 KHz'!I35</f>
        <v>010000</v>
      </c>
      <c r="M95" s="57" t="str">
        <f>'[3]450 KHz'!J35</f>
        <v>00</v>
      </c>
      <c r="N95" s="57" t="str">
        <f>'[3]450 KHz'!K35</f>
        <v>42</v>
      </c>
      <c r="O95" s="57" t="str">
        <f>'[3]450 KHz'!L35</f>
        <v>01</v>
      </c>
      <c r="P95" s="57" t="str">
        <f>'[3]450 KHz'!M35</f>
        <v>00001</v>
      </c>
      <c r="Q95" s="57" t="str">
        <f>'[3]450 KHz'!N35</f>
        <v>0</v>
      </c>
      <c r="R95" s="57" t="str">
        <f>'[3]450 KHz'!O35</f>
        <v>1C</v>
      </c>
      <c r="S95" s="57" t="str">
        <f>'[3]450 KHz'!P35</f>
        <v>000111</v>
      </c>
      <c r="T95" s="57" t="str">
        <f>'[3]450 KHz'!Q35</f>
        <v>00</v>
      </c>
      <c r="U95" s="57" t="str">
        <f>'[3]450 KHz'!R35</f>
        <v>C6</v>
      </c>
      <c r="V95" s="57" t="str">
        <f>'[3]450 KHz'!S35</f>
        <v>11</v>
      </c>
      <c r="W95" s="57" t="str">
        <f>'[3]450 KHz'!T35</f>
        <v>00011</v>
      </c>
      <c r="X95" s="57" t="str">
        <f>'[3]450 KHz'!U35</f>
        <v>0</v>
      </c>
      <c r="Y95" s="57" t="str">
        <f t="shared" si="38"/>
        <v>1340421CC6</v>
      </c>
      <c r="Z95" s="57">
        <f t="shared" si="29"/>
        <v>200</v>
      </c>
      <c r="AA95" s="57">
        <f t="shared" si="30"/>
        <v>35</v>
      </c>
      <c r="AB95" s="57">
        <f t="shared" si="31"/>
        <v>0.99990000000000001</v>
      </c>
      <c r="AC95" s="57">
        <f t="shared" si="32"/>
        <v>9.6000000000000014</v>
      </c>
      <c r="AD95" s="57">
        <f t="shared" si="33"/>
        <v>800</v>
      </c>
      <c r="AE95" s="57">
        <f t="shared" si="34"/>
        <v>50</v>
      </c>
      <c r="AF95" s="57">
        <f t="shared" si="35"/>
        <v>80</v>
      </c>
      <c r="AG95" s="57">
        <f t="shared" si="36"/>
        <v>1.25</v>
      </c>
      <c r="AH95" s="57">
        <f t="shared" si="37"/>
        <v>6.25</v>
      </c>
      <c r="AI95" s="57">
        <v>4000</v>
      </c>
      <c r="AK95" s="57">
        <f t="shared" si="39"/>
        <v>450</v>
      </c>
      <c r="AL95" s="57">
        <f t="shared" si="40"/>
        <v>29</v>
      </c>
      <c r="AM95" s="57" t="str">
        <f t="shared" si="52"/>
        <v>1340421CC6</v>
      </c>
      <c r="AN95" s="57">
        <f t="shared" si="52"/>
        <v>200</v>
      </c>
      <c r="AO95" s="57">
        <f t="shared" si="52"/>
        <v>35</v>
      </c>
      <c r="AP95" s="57">
        <f t="shared" si="41"/>
        <v>160</v>
      </c>
      <c r="AQ95" s="57">
        <f t="shared" si="42"/>
        <v>159.98400000000001</v>
      </c>
      <c r="AR95" s="57">
        <f t="shared" si="43"/>
        <v>9.6000000000000014</v>
      </c>
      <c r="AS95" s="57">
        <f t="shared" si="53"/>
        <v>50</v>
      </c>
      <c r="AT95" s="57">
        <f t="shared" si="53"/>
        <v>80</v>
      </c>
      <c r="AU95" s="57">
        <f t="shared" si="44"/>
        <v>250</v>
      </c>
      <c r="AV95" s="57">
        <f t="shared" si="45"/>
        <v>6.25</v>
      </c>
      <c r="AW95" s="57">
        <f t="shared" si="46"/>
        <v>7</v>
      </c>
      <c r="AX95" s="382">
        <f t="shared" si="47"/>
        <v>28.423367888913059</v>
      </c>
      <c r="AY95" s="382">
        <f t="shared" si="48"/>
        <v>473.67542586873606</v>
      </c>
      <c r="AZ95" s="57">
        <f t="shared" si="49"/>
        <v>4</v>
      </c>
      <c r="BA95" s="382">
        <f t="shared" si="50"/>
        <v>7.9577471545947667</v>
      </c>
      <c r="BB95" s="382">
        <f t="shared" si="51"/>
        <v>318.3098861837907</v>
      </c>
    </row>
    <row r="96" spans="1:54" x14ac:dyDescent="0.25">
      <c r="A96" s="57">
        <f t="shared" si="28"/>
        <v>94</v>
      </c>
      <c r="B96" s="57">
        <v>450</v>
      </c>
      <c r="C96" s="57">
        <v>2</v>
      </c>
      <c r="D96" s="57" t="str">
        <f>'[3]450 KHz'!A36</f>
        <v>11110</v>
      </c>
      <c r="E96" s="57">
        <f>'[3]450 KHz'!B36</f>
        <v>3</v>
      </c>
      <c r="F96" s="57" t="str">
        <f>'[3]450 KHz'!C36</f>
        <v>13</v>
      </c>
      <c r="G96" s="57" t="str">
        <f>'[3]450 KHz'!D36</f>
        <v>00</v>
      </c>
      <c r="H96" s="57" t="str">
        <f>'[3]450 KHz'!E36</f>
        <v>01</v>
      </c>
      <c r="I96" s="57" t="str">
        <f>'[3]450 KHz'!F36</f>
        <v>00</v>
      </c>
      <c r="J96" s="57" t="str">
        <f>'[3]450 KHz'!G36</f>
        <v>11</v>
      </c>
      <c r="K96" s="57" t="str">
        <f>'[3]450 KHz'!H36</f>
        <v>80</v>
      </c>
      <c r="L96" s="57" t="str">
        <f>'[3]450 KHz'!I36</f>
        <v>100000</v>
      </c>
      <c r="M96" s="57" t="str">
        <f>'[3]450 KHz'!J36</f>
        <v>00</v>
      </c>
      <c r="N96" s="57" t="str">
        <f>'[3]450 KHz'!K36</f>
        <v>42</v>
      </c>
      <c r="O96" s="57" t="str">
        <f>'[3]450 KHz'!L36</f>
        <v>01</v>
      </c>
      <c r="P96" s="57" t="str">
        <f>'[3]450 KHz'!M36</f>
        <v>00001</v>
      </c>
      <c r="Q96" s="57" t="str">
        <f>'[3]450 KHz'!N36</f>
        <v>0</v>
      </c>
      <c r="R96" s="57" t="str">
        <f>'[3]450 KHz'!O36</f>
        <v>1C</v>
      </c>
      <c r="S96" s="57" t="str">
        <f>'[3]450 KHz'!P36</f>
        <v>000111</v>
      </c>
      <c r="T96" s="57" t="str">
        <f>'[3]450 KHz'!Q36</f>
        <v>00</v>
      </c>
      <c r="U96" s="57" t="str">
        <f>'[3]450 KHz'!R36</f>
        <v>C6</v>
      </c>
      <c r="V96" s="57" t="str">
        <f>'[3]450 KHz'!S36</f>
        <v>11</v>
      </c>
      <c r="W96" s="57" t="str">
        <f>'[3]450 KHz'!T36</f>
        <v>00011</v>
      </c>
      <c r="X96" s="57" t="str">
        <f>'[3]450 KHz'!U36</f>
        <v>0</v>
      </c>
      <c r="Y96" s="57" t="str">
        <f t="shared" si="38"/>
        <v>1380421CC6</v>
      </c>
      <c r="Z96" s="57">
        <f t="shared" si="29"/>
        <v>200</v>
      </c>
      <c r="AA96" s="57">
        <f t="shared" si="30"/>
        <v>35</v>
      </c>
      <c r="AB96" s="57">
        <f t="shared" si="31"/>
        <v>0.99990000000000001</v>
      </c>
      <c r="AC96" s="57">
        <f t="shared" si="32"/>
        <v>9.6000000000000014</v>
      </c>
      <c r="AD96" s="57">
        <f t="shared" si="33"/>
        <v>800</v>
      </c>
      <c r="AE96" s="57">
        <f t="shared" si="34"/>
        <v>50</v>
      </c>
      <c r="AF96" s="57">
        <f t="shared" si="35"/>
        <v>160</v>
      </c>
      <c r="AG96" s="57">
        <f t="shared" si="36"/>
        <v>1.25</v>
      </c>
      <c r="AH96" s="57">
        <f t="shared" si="37"/>
        <v>6.25</v>
      </c>
      <c r="AI96" s="57">
        <v>4000</v>
      </c>
      <c r="AK96" s="57">
        <f t="shared" si="39"/>
        <v>450</v>
      </c>
      <c r="AL96" s="57">
        <f t="shared" si="40"/>
        <v>30</v>
      </c>
      <c r="AM96" s="57" t="str">
        <f t="shared" si="52"/>
        <v>1380421CC6</v>
      </c>
      <c r="AN96" s="57">
        <f t="shared" si="52"/>
        <v>200</v>
      </c>
      <c r="AO96" s="57">
        <f t="shared" si="52"/>
        <v>35</v>
      </c>
      <c r="AP96" s="57">
        <f t="shared" si="41"/>
        <v>160</v>
      </c>
      <c r="AQ96" s="57">
        <f t="shared" si="42"/>
        <v>159.98400000000001</v>
      </c>
      <c r="AR96" s="57">
        <f t="shared" si="43"/>
        <v>9.6000000000000014</v>
      </c>
      <c r="AS96" s="57">
        <f t="shared" si="53"/>
        <v>50</v>
      </c>
      <c r="AT96" s="57">
        <f t="shared" si="53"/>
        <v>160</v>
      </c>
      <c r="AU96" s="57">
        <f t="shared" si="44"/>
        <v>250</v>
      </c>
      <c r="AV96" s="57">
        <f t="shared" si="45"/>
        <v>6.25</v>
      </c>
      <c r="AW96" s="57">
        <f t="shared" si="46"/>
        <v>7</v>
      </c>
      <c r="AX96" s="382">
        <f t="shared" si="47"/>
        <v>28.423367888913059</v>
      </c>
      <c r="AY96" s="382">
        <f t="shared" si="48"/>
        <v>473.67542586873606</v>
      </c>
      <c r="AZ96" s="57">
        <f t="shared" si="49"/>
        <v>8</v>
      </c>
      <c r="BA96" s="382">
        <f t="shared" si="50"/>
        <v>3.9788735772973833</v>
      </c>
      <c r="BB96" s="382">
        <f t="shared" si="51"/>
        <v>159.15494309189535</v>
      </c>
    </row>
    <row r="97" spans="1:54" x14ac:dyDescent="0.25">
      <c r="A97" s="57">
        <f t="shared" si="28"/>
        <v>95</v>
      </c>
      <c r="B97" s="57">
        <v>450</v>
      </c>
      <c r="C97" s="57">
        <v>2</v>
      </c>
      <c r="D97" s="57" t="str">
        <f>'[3]450 KHz'!A37</f>
        <v>11111</v>
      </c>
      <c r="E97" s="57">
        <f>'[3]450 KHz'!B37</f>
        <v>3</v>
      </c>
      <c r="F97" s="57" t="str">
        <f>'[3]450 KHz'!C37</f>
        <v>13</v>
      </c>
      <c r="G97" s="57" t="str">
        <f>'[3]450 KHz'!D37</f>
        <v>00</v>
      </c>
      <c r="H97" s="57" t="str">
        <f>'[3]450 KHz'!E37</f>
        <v>01</v>
      </c>
      <c r="I97" s="57" t="str">
        <f>'[3]450 KHz'!F37</f>
        <v>00</v>
      </c>
      <c r="J97" s="57" t="str">
        <f>'[3]450 KHz'!G37</f>
        <v>11</v>
      </c>
      <c r="K97" s="57" t="str">
        <f>'[3]450 KHz'!H37</f>
        <v>20</v>
      </c>
      <c r="L97" s="57" t="str">
        <f>'[3]450 KHz'!I37</f>
        <v>001000</v>
      </c>
      <c r="M97" s="57" t="str">
        <f>'[3]450 KHz'!J37</f>
        <v>00</v>
      </c>
      <c r="N97" s="57" t="str">
        <f>'[3]450 KHz'!K37</f>
        <v>C6</v>
      </c>
      <c r="O97" s="57" t="str">
        <f>'[3]450 KHz'!L37</f>
        <v>11</v>
      </c>
      <c r="P97" s="57" t="str">
        <f>'[3]450 KHz'!M37</f>
        <v>00011</v>
      </c>
      <c r="Q97" s="57" t="str">
        <f>'[3]450 KHz'!N37</f>
        <v>0</v>
      </c>
      <c r="R97" s="57" t="str">
        <f>'[3]450 KHz'!O37</f>
        <v>28</v>
      </c>
      <c r="S97" s="57" t="str">
        <f>'[3]450 KHz'!P37</f>
        <v>001010</v>
      </c>
      <c r="T97" s="57" t="str">
        <f>'[3]450 KHz'!Q37</f>
        <v>00</v>
      </c>
      <c r="U97" s="57" t="str">
        <f>'[3]450 KHz'!R37</f>
        <v>C6</v>
      </c>
      <c r="V97" s="57" t="str">
        <f>'[3]450 KHz'!S37</f>
        <v>11</v>
      </c>
      <c r="W97" s="57" t="str">
        <f>'[3]450 KHz'!T37</f>
        <v>00011</v>
      </c>
      <c r="X97" s="57" t="str">
        <f>'[3]450 KHz'!U37</f>
        <v>0</v>
      </c>
      <c r="Y97" s="57" t="str">
        <f t="shared" si="38"/>
        <v>1320C628C6</v>
      </c>
      <c r="Z97" s="57">
        <f t="shared" si="29"/>
        <v>200</v>
      </c>
      <c r="AA97" s="57">
        <f t="shared" si="30"/>
        <v>50</v>
      </c>
      <c r="AB97" s="57">
        <f t="shared" si="31"/>
        <v>0.99990000000000001</v>
      </c>
      <c r="AC97" s="57">
        <f t="shared" si="32"/>
        <v>9.6000000000000014</v>
      </c>
      <c r="AD97" s="57">
        <f t="shared" si="33"/>
        <v>800</v>
      </c>
      <c r="AE97" s="57">
        <f t="shared" si="34"/>
        <v>50</v>
      </c>
      <c r="AF97" s="57">
        <f t="shared" si="35"/>
        <v>40</v>
      </c>
      <c r="AG97" s="57">
        <f t="shared" si="36"/>
        <v>3.75</v>
      </c>
      <c r="AH97" s="57">
        <f t="shared" si="37"/>
        <v>18.75</v>
      </c>
      <c r="AI97" s="57">
        <v>4000</v>
      </c>
      <c r="AK97" s="57">
        <f t="shared" si="39"/>
        <v>450</v>
      </c>
      <c r="AL97" s="57">
        <f t="shared" si="40"/>
        <v>31</v>
      </c>
      <c r="AM97" s="57" t="str">
        <f t="shared" si="52"/>
        <v>1320C628C6</v>
      </c>
      <c r="AN97" s="57">
        <f t="shared" si="52"/>
        <v>200</v>
      </c>
      <c r="AO97" s="57">
        <f t="shared" si="52"/>
        <v>50</v>
      </c>
      <c r="AP97" s="57">
        <f t="shared" si="41"/>
        <v>160</v>
      </c>
      <c r="AQ97" s="57">
        <f t="shared" si="42"/>
        <v>159.98400000000001</v>
      </c>
      <c r="AR97" s="57">
        <f t="shared" si="43"/>
        <v>9.6000000000000014</v>
      </c>
      <c r="AS97" s="57">
        <f t="shared" si="53"/>
        <v>50</v>
      </c>
      <c r="AT97" s="57">
        <f t="shared" si="53"/>
        <v>40</v>
      </c>
      <c r="AU97" s="57">
        <f t="shared" si="44"/>
        <v>750</v>
      </c>
      <c r="AV97" s="57">
        <f t="shared" si="45"/>
        <v>18.75</v>
      </c>
      <c r="AW97" s="57">
        <f t="shared" si="46"/>
        <v>10</v>
      </c>
      <c r="AX97" s="382">
        <f t="shared" si="47"/>
        <v>19.896357522239136</v>
      </c>
      <c r="AY97" s="382">
        <f t="shared" si="48"/>
        <v>331.57279810811519</v>
      </c>
      <c r="AZ97" s="57">
        <f t="shared" si="49"/>
        <v>2</v>
      </c>
      <c r="BA97" s="382">
        <f t="shared" si="50"/>
        <v>5.3051647697298447</v>
      </c>
      <c r="BB97" s="382">
        <f t="shared" si="51"/>
        <v>212.20659078919377</v>
      </c>
    </row>
    <row r="98" spans="1:54" x14ac:dyDescent="0.25">
      <c r="A98" s="57">
        <f t="shared" si="28"/>
        <v>96</v>
      </c>
      <c r="B98" s="57">
        <v>550</v>
      </c>
      <c r="C98" s="57">
        <v>3</v>
      </c>
      <c r="D98" s="57" t="str">
        <f>'[3]550 KHz'!A6</f>
        <v>00000</v>
      </c>
      <c r="E98" s="57">
        <f>'[3]550 KHz'!B6</f>
        <v>3</v>
      </c>
      <c r="F98" s="57" t="e">
        <f>'[3]550 KHz'!C6</f>
        <v>#NUM!</v>
      </c>
      <c r="G98" s="57" t="str">
        <f>'[3]550 KHz'!D6</f>
        <v>00</v>
      </c>
      <c r="H98" s="57" t="e">
        <f>'[3]550 KHz'!E6</f>
        <v>#NUM!</v>
      </c>
      <c r="I98" s="57" t="str">
        <f>'[3]550 KHz'!F6</f>
        <v>00</v>
      </c>
      <c r="J98" s="57" t="e">
        <f>'[3]550 KHz'!G6</f>
        <v>#NUM!</v>
      </c>
      <c r="K98" s="57" t="str">
        <f>'[3]550 KHz'!H6</f>
        <v>00</v>
      </c>
      <c r="L98" s="57" t="str">
        <f>'[3]550 KHz'!I6</f>
        <v>000000</v>
      </c>
      <c r="M98" s="57" t="str">
        <f>'[3]550 KHz'!J6</f>
        <v>00</v>
      </c>
      <c r="N98" s="57" t="str">
        <f>'[3]550 KHz'!K6</f>
        <v>42</v>
      </c>
      <c r="O98" s="57" t="str">
        <f>'[3]550 KHz'!L6</f>
        <v>01</v>
      </c>
      <c r="P98" s="57" t="str">
        <f>'[3]550 KHz'!M6</f>
        <v>00001</v>
      </c>
      <c r="Q98" s="57" t="str">
        <f>'[3]550 KHz'!N6</f>
        <v>0</v>
      </c>
      <c r="R98" s="57" t="str">
        <f>'[3]550 KHz'!O6</f>
        <v>00</v>
      </c>
      <c r="S98" s="57" t="str">
        <f>'[3]550 KHz'!P6</f>
        <v>000000</v>
      </c>
      <c r="T98" s="57" t="str">
        <f>'[3]550 KHz'!Q6</f>
        <v>00</v>
      </c>
      <c r="U98" s="57" t="str">
        <f>'[3]550 KHz'!R6</f>
        <v>00</v>
      </c>
      <c r="V98" s="57" t="str">
        <f>'[3]550 KHz'!S6</f>
        <v>00</v>
      </c>
      <c r="W98" s="57" t="str">
        <f>'[3]550 KHz'!T6</f>
        <v>00000</v>
      </c>
      <c r="X98" s="57" t="str">
        <f>'[3]550 KHz'!U6</f>
        <v>0</v>
      </c>
      <c r="Y98" s="57" t="e">
        <f t="shared" si="38"/>
        <v>#NUM!</v>
      </c>
      <c r="Z98" s="57" t="e">
        <f t="shared" si="29"/>
        <v>#NUM!</v>
      </c>
      <c r="AA98" s="57">
        <f t="shared" si="30"/>
        <v>0</v>
      </c>
      <c r="AB98" s="57">
        <f t="shared" si="31"/>
        <v>0</v>
      </c>
      <c r="AC98" s="57">
        <f t="shared" si="32"/>
        <v>0</v>
      </c>
      <c r="AD98" s="57">
        <f t="shared" si="33"/>
        <v>800</v>
      </c>
      <c r="AE98" s="57" t="e">
        <f t="shared" si="34"/>
        <v>#NUM!</v>
      </c>
      <c r="AF98" s="57">
        <f t="shared" si="35"/>
        <v>0</v>
      </c>
      <c r="AG98" s="57">
        <f t="shared" si="36"/>
        <v>1.25</v>
      </c>
      <c r="AH98" s="57">
        <f t="shared" si="37"/>
        <v>6.25</v>
      </c>
      <c r="AI98" s="57">
        <v>4000</v>
      </c>
      <c r="AK98" s="57">
        <f t="shared" si="39"/>
        <v>550</v>
      </c>
      <c r="AL98" s="57">
        <f t="shared" si="40"/>
        <v>0</v>
      </c>
      <c r="AM98" s="57" t="e">
        <f t="shared" si="52"/>
        <v>#NUM!</v>
      </c>
      <c r="AN98" s="57" t="e">
        <f t="shared" si="52"/>
        <v>#NUM!</v>
      </c>
      <c r="AO98" s="57">
        <f t="shared" si="52"/>
        <v>0</v>
      </c>
      <c r="AP98" s="57" t="e">
        <f t="shared" si="41"/>
        <v>#NUM!</v>
      </c>
      <c r="AQ98" s="57" t="e">
        <f t="shared" si="42"/>
        <v>#NUM!</v>
      </c>
      <c r="AR98" s="57">
        <f t="shared" si="43"/>
        <v>0</v>
      </c>
      <c r="AS98" s="57" t="e">
        <f t="shared" si="53"/>
        <v>#NUM!</v>
      </c>
      <c r="AT98" s="57">
        <f t="shared" si="53"/>
        <v>0</v>
      </c>
      <c r="AU98" s="57" t="e">
        <f t="shared" si="44"/>
        <v>#NUM!</v>
      </c>
      <c r="AV98" s="57">
        <f t="shared" si="45"/>
        <v>6.25</v>
      </c>
      <c r="AW98" s="57" t="e">
        <f t="shared" si="46"/>
        <v>#NUM!</v>
      </c>
      <c r="AX98" s="382" t="e">
        <f t="shared" si="47"/>
        <v>#NUM!</v>
      </c>
      <c r="AY98" s="382" t="e">
        <f t="shared" si="48"/>
        <v>#DIV/0!</v>
      </c>
      <c r="AZ98" s="57" t="e">
        <f t="shared" si="49"/>
        <v>#NUM!</v>
      </c>
      <c r="BA98" s="382" t="e">
        <f t="shared" si="50"/>
        <v>#NUM!</v>
      </c>
      <c r="BB98" s="382" t="e">
        <f t="shared" si="51"/>
        <v>#DIV/0!</v>
      </c>
    </row>
    <row r="99" spans="1:54" x14ac:dyDescent="0.25">
      <c r="A99" s="57">
        <f t="shared" si="28"/>
        <v>97</v>
      </c>
      <c r="B99" s="57">
        <v>550</v>
      </c>
      <c r="C99" s="57">
        <v>3</v>
      </c>
      <c r="D99" s="57" t="str">
        <f>'[3]550 KHz'!A7</f>
        <v>00001</v>
      </c>
      <c r="E99" s="57">
        <f>'[3]550 KHz'!B7</f>
        <v>3</v>
      </c>
      <c r="F99" s="57" t="str">
        <f>'[3]550 KHz'!C7</f>
        <v>12</v>
      </c>
      <c r="G99" s="57" t="str">
        <f>'[3]550 KHz'!D7</f>
        <v>00</v>
      </c>
      <c r="H99" s="57" t="str">
        <f>'[3]550 KHz'!E7</f>
        <v>01</v>
      </c>
      <c r="I99" s="57" t="str">
        <f>'[3]550 KHz'!F7</f>
        <v>00</v>
      </c>
      <c r="J99" s="57" t="str">
        <f>'[3]550 KHz'!G7</f>
        <v>10</v>
      </c>
      <c r="K99" s="57" t="str">
        <f>'[3]550 KHz'!H7</f>
        <v>0B</v>
      </c>
      <c r="L99" s="57" t="str">
        <f>'[3]550 KHz'!I7</f>
        <v>000010</v>
      </c>
      <c r="M99" s="57" t="str">
        <f>'[3]550 KHz'!J7</f>
        <v>11</v>
      </c>
      <c r="N99" s="57" t="str">
        <f>'[3]550 KHz'!K7</f>
        <v>18</v>
      </c>
      <c r="O99" s="57" t="str">
        <f>'[3]550 KHz'!L7</f>
        <v>00</v>
      </c>
      <c r="P99" s="57" t="str">
        <f>'[3]550 KHz'!M7</f>
        <v>01100</v>
      </c>
      <c r="Q99" s="57" t="str">
        <f>'[3]550 KHz'!N7</f>
        <v>0</v>
      </c>
      <c r="R99" s="57" t="str">
        <f>'[3]550 KHz'!O7</f>
        <v>13</v>
      </c>
      <c r="S99" s="57" t="str">
        <f>'[3]550 KHz'!P7</f>
        <v>000100</v>
      </c>
      <c r="T99" s="57" t="str">
        <f>'[3]550 KHz'!Q7</f>
        <v>11</v>
      </c>
      <c r="U99" s="57" t="str">
        <f>'[3]550 KHz'!R7</f>
        <v>0C</v>
      </c>
      <c r="V99" s="57" t="str">
        <f>'[3]550 KHz'!S7</f>
        <v>00</v>
      </c>
      <c r="W99" s="57" t="str">
        <f>'[3]550 KHz'!T7</f>
        <v>00110</v>
      </c>
      <c r="X99" s="57" t="str">
        <f>'[3]550 KHz'!U7</f>
        <v>0</v>
      </c>
      <c r="Y99" s="57" t="str">
        <f t="shared" si="38"/>
        <v>120B18130C</v>
      </c>
      <c r="Z99" s="57">
        <f t="shared" si="29"/>
        <v>100</v>
      </c>
      <c r="AA99" s="57">
        <f t="shared" si="30"/>
        <v>20</v>
      </c>
      <c r="AB99" s="57">
        <f t="shared" si="31"/>
        <v>3.9996</v>
      </c>
      <c r="AC99" s="57">
        <f t="shared" si="32"/>
        <v>19.200000000000003</v>
      </c>
      <c r="AD99" s="57">
        <f t="shared" si="33"/>
        <v>800</v>
      </c>
      <c r="AE99" s="57">
        <f t="shared" si="34"/>
        <v>50</v>
      </c>
      <c r="AF99" s="57">
        <f t="shared" si="35"/>
        <v>10</v>
      </c>
      <c r="AG99" s="57">
        <f t="shared" si="36"/>
        <v>15</v>
      </c>
      <c r="AH99" s="57">
        <f t="shared" si="37"/>
        <v>75</v>
      </c>
      <c r="AI99" s="57">
        <v>4000</v>
      </c>
      <c r="AK99" s="57">
        <f t="shared" si="39"/>
        <v>550</v>
      </c>
      <c r="AL99" s="57">
        <f t="shared" si="40"/>
        <v>1</v>
      </c>
      <c r="AM99" s="57" t="str">
        <f t="shared" si="52"/>
        <v>120B18130C</v>
      </c>
      <c r="AN99" s="57">
        <f t="shared" si="52"/>
        <v>100</v>
      </c>
      <c r="AO99" s="57">
        <f t="shared" si="52"/>
        <v>20</v>
      </c>
      <c r="AP99" s="57">
        <f t="shared" si="41"/>
        <v>80</v>
      </c>
      <c r="AQ99" s="57">
        <f t="shared" si="42"/>
        <v>319.96800000000002</v>
      </c>
      <c r="AR99" s="57">
        <f t="shared" si="43"/>
        <v>19.200000000000003</v>
      </c>
      <c r="AS99" s="57">
        <f t="shared" si="53"/>
        <v>50</v>
      </c>
      <c r="AT99" s="57">
        <f t="shared" si="53"/>
        <v>10</v>
      </c>
      <c r="AU99" s="57">
        <f t="shared" si="44"/>
        <v>3000</v>
      </c>
      <c r="AV99" s="57">
        <f t="shared" si="45"/>
        <v>75</v>
      </c>
      <c r="AW99" s="57">
        <f t="shared" si="46"/>
        <v>2</v>
      </c>
      <c r="AX99" s="382">
        <f t="shared" si="47"/>
        <v>24.870446902798921</v>
      </c>
      <c r="AY99" s="382">
        <f t="shared" si="48"/>
        <v>414.46599763514405</v>
      </c>
      <c r="AZ99" s="57">
        <f t="shared" si="49"/>
        <v>0.5</v>
      </c>
      <c r="BA99" s="382">
        <f t="shared" si="50"/>
        <v>5.3051647697298447</v>
      </c>
      <c r="BB99" s="382">
        <f t="shared" si="51"/>
        <v>212.20659078919377</v>
      </c>
    </row>
    <row r="100" spans="1:54" x14ac:dyDescent="0.25">
      <c r="A100" s="57">
        <f t="shared" si="28"/>
        <v>98</v>
      </c>
      <c r="B100" s="57">
        <v>550</v>
      </c>
      <c r="C100" s="57">
        <v>3</v>
      </c>
      <c r="D100" s="57" t="str">
        <f>'[3]550 KHz'!A8</f>
        <v>00010</v>
      </c>
      <c r="E100" s="57">
        <f>'[3]550 KHz'!B8</f>
        <v>3</v>
      </c>
      <c r="F100" s="57" t="str">
        <f>'[3]550 KHz'!C8</f>
        <v>12</v>
      </c>
      <c r="G100" s="57" t="str">
        <f>'[3]550 KHz'!D8</f>
        <v>00</v>
      </c>
      <c r="H100" s="57" t="str">
        <f>'[3]550 KHz'!E8</f>
        <v>01</v>
      </c>
      <c r="I100" s="57" t="str">
        <f>'[3]550 KHz'!F8</f>
        <v>00</v>
      </c>
      <c r="J100" s="57" t="str">
        <f>'[3]550 KHz'!G8</f>
        <v>10</v>
      </c>
      <c r="K100" s="57" t="str">
        <f>'[3]550 KHz'!H8</f>
        <v>11</v>
      </c>
      <c r="L100" s="57" t="str">
        <f>'[3]550 KHz'!I8</f>
        <v>000100</v>
      </c>
      <c r="M100" s="57" t="str">
        <f>'[3]550 KHz'!J8</f>
        <v>01</v>
      </c>
      <c r="N100" s="57" t="str">
        <f>'[3]550 KHz'!K8</f>
        <v>8C</v>
      </c>
      <c r="O100" s="57" t="str">
        <f>'[3]550 KHz'!L8</f>
        <v>10</v>
      </c>
      <c r="P100" s="57" t="str">
        <f>'[3]550 KHz'!M8</f>
        <v>00110</v>
      </c>
      <c r="Q100" s="57" t="str">
        <f>'[3]550 KHz'!N8</f>
        <v>0</v>
      </c>
      <c r="R100" s="57" t="str">
        <f>'[3]550 KHz'!O8</f>
        <v>13</v>
      </c>
      <c r="S100" s="57" t="str">
        <f>'[3]550 KHz'!P8</f>
        <v>000100</v>
      </c>
      <c r="T100" s="57" t="str">
        <f>'[3]550 KHz'!Q8</f>
        <v>11</v>
      </c>
      <c r="U100" s="57" t="str">
        <f>'[3]550 KHz'!R8</f>
        <v>0C</v>
      </c>
      <c r="V100" s="57" t="str">
        <f>'[3]550 KHz'!S8</f>
        <v>00</v>
      </c>
      <c r="W100" s="57" t="str">
        <f>'[3]550 KHz'!T8</f>
        <v>00110</v>
      </c>
      <c r="X100" s="57" t="str">
        <f>'[3]550 KHz'!U8</f>
        <v>0</v>
      </c>
      <c r="Y100" s="57" t="str">
        <f t="shared" si="38"/>
        <v>12118C130C</v>
      </c>
      <c r="Z100" s="57">
        <f t="shared" si="29"/>
        <v>100</v>
      </c>
      <c r="AA100" s="57">
        <f t="shared" si="30"/>
        <v>20</v>
      </c>
      <c r="AB100" s="57">
        <f t="shared" si="31"/>
        <v>3.9996</v>
      </c>
      <c r="AC100" s="57">
        <f t="shared" si="32"/>
        <v>19.200000000000003</v>
      </c>
      <c r="AD100" s="57">
        <f t="shared" si="33"/>
        <v>800</v>
      </c>
      <c r="AE100" s="57">
        <f t="shared" si="34"/>
        <v>50</v>
      </c>
      <c r="AF100" s="57">
        <f t="shared" si="35"/>
        <v>20</v>
      </c>
      <c r="AG100" s="57">
        <f t="shared" si="36"/>
        <v>7.5</v>
      </c>
      <c r="AH100" s="57">
        <f t="shared" si="37"/>
        <v>37.5</v>
      </c>
      <c r="AI100" s="57">
        <v>4000</v>
      </c>
      <c r="AK100" s="57">
        <f t="shared" si="39"/>
        <v>550</v>
      </c>
      <c r="AL100" s="57">
        <f t="shared" si="40"/>
        <v>2</v>
      </c>
      <c r="AM100" s="57" t="str">
        <f t="shared" si="52"/>
        <v>12118C130C</v>
      </c>
      <c r="AN100" s="57">
        <f t="shared" si="52"/>
        <v>100</v>
      </c>
      <c r="AO100" s="57">
        <f t="shared" si="52"/>
        <v>20</v>
      </c>
      <c r="AP100" s="57">
        <f t="shared" si="41"/>
        <v>80</v>
      </c>
      <c r="AQ100" s="57">
        <f t="shared" si="42"/>
        <v>319.96800000000002</v>
      </c>
      <c r="AR100" s="57">
        <f t="shared" si="43"/>
        <v>19.200000000000003</v>
      </c>
      <c r="AS100" s="57">
        <f t="shared" si="53"/>
        <v>50</v>
      </c>
      <c r="AT100" s="57">
        <f t="shared" si="53"/>
        <v>20</v>
      </c>
      <c r="AU100" s="57">
        <f t="shared" si="44"/>
        <v>1500</v>
      </c>
      <c r="AV100" s="57">
        <f t="shared" si="45"/>
        <v>37.5</v>
      </c>
      <c r="AW100" s="57">
        <f t="shared" si="46"/>
        <v>2</v>
      </c>
      <c r="AX100" s="382">
        <f t="shared" si="47"/>
        <v>24.870446902798921</v>
      </c>
      <c r="AY100" s="382">
        <f t="shared" si="48"/>
        <v>414.46599763514405</v>
      </c>
      <c r="AZ100" s="57">
        <f t="shared" si="49"/>
        <v>1</v>
      </c>
      <c r="BA100" s="382">
        <f t="shared" si="50"/>
        <v>5.3051647697298447</v>
      </c>
      <c r="BB100" s="382">
        <f t="shared" si="51"/>
        <v>212.20659078919377</v>
      </c>
    </row>
    <row r="101" spans="1:54" x14ac:dyDescent="0.25">
      <c r="A101" s="57">
        <f t="shared" si="28"/>
        <v>99</v>
      </c>
      <c r="B101" s="57">
        <v>550</v>
      </c>
      <c r="C101" s="57">
        <v>3</v>
      </c>
      <c r="D101" s="57" t="str">
        <f>'[3]550 KHz'!A9</f>
        <v>00011</v>
      </c>
      <c r="E101" s="57">
        <f>'[3]550 KHz'!B9</f>
        <v>3</v>
      </c>
      <c r="F101" s="57" t="str">
        <f>'[3]550 KHz'!C9</f>
        <v>12</v>
      </c>
      <c r="G101" s="57" t="str">
        <f>'[3]550 KHz'!D9</f>
        <v>00</v>
      </c>
      <c r="H101" s="57" t="str">
        <f>'[3]550 KHz'!E9</f>
        <v>01</v>
      </c>
      <c r="I101" s="57" t="str">
        <f>'[3]550 KHz'!F9</f>
        <v>00</v>
      </c>
      <c r="J101" s="57" t="str">
        <f>'[3]550 KHz'!G9</f>
        <v>10</v>
      </c>
      <c r="K101" s="57" t="str">
        <f>'[3]550 KHz'!H9</f>
        <v>20</v>
      </c>
      <c r="L101" s="57" t="str">
        <f>'[3]550 KHz'!I9</f>
        <v>001000</v>
      </c>
      <c r="M101" s="57" t="str">
        <f>'[3]550 KHz'!J9</f>
        <v>00</v>
      </c>
      <c r="N101" s="57" t="str">
        <f>'[3]550 KHz'!K9</f>
        <v>C6</v>
      </c>
      <c r="O101" s="57" t="str">
        <f>'[3]550 KHz'!L9</f>
        <v>11</v>
      </c>
      <c r="P101" s="57" t="str">
        <f>'[3]550 KHz'!M9</f>
        <v>00011</v>
      </c>
      <c r="Q101" s="57" t="str">
        <f>'[3]550 KHz'!N9</f>
        <v>0</v>
      </c>
      <c r="R101" s="57" t="str">
        <f>'[3]550 KHz'!O9</f>
        <v>13</v>
      </c>
      <c r="S101" s="57" t="str">
        <f>'[3]550 KHz'!P9</f>
        <v>000100</v>
      </c>
      <c r="T101" s="57" t="str">
        <f>'[3]550 KHz'!Q9</f>
        <v>11</v>
      </c>
      <c r="U101" s="57" t="str">
        <f>'[3]550 KHz'!R9</f>
        <v>0C</v>
      </c>
      <c r="V101" s="57" t="str">
        <f>'[3]550 KHz'!S9</f>
        <v>00</v>
      </c>
      <c r="W101" s="57" t="str">
        <f>'[3]550 KHz'!T9</f>
        <v>00110</v>
      </c>
      <c r="X101" s="57" t="str">
        <f>'[3]550 KHz'!U9</f>
        <v>0</v>
      </c>
      <c r="Y101" s="57" t="str">
        <f t="shared" si="38"/>
        <v>1220C6130C</v>
      </c>
      <c r="Z101" s="57">
        <f t="shared" si="29"/>
        <v>100</v>
      </c>
      <c r="AA101" s="57">
        <f t="shared" si="30"/>
        <v>20</v>
      </c>
      <c r="AB101" s="57">
        <f t="shared" si="31"/>
        <v>3.9996</v>
      </c>
      <c r="AC101" s="57">
        <f t="shared" si="32"/>
        <v>19.200000000000003</v>
      </c>
      <c r="AD101" s="57">
        <f t="shared" si="33"/>
        <v>800</v>
      </c>
      <c r="AE101" s="57">
        <f t="shared" si="34"/>
        <v>50</v>
      </c>
      <c r="AF101" s="57">
        <f t="shared" si="35"/>
        <v>40</v>
      </c>
      <c r="AG101" s="57">
        <f t="shared" si="36"/>
        <v>3.75</v>
      </c>
      <c r="AH101" s="57">
        <f t="shared" si="37"/>
        <v>18.75</v>
      </c>
      <c r="AI101" s="57">
        <v>4000</v>
      </c>
      <c r="AK101" s="57">
        <f t="shared" si="39"/>
        <v>550</v>
      </c>
      <c r="AL101" s="57">
        <f t="shared" si="40"/>
        <v>3</v>
      </c>
      <c r="AM101" s="57" t="str">
        <f t="shared" si="52"/>
        <v>1220C6130C</v>
      </c>
      <c r="AN101" s="57">
        <f t="shared" si="52"/>
        <v>100</v>
      </c>
      <c r="AO101" s="57">
        <f t="shared" si="52"/>
        <v>20</v>
      </c>
      <c r="AP101" s="57">
        <f t="shared" si="41"/>
        <v>80</v>
      </c>
      <c r="AQ101" s="57">
        <f t="shared" si="42"/>
        <v>319.96800000000002</v>
      </c>
      <c r="AR101" s="57">
        <f t="shared" si="43"/>
        <v>19.200000000000003</v>
      </c>
      <c r="AS101" s="57">
        <f t="shared" si="53"/>
        <v>50</v>
      </c>
      <c r="AT101" s="57">
        <f t="shared" si="53"/>
        <v>40</v>
      </c>
      <c r="AU101" s="57">
        <f t="shared" si="44"/>
        <v>750</v>
      </c>
      <c r="AV101" s="57">
        <f t="shared" si="45"/>
        <v>18.75</v>
      </c>
      <c r="AW101" s="57">
        <f t="shared" si="46"/>
        <v>2</v>
      </c>
      <c r="AX101" s="382">
        <f t="shared" si="47"/>
        <v>24.870446902798921</v>
      </c>
      <c r="AY101" s="382">
        <f t="shared" si="48"/>
        <v>414.46599763514405</v>
      </c>
      <c r="AZ101" s="57">
        <f t="shared" si="49"/>
        <v>2</v>
      </c>
      <c r="BA101" s="382">
        <f t="shared" si="50"/>
        <v>5.3051647697298447</v>
      </c>
      <c r="BB101" s="382">
        <f t="shared" si="51"/>
        <v>212.20659078919377</v>
      </c>
    </row>
    <row r="102" spans="1:54" x14ac:dyDescent="0.25">
      <c r="A102" s="57">
        <f t="shared" si="28"/>
        <v>100</v>
      </c>
      <c r="B102" s="57">
        <v>550</v>
      </c>
      <c r="C102" s="57">
        <v>3</v>
      </c>
      <c r="D102" s="57" t="str">
        <f>'[3]550 KHz'!A10</f>
        <v>00100</v>
      </c>
      <c r="E102" s="57">
        <f>'[3]550 KHz'!B10</f>
        <v>3</v>
      </c>
      <c r="F102" s="57" t="str">
        <f>'[3]550 KHz'!C10</f>
        <v>12</v>
      </c>
      <c r="G102" s="57" t="str">
        <f>'[3]550 KHz'!D10</f>
        <v>00</v>
      </c>
      <c r="H102" s="57" t="str">
        <f>'[3]550 KHz'!E10</f>
        <v>01</v>
      </c>
      <c r="I102" s="57" t="str">
        <f>'[3]550 KHz'!F10</f>
        <v>00</v>
      </c>
      <c r="J102" s="57" t="str">
        <f>'[3]550 KHz'!G10</f>
        <v>10</v>
      </c>
      <c r="K102" s="57" t="str">
        <f>'[3]550 KHz'!H10</f>
        <v>40</v>
      </c>
      <c r="L102" s="57" t="str">
        <f>'[3]550 KHz'!I10</f>
        <v>010000</v>
      </c>
      <c r="M102" s="57" t="str">
        <f>'[3]550 KHz'!J10</f>
        <v>00</v>
      </c>
      <c r="N102" s="57" t="str">
        <f>'[3]550 KHz'!K10</f>
        <v>42</v>
      </c>
      <c r="O102" s="57" t="str">
        <f>'[3]550 KHz'!L10</f>
        <v>01</v>
      </c>
      <c r="P102" s="57" t="str">
        <f>'[3]550 KHz'!M10</f>
        <v>00001</v>
      </c>
      <c r="Q102" s="57" t="str">
        <f>'[3]550 KHz'!N10</f>
        <v>0</v>
      </c>
      <c r="R102" s="57" t="str">
        <f>'[3]550 KHz'!O10</f>
        <v>13</v>
      </c>
      <c r="S102" s="57" t="str">
        <f>'[3]550 KHz'!P10</f>
        <v>000100</v>
      </c>
      <c r="T102" s="57" t="str">
        <f>'[3]550 KHz'!Q10</f>
        <v>11</v>
      </c>
      <c r="U102" s="57" t="str">
        <f>'[3]550 KHz'!R10</f>
        <v>0C</v>
      </c>
      <c r="V102" s="57" t="str">
        <f>'[3]550 KHz'!S10</f>
        <v>00</v>
      </c>
      <c r="W102" s="57" t="str">
        <f>'[3]550 KHz'!T10</f>
        <v>00110</v>
      </c>
      <c r="X102" s="57" t="str">
        <f>'[3]550 KHz'!U10</f>
        <v>0</v>
      </c>
      <c r="Y102" s="57" t="str">
        <f t="shared" si="38"/>
        <v>124042130C</v>
      </c>
      <c r="Z102" s="57">
        <f t="shared" si="29"/>
        <v>100</v>
      </c>
      <c r="AA102" s="57">
        <f t="shared" si="30"/>
        <v>20</v>
      </c>
      <c r="AB102" s="57">
        <f t="shared" si="31"/>
        <v>3.9996</v>
      </c>
      <c r="AC102" s="57">
        <f t="shared" si="32"/>
        <v>19.200000000000003</v>
      </c>
      <c r="AD102" s="57">
        <f t="shared" si="33"/>
        <v>800</v>
      </c>
      <c r="AE102" s="57">
        <f t="shared" si="34"/>
        <v>50</v>
      </c>
      <c r="AF102" s="57">
        <f t="shared" si="35"/>
        <v>80</v>
      </c>
      <c r="AG102" s="57">
        <f t="shared" si="36"/>
        <v>1.25</v>
      </c>
      <c r="AH102" s="57">
        <f t="shared" si="37"/>
        <v>6.25</v>
      </c>
      <c r="AI102" s="57">
        <v>4000</v>
      </c>
      <c r="AK102" s="57">
        <f t="shared" si="39"/>
        <v>550</v>
      </c>
      <c r="AL102" s="57">
        <f t="shared" si="40"/>
        <v>4</v>
      </c>
      <c r="AM102" s="57" t="str">
        <f t="shared" si="52"/>
        <v>124042130C</v>
      </c>
      <c r="AN102" s="57">
        <f t="shared" si="52"/>
        <v>100</v>
      </c>
      <c r="AO102" s="57">
        <f t="shared" si="52"/>
        <v>20</v>
      </c>
      <c r="AP102" s="57">
        <f t="shared" si="41"/>
        <v>80</v>
      </c>
      <c r="AQ102" s="57">
        <f t="shared" si="42"/>
        <v>319.96800000000002</v>
      </c>
      <c r="AR102" s="57">
        <f t="shared" si="43"/>
        <v>19.200000000000003</v>
      </c>
      <c r="AS102" s="57">
        <f t="shared" si="53"/>
        <v>50</v>
      </c>
      <c r="AT102" s="57">
        <f t="shared" si="53"/>
        <v>80</v>
      </c>
      <c r="AU102" s="57">
        <f t="shared" si="44"/>
        <v>250</v>
      </c>
      <c r="AV102" s="57">
        <f t="shared" si="45"/>
        <v>6.25</v>
      </c>
      <c r="AW102" s="57">
        <f t="shared" si="46"/>
        <v>2</v>
      </c>
      <c r="AX102" s="382">
        <f t="shared" si="47"/>
        <v>24.870446902798921</v>
      </c>
      <c r="AY102" s="382">
        <f t="shared" si="48"/>
        <v>414.46599763514405</v>
      </c>
      <c r="AZ102" s="57">
        <f t="shared" si="49"/>
        <v>4</v>
      </c>
      <c r="BA102" s="382">
        <f t="shared" si="50"/>
        <v>7.9577471545947667</v>
      </c>
      <c r="BB102" s="382">
        <f t="shared" si="51"/>
        <v>318.3098861837907</v>
      </c>
    </row>
    <row r="103" spans="1:54" x14ac:dyDescent="0.25">
      <c r="A103" s="57">
        <f t="shared" si="28"/>
        <v>101</v>
      </c>
      <c r="B103" s="57">
        <v>550</v>
      </c>
      <c r="C103" s="57">
        <v>3</v>
      </c>
      <c r="D103" s="57" t="str">
        <f>'[3]550 KHz'!A11</f>
        <v>00101</v>
      </c>
      <c r="E103" s="57">
        <f>'[3]550 KHz'!B11</f>
        <v>3</v>
      </c>
      <c r="F103" s="57" t="str">
        <f>'[3]550 KHz'!C11</f>
        <v>12</v>
      </c>
      <c r="G103" s="57" t="str">
        <f>'[3]550 KHz'!D11</f>
        <v>00</v>
      </c>
      <c r="H103" s="57" t="str">
        <f>'[3]550 KHz'!E11</f>
        <v>01</v>
      </c>
      <c r="I103" s="57" t="str">
        <f>'[3]550 KHz'!F11</f>
        <v>00</v>
      </c>
      <c r="J103" s="57" t="str">
        <f>'[3]550 KHz'!G11</f>
        <v>10</v>
      </c>
      <c r="K103" s="57" t="str">
        <f>'[3]550 KHz'!H11</f>
        <v>80</v>
      </c>
      <c r="L103" s="57" t="str">
        <f>'[3]550 KHz'!I11</f>
        <v>100000</v>
      </c>
      <c r="M103" s="57" t="str">
        <f>'[3]550 KHz'!J11</f>
        <v>00</v>
      </c>
      <c r="N103" s="57" t="str">
        <f>'[3]550 KHz'!K11</f>
        <v>42</v>
      </c>
      <c r="O103" s="57" t="str">
        <f>'[3]550 KHz'!L11</f>
        <v>01</v>
      </c>
      <c r="P103" s="57" t="str">
        <f>'[3]550 KHz'!M11</f>
        <v>00001</v>
      </c>
      <c r="Q103" s="57" t="str">
        <f>'[3]550 KHz'!N11</f>
        <v>0</v>
      </c>
      <c r="R103" s="57" t="str">
        <f>'[3]550 KHz'!O11</f>
        <v>13</v>
      </c>
      <c r="S103" s="57" t="str">
        <f>'[3]550 KHz'!P11</f>
        <v>000100</v>
      </c>
      <c r="T103" s="57" t="str">
        <f>'[3]550 KHz'!Q11</f>
        <v>11</v>
      </c>
      <c r="U103" s="57" t="str">
        <f>'[3]550 KHz'!R11</f>
        <v>0C</v>
      </c>
      <c r="V103" s="57" t="str">
        <f>'[3]550 KHz'!S11</f>
        <v>00</v>
      </c>
      <c r="W103" s="57" t="str">
        <f>'[3]550 KHz'!T11</f>
        <v>00110</v>
      </c>
      <c r="X103" s="57" t="str">
        <f>'[3]550 KHz'!U11</f>
        <v>0</v>
      </c>
      <c r="Y103" s="57" t="str">
        <f t="shared" si="38"/>
        <v>128042130C</v>
      </c>
      <c r="Z103" s="57">
        <f t="shared" si="29"/>
        <v>100</v>
      </c>
      <c r="AA103" s="57">
        <f t="shared" si="30"/>
        <v>20</v>
      </c>
      <c r="AB103" s="57">
        <f t="shared" si="31"/>
        <v>3.9996</v>
      </c>
      <c r="AC103" s="57">
        <f t="shared" si="32"/>
        <v>19.200000000000003</v>
      </c>
      <c r="AD103" s="57">
        <f t="shared" si="33"/>
        <v>800</v>
      </c>
      <c r="AE103" s="57">
        <f t="shared" si="34"/>
        <v>50</v>
      </c>
      <c r="AF103" s="57">
        <f t="shared" si="35"/>
        <v>160</v>
      </c>
      <c r="AG103" s="57">
        <f t="shared" si="36"/>
        <v>1.25</v>
      </c>
      <c r="AH103" s="57">
        <f t="shared" si="37"/>
        <v>6.25</v>
      </c>
      <c r="AI103" s="57">
        <v>4000</v>
      </c>
      <c r="AK103" s="57">
        <f t="shared" si="39"/>
        <v>550</v>
      </c>
      <c r="AL103" s="57">
        <f t="shared" si="40"/>
        <v>5</v>
      </c>
      <c r="AM103" s="57" t="str">
        <f t="shared" si="52"/>
        <v>128042130C</v>
      </c>
      <c r="AN103" s="57">
        <f t="shared" si="52"/>
        <v>100</v>
      </c>
      <c r="AO103" s="57">
        <f t="shared" si="52"/>
        <v>20</v>
      </c>
      <c r="AP103" s="57">
        <f t="shared" si="41"/>
        <v>80</v>
      </c>
      <c r="AQ103" s="57">
        <f t="shared" si="42"/>
        <v>319.96800000000002</v>
      </c>
      <c r="AR103" s="57">
        <f t="shared" si="43"/>
        <v>19.200000000000003</v>
      </c>
      <c r="AS103" s="57">
        <f t="shared" si="53"/>
        <v>50</v>
      </c>
      <c r="AT103" s="57">
        <f t="shared" si="53"/>
        <v>160</v>
      </c>
      <c r="AU103" s="57">
        <f t="shared" si="44"/>
        <v>250</v>
      </c>
      <c r="AV103" s="57">
        <f t="shared" si="45"/>
        <v>6.25</v>
      </c>
      <c r="AW103" s="57">
        <f t="shared" si="46"/>
        <v>2</v>
      </c>
      <c r="AX103" s="382">
        <f t="shared" si="47"/>
        <v>24.870446902798921</v>
      </c>
      <c r="AY103" s="382">
        <f t="shared" si="48"/>
        <v>414.46599763514405</v>
      </c>
      <c r="AZ103" s="57">
        <f t="shared" si="49"/>
        <v>8</v>
      </c>
      <c r="BA103" s="382">
        <f t="shared" si="50"/>
        <v>3.9788735772973833</v>
      </c>
      <c r="BB103" s="382">
        <f t="shared" si="51"/>
        <v>159.15494309189535</v>
      </c>
    </row>
    <row r="104" spans="1:54" x14ac:dyDescent="0.25">
      <c r="A104" s="57">
        <f t="shared" si="28"/>
        <v>102</v>
      </c>
      <c r="B104" s="57">
        <v>550</v>
      </c>
      <c r="C104" s="57">
        <v>3</v>
      </c>
      <c r="D104" s="57" t="str">
        <f>'[3]550 KHz'!A12</f>
        <v>00110</v>
      </c>
      <c r="E104" s="57">
        <f>'[3]550 KHz'!B12</f>
        <v>3</v>
      </c>
      <c r="F104" s="57" t="str">
        <f>'[3]550 KHz'!C12</f>
        <v>12</v>
      </c>
      <c r="G104" s="57" t="str">
        <f>'[3]550 KHz'!D12</f>
        <v>00</v>
      </c>
      <c r="H104" s="57" t="str">
        <f>'[3]550 KHz'!E12</f>
        <v>01</v>
      </c>
      <c r="I104" s="57" t="str">
        <f>'[3]550 KHz'!F12</f>
        <v>00</v>
      </c>
      <c r="J104" s="57" t="str">
        <f>'[3]550 KHz'!G12</f>
        <v>10</v>
      </c>
      <c r="K104" s="57" t="str">
        <f>'[3]550 KHz'!H12</f>
        <v>0B</v>
      </c>
      <c r="L104" s="57" t="str">
        <f>'[3]550 KHz'!I12</f>
        <v>000010</v>
      </c>
      <c r="M104" s="57" t="str">
        <f>'[3]550 KHz'!J12</f>
        <v>11</v>
      </c>
      <c r="N104" s="57" t="str">
        <f>'[3]550 KHz'!K12</f>
        <v>18</v>
      </c>
      <c r="O104" s="57" t="str">
        <f>'[3]550 KHz'!L12</f>
        <v>00</v>
      </c>
      <c r="P104" s="57" t="str">
        <f>'[3]550 KHz'!M12</f>
        <v>01100</v>
      </c>
      <c r="Q104" s="57" t="str">
        <f>'[3]550 KHz'!N12</f>
        <v>0</v>
      </c>
      <c r="R104" s="57" t="str">
        <f>'[3]550 KHz'!O12</f>
        <v>1A</v>
      </c>
      <c r="S104" s="57" t="str">
        <f>'[3]550 KHz'!P12</f>
        <v>000110</v>
      </c>
      <c r="T104" s="57" t="str">
        <f>'[3]550 KHz'!Q12</f>
        <v>10</v>
      </c>
      <c r="U104" s="57" t="str">
        <f>'[3]550 KHz'!R12</f>
        <v>4C</v>
      </c>
      <c r="V104" s="57" t="str">
        <f>'[3]550 KHz'!S12</f>
        <v>01</v>
      </c>
      <c r="W104" s="57" t="str">
        <f>'[3]550 KHz'!T12</f>
        <v>00110</v>
      </c>
      <c r="X104" s="57" t="str">
        <f>'[3]550 KHz'!U12</f>
        <v>0</v>
      </c>
      <c r="Y104" s="57" t="str">
        <f t="shared" si="38"/>
        <v>120B181A4C</v>
      </c>
      <c r="Z104" s="57">
        <f t="shared" si="29"/>
        <v>100</v>
      </c>
      <c r="AA104" s="57">
        <f t="shared" si="30"/>
        <v>30</v>
      </c>
      <c r="AB104" s="57">
        <f t="shared" si="31"/>
        <v>2.9996999999999998</v>
      </c>
      <c r="AC104" s="57">
        <f t="shared" si="32"/>
        <v>19.200000000000003</v>
      </c>
      <c r="AD104" s="57">
        <f t="shared" si="33"/>
        <v>800</v>
      </c>
      <c r="AE104" s="57">
        <f t="shared" si="34"/>
        <v>50</v>
      </c>
      <c r="AF104" s="57">
        <f t="shared" si="35"/>
        <v>10</v>
      </c>
      <c r="AG104" s="57">
        <f t="shared" si="36"/>
        <v>15</v>
      </c>
      <c r="AH104" s="57">
        <f t="shared" si="37"/>
        <v>75</v>
      </c>
      <c r="AI104" s="57">
        <v>4000</v>
      </c>
      <c r="AK104" s="57">
        <f t="shared" si="39"/>
        <v>550</v>
      </c>
      <c r="AL104" s="57">
        <f t="shared" si="40"/>
        <v>6</v>
      </c>
      <c r="AM104" s="57" t="str">
        <f t="shared" si="52"/>
        <v>120B181A4C</v>
      </c>
      <c r="AN104" s="57">
        <f t="shared" si="52"/>
        <v>100</v>
      </c>
      <c r="AO104" s="57">
        <f t="shared" si="52"/>
        <v>30</v>
      </c>
      <c r="AP104" s="57">
        <f t="shared" si="41"/>
        <v>80</v>
      </c>
      <c r="AQ104" s="57">
        <f t="shared" si="42"/>
        <v>239.976</v>
      </c>
      <c r="AR104" s="57">
        <f t="shared" si="43"/>
        <v>19.200000000000003</v>
      </c>
      <c r="AS104" s="57">
        <f t="shared" si="53"/>
        <v>50</v>
      </c>
      <c r="AT104" s="57">
        <f t="shared" si="53"/>
        <v>10</v>
      </c>
      <c r="AU104" s="57">
        <f t="shared" si="44"/>
        <v>3000</v>
      </c>
      <c r="AV104" s="57">
        <f t="shared" si="45"/>
        <v>75</v>
      </c>
      <c r="AW104" s="57">
        <f t="shared" si="46"/>
        <v>3</v>
      </c>
      <c r="AX104" s="382">
        <f t="shared" si="47"/>
        <v>22.107063913599049</v>
      </c>
      <c r="AY104" s="382">
        <f t="shared" si="48"/>
        <v>276.31066509009599</v>
      </c>
      <c r="AZ104" s="57">
        <f t="shared" si="49"/>
        <v>0.5</v>
      </c>
      <c r="BA104" s="382">
        <f t="shared" si="50"/>
        <v>5.3051647697298447</v>
      </c>
      <c r="BB104" s="382">
        <f t="shared" si="51"/>
        <v>212.20659078919377</v>
      </c>
    </row>
    <row r="105" spans="1:54" x14ac:dyDescent="0.25">
      <c r="A105" s="57">
        <f t="shared" si="28"/>
        <v>103</v>
      </c>
      <c r="B105" s="57">
        <v>550</v>
      </c>
      <c r="C105" s="57">
        <v>3</v>
      </c>
      <c r="D105" s="57" t="str">
        <f>'[3]550 KHz'!A13</f>
        <v>00111</v>
      </c>
      <c r="E105" s="57">
        <f>'[3]550 KHz'!B13</f>
        <v>3</v>
      </c>
      <c r="F105" s="57" t="str">
        <f>'[3]550 KHz'!C13</f>
        <v>12</v>
      </c>
      <c r="G105" s="57" t="str">
        <f>'[3]550 KHz'!D13</f>
        <v>00</v>
      </c>
      <c r="H105" s="57" t="str">
        <f>'[3]550 KHz'!E13</f>
        <v>01</v>
      </c>
      <c r="I105" s="57" t="str">
        <f>'[3]550 KHz'!F13</f>
        <v>00</v>
      </c>
      <c r="J105" s="57" t="str">
        <f>'[3]550 KHz'!G13</f>
        <v>10</v>
      </c>
      <c r="K105" s="57" t="str">
        <f>'[3]550 KHz'!H13</f>
        <v>11</v>
      </c>
      <c r="L105" s="57" t="str">
        <f>'[3]550 KHz'!I13</f>
        <v>000100</v>
      </c>
      <c r="M105" s="57" t="str">
        <f>'[3]550 KHz'!J13</f>
        <v>01</v>
      </c>
      <c r="N105" s="57" t="str">
        <f>'[3]550 KHz'!K13</f>
        <v>8C</v>
      </c>
      <c r="O105" s="57" t="str">
        <f>'[3]550 KHz'!L13</f>
        <v>10</v>
      </c>
      <c r="P105" s="57" t="str">
        <f>'[3]550 KHz'!M13</f>
        <v>00110</v>
      </c>
      <c r="Q105" s="57" t="str">
        <f>'[3]550 KHz'!N13</f>
        <v>0</v>
      </c>
      <c r="R105" s="57" t="str">
        <f>'[3]550 KHz'!O13</f>
        <v>1A</v>
      </c>
      <c r="S105" s="57" t="str">
        <f>'[3]550 KHz'!P13</f>
        <v>000110</v>
      </c>
      <c r="T105" s="57" t="str">
        <f>'[3]550 KHz'!Q13</f>
        <v>10</v>
      </c>
      <c r="U105" s="57" t="str">
        <f>'[3]550 KHz'!R13</f>
        <v>4C</v>
      </c>
      <c r="V105" s="57" t="str">
        <f>'[3]550 KHz'!S13</f>
        <v>01</v>
      </c>
      <c r="W105" s="57" t="str">
        <f>'[3]550 KHz'!T13</f>
        <v>00110</v>
      </c>
      <c r="X105" s="57" t="str">
        <f>'[3]550 KHz'!U13</f>
        <v>0</v>
      </c>
      <c r="Y105" s="57" t="str">
        <f t="shared" si="38"/>
        <v>12118C1A4C</v>
      </c>
      <c r="Z105" s="57">
        <f t="shared" si="29"/>
        <v>100</v>
      </c>
      <c r="AA105" s="57">
        <f t="shared" si="30"/>
        <v>30</v>
      </c>
      <c r="AB105" s="57">
        <f t="shared" si="31"/>
        <v>2.9996999999999998</v>
      </c>
      <c r="AC105" s="57">
        <f t="shared" si="32"/>
        <v>19.200000000000003</v>
      </c>
      <c r="AD105" s="57">
        <f t="shared" si="33"/>
        <v>800</v>
      </c>
      <c r="AE105" s="57">
        <f t="shared" si="34"/>
        <v>50</v>
      </c>
      <c r="AF105" s="57">
        <f t="shared" si="35"/>
        <v>20</v>
      </c>
      <c r="AG105" s="57">
        <f t="shared" si="36"/>
        <v>7.5</v>
      </c>
      <c r="AH105" s="57">
        <f t="shared" si="37"/>
        <v>37.5</v>
      </c>
      <c r="AI105" s="57">
        <v>4000</v>
      </c>
      <c r="AK105" s="57">
        <f t="shared" si="39"/>
        <v>550</v>
      </c>
      <c r="AL105" s="57">
        <f t="shared" si="40"/>
        <v>7</v>
      </c>
      <c r="AM105" s="57" t="str">
        <f t="shared" si="52"/>
        <v>12118C1A4C</v>
      </c>
      <c r="AN105" s="57">
        <f t="shared" si="52"/>
        <v>100</v>
      </c>
      <c r="AO105" s="57">
        <f t="shared" si="52"/>
        <v>30</v>
      </c>
      <c r="AP105" s="57">
        <f t="shared" si="41"/>
        <v>80</v>
      </c>
      <c r="AQ105" s="57">
        <f t="shared" si="42"/>
        <v>239.976</v>
      </c>
      <c r="AR105" s="57">
        <f t="shared" si="43"/>
        <v>19.200000000000003</v>
      </c>
      <c r="AS105" s="57">
        <f t="shared" si="53"/>
        <v>50</v>
      </c>
      <c r="AT105" s="57">
        <f t="shared" si="53"/>
        <v>20</v>
      </c>
      <c r="AU105" s="57">
        <f t="shared" si="44"/>
        <v>1500</v>
      </c>
      <c r="AV105" s="57">
        <f t="shared" si="45"/>
        <v>37.5</v>
      </c>
      <c r="AW105" s="57">
        <f t="shared" si="46"/>
        <v>3</v>
      </c>
      <c r="AX105" s="382">
        <f t="shared" si="47"/>
        <v>22.107063913599049</v>
      </c>
      <c r="AY105" s="382">
        <f t="shared" si="48"/>
        <v>276.31066509009599</v>
      </c>
      <c r="AZ105" s="57">
        <f t="shared" si="49"/>
        <v>1</v>
      </c>
      <c r="BA105" s="382">
        <f t="shared" si="50"/>
        <v>5.3051647697298447</v>
      </c>
      <c r="BB105" s="382">
        <f t="shared" si="51"/>
        <v>212.20659078919377</v>
      </c>
    </row>
    <row r="106" spans="1:54" x14ac:dyDescent="0.25">
      <c r="A106" s="57">
        <f t="shared" si="28"/>
        <v>104</v>
      </c>
      <c r="B106" s="57">
        <v>550</v>
      </c>
      <c r="C106" s="57">
        <v>3</v>
      </c>
      <c r="D106" s="57" t="str">
        <f>'[3]550 KHz'!A14</f>
        <v>01000</v>
      </c>
      <c r="E106" s="57">
        <f>'[3]550 KHz'!B14</f>
        <v>3</v>
      </c>
      <c r="F106" s="57" t="str">
        <f>'[3]550 KHz'!C14</f>
        <v>12</v>
      </c>
      <c r="G106" s="57" t="str">
        <f>'[3]550 KHz'!D14</f>
        <v>00</v>
      </c>
      <c r="H106" s="57" t="str">
        <f>'[3]550 KHz'!E14</f>
        <v>01</v>
      </c>
      <c r="I106" s="57" t="str">
        <f>'[3]550 KHz'!F14</f>
        <v>00</v>
      </c>
      <c r="J106" s="57" t="str">
        <f>'[3]550 KHz'!G14</f>
        <v>10</v>
      </c>
      <c r="K106" s="57" t="str">
        <f>'[3]550 KHz'!H14</f>
        <v>20</v>
      </c>
      <c r="L106" s="57" t="str">
        <f>'[3]550 KHz'!I14</f>
        <v>001000</v>
      </c>
      <c r="M106" s="57" t="str">
        <f>'[3]550 KHz'!J14</f>
        <v>00</v>
      </c>
      <c r="N106" s="57" t="str">
        <f>'[3]550 KHz'!K14</f>
        <v>C6</v>
      </c>
      <c r="O106" s="57" t="str">
        <f>'[3]550 KHz'!L14</f>
        <v>11</v>
      </c>
      <c r="P106" s="57" t="str">
        <f>'[3]550 KHz'!M14</f>
        <v>00011</v>
      </c>
      <c r="Q106" s="57" t="str">
        <f>'[3]550 KHz'!N14</f>
        <v>0</v>
      </c>
      <c r="R106" s="57" t="str">
        <f>'[3]550 KHz'!O14</f>
        <v>1A</v>
      </c>
      <c r="S106" s="57" t="str">
        <f>'[3]550 KHz'!P14</f>
        <v>000110</v>
      </c>
      <c r="T106" s="57" t="str">
        <f>'[3]550 KHz'!Q14</f>
        <v>10</v>
      </c>
      <c r="U106" s="57" t="str">
        <f>'[3]550 KHz'!R14</f>
        <v>4C</v>
      </c>
      <c r="V106" s="57" t="str">
        <f>'[3]550 KHz'!S14</f>
        <v>01</v>
      </c>
      <c r="W106" s="57" t="str">
        <f>'[3]550 KHz'!T14</f>
        <v>00110</v>
      </c>
      <c r="X106" s="57" t="str">
        <f>'[3]550 KHz'!U14</f>
        <v>0</v>
      </c>
      <c r="Y106" s="57" t="str">
        <f t="shared" si="38"/>
        <v>1220C61A4C</v>
      </c>
      <c r="Z106" s="57">
        <f t="shared" si="29"/>
        <v>100</v>
      </c>
      <c r="AA106" s="57">
        <f t="shared" si="30"/>
        <v>30</v>
      </c>
      <c r="AB106" s="57">
        <f t="shared" si="31"/>
        <v>2.9996999999999998</v>
      </c>
      <c r="AC106" s="57">
        <f t="shared" si="32"/>
        <v>19.200000000000003</v>
      </c>
      <c r="AD106" s="57">
        <f t="shared" si="33"/>
        <v>800</v>
      </c>
      <c r="AE106" s="57">
        <f t="shared" si="34"/>
        <v>50</v>
      </c>
      <c r="AF106" s="57">
        <f t="shared" si="35"/>
        <v>40</v>
      </c>
      <c r="AG106" s="57">
        <f t="shared" si="36"/>
        <v>3.75</v>
      </c>
      <c r="AH106" s="57">
        <f t="shared" si="37"/>
        <v>18.75</v>
      </c>
      <c r="AI106" s="57">
        <v>4000</v>
      </c>
      <c r="AK106" s="57">
        <f t="shared" si="39"/>
        <v>550</v>
      </c>
      <c r="AL106" s="57">
        <f t="shared" si="40"/>
        <v>8</v>
      </c>
      <c r="AM106" s="57" t="str">
        <f t="shared" si="52"/>
        <v>1220C61A4C</v>
      </c>
      <c r="AN106" s="57">
        <f t="shared" si="52"/>
        <v>100</v>
      </c>
      <c r="AO106" s="57">
        <f t="shared" si="52"/>
        <v>30</v>
      </c>
      <c r="AP106" s="57">
        <f t="shared" si="41"/>
        <v>80</v>
      </c>
      <c r="AQ106" s="57">
        <f t="shared" si="42"/>
        <v>239.976</v>
      </c>
      <c r="AR106" s="57">
        <f t="shared" si="43"/>
        <v>19.200000000000003</v>
      </c>
      <c r="AS106" s="57">
        <f t="shared" si="53"/>
        <v>50</v>
      </c>
      <c r="AT106" s="57">
        <f t="shared" si="53"/>
        <v>40</v>
      </c>
      <c r="AU106" s="57">
        <f t="shared" si="44"/>
        <v>750</v>
      </c>
      <c r="AV106" s="57">
        <f t="shared" si="45"/>
        <v>18.75</v>
      </c>
      <c r="AW106" s="57">
        <f t="shared" si="46"/>
        <v>3</v>
      </c>
      <c r="AX106" s="382">
        <f t="shared" si="47"/>
        <v>22.107063913599049</v>
      </c>
      <c r="AY106" s="382">
        <f t="shared" si="48"/>
        <v>276.31066509009599</v>
      </c>
      <c r="AZ106" s="57">
        <f t="shared" si="49"/>
        <v>2</v>
      </c>
      <c r="BA106" s="382">
        <f t="shared" si="50"/>
        <v>5.3051647697298447</v>
      </c>
      <c r="BB106" s="382">
        <f t="shared" si="51"/>
        <v>212.20659078919377</v>
      </c>
    </row>
    <row r="107" spans="1:54" x14ac:dyDescent="0.25">
      <c r="A107" s="57">
        <f t="shared" si="28"/>
        <v>105</v>
      </c>
      <c r="B107" s="57">
        <v>550</v>
      </c>
      <c r="C107" s="57">
        <v>3</v>
      </c>
      <c r="D107" s="57" t="str">
        <f>'[3]550 KHz'!A15</f>
        <v>01001</v>
      </c>
      <c r="E107" s="57">
        <f>'[3]550 KHz'!B15</f>
        <v>3</v>
      </c>
      <c r="F107" s="57" t="str">
        <f>'[3]550 KHz'!C15</f>
        <v>12</v>
      </c>
      <c r="G107" s="57" t="str">
        <f>'[3]550 KHz'!D15</f>
        <v>00</v>
      </c>
      <c r="H107" s="57" t="str">
        <f>'[3]550 KHz'!E15</f>
        <v>01</v>
      </c>
      <c r="I107" s="57" t="str">
        <f>'[3]550 KHz'!F15</f>
        <v>00</v>
      </c>
      <c r="J107" s="57" t="str">
        <f>'[3]550 KHz'!G15</f>
        <v>10</v>
      </c>
      <c r="K107" s="57" t="str">
        <f>'[3]550 KHz'!H15</f>
        <v>40</v>
      </c>
      <c r="L107" s="57" t="str">
        <f>'[3]550 KHz'!I15</f>
        <v>010000</v>
      </c>
      <c r="M107" s="57" t="str">
        <f>'[3]550 KHz'!J15</f>
        <v>00</v>
      </c>
      <c r="N107" s="57" t="str">
        <f>'[3]550 KHz'!K15</f>
        <v>42</v>
      </c>
      <c r="O107" s="57" t="str">
        <f>'[3]550 KHz'!L15</f>
        <v>01</v>
      </c>
      <c r="P107" s="57" t="str">
        <f>'[3]550 KHz'!M15</f>
        <v>00001</v>
      </c>
      <c r="Q107" s="57" t="str">
        <f>'[3]550 KHz'!N15</f>
        <v>0</v>
      </c>
      <c r="R107" s="57" t="str">
        <f>'[3]550 KHz'!O15</f>
        <v>1A</v>
      </c>
      <c r="S107" s="57" t="str">
        <f>'[3]550 KHz'!P15</f>
        <v>000110</v>
      </c>
      <c r="T107" s="57" t="str">
        <f>'[3]550 KHz'!Q15</f>
        <v>10</v>
      </c>
      <c r="U107" s="57" t="str">
        <f>'[3]550 KHz'!R15</f>
        <v>4C</v>
      </c>
      <c r="V107" s="57" t="str">
        <f>'[3]550 KHz'!S15</f>
        <v>01</v>
      </c>
      <c r="W107" s="57" t="str">
        <f>'[3]550 KHz'!T15</f>
        <v>00110</v>
      </c>
      <c r="X107" s="57" t="str">
        <f>'[3]550 KHz'!U15</f>
        <v>0</v>
      </c>
      <c r="Y107" s="57" t="str">
        <f t="shared" si="38"/>
        <v>1240421A4C</v>
      </c>
      <c r="Z107" s="57">
        <f t="shared" si="29"/>
        <v>100</v>
      </c>
      <c r="AA107" s="57">
        <f t="shared" si="30"/>
        <v>30</v>
      </c>
      <c r="AB107" s="57">
        <f t="shared" si="31"/>
        <v>2.9996999999999998</v>
      </c>
      <c r="AC107" s="57">
        <f t="shared" si="32"/>
        <v>19.200000000000003</v>
      </c>
      <c r="AD107" s="57">
        <f t="shared" si="33"/>
        <v>800</v>
      </c>
      <c r="AE107" s="57">
        <f t="shared" si="34"/>
        <v>50</v>
      </c>
      <c r="AF107" s="57">
        <f t="shared" si="35"/>
        <v>80</v>
      </c>
      <c r="AG107" s="57">
        <f t="shared" si="36"/>
        <v>1.25</v>
      </c>
      <c r="AH107" s="57">
        <f t="shared" si="37"/>
        <v>6.25</v>
      </c>
      <c r="AI107" s="57">
        <v>4000</v>
      </c>
      <c r="AK107" s="57">
        <f t="shared" si="39"/>
        <v>550</v>
      </c>
      <c r="AL107" s="57">
        <f t="shared" si="40"/>
        <v>9</v>
      </c>
      <c r="AM107" s="57" t="str">
        <f t="shared" si="52"/>
        <v>1240421A4C</v>
      </c>
      <c r="AN107" s="57">
        <f t="shared" si="52"/>
        <v>100</v>
      </c>
      <c r="AO107" s="57">
        <f t="shared" si="52"/>
        <v>30</v>
      </c>
      <c r="AP107" s="57">
        <f t="shared" si="41"/>
        <v>80</v>
      </c>
      <c r="AQ107" s="57">
        <f t="shared" si="42"/>
        <v>239.976</v>
      </c>
      <c r="AR107" s="57">
        <f t="shared" si="43"/>
        <v>19.200000000000003</v>
      </c>
      <c r="AS107" s="57">
        <f t="shared" si="53"/>
        <v>50</v>
      </c>
      <c r="AT107" s="57">
        <f t="shared" si="53"/>
        <v>80</v>
      </c>
      <c r="AU107" s="57">
        <f t="shared" si="44"/>
        <v>250</v>
      </c>
      <c r="AV107" s="57">
        <f t="shared" si="45"/>
        <v>6.25</v>
      </c>
      <c r="AW107" s="57">
        <f t="shared" si="46"/>
        <v>3</v>
      </c>
      <c r="AX107" s="382">
        <f t="shared" si="47"/>
        <v>22.107063913599049</v>
      </c>
      <c r="AY107" s="382">
        <f t="shared" si="48"/>
        <v>276.31066509009599</v>
      </c>
      <c r="AZ107" s="57">
        <f t="shared" si="49"/>
        <v>4</v>
      </c>
      <c r="BA107" s="382">
        <f t="shared" si="50"/>
        <v>7.9577471545947667</v>
      </c>
      <c r="BB107" s="382">
        <f t="shared" si="51"/>
        <v>318.3098861837907</v>
      </c>
    </row>
    <row r="108" spans="1:54" x14ac:dyDescent="0.25">
      <c r="A108" s="57">
        <f t="shared" si="28"/>
        <v>106</v>
      </c>
      <c r="B108" s="57">
        <v>550</v>
      </c>
      <c r="C108" s="57">
        <v>3</v>
      </c>
      <c r="D108" s="57" t="str">
        <f>'[3]550 KHz'!A16</f>
        <v>01010</v>
      </c>
      <c r="E108" s="57">
        <f>'[3]550 KHz'!B16</f>
        <v>3</v>
      </c>
      <c r="F108" s="57" t="str">
        <f>'[3]550 KHz'!C16</f>
        <v>12</v>
      </c>
      <c r="G108" s="57" t="str">
        <f>'[3]550 KHz'!D16</f>
        <v>00</v>
      </c>
      <c r="H108" s="57" t="str">
        <f>'[3]550 KHz'!E16</f>
        <v>01</v>
      </c>
      <c r="I108" s="57" t="str">
        <f>'[3]550 KHz'!F16</f>
        <v>00</v>
      </c>
      <c r="J108" s="57" t="str">
        <f>'[3]550 KHz'!G16</f>
        <v>10</v>
      </c>
      <c r="K108" s="57" t="str">
        <f>'[3]550 KHz'!H16</f>
        <v>80</v>
      </c>
      <c r="L108" s="57" t="str">
        <f>'[3]550 KHz'!I16</f>
        <v>100000</v>
      </c>
      <c r="M108" s="57" t="str">
        <f>'[3]550 KHz'!J16</f>
        <v>00</v>
      </c>
      <c r="N108" s="57" t="str">
        <f>'[3]550 KHz'!K16</f>
        <v>42</v>
      </c>
      <c r="O108" s="57" t="str">
        <f>'[3]550 KHz'!L16</f>
        <v>01</v>
      </c>
      <c r="P108" s="57" t="str">
        <f>'[3]550 KHz'!M16</f>
        <v>00001</v>
      </c>
      <c r="Q108" s="57" t="str">
        <f>'[3]550 KHz'!N16</f>
        <v>0</v>
      </c>
      <c r="R108" s="57" t="str">
        <f>'[3]550 KHz'!O16</f>
        <v>1A</v>
      </c>
      <c r="S108" s="57" t="str">
        <f>'[3]550 KHz'!P16</f>
        <v>000110</v>
      </c>
      <c r="T108" s="57" t="str">
        <f>'[3]550 KHz'!Q16</f>
        <v>10</v>
      </c>
      <c r="U108" s="57" t="str">
        <f>'[3]550 KHz'!R16</f>
        <v>4C</v>
      </c>
      <c r="V108" s="57" t="str">
        <f>'[3]550 KHz'!S16</f>
        <v>01</v>
      </c>
      <c r="W108" s="57" t="str">
        <f>'[3]550 KHz'!T16</f>
        <v>00110</v>
      </c>
      <c r="X108" s="57" t="str">
        <f>'[3]550 KHz'!U16</f>
        <v>0</v>
      </c>
      <c r="Y108" s="57" t="str">
        <f t="shared" si="38"/>
        <v>1280421A4C</v>
      </c>
      <c r="Z108" s="57">
        <f t="shared" si="29"/>
        <v>100</v>
      </c>
      <c r="AA108" s="57">
        <f t="shared" si="30"/>
        <v>30</v>
      </c>
      <c r="AB108" s="57">
        <f t="shared" si="31"/>
        <v>2.9996999999999998</v>
      </c>
      <c r="AC108" s="57">
        <f t="shared" si="32"/>
        <v>19.200000000000003</v>
      </c>
      <c r="AD108" s="57">
        <f t="shared" si="33"/>
        <v>800</v>
      </c>
      <c r="AE108" s="57">
        <f t="shared" si="34"/>
        <v>50</v>
      </c>
      <c r="AF108" s="57">
        <f t="shared" si="35"/>
        <v>160</v>
      </c>
      <c r="AG108" s="57">
        <f t="shared" si="36"/>
        <v>1.25</v>
      </c>
      <c r="AH108" s="57">
        <f t="shared" si="37"/>
        <v>6.25</v>
      </c>
      <c r="AI108" s="57">
        <v>4000</v>
      </c>
      <c r="AK108" s="57">
        <f t="shared" si="39"/>
        <v>550</v>
      </c>
      <c r="AL108" s="57">
        <f t="shared" si="40"/>
        <v>10</v>
      </c>
      <c r="AM108" s="57" t="str">
        <f t="shared" si="52"/>
        <v>1280421A4C</v>
      </c>
      <c r="AN108" s="57">
        <f t="shared" si="52"/>
        <v>100</v>
      </c>
      <c r="AO108" s="57">
        <f t="shared" si="52"/>
        <v>30</v>
      </c>
      <c r="AP108" s="57">
        <f t="shared" si="41"/>
        <v>80</v>
      </c>
      <c r="AQ108" s="57">
        <f t="shared" si="42"/>
        <v>239.976</v>
      </c>
      <c r="AR108" s="57">
        <f t="shared" si="43"/>
        <v>19.200000000000003</v>
      </c>
      <c r="AS108" s="57">
        <f t="shared" si="53"/>
        <v>50</v>
      </c>
      <c r="AT108" s="57">
        <f t="shared" si="53"/>
        <v>160</v>
      </c>
      <c r="AU108" s="57">
        <f t="shared" si="44"/>
        <v>250</v>
      </c>
      <c r="AV108" s="57">
        <f t="shared" si="45"/>
        <v>6.25</v>
      </c>
      <c r="AW108" s="57">
        <f t="shared" si="46"/>
        <v>3</v>
      </c>
      <c r="AX108" s="382">
        <f t="shared" si="47"/>
        <v>22.107063913599049</v>
      </c>
      <c r="AY108" s="382">
        <f t="shared" si="48"/>
        <v>276.31066509009599</v>
      </c>
      <c r="AZ108" s="57">
        <f t="shared" si="49"/>
        <v>8</v>
      </c>
      <c r="BA108" s="382">
        <f t="shared" si="50"/>
        <v>3.9788735772973833</v>
      </c>
      <c r="BB108" s="382">
        <f t="shared" si="51"/>
        <v>159.15494309189535</v>
      </c>
    </row>
    <row r="109" spans="1:54" x14ac:dyDescent="0.25">
      <c r="A109" s="57">
        <f t="shared" si="28"/>
        <v>107</v>
      </c>
      <c r="B109" s="57">
        <v>550</v>
      </c>
      <c r="C109" s="57">
        <v>3</v>
      </c>
      <c r="D109" s="57" t="str">
        <f>'[3]550 KHz'!A17</f>
        <v>01011</v>
      </c>
      <c r="E109" s="57">
        <f>'[3]550 KHz'!B17</f>
        <v>3</v>
      </c>
      <c r="F109" s="57" t="str">
        <f>'[3]550 KHz'!C17</f>
        <v>12</v>
      </c>
      <c r="G109" s="57" t="str">
        <f>'[3]550 KHz'!D17</f>
        <v>00</v>
      </c>
      <c r="H109" s="57" t="str">
        <f>'[3]550 KHz'!E17</f>
        <v>01</v>
      </c>
      <c r="I109" s="57" t="str">
        <f>'[3]550 KHz'!F17</f>
        <v>00</v>
      </c>
      <c r="J109" s="57" t="str">
        <f>'[3]550 KHz'!G17</f>
        <v>10</v>
      </c>
      <c r="K109" s="57" t="str">
        <f>'[3]550 KHz'!H17</f>
        <v>0B</v>
      </c>
      <c r="L109" s="57" t="str">
        <f>'[3]550 KHz'!I17</f>
        <v>000010</v>
      </c>
      <c r="M109" s="57" t="str">
        <f>'[3]550 KHz'!J17</f>
        <v>11</v>
      </c>
      <c r="N109" s="57" t="str">
        <f>'[3]550 KHz'!K17</f>
        <v>18</v>
      </c>
      <c r="O109" s="57" t="str">
        <f>'[3]550 KHz'!L17</f>
        <v>00</v>
      </c>
      <c r="P109" s="57" t="str">
        <f>'[3]550 KHz'!M17</f>
        <v>01100</v>
      </c>
      <c r="Q109" s="57" t="str">
        <f>'[3]550 KHz'!N17</f>
        <v>0</v>
      </c>
      <c r="R109" s="57" t="str">
        <f>'[3]550 KHz'!O17</f>
        <v>22</v>
      </c>
      <c r="S109" s="57" t="str">
        <f>'[3]550 KHz'!P17</f>
        <v>001000</v>
      </c>
      <c r="T109" s="57" t="str">
        <f>'[3]550 KHz'!Q17</f>
        <v>10</v>
      </c>
      <c r="U109" s="57" t="str">
        <f>'[3]550 KHz'!R17</f>
        <v>46</v>
      </c>
      <c r="V109" s="57" t="str">
        <f>'[3]550 KHz'!S17</f>
        <v>01</v>
      </c>
      <c r="W109" s="57" t="str">
        <f>'[3]550 KHz'!T17</f>
        <v>00011</v>
      </c>
      <c r="X109" s="57" t="str">
        <f>'[3]550 KHz'!U17</f>
        <v>0</v>
      </c>
      <c r="Y109" s="57" t="str">
        <f t="shared" si="38"/>
        <v>120B182246</v>
      </c>
      <c r="Z109" s="57">
        <f t="shared" si="29"/>
        <v>100</v>
      </c>
      <c r="AA109" s="57">
        <f t="shared" si="30"/>
        <v>40</v>
      </c>
      <c r="AB109" s="57">
        <f t="shared" si="31"/>
        <v>2.9996999999999998</v>
      </c>
      <c r="AC109" s="57">
        <f t="shared" si="32"/>
        <v>9.6000000000000014</v>
      </c>
      <c r="AD109" s="57">
        <f t="shared" si="33"/>
        <v>800</v>
      </c>
      <c r="AE109" s="57">
        <f t="shared" si="34"/>
        <v>50</v>
      </c>
      <c r="AF109" s="57">
        <f t="shared" si="35"/>
        <v>10</v>
      </c>
      <c r="AG109" s="57">
        <f t="shared" si="36"/>
        <v>15</v>
      </c>
      <c r="AH109" s="57">
        <f t="shared" si="37"/>
        <v>75</v>
      </c>
      <c r="AI109" s="57">
        <v>4000</v>
      </c>
      <c r="AK109" s="57">
        <f t="shared" si="39"/>
        <v>550</v>
      </c>
      <c r="AL109" s="57">
        <f t="shared" si="40"/>
        <v>11</v>
      </c>
      <c r="AM109" s="57" t="str">
        <f t="shared" si="52"/>
        <v>120B182246</v>
      </c>
      <c r="AN109" s="57">
        <f t="shared" si="52"/>
        <v>100</v>
      </c>
      <c r="AO109" s="57">
        <f t="shared" si="52"/>
        <v>40</v>
      </c>
      <c r="AP109" s="57">
        <f t="shared" si="41"/>
        <v>80</v>
      </c>
      <c r="AQ109" s="57">
        <f t="shared" si="42"/>
        <v>239.976</v>
      </c>
      <c r="AR109" s="57">
        <f t="shared" si="43"/>
        <v>9.6000000000000014</v>
      </c>
      <c r="AS109" s="57">
        <f t="shared" si="53"/>
        <v>50</v>
      </c>
      <c r="AT109" s="57">
        <f t="shared" si="53"/>
        <v>10</v>
      </c>
      <c r="AU109" s="57">
        <f t="shared" si="44"/>
        <v>3000</v>
      </c>
      <c r="AV109" s="57">
        <f t="shared" si="45"/>
        <v>75</v>
      </c>
      <c r="AW109" s="57">
        <f t="shared" si="46"/>
        <v>4</v>
      </c>
      <c r="AX109" s="382">
        <f t="shared" si="47"/>
        <v>16.580297935199283</v>
      </c>
      <c r="AY109" s="382">
        <f t="shared" si="48"/>
        <v>414.46599763514405</v>
      </c>
      <c r="AZ109" s="57">
        <f t="shared" si="49"/>
        <v>0.5</v>
      </c>
      <c r="BA109" s="382">
        <f t="shared" si="50"/>
        <v>5.3051647697298447</v>
      </c>
      <c r="BB109" s="382">
        <f t="shared" si="51"/>
        <v>212.20659078919377</v>
      </c>
    </row>
    <row r="110" spans="1:54" x14ac:dyDescent="0.25">
      <c r="A110" s="57">
        <f t="shared" si="28"/>
        <v>108</v>
      </c>
      <c r="B110" s="57">
        <v>550</v>
      </c>
      <c r="C110" s="57">
        <v>3</v>
      </c>
      <c r="D110" s="57" t="str">
        <f>'[3]550 KHz'!A18</f>
        <v>01100</v>
      </c>
      <c r="E110" s="57">
        <f>'[3]550 KHz'!B18</f>
        <v>3</v>
      </c>
      <c r="F110" s="57" t="str">
        <f>'[3]550 KHz'!C18</f>
        <v>12</v>
      </c>
      <c r="G110" s="57" t="str">
        <f>'[3]550 KHz'!D18</f>
        <v>00</v>
      </c>
      <c r="H110" s="57" t="str">
        <f>'[3]550 KHz'!E18</f>
        <v>01</v>
      </c>
      <c r="I110" s="57" t="str">
        <f>'[3]550 KHz'!F18</f>
        <v>00</v>
      </c>
      <c r="J110" s="57" t="str">
        <f>'[3]550 KHz'!G18</f>
        <v>10</v>
      </c>
      <c r="K110" s="57" t="str">
        <f>'[3]550 KHz'!H18</f>
        <v>11</v>
      </c>
      <c r="L110" s="57" t="str">
        <f>'[3]550 KHz'!I18</f>
        <v>000100</v>
      </c>
      <c r="M110" s="57" t="str">
        <f>'[3]550 KHz'!J18</f>
        <v>01</v>
      </c>
      <c r="N110" s="57" t="str">
        <f>'[3]550 KHz'!K18</f>
        <v>8C</v>
      </c>
      <c r="O110" s="57" t="str">
        <f>'[3]550 KHz'!L18</f>
        <v>10</v>
      </c>
      <c r="P110" s="57" t="str">
        <f>'[3]550 KHz'!M18</f>
        <v>00110</v>
      </c>
      <c r="Q110" s="57" t="str">
        <f>'[3]550 KHz'!N18</f>
        <v>0</v>
      </c>
      <c r="R110" s="57" t="str">
        <f>'[3]550 KHz'!O18</f>
        <v>22</v>
      </c>
      <c r="S110" s="57" t="str">
        <f>'[3]550 KHz'!P18</f>
        <v>001000</v>
      </c>
      <c r="T110" s="57" t="str">
        <f>'[3]550 KHz'!Q18</f>
        <v>10</v>
      </c>
      <c r="U110" s="57" t="str">
        <f>'[3]550 KHz'!R18</f>
        <v>46</v>
      </c>
      <c r="V110" s="57" t="str">
        <f>'[3]550 KHz'!S18</f>
        <v>01</v>
      </c>
      <c r="W110" s="57" t="str">
        <f>'[3]550 KHz'!T18</f>
        <v>00011</v>
      </c>
      <c r="X110" s="57" t="str">
        <f>'[3]550 KHz'!U18</f>
        <v>0</v>
      </c>
      <c r="Y110" s="57" t="str">
        <f t="shared" si="38"/>
        <v>12118C2246</v>
      </c>
      <c r="Z110" s="57">
        <f t="shared" si="29"/>
        <v>100</v>
      </c>
      <c r="AA110" s="57">
        <f t="shared" si="30"/>
        <v>40</v>
      </c>
      <c r="AB110" s="57">
        <f t="shared" si="31"/>
        <v>2.9996999999999998</v>
      </c>
      <c r="AC110" s="57">
        <f t="shared" si="32"/>
        <v>9.6000000000000014</v>
      </c>
      <c r="AD110" s="57">
        <f t="shared" si="33"/>
        <v>800</v>
      </c>
      <c r="AE110" s="57">
        <f t="shared" si="34"/>
        <v>50</v>
      </c>
      <c r="AF110" s="57">
        <f t="shared" si="35"/>
        <v>20</v>
      </c>
      <c r="AG110" s="57">
        <f t="shared" si="36"/>
        <v>7.5</v>
      </c>
      <c r="AH110" s="57">
        <f t="shared" si="37"/>
        <v>37.5</v>
      </c>
      <c r="AI110" s="57">
        <v>4000</v>
      </c>
      <c r="AK110" s="57">
        <f t="shared" si="39"/>
        <v>550</v>
      </c>
      <c r="AL110" s="57">
        <f t="shared" si="40"/>
        <v>12</v>
      </c>
      <c r="AM110" s="57" t="str">
        <f t="shared" si="52"/>
        <v>12118C2246</v>
      </c>
      <c r="AN110" s="57">
        <f t="shared" si="52"/>
        <v>100</v>
      </c>
      <c r="AO110" s="57">
        <f t="shared" si="52"/>
        <v>40</v>
      </c>
      <c r="AP110" s="57">
        <f t="shared" si="41"/>
        <v>80</v>
      </c>
      <c r="AQ110" s="57">
        <f t="shared" si="42"/>
        <v>239.976</v>
      </c>
      <c r="AR110" s="57">
        <f t="shared" si="43"/>
        <v>9.6000000000000014</v>
      </c>
      <c r="AS110" s="57">
        <f t="shared" si="53"/>
        <v>50</v>
      </c>
      <c r="AT110" s="57">
        <f t="shared" si="53"/>
        <v>20</v>
      </c>
      <c r="AU110" s="57">
        <f t="shared" si="44"/>
        <v>1500</v>
      </c>
      <c r="AV110" s="57">
        <f t="shared" si="45"/>
        <v>37.5</v>
      </c>
      <c r="AW110" s="57">
        <f t="shared" si="46"/>
        <v>4</v>
      </c>
      <c r="AX110" s="382">
        <f t="shared" si="47"/>
        <v>16.580297935199283</v>
      </c>
      <c r="AY110" s="382">
        <f t="shared" si="48"/>
        <v>414.46599763514405</v>
      </c>
      <c r="AZ110" s="57">
        <f t="shared" si="49"/>
        <v>1</v>
      </c>
      <c r="BA110" s="382">
        <f t="shared" si="50"/>
        <v>5.3051647697298447</v>
      </c>
      <c r="BB110" s="382">
        <f t="shared" si="51"/>
        <v>212.20659078919377</v>
      </c>
    </row>
    <row r="111" spans="1:54" x14ac:dyDescent="0.25">
      <c r="A111" s="57">
        <f t="shared" si="28"/>
        <v>109</v>
      </c>
      <c r="B111" s="57">
        <v>550</v>
      </c>
      <c r="C111" s="57">
        <v>3</v>
      </c>
      <c r="D111" s="57" t="str">
        <f>'[3]550 KHz'!A19</f>
        <v>01101</v>
      </c>
      <c r="E111" s="57">
        <f>'[3]550 KHz'!B19</f>
        <v>3</v>
      </c>
      <c r="F111" s="57" t="str">
        <f>'[3]550 KHz'!C19</f>
        <v>12</v>
      </c>
      <c r="G111" s="57" t="str">
        <f>'[3]550 KHz'!D19</f>
        <v>00</v>
      </c>
      <c r="H111" s="57" t="str">
        <f>'[3]550 KHz'!E19</f>
        <v>01</v>
      </c>
      <c r="I111" s="57" t="str">
        <f>'[3]550 KHz'!F19</f>
        <v>00</v>
      </c>
      <c r="J111" s="57" t="str">
        <f>'[3]550 KHz'!G19</f>
        <v>10</v>
      </c>
      <c r="K111" s="57" t="str">
        <f>'[3]550 KHz'!H19</f>
        <v>20</v>
      </c>
      <c r="L111" s="57" t="str">
        <f>'[3]550 KHz'!I19</f>
        <v>001000</v>
      </c>
      <c r="M111" s="57" t="str">
        <f>'[3]550 KHz'!J19</f>
        <v>00</v>
      </c>
      <c r="N111" s="57" t="str">
        <f>'[3]550 KHz'!K19</f>
        <v>C6</v>
      </c>
      <c r="O111" s="57" t="str">
        <f>'[3]550 KHz'!L19</f>
        <v>11</v>
      </c>
      <c r="P111" s="57" t="str">
        <f>'[3]550 KHz'!M19</f>
        <v>00011</v>
      </c>
      <c r="Q111" s="57" t="str">
        <f>'[3]550 KHz'!N19</f>
        <v>0</v>
      </c>
      <c r="R111" s="57" t="str">
        <f>'[3]550 KHz'!O19</f>
        <v>22</v>
      </c>
      <c r="S111" s="57" t="str">
        <f>'[3]550 KHz'!P19</f>
        <v>001000</v>
      </c>
      <c r="T111" s="57" t="str">
        <f>'[3]550 KHz'!Q19</f>
        <v>10</v>
      </c>
      <c r="U111" s="57" t="str">
        <f>'[3]550 KHz'!R19</f>
        <v>46</v>
      </c>
      <c r="V111" s="57" t="str">
        <f>'[3]550 KHz'!S19</f>
        <v>01</v>
      </c>
      <c r="W111" s="57" t="str">
        <f>'[3]550 KHz'!T19</f>
        <v>00011</v>
      </c>
      <c r="X111" s="57" t="str">
        <f>'[3]550 KHz'!U19</f>
        <v>0</v>
      </c>
      <c r="Y111" s="57" t="str">
        <f t="shared" si="38"/>
        <v>1220C62246</v>
      </c>
      <c r="Z111" s="57">
        <f t="shared" si="29"/>
        <v>100</v>
      </c>
      <c r="AA111" s="57">
        <f t="shared" si="30"/>
        <v>40</v>
      </c>
      <c r="AB111" s="57">
        <f t="shared" si="31"/>
        <v>2.9996999999999998</v>
      </c>
      <c r="AC111" s="57">
        <f t="shared" si="32"/>
        <v>9.6000000000000014</v>
      </c>
      <c r="AD111" s="57">
        <f t="shared" si="33"/>
        <v>800</v>
      </c>
      <c r="AE111" s="57">
        <f t="shared" si="34"/>
        <v>50</v>
      </c>
      <c r="AF111" s="57">
        <f t="shared" si="35"/>
        <v>40</v>
      </c>
      <c r="AG111" s="57">
        <f t="shared" si="36"/>
        <v>3.75</v>
      </c>
      <c r="AH111" s="57">
        <f t="shared" si="37"/>
        <v>18.75</v>
      </c>
      <c r="AI111" s="57">
        <v>4000</v>
      </c>
      <c r="AK111" s="57">
        <f t="shared" si="39"/>
        <v>550</v>
      </c>
      <c r="AL111" s="57">
        <f t="shared" si="40"/>
        <v>13</v>
      </c>
      <c r="AM111" s="57" t="str">
        <f t="shared" si="52"/>
        <v>1220C62246</v>
      </c>
      <c r="AN111" s="57">
        <f t="shared" si="52"/>
        <v>100</v>
      </c>
      <c r="AO111" s="57">
        <f t="shared" si="52"/>
        <v>40</v>
      </c>
      <c r="AP111" s="57">
        <f t="shared" si="41"/>
        <v>80</v>
      </c>
      <c r="AQ111" s="57">
        <f t="shared" si="42"/>
        <v>239.976</v>
      </c>
      <c r="AR111" s="57">
        <f t="shared" si="43"/>
        <v>9.6000000000000014</v>
      </c>
      <c r="AS111" s="57">
        <f t="shared" si="53"/>
        <v>50</v>
      </c>
      <c r="AT111" s="57">
        <f t="shared" si="53"/>
        <v>40</v>
      </c>
      <c r="AU111" s="57">
        <f t="shared" si="44"/>
        <v>750</v>
      </c>
      <c r="AV111" s="57">
        <f t="shared" si="45"/>
        <v>18.75</v>
      </c>
      <c r="AW111" s="57">
        <f t="shared" si="46"/>
        <v>4</v>
      </c>
      <c r="AX111" s="382">
        <f t="shared" si="47"/>
        <v>16.580297935199283</v>
      </c>
      <c r="AY111" s="382">
        <f t="shared" si="48"/>
        <v>414.46599763514405</v>
      </c>
      <c r="AZ111" s="57">
        <f t="shared" si="49"/>
        <v>2</v>
      </c>
      <c r="BA111" s="382">
        <f t="shared" si="50"/>
        <v>5.3051647697298447</v>
      </c>
      <c r="BB111" s="382">
        <f t="shared" si="51"/>
        <v>212.20659078919377</v>
      </c>
    </row>
    <row r="112" spans="1:54" x14ac:dyDescent="0.25">
      <c r="A112" s="57">
        <f t="shared" si="28"/>
        <v>110</v>
      </c>
      <c r="B112" s="57">
        <v>550</v>
      </c>
      <c r="C112" s="57">
        <v>3</v>
      </c>
      <c r="D112" s="57" t="str">
        <f>'[3]550 KHz'!A20</f>
        <v>01110</v>
      </c>
      <c r="E112" s="57">
        <f>'[3]550 KHz'!B20</f>
        <v>3</v>
      </c>
      <c r="F112" s="57" t="str">
        <f>'[3]550 KHz'!C20</f>
        <v>12</v>
      </c>
      <c r="G112" s="57" t="str">
        <f>'[3]550 KHz'!D20</f>
        <v>00</v>
      </c>
      <c r="H112" s="57" t="str">
        <f>'[3]550 KHz'!E20</f>
        <v>01</v>
      </c>
      <c r="I112" s="57" t="str">
        <f>'[3]550 KHz'!F20</f>
        <v>00</v>
      </c>
      <c r="J112" s="57" t="str">
        <f>'[3]550 KHz'!G20</f>
        <v>10</v>
      </c>
      <c r="K112" s="57" t="str">
        <f>'[3]550 KHz'!H20</f>
        <v>40</v>
      </c>
      <c r="L112" s="57" t="str">
        <f>'[3]550 KHz'!I20</f>
        <v>010000</v>
      </c>
      <c r="M112" s="57" t="str">
        <f>'[3]550 KHz'!J20</f>
        <v>00</v>
      </c>
      <c r="N112" s="57" t="str">
        <f>'[3]550 KHz'!K20</f>
        <v>42</v>
      </c>
      <c r="O112" s="57" t="str">
        <f>'[3]550 KHz'!L20</f>
        <v>01</v>
      </c>
      <c r="P112" s="57" t="str">
        <f>'[3]550 KHz'!M20</f>
        <v>00001</v>
      </c>
      <c r="Q112" s="57" t="str">
        <f>'[3]550 KHz'!N20</f>
        <v>0</v>
      </c>
      <c r="R112" s="57" t="str">
        <f>'[3]550 KHz'!O20</f>
        <v>22</v>
      </c>
      <c r="S112" s="57" t="str">
        <f>'[3]550 KHz'!P20</f>
        <v>001000</v>
      </c>
      <c r="T112" s="57" t="str">
        <f>'[3]550 KHz'!Q20</f>
        <v>10</v>
      </c>
      <c r="U112" s="57" t="str">
        <f>'[3]550 KHz'!R20</f>
        <v>46</v>
      </c>
      <c r="V112" s="57" t="str">
        <f>'[3]550 KHz'!S20</f>
        <v>01</v>
      </c>
      <c r="W112" s="57" t="str">
        <f>'[3]550 KHz'!T20</f>
        <v>00011</v>
      </c>
      <c r="X112" s="57" t="str">
        <f>'[3]550 KHz'!U20</f>
        <v>0</v>
      </c>
      <c r="Y112" s="57" t="str">
        <f t="shared" si="38"/>
        <v>1240422246</v>
      </c>
      <c r="Z112" s="57">
        <f t="shared" si="29"/>
        <v>100</v>
      </c>
      <c r="AA112" s="57">
        <f t="shared" si="30"/>
        <v>40</v>
      </c>
      <c r="AB112" s="57">
        <f t="shared" si="31"/>
        <v>2.9996999999999998</v>
      </c>
      <c r="AC112" s="57">
        <f t="shared" si="32"/>
        <v>9.6000000000000014</v>
      </c>
      <c r="AD112" s="57">
        <f t="shared" si="33"/>
        <v>800</v>
      </c>
      <c r="AE112" s="57">
        <f t="shared" si="34"/>
        <v>50</v>
      </c>
      <c r="AF112" s="57">
        <f t="shared" si="35"/>
        <v>80</v>
      </c>
      <c r="AG112" s="57">
        <f t="shared" si="36"/>
        <v>1.25</v>
      </c>
      <c r="AH112" s="57">
        <f t="shared" si="37"/>
        <v>6.25</v>
      </c>
      <c r="AI112" s="57">
        <v>4000</v>
      </c>
      <c r="AK112" s="57">
        <f t="shared" si="39"/>
        <v>550</v>
      </c>
      <c r="AL112" s="57">
        <f t="shared" si="40"/>
        <v>14</v>
      </c>
      <c r="AM112" s="57" t="str">
        <f t="shared" si="52"/>
        <v>1240422246</v>
      </c>
      <c r="AN112" s="57">
        <f t="shared" si="52"/>
        <v>100</v>
      </c>
      <c r="AO112" s="57">
        <f t="shared" si="52"/>
        <v>40</v>
      </c>
      <c r="AP112" s="57">
        <f t="shared" si="41"/>
        <v>80</v>
      </c>
      <c r="AQ112" s="57">
        <f t="shared" si="42"/>
        <v>239.976</v>
      </c>
      <c r="AR112" s="57">
        <f t="shared" si="43"/>
        <v>9.6000000000000014</v>
      </c>
      <c r="AS112" s="57">
        <f t="shared" si="53"/>
        <v>50</v>
      </c>
      <c r="AT112" s="57">
        <f t="shared" si="53"/>
        <v>80</v>
      </c>
      <c r="AU112" s="57">
        <f t="shared" si="44"/>
        <v>250</v>
      </c>
      <c r="AV112" s="57">
        <f t="shared" si="45"/>
        <v>6.25</v>
      </c>
      <c r="AW112" s="57">
        <f t="shared" si="46"/>
        <v>4</v>
      </c>
      <c r="AX112" s="382">
        <f t="shared" si="47"/>
        <v>16.580297935199283</v>
      </c>
      <c r="AY112" s="382">
        <f t="shared" si="48"/>
        <v>414.46599763514405</v>
      </c>
      <c r="AZ112" s="57">
        <f t="shared" si="49"/>
        <v>4</v>
      </c>
      <c r="BA112" s="382">
        <f t="shared" si="50"/>
        <v>7.9577471545947667</v>
      </c>
      <c r="BB112" s="382">
        <f t="shared" si="51"/>
        <v>318.3098861837907</v>
      </c>
    </row>
    <row r="113" spans="1:54" x14ac:dyDescent="0.25">
      <c r="A113" s="57">
        <f t="shared" si="28"/>
        <v>111</v>
      </c>
      <c r="B113" s="57">
        <v>550</v>
      </c>
      <c r="C113" s="57">
        <v>3</v>
      </c>
      <c r="D113" s="57" t="str">
        <f>'[3]550 KHz'!A21</f>
        <v>01111</v>
      </c>
      <c r="E113" s="57">
        <f>'[3]550 KHz'!B21</f>
        <v>3</v>
      </c>
      <c r="F113" s="57" t="str">
        <f>'[3]550 KHz'!C21</f>
        <v>12</v>
      </c>
      <c r="G113" s="57" t="str">
        <f>'[3]550 KHz'!D21</f>
        <v>00</v>
      </c>
      <c r="H113" s="57" t="str">
        <f>'[3]550 KHz'!E21</f>
        <v>01</v>
      </c>
      <c r="I113" s="57" t="str">
        <f>'[3]550 KHz'!F21</f>
        <v>00</v>
      </c>
      <c r="J113" s="57" t="str">
        <f>'[3]550 KHz'!G21</f>
        <v>10</v>
      </c>
      <c r="K113" s="57" t="str">
        <f>'[3]550 KHz'!H21</f>
        <v>80</v>
      </c>
      <c r="L113" s="57" t="str">
        <f>'[3]550 KHz'!I21</f>
        <v>100000</v>
      </c>
      <c r="M113" s="57" t="str">
        <f>'[3]550 KHz'!J21</f>
        <v>00</v>
      </c>
      <c r="N113" s="57" t="str">
        <f>'[3]550 KHz'!K21</f>
        <v>42</v>
      </c>
      <c r="O113" s="57" t="str">
        <f>'[3]550 KHz'!L21</f>
        <v>01</v>
      </c>
      <c r="P113" s="57" t="str">
        <f>'[3]550 KHz'!M21</f>
        <v>00001</v>
      </c>
      <c r="Q113" s="57" t="str">
        <f>'[3]550 KHz'!N21</f>
        <v>0</v>
      </c>
      <c r="R113" s="57" t="str">
        <f>'[3]550 KHz'!O21</f>
        <v>22</v>
      </c>
      <c r="S113" s="57" t="str">
        <f>'[3]550 KHz'!P21</f>
        <v>001000</v>
      </c>
      <c r="T113" s="57" t="str">
        <f>'[3]550 KHz'!Q21</f>
        <v>10</v>
      </c>
      <c r="U113" s="57" t="str">
        <f>'[3]550 KHz'!R21</f>
        <v>46</v>
      </c>
      <c r="V113" s="57" t="str">
        <f>'[3]550 KHz'!S21</f>
        <v>01</v>
      </c>
      <c r="W113" s="57" t="str">
        <f>'[3]550 KHz'!T21</f>
        <v>00011</v>
      </c>
      <c r="X113" s="57" t="str">
        <f>'[3]550 KHz'!U21</f>
        <v>0</v>
      </c>
      <c r="Y113" s="57" t="str">
        <f t="shared" si="38"/>
        <v>1280422246</v>
      </c>
      <c r="Z113" s="57">
        <f t="shared" si="29"/>
        <v>100</v>
      </c>
      <c r="AA113" s="57">
        <f t="shared" si="30"/>
        <v>40</v>
      </c>
      <c r="AB113" s="57">
        <f t="shared" si="31"/>
        <v>2.9996999999999998</v>
      </c>
      <c r="AC113" s="57">
        <f t="shared" si="32"/>
        <v>9.6000000000000014</v>
      </c>
      <c r="AD113" s="57">
        <f t="shared" si="33"/>
        <v>800</v>
      </c>
      <c r="AE113" s="57">
        <f t="shared" si="34"/>
        <v>50</v>
      </c>
      <c r="AF113" s="57">
        <f t="shared" si="35"/>
        <v>160</v>
      </c>
      <c r="AG113" s="57">
        <f t="shared" si="36"/>
        <v>1.25</v>
      </c>
      <c r="AH113" s="57">
        <f t="shared" si="37"/>
        <v>6.25</v>
      </c>
      <c r="AI113" s="57">
        <v>4000</v>
      </c>
      <c r="AK113" s="57">
        <f t="shared" si="39"/>
        <v>550</v>
      </c>
      <c r="AL113" s="57">
        <f t="shared" si="40"/>
        <v>15</v>
      </c>
      <c r="AM113" s="57" t="str">
        <f t="shared" si="52"/>
        <v>1280422246</v>
      </c>
      <c r="AN113" s="57">
        <f t="shared" si="52"/>
        <v>100</v>
      </c>
      <c r="AO113" s="57">
        <f t="shared" si="52"/>
        <v>40</v>
      </c>
      <c r="AP113" s="57">
        <f t="shared" si="41"/>
        <v>80</v>
      </c>
      <c r="AQ113" s="57">
        <f t="shared" si="42"/>
        <v>239.976</v>
      </c>
      <c r="AR113" s="57">
        <f t="shared" si="43"/>
        <v>9.6000000000000014</v>
      </c>
      <c r="AS113" s="57">
        <f t="shared" si="53"/>
        <v>50</v>
      </c>
      <c r="AT113" s="57">
        <f t="shared" si="53"/>
        <v>160</v>
      </c>
      <c r="AU113" s="57">
        <f t="shared" si="44"/>
        <v>250</v>
      </c>
      <c r="AV113" s="57">
        <f t="shared" si="45"/>
        <v>6.25</v>
      </c>
      <c r="AW113" s="57">
        <f t="shared" si="46"/>
        <v>4</v>
      </c>
      <c r="AX113" s="382">
        <f t="shared" si="47"/>
        <v>16.580297935199283</v>
      </c>
      <c r="AY113" s="382">
        <f t="shared" si="48"/>
        <v>414.46599763514405</v>
      </c>
      <c r="AZ113" s="57">
        <f t="shared" si="49"/>
        <v>8</v>
      </c>
      <c r="BA113" s="382">
        <f t="shared" si="50"/>
        <v>3.9788735772973833</v>
      </c>
      <c r="BB113" s="382">
        <f t="shared" si="51"/>
        <v>159.15494309189535</v>
      </c>
    </row>
    <row r="114" spans="1:54" x14ac:dyDescent="0.25">
      <c r="A114" s="57">
        <f t="shared" si="28"/>
        <v>112</v>
      </c>
      <c r="B114" s="57">
        <v>550</v>
      </c>
      <c r="C114" s="57">
        <v>3</v>
      </c>
      <c r="D114" s="57" t="str">
        <f>'[3]550 KHz'!A22</f>
        <v>10000</v>
      </c>
      <c r="E114" s="57">
        <f>'[3]550 KHz'!B22</f>
        <v>3</v>
      </c>
      <c r="F114" s="57" t="str">
        <f>'[3]550 KHz'!C22</f>
        <v>12</v>
      </c>
      <c r="G114" s="57" t="str">
        <f>'[3]550 KHz'!D22</f>
        <v>00</v>
      </c>
      <c r="H114" s="57" t="str">
        <f>'[3]550 KHz'!E22</f>
        <v>01</v>
      </c>
      <c r="I114" s="57" t="str">
        <f>'[3]550 KHz'!F22</f>
        <v>00</v>
      </c>
      <c r="J114" s="57" t="str">
        <f>'[3]550 KHz'!G22</f>
        <v>10</v>
      </c>
      <c r="K114" s="57" t="str">
        <f>'[3]550 KHz'!H22</f>
        <v>0B</v>
      </c>
      <c r="L114" s="57" t="str">
        <f>'[3]550 KHz'!I22</f>
        <v>000010</v>
      </c>
      <c r="M114" s="57" t="str">
        <f>'[3]550 KHz'!J22</f>
        <v>11</v>
      </c>
      <c r="N114" s="57" t="str">
        <f>'[3]550 KHz'!K22</f>
        <v>18</v>
      </c>
      <c r="O114" s="57" t="str">
        <f>'[3]550 KHz'!L22</f>
        <v>00</v>
      </c>
      <c r="P114" s="57" t="str">
        <f>'[3]550 KHz'!M22</f>
        <v>01100</v>
      </c>
      <c r="Q114" s="57" t="str">
        <f>'[3]550 KHz'!N22</f>
        <v>0</v>
      </c>
      <c r="R114" s="57" t="str">
        <f>'[3]550 KHz'!O22</f>
        <v>29</v>
      </c>
      <c r="S114" s="57" t="str">
        <f>'[3]550 KHz'!P22</f>
        <v>001010</v>
      </c>
      <c r="T114" s="57" t="str">
        <f>'[3]550 KHz'!Q22</f>
        <v>01</v>
      </c>
      <c r="U114" s="57" t="str">
        <f>'[3]550 KHz'!R22</f>
        <v>86</v>
      </c>
      <c r="V114" s="57" t="str">
        <f>'[3]550 KHz'!S22</f>
        <v>10</v>
      </c>
      <c r="W114" s="57" t="str">
        <f>'[3]550 KHz'!T22</f>
        <v>00011</v>
      </c>
      <c r="X114" s="57" t="str">
        <f>'[3]550 KHz'!U22</f>
        <v>0</v>
      </c>
      <c r="Y114" s="57" t="str">
        <f t="shared" si="38"/>
        <v>120B182986</v>
      </c>
      <c r="Z114" s="57">
        <f t="shared" si="29"/>
        <v>100</v>
      </c>
      <c r="AA114" s="57">
        <f t="shared" si="30"/>
        <v>50</v>
      </c>
      <c r="AB114" s="57">
        <f t="shared" si="31"/>
        <v>1.9998</v>
      </c>
      <c r="AC114" s="57">
        <f t="shared" si="32"/>
        <v>9.6000000000000014</v>
      </c>
      <c r="AD114" s="57">
        <f t="shared" si="33"/>
        <v>800</v>
      </c>
      <c r="AE114" s="57">
        <f t="shared" si="34"/>
        <v>50</v>
      </c>
      <c r="AF114" s="57">
        <f t="shared" si="35"/>
        <v>10</v>
      </c>
      <c r="AG114" s="57">
        <f t="shared" si="36"/>
        <v>15</v>
      </c>
      <c r="AH114" s="57">
        <f t="shared" si="37"/>
        <v>75</v>
      </c>
      <c r="AI114" s="57">
        <v>4000</v>
      </c>
      <c r="AK114" s="57">
        <f t="shared" si="39"/>
        <v>550</v>
      </c>
      <c r="AL114" s="57">
        <f t="shared" si="40"/>
        <v>16</v>
      </c>
      <c r="AM114" s="57" t="str">
        <f t="shared" si="52"/>
        <v>120B182986</v>
      </c>
      <c r="AN114" s="57">
        <f t="shared" si="52"/>
        <v>100</v>
      </c>
      <c r="AO114" s="57">
        <f t="shared" si="52"/>
        <v>50</v>
      </c>
      <c r="AP114" s="57">
        <f t="shared" si="41"/>
        <v>80</v>
      </c>
      <c r="AQ114" s="57">
        <f t="shared" si="42"/>
        <v>159.98400000000001</v>
      </c>
      <c r="AR114" s="57">
        <f t="shared" si="43"/>
        <v>9.6000000000000014</v>
      </c>
      <c r="AS114" s="57">
        <f t="shared" si="53"/>
        <v>50</v>
      </c>
      <c r="AT114" s="57">
        <f t="shared" si="53"/>
        <v>10</v>
      </c>
      <c r="AU114" s="57">
        <f t="shared" si="44"/>
        <v>3000</v>
      </c>
      <c r="AV114" s="57">
        <f t="shared" si="45"/>
        <v>75</v>
      </c>
      <c r="AW114" s="57">
        <f t="shared" si="46"/>
        <v>5</v>
      </c>
      <c r="AX114" s="382">
        <f t="shared" si="47"/>
        <v>19.896357522239136</v>
      </c>
      <c r="AY114" s="382">
        <f t="shared" si="48"/>
        <v>331.57279810811519</v>
      </c>
      <c r="AZ114" s="57">
        <f t="shared" si="49"/>
        <v>0.5</v>
      </c>
      <c r="BA114" s="382">
        <f t="shared" si="50"/>
        <v>5.3051647697298447</v>
      </c>
      <c r="BB114" s="382">
        <f t="shared" si="51"/>
        <v>212.20659078919377</v>
      </c>
    </row>
    <row r="115" spans="1:54" x14ac:dyDescent="0.25">
      <c r="A115" s="57">
        <f t="shared" si="28"/>
        <v>113</v>
      </c>
      <c r="B115" s="57">
        <v>550</v>
      </c>
      <c r="C115" s="57">
        <v>3</v>
      </c>
      <c r="D115" s="57" t="str">
        <f>'[3]550 KHz'!A23</f>
        <v>10001</v>
      </c>
      <c r="E115" s="57">
        <f>'[3]550 KHz'!B23</f>
        <v>3</v>
      </c>
      <c r="F115" s="57" t="str">
        <f>'[3]550 KHz'!C23</f>
        <v>12</v>
      </c>
      <c r="G115" s="57" t="str">
        <f>'[3]550 KHz'!D23</f>
        <v>00</v>
      </c>
      <c r="H115" s="57" t="str">
        <f>'[3]550 KHz'!E23</f>
        <v>01</v>
      </c>
      <c r="I115" s="57" t="str">
        <f>'[3]550 KHz'!F23</f>
        <v>00</v>
      </c>
      <c r="J115" s="57" t="str">
        <f>'[3]550 KHz'!G23</f>
        <v>10</v>
      </c>
      <c r="K115" s="57" t="str">
        <f>'[3]550 KHz'!H23</f>
        <v>11</v>
      </c>
      <c r="L115" s="57" t="str">
        <f>'[3]550 KHz'!I23</f>
        <v>000100</v>
      </c>
      <c r="M115" s="57" t="str">
        <f>'[3]550 KHz'!J23</f>
        <v>01</v>
      </c>
      <c r="N115" s="57" t="str">
        <f>'[3]550 KHz'!K23</f>
        <v>8C</v>
      </c>
      <c r="O115" s="57" t="str">
        <f>'[3]550 KHz'!L23</f>
        <v>10</v>
      </c>
      <c r="P115" s="57" t="str">
        <f>'[3]550 KHz'!M23</f>
        <v>00110</v>
      </c>
      <c r="Q115" s="57" t="str">
        <f>'[3]550 KHz'!N23</f>
        <v>0</v>
      </c>
      <c r="R115" s="57" t="str">
        <f>'[3]550 KHz'!O23</f>
        <v>29</v>
      </c>
      <c r="S115" s="57" t="str">
        <f>'[3]550 KHz'!P23</f>
        <v>001010</v>
      </c>
      <c r="T115" s="57" t="str">
        <f>'[3]550 KHz'!Q23</f>
        <v>01</v>
      </c>
      <c r="U115" s="57" t="str">
        <f>'[3]550 KHz'!R23</f>
        <v>86</v>
      </c>
      <c r="V115" s="57" t="str">
        <f>'[3]550 KHz'!S23</f>
        <v>10</v>
      </c>
      <c r="W115" s="57" t="str">
        <f>'[3]550 KHz'!T23</f>
        <v>00011</v>
      </c>
      <c r="X115" s="57" t="str">
        <f>'[3]550 KHz'!U23</f>
        <v>0</v>
      </c>
      <c r="Y115" s="57" t="str">
        <f t="shared" si="38"/>
        <v>12118C2986</v>
      </c>
      <c r="Z115" s="57">
        <f t="shared" si="29"/>
        <v>100</v>
      </c>
      <c r="AA115" s="57">
        <f t="shared" si="30"/>
        <v>50</v>
      </c>
      <c r="AB115" s="57">
        <f t="shared" si="31"/>
        <v>1.9998</v>
      </c>
      <c r="AC115" s="57">
        <f t="shared" si="32"/>
        <v>9.6000000000000014</v>
      </c>
      <c r="AD115" s="57">
        <f t="shared" si="33"/>
        <v>800</v>
      </c>
      <c r="AE115" s="57">
        <f t="shared" si="34"/>
        <v>50</v>
      </c>
      <c r="AF115" s="57">
        <f t="shared" si="35"/>
        <v>20</v>
      </c>
      <c r="AG115" s="57">
        <f t="shared" si="36"/>
        <v>7.5</v>
      </c>
      <c r="AH115" s="57">
        <f t="shared" si="37"/>
        <v>37.5</v>
      </c>
      <c r="AI115" s="57">
        <v>4000</v>
      </c>
      <c r="AK115" s="57">
        <f t="shared" si="39"/>
        <v>550</v>
      </c>
      <c r="AL115" s="57">
        <f t="shared" si="40"/>
        <v>17</v>
      </c>
      <c r="AM115" s="57" t="str">
        <f t="shared" si="52"/>
        <v>12118C2986</v>
      </c>
      <c r="AN115" s="57">
        <f t="shared" si="52"/>
        <v>100</v>
      </c>
      <c r="AO115" s="57">
        <f t="shared" si="52"/>
        <v>50</v>
      </c>
      <c r="AP115" s="57">
        <f t="shared" si="41"/>
        <v>80</v>
      </c>
      <c r="AQ115" s="57">
        <f t="shared" si="42"/>
        <v>159.98400000000001</v>
      </c>
      <c r="AR115" s="57">
        <f t="shared" si="43"/>
        <v>9.6000000000000014</v>
      </c>
      <c r="AS115" s="57">
        <f t="shared" si="53"/>
        <v>50</v>
      </c>
      <c r="AT115" s="57">
        <f t="shared" si="53"/>
        <v>20</v>
      </c>
      <c r="AU115" s="57">
        <f t="shared" si="44"/>
        <v>1500</v>
      </c>
      <c r="AV115" s="57">
        <f t="shared" si="45"/>
        <v>37.5</v>
      </c>
      <c r="AW115" s="57">
        <f t="shared" si="46"/>
        <v>5</v>
      </c>
      <c r="AX115" s="382">
        <f t="shared" si="47"/>
        <v>19.896357522239136</v>
      </c>
      <c r="AY115" s="382">
        <f t="shared" si="48"/>
        <v>331.57279810811519</v>
      </c>
      <c r="AZ115" s="57">
        <f t="shared" si="49"/>
        <v>1</v>
      </c>
      <c r="BA115" s="382">
        <f t="shared" si="50"/>
        <v>5.3051647697298447</v>
      </c>
      <c r="BB115" s="382">
        <f t="shared" si="51"/>
        <v>212.20659078919377</v>
      </c>
    </row>
    <row r="116" spans="1:54" x14ac:dyDescent="0.25">
      <c r="A116" s="57">
        <f t="shared" si="28"/>
        <v>114</v>
      </c>
      <c r="B116" s="57">
        <v>550</v>
      </c>
      <c r="C116" s="57">
        <v>3</v>
      </c>
      <c r="D116" s="57" t="str">
        <f>'[3]550 KHz'!A24</f>
        <v>10010</v>
      </c>
      <c r="E116" s="57">
        <f>'[3]550 KHz'!B24</f>
        <v>3</v>
      </c>
      <c r="F116" s="57" t="str">
        <f>'[3]550 KHz'!C24</f>
        <v>12</v>
      </c>
      <c r="G116" s="57" t="str">
        <f>'[3]550 KHz'!D24</f>
        <v>00</v>
      </c>
      <c r="H116" s="57" t="str">
        <f>'[3]550 KHz'!E24</f>
        <v>01</v>
      </c>
      <c r="I116" s="57" t="str">
        <f>'[3]550 KHz'!F24</f>
        <v>00</v>
      </c>
      <c r="J116" s="57" t="str">
        <f>'[3]550 KHz'!G24</f>
        <v>10</v>
      </c>
      <c r="K116" s="57" t="str">
        <f>'[3]550 KHz'!H24</f>
        <v>20</v>
      </c>
      <c r="L116" s="57" t="str">
        <f>'[3]550 KHz'!I24</f>
        <v>001000</v>
      </c>
      <c r="M116" s="57" t="str">
        <f>'[3]550 KHz'!J24</f>
        <v>00</v>
      </c>
      <c r="N116" s="57" t="str">
        <f>'[3]550 KHz'!K24</f>
        <v>C6</v>
      </c>
      <c r="O116" s="57" t="str">
        <f>'[3]550 KHz'!L24</f>
        <v>11</v>
      </c>
      <c r="P116" s="57" t="str">
        <f>'[3]550 KHz'!M24</f>
        <v>00011</v>
      </c>
      <c r="Q116" s="57" t="str">
        <f>'[3]550 KHz'!N24</f>
        <v>0</v>
      </c>
      <c r="R116" s="57" t="str">
        <f>'[3]550 KHz'!O24</f>
        <v>29</v>
      </c>
      <c r="S116" s="57" t="str">
        <f>'[3]550 KHz'!P24</f>
        <v>001010</v>
      </c>
      <c r="T116" s="57" t="str">
        <f>'[3]550 KHz'!Q24</f>
        <v>01</v>
      </c>
      <c r="U116" s="57" t="str">
        <f>'[3]550 KHz'!R24</f>
        <v>86</v>
      </c>
      <c r="V116" s="57" t="str">
        <f>'[3]550 KHz'!S24</f>
        <v>10</v>
      </c>
      <c r="W116" s="57" t="str">
        <f>'[3]550 KHz'!T24</f>
        <v>00011</v>
      </c>
      <c r="X116" s="57" t="str">
        <f>'[3]550 KHz'!U24</f>
        <v>0</v>
      </c>
      <c r="Y116" s="57" t="str">
        <f t="shared" si="38"/>
        <v>1220C62986</v>
      </c>
      <c r="Z116" s="57">
        <f t="shared" si="29"/>
        <v>100</v>
      </c>
      <c r="AA116" s="57">
        <f t="shared" si="30"/>
        <v>50</v>
      </c>
      <c r="AB116" s="57">
        <f t="shared" si="31"/>
        <v>1.9998</v>
      </c>
      <c r="AC116" s="57">
        <f t="shared" si="32"/>
        <v>9.6000000000000014</v>
      </c>
      <c r="AD116" s="57">
        <f t="shared" si="33"/>
        <v>800</v>
      </c>
      <c r="AE116" s="57">
        <f t="shared" si="34"/>
        <v>50</v>
      </c>
      <c r="AF116" s="57">
        <f t="shared" si="35"/>
        <v>40</v>
      </c>
      <c r="AG116" s="57">
        <f t="shared" si="36"/>
        <v>3.75</v>
      </c>
      <c r="AH116" s="57">
        <f t="shared" si="37"/>
        <v>18.75</v>
      </c>
      <c r="AI116" s="57">
        <v>4000</v>
      </c>
      <c r="AK116" s="57">
        <f t="shared" si="39"/>
        <v>550</v>
      </c>
      <c r="AL116" s="57">
        <f t="shared" si="40"/>
        <v>18</v>
      </c>
      <c r="AM116" s="57" t="str">
        <f t="shared" si="52"/>
        <v>1220C62986</v>
      </c>
      <c r="AN116" s="57">
        <f t="shared" si="52"/>
        <v>100</v>
      </c>
      <c r="AO116" s="57">
        <f t="shared" si="52"/>
        <v>50</v>
      </c>
      <c r="AP116" s="57">
        <f t="shared" si="41"/>
        <v>80</v>
      </c>
      <c r="AQ116" s="57">
        <f t="shared" si="42"/>
        <v>159.98400000000001</v>
      </c>
      <c r="AR116" s="57">
        <f t="shared" si="43"/>
        <v>9.6000000000000014</v>
      </c>
      <c r="AS116" s="57">
        <f t="shared" si="53"/>
        <v>50</v>
      </c>
      <c r="AT116" s="57">
        <f t="shared" si="53"/>
        <v>40</v>
      </c>
      <c r="AU116" s="57">
        <f t="shared" si="44"/>
        <v>750</v>
      </c>
      <c r="AV116" s="57">
        <f t="shared" si="45"/>
        <v>18.75</v>
      </c>
      <c r="AW116" s="57">
        <f t="shared" si="46"/>
        <v>5</v>
      </c>
      <c r="AX116" s="382">
        <f t="shared" si="47"/>
        <v>19.896357522239136</v>
      </c>
      <c r="AY116" s="382">
        <f t="shared" si="48"/>
        <v>331.57279810811519</v>
      </c>
      <c r="AZ116" s="57">
        <f t="shared" si="49"/>
        <v>2</v>
      </c>
      <c r="BA116" s="382">
        <f t="shared" si="50"/>
        <v>5.3051647697298447</v>
      </c>
      <c r="BB116" s="382">
        <f t="shared" si="51"/>
        <v>212.20659078919377</v>
      </c>
    </row>
    <row r="117" spans="1:54" x14ac:dyDescent="0.25">
      <c r="A117" s="57">
        <f t="shared" si="28"/>
        <v>115</v>
      </c>
      <c r="B117" s="57">
        <v>550</v>
      </c>
      <c r="C117" s="57">
        <v>3</v>
      </c>
      <c r="D117" s="57" t="str">
        <f>'[3]550 KHz'!A25</f>
        <v>10011</v>
      </c>
      <c r="E117" s="57">
        <f>'[3]550 KHz'!B25</f>
        <v>3</v>
      </c>
      <c r="F117" s="57" t="str">
        <f>'[3]550 KHz'!C25</f>
        <v>12</v>
      </c>
      <c r="G117" s="57" t="str">
        <f>'[3]550 KHz'!D25</f>
        <v>00</v>
      </c>
      <c r="H117" s="57" t="str">
        <f>'[3]550 KHz'!E25</f>
        <v>01</v>
      </c>
      <c r="I117" s="57" t="str">
        <f>'[3]550 KHz'!F25</f>
        <v>00</v>
      </c>
      <c r="J117" s="57" t="str">
        <f>'[3]550 KHz'!G25</f>
        <v>10</v>
      </c>
      <c r="K117" s="57" t="str">
        <f>'[3]550 KHz'!H25</f>
        <v>40</v>
      </c>
      <c r="L117" s="57" t="str">
        <f>'[3]550 KHz'!I25</f>
        <v>010000</v>
      </c>
      <c r="M117" s="57" t="str">
        <f>'[3]550 KHz'!J25</f>
        <v>00</v>
      </c>
      <c r="N117" s="57" t="str">
        <f>'[3]550 KHz'!K25</f>
        <v>42</v>
      </c>
      <c r="O117" s="57" t="str">
        <f>'[3]550 KHz'!L25</f>
        <v>01</v>
      </c>
      <c r="P117" s="57" t="str">
        <f>'[3]550 KHz'!M25</f>
        <v>00001</v>
      </c>
      <c r="Q117" s="57" t="str">
        <f>'[3]550 KHz'!N25</f>
        <v>0</v>
      </c>
      <c r="R117" s="57" t="str">
        <f>'[3]550 KHz'!O25</f>
        <v>29</v>
      </c>
      <c r="S117" s="57" t="str">
        <f>'[3]550 KHz'!P25</f>
        <v>001010</v>
      </c>
      <c r="T117" s="57" t="str">
        <f>'[3]550 KHz'!Q25</f>
        <v>01</v>
      </c>
      <c r="U117" s="57" t="str">
        <f>'[3]550 KHz'!R25</f>
        <v>86</v>
      </c>
      <c r="V117" s="57" t="str">
        <f>'[3]550 KHz'!S25</f>
        <v>10</v>
      </c>
      <c r="W117" s="57" t="str">
        <f>'[3]550 KHz'!T25</f>
        <v>00011</v>
      </c>
      <c r="X117" s="57" t="str">
        <f>'[3]550 KHz'!U25</f>
        <v>0</v>
      </c>
      <c r="Y117" s="57" t="str">
        <f t="shared" si="38"/>
        <v>1240422986</v>
      </c>
      <c r="Z117" s="57">
        <f t="shared" si="29"/>
        <v>100</v>
      </c>
      <c r="AA117" s="57">
        <f t="shared" si="30"/>
        <v>50</v>
      </c>
      <c r="AB117" s="57">
        <f t="shared" si="31"/>
        <v>1.9998</v>
      </c>
      <c r="AC117" s="57">
        <f t="shared" si="32"/>
        <v>9.6000000000000014</v>
      </c>
      <c r="AD117" s="57">
        <f t="shared" si="33"/>
        <v>800</v>
      </c>
      <c r="AE117" s="57">
        <f t="shared" si="34"/>
        <v>50</v>
      </c>
      <c r="AF117" s="57">
        <f t="shared" si="35"/>
        <v>80</v>
      </c>
      <c r="AG117" s="57">
        <f t="shared" si="36"/>
        <v>1.25</v>
      </c>
      <c r="AH117" s="57">
        <f t="shared" si="37"/>
        <v>6.25</v>
      </c>
      <c r="AI117" s="57">
        <v>4000</v>
      </c>
      <c r="AK117" s="57">
        <f t="shared" si="39"/>
        <v>550</v>
      </c>
      <c r="AL117" s="57">
        <f t="shared" si="40"/>
        <v>19</v>
      </c>
      <c r="AM117" s="57" t="str">
        <f t="shared" si="52"/>
        <v>1240422986</v>
      </c>
      <c r="AN117" s="57">
        <f t="shared" si="52"/>
        <v>100</v>
      </c>
      <c r="AO117" s="57">
        <f t="shared" si="52"/>
        <v>50</v>
      </c>
      <c r="AP117" s="57">
        <f t="shared" si="41"/>
        <v>80</v>
      </c>
      <c r="AQ117" s="57">
        <f t="shared" si="42"/>
        <v>159.98400000000001</v>
      </c>
      <c r="AR117" s="57">
        <f t="shared" si="43"/>
        <v>9.6000000000000014</v>
      </c>
      <c r="AS117" s="57">
        <f t="shared" si="53"/>
        <v>50</v>
      </c>
      <c r="AT117" s="57">
        <f t="shared" si="53"/>
        <v>80</v>
      </c>
      <c r="AU117" s="57">
        <f t="shared" si="44"/>
        <v>250</v>
      </c>
      <c r="AV117" s="57">
        <f t="shared" si="45"/>
        <v>6.25</v>
      </c>
      <c r="AW117" s="57">
        <f t="shared" si="46"/>
        <v>5</v>
      </c>
      <c r="AX117" s="382">
        <f t="shared" si="47"/>
        <v>19.896357522239136</v>
      </c>
      <c r="AY117" s="382">
        <f t="shared" si="48"/>
        <v>331.57279810811519</v>
      </c>
      <c r="AZ117" s="57">
        <f t="shared" si="49"/>
        <v>4</v>
      </c>
      <c r="BA117" s="382">
        <f t="shared" si="50"/>
        <v>7.9577471545947667</v>
      </c>
      <c r="BB117" s="382">
        <f t="shared" si="51"/>
        <v>318.3098861837907</v>
      </c>
    </row>
    <row r="118" spans="1:54" x14ac:dyDescent="0.25">
      <c r="A118" s="57">
        <f t="shared" si="28"/>
        <v>116</v>
      </c>
      <c r="B118" s="57">
        <v>550</v>
      </c>
      <c r="C118" s="57">
        <v>3</v>
      </c>
      <c r="D118" s="57" t="str">
        <f>'[3]550 KHz'!A26</f>
        <v>10100</v>
      </c>
      <c r="E118" s="57">
        <f>'[3]550 KHz'!B26</f>
        <v>3</v>
      </c>
      <c r="F118" s="57" t="str">
        <f>'[3]550 KHz'!C26</f>
        <v>12</v>
      </c>
      <c r="G118" s="57" t="str">
        <f>'[3]550 KHz'!D26</f>
        <v>00</v>
      </c>
      <c r="H118" s="57" t="str">
        <f>'[3]550 KHz'!E26</f>
        <v>01</v>
      </c>
      <c r="I118" s="57" t="str">
        <f>'[3]550 KHz'!F26</f>
        <v>00</v>
      </c>
      <c r="J118" s="57" t="str">
        <f>'[3]550 KHz'!G26</f>
        <v>10</v>
      </c>
      <c r="K118" s="57" t="str">
        <f>'[3]550 KHz'!H26</f>
        <v>80</v>
      </c>
      <c r="L118" s="57" t="str">
        <f>'[3]550 KHz'!I26</f>
        <v>100000</v>
      </c>
      <c r="M118" s="57" t="str">
        <f>'[3]550 KHz'!J26</f>
        <v>00</v>
      </c>
      <c r="N118" s="57" t="str">
        <f>'[3]550 KHz'!K26</f>
        <v>42</v>
      </c>
      <c r="O118" s="57" t="str">
        <f>'[3]550 KHz'!L26</f>
        <v>01</v>
      </c>
      <c r="P118" s="57" t="str">
        <f>'[3]550 KHz'!M26</f>
        <v>00001</v>
      </c>
      <c r="Q118" s="57" t="str">
        <f>'[3]550 KHz'!N26</f>
        <v>0</v>
      </c>
      <c r="R118" s="57" t="str">
        <f>'[3]550 KHz'!O26</f>
        <v>29</v>
      </c>
      <c r="S118" s="57" t="str">
        <f>'[3]550 KHz'!P26</f>
        <v>001010</v>
      </c>
      <c r="T118" s="57" t="str">
        <f>'[3]550 KHz'!Q26</f>
        <v>01</v>
      </c>
      <c r="U118" s="57" t="str">
        <f>'[3]550 KHz'!R26</f>
        <v>86</v>
      </c>
      <c r="V118" s="57" t="str">
        <f>'[3]550 KHz'!S26</f>
        <v>10</v>
      </c>
      <c r="W118" s="57" t="str">
        <f>'[3]550 KHz'!T26</f>
        <v>00011</v>
      </c>
      <c r="X118" s="57" t="str">
        <f>'[3]550 KHz'!U26</f>
        <v>0</v>
      </c>
      <c r="Y118" s="57" t="str">
        <f t="shared" si="38"/>
        <v>1280422986</v>
      </c>
      <c r="Z118" s="57">
        <f t="shared" si="29"/>
        <v>100</v>
      </c>
      <c r="AA118" s="57">
        <f t="shared" si="30"/>
        <v>50</v>
      </c>
      <c r="AB118" s="57">
        <f t="shared" si="31"/>
        <v>1.9998</v>
      </c>
      <c r="AC118" s="57">
        <f t="shared" si="32"/>
        <v>9.6000000000000014</v>
      </c>
      <c r="AD118" s="57">
        <f t="shared" si="33"/>
        <v>800</v>
      </c>
      <c r="AE118" s="57">
        <f t="shared" si="34"/>
        <v>50</v>
      </c>
      <c r="AF118" s="57">
        <f t="shared" si="35"/>
        <v>160</v>
      </c>
      <c r="AG118" s="57">
        <f t="shared" si="36"/>
        <v>1.25</v>
      </c>
      <c r="AH118" s="57">
        <f t="shared" si="37"/>
        <v>6.25</v>
      </c>
      <c r="AI118" s="57">
        <v>4000</v>
      </c>
      <c r="AK118" s="57">
        <f t="shared" si="39"/>
        <v>550</v>
      </c>
      <c r="AL118" s="57">
        <f t="shared" si="40"/>
        <v>20</v>
      </c>
      <c r="AM118" s="57" t="str">
        <f t="shared" si="52"/>
        <v>1280422986</v>
      </c>
      <c r="AN118" s="57">
        <f t="shared" si="52"/>
        <v>100</v>
      </c>
      <c r="AO118" s="57">
        <f t="shared" si="52"/>
        <v>50</v>
      </c>
      <c r="AP118" s="57">
        <f t="shared" si="41"/>
        <v>80</v>
      </c>
      <c r="AQ118" s="57">
        <f t="shared" si="42"/>
        <v>159.98400000000001</v>
      </c>
      <c r="AR118" s="57">
        <f t="shared" si="43"/>
        <v>9.6000000000000014</v>
      </c>
      <c r="AS118" s="57">
        <f t="shared" si="53"/>
        <v>50</v>
      </c>
      <c r="AT118" s="57">
        <f t="shared" si="53"/>
        <v>160</v>
      </c>
      <c r="AU118" s="57">
        <f t="shared" si="44"/>
        <v>250</v>
      </c>
      <c r="AV118" s="57">
        <f t="shared" si="45"/>
        <v>6.25</v>
      </c>
      <c r="AW118" s="57">
        <f t="shared" si="46"/>
        <v>5</v>
      </c>
      <c r="AX118" s="382">
        <f t="shared" si="47"/>
        <v>19.896357522239136</v>
      </c>
      <c r="AY118" s="382">
        <f t="shared" si="48"/>
        <v>331.57279810811519</v>
      </c>
      <c r="AZ118" s="57">
        <f t="shared" si="49"/>
        <v>8</v>
      </c>
      <c r="BA118" s="382">
        <f t="shared" si="50"/>
        <v>3.9788735772973833</v>
      </c>
      <c r="BB118" s="382">
        <f t="shared" si="51"/>
        <v>159.15494309189535</v>
      </c>
    </row>
    <row r="119" spans="1:54" x14ac:dyDescent="0.25">
      <c r="A119" s="57">
        <f t="shared" si="28"/>
        <v>117</v>
      </c>
      <c r="B119" s="57">
        <v>550</v>
      </c>
      <c r="C119" s="57">
        <v>3</v>
      </c>
      <c r="D119" s="57" t="str">
        <f>'[3]550 KHz'!A27</f>
        <v>10101</v>
      </c>
      <c r="E119" s="57">
        <f>'[3]550 KHz'!B27</f>
        <v>3</v>
      </c>
      <c r="F119" s="57" t="str">
        <f>'[3]550 KHz'!C27</f>
        <v>13</v>
      </c>
      <c r="G119" s="57" t="str">
        <f>'[3]550 KHz'!D27</f>
        <v>00</v>
      </c>
      <c r="H119" s="57" t="str">
        <f>'[3]550 KHz'!E27</f>
        <v>01</v>
      </c>
      <c r="I119" s="57" t="str">
        <f>'[3]550 KHz'!F27</f>
        <v>00</v>
      </c>
      <c r="J119" s="57" t="str">
        <f>'[3]550 KHz'!G27</f>
        <v>11</v>
      </c>
      <c r="K119" s="57" t="str">
        <f>'[3]550 KHz'!H27</f>
        <v>0B</v>
      </c>
      <c r="L119" s="57" t="str">
        <f>'[3]550 KHz'!I27</f>
        <v>000010</v>
      </c>
      <c r="M119" s="57" t="str">
        <f>'[3]550 KHz'!J27</f>
        <v>11</v>
      </c>
      <c r="N119" s="57" t="str">
        <f>'[3]550 KHz'!K27</f>
        <v>18</v>
      </c>
      <c r="O119" s="57" t="str">
        <f>'[3]550 KHz'!L27</f>
        <v>00</v>
      </c>
      <c r="P119" s="57" t="str">
        <f>'[3]550 KHz'!M27</f>
        <v>01100</v>
      </c>
      <c r="Q119" s="57" t="str">
        <f>'[3]550 KHz'!N27</f>
        <v>0</v>
      </c>
      <c r="R119" s="57" t="str">
        <f>'[3]550 KHz'!O27</f>
        <v>19</v>
      </c>
      <c r="S119" s="57" t="str">
        <f>'[3]550 KHz'!P27</f>
        <v>000110</v>
      </c>
      <c r="T119" s="57" t="str">
        <f>'[3]550 KHz'!Q27</f>
        <v>01</v>
      </c>
      <c r="U119" s="57" t="str">
        <f>'[3]550 KHz'!R27</f>
        <v>86</v>
      </c>
      <c r="V119" s="57" t="str">
        <f>'[3]550 KHz'!S27</f>
        <v>10</v>
      </c>
      <c r="W119" s="57" t="str">
        <f>'[3]550 KHz'!T27</f>
        <v>00011</v>
      </c>
      <c r="X119" s="57" t="str">
        <f>'[3]550 KHz'!U27</f>
        <v>0</v>
      </c>
      <c r="Y119" s="57" t="str">
        <f t="shared" si="38"/>
        <v>130B181986</v>
      </c>
      <c r="Z119" s="57">
        <f t="shared" si="29"/>
        <v>200</v>
      </c>
      <c r="AA119" s="57">
        <f t="shared" si="30"/>
        <v>30</v>
      </c>
      <c r="AB119" s="57">
        <f t="shared" si="31"/>
        <v>1.9998</v>
      </c>
      <c r="AC119" s="57">
        <f t="shared" si="32"/>
        <v>9.6000000000000014</v>
      </c>
      <c r="AD119" s="57">
        <f t="shared" si="33"/>
        <v>800</v>
      </c>
      <c r="AE119" s="57">
        <f t="shared" si="34"/>
        <v>50</v>
      </c>
      <c r="AF119" s="57">
        <f t="shared" si="35"/>
        <v>10</v>
      </c>
      <c r="AG119" s="57">
        <f t="shared" si="36"/>
        <v>15</v>
      </c>
      <c r="AH119" s="57">
        <f t="shared" si="37"/>
        <v>75</v>
      </c>
      <c r="AI119" s="57">
        <v>4000</v>
      </c>
      <c r="AK119" s="57">
        <f t="shared" si="39"/>
        <v>550</v>
      </c>
      <c r="AL119" s="57">
        <f t="shared" si="40"/>
        <v>21</v>
      </c>
      <c r="AM119" s="57" t="str">
        <f t="shared" si="52"/>
        <v>130B181986</v>
      </c>
      <c r="AN119" s="57">
        <f t="shared" si="52"/>
        <v>200</v>
      </c>
      <c r="AO119" s="57">
        <f t="shared" si="52"/>
        <v>30</v>
      </c>
      <c r="AP119" s="57">
        <f t="shared" si="41"/>
        <v>160</v>
      </c>
      <c r="AQ119" s="57">
        <f t="shared" si="42"/>
        <v>319.96800000000002</v>
      </c>
      <c r="AR119" s="57">
        <f t="shared" si="43"/>
        <v>9.6000000000000014</v>
      </c>
      <c r="AS119" s="57">
        <f t="shared" si="53"/>
        <v>50</v>
      </c>
      <c r="AT119" s="57">
        <f t="shared" si="53"/>
        <v>10</v>
      </c>
      <c r="AU119" s="57">
        <f t="shared" si="44"/>
        <v>3000</v>
      </c>
      <c r="AV119" s="57">
        <f t="shared" si="45"/>
        <v>75</v>
      </c>
      <c r="AW119" s="57">
        <f t="shared" si="46"/>
        <v>6</v>
      </c>
      <c r="AX119" s="382">
        <f t="shared" si="47"/>
        <v>16.580297935199283</v>
      </c>
      <c r="AY119" s="382">
        <f t="shared" si="48"/>
        <v>552.62133018019199</v>
      </c>
      <c r="AZ119" s="57">
        <f t="shared" si="49"/>
        <v>0.5</v>
      </c>
      <c r="BA119" s="382">
        <f t="shared" si="50"/>
        <v>5.3051647697298447</v>
      </c>
      <c r="BB119" s="382">
        <f t="shared" si="51"/>
        <v>212.20659078919377</v>
      </c>
    </row>
    <row r="120" spans="1:54" x14ac:dyDescent="0.25">
      <c r="A120" s="57">
        <f t="shared" si="28"/>
        <v>118</v>
      </c>
      <c r="B120" s="57">
        <v>550</v>
      </c>
      <c r="C120" s="57">
        <v>3</v>
      </c>
      <c r="D120" s="57" t="str">
        <f>'[3]550 KHz'!A28</f>
        <v>10110</v>
      </c>
      <c r="E120" s="57">
        <f>'[3]550 KHz'!B28</f>
        <v>3</v>
      </c>
      <c r="F120" s="57" t="str">
        <f>'[3]550 KHz'!C28</f>
        <v>13</v>
      </c>
      <c r="G120" s="57" t="str">
        <f>'[3]550 KHz'!D28</f>
        <v>00</v>
      </c>
      <c r="H120" s="57" t="str">
        <f>'[3]550 KHz'!E28</f>
        <v>01</v>
      </c>
      <c r="I120" s="57" t="str">
        <f>'[3]550 KHz'!F28</f>
        <v>00</v>
      </c>
      <c r="J120" s="57" t="str">
        <f>'[3]550 KHz'!G28</f>
        <v>11</v>
      </c>
      <c r="K120" s="57" t="str">
        <f>'[3]550 KHz'!H28</f>
        <v>11</v>
      </c>
      <c r="L120" s="57" t="str">
        <f>'[3]550 KHz'!I28</f>
        <v>000100</v>
      </c>
      <c r="M120" s="57" t="str">
        <f>'[3]550 KHz'!J28</f>
        <v>01</v>
      </c>
      <c r="N120" s="57" t="str">
        <f>'[3]550 KHz'!K28</f>
        <v>8C</v>
      </c>
      <c r="O120" s="57" t="str">
        <f>'[3]550 KHz'!L28</f>
        <v>10</v>
      </c>
      <c r="P120" s="57" t="str">
        <f>'[3]550 KHz'!M28</f>
        <v>00110</v>
      </c>
      <c r="Q120" s="57" t="str">
        <f>'[3]550 KHz'!N28</f>
        <v>0</v>
      </c>
      <c r="R120" s="57" t="str">
        <f>'[3]550 KHz'!O28</f>
        <v>19</v>
      </c>
      <c r="S120" s="57" t="str">
        <f>'[3]550 KHz'!P28</f>
        <v>000110</v>
      </c>
      <c r="T120" s="57" t="str">
        <f>'[3]550 KHz'!Q28</f>
        <v>01</v>
      </c>
      <c r="U120" s="57" t="str">
        <f>'[3]550 KHz'!R28</f>
        <v>86</v>
      </c>
      <c r="V120" s="57" t="str">
        <f>'[3]550 KHz'!S28</f>
        <v>10</v>
      </c>
      <c r="W120" s="57" t="str">
        <f>'[3]550 KHz'!T28</f>
        <v>00011</v>
      </c>
      <c r="X120" s="57" t="str">
        <f>'[3]550 KHz'!U28</f>
        <v>0</v>
      </c>
      <c r="Y120" s="57" t="str">
        <f t="shared" si="38"/>
        <v>13118C1986</v>
      </c>
      <c r="Z120" s="57">
        <f t="shared" si="29"/>
        <v>200</v>
      </c>
      <c r="AA120" s="57">
        <f t="shared" si="30"/>
        <v>30</v>
      </c>
      <c r="AB120" s="57">
        <f t="shared" si="31"/>
        <v>1.9998</v>
      </c>
      <c r="AC120" s="57">
        <f t="shared" si="32"/>
        <v>9.6000000000000014</v>
      </c>
      <c r="AD120" s="57">
        <f t="shared" si="33"/>
        <v>800</v>
      </c>
      <c r="AE120" s="57">
        <f t="shared" si="34"/>
        <v>50</v>
      </c>
      <c r="AF120" s="57">
        <f t="shared" si="35"/>
        <v>20</v>
      </c>
      <c r="AG120" s="57">
        <f t="shared" si="36"/>
        <v>7.5</v>
      </c>
      <c r="AH120" s="57">
        <f t="shared" si="37"/>
        <v>37.5</v>
      </c>
      <c r="AI120" s="57">
        <v>4000</v>
      </c>
      <c r="AK120" s="57">
        <f t="shared" si="39"/>
        <v>550</v>
      </c>
      <c r="AL120" s="57">
        <f t="shared" si="40"/>
        <v>22</v>
      </c>
      <c r="AM120" s="57" t="str">
        <f t="shared" si="52"/>
        <v>13118C1986</v>
      </c>
      <c r="AN120" s="57">
        <f t="shared" si="52"/>
        <v>200</v>
      </c>
      <c r="AO120" s="57">
        <f t="shared" si="52"/>
        <v>30</v>
      </c>
      <c r="AP120" s="57">
        <f t="shared" si="41"/>
        <v>160</v>
      </c>
      <c r="AQ120" s="57">
        <f t="shared" si="42"/>
        <v>319.96800000000002</v>
      </c>
      <c r="AR120" s="57">
        <f t="shared" si="43"/>
        <v>9.6000000000000014</v>
      </c>
      <c r="AS120" s="57">
        <f t="shared" si="53"/>
        <v>50</v>
      </c>
      <c r="AT120" s="57">
        <f t="shared" si="53"/>
        <v>20</v>
      </c>
      <c r="AU120" s="57">
        <f t="shared" si="44"/>
        <v>1500</v>
      </c>
      <c r="AV120" s="57">
        <f t="shared" si="45"/>
        <v>37.5</v>
      </c>
      <c r="AW120" s="57">
        <f t="shared" si="46"/>
        <v>6</v>
      </c>
      <c r="AX120" s="382">
        <f t="shared" si="47"/>
        <v>16.580297935199283</v>
      </c>
      <c r="AY120" s="382">
        <f t="shared" si="48"/>
        <v>552.62133018019199</v>
      </c>
      <c r="AZ120" s="57">
        <f t="shared" si="49"/>
        <v>1</v>
      </c>
      <c r="BA120" s="382">
        <f t="shared" si="50"/>
        <v>5.3051647697298447</v>
      </c>
      <c r="BB120" s="382">
        <f t="shared" si="51"/>
        <v>212.20659078919377</v>
      </c>
    </row>
    <row r="121" spans="1:54" x14ac:dyDescent="0.25">
      <c r="A121" s="57">
        <f t="shared" si="28"/>
        <v>119</v>
      </c>
      <c r="B121" s="57">
        <v>550</v>
      </c>
      <c r="C121" s="57">
        <v>3</v>
      </c>
      <c r="D121" s="57" t="str">
        <f>'[3]550 KHz'!A29</f>
        <v>10111</v>
      </c>
      <c r="E121" s="57">
        <f>'[3]550 KHz'!B29</f>
        <v>3</v>
      </c>
      <c r="F121" s="57" t="str">
        <f>'[3]550 KHz'!C29</f>
        <v>13</v>
      </c>
      <c r="G121" s="57" t="str">
        <f>'[3]550 KHz'!D29</f>
        <v>00</v>
      </c>
      <c r="H121" s="57" t="str">
        <f>'[3]550 KHz'!E29</f>
        <v>01</v>
      </c>
      <c r="I121" s="57" t="str">
        <f>'[3]550 KHz'!F29</f>
        <v>00</v>
      </c>
      <c r="J121" s="57" t="str">
        <f>'[3]550 KHz'!G29</f>
        <v>11</v>
      </c>
      <c r="K121" s="57" t="str">
        <f>'[3]550 KHz'!H29</f>
        <v>20</v>
      </c>
      <c r="L121" s="57" t="str">
        <f>'[3]550 KHz'!I29</f>
        <v>001000</v>
      </c>
      <c r="M121" s="57" t="str">
        <f>'[3]550 KHz'!J29</f>
        <v>00</v>
      </c>
      <c r="N121" s="57" t="str">
        <f>'[3]550 KHz'!K29</f>
        <v>C6</v>
      </c>
      <c r="O121" s="57" t="str">
        <f>'[3]550 KHz'!L29</f>
        <v>11</v>
      </c>
      <c r="P121" s="57" t="str">
        <f>'[3]550 KHz'!M29</f>
        <v>00011</v>
      </c>
      <c r="Q121" s="57" t="str">
        <f>'[3]550 KHz'!N29</f>
        <v>0</v>
      </c>
      <c r="R121" s="57" t="str">
        <f>'[3]550 KHz'!O29</f>
        <v>19</v>
      </c>
      <c r="S121" s="57" t="str">
        <f>'[3]550 KHz'!P29</f>
        <v>000110</v>
      </c>
      <c r="T121" s="57" t="str">
        <f>'[3]550 KHz'!Q29</f>
        <v>01</v>
      </c>
      <c r="U121" s="57" t="str">
        <f>'[3]550 KHz'!R29</f>
        <v>86</v>
      </c>
      <c r="V121" s="57" t="str">
        <f>'[3]550 KHz'!S29</f>
        <v>10</v>
      </c>
      <c r="W121" s="57" t="str">
        <f>'[3]550 KHz'!T29</f>
        <v>00011</v>
      </c>
      <c r="X121" s="57" t="str">
        <f>'[3]550 KHz'!U29</f>
        <v>0</v>
      </c>
      <c r="Y121" s="57" t="str">
        <f t="shared" si="38"/>
        <v>1320C61986</v>
      </c>
      <c r="Z121" s="57">
        <f t="shared" si="29"/>
        <v>200</v>
      </c>
      <c r="AA121" s="57">
        <f t="shared" si="30"/>
        <v>30</v>
      </c>
      <c r="AB121" s="57">
        <f t="shared" si="31"/>
        <v>1.9998</v>
      </c>
      <c r="AC121" s="57">
        <f t="shared" si="32"/>
        <v>9.6000000000000014</v>
      </c>
      <c r="AD121" s="57">
        <f t="shared" si="33"/>
        <v>800</v>
      </c>
      <c r="AE121" s="57">
        <f t="shared" si="34"/>
        <v>50</v>
      </c>
      <c r="AF121" s="57">
        <f t="shared" si="35"/>
        <v>40</v>
      </c>
      <c r="AG121" s="57">
        <f t="shared" si="36"/>
        <v>3.75</v>
      </c>
      <c r="AH121" s="57">
        <f t="shared" si="37"/>
        <v>18.75</v>
      </c>
      <c r="AI121" s="57">
        <v>4000</v>
      </c>
      <c r="AK121" s="57">
        <f t="shared" si="39"/>
        <v>550</v>
      </c>
      <c r="AL121" s="57">
        <f t="shared" si="40"/>
        <v>23</v>
      </c>
      <c r="AM121" s="57" t="str">
        <f t="shared" si="52"/>
        <v>1320C61986</v>
      </c>
      <c r="AN121" s="57">
        <f t="shared" si="52"/>
        <v>200</v>
      </c>
      <c r="AO121" s="57">
        <f t="shared" si="52"/>
        <v>30</v>
      </c>
      <c r="AP121" s="57">
        <f t="shared" si="41"/>
        <v>160</v>
      </c>
      <c r="AQ121" s="57">
        <f t="shared" si="42"/>
        <v>319.96800000000002</v>
      </c>
      <c r="AR121" s="57">
        <f t="shared" si="43"/>
        <v>9.6000000000000014</v>
      </c>
      <c r="AS121" s="57">
        <f t="shared" si="53"/>
        <v>50</v>
      </c>
      <c r="AT121" s="57">
        <f t="shared" si="53"/>
        <v>40</v>
      </c>
      <c r="AU121" s="57">
        <f t="shared" si="44"/>
        <v>750</v>
      </c>
      <c r="AV121" s="57">
        <f t="shared" si="45"/>
        <v>18.75</v>
      </c>
      <c r="AW121" s="57">
        <f t="shared" si="46"/>
        <v>6</v>
      </c>
      <c r="AX121" s="382">
        <f t="shared" si="47"/>
        <v>16.580297935199283</v>
      </c>
      <c r="AY121" s="382">
        <f t="shared" si="48"/>
        <v>552.62133018019199</v>
      </c>
      <c r="AZ121" s="57">
        <f t="shared" si="49"/>
        <v>2</v>
      </c>
      <c r="BA121" s="382">
        <f t="shared" si="50"/>
        <v>5.3051647697298447</v>
      </c>
      <c r="BB121" s="382">
        <f t="shared" si="51"/>
        <v>212.20659078919377</v>
      </c>
    </row>
    <row r="122" spans="1:54" x14ac:dyDescent="0.25">
      <c r="A122" s="57">
        <f t="shared" si="28"/>
        <v>120</v>
      </c>
      <c r="B122" s="57">
        <v>550</v>
      </c>
      <c r="C122" s="57">
        <v>3</v>
      </c>
      <c r="D122" s="57" t="str">
        <f>'[3]550 KHz'!A30</f>
        <v>11000</v>
      </c>
      <c r="E122" s="57">
        <f>'[3]550 KHz'!B30</f>
        <v>3</v>
      </c>
      <c r="F122" s="57" t="str">
        <f>'[3]550 KHz'!C30</f>
        <v>13</v>
      </c>
      <c r="G122" s="57" t="str">
        <f>'[3]550 KHz'!D30</f>
        <v>00</v>
      </c>
      <c r="H122" s="57" t="str">
        <f>'[3]550 KHz'!E30</f>
        <v>01</v>
      </c>
      <c r="I122" s="57" t="str">
        <f>'[3]550 KHz'!F30</f>
        <v>00</v>
      </c>
      <c r="J122" s="57" t="str">
        <f>'[3]550 KHz'!G30</f>
        <v>11</v>
      </c>
      <c r="K122" s="57" t="str">
        <f>'[3]550 KHz'!H30</f>
        <v>40</v>
      </c>
      <c r="L122" s="57" t="str">
        <f>'[3]550 KHz'!I30</f>
        <v>010000</v>
      </c>
      <c r="M122" s="57" t="str">
        <f>'[3]550 KHz'!J30</f>
        <v>00</v>
      </c>
      <c r="N122" s="57" t="str">
        <f>'[3]550 KHz'!K30</f>
        <v>42</v>
      </c>
      <c r="O122" s="57" t="str">
        <f>'[3]550 KHz'!L30</f>
        <v>01</v>
      </c>
      <c r="P122" s="57" t="str">
        <f>'[3]550 KHz'!M30</f>
        <v>00001</v>
      </c>
      <c r="Q122" s="57" t="str">
        <f>'[3]550 KHz'!N30</f>
        <v>0</v>
      </c>
      <c r="R122" s="57" t="str">
        <f>'[3]550 KHz'!O30</f>
        <v>19</v>
      </c>
      <c r="S122" s="57" t="str">
        <f>'[3]550 KHz'!P30</f>
        <v>000110</v>
      </c>
      <c r="T122" s="57" t="str">
        <f>'[3]550 KHz'!Q30</f>
        <v>01</v>
      </c>
      <c r="U122" s="57" t="str">
        <f>'[3]550 KHz'!R30</f>
        <v>86</v>
      </c>
      <c r="V122" s="57" t="str">
        <f>'[3]550 KHz'!S30</f>
        <v>10</v>
      </c>
      <c r="W122" s="57" t="str">
        <f>'[3]550 KHz'!T30</f>
        <v>00011</v>
      </c>
      <c r="X122" s="57" t="str">
        <f>'[3]550 KHz'!U30</f>
        <v>0</v>
      </c>
      <c r="Y122" s="57" t="str">
        <f t="shared" si="38"/>
        <v>1340421986</v>
      </c>
      <c r="Z122" s="57">
        <f t="shared" si="29"/>
        <v>200</v>
      </c>
      <c r="AA122" s="57">
        <f t="shared" si="30"/>
        <v>30</v>
      </c>
      <c r="AB122" s="57">
        <f t="shared" si="31"/>
        <v>1.9998</v>
      </c>
      <c r="AC122" s="57">
        <f t="shared" si="32"/>
        <v>9.6000000000000014</v>
      </c>
      <c r="AD122" s="57">
        <f t="shared" si="33"/>
        <v>800</v>
      </c>
      <c r="AE122" s="57">
        <f t="shared" si="34"/>
        <v>50</v>
      </c>
      <c r="AF122" s="57">
        <f t="shared" si="35"/>
        <v>80</v>
      </c>
      <c r="AG122" s="57">
        <f t="shared" si="36"/>
        <v>1.25</v>
      </c>
      <c r="AH122" s="57">
        <f t="shared" si="37"/>
        <v>6.25</v>
      </c>
      <c r="AI122" s="57">
        <v>4000</v>
      </c>
      <c r="AK122" s="57">
        <f t="shared" si="39"/>
        <v>550</v>
      </c>
      <c r="AL122" s="57">
        <f t="shared" si="40"/>
        <v>24</v>
      </c>
      <c r="AM122" s="57" t="str">
        <f t="shared" si="52"/>
        <v>1340421986</v>
      </c>
      <c r="AN122" s="57">
        <f t="shared" si="52"/>
        <v>200</v>
      </c>
      <c r="AO122" s="57">
        <f t="shared" si="52"/>
        <v>30</v>
      </c>
      <c r="AP122" s="57">
        <f t="shared" si="41"/>
        <v>160</v>
      </c>
      <c r="AQ122" s="57">
        <f t="shared" si="42"/>
        <v>319.96800000000002</v>
      </c>
      <c r="AR122" s="57">
        <f t="shared" si="43"/>
        <v>9.6000000000000014</v>
      </c>
      <c r="AS122" s="57">
        <f t="shared" si="53"/>
        <v>50</v>
      </c>
      <c r="AT122" s="57">
        <f t="shared" si="53"/>
        <v>80</v>
      </c>
      <c r="AU122" s="57">
        <f t="shared" si="44"/>
        <v>250</v>
      </c>
      <c r="AV122" s="57">
        <f t="shared" si="45"/>
        <v>6.25</v>
      </c>
      <c r="AW122" s="57">
        <f t="shared" si="46"/>
        <v>6</v>
      </c>
      <c r="AX122" s="382">
        <f t="shared" si="47"/>
        <v>16.580297935199283</v>
      </c>
      <c r="AY122" s="382">
        <f t="shared" si="48"/>
        <v>552.62133018019199</v>
      </c>
      <c r="AZ122" s="57">
        <f t="shared" si="49"/>
        <v>4</v>
      </c>
      <c r="BA122" s="382">
        <f t="shared" si="50"/>
        <v>7.9577471545947667</v>
      </c>
      <c r="BB122" s="382">
        <f t="shared" si="51"/>
        <v>318.3098861837907</v>
      </c>
    </row>
    <row r="123" spans="1:54" x14ac:dyDescent="0.25">
      <c r="A123" s="57">
        <f t="shared" si="28"/>
        <v>121</v>
      </c>
      <c r="B123" s="57">
        <v>550</v>
      </c>
      <c r="C123" s="57">
        <v>3</v>
      </c>
      <c r="D123" s="57" t="str">
        <f>'[3]550 KHz'!A31</f>
        <v>11001</v>
      </c>
      <c r="E123" s="57">
        <f>'[3]550 KHz'!B31</f>
        <v>3</v>
      </c>
      <c r="F123" s="57" t="str">
        <f>'[3]550 KHz'!C31</f>
        <v>13</v>
      </c>
      <c r="G123" s="57" t="str">
        <f>'[3]550 KHz'!D31</f>
        <v>00</v>
      </c>
      <c r="H123" s="57" t="str">
        <f>'[3]550 KHz'!E31</f>
        <v>01</v>
      </c>
      <c r="I123" s="57" t="str">
        <f>'[3]550 KHz'!F31</f>
        <v>00</v>
      </c>
      <c r="J123" s="57" t="str">
        <f>'[3]550 KHz'!G31</f>
        <v>11</v>
      </c>
      <c r="K123" s="57" t="str">
        <f>'[3]550 KHz'!H31</f>
        <v>80</v>
      </c>
      <c r="L123" s="57" t="str">
        <f>'[3]550 KHz'!I31</f>
        <v>100000</v>
      </c>
      <c r="M123" s="57" t="str">
        <f>'[3]550 KHz'!J31</f>
        <v>00</v>
      </c>
      <c r="N123" s="57" t="str">
        <f>'[3]550 KHz'!K31</f>
        <v>42</v>
      </c>
      <c r="O123" s="57" t="str">
        <f>'[3]550 KHz'!L31</f>
        <v>01</v>
      </c>
      <c r="P123" s="57" t="str">
        <f>'[3]550 KHz'!M31</f>
        <v>00001</v>
      </c>
      <c r="Q123" s="57" t="str">
        <f>'[3]550 KHz'!N31</f>
        <v>0</v>
      </c>
      <c r="R123" s="57" t="str">
        <f>'[3]550 KHz'!O31</f>
        <v>19</v>
      </c>
      <c r="S123" s="57" t="str">
        <f>'[3]550 KHz'!P31</f>
        <v>000110</v>
      </c>
      <c r="T123" s="57" t="str">
        <f>'[3]550 KHz'!Q31</f>
        <v>01</v>
      </c>
      <c r="U123" s="57" t="str">
        <f>'[3]550 KHz'!R31</f>
        <v>86</v>
      </c>
      <c r="V123" s="57" t="str">
        <f>'[3]550 KHz'!S31</f>
        <v>10</v>
      </c>
      <c r="W123" s="57" t="str">
        <f>'[3]550 KHz'!T31</f>
        <v>00011</v>
      </c>
      <c r="X123" s="57" t="str">
        <f>'[3]550 KHz'!U31</f>
        <v>0</v>
      </c>
      <c r="Y123" s="57" t="str">
        <f t="shared" si="38"/>
        <v>1380421986</v>
      </c>
      <c r="Z123" s="57">
        <f t="shared" si="29"/>
        <v>200</v>
      </c>
      <c r="AA123" s="57">
        <f t="shared" si="30"/>
        <v>30</v>
      </c>
      <c r="AB123" s="57">
        <f t="shared" si="31"/>
        <v>1.9998</v>
      </c>
      <c r="AC123" s="57">
        <f t="shared" si="32"/>
        <v>9.6000000000000014</v>
      </c>
      <c r="AD123" s="57">
        <f t="shared" si="33"/>
        <v>800</v>
      </c>
      <c r="AE123" s="57">
        <f t="shared" si="34"/>
        <v>50</v>
      </c>
      <c r="AF123" s="57">
        <f t="shared" si="35"/>
        <v>160</v>
      </c>
      <c r="AG123" s="57">
        <f t="shared" si="36"/>
        <v>1.25</v>
      </c>
      <c r="AH123" s="57">
        <f t="shared" si="37"/>
        <v>6.25</v>
      </c>
      <c r="AI123" s="57">
        <v>4000</v>
      </c>
      <c r="AK123" s="57">
        <f t="shared" si="39"/>
        <v>550</v>
      </c>
      <c r="AL123" s="57">
        <f t="shared" si="40"/>
        <v>25</v>
      </c>
      <c r="AM123" s="57" t="str">
        <f t="shared" si="52"/>
        <v>1380421986</v>
      </c>
      <c r="AN123" s="57">
        <f t="shared" si="52"/>
        <v>200</v>
      </c>
      <c r="AO123" s="57">
        <f t="shared" si="52"/>
        <v>30</v>
      </c>
      <c r="AP123" s="57">
        <f t="shared" si="41"/>
        <v>160</v>
      </c>
      <c r="AQ123" s="57">
        <f t="shared" si="42"/>
        <v>319.96800000000002</v>
      </c>
      <c r="AR123" s="57">
        <f t="shared" si="43"/>
        <v>9.6000000000000014</v>
      </c>
      <c r="AS123" s="57">
        <f t="shared" si="53"/>
        <v>50</v>
      </c>
      <c r="AT123" s="57">
        <f t="shared" si="53"/>
        <v>160</v>
      </c>
      <c r="AU123" s="57">
        <f t="shared" si="44"/>
        <v>250</v>
      </c>
      <c r="AV123" s="57">
        <f t="shared" si="45"/>
        <v>6.25</v>
      </c>
      <c r="AW123" s="57">
        <f t="shared" si="46"/>
        <v>6</v>
      </c>
      <c r="AX123" s="382">
        <f t="shared" si="47"/>
        <v>16.580297935199283</v>
      </c>
      <c r="AY123" s="382">
        <f t="shared" si="48"/>
        <v>552.62133018019199</v>
      </c>
      <c r="AZ123" s="57">
        <f t="shared" si="49"/>
        <v>8</v>
      </c>
      <c r="BA123" s="382">
        <f t="shared" si="50"/>
        <v>3.9788735772973833</v>
      </c>
      <c r="BB123" s="382">
        <f t="shared" si="51"/>
        <v>159.15494309189535</v>
      </c>
    </row>
    <row r="124" spans="1:54" x14ac:dyDescent="0.25">
      <c r="A124" s="57">
        <f t="shared" si="28"/>
        <v>122</v>
      </c>
      <c r="B124" s="57">
        <v>550</v>
      </c>
      <c r="C124" s="57">
        <v>3</v>
      </c>
      <c r="D124" s="57" t="str">
        <f>'[3]550 KHz'!A32</f>
        <v>11010</v>
      </c>
      <c r="E124" s="57">
        <f>'[3]550 KHz'!B32</f>
        <v>3</v>
      </c>
      <c r="F124" s="57" t="str">
        <f>'[3]550 KHz'!C32</f>
        <v>13</v>
      </c>
      <c r="G124" s="57" t="str">
        <f>'[3]550 KHz'!D32</f>
        <v>00</v>
      </c>
      <c r="H124" s="57" t="str">
        <f>'[3]550 KHz'!E32</f>
        <v>01</v>
      </c>
      <c r="I124" s="57" t="str">
        <f>'[3]550 KHz'!F32</f>
        <v>00</v>
      </c>
      <c r="J124" s="57" t="str">
        <f>'[3]550 KHz'!G32</f>
        <v>11</v>
      </c>
      <c r="K124" s="57" t="str">
        <f>'[3]550 KHz'!H32</f>
        <v>0B</v>
      </c>
      <c r="L124" s="57" t="str">
        <f>'[3]550 KHz'!I32</f>
        <v>000010</v>
      </c>
      <c r="M124" s="57" t="str">
        <f>'[3]550 KHz'!J32</f>
        <v>11</v>
      </c>
      <c r="N124" s="57" t="str">
        <f>'[3]550 KHz'!K32</f>
        <v>18</v>
      </c>
      <c r="O124" s="57" t="str">
        <f>'[3]550 KHz'!L32</f>
        <v>00</v>
      </c>
      <c r="P124" s="57" t="str">
        <f>'[3]550 KHz'!M32</f>
        <v>01100</v>
      </c>
      <c r="Q124" s="57" t="str">
        <f>'[3]550 KHz'!N32</f>
        <v>0</v>
      </c>
      <c r="R124" s="57" t="str">
        <f>'[3]550 KHz'!O32</f>
        <v>1C</v>
      </c>
      <c r="S124" s="57" t="str">
        <f>'[3]550 KHz'!P32</f>
        <v>000111</v>
      </c>
      <c r="T124" s="57" t="str">
        <f>'[3]550 KHz'!Q32</f>
        <v>00</v>
      </c>
      <c r="U124" s="57" t="str">
        <f>'[3]550 KHz'!R32</f>
        <v>C6</v>
      </c>
      <c r="V124" s="57" t="str">
        <f>'[3]550 KHz'!S32</f>
        <v>11</v>
      </c>
      <c r="W124" s="57" t="str">
        <f>'[3]550 KHz'!T32</f>
        <v>00011</v>
      </c>
      <c r="X124" s="57" t="str">
        <f>'[3]550 KHz'!U32</f>
        <v>0</v>
      </c>
      <c r="Y124" s="57" t="str">
        <f t="shared" si="38"/>
        <v>130B181CC6</v>
      </c>
      <c r="Z124" s="57">
        <f t="shared" si="29"/>
        <v>200</v>
      </c>
      <c r="AA124" s="57">
        <f t="shared" si="30"/>
        <v>35</v>
      </c>
      <c r="AB124" s="57">
        <f t="shared" si="31"/>
        <v>0.99990000000000001</v>
      </c>
      <c r="AC124" s="57">
        <f t="shared" si="32"/>
        <v>9.6000000000000014</v>
      </c>
      <c r="AD124" s="57">
        <f t="shared" si="33"/>
        <v>800</v>
      </c>
      <c r="AE124" s="57">
        <f t="shared" si="34"/>
        <v>50</v>
      </c>
      <c r="AF124" s="57">
        <f t="shared" si="35"/>
        <v>10</v>
      </c>
      <c r="AG124" s="57">
        <f t="shared" si="36"/>
        <v>15</v>
      </c>
      <c r="AH124" s="57">
        <f t="shared" si="37"/>
        <v>75</v>
      </c>
      <c r="AI124" s="57">
        <v>4000</v>
      </c>
      <c r="AK124" s="57">
        <f t="shared" si="39"/>
        <v>550</v>
      </c>
      <c r="AL124" s="57">
        <f t="shared" si="40"/>
        <v>26</v>
      </c>
      <c r="AM124" s="57" t="str">
        <f t="shared" si="52"/>
        <v>130B181CC6</v>
      </c>
      <c r="AN124" s="57">
        <f t="shared" si="52"/>
        <v>200</v>
      </c>
      <c r="AO124" s="57">
        <f t="shared" si="52"/>
        <v>35</v>
      </c>
      <c r="AP124" s="57">
        <f t="shared" si="41"/>
        <v>160</v>
      </c>
      <c r="AQ124" s="57">
        <f t="shared" si="42"/>
        <v>159.98400000000001</v>
      </c>
      <c r="AR124" s="57">
        <f t="shared" si="43"/>
        <v>9.6000000000000014</v>
      </c>
      <c r="AS124" s="57">
        <f t="shared" si="53"/>
        <v>50</v>
      </c>
      <c r="AT124" s="57">
        <f t="shared" si="53"/>
        <v>10</v>
      </c>
      <c r="AU124" s="57">
        <f t="shared" si="44"/>
        <v>3000</v>
      </c>
      <c r="AV124" s="57">
        <f t="shared" si="45"/>
        <v>75</v>
      </c>
      <c r="AW124" s="57">
        <f t="shared" si="46"/>
        <v>7</v>
      </c>
      <c r="AX124" s="382">
        <f t="shared" si="47"/>
        <v>28.423367888913059</v>
      </c>
      <c r="AY124" s="382">
        <f t="shared" si="48"/>
        <v>473.67542586873606</v>
      </c>
      <c r="AZ124" s="57">
        <f t="shared" si="49"/>
        <v>0.5</v>
      </c>
      <c r="BA124" s="382">
        <f t="shared" si="50"/>
        <v>5.3051647697298447</v>
      </c>
      <c r="BB124" s="382">
        <f t="shared" si="51"/>
        <v>212.20659078919377</v>
      </c>
    </row>
    <row r="125" spans="1:54" x14ac:dyDescent="0.25">
      <c r="A125" s="57">
        <f t="shared" si="28"/>
        <v>123</v>
      </c>
      <c r="B125" s="57">
        <v>550</v>
      </c>
      <c r="C125" s="57">
        <v>3</v>
      </c>
      <c r="D125" s="57" t="str">
        <f>'[3]550 KHz'!A33</f>
        <v>11011</v>
      </c>
      <c r="E125" s="57">
        <f>'[3]550 KHz'!B33</f>
        <v>3</v>
      </c>
      <c r="F125" s="57" t="str">
        <f>'[3]550 KHz'!C33</f>
        <v>13</v>
      </c>
      <c r="G125" s="57" t="str">
        <f>'[3]550 KHz'!D33</f>
        <v>00</v>
      </c>
      <c r="H125" s="57" t="str">
        <f>'[3]550 KHz'!E33</f>
        <v>01</v>
      </c>
      <c r="I125" s="57" t="str">
        <f>'[3]550 KHz'!F33</f>
        <v>00</v>
      </c>
      <c r="J125" s="57" t="str">
        <f>'[3]550 KHz'!G33</f>
        <v>11</v>
      </c>
      <c r="K125" s="57" t="str">
        <f>'[3]550 KHz'!H33</f>
        <v>11</v>
      </c>
      <c r="L125" s="57" t="str">
        <f>'[3]550 KHz'!I33</f>
        <v>000100</v>
      </c>
      <c r="M125" s="57" t="str">
        <f>'[3]550 KHz'!J33</f>
        <v>01</v>
      </c>
      <c r="N125" s="57" t="str">
        <f>'[3]550 KHz'!K33</f>
        <v>8C</v>
      </c>
      <c r="O125" s="57" t="str">
        <f>'[3]550 KHz'!L33</f>
        <v>10</v>
      </c>
      <c r="P125" s="57" t="str">
        <f>'[3]550 KHz'!M33</f>
        <v>00110</v>
      </c>
      <c r="Q125" s="57" t="str">
        <f>'[3]550 KHz'!N33</f>
        <v>0</v>
      </c>
      <c r="R125" s="57" t="str">
        <f>'[3]550 KHz'!O33</f>
        <v>1C</v>
      </c>
      <c r="S125" s="57" t="str">
        <f>'[3]550 KHz'!P33</f>
        <v>000111</v>
      </c>
      <c r="T125" s="57" t="str">
        <f>'[3]550 KHz'!Q33</f>
        <v>00</v>
      </c>
      <c r="U125" s="57" t="str">
        <f>'[3]550 KHz'!R33</f>
        <v>C6</v>
      </c>
      <c r="V125" s="57" t="str">
        <f>'[3]550 KHz'!S33</f>
        <v>11</v>
      </c>
      <c r="W125" s="57" t="str">
        <f>'[3]550 KHz'!T33</f>
        <v>00011</v>
      </c>
      <c r="X125" s="57" t="str">
        <f>'[3]550 KHz'!U33</f>
        <v>0</v>
      </c>
      <c r="Y125" s="57" t="str">
        <f t="shared" si="38"/>
        <v>13118C1CC6</v>
      </c>
      <c r="Z125" s="57">
        <f t="shared" si="29"/>
        <v>200</v>
      </c>
      <c r="AA125" s="57">
        <f t="shared" si="30"/>
        <v>35</v>
      </c>
      <c r="AB125" s="57">
        <f t="shared" si="31"/>
        <v>0.99990000000000001</v>
      </c>
      <c r="AC125" s="57">
        <f t="shared" si="32"/>
        <v>9.6000000000000014</v>
      </c>
      <c r="AD125" s="57">
        <f t="shared" si="33"/>
        <v>800</v>
      </c>
      <c r="AE125" s="57">
        <f t="shared" si="34"/>
        <v>50</v>
      </c>
      <c r="AF125" s="57">
        <f t="shared" si="35"/>
        <v>20</v>
      </c>
      <c r="AG125" s="57">
        <f t="shared" si="36"/>
        <v>7.5</v>
      </c>
      <c r="AH125" s="57">
        <f t="shared" si="37"/>
        <v>37.5</v>
      </c>
      <c r="AI125" s="57">
        <v>4000</v>
      </c>
      <c r="AK125" s="57">
        <f t="shared" si="39"/>
        <v>550</v>
      </c>
      <c r="AL125" s="57">
        <f t="shared" si="40"/>
        <v>27</v>
      </c>
      <c r="AM125" s="57" t="str">
        <f t="shared" si="52"/>
        <v>13118C1CC6</v>
      </c>
      <c r="AN125" s="57">
        <f t="shared" si="52"/>
        <v>200</v>
      </c>
      <c r="AO125" s="57">
        <f t="shared" si="52"/>
        <v>35</v>
      </c>
      <c r="AP125" s="57">
        <f t="shared" si="41"/>
        <v>160</v>
      </c>
      <c r="AQ125" s="57">
        <f t="shared" si="42"/>
        <v>159.98400000000001</v>
      </c>
      <c r="AR125" s="57">
        <f t="shared" si="43"/>
        <v>9.6000000000000014</v>
      </c>
      <c r="AS125" s="57">
        <f t="shared" si="53"/>
        <v>50</v>
      </c>
      <c r="AT125" s="57">
        <f t="shared" si="53"/>
        <v>20</v>
      </c>
      <c r="AU125" s="57">
        <f t="shared" si="44"/>
        <v>1500</v>
      </c>
      <c r="AV125" s="57">
        <f t="shared" si="45"/>
        <v>37.5</v>
      </c>
      <c r="AW125" s="57">
        <f t="shared" si="46"/>
        <v>7</v>
      </c>
      <c r="AX125" s="382">
        <f t="shared" si="47"/>
        <v>28.423367888913059</v>
      </c>
      <c r="AY125" s="382">
        <f t="shared" si="48"/>
        <v>473.67542586873606</v>
      </c>
      <c r="AZ125" s="57">
        <f t="shared" si="49"/>
        <v>1</v>
      </c>
      <c r="BA125" s="382">
        <f t="shared" si="50"/>
        <v>5.3051647697298447</v>
      </c>
      <c r="BB125" s="382">
        <f t="shared" si="51"/>
        <v>212.20659078919377</v>
      </c>
    </row>
    <row r="126" spans="1:54" x14ac:dyDescent="0.25">
      <c r="A126" s="57">
        <f t="shared" si="28"/>
        <v>124</v>
      </c>
      <c r="B126" s="57">
        <v>550</v>
      </c>
      <c r="C126" s="57">
        <v>3</v>
      </c>
      <c r="D126" s="57" t="str">
        <f>'[3]550 KHz'!A34</f>
        <v>11100</v>
      </c>
      <c r="E126" s="57">
        <f>'[3]550 KHz'!B34</f>
        <v>3</v>
      </c>
      <c r="F126" s="57" t="str">
        <f>'[3]550 KHz'!C34</f>
        <v>13</v>
      </c>
      <c r="G126" s="57" t="str">
        <f>'[3]550 KHz'!D34</f>
        <v>00</v>
      </c>
      <c r="H126" s="57" t="str">
        <f>'[3]550 KHz'!E34</f>
        <v>01</v>
      </c>
      <c r="I126" s="57" t="str">
        <f>'[3]550 KHz'!F34</f>
        <v>00</v>
      </c>
      <c r="J126" s="57" t="str">
        <f>'[3]550 KHz'!G34</f>
        <v>11</v>
      </c>
      <c r="K126" s="57" t="str">
        <f>'[3]550 KHz'!H34</f>
        <v>20</v>
      </c>
      <c r="L126" s="57" t="str">
        <f>'[3]550 KHz'!I34</f>
        <v>001000</v>
      </c>
      <c r="M126" s="57" t="str">
        <f>'[3]550 KHz'!J34</f>
        <v>00</v>
      </c>
      <c r="N126" s="57" t="str">
        <f>'[3]550 KHz'!K34</f>
        <v>C6</v>
      </c>
      <c r="O126" s="57" t="str">
        <f>'[3]550 KHz'!L34</f>
        <v>11</v>
      </c>
      <c r="P126" s="57" t="str">
        <f>'[3]550 KHz'!M34</f>
        <v>00011</v>
      </c>
      <c r="Q126" s="57" t="str">
        <f>'[3]550 KHz'!N34</f>
        <v>0</v>
      </c>
      <c r="R126" s="57" t="str">
        <f>'[3]550 KHz'!O34</f>
        <v>1C</v>
      </c>
      <c r="S126" s="57" t="str">
        <f>'[3]550 KHz'!P34</f>
        <v>000111</v>
      </c>
      <c r="T126" s="57" t="str">
        <f>'[3]550 KHz'!Q34</f>
        <v>00</v>
      </c>
      <c r="U126" s="57" t="str">
        <f>'[3]550 KHz'!R34</f>
        <v>C6</v>
      </c>
      <c r="V126" s="57" t="str">
        <f>'[3]550 KHz'!S34</f>
        <v>11</v>
      </c>
      <c r="W126" s="57" t="str">
        <f>'[3]550 KHz'!T34</f>
        <v>00011</v>
      </c>
      <c r="X126" s="57" t="str">
        <f>'[3]550 KHz'!U34</f>
        <v>0</v>
      </c>
      <c r="Y126" s="57" t="str">
        <f t="shared" si="38"/>
        <v>1320C61CC6</v>
      </c>
      <c r="Z126" s="57">
        <f t="shared" si="29"/>
        <v>200</v>
      </c>
      <c r="AA126" s="57">
        <f t="shared" si="30"/>
        <v>35</v>
      </c>
      <c r="AB126" s="57">
        <f t="shared" si="31"/>
        <v>0.99990000000000001</v>
      </c>
      <c r="AC126" s="57">
        <f t="shared" si="32"/>
        <v>9.6000000000000014</v>
      </c>
      <c r="AD126" s="57">
        <f t="shared" si="33"/>
        <v>800</v>
      </c>
      <c r="AE126" s="57">
        <f t="shared" si="34"/>
        <v>50</v>
      </c>
      <c r="AF126" s="57">
        <f t="shared" si="35"/>
        <v>40</v>
      </c>
      <c r="AG126" s="57">
        <f t="shared" si="36"/>
        <v>3.75</v>
      </c>
      <c r="AH126" s="57">
        <f t="shared" si="37"/>
        <v>18.75</v>
      </c>
      <c r="AI126" s="57">
        <v>4000</v>
      </c>
      <c r="AK126" s="57">
        <f t="shared" si="39"/>
        <v>550</v>
      </c>
      <c r="AL126" s="57">
        <f t="shared" si="40"/>
        <v>28</v>
      </c>
      <c r="AM126" s="57" t="str">
        <f t="shared" si="52"/>
        <v>1320C61CC6</v>
      </c>
      <c r="AN126" s="57">
        <f t="shared" si="52"/>
        <v>200</v>
      </c>
      <c r="AO126" s="57">
        <f t="shared" si="52"/>
        <v>35</v>
      </c>
      <c r="AP126" s="57">
        <f t="shared" si="41"/>
        <v>160</v>
      </c>
      <c r="AQ126" s="57">
        <f t="shared" si="42"/>
        <v>159.98400000000001</v>
      </c>
      <c r="AR126" s="57">
        <f t="shared" si="43"/>
        <v>9.6000000000000014</v>
      </c>
      <c r="AS126" s="57">
        <f t="shared" si="53"/>
        <v>50</v>
      </c>
      <c r="AT126" s="57">
        <f t="shared" si="53"/>
        <v>40</v>
      </c>
      <c r="AU126" s="57">
        <f t="shared" si="44"/>
        <v>750</v>
      </c>
      <c r="AV126" s="57">
        <f t="shared" si="45"/>
        <v>18.75</v>
      </c>
      <c r="AW126" s="57">
        <f t="shared" si="46"/>
        <v>7</v>
      </c>
      <c r="AX126" s="382">
        <f t="shared" si="47"/>
        <v>28.423367888913059</v>
      </c>
      <c r="AY126" s="382">
        <f t="shared" si="48"/>
        <v>473.67542586873606</v>
      </c>
      <c r="AZ126" s="57">
        <f t="shared" si="49"/>
        <v>2</v>
      </c>
      <c r="BA126" s="382">
        <f t="shared" si="50"/>
        <v>5.3051647697298447</v>
      </c>
      <c r="BB126" s="382">
        <f t="shared" si="51"/>
        <v>212.20659078919377</v>
      </c>
    </row>
    <row r="127" spans="1:54" x14ac:dyDescent="0.25">
      <c r="A127" s="57">
        <f t="shared" si="28"/>
        <v>125</v>
      </c>
      <c r="B127" s="57">
        <v>550</v>
      </c>
      <c r="C127" s="57">
        <v>3</v>
      </c>
      <c r="D127" s="57" t="str">
        <f>'[3]550 KHz'!A35</f>
        <v>11101</v>
      </c>
      <c r="E127" s="57">
        <f>'[3]550 KHz'!B35</f>
        <v>3</v>
      </c>
      <c r="F127" s="57" t="str">
        <f>'[3]550 KHz'!C35</f>
        <v>13</v>
      </c>
      <c r="G127" s="57" t="str">
        <f>'[3]550 KHz'!D35</f>
        <v>00</v>
      </c>
      <c r="H127" s="57" t="str">
        <f>'[3]550 KHz'!E35</f>
        <v>01</v>
      </c>
      <c r="I127" s="57" t="str">
        <f>'[3]550 KHz'!F35</f>
        <v>00</v>
      </c>
      <c r="J127" s="57" t="str">
        <f>'[3]550 KHz'!G35</f>
        <v>11</v>
      </c>
      <c r="K127" s="57" t="str">
        <f>'[3]550 KHz'!H35</f>
        <v>40</v>
      </c>
      <c r="L127" s="57" t="str">
        <f>'[3]550 KHz'!I35</f>
        <v>010000</v>
      </c>
      <c r="M127" s="57" t="str">
        <f>'[3]550 KHz'!J35</f>
        <v>00</v>
      </c>
      <c r="N127" s="57" t="str">
        <f>'[3]550 KHz'!K35</f>
        <v>42</v>
      </c>
      <c r="O127" s="57" t="str">
        <f>'[3]550 KHz'!L35</f>
        <v>01</v>
      </c>
      <c r="P127" s="57" t="str">
        <f>'[3]550 KHz'!M35</f>
        <v>00001</v>
      </c>
      <c r="Q127" s="57" t="str">
        <f>'[3]550 KHz'!N35</f>
        <v>0</v>
      </c>
      <c r="R127" s="57" t="str">
        <f>'[3]550 KHz'!O35</f>
        <v>1C</v>
      </c>
      <c r="S127" s="57" t="str">
        <f>'[3]550 KHz'!P35</f>
        <v>000111</v>
      </c>
      <c r="T127" s="57" t="str">
        <f>'[3]550 KHz'!Q35</f>
        <v>00</v>
      </c>
      <c r="U127" s="57" t="str">
        <f>'[3]550 KHz'!R35</f>
        <v>C6</v>
      </c>
      <c r="V127" s="57" t="str">
        <f>'[3]550 KHz'!S35</f>
        <v>11</v>
      </c>
      <c r="W127" s="57" t="str">
        <f>'[3]550 KHz'!T35</f>
        <v>00011</v>
      </c>
      <c r="X127" s="57" t="str">
        <f>'[3]550 KHz'!U35</f>
        <v>0</v>
      </c>
      <c r="Y127" s="57" t="str">
        <f t="shared" si="38"/>
        <v>1340421CC6</v>
      </c>
      <c r="Z127" s="57">
        <f t="shared" si="29"/>
        <v>200</v>
      </c>
      <c r="AA127" s="57">
        <f t="shared" si="30"/>
        <v>35</v>
      </c>
      <c r="AB127" s="57">
        <f t="shared" si="31"/>
        <v>0.99990000000000001</v>
      </c>
      <c r="AC127" s="57">
        <f t="shared" si="32"/>
        <v>9.6000000000000014</v>
      </c>
      <c r="AD127" s="57">
        <f t="shared" si="33"/>
        <v>800</v>
      </c>
      <c r="AE127" s="57">
        <f t="shared" si="34"/>
        <v>50</v>
      </c>
      <c r="AF127" s="57">
        <f t="shared" si="35"/>
        <v>80</v>
      </c>
      <c r="AG127" s="57">
        <f t="shared" si="36"/>
        <v>1.25</v>
      </c>
      <c r="AH127" s="57">
        <f t="shared" si="37"/>
        <v>6.25</v>
      </c>
      <c r="AI127" s="57">
        <v>4000</v>
      </c>
      <c r="AK127" s="57">
        <f t="shared" si="39"/>
        <v>550</v>
      </c>
      <c r="AL127" s="57">
        <f t="shared" si="40"/>
        <v>29</v>
      </c>
      <c r="AM127" s="57" t="str">
        <f t="shared" si="52"/>
        <v>1340421CC6</v>
      </c>
      <c r="AN127" s="57">
        <f t="shared" si="52"/>
        <v>200</v>
      </c>
      <c r="AO127" s="57">
        <f t="shared" si="52"/>
        <v>35</v>
      </c>
      <c r="AP127" s="57">
        <f t="shared" si="41"/>
        <v>160</v>
      </c>
      <c r="AQ127" s="57">
        <f t="shared" si="42"/>
        <v>159.98400000000001</v>
      </c>
      <c r="AR127" s="57">
        <f t="shared" si="43"/>
        <v>9.6000000000000014</v>
      </c>
      <c r="AS127" s="57">
        <f t="shared" si="53"/>
        <v>50</v>
      </c>
      <c r="AT127" s="57">
        <f t="shared" si="53"/>
        <v>80</v>
      </c>
      <c r="AU127" s="57">
        <f t="shared" si="44"/>
        <v>250</v>
      </c>
      <c r="AV127" s="57">
        <f t="shared" si="45"/>
        <v>6.25</v>
      </c>
      <c r="AW127" s="57">
        <f t="shared" si="46"/>
        <v>7</v>
      </c>
      <c r="AX127" s="382">
        <f t="shared" si="47"/>
        <v>28.423367888913059</v>
      </c>
      <c r="AY127" s="382">
        <f t="shared" si="48"/>
        <v>473.67542586873606</v>
      </c>
      <c r="AZ127" s="57">
        <f t="shared" si="49"/>
        <v>4</v>
      </c>
      <c r="BA127" s="382">
        <f t="shared" si="50"/>
        <v>7.9577471545947667</v>
      </c>
      <c r="BB127" s="382">
        <f t="shared" si="51"/>
        <v>318.3098861837907</v>
      </c>
    </row>
    <row r="128" spans="1:54" x14ac:dyDescent="0.25">
      <c r="A128" s="57">
        <f t="shared" si="28"/>
        <v>126</v>
      </c>
      <c r="B128" s="57">
        <v>550</v>
      </c>
      <c r="C128" s="57">
        <v>3</v>
      </c>
      <c r="D128" s="57" t="str">
        <f>'[3]550 KHz'!A36</f>
        <v>11110</v>
      </c>
      <c r="E128" s="57">
        <f>'[3]550 KHz'!B36</f>
        <v>3</v>
      </c>
      <c r="F128" s="57" t="str">
        <f>'[3]550 KHz'!C36</f>
        <v>13</v>
      </c>
      <c r="G128" s="57" t="str">
        <f>'[3]550 KHz'!D36</f>
        <v>00</v>
      </c>
      <c r="H128" s="57" t="str">
        <f>'[3]550 KHz'!E36</f>
        <v>01</v>
      </c>
      <c r="I128" s="57" t="str">
        <f>'[3]550 KHz'!F36</f>
        <v>00</v>
      </c>
      <c r="J128" s="57" t="str">
        <f>'[3]550 KHz'!G36</f>
        <v>11</v>
      </c>
      <c r="K128" s="57" t="str">
        <f>'[3]550 KHz'!H36</f>
        <v>80</v>
      </c>
      <c r="L128" s="57" t="str">
        <f>'[3]550 KHz'!I36</f>
        <v>100000</v>
      </c>
      <c r="M128" s="57" t="str">
        <f>'[3]550 KHz'!J36</f>
        <v>00</v>
      </c>
      <c r="N128" s="57" t="str">
        <f>'[3]550 KHz'!K36</f>
        <v>42</v>
      </c>
      <c r="O128" s="57" t="str">
        <f>'[3]550 KHz'!L36</f>
        <v>01</v>
      </c>
      <c r="P128" s="57" t="str">
        <f>'[3]550 KHz'!M36</f>
        <v>00001</v>
      </c>
      <c r="Q128" s="57" t="str">
        <f>'[3]550 KHz'!N36</f>
        <v>0</v>
      </c>
      <c r="R128" s="57" t="str">
        <f>'[3]550 KHz'!O36</f>
        <v>1C</v>
      </c>
      <c r="S128" s="57" t="str">
        <f>'[3]550 KHz'!P36</f>
        <v>000111</v>
      </c>
      <c r="T128" s="57" t="str">
        <f>'[3]550 KHz'!Q36</f>
        <v>00</v>
      </c>
      <c r="U128" s="57" t="str">
        <f>'[3]550 KHz'!R36</f>
        <v>C6</v>
      </c>
      <c r="V128" s="57" t="str">
        <f>'[3]550 KHz'!S36</f>
        <v>11</v>
      </c>
      <c r="W128" s="57" t="str">
        <f>'[3]550 KHz'!T36</f>
        <v>00011</v>
      </c>
      <c r="X128" s="57" t="str">
        <f>'[3]550 KHz'!U36</f>
        <v>0</v>
      </c>
      <c r="Y128" s="57" t="str">
        <f t="shared" si="38"/>
        <v>1380421CC6</v>
      </c>
      <c r="Z128" s="57">
        <f t="shared" si="29"/>
        <v>200</v>
      </c>
      <c r="AA128" s="57">
        <f t="shared" si="30"/>
        <v>35</v>
      </c>
      <c r="AB128" s="57">
        <f t="shared" si="31"/>
        <v>0.99990000000000001</v>
      </c>
      <c r="AC128" s="57">
        <f t="shared" si="32"/>
        <v>9.6000000000000014</v>
      </c>
      <c r="AD128" s="57">
        <f t="shared" si="33"/>
        <v>800</v>
      </c>
      <c r="AE128" s="57">
        <f t="shared" si="34"/>
        <v>50</v>
      </c>
      <c r="AF128" s="57">
        <f t="shared" si="35"/>
        <v>160</v>
      </c>
      <c r="AG128" s="57">
        <f t="shared" si="36"/>
        <v>1.25</v>
      </c>
      <c r="AH128" s="57">
        <f t="shared" si="37"/>
        <v>6.25</v>
      </c>
      <c r="AI128" s="57">
        <v>4000</v>
      </c>
      <c r="AK128" s="57">
        <f t="shared" si="39"/>
        <v>550</v>
      </c>
      <c r="AL128" s="57">
        <f t="shared" si="40"/>
        <v>30</v>
      </c>
      <c r="AM128" s="57" t="str">
        <f t="shared" si="52"/>
        <v>1380421CC6</v>
      </c>
      <c r="AN128" s="57">
        <f t="shared" si="52"/>
        <v>200</v>
      </c>
      <c r="AO128" s="57">
        <f t="shared" si="52"/>
        <v>35</v>
      </c>
      <c r="AP128" s="57">
        <f t="shared" si="41"/>
        <v>160</v>
      </c>
      <c r="AQ128" s="57">
        <f t="shared" si="42"/>
        <v>159.98400000000001</v>
      </c>
      <c r="AR128" s="57">
        <f t="shared" si="43"/>
        <v>9.6000000000000014</v>
      </c>
      <c r="AS128" s="57">
        <f t="shared" si="53"/>
        <v>50</v>
      </c>
      <c r="AT128" s="57">
        <f t="shared" si="53"/>
        <v>160</v>
      </c>
      <c r="AU128" s="57">
        <f t="shared" si="44"/>
        <v>250</v>
      </c>
      <c r="AV128" s="57">
        <f t="shared" si="45"/>
        <v>6.25</v>
      </c>
      <c r="AW128" s="57">
        <f t="shared" si="46"/>
        <v>7</v>
      </c>
      <c r="AX128" s="382">
        <f t="shared" si="47"/>
        <v>28.423367888913059</v>
      </c>
      <c r="AY128" s="382">
        <f t="shared" si="48"/>
        <v>473.67542586873606</v>
      </c>
      <c r="AZ128" s="57">
        <f t="shared" si="49"/>
        <v>8</v>
      </c>
      <c r="BA128" s="382">
        <f t="shared" si="50"/>
        <v>3.9788735772973833</v>
      </c>
      <c r="BB128" s="382">
        <f t="shared" si="51"/>
        <v>159.15494309189535</v>
      </c>
    </row>
    <row r="129" spans="1:54" x14ac:dyDescent="0.25">
      <c r="A129" s="57">
        <f t="shared" si="28"/>
        <v>127</v>
      </c>
      <c r="B129" s="57">
        <v>550</v>
      </c>
      <c r="C129" s="57">
        <v>3</v>
      </c>
      <c r="D129" s="57" t="str">
        <f>'[3]550 KHz'!A37</f>
        <v>11111</v>
      </c>
      <c r="E129" s="57">
        <f>'[3]550 KHz'!B37</f>
        <v>3</v>
      </c>
      <c r="F129" s="57" t="str">
        <f>'[3]550 KHz'!C37</f>
        <v>13</v>
      </c>
      <c r="G129" s="57" t="str">
        <f>'[3]550 KHz'!D37</f>
        <v>00</v>
      </c>
      <c r="H129" s="57" t="str">
        <f>'[3]550 KHz'!E37</f>
        <v>01</v>
      </c>
      <c r="I129" s="57" t="str">
        <f>'[3]550 KHz'!F37</f>
        <v>00</v>
      </c>
      <c r="J129" s="57" t="str">
        <f>'[3]550 KHz'!G37</f>
        <v>11</v>
      </c>
      <c r="K129" s="57" t="str">
        <f>'[3]550 KHz'!H37</f>
        <v>20</v>
      </c>
      <c r="L129" s="57" t="str">
        <f>'[3]550 KHz'!I37</f>
        <v>001000</v>
      </c>
      <c r="M129" s="57" t="str">
        <f>'[3]550 KHz'!J37</f>
        <v>00</v>
      </c>
      <c r="N129" s="57" t="str">
        <f>'[3]550 KHz'!K37</f>
        <v>C6</v>
      </c>
      <c r="O129" s="57" t="str">
        <f>'[3]550 KHz'!L37</f>
        <v>11</v>
      </c>
      <c r="P129" s="57" t="str">
        <f>'[3]550 KHz'!M37</f>
        <v>00011</v>
      </c>
      <c r="Q129" s="57" t="str">
        <f>'[3]550 KHz'!N37</f>
        <v>0</v>
      </c>
      <c r="R129" s="57" t="str">
        <f>'[3]550 KHz'!O37</f>
        <v>28</v>
      </c>
      <c r="S129" s="57" t="str">
        <f>'[3]550 KHz'!P37</f>
        <v>001010</v>
      </c>
      <c r="T129" s="57" t="str">
        <f>'[3]550 KHz'!Q37</f>
        <v>00</v>
      </c>
      <c r="U129" s="57" t="str">
        <f>'[3]550 KHz'!R37</f>
        <v>C6</v>
      </c>
      <c r="V129" s="57" t="str">
        <f>'[3]550 KHz'!S37</f>
        <v>11</v>
      </c>
      <c r="W129" s="57" t="str">
        <f>'[3]550 KHz'!T37</f>
        <v>00011</v>
      </c>
      <c r="X129" s="57" t="str">
        <f>'[3]550 KHz'!U37</f>
        <v>0</v>
      </c>
      <c r="Y129" s="57" t="str">
        <f t="shared" si="38"/>
        <v>1320C628C6</v>
      </c>
      <c r="Z129" s="57">
        <f t="shared" si="29"/>
        <v>200</v>
      </c>
      <c r="AA129" s="57">
        <f t="shared" si="30"/>
        <v>50</v>
      </c>
      <c r="AB129" s="57">
        <f t="shared" si="31"/>
        <v>0.99990000000000001</v>
      </c>
      <c r="AC129" s="57">
        <f t="shared" si="32"/>
        <v>9.6000000000000014</v>
      </c>
      <c r="AD129" s="57">
        <f t="shared" si="33"/>
        <v>800</v>
      </c>
      <c r="AE129" s="57">
        <f t="shared" si="34"/>
        <v>50</v>
      </c>
      <c r="AF129" s="57">
        <f t="shared" si="35"/>
        <v>40</v>
      </c>
      <c r="AG129" s="57">
        <f t="shared" si="36"/>
        <v>3.75</v>
      </c>
      <c r="AH129" s="57">
        <f t="shared" si="37"/>
        <v>18.75</v>
      </c>
      <c r="AI129" s="57">
        <v>4000</v>
      </c>
      <c r="AK129" s="57">
        <f t="shared" si="39"/>
        <v>550</v>
      </c>
      <c r="AL129" s="57">
        <f t="shared" si="40"/>
        <v>31</v>
      </c>
      <c r="AM129" s="57" t="str">
        <f t="shared" si="52"/>
        <v>1320C628C6</v>
      </c>
      <c r="AN129" s="57">
        <f t="shared" si="52"/>
        <v>200</v>
      </c>
      <c r="AO129" s="57">
        <f t="shared" si="52"/>
        <v>50</v>
      </c>
      <c r="AP129" s="57">
        <f t="shared" si="41"/>
        <v>160</v>
      </c>
      <c r="AQ129" s="57">
        <f t="shared" si="42"/>
        <v>159.98400000000001</v>
      </c>
      <c r="AR129" s="57">
        <f t="shared" si="43"/>
        <v>9.6000000000000014</v>
      </c>
      <c r="AS129" s="57">
        <f t="shared" si="53"/>
        <v>50</v>
      </c>
      <c r="AT129" s="57">
        <f t="shared" si="53"/>
        <v>40</v>
      </c>
      <c r="AU129" s="57">
        <f t="shared" si="44"/>
        <v>750</v>
      </c>
      <c r="AV129" s="57">
        <f t="shared" si="45"/>
        <v>18.75</v>
      </c>
      <c r="AW129" s="57">
        <f t="shared" si="46"/>
        <v>10</v>
      </c>
      <c r="AX129" s="382">
        <f t="shared" si="47"/>
        <v>19.896357522239136</v>
      </c>
      <c r="AY129" s="382">
        <f t="shared" si="48"/>
        <v>331.57279810811519</v>
      </c>
      <c r="AZ129" s="57">
        <f t="shared" si="49"/>
        <v>2</v>
      </c>
      <c r="BA129" s="382">
        <f t="shared" si="50"/>
        <v>5.3051647697298447</v>
      </c>
      <c r="BB129" s="382">
        <f t="shared" si="51"/>
        <v>212.20659078919377</v>
      </c>
    </row>
    <row r="130" spans="1:54" x14ac:dyDescent="0.25">
      <c r="A130" s="57">
        <f t="shared" si="28"/>
        <v>128</v>
      </c>
      <c r="B130" s="57">
        <v>650</v>
      </c>
      <c r="C130" s="57">
        <v>4</v>
      </c>
      <c r="D130" s="57" t="str">
        <f>'[3]650 KHz'!A6</f>
        <v>00000</v>
      </c>
      <c r="E130" s="57">
        <f>'[3]650 KHz'!B6</f>
        <v>2</v>
      </c>
      <c r="F130" s="57" t="e">
        <f>'[3]650 KHz'!C6</f>
        <v>#NUM!</v>
      </c>
      <c r="G130" s="57" t="str">
        <f>'[3]650 KHz'!D6</f>
        <v>00</v>
      </c>
      <c r="H130" s="57" t="e">
        <f>'[3]650 KHz'!E6</f>
        <v>#NUM!</v>
      </c>
      <c r="I130" s="57" t="str">
        <f>'[3]650 KHz'!F6</f>
        <v>00</v>
      </c>
      <c r="J130" s="57" t="e">
        <f>'[3]650 KHz'!G6</f>
        <v>#NUM!</v>
      </c>
      <c r="K130" s="57" t="str">
        <f>'[3]650 KHz'!H6</f>
        <v>00</v>
      </c>
      <c r="L130" s="57" t="str">
        <f>'[3]650 KHz'!I6</f>
        <v>000000</v>
      </c>
      <c r="M130" s="57" t="str">
        <f>'[3]650 KHz'!J6</f>
        <v>00</v>
      </c>
      <c r="N130" s="57" t="str">
        <f>'[3]650 KHz'!K6</f>
        <v>42</v>
      </c>
      <c r="O130" s="57" t="str">
        <f>'[3]650 KHz'!L6</f>
        <v>01</v>
      </c>
      <c r="P130" s="57" t="str">
        <f>'[3]650 KHz'!M6</f>
        <v>00001</v>
      </c>
      <c r="Q130" s="57" t="str">
        <f>'[3]650 KHz'!N6</f>
        <v>0</v>
      </c>
      <c r="R130" s="57" t="str">
        <f>'[3]650 KHz'!O6</f>
        <v>00</v>
      </c>
      <c r="S130" s="57" t="str">
        <f>'[3]650 KHz'!P6</f>
        <v>000000</v>
      </c>
      <c r="T130" s="57" t="str">
        <f>'[3]650 KHz'!Q6</f>
        <v>00</v>
      </c>
      <c r="U130" s="57" t="str">
        <f>'[3]650 KHz'!R6</f>
        <v>00</v>
      </c>
      <c r="V130" s="57" t="str">
        <f>'[3]650 KHz'!S6</f>
        <v>00</v>
      </c>
      <c r="W130" s="57" t="str">
        <f>'[3]650 KHz'!T6</f>
        <v>00000</v>
      </c>
      <c r="X130" s="57" t="str">
        <f>'[3]650 KHz'!U6</f>
        <v>0</v>
      </c>
      <c r="Y130" s="57" t="e">
        <f t="shared" si="38"/>
        <v>#NUM!</v>
      </c>
      <c r="Z130" s="57" t="e">
        <f t="shared" si="29"/>
        <v>#NUM!</v>
      </c>
      <c r="AA130" s="57">
        <f t="shared" si="30"/>
        <v>0</v>
      </c>
      <c r="AB130" s="57">
        <f t="shared" si="31"/>
        <v>0</v>
      </c>
      <c r="AC130" s="57">
        <f t="shared" si="32"/>
        <v>0</v>
      </c>
      <c r="AD130" s="57">
        <f t="shared" si="33"/>
        <v>800</v>
      </c>
      <c r="AE130" s="57" t="e">
        <f t="shared" si="34"/>
        <v>#NUM!</v>
      </c>
      <c r="AF130" s="57">
        <f t="shared" si="35"/>
        <v>0</v>
      </c>
      <c r="AG130" s="57">
        <f t="shared" si="36"/>
        <v>1.25</v>
      </c>
      <c r="AH130" s="57">
        <f t="shared" si="37"/>
        <v>6.25</v>
      </c>
      <c r="AI130" s="57">
        <v>4000</v>
      </c>
      <c r="AK130" s="57">
        <f t="shared" si="39"/>
        <v>650</v>
      </c>
      <c r="AL130" s="57">
        <f t="shared" si="40"/>
        <v>0</v>
      </c>
      <c r="AM130" s="57" t="e">
        <f t="shared" si="52"/>
        <v>#NUM!</v>
      </c>
      <c r="AN130" s="57" t="e">
        <f t="shared" si="52"/>
        <v>#NUM!</v>
      </c>
      <c r="AO130" s="57">
        <f t="shared" si="52"/>
        <v>0</v>
      </c>
      <c r="AP130" s="57" t="e">
        <f t="shared" si="41"/>
        <v>#NUM!</v>
      </c>
      <c r="AQ130" s="57" t="e">
        <f t="shared" si="42"/>
        <v>#NUM!</v>
      </c>
      <c r="AR130" s="57">
        <f t="shared" si="43"/>
        <v>0</v>
      </c>
      <c r="AS130" s="57" t="e">
        <f t="shared" si="53"/>
        <v>#NUM!</v>
      </c>
      <c r="AT130" s="57">
        <f t="shared" si="53"/>
        <v>0</v>
      </c>
      <c r="AU130" s="57" t="e">
        <f t="shared" si="44"/>
        <v>#NUM!</v>
      </c>
      <c r="AV130" s="57">
        <f t="shared" si="45"/>
        <v>6.25</v>
      </c>
      <c r="AW130" s="57" t="e">
        <f t="shared" si="46"/>
        <v>#NUM!</v>
      </c>
      <c r="AX130" s="382" t="e">
        <f t="shared" si="47"/>
        <v>#NUM!</v>
      </c>
      <c r="AY130" s="382" t="e">
        <f t="shared" si="48"/>
        <v>#DIV/0!</v>
      </c>
      <c r="AZ130" s="57" t="e">
        <f t="shared" si="49"/>
        <v>#NUM!</v>
      </c>
      <c r="BA130" s="382" t="e">
        <f t="shared" si="50"/>
        <v>#NUM!</v>
      </c>
      <c r="BB130" s="382" t="e">
        <f t="shared" si="51"/>
        <v>#DIV/0!</v>
      </c>
    </row>
    <row r="131" spans="1:54" x14ac:dyDescent="0.25">
      <c r="A131" s="57">
        <f t="shared" ref="A131:A194" si="54">32*C131+BIN2DEC(D131)</f>
        <v>129</v>
      </c>
      <c r="B131" s="57">
        <v>650</v>
      </c>
      <c r="C131" s="57">
        <v>4</v>
      </c>
      <c r="D131" s="57" t="str">
        <f>'[3]650 KHz'!A7</f>
        <v>00001</v>
      </c>
      <c r="E131" s="57">
        <f>'[3]650 KHz'!B7</f>
        <v>2</v>
      </c>
      <c r="F131" s="57" t="str">
        <f>'[3]650 KHz'!C7</f>
        <v>12</v>
      </c>
      <c r="G131" s="57" t="str">
        <f>'[3]650 KHz'!D7</f>
        <v>00</v>
      </c>
      <c r="H131" s="57" t="str">
        <f>'[3]650 KHz'!E7</f>
        <v>01</v>
      </c>
      <c r="I131" s="57" t="str">
        <f>'[3]650 KHz'!F7</f>
        <v>00</v>
      </c>
      <c r="J131" s="57" t="str">
        <f>'[3]650 KHz'!G7</f>
        <v>10</v>
      </c>
      <c r="K131" s="57" t="str">
        <f>'[3]650 KHz'!H7</f>
        <v>0A</v>
      </c>
      <c r="L131" s="57" t="str">
        <f>'[3]650 KHz'!I7</f>
        <v>000010</v>
      </c>
      <c r="M131" s="57" t="str">
        <f>'[3]650 KHz'!J7</f>
        <v>10</v>
      </c>
      <c r="N131" s="57" t="str">
        <f>'[3]650 KHz'!K7</f>
        <v>10</v>
      </c>
      <c r="O131" s="57" t="str">
        <f>'[3]650 KHz'!L7</f>
        <v>00</v>
      </c>
      <c r="P131" s="57" t="str">
        <f>'[3]650 KHz'!M7</f>
        <v>01000</v>
      </c>
      <c r="Q131" s="57" t="str">
        <f>'[3]650 KHz'!N7</f>
        <v>0</v>
      </c>
      <c r="R131" s="57" t="str">
        <f>'[3]650 KHz'!O7</f>
        <v>12</v>
      </c>
      <c r="S131" s="57" t="str">
        <f>'[3]650 KHz'!P7</f>
        <v>000100</v>
      </c>
      <c r="T131" s="57" t="str">
        <f>'[3]650 KHz'!Q7</f>
        <v>10</v>
      </c>
      <c r="U131" s="57" t="str">
        <f>'[3]650 KHz'!R7</f>
        <v>08</v>
      </c>
      <c r="V131" s="57" t="str">
        <f>'[3]650 KHz'!S7</f>
        <v>00</v>
      </c>
      <c r="W131" s="57" t="str">
        <f>'[3]650 KHz'!T7</f>
        <v>00100</v>
      </c>
      <c r="X131" s="57" t="str">
        <f>'[3]650 KHz'!U7</f>
        <v>0</v>
      </c>
      <c r="Y131" s="57" t="str">
        <f t="shared" si="38"/>
        <v>120A101208</v>
      </c>
      <c r="Z131" s="57">
        <f t="shared" ref="Z131:Z194" si="55">25*2^BIN2DEC(J131)</f>
        <v>100</v>
      </c>
      <c r="AA131" s="57">
        <f t="shared" ref="AA131:AA194" si="56">5*BIN2DEC(S131)</f>
        <v>20</v>
      </c>
      <c r="AB131" s="57">
        <f t="shared" ref="AB131:AB194" si="57">0.3333*(4*BIN2DEC(T131)+BIN2DEC(V131))</f>
        <v>2.6663999999999999</v>
      </c>
      <c r="AC131" s="57">
        <f t="shared" ref="AC131:AC194" si="58">3.2*BIN2DEC(W131)</f>
        <v>12.8</v>
      </c>
      <c r="AD131" s="57">
        <f t="shared" ref="AD131:AD194" si="59">800*(1+BIN2DEC(X131))</f>
        <v>800</v>
      </c>
      <c r="AE131" s="57">
        <f t="shared" ref="AE131:AE194" si="60">25*2^BIN2DEC(H131)</f>
        <v>50</v>
      </c>
      <c r="AF131" s="57">
        <f t="shared" ref="AF131:AF194" si="61">5*BIN2DEC(L131)</f>
        <v>10</v>
      </c>
      <c r="AG131" s="57">
        <f t="shared" ref="AG131:AG194" si="62">1.25*(4*BIN2DEC(M131)+BIN2DEC(O131))</f>
        <v>10</v>
      </c>
      <c r="AH131" s="57">
        <f t="shared" ref="AH131:AH194" si="63">6.25*BIN2DEC(P131)</f>
        <v>50</v>
      </c>
      <c r="AI131" s="57">
        <v>4000</v>
      </c>
      <c r="AK131" s="57">
        <f t="shared" si="39"/>
        <v>650</v>
      </c>
      <c r="AL131" s="57">
        <f t="shared" si="40"/>
        <v>1</v>
      </c>
      <c r="AM131" s="57" t="str">
        <f t="shared" si="52"/>
        <v>120A101208</v>
      </c>
      <c r="AN131" s="57">
        <f t="shared" si="52"/>
        <v>100</v>
      </c>
      <c r="AO131" s="57">
        <f t="shared" si="52"/>
        <v>20</v>
      </c>
      <c r="AP131" s="57">
        <f t="shared" si="41"/>
        <v>80</v>
      </c>
      <c r="AQ131" s="57">
        <f t="shared" si="42"/>
        <v>213.31199999999998</v>
      </c>
      <c r="AR131" s="57">
        <f t="shared" si="43"/>
        <v>12.8</v>
      </c>
      <c r="AS131" s="57">
        <f t="shared" si="53"/>
        <v>50</v>
      </c>
      <c r="AT131" s="57">
        <f t="shared" si="53"/>
        <v>10</v>
      </c>
      <c r="AU131" s="57">
        <f t="shared" si="44"/>
        <v>2000</v>
      </c>
      <c r="AV131" s="57">
        <f t="shared" si="45"/>
        <v>50</v>
      </c>
      <c r="AW131" s="57">
        <f t="shared" si="46"/>
        <v>2</v>
      </c>
      <c r="AX131" s="382">
        <f t="shared" si="47"/>
        <v>37.305670354198398</v>
      </c>
      <c r="AY131" s="382">
        <f t="shared" si="48"/>
        <v>621.69899645271619</v>
      </c>
      <c r="AZ131" s="57">
        <f t="shared" si="49"/>
        <v>0.5</v>
      </c>
      <c r="BA131" s="382">
        <f t="shared" si="50"/>
        <v>7.9577471545947667</v>
      </c>
      <c r="BB131" s="382">
        <f t="shared" si="51"/>
        <v>318.3098861837907</v>
      </c>
    </row>
    <row r="132" spans="1:54" x14ac:dyDescent="0.25">
      <c r="A132" s="57">
        <f t="shared" si="54"/>
        <v>130</v>
      </c>
      <c r="B132" s="57">
        <v>650</v>
      </c>
      <c r="C132" s="57">
        <v>4</v>
      </c>
      <c r="D132" s="57" t="str">
        <f>'[3]650 KHz'!A8</f>
        <v>00010</v>
      </c>
      <c r="E132" s="57">
        <f>'[3]650 KHz'!B8</f>
        <v>2</v>
      </c>
      <c r="F132" s="57" t="str">
        <f>'[3]650 KHz'!C8</f>
        <v>12</v>
      </c>
      <c r="G132" s="57" t="str">
        <f>'[3]650 KHz'!D8</f>
        <v>00</v>
      </c>
      <c r="H132" s="57" t="str">
        <f>'[3]650 KHz'!E8</f>
        <v>01</v>
      </c>
      <c r="I132" s="57" t="str">
        <f>'[3]650 KHz'!F8</f>
        <v>00</v>
      </c>
      <c r="J132" s="57" t="str">
        <f>'[3]650 KHz'!G8</f>
        <v>10</v>
      </c>
      <c r="K132" s="57" t="str">
        <f>'[3]650 KHz'!H8</f>
        <v>11</v>
      </c>
      <c r="L132" s="57" t="str">
        <f>'[3]650 KHz'!I8</f>
        <v>000100</v>
      </c>
      <c r="M132" s="57" t="str">
        <f>'[3]650 KHz'!J8</f>
        <v>01</v>
      </c>
      <c r="N132" s="57" t="str">
        <f>'[3]650 KHz'!K8</f>
        <v>08</v>
      </c>
      <c r="O132" s="57" t="str">
        <f>'[3]650 KHz'!L8</f>
        <v>00</v>
      </c>
      <c r="P132" s="57" t="str">
        <f>'[3]650 KHz'!M8</f>
        <v>00100</v>
      </c>
      <c r="Q132" s="57" t="str">
        <f>'[3]650 KHz'!N8</f>
        <v>0</v>
      </c>
      <c r="R132" s="57" t="str">
        <f>'[3]650 KHz'!O8</f>
        <v>12</v>
      </c>
      <c r="S132" s="57" t="str">
        <f>'[3]650 KHz'!P8</f>
        <v>000100</v>
      </c>
      <c r="T132" s="57" t="str">
        <f>'[3]650 KHz'!Q8</f>
        <v>10</v>
      </c>
      <c r="U132" s="57" t="str">
        <f>'[3]650 KHz'!R8</f>
        <v>08</v>
      </c>
      <c r="V132" s="57" t="str">
        <f>'[3]650 KHz'!S8</f>
        <v>00</v>
      </c>
      <c r="W132" s="57" t="str">
        <f>'[3]650 KHz'!T8</f>
        <v>00100</v>
      </c>
      <c r="X132" s="57" t="str">
        <f>'[3]650 KHz'!U8</f>
        <v>0</v>
      </c>
      <c r="Y132" s="57" t="str">
        <f t="shared" ref="Y132:Y195" si="64">DEC2HEX(HEX2DEC(U132)+2^8*HEX2DEC(R132)+2^16*HEX2DEC(N132)+2^24*HEX2DEC(K132)+2^32*HEX2DEC(F132),10)</f>
        <v>1211081208</v>
      </c>
      <c r="Z132" s="57">
        <f t="shared" si="55"/>
        <v>100</v>
      </c>
      <c r="AA132" s="57">
        <f t="shared" si="56"/>
        <v>20</v>
      </c>
      <c r="AB132" s="57">
        <f t="shared" si="57"/>
        <v>2.6663999999999999</v>
      </c>
      <c r="AC132" s="57">
        <f t="shared" si="58"/>
        <v>12.8</v>
      </c>
      <c r="AD132" s="57">
        <f t="shared" si="59"/>
        <v>800</v>
      </c>
      <c r="AE132" s="57">
        <f t="shared" si="60"/>
        <v>50</v>
      </c>
      <c r="AF132" s="57">
        <f t="shared" si="61"/>
        <v>20</v>
      </c>
      <c r="AG132" s="57">
        <f t="shared" si="62"/>
        <v>5</v>
      </c>
      <c r="AH132" s="57">
        <f t="shared" si="63"/>
        <v>25</v>
      </c>
      <c r="AI132" s="57">
        <v>4000</v>
      </c>
      <c r="AK132" s="57">
        <f t="shared" ref="AK132:AK195" si="65">B132</f>
        <v>650</v>
      </c>
      <c r="AL132" s="57">
        <f t="shared" ref="AL132:AL195" si="66">BIN2DEC(D132)</f>
        <v>2</v>
      </c>
      <c r="AM132" s="57" t="str">
        <f t="shared" si="52"/>
        <v>1211081208</v>
      </c>
      <c r="AN132" s="57">
        <f t="shared" si="52"/>
        <v>100</v>
      </c>
      <c r="AO132" s="57">
        <f t="shared" si="52"/>
        <v>20</v>
      </c>
      <c r="AP132" s="57">
        <f t="shared" ref="AP132:AP195" si="67">AD132*Z132/10^3</f>
        <v>80</v>
      </c>
      <c r="AQ132" s="57">
        <f t="shared" ref="AQ132:AQ195" si="68">AP132*AB132</f>
        <v>213.31199999999998</v>
      </c>
      <c r="AR132" s="57">
        <f t="shared" ref="AR132:AR195" si="69">AC132</f>
        <v>12.8</v>
      </c>
      <c r="AS132" s="57">
        <f t="shared" si="53"/>
        <v>50</v>
      </c>
      <c r="AT132" s="57">
        <f t="shared" si="53"/>
        <v>20</v>
      </c>
      <c r="AU132" s="57">
        <f t="shared" ref="AU132:AU195" si="70">AS132*AI132*AG132/10^3</f>
        <v>1000</v>
      </c>
      <c r="AV132" s="57">
        <f t="shared" ref="AV132:AV195" si="71">AH132</f>
        <v>25</v>
      </c>
      <c r="AW132" s="57">
        <f t="shared" ref="AW132:AW195" si="72">AN132*AO132/10^3</f>
        <v>2</v>
      </c>
      <c r="AX132" s="382">
        <f t="shared" ref="AX132:AX195" si="73">1/(2*PI()*AO132*AQ132*10^-9)/10^3</f>
        <v>37.305670354198398</v>
      </c>
      <c r="AY132" s="382">
        <f t="shared" ref="AY132:AY195" si="74">1/(2*PI()*AO132*AR132*10^-9)/10^3</f>
        <v>621.69899645271619</v>
      </c>
      <c r="AZ132" s="57">
        <f t="shared" ref="AZ132:AZ195" si="75">AS132*AT132/10^3</f>
        <v>1</v>
      </c>
      <c r="BA132" s="382">
        <f t="shared" ref="BA132:BA195" si="76">1/(2*PI()*AT132*AU132*10^-9)/10^3</f>
        <v>7.9577471545947667</v>
      </c>
      <c r="BB132" s="382">
        <f t="shared" ref="BB132:BB195" si="77">1/(2*PI()*AT132*AV132*10^-9)/10^3</f>
        <v>318.3098861837907</v>
      </c>
    </row>
    <row r="133" spans="1:54" x14ac:dyDescent="0.25">
      <c r="A133" s="57">
        <f t="shared" si="54"/>
        <v>131</v>
      </c>
      <c r="B133" s="57">
        <v>650</v>
      </c>
      <c r="C133" s="57">
        <v>4</v>
      </c>
      <c r="D133" s="57" t="str">
        <f>'[3]650 KHz'!A9</f>
        <v>00011</v>
      </c>
      <c r="E133" s="57">
        <f>'[3]650 KHz'!B9</f>
        <v>2</v>
      </c>
      <c r="F133" s="57" t="str">
        <f>'[3]650 KHz'!C9</f>
        <v>12</v>
      </c>
      <c r="G133" s="57" t="str">
        <f>'[3]650 KHz'!D9</f>
        <v>00</v>
      </c>
      <c r="H133" s="57" t="str">
        <f>'[3]650 KHz'!E9</f>
        <v>01</v>
      </c>
      <c r="I133" s="57" t="str">
        <f>'[3]650 KHz'!F9</f>
        <v>00</v>
      </c>
      <c r="J133" s="57" t="str">
        <f>'[3]650 KHz'!G9</f>
        <v>10</v>
      </c>
      <c r="K133" s="57" t="str">
        <f>'[3]650 KHz'!H9</f>
        <v>20</v>
      </c>
      <c r="L133" s="57" t="str">
        <f>'[3]650 KHz'!I9</f>
        <v>001000</v>
      </c>
      <c r="M133" s="57" t="str">
        <f>'[3]650 KHz'!J9</f>
        <v>00</v>
      </c>
      <c r="N133" s="57" t="str">
        <f>'[3]650 KHz'!K9</f>
        <v>84</v>
      </c>
      <c r="O133" s="57" t="str">
        <f>'[3]650 KHz'!L9</f>
        <v>10</v>
      </c>
      <c r="P133" s="57" t="str">
        <f>'[3]650 KHz'!M9</f>
        <v>00010</v>
      </c>
      <c r="Q133" s="57" t="str">
        <f>'[3]650 KHz'!N9</f>
        <v>0</v>
      </c>
      <c r="R133" s="57" t="str">
        <f>'[3]650 KHz'!O9</f>
        <v>12</v>
      </c>
      <c r="S133" s="57" t="str">
        <f>'[3]650 KHz'!P9</f>
        <v>000100</v>
      </c>
      <c r="T133" s="57" t="str">
        <f>'[3]650 KHz'!Q9</f>
        <v>10</v>
      </c>
      <c r="U133" s="57" t="str">
        <f>'[3]650 KHz'!R9</f>
        <v>08</v>
      </c>
      <c r="V133" s="57" t="str">
        <f>'[3]650 KHz'!S9</f>
        <v>00</v>
      </c>
      <c r="W133" s="57" t="str">
        <f>'[3]650 KHz'!T9</f>
        <v>00100</v>
      </c>
      <c r="X133" s="57" t="str">
        <f>'[3]650 KHz'!U9</f>
        <v>0</v>
      </c>
      <c r="Y133" s="57" t="str">
        <f t="shared" si="64"/>
        <v>1220841208</v>
      </c>
      <c r="Z133" s="57">
        <f t="shared" si="55"/>
        <v>100</v>
      </c>
      <c r="AA133" s="57">
        <f t="shared" si="56"/>
        <v>20</v>
      </c>
      <c r="AB133" s="57">
        <f t="shared" si="57"/>
        <v>2.6663999999999999</v>
      </c>
      <c r="AC133" s="57">
        <f t="shared" si="58"/>
        <v>12.8</v>
      </c>
      <c r="AD133" s="57">
        <f t="shared" si="59"/>
        <v>800</v>
      </c>
      <c r="AE133" s="57">
        <f t="shared" si="60"/>
        <v>50</v>
      </c>
      <c r="AF133" s="57">
        <f t="shared" si="61"/>
        <v>40</v>
      </c>
      <c r="AG133" s="57">
        <f t="shared" si="62"/>
        <v>2.5</v>
      </c>
      <c r="AH133" s="57">
        <f t="shared" si="63"/>
        <v>12.5</v>
      </c>
      <c r="AI133" s="57">
        <v>4000</v>
      </c>
      <c r="AK133" s="57">
        <f t="shared" si="65"/>
        <v>650</v>
      </c>
      <c r="AL133" s="57">
        <f t="shared" si="66"/>
        <v>3</v>
      </c>
      <c r="AM133" s="57" t="str">
        <f t="shared" si="52"/>
        <v>1220841208</v>
      </c>
      <c r="AN133" s="57">
        <f t="shared" si="52"/>
        <v>100</v>
      </c>
      <c r="AO133" s="57">
        <f t="shared" si="52"/>
        <v>20</v>
      </c>
      <c r="AP133" s="57">
        <f t="shared" si="67"/>
        <v>80</v>
      </c>
      <c r="AQ133" s="57">
        <f t="shared" si="68"/>
        <v>213.31199999999998</v>
      </c>
      <c r="AR133" s="57">
        <f t="shared" si="69"/>
        <v>12.8</v>
      </c>
      <c r="AS133" s="57">
        <f t="shared" si="53"/>
        <v>50</v>
      </c>
      <c r="AT133" s="57">
        <f t="shared" si="53"/>
        <v>40</v>
      </c>
      <c r="AU133" s="57">
        <f t="shared" si="70"/>
        <v>500</v>
      </c>
      <c r="AV133" s="57">
        <f t="shared" si="71"/>
        <v>12.5</v>
      </c>
      <c r="AW133" s="57">
        <f t="shared" si="72"/>
        <v>2</v>
      </c>
      <c r="AX133" s="382">
        <f t="shared" si="73"/>
        <v>37.305670354198398</v>
      </c>
      <c r="AY133" s="382">
        <f t="shared" si="74"/>
        <v>621.69899645271619</v>
      </c>
      <c r="AZ133" s="57">
        <f t="shared" si="75"/>
        <v>2</v>
      </c>
      <c r="BA133" s="382">
        <f t="shared" si="76"/>
        <v>7.9577471545947667</v>
      </c>
      <c r="BB133" s="382">
        <f t="shared" si="77"/>
        <v>318.3098861837907</v>
      </c>
    </row>
    <row r="134" spans="1:54" x14ac:dyDescent="0.25">
      <c r="A134" s="57">
        <f t="shared" si="54"/>
        <v>132</v>
      </c>
      <c r="B134" s="57">
        <v>650</v>
      </c>
      <c r="C134" s="57">
        <v>4</v>
      </c>
      <c r="D134" s="57" t="str">
        <f>'[3]650 KHz'!A10</f>
        <v>00100</v>
      </c>
      <c r="E134" s="57">
        <f>'[3]650 KHz'!B10</f>
        <v>2</v>
      </c>
      <c r="F134" s="57" t="str">
        <f>'[3]650 KHz'!C10</f>
        <v>12</v>
      </c>
      <c r="G134" s="57" t="str">
        <f>'[3]650 KHz'!D10</f>
        <v>00</v>
      </c>
      <c r="H134" s="57" t="str">
        <f>'[3]650 KHz'!E10</f>
        <v>01</v>
      </c>
      <c r="I134" s="57" t="str">
        <f>'[3]650 KHz'!F10</f>
        <v>00</v>
      </c>
      <c r="J134" s="57" t="str">
        <f>'[3]650 KHz'!G10</f>
        <v>10</v>
      </c>
      <c r="K134" s="57" t="str">
        <f>'[3]650 KHz'!H10</f>
        <v>40</v>
      </c>
      <c r="L134" s="57" t="str">
        <f>'[3]650 KHz'!I10</f>
        <v>010000</v>
      </c>
      <c r="M134" s="57" t="str">
        <f>'[3]650 KHz'!J10</f>
        <v>00</v>
      </c>
      <c r="N134" s="57" t="str">
        <f>'[3]650 KHz'!K10</f>
        <v>42</v>
      </c>
      <c r="O134" s="57" t="str">
        <f>'[3]650 KHz'!L10</f>
        <v>01</v>
      </c>
      <c r="P134" s="57" t="str">
        <f>'[3]650 KHz'!M10</f>
        <v>00001</v>
      </c>
      <c r="Q134" s="57" t="str">
        <f>'[3]650 KHz'!N10</f>
        <v>0</v>
      </c>
      <c r="R134" s="57" t="str">
        <f>'[3]650 KHz'!O10</f>
        <v>12</v>
      </c>
      <c r="S134" s="57" t="str">
        <f>'[3]650 KHz'!P10</f>
        <v>000100</v>
      </c>
      <c r="T134" s="57" t="str">
        <f>'[3]650 KHz'!Q10</f>
        <v>10</v>
      </c>
      <c r="U134" s="57" t="str">
        <f>'[3]650 KHz'!R10</f>
        <v>08</v>
      </c>
      <c r="V134" s="57" t="str">
        <f>'[3]650 KHz'!S10</f>
        <v>00</v>
      </c>
      <c r="W134" s="57" t="str">
        <f>'[3]650 KHz'!T10</f>
        <v>00100</v>
      </c>
      <c r="X134" s="57" t="str">
        <f>'[3]650 KHz'!U10</f>
        <v>0</v>
      </c>
      <c r="Y134" s="57" t="str">
        <f t="shared" si="64"/>
        <v>1240421208</v>
      </c>
      <c r="Z134" s="57">
        <f t="shared" si="55"/>
        <v>100</v>
      </c>
      <c r="AA134" s="57">
        <f t="shared" si="56"/>
        <v>20</v>
      </c>
      <c r="AB134" s="57">
        <f t="shared" si="57"/>
        <v>2.6663999999999999</v>
      </c>
      <c r="AC134" s="57">
        <f t="shared" si="58"/>
        <v>12.8</v>
      </c>
      <c r="AD134" s="57">
        <f t="shared" si="59"/>
        <v>800</v>
      </c>
      <c r="AE134" s="57">
        <f t="shared" si="60"/>
        <v>50</v>
      </c>
      <c r="AF134" s="57">
        <f t="shared" si="61"/>
        <v>80</v>
      </c>
      <c r="AG134" s="57">
        <f t="shared" si="62"/>
        <v>1.25</v>
      </c>
      <c r="AH134" s="57">
        <f t="shared" si="63"/>
        <v>6.25</v>
      </c>
      <c r="AI134" s="57">
        <v>4000</v>
      </c>
      <c r="AK134" s="57">
        <f t="shared" si="65"/>
        <v>650</v>
      </c>
      <c r="AL134" s="57">
        <f t="shared" si="66"/>
        <v>4</v>
      </c>
      <c r="AM134" s="57" t="str">
        <f t="shared" si="52"/>
        <v>1240421208</v>
      </c>
      <c r="AN134" s="57">
        <f t="shared" si="52"/>
        <v>100</v>
      </c>
      <c r="AO134" s="57">
        <f t="shared" si="52"/>
        <v>20</v>
      </c>
      <c r="AP134" s="57">
        <f t="shared" si="67"/>
        <v>80</v>
      </c>
      <c r="AQ134" s="57">
        <f t="shared" si="68"/>
        <v>213.31199999999998</v>
      </c>
      <c r="AR134" s="57">
        <f t="shared" si="69"/>
        <v>12.8</v>
      </c>
      <c r="AS134" s="57">
        <f t="shared" si="53"/>
        <v>50</v>
      </c>
      <c r="AT134" s="57">
        <f t="shared" si="53"/>
        <v>80</v>
      </c>
      <c r="AU134" s="57">
        <f t="shared" si="70"/>
        <v>250</v>
      </c>
      <c r="AV134" s="57">
        <f t="shared" si="71"/>
        <v>6.25</v>
      </c>
      <c r="AW134" s="57">
        <f t="shared" si="72"/>
        <v>2</v>
      </c>
      <c r="AX134" s="382">
        <f t="shared" si="73"/>
        <v>37.305670354198398</v>
      </c>
      <c r="AY134" s="382">
        <f t="shared" si="74"/>
        <v>621.69899645271619</v>
      </c>
      <c r="AZ134" s="57">
        <f t="shared" si="75"/>
        <v>4</v>
      </c>
      <c r="BA134" s="382">
        <f t="shared" si="76"/>
        <v>7.9577471545947667</v>
      </c>
      <c r="BB134" s="382">
        <f t="shared" si="77"/>
        <v>318.3098861837907</v>
      </c>
    </row>
    <row r="135" spans="1:54" x14ac:dyDescent="0.25">
      <c r="A135" s="57">
        <f t="shared" si="54"/>
        <v>133</v>
      </c>
      <c r="B135" s="57">
        <v>650</v>
      </c>
      <c r="C135" s="57">
        <v>4</v>
      </c>
      <c r="D135" s="57" t="str">
        <f>'[3]650 KHz'!A11</f>
        <v>00101</v>
      </c>
      <c r="E135" s="57">
        <f>'[3]650 KHz'!B11</f>
        <v>2</v>
      </c>
      <c r="F135" s="57" t="str">
        <f>'[3]650 KHz'!C11</f>
        <v>12</v>
      </c>
      <c r="G135" s="57" t="str">
        <f>'[3]650 KHz'!D11</f>
        <v>00</v>
      </c>
      <c r="H135" s="57" t="str">
        <f>'[3]650 KHz'!E11</f>
        <v>01</v>
      </c>
      <c r="I135" s="57" t="str">
        <f>'[3]650 KHz'!F11</f>
        <v>00</v>
      </c>
      <c r="J135" s="57" t="str">
        <f>'[3]650 KHz'!G11</f>
        <v>10</v>
      </c>
      <c r="K135" s="57" t="str">
        <f>'[3]650 KHz'!H11</f>
        <v>80</v>
      </c>
      <c r="L135" s="57" t="str">
        <f>'[3]650 KHz'!I11</f>
        <v>100000</v>
      </c>
      <c r="M135" s="57" t="str">
        <f>'[3]650 KHz'!J11</f>
        <v>00</v>
      </c>
      <c r="N135" s="57" t="str">
        <f>'[3]650 KHz'!K11</f>
        <v>42</v>
      </c>
      <c r="O135" s="57" t="str">
        <f>'[3]650 KHz'!L11</f>
        <v>01</v>
      </c>
      <c r="P135" s="57" t="str">
        <f>'[3]650 KHz'!M11</f>
        <v>00001</v>
      </c>
      <c r="Q135" s="57" t="str">
        <f>'[3]650 KHz'!N11</f>
        <v>0</v>
      </c>
      <c r="R135" s="57" t="str">
        <f>'[3]650 KHz'!O11</f>
        <v>12</v>
      </c>
      <c r="S135" s="57" t="str">
        <f>'[3]650 KHz'!P11</f>
        <v>000100</v>
      </c>
      <c r="T135" s="57" t="str">
        <f>'[3]650 KHz'!Q11</f>
        <v>10</v>
      </c>
      <c r="U135" s="57" t="str">
        <f>'[3]650 KHz'!R11</f>
        <v>08</v>
      </c>
      <c r="V135" s="57" t="str">
        <f>'[3]650 KHz'!S11</f>
        <v>00</v>
      </c>
      <c r="W135" s="57" t="str">
        <f>'[3]650 KHz'!T11</f>
        <v>00100</v>
      </c>
      <c r="X135" s="57" t="str">
        <f>'[3]650 KHz'!U11</f>
        <v>0</v>
      </c>
      <c r="Y135" s="57" t="str">
        <f t="shared" si="64"/>
        <v>1280421208</v>
      </c>
      <c r="Z135" s="57">
        <f t="shared" si="55"/>
        <v>100</v>
      </c>
      <c r="AA135" s="57">
        <f t="shared" si="56"/>
        <v>20</v>
      </c>
      <c r="AB135" s="57">
        <f t="shared" si="57"/>
        <v>2.6663999999999999</v>
      </c>
      <c r="AC135" s="57">
        <f t="shared" si="58"/>
        <v>12.8</v>
      </c>
      <c r="AD135" s="57">
        <f t="shared" si="59"/>
        <v>800</v>
      </c>
      <c r="AE135" s="57">
        <f t="shared" si="60"/>
        <v>50</v>
      </c>
      <c r="AF135" s="57">
        <f t="shared" si="61"/>
        <v>160</v>
      </c>
      <c r="AG135" s="57">
        <f t="shared" si="62"/>
        <v>1.25</v>
      </c>
      <c r="AH135" s="57">
        <f t="shared" si="63"/>
        <v>6.25</v>
      </c>
      <c r="AI135" s="57">
        <v>4000</v>
      </c>
      <c r="AK135" s="57">
        <f t="shared" si="65"/>
        <v>650</v>
      </c>
      <c r="AL135" s="57">
        <f t="shared" si="66"/>
        <v>5</v>
      </c>
      <c r="AM135" s="57" t="str">
        <f t="shared" si="52"/>
        <v>1280421208</v>
      </c>
      <c r="AN135" s="57">
        <f t="shared" si="52"/>
        <v>100</v>
      </c>
      <c r="AO135" s="57">
        <f t="shared" si="52"/>
        <v>20</v>
      </c>
      <c r="AP135" s="57">
        <f t="shared" si="67"/>
        <v>80</v>
      </c>
      <c r="AQ135" s="57">
        <f t="shared" si="68"/>
        <v>213.31199999999998</v>
      </c>
      <c r="AR135" s="57">
        <f t="shared" si="69"/>
        <v>12.8</v>
      </c>
      <c r="AS135" s="57">
        <f t="shared" si="53"/>
        <v>50</v>
      </c>
      <c r="AT135" s="57">
        <f t="shared" si="53"/>
        <v>160</v>
      </c>
      <c r="AU135" s="57">
        <f t="shared" si="70"/>
        <v>250</v>
      </c>
      <c r="AV135" s="57">
        <f t="shared" si="71"/>
        <v>6.25</v>
      </c>
      <c r="AW135" s="57">
        <f t="shared" si="72"/>
        <v>2</v>
      </c>
      <c r="AX135" s="382">
        <f t="shared" si="73"/>
        <v>37.305670354198398</v>
      </c>
      <c r="AY135" s="382">
        <f t="shared" si="74"/>
        <v>621.69899645271619</v>
      </c>
      <c r="AZ135" s="57">
        <f t="shared" si="75"/>
        <v>8</v>
      </c>
      <c r="BA135" s="382">
        <f t="shared" si="76"/>
        <v>3.9788735772973833</v>
      </c>
      <c r="BB135" s="382">
        <f t="shared" si="77"/>
        <v>159.15494309189535</v>
      </c>
    </row>
    <row r="136" spans="1:54" x14ac:dyDescent="0.25">
      <c r="A136" s="57">
        <f t="shared" si="54"/>
        <v>134</v>
      </c>
      <c r="B136" s="57">
        <v>650</v>
      </c>
      <c r="C136" s="57">
        <v>4</v>
      </c>
      <c r="D136" s="57" t="str">
        <f>'[3]650 KHz'!A12</f>
        <v>00110</v>
      </c>
      <c r="E136" s="57">
        <f>'[3]650 KHz'!B12</f>
        <v>2</v>
      </c>
      <c r="F136" s="57" t="str">
        <f>'[3]650 KHz'!C12</f>
        <v>12</v>
      </c>
      <c r="G136" s="57" t="str">
        <f>'[3]650 KHz'!D12</f>
        <v>00</v>
      </c>
      <c r="H136" s="57" t="str">
        <f>'[3]650 KHz'!E12</f>
        <v>01</v>
      </c>
      <c r="I136" s="57" t="str">
        <f>'[3]650 KHz'!F12</f>
        <v>00</v>
      </c>
      <c r="J136" s="57" t="str">
        <f>'[3]650 KHz'!G12</f>
        <v>10</v>
      </c>
      <c r="K136" s="57" t="str">
        <f>'[3]650 KHz'!H12</f>
        <v>0A</v>
      </c>
      <c r="L136" s="57" t="str">
        <f>'[3]650 KHz'!I12</f>
        <v>000010</v>
      </c>
      <c r="M136" s="57" t="str">
        <f>'[3]650 KHz'!J12</f>
        <v>10</v>
      </c>
      <c r="N136" s="57" t="str">
        <f>'[3]650 KHz'!K12</f>
        <v>10</v>
      </c>
      <c r="O136" s="57" t="str">
        <f>'[3]650 KHz'!L12</f>
        <v>00</v>
      </c>
      <c r="P136" s="57" t="str">
        <f>'[3]650 KHz'!M12</f>
        <v>01000</v>
      </c>
      <c r="Q136" s="57" t="str">
        <f>'[3]650 KHz'!N12</f>
        <v>0</v>
      </c>
      <c r="R136" s="57" t="str">
        <f>'[3]650 KHz'!O12</f>
        <v>19</v>
      </c>
      <c r="S136" s="57" t="str">
        <f>'[3]650 KHz'!P12</f>
        <v>000110</v>
      </c>
      <c r="T136" s="57" t="str">
        <f>'[3]650 KHz'!Q12</f>
        <v>01</v>
      </c>
      <c r="U136" s="57" t="str">
        <f>'[3]650 KHz'!R12</f>
        <v>88</v>
      </c>
      <c r="V136" s="57" t="str">
        <f>'[3]650 KHz'!S12</f>
        <v>10</v>
      </c>
      <c r="W136" s="57" t="str">
        <f>'[3]650 KHz'!T12</f>
        <v>00100</v>
      </c>
      <c r="X136" s="57" t="str">
        <f>'[3]650 KHz'!U12</f>
        <v>0</v>
      </c>
      <c r="Y136" s="57" t="str">
        <f t="shared" si="64"/>
        <v>120A101988</v>
      </c>
      <c r="Z136" s="57">
        <f t="shared" si="55"/>
        <v>100</v>
      </c>
      <c r="AA136" s="57">
        <f t="shared" si="56"/>
        <v>30</v>
      </c>
      <c r="AB136" s="57">
        <f t="shared" si="57"/>
        <v>1.9998</v>
      </c>
      <c r="AC136" s="57">
        <f t="shared" si="58"/>
        <v>12.8</v>
      </c>
      <c r="AD136" s="57">
        <f t="shared" si="59"/>
        <v>800</v>
      </c>
      <c r="AE136" s="57">
        <f t="shared" si="60"/>
        <v>50</v>
      </c>
      <c r="AF136" s="57">
        <f t="shared" si="61"/>
        <v>10</v>
      </c>
      <c r="AG136" s="57">
        <f t="shared" si="62"/>
        <v>10</v>
      </c>
      <c r="AH136" s="57">
        <f t="shared" si="63"/>
        <v>50</v>
      </c>
      <c r="AI136" s="57">
        <v>4000</v>
      </c>
      <c r="AK136" s="57">
        <f t="shared" si="65"/>
        <v>650</v>
      </c>
      <c r="AL136" s="57">
        <f t="shared" si="66"/>
        <v>6</v>
      </c>
      <c r="AM136" s="57" t="str">
        <f t="shared" si="52"/>
        <v>120A101988</v>
      </c>
      <c r="AN136" s="57">
        <f t="shared" si="52"/>
        <v>100</v>
      </c>
      <c r="AO136" s="57">
        <f t="shared" si="52"/>
        <v>30</v>
      </c>
      <c r="AP136" s="57">
        <f t="shared" si="67"/>
        <v>80</v>
      </c>
      <c r="AQ136" s="57">
        <f t="shared" si="68"/>
        <v>159.98400000000001</v>
      </c>
      <c r="AR136" s="57">
        <f t="shared" si="69"/>
        <v>12.8</v>
      </c>
      <c r="AS136" s="57">
        <f t="shared" si="53"/>
        <v>50</v>
      </c>
      <c r="AT136" s="57">
        <f t="shared" si="53"/>
        <v>10</v>
      </c>
      <c r="AU136" s="57">
        <f t="shared" si="70"/>
        <v>2000</v>
      </c>
      <c r="AV136" s="57">
        <f t="shared" si="71"/>
        <v>50</v>
      </c>
      <c r="AW136" s="57">
        <f t="shared" si="72"/>
        <v>3</v>
      </c>
      <c r="AX136" s="382">
        <f t="shared" si="73"/>
        <v>33.160595870398566</v>
      </c>
      <c r="AY136" s="382">
        <f t="shared" si="74"/>
        <v>414.46599763514411</v>
      </c>
      <c r="AZ136" s="57">
        <f t="shared" si="75"/>
        <v>0.5</v>
      </c>
      <c r="BA136" s="382">
        <f t="shared" si="76"/>
        <v>7.9577471545947667</v>
      </c>
      <c r="BB136" s="382">
        <f t="shared" si="77"/>
        <v>318.3098861837907</v>
      </c>
    </row>
    <row r="137" spans="1:54" x14ac:dyDescent="0.25">
      <c r="A137" s="57">
        <f t="shared" si="54"/>
        <v>135</v>
      </c>
      <c r="B137" s="57">
        <v>650</v>
      </c>
      <c r="C137" s="57">
        <v>4</v>
      </c>
      <c r="D137" s="57" t="str">
        <f>'[3]650 KHz'!A13</f>
        <v>00111</v>
      </c>
      <c r="E137" s="57">
        <f>'[3]650 KHz'!B13</f>
        <v>2</v>
      </c>
      <c r="F137" s="57" t="str">
        <f>'[3]650 KHz'!C13</f>
        <v>12</v>
      </c>
      <c r="G137" s="57" t="str">
        <f>'[3]650 KHz'!D13</f>
        <v>00</v>
      </c>
      <c r="H137" s="57" t="str">
        <f>'[3]650 KHz'!E13</f>
        <v>01</v>
      </c>
      <c r="I137" s="57" t="str">
        <f>'[3]650 KHz'!F13</f>
        <v>00</v>
      </c>
      <c r="J137" s="57" t="str">
        <f>'[3]650 KHz'!G13</f>
        <v>10</v>
      </c>
      <c r="K137" s="57" t="str">
        <f>'[3]650 KHz'!H13</f>
        <v>11</v>
      </c>
      <c r="L137" s="57" t="str">
        <f>'[3]650 KHz'!I13</f>
        <v>000100</v>
      </c>
      <c r="M137" s="57" t="str">
        <f>'[3]650 KHz'!J13</f>
        <v>01</v>
      </c>
      <c r="N137" s="57" t="str">
        <f>'[3]650 KHz'!K13</f>
        <v>08</v>
      </c>
      <c r="O137" s="57" t="str">
        <f>'[3]650 KHz'!L13</f>
        <v>00</v>
      </c>
      <c r="P137" s="57" t="str">
        <f>'[3]650 KHz'!M13</f>
        <v>00100</v>
      </c>
      <c r="Q137" s="57" t="str">
        <f>'[3]650 KHz'!N13</f>
        <v>0</v>
      </c>
      <c r="R137" s="57" t="str">
        <f>'[3]650 KHz'!O13</f>
        <v>19</v>
      </c>
      <c r="S137" s="57" t="str">
        <f>'[3]650 KHz'!P13</f>
        <v>000110</v>
      </c>
      <c r="T137" s="57" t="str">
        <f>'[3]650 KHz'!Q13</f>
        <v>01</v>
      </c>
      <c r="U137" s="57" t="str">
        <f>'[3]650 KHz'!R13</f>
        <v>88</v>
      </c>
      <c r="V137" s="57" t="str">
        <f>'[3]650 KHz'!S13</f>
        <v>10</v>
      </c>
      <c r="W137" s="57" t="str">
        <f>'[3]650 KHz'!T13</f>
        <v>00100</v>
      </c>
      <c r="X137" s="57" t="str">
        <f>'[3]650 KHz'!U13</f>
        <v>0</v>
      </c>
      <c r="Y137" s="57" t="str">
        <f t="shared" si="64"/>
        <v>1211081988</v>
      </c>
      <c r="Z137" s="57">
        <f t="shared" si="55"/>
        <v>100</v>
      </c>
      <c r="AA137" s="57">
        <f t="shared" si="56"/>
        <v>30</v>
      </c>
      <c r="AB137" s="57">
        <f t="shared" si="57"/>
        <v>1.9998</v>
      </c>
      <c r="AC137" s="57">
        <f t="shared" si="58"/>
        <v>12.8</v>
      </c>
      <c r="AD137" s="57">
        <f t="shared" si="59"/>
        <v>800</v>
      </c>
      <c r="AE137" s="57">
        <f t="shared" si="60"/>
        <v>50</v>
      </c>
      <c r="AF137" s="57">
        <f t="shared" si="61"/>
        <v>20</v>
      </c>
      <c r="AG137" s="57">
        <f t="shared" si="62"/>
        <v>5</v>
      </c>
      <c r="AH137" s="57">
        <f t="shared" si="63"/>
        <v>25</v>
      </c>
      <c r="AI137" s="57">
        <v>4000</v>
      </c>
      <c r="AK137" s="57">
        <f t="shared" si="65"/>
        <v>650</v>
      </c>
      <c r="AL137" s="57">
        <f t="shared" si="66"/>
        <v>7</v>
      </c>
      <c r="AM137" s="57" t="str">
        <f t="shared" si="52"/>
        <v>1211081988</v>
      </c>
      <c r="AN137" s="57">
        <f t="shared" si="52"/>
        <v>100</v>
      </c>
      <c r="AO137" s="57">
        <f t="shared" si="52"/>
        <v>30</v>
      </c>
      <c r="AP137" s="57">
        <f t="shared" si="67"/>
        <v>80</v>
      </c>
      <c r="AQ137" s="57">
        <f t="shared" si="68"/>
        <v>159.98400000000001</v>
      </c>
      <c r="AR137" s="57">
        <f t="shared" si="69"/>
        <v>12.8</v>
      </c>
      <c r="AS137" s="57">
        <f t="shared" si="53"/>
        <v>50</v>
      </c>
      <c r="AT137" s="57">
        <f t="shared" si="53"/>
        <v>20</v>
      </c>
      <c r="AU137" s="57">
        <f t="shared" si="70"/>
        <v>1000</v>
      </c>
      <c r="AV137" s="57">
        <f t="shared" si="71"/>
        <v>25</v>
      </c>
      <c r="AW137" s="57">
        <f t="shared" si="72"/>
        <v>3</v>
      </c>
      <c r="AX137" s="382">
        <f t="shared" si="73"/>
        <v>33.160595870398566</v>
      </c>
      <c r="AY137" s="382">
        <f t="shared" si="74"/>
        <v>414.46599763514411</v>
      </c>
      <c r="AZ137" s="57">
        <f t="shared" si="75"/>
        <v>1</v>
      </c>
      <c r="BA137" s="382">
        <f t="shared" si="76"/>
        <v>7.9577471545947667</v>
      </c>
      <c r="BB137" s="382">
        <f t="shared" si="77"/>
        <v>318.3098861837907</v>
      </c>
    </row>
    <row r="138" spans="1:54" x14ac:dyDescent="0.25">
      <c r="A138" s="57">
        <f t="shared" si="54"/>
        <v>136</v>
      </c>
      <c r="B138" s="57">
        <v>650</v>
      </c>
      <c r="C138" s="57">
        <v>4</v>
      </c>
      <c r="D138" s="57" t="str">
        <f>'[3]650 KHz'!A14</f>
        <v>01000</v>
      </c>
      <c r="E138" s="57">
        <f>'[3]650 KHz'!B14</f>
        <v>2</v>
      </c>
      <c r="F138" s="57" t="str">
        <f>'[3]650 KHz'!C14</f>
        <v>12</v>
      </c>
      <c r="G138" s="57" t="str">
        <f>'[3]650 KHz'!D14</f>
        <v>00</v>
      </c>
      <c r="H138" s="57" t="str">
        <f>'[3]650 KHz'!E14</f>
        <v>01</v>
      </c>
      <c r="I138" s="57" t="str">
        <f>'[3]650 KHz'!F14</f>
        <v>00</v>
      </c>
      <c r="J138" s="57" t="str">
        <f>'[3]650 KHz'!G14</f>
        <v>10</v>
      </c>
      <c r="K138" s="57" t="str">
        <f>'[3]650 KHz'!H14</f>
        <v>20</v>
      </c>
      <c r="L138" s="57" t="str">
        <f>'[3]650 KHz'!I14</f>
        <v>001000</v>
      </c>
      <c r="M138" s="57" t="str">
        <f>'[3]650 KHz'!J14</f>
        <v>00</v>
      </c>
      <c r="N138" s="57" t="str">
        <f>'[3]650 KHz'!K14</f>
        <v>84</v>
      </c>
      <c r="O138" s="57" t="str">
        <f>'[3]650 KHz'!L14</f>
        <v>10</v>
      </c>
      <c r="P138" s="57" t="str">
        <f>'[3]650 KHz'!M14</f>
        <v>00010</v>
      </c>
      <c r="Q138" s="57" t="str">
        <f>'[3]650 KHz'!N14</f>
        <v>0</v>
      </c>
      <c r="R138" s="57" t="str">
        <f>'[3]650 KHz'!O14</f>
        <v>19</v>
      </c>
      <c r="S138" s="57" t="str">
        <f>'[3]650 KHz'!P14</f>
        <v>000110</v>
      </c>
      <c r="T138" s="57" t="str">
        <f>'[3]650 KHz'!Q14</f>
        <v>01</v>
      </c>
      <c r="U138" s="57" t="str">
        <f>'[3]650 KHz'!R14</f>
        <v>88</v>
      </c>
      <c r="V138" s="57" t="str">
        <f>'[3]650 KHz'!S14</f>
        <v>10</v>
      </c>
      <c r="W138" s="57" t="str">
        <f>'[3]650 KHz'!T14</f>
        <v>00100</v>
      </c>
      <c r="X138" s="57" t="str">
        <f>'[3]650 KHz'!U14</f>
        <v>0</v>
      </c>
      <c r="Y138" s="57" t="str">
        <f t="shared" si="64"/>
        <v>1220841988</v>
      </c>
      <c r="Z138" s="57">
        <f t="shared" si="55"/>
        <v>100</v>
      </c>
      <c r="AA138" s="57">
        <f t="shared" si="56"/>
        <v>30</v>
      </c>
      <c r="AB138" s="57">
        <f t="shared" si="57"/>
        <v>1.9998</v>
      </c>
      <c r="AC138" s="57">
        <f t="shared" si="58"/>
        <v>12.8</v>
      </c>
      <c r="AD138" s="57">
        <f t="shared" si="59"/>
        <v>800</v>
      </c>
      <c r="AE138" s="57">
        <f t="shared" si="60"/>
        <v>50</v>
      </c>
      <c r="AF138" s="57">
        <f t="shared" si="61"/>
        <v>40</v>
      </c>
      <c r="AG138" s="57">
        <f t="shared" si="62"/>
        <v>2.5</v>
      </c>
      <c r="AH138" s="57">
        <f t="shared" si="63"/>
        <v>12.5</v>
      </c>
      <c r="AI138" s="57">
        <v>4000</v>
      </c>
      <c r="AK138" s="57">
        <f t="shared" si="65"/>
        <v>650</v>
      </c>
      <c r="AL138" s="57">
        <f t="shared" si="66"/>
        <v>8</v>
      </c>
      <c r="AM138" s="57" t="str">
        <f t="shared" si="52"/>
        <v>1220841988</v>
      </c>
      <c r="AN138" s="57">
        <f t="shared" si="52"/>
        <v>100</v>
      </c>
      <c r="AO138" s="57">
        <f t="shared" si="52"/>
        <v>30</v>
      </c>
      <c r="AP138" s="57">
        <f t="shared" si="67"/>
        <v>80</v>
      </c>
      <c r="AQ138" s="57">
        <f t="shared" si="68"/>
        <v>159.98400000000001</v>
      </c>
      <c r="AR138" s="57">
        <f t="shared" si="69"/>
        <v>12.8</v>
      </c>
      <c r="AS138" s="57">
        <f t="shared" si="53"/>
        <v>50</v>
      </c>
      <c r="AT138" s="57">
        <f t="shared" si="53"/>
        <v>40</v>
      </c>
      <c r="AU138" s="57">
        <f t="shared" si="70"/>
        <v>500</v>
      </c>
      <c r="AV138" s="57">
        <f t="shared" si="71"/>
        <v>12.5</v>
      </c>
      <c r="AW138" s="57">
        <f t="shared" si="72"/>
        <v>3</v>
      </c>
      <c r="AX138" s="382">
        <f t="shared" si="73"/>
        <v>33.160595870398566</v>
      </c>
      <c r="AY138" s="382">
        <f t="shared" si="74"/>
        <v>414.46599763514411</v>
      </c>
      <c r="AZ138" s="57">
        <f t="shared" si="75"/>
        <v>2</v>
      </c>
      <c r="BA138" s="382">
        <f t="shared" si="76"/>
        <v>7.9577471545947667</v>
      </c>
      <c r="BB138" s="382">
        <f t="shared" si="77"/>
        <v>318.3098861837907</v>
      </c>
    </row>
    <row r="139" spans="1:54" x14ac:dyDescent="0.25">
      <c r="A139" s="57">
        <f t="shared" si="54"/>
        <v>137</v>
      </c>
      <c r="B139" s="57">
        <v>650</v>
      </c>
      <c r="C139" s="57">
        <v>4</v>
      </c>
      <c r="D139" s="57" t="str">
        <f>'[3]650 KHz'!A15</f>
        <v>01001</v>
      </c>
      <c r="E139" s="57">
        <f>'[3]650 KHz'!B15</f>
        <v>2</v>
      </c>
      <c r="F139" s="57" t="str">
        <f>'[3]650 KHz'!C15</f>
        <v>12</v>
      </c>
      <c r="G139" s="57" t="str">
        <f>'[3]650 KHz'!D15</f>
        <v>00</v>
      </c>
      <c r="H139" s="57" t="str">
        <f>'[3]650 KHz'!E15</f>
        <v>01</v>
      </c>
      <c r="I139" s="57" t="str">
        <f>'[3]650 KHz'!F15</f>
        <v>00</v>
      </c>
      <c r="J139" s="57" t="str">
        <f>'[3]650 KHz'!G15</f>
        <v>10</v>
      </c>
      <c r="K139" s="57" t="str">
        <f>'[3]650 KHz'!H15</f>
        <v>40</v>
      </c>
      <c r="L139" s="57" t="str">
        <f>'[3]650 KHz'!I15</f>
        <v>010000</v>
      </c>
      <c r="M139" s="57" t="str">
        <f>'[3]650 KHz'!J15</f>
        <v>00</v>
      </c>
      <c r="N139" s="57" t="str">
        <f>'[3]650 KHz'!K15</f>
        <v>42</v>
      </c>
      <c r="O139" s="57" t="str">
        <f>'[3]650 KHz'!L15</f>
        <v>01</v>
      </c>
      <c r="P139" s="57" t="str">
        <f>'[3]650 KHz'!M15</f>
        <v>00001</v>
      </c>
      <c r="Q139" s="57" t="str">
        <f>'[3]650 KHz'!N15</f>
        <v>0</v>
      </c>
      <c r="R139" s="57" t="str">
        <f>'[3]650 KHz'!O15</f>
        <v>19</v>
      </c>
      <c r="S139" s="57" t="str">
        <f>'[3]650 KHz'!P15</f>
        <v>000110</v>
      </c>
      <c r="T139" s="57" t="str">
        <f>'[3]650 KHz'!Q15</f>
        <v>01</v>
      </c>
      <c r="U139" s="57" t="str">
        <f>'[3]650 KHz'!R15</f>
        <v>88</v>
      </c>
      <c r="V139" s="57" t="str">
        <f>'[3]650 KHz'!S15</f>
        <v>10</v>
      </c>
      <c r="W139" s="57" t="str">
        <f>'[3]650 KHz'!T15</f>
        <v>00100</v>
      </c>
      <c r="X139" s="57" t="str">
        <f>'[3]650 KHz'!U15</f>
        <v>0</v>
      </c>
      <c r="Y139" s="57" t="str">
        <f t="shared" si="64"/>
        <v>1240421988</v>
      </c>
      <c r="Z139" s="57">
        <f t="shared" si="55"/>
        <v>100</v>
      </c>
      <c r="AA139" s="57">
        <f t="shared" si="56"/>
        <v>30</v>
      </c>
      <c r="AB139" s="57">
        <f t="shared" si="57"/>
        <v>1.9998</v>
      </c>
      <c r="AC139" s="57">
        <f t="shared" si="58"/>
        <v>12.8</v>
      </c>
      <c r="AD139" s="57">
        <f t="shared" si="59"/>
        <v>800</v>
      </c>
      <c r="AE139" s="57">
        <f t="shared" si="60"/>
        <v>50</v>
      </c>
      <c r="AF139" s="57">
        <f t="shared" si="61"/>
        <v>80</v>
      </c>
      <c r="AG139" s="57">
        <f t="shared" si="62"/>
        <v>1.25</v>
      </c>
      <c r="AH139" s="57">
        <f t="shared" si="63"/>
        <v>6.25</v>
      </c>
      <c r="AI139" s="57">
        <v>4000</v>
      </c>
      <c r="AK139" s="57">
        <f t="shared" si="65"/>
        <v>650</v>
      </c>
      <c r="AL139" s="57">
        <f t="shared" si="66"/>
        <v>9</v>
      </c>
      <c r="AM139" s="57" t="str">
        <f t="shared" si="52"/>
        <v>1240421988</v>
      </c>
      <c r="AN139" s="57">
        <f t="shared" si="52"/>
        <v>100</v>
      </c>
      <c r="AO139" s="57">
        <f t="shared" si="52"/>
        <v>30</v>
      </c>
      <c r="AP139" s="57">
        <f t="shared" si="67"/>
        <v>80</v>
      </c>
      <c r="AQ139" s="57">
        <f t="shared" si="68"/>
        <v>159.98400000000001</v>
      </c>
      <c r="AR139" s="57">
        <f t="shared" si="69"/>
        <v>12.8</v>
      </c>
      <c r="AS139" s="57">
        <f t="shared" si="53"/>
        <v>50</v>
      </c>
      <c r="AT139" s="57">
        <f t="shared" si="53"/>
        <v>80</v>
      </c>
      <c r="AU139" s="57">
        <f t="shared" si="70"/>
        <v>250</v>
      </c>
      <c r="AV139" s="57">
        <f t="shared" si="71"/>
        <v>6.25</v>
      </c>
      <c r="AW139" s="57">
        <f t="shared" si="72"/>
        <v>3</v>
      </c>
      <c r="AX139" s="382">
        <f t="shared" si="73"/>
        <v>33.160595870398566</v>
      </c>
      <c r="AY139" s="382">
        <f t="shared" si="74"/>
        <v>414.46599763514411</v>
      </c>
      <c r="AZ139" s="57">
        <f t="shared" si="75"/>
        <v>4</v>
      </c>
      <c r="BA139" s="382">
        <f t="shared" si="76"/>
        <v>7.9577471545947667</v>
      </c>
      <c r="BB139" s="382">
        <f t="shared" si="77"/>
        <v>318.3098861837907</v>
      </c>
    </row>
    <row r="140" spans="1:54" x14ac:dyDescent="0.25">
      <c r="A140" s="57">
        <f t="shared" si="54"/>
        <v>138</v>
      </c>
      <c r="B140" s="57">
        <v>650</v>
      </c>
      <c r="C140" s="57">
        <v>4</v>
      </c>
      <c r="D140" s="57" t="str">
        <f>'[3]650 KHz'!A16</f>
        <v>01010</v>
      </c>
      <c r="E140" s="57">
        <f>'[3]650 KHz'!B16</f>
        <v>2</v>
      </c>
      <c r="F140" s="57" t="str">
        <f>'[3]650 KHz'!C16</f>
        <v>12</v>
      </c>
      <c r="G140" s="57" t="str">
        <f>'[3]650 KHz'!D16</f>
        <v>00</v>
      </c>
      <c r="H140" s="57" t="str">
        <f>'[3]650 KHz'!E16</f>
        <v>01</v>
      </c>
      <c r="I140" s="57" t="str">
        <f>'[3]650 KHz'!F16</f>
        <v>00</v>
      </c>
      <c r="J140" s="57" t="str">
        <f>'[3]650 KHz'!G16</f>
        <v>10</v>
      </c>
      <c r="K140" s="57" t="str">
        <f>'[3]650 KHz'!H16</f>
        <v>80</v>
      </c>
      <c r="L140" s="57" t="str">
        <f>'[3]650 KHz'!I16</f>
        <v>100000</v>
      </c>
      <c r="M140" s="57" t="str">
        <f>'[3]650 KHz'!J16</f>
        <v>00</v>
      </c>
      <c r="N140" s="57" t="str">
        <f>'[3]650 KHz'!K16</f>
        <v>42</v>
      </c>
      <c r="O140" s="57" t="str">
        <f>'[3]650 KHz'!L16</f>
        <v>01</v>
      </c>
      <c r="P140" s="57" t="str">
        <f>'[3]650 KHz'!M16</f>
        <v>00001</v>
      </c>
      <c r="Q140" s="57" t="str">
        <f>'[3]650 KHz'!N16</f>
        <v>0</v>
      </c>
      <c r="R140" s="57" t="str">
        <f>'[3]650 KHz'!O16</f>
        <v>19</v>
      </c>
      <c r="S140" s="57" t="str">
        <f>'[3]650 KHz'!P16</f>
        <v>000110</v>
      </c>
      <c r="T140" s="57" t="str">
        <f>'[3]650 KHz'!Q16</f>
        <v>01</v>
      </c>
      <c r="U140" s="57" t="str">
        <f>'[3]650 KHz'!R16</f>
        <v>88</v>
      </c>
      <c r="V140" s="57" t="str">
        <f>'[3]650 KHz'!S16</f>
        <v>10</v>
      </c>
      <c r="W140" s="57" t="str">
        <f>'[3]650 KHz'!T16</f>
        <v>00100</v>
      </c>
      <c r="X140" s="57" t="str">
        <f>'[3]650 KHz'!U16</f>
        <v>0</v>
      </c>
      <c r="Y140" s="57" t="str">
        <f t="shared" si="64"/>
        <v>1280421988</v>
      </c>
      <c r="Z140" s="57">
        <f t="shared" si="55"/>
        <v>100</v>
      </c>
      <c r="AA140" s="57">
        <f t="shared" si="56"/>
        <v>30</v>
      </c>
      <c r="AB140" s="57">
        <f t="shared" si="57"/>
        <v>1.9998</v>
      </c>
      <c r="AC140" s="57">
        <f t="shared" si="58"/>
        <v>12.8</v>
      </c>
      <c r="AD140" s="57">
        <f t="shared" si="59"/>
        <v>800</v>
      </c>
      <c r="AE140" s="57">
        <f t="shared" si="60"/>
        <v>50</v>
      </c>
      <c r="AF140" s="57">
        <f t="shared" si="61"/>
        <v>160</v>
      </c>
      <c r="AG140" s="57">
        <f t="shared" si="62"/>
        <v>1.25</v>
      </c>
      <c r="AH140" s="57">
        <f t="shared" si="63"/>
        <v>6.25</v>
      </c>
      <c r="AI140" s="57">
        <v>4000</v>
      </c>
      <c r="AK140" s="57">
        <f t="shared" si="65"/>
        <v>650</v>
      </c>
      <c r="AL140" s="57">
        <f t="shared" si="66"/>
        <v>10</v>
      </c>
      <c r="AM140" s="57" t="str">
        <f t="shared" si="52"/>
        <v>1280421988</v>
      </c>
      <c r="AN140" s="57">
        <f t="shared" si="52"/>
        <v>100</v>
      </c>
      <c r="AO140" s="57">
        <f t="shared" si="52"/>
        <v>30</v>
      </c>
      <c r="AP140" s="57">
        <f t="shared" si="67"/>
        <v>80</v>
      </c>
      <c r="AQ140" s="57">
        <f t="shared" si="68"/>
        <v>159.98400000000001</v>
      </c>
      <c r="AR140" s="57">
        <f t="shared" si="69"/>
        <v>12.8</v>
      </c>
      <c r="AS140" s="57">
        <f t="shared" si="53"/>
        <v>50</v>
      </c>
      <c r="AT140" s="57">
        <f t="shared" si="53"/>
        <v>160</v>
      </c>
      <c r="AU140" s="57">
        <f t="shared" si="70"/>
        <v>250</v>
      </c>
      <c r="AV140" s="57">
        <f t="shared" si="71"/>
        <v>6.25</v>
      </c>
      <c r="AW140" s="57">
        <f t="shared" si="72"/>
        <v>3</v>
      </c>
      <c r="AX140" s="382">
        <f t="shared" si="73"/>
        <v>33.160595870398566</v>
      </c>
      <c r="AY140" s="382">
        <f t="shared" si="74"/>
        <v>414.46599763514411</v>
      </c>
      <c r="AZ140" s="57">
        <f t="shared" si="75"/>
        <v>8</v>
      </c>
      <c r="BA140" s="382">
        <f t="shared" si="76"/>
        <v>3.9788735772973833</v>
      </c>
      <c r="BB140" s="382">
        <f t="shared" si="77"/>
        <v>159.15494309189535</v>
      </c>
    </row>
    <row r="141" spans="1:54" x14ac:dyDescent="0.25">
      <c r="A141" s="57">
        <f t="shared" si="54"/>
        <v>139</v>
      </c>
      <c r="B141" s="57">
        <v>650</v>
      </c>
      <c r="C141" s="57">
        <v>4</v>
      </c>
      <c r="D141" s="57" t="str">
        <f>'[3]650 KHz'!A17</f>
        <v>01011</v>
      </c>
      <c r="E141" s="57">
        <f>'[3]650 KHz'!B17</f>
        <v>2</v>
      </c>
      <c r="F141" s="57" t="str">
        <f>'[3]650 KHz'!C17</f>
        <v>12</v>
      </c>
      <c r="G141" s="57" t="str">
        <f>'[3]650 KHz'!D17</f>
        <v>00</v>
      </c>
      <c r="H141" s="57" t="str">
        <f>'[3]650 KHz'!E17</f>
        <v>01</v>
      </c>
      <c r="I141" s="57" t="str">
        <f>'[3]650 KHz'!F17</f>
        <v>00</v>
      </c>
      <c r="J141" s="57" t="str">
        <f>'[3]650 KHz'!G17</f>
        <v>10</v>
      </c>
      <c r="K141" s="57" t="str">
        <f>'[3]650 KHz'!H17</f>
        <v>0A</v>
      </c>
      <c r="L141" s="57" t="str">
        <f>'[3]650 KHz'!I17</f>
        <v>000010</v>
      </c>
      <c r="M141" s="57" t="str">
        <f>'[3]650 KHz'!J17</f>
        <v>10</v>
      </c>
      <c r="N141" s="57" t="str">
        <f>'[3]650 KHz'!K17</f>
        <v>10</v>
      </c>
      <c r="O141" s="57" t="str">
        <f>'[3]650 KHz'!L17</f>
        <v>00</v>
      </c>
      <c r="P141" s="57" t="str">
        <f>'[3]650 KHz'!M17</f>
        <v>01000</v>
      </c>
      <c r="Q141" s="57" t="str">
        <f>'[3]650 KHz'!N17</f>
        <v>0</v>
      </c>
      <c r="R141" s="57" t="str">
        <f>'[3]650 KHz'!O17</f>
        <v>21</v>
      </c>
      <c r="S141" s="57" t="str">
        <f>'[3]650 KHz'!P17</f>
        <v>001000</v>
      </c>
      <c r="T141" s="57" t="str">
        <f>'[3]650 KHz'!Q17</f>
        <v>01</v>
      </c>
      <c r="U141" s="57" t="str">
        <f>'[3]650 KHz'!R17</f>
        <v>84</v>
      </c>
      <c r="V141" s="57" t="str">
        <f>'[3]650 KHz'!S17</f>
        <v>10</v>
      </c>
      <c r="W141" s="57" t="str">
        <f>'[3]650 KHz'!T17</f>
        <v>00010</v>
      </c>
      <c r="X141" s="57" t="str">
        <f>'[3]650 KHz'!U17</f>
        <v>0</v>
      </c>
      <c r="Y141" s="57" t="str">
        <f t="shared" si="64"/>
        <v>120A102184</v>
      </c>
      <c r="Z141" s="57">
        <f t="shared" si="55"/>
        <v>100</v>
      </c>
      <c r="AA141" s="57">
        <f t="shared" si="56"/>
        <v>40</v>
      </c>
      <c r="AB141" s="57">
        <f t="shared" si="57"/>
        <v>1.9998</v>
      </c>
      <c r="AC141" s="57">
        <f t="shared" si="58"/>
        <v>6.4</v>
      </c>
      <c r="AD141" s="57">
        <f t="shared" si="59"/>
        <v>800</v>
      </c>
      <c r="AE141" s="57">
        <f t="shared" si="60"/>
        <v>50</v>
      </c>
      <c r="AF141" s="57">
        <f t="shared" si="61"/>
        <v>10</v>
      </c>
      <c r="AG141" s="57">
        <f t="shared" si="62"/>
        <v>10</v>
      </c>
      <c r="AH141" s="57">
        <f t="shared" si="63"/>
        <v>50</v>
      </c>
      <c r="AI141" s="57">
        <v>4000</v>
      </c>
      <c r="AK141" s="57">
        <f t="shared" si="65"/>
        <v>650</v>
      </c>
      <c r="AL141" s="57">
        <f t="shared" si="66"/>
        <v>11</v>
      </c>
      <c r="AM141" s="57" t="str">
        <f t="shared" si="52"/>
        <v>120A102184</v>
      </c>
      <c r="AN141" s="57">
        <f t="shared" si="52"/>
        <v>100</v>
      </c>
      <c r="AO141" s="57">
        <f t="shared" si="52"/>
        <v>40</v>
      </c>
      <c r="AP141" s="57">
        <f t="shared" si="67"/>
        <v>80</v>
      </c>
      <c r="AQ141" s="57">
        <f t="shared" si="68"/>
        <v>159.98400000000001</v>
      </c>
      <c r="AR141" s="57">
        <f t="shared" si="69"/>
        <v>6.4</v>
      </c>
      <c r="AS141" s="57">
        <f t="shared" si="53"/>
        <v>50</v>
      </c>
      <c r="AT141" s="57">
        <f t="shared" si="53"/>
        <v>10</v>
      </c>
      <c r="AU141" s="57">
        <f t="shared" si="70"/>
        <v>2000</v>
      </c>
      <c r="AV141" s="57">
        <f t="shared" si="71"/>
        <v>50</v>
      </c>
      <c r="AW141" s="57">
        <f t="shared" si="72"/>
        <v>4</v>
      </c>
      <c r="AX141" s="382">
        <f t="shared" si="73"/>
        <v>24.870446902798921</v>
      </c>
      <c r="AY141" s="382">
        <f t="shared" si="74"/>
        <v>621.69899645271619</v>
      </c>
      <c r="AZ141" s="57">
        <f t="shared" si="75"/>
        <v>0.5</v>
      </c>
      <c r="BA141" s="382">
        <f t="shared" si="76"/>
        <v>7.9577471545947667</v>
      </c>
      <c r="BB141" s="382">
        <f t="shared" si="77"/>
        <v>318.3098861837907</v>
      </c>
    </row>
    <row r="142" spans="1:54" x14ac:dyDescent="0.25">
      <c r="A142" s="57">
        <f t="shared" si="54"/>
        <v>140</v>
      </c>
      <c r="B142" s="57">
        <v>650</v>
      </c>
      <c r="C142" s="57">
        <v>4</v>
      </c>
      <c r="D142" s="57" t="str">
        <f>'[3]650 KHz'!A18</f>
        <v>01100</v>
      </c>
      <c r="E142" s="57">
        <f>'[3]650 KHz'!B18</f>
        <v>2</v>
      </c>
      <c r="F142" s="57" t="str">
        <f>'[3]650 KHz'!C18</f>
        <v>12</v>
      </c>
      <c r="G142" s="57" t="str">
        <f>'[3]650 KHz'!D18</f>
        <v>00</v>
      </c>
      <c r="H142" s="57" t="str">
        <f>'[3]650 KHz'!E18</f>
        <v>01</v>
      </c>
      <c r="I142" s="57" t="str">
        <f>'[3]650 KHz'!F18</f>
        <v>00</v>
      </c>
      <c r="J142" s="57" t="str">
        <f>'[3]650 KHz'!G18</f>
        <v>10</v>
      </c>
      <c r="K142" s="57" t="str">
        <f>'[3]650 KHz'!H18</f>
        <v>11</v>
      </c>
      <c r="L142" s="57" t="str">
        <f>'[3]650 KHz'!I18</f>
        <v>000100</v>
      </c>
      <c r="M142" s="57" t="str">
        <f>'[3]650 KHz'!J18</f>
        <v>01</v>
      </c>
      <c r="N142" s="57" t="str">
        <f>'[3]650 KHz'!K18</f>
        <v>08</v>
      </c>
      <c r="O142" s="57" t="str">
        <f>'[3]650 KHz'!L18</f>
        <v>00</v>
      </c>
      <c r="P142" s="57" t="str">
        <f>'[3]650 KHz'!M18</f>
        <v>00100</v>
      </c>
      <c r="Q142" s="57" t="str">
        <f>'[3]650 KHz'!N18</f>
        <v>0</v>
      </c>
      <c r="R142" s="57" t="str">
        <f>'[3]650 KHz'!O18</f>
        <v>21</v>
      </c>
      <c r="S142" s="57" t="str">
        <f>'[3]650 KHz'!P18</f>
        <v>001000</v>
      </c>
      <c r="T142" s="57" t="str">
        <f>'[3]650 KHz'!Q18</f>
        <v>01</v>
      </c>
      <c r="U142" s="57" t="str">
        <f>'[3]650 KHz'!R18</f>
        <v>84</v>
      </c>
      <c r="V142" s="57" t="str">
        <f>'[3]650 KHz'!S18</f>
        <v>10</v>
      </c>
      <c r="W142" s="57" t="str">
        <f>'[3]650 KHz'!T18</f>
        <v>00010</v>
      </c>
      <c r="X142" s="57" t="str">
        <f>'[3]650 KHz'!U18</f>
        <v>0</v>
      </c>
      <c r="Y142" s="57" t="str">
        <f t="shared" si="64"/>
        <v>1211082184</v>
      </c>
      <c r="Z142" s="57">
        <f t="shared" si="55"/>
        <v>100</v>
      </c>
      <c r="AA142" s="57">
        <f t="shared" si="56"/>
        <v>40</v>
      </c>
      <c r="AB142" s="57">
        <f t="shared" si="57"/>
        <v>1.9998</v>
      </c>
      <c r="AC142" s="57">
        <f t="shared" si="58"/>
        <v>6.4</v>
      </c>
      <c r="AD142" s="57">
        <f t="shared" si="59"/>
        <v>800</v>
      </c>
      <c r="AE142" s="57">
        <f t="shared" si="60"/>
        <v>50</v>
      </c>
      <c r="AF142" s="57">
        <f t="shared" si="61"/>
        <v>20</v>
      </c>
      <c r="AG142" s="57">
        <f t="shared" si="62"/>
        <v>5</v>
      </c>
      <c r="AH142" s="57">
        <f t="shared" si="63"/>
        <v>25</v>
      </c>
      <c r="AI142" s="57">
        <v>4000</v>
      </c>
      <c r="AK142" s="57">
        <f t="shared" si="65"/>
        <v>650</v>
      </c>
      <c r="AL142" s="57">
        <f t="shared" si="66"/>
        <v>12</v>
      </c>
      <c r="AM142" s="57" t="str">
        <f t="shared" si="52"/>
        <v>1211082184</v>
      </c>
      <c r="AN142" s="57">
        <f t="shared" si="52"/>
        <v>100</v>
      </c>
      <c r="AO142" s="57">
        <f t="shared" si="52"/>
        <v>40</v>
      </c>
      <c r="AP142" s="57">
        <f t="shared" si="67"/>
        <v>80</v>
      </c>
      <c r="AQ142" s="57">
        <f t="shared" si="68"/>
        <v>159.98400000000001</v>
      </c>
      <c r="AR142" s="57">
        <f t="shared" si="69"/>
        <v>6.4</v>
      </c>
      <c r="AS142" s="57">
        <f t="shared" si="53"/>
        <v>50</v>
      </c>
      <c r="AT142" s="57">
        <f t="shared" si="53"/>
        <v>20</v>
      </c>
      <c r="AU142" s="57">
        <f t="shared" si="70"/>
        <v>1000</v>
      </c>
      <c r="AV142" s="57">
        <f t="shared" si="71"/>
        <v>25</v>
      </c>
      <c r="AW142" s="57">
        <f t="shared" si="72"/>
        <v>4</v>
      </c>
      <c r="AX142" s="382">
        <f t="shared" si="73"/>
        <v>24.870446902798921</v>
      </c>
      <c r="AY142" s="382">
        <f t="shared" si="74"/>
        <v>621.69899645271619</v>
      </c>
      <c r="AZ142" s="57">
        <f t="shared" si="75"/>
        <v>1</v>
      </c>
      <c r="BA142" s="382">
        <f t="shared" si="76"/>
        <v>7.9577471545947667</v>
      </c>
      <c r="BB142" s="382">
        <f t="shared" si="77"/>
        <v>318.3098861837907</v>
      </c>
    </row>
    <row r="143" spans="1:54" x14ac:dyDescent="0.25">
      <c r="A143" s="57">
        <f t="shared" si="54"/>
        <v>141</v>
      </c>
      <c r="B143" s="57">
        <v>650</v>
      </c>
      <c r="C143" s="57">
        <v>4</v>
      </c>
      <c r="D143" s="57" t="str">
        <f>'[3]650 KHz'!A19</f>
        <v>01101</v>
      </c>
      <c r="E143" s="57">
        <f>'[3]650 KHz'!B19</f>
        <v>2</v>
      </c>
      <c r="F143" s="57" t="str">
        <f>'[3]650 KHz'!C19</f>
        <v>12</v>
      </c>
      <c r="G143" s="57" t="str">
        <f>'[3]650 KHz'!D19</f>
        <v>00</v>
      </c>
      <c r="H143" s="57" t="str">
        <f>'[3]650 KHz'!E19</f>
        <v>01</v>
      </c>
      <c r="I143" s="57" t="str">
        <f>'[3]650 KHz'!F19</f>
        <v>00</v>
      </c>
      <c r="J143" s="57" t="str">
        <f>'[3]650 KHz'!G19</f>
        <v>10</v>
      </c>
      <c r="K143" s="57" t="str">
        <f>'[3]650 KHz'!H19</f>
        <v>20</v>
      </c>
      <c r="L143" s="57" t="str">
        <f>'[3]650 KHz'!I19</f>
        <v>001000</v>
      </c>
      <c r="M143" s="57" t="str">
        <f>'[3]650 KHz'!J19</f>
        <v>00</v>
      </c>
      <c r="N143" s="57" t="str">
        <f>'[3]650 KHz'!K19</f>
        <v>84</v>
      </c>
      <c r="O143" s="57" t="str">
        <f>'[3]650 KHz'!L19</f>
        <v>10</v>
      </c>
      <c r="P143" s="57" t="str">
        <f>'[3]650 KHz'!M19</f>
        <v>00010</v>
      </c>
      <c r="Q143" s="57" t="str">
        <f>'[3]650 KHz'!N19</f>
        <v>0</v>
      </c>
      <c r="R143" s="57" t="str">
        <f>'[3]650 KHz'!O19</f>
        <v>21</v>
      </c>
      <c r="S143" s="57" t="str">
        <f>'[3]650 KHz'!P19</f>
        <v>001000</v>
      </c>
      <c r="T143" s="57" t="str">
        <f>'[3]650 KHz'!Q19</f>
        <v>01</v>
      </c>
      <c r="U143" s="57" t="str">
        <f>'[3]650 KHz'!R19</f>
        <v>84</v>
      </c>
      <c r="V143" s="57" t="str">
        <f>'[3]650 KHz'!S19</f>
        <v>10</v>
      </c>
      <c r="W143" s="57" t="str">
        <f>'[3]650 KHz'!T19</f>
        <v>00010</v>
      </c>
      <c r="X143" s="57" t="str">
        <f>'[3]650 KHz'!U19</f>
        <v>0</v>
      </c>
      <c r="Y143" s="57" t="str">
        <f t="shared" si="64"/>
        <v>1220842184</v>
      </c>
      <c r="Z143" s="57">
        <f t="shared" si="55"/>
        <v>100</v>
      </c>
      <c r="AA143" s="57">
        <f t="shared" si="56"/>
        <v>40</v>
      </c>
      <c r="AB143" s="57">
        <f t="shared" si="57"/>
        <v>1.9998</v>
      </c>
      <c r="AC143" s="57">
        <f t="shared" si="58"/>
        <v>6.4</v>
      </c>
      <c r="AD143" s="57">
        <f t="shared" si="59"/>
        <v>800</v>
      </c>
      <c r="AE143" s="57">
        <f t="shared" si="60"/>
        <v>50</v>
      </c>
      <c r="AF143" s="57">
        <f t="shared" si="61"/>
        <v>40</v>
      </c>
      <c r="AG143" s="57">
        <f t="shared" si="62"/>
        <v>2.5</v>
      </c>
      <c r="AH143" s="57">
        <f t="shared" si="63"/>
        <v>12.5</v>
      </c>
      <c r="AI143" s="57">
        <v>4000</v>
      </c>
      <c r="AK143" s="57">
        <f t="shared" si="65"/>
        <v>650</v>
      </c>
      <c r="AL143" s="57">
        <f t="shared" si="66"/>
        <v>13</v>
      </c>
      <c r="AM143" s="57" t="str">
        <f t="shared" si="52"/>
        <v>1220842184</v>
      </c>
      <c r="AN143" s="57">
        <f t="shared" si="52"/>
        <v>100</v>
      </c>
      <c r="AO143" s="57">
        <f t="shared" si="52"/>
        <v>40</v>
      </c>
      <c r="AP143" s="57">
        <f t="shared" si="67"/>
        <v>80</v>
      </c>
      <c r="AQ143" s="57">
        <f t="shared" si="68"/>
        <v>159.98400000000001</v>
      </c>
      <c r="AR143" s="57">
        <f t="shared" si="69"/>
        <v>6.4</v>
      </c>
      <c r="AS143" s="57">
        <f t="shared" si="53"/>
        <v>50</v>
      </c>
      <c r="AT143" s="57">
        <f t="shared" si="53"/>
        <v>40</v>
      </c>
      <c r="AU143" s="57">
        <f t="shared" si="70"/>
        <v>500</v>
      </c>
      <c r="AV143" s="57">
        <f t="shared" si="71"/>
        <v>12.5</v>
      </c>
      <c r="AW143" s="57">
        <f t="shared" si="72"/>
        <v>4</v>
      </c>
      <c r="AX143" s="382">
        <f t="shared" si="73"/>
        <v>24.870446902798921</v>
      </c>
      <c r="AY143" s="382">
        <f t="shared" si="74"/>
        <v>621.69899645271619</v>
      </c>
      <c r="AZ143" s="57">
        <f t="shared" si="75"/>
        <v>2</v>
      </c>
      <c r="BA143" s="382">
        <f t="shared" si="76"/>
        <v>7.9577471545947667</v>
      </c>
      <c r="BB143" s="382">
        <f t="shared" si="77"/>
        <v>318.3098861837907</v>
      </c>
    </row>
    <row r="144" spans="1:54" x14ac:dyDescent="0.25">
      <c r="A144" s="57">
        <f t="shared" si="54"/>
        <v>142</v>
      </c>
      <c r="B144" s="57">
        <v>650</v>
      </c>
      <c r="C144" s="57">
        <v>4</v>
      </c>
      <c r="D144" s="57" t="str">
        <f>'[3]650 KHz'!A20</f>
        <v>01110</v>
      </c>
      <c r="E144" s="57">
        <f>'[3]650 KHz'!B20</f>
        <v>2</v>
      </c>
      <c r="F144" s="57" t="str">
        <f>'[3]650 KHz'!C20</f>
        <v>12</v>
      </c>
      <c r="G144" s="57" t="str">
        <f>'[3]650 KHz'!D20</f>
        <v>00</v>
      </c>
      <c r="H144" s="57" t="str">
        <f>'[3]650 KHz'!E20</f>
        <v>01</v>
      </c>
      <c r="I144" s="57" t="str">
        <f>'[3]650 KHz'!F20</f>
        <v>00</v>
      </c>
      <c r="J144" s="57" t="str">
        <f>'[3]650 KHz'!G20</f>
        <v>10</v>
      </c>
      <c r="K144" s="57" t="str">
        <f>'[3]650 KHz'!H20</f>
        <v>40</v>
      </c>
      <c r="L144" s="57" t="str">
        <f>'[3]650 KHz'!I20</f>
        <v>010000</v>
      </c>
      <c r="M144" s="57" t="str">
        <f>'[3]650 KHz'!J20</f>
        <v>00</v>
      </c>
      <c r="N144" s="57" t="str">
        <f>'[3]650 KHz'!K20</f>
        <v>42</v>
      </c>
      <c r="O144" s="57" t="str">
        <f>'[3]650 KHz'!L20</f>
        <v>01</v>
      </c>
      <c r="P144" s="57" t="str">
        <f>'[3]650 KHz'!M20</f>
        <v>00001</v>
      </c>
      <c r="Q144" s="57" t="str">
        <f>'[3]650 KHz'!N20</f>
        <v>0</v>
      </c>
      <c r="R144" s="57" t="str">
        <f>'[3]650 KHz'!O20</f>
        <v>21</v>
      </c>
      <c r="S144" s="57" t="str">
        <f>'[3]650 KHz'!P20</f>
        <v>001000</v>
      </c>
      <c r="T144" s="57" t="str">
        <f>'[3]650 KHz'!Q20</f>
        <v>01</v>
      </c>
      <c r="U144" s="57" t="str">
        <f>'[3]650 KHz'!R20</f>
        <v>84</v>
      </c>
      <c r="V144" s="57" t="str">
        <f>'[3]650 KHz'!S20</f>
        <v>10</v>
      </c>
      <c r="W144" s="57" t="str">
        <f>'[3]650 KHz'!T20</f>
        <v>00010</v>
      </c>
      <c r="X144" s="57" t="str">
        <f>'[3]650 KHz'!U20</f>
        <v>0</v>
      </c>
      <c r="Y144" s="57" t="str">
        <f t="shared" si="64"/>
        <v>1240422184</v>
      </c>
      <c r="Z144" s="57">
        <f t="shared" si="55"/>
        <v>100</v>
      </c>
      <c r="AA144" s="57">
        <f t="shared" si="56"/>
        <v>40</v>
      </c>
      <c r="AB144" s="57">
        <f t="shared" si="57"/>
        <v>1.9998</v>
      </c>
      <c r="AC144" s="57">
        <f t="shared" si="58"/>
        <v>6.4</v>
      </c>
      <c r="AD144" s="57">
        <f t="shared" si="59"/>
        <v>800</v>
      </c>
      <c r="AE144" s="57">
        <f t="shared" si="60"/>
        <v>50</v>
      </c>
      <c r="AF144" s="57">
        <f t="shared" si="61"/>
        <v>80</v>
      </c>
      <c r="AG144" s="57">
        <f t="shared" si="62"/>
        <v>1.25</v>
      </c>
      <c r="AH144" s="57">
        <f t="shared" si="63"/>
        <v>6.25</v>
      </c>
      <c r="AI144" s="57">
        <v>4000</v>
      </c>
      <c r="AK144" s="57">
        <f t="shared" si="65"/>
        <v>650</v>
      </c>
      <c r="AL144" s="57">
        <f t="shared" si="66"/>
        <v>14</v>
      </c>
      <c r="AM144" s="57" t="str">
        <f t="shared" si="52"/>
        <v>1240422184</v>
      </c>
      <c r="AN144" s="57">
        <f t="shared" si="52"/>
        <v>100</v>
      </c>
      <c r="AO144" s="57">
        <f t="shared" si="52"/>
        <v>40</v>
      </c>
      <c r="AP144" s="57">
        <f t="shared" si="67"/>
        <v>80</v>
      </c>
      <c r="AQ144" s="57">
        <f t="shared" si="68"/>
        <v>159.98400000000001</v>
      </c>
      <c r="AR144" s="57">
        <f t="shared" si="69"/>
        <v>6.4</v>
      </c>
      <c r="AS144" s="57">
        <f t="shared" si="53"/>
        <v>50</v>
      </c>
      <c r="AT144" s="57">
        <f t="shared" si="53"/>
        <v>80</v>
      </c>
      <c r="AU144" s="57">
        <f t="shared" si="70"/>
        <v>250</v>
      </c>
      <c r="AV144" s="57">
        <f t="shared" si="71"/>
        <v>6.25</v>
      </c>
      <c r="AW144" s="57">
        <f t="shared" si="72"/>
        <v>4</v>
      </c>
      <c r="AX144" s="382">
        <f t="shared" si="73"/>
        <v>24.870446902798921</v>
      </c>
      <c r="AY144" s="382">
        <f t="shared" si="74"/>
        <v>621.69899645271619</v>
      </c>
      <c r="AZ144" s="57">
        <f t="shared" si="75"/>
        <v>4</v>
      </c>
      <c r="BA144" s="382">
        <f t="shared" si="76"/>
        <v>7.9577471545947667</v>
      </c>
      <c r="BB144" s="382">
        <f t="shared" si="77"/>
        <v>318.3098861837907</v>
      </c>
    </row>
    <row r="145" spans="1:54" x14ac:dyDescent="0.25">
      <c r="A145" s="57">
        <f t="shared" si="54"/>
        <v>143</v>
      </c>
      <c r="B145" s="57">
        <v>650</v>
      </c>
      <c r="C145" s="57">
        <v>4</v>
      </c>
      <c r="D145" s="57" t="str">
        <f>'[3]650 KHz'!A21</f>
        <v>01111</v>
      </c>
      <c r="E145" s="57">
        <f>'[3]650 KHz'!B21</f>
        <v>2</v>
      </c>
      <c r="F145" s="57" t="str">
        <f>'[3]650 KHz'!C21</f>
        <v>12</v>
      </c>
      <c r="G145" s="57" t="str">
        <f>'[3]650 KHz'!D21</f>
        <v>00</v>
      </c>
      <c r="H145" s="57" t="str">
        <f>'[3]650 KHz'!E21</f>
        <v>01</v>
      </c>
      <c r="I145" s="57" t="str">
        <f>'[3]650 KHz'!F21</f>
        <v>00</v>
      </c>
      <c r="J145" s="57" t="str">
        <f>'[3]650 KHz'!G21</f>
        <v>10</v>
      </c>
      <c r="K145" s="57" t="str">
        <f>'[3]650 KHz'!H21</f>
        <v>80</v>
      </c>
      <c r="L145" s="57" t="str">
        <f>'[3]650 KHz'!I21</f>
        <v>100000</v>
      </c>
      <c r="M145" s="57" t="str">
        <f>'[3]650 KHz'!J21</f>
        <v>00</v>
      </c>
      <c r="N145" s="57" t="str">
        <f>'[3]650 KHz'!K21</f>
        <v>42</v>
      </c>
      <c r="O145" s="57" t="str">
        <f>'[3]650 KHz'!L21</f>
        <v>01</v>
      </c>
      <c r="P145" s="57" t="str">
        <f>'[3]650 KHz'!M21</f>
        <v>00001</v>
      </c>
      <c r="Q145" s="57" t="str">
        <f>'[3]650 KHz'!N21</f>
        <v>0</v>
      </c>
      <c r="R145" s="57" t="str">
        <f>'[3]650 KHz'!O21</f>
        <v>21</v>
      </c>
      <c r="S145" s="57" t="str">
        <f>'[3]650 KHz'!P21</f>
        <v>001000</v>
      </c>
      <c r="T145" s="57" t="str">
        <f>'[3]650 KHz'!Q21</f>
        <v>01</v>
      </c>
      <c r="U145" s="57" t="str">
        <f>'[3]650 KHz'!R21</f>
        <v>84</v>
      </c>
      <c r="V145" s="57" t="str">
        <f>'[3]650 KHz'!S21</f>
        <v>10</v>
      </c>
      <c r="W145" s="57" t="str">
        <f>'[3]650 KHz'!T21</f>
        <v>00010</v>
      </c>
      <c r="X145" s="57" t="str">
        <f>'[3]650 KHz'!U21</f>
        <v>0</v>
      </c>
      <c r="Y145" s="57" t="str">
        <f t="shared" si="64"/>
        <v>1280422184</v>
      </c>
      <c r="Z145" s="57">
        <f t="shared" si="55"/>
        <v>100</v>
      </c>
      <c r="AA145" s="57">
        <f t="shared" si="56"/>
        <v>40</v>
      </c>
      <c r="AB145" s="57">
        <f t="shared" si="57"/>
        <v>1.9998</v>
      </c>
      <c r="AC145" s="57">
        <f t="shared" si="58"/>
        <v>6.4</v>
      </c>
      <c r="AD145" s="57">
        <f t="shared" si="59"/>
        <v>800</v>
      </c>
      <c r="AE145" s="57">
        <f t="shared" si="60"/>
        <v>50</v>
      </c>
      <c r="AF145" s="57">
        <f t="shared" si="61"/>
        <v>160</v>
      </c>
      <c r="AG145" s="57">
        <f t="shared" si="62"/>
        <v>1.25</v>
      </c>
      <c r="AH145" s="57">
        <f t="shared" si="63"/>
        <v>6.25</v>
      </c>
      <c r="AI145" s="57">
        <v>4000</v>
      </c>
      <c r="AK145" s="57">
        <f t="shared" si="65"/>
        <v>650</v>
      </c>
      <c r="AL145" s="57">
        <f t="shared" si="66"/>
        <v>15</v>
      </c>
      <c r="AM145" s="57" t="str">
        <f t="shared" ref="AM145:AO208" si="78">Y145</f>
        <v>1280422184</v>
      </c>
      <c r="AN145" s="57">
        <f t="shared" si="78"/>
        <v>100</v>
      </c>
      <c r="AO145" s="57">
        <f t="shared" si="78"/>
        <v>40</v>
      </c>
      <c r="AP145" s="57">
        <f t="shared" si="67"/>
        <v>80</v>
      </c>
      <c r="AQ145" s="57">
        <f t="shared" si="68"/>
        <v>159.98400000000001</v>
      </c>
      <c r="AR145" s="57">
        <f t="shared" si="69"/>
        <v>6.4</v>
      </c>
      <c r="AS145" s="57">
        <f t="shared" ref="AS145:AT208" si="79">AE145</f>
        <v>50</v>
      </c>
      <c r="AT145" s="57">
        <f t="shared" si="79"/>
        <v>160</v>
      </c>
      <c r="AU145" s="57">
        <f t="shared" si="70"/>
        <v>250</v>
      </c>
      <c r="AV145" s="57">
        <f t="shared" si="71"/>
        <v>6.25</v>
      </c>
      <c r="AW145" s="57">
        <f t="shared" si="72"/>
        <v>4</v>
      </c>
      <c r="AX145" s="382">
        <f t="shared" si="73"/>
        <v>24.870446902798921</v>
      </c>
      <c r="AY145" s="382">
        <f t="shared" si="74"/>
        <v>621.69899645271619</v>
      </c>
      <c r="AZ145" s="57">
        <f t="shared" si="75"/>
        <v>8</v>
      </c>
      <c r="BA145" s="382">
        <f t="shared" si="76"/>
        <v>3.9788735772973833</v>
      </c>
      <c r="BB145" s="382">
        <f t="shared" si="77"/>
        <v>159.15494309189535</v>
      </c>
    </row>
    <row r="146" spans="1:54" x14ac:dyDescent="0.25">
      <c r="A146" s="57">
        <f t="shared" si="54"/>
        <v>144</v>
      </c>
      <c r="B146" s="57">
        <v>650</v>
      </c>
      <c r="C146" s="57">
        <v>4</v>
      </c>
      <c r="D146" s="57" t="str">
        <f>'[3]650 KHz'!A22</f>
        <v>10000</v>
      </c>
      <c r="E146" s="57">
        <f>'[3]650 KHz'!B22</f>
        <v>2</v>
      </c>
      <c r="F146" s="57" t="str">
        <f>'[3]650 KHz'!C22</f>
        <v>12</v>
      </c>
      <c r="G146" s="57" t="str">
        <f>'[3]650 KHz'!D22</f>
        <v>00</v>
      </c>
      <c r="H146" s="57" t="str">
        <f>'[3]650 KHz'!E22</f>
        <v>01</v>
      </c>
      <c r="I146" s="57" t="str">
        <f>'[3]650 KHz'!F22</f>
        <v>00</v>
      </c>
      <c r="J146" s="57" t="str">
        <f>'[3]650 KHz'!G22</f>
        <v>10</v>
      </c>
      <c r="K146" s="57" t="str">
        <f>'[3]650 KHz'!H22</f>
        <v>0A</v>
      </c>
      <c r="L146" s="57" t="str">
        <f>'[3]650 KHz'!I22</f>
        <v>000010</v>
      </c>
      <c r="M146" s="57" t="str">
        <f>'[3]650 KHz'!J22</f>
        <v>10</v>
      </c>
      <c r="N146" s="57" t="str">
        <f>'[3]650 KHz'!K22</f>
        <v>10</v>
      </c>
      <c r="O146" s="57" t="str">
        <f>'[3]650 KHz'!L22</f>
        <v>00</v>
      </c>
      <c r="P146" s="57" t="str">
        <f>'[3]650 KHz'!M22</f>
        <v>01000</v>
      </c>
      <c r="Q146" s="57" t="str">
        <f>'[3]650 KHz'!N22</f>
        <v>0</v>
      </c>
      <c r="R146" s="57" t="str">
        <f>'[3]650 KHz'!O22</f>
        <v>29</v>
      </c>
      <c r="S146" s="57" t="str">
        <f>'[3]650 KHz'!P22</f>
        <v>001010</v>
      </c>
      <c r="T146" s="57" t="str">
        <f>'[3]650 KHz'!Q22</f>
        <v>01</v>
      </c>
      <c r="U146" s="57" t="str">
        <f>'[3]650 KHz'!R22</f>
        <v>04</v>
      </c>
      <c r="V146" s="57" t="str">
        <f>'[3]650 KHz'!S22</f>
        <v>00</v>
      </c>
      <c r="W146" s="57" t="str">
        <f>'[3]650 KHz'!T22</f>
        <v>00010</v>
      </c>
      <c r="X146" s="57" t="str">
        <f>'[3]650 KHz'!U22</f>
        <v>0</v>
      </c>
      <c r="Y146" s="57" t="str">
        <f t="shared" si="64"/>
        <v>120A102904</v>
      </c>
      <c r="Z146" s="57">
        <f t="shared" si="55"/>
        <v>100</v>
      </c>
      <c r="AA146" s="57">
        <f t="shared" si="56"/>
        <v>50</v>
      </c>
      <c r="AB146" s="57">
        <f t="shared" si="57"/>
        <v>1.3331999999999999</v>
      </c>
      <c r="AC146" s="57">
        <f t="shared" si="58"/>
        <v>6.4</v>
      </c>
      <c r="AD146" s="57">
        <f t="shared" si="59"/>
        <v>800</v>
      </c>
      <c r="AE146" s="57">
        <f t="shared" si="60"/>
        <v>50</v>
      </c>
      <c r="AF146" s="57">
        <f t="shared" si="61"/>
        <v>10</v>
      </c>
      <c r="AG146" s="57">
        <f t="shared" si="62"/>
        <v>10</v>
      </c>
      <c r="AH146" s="57">
        <f t="shared" si="63"/>
        <v>50</v>
      </c>
      <c r="AI146" s="57">
        <v>4000</v>
      </c>
      <c r="AK146" s="57">
        <f t="shared" si="65"/>
        <v>650</v>
      </c>
      <c r="AL146" s="57">
        <f t="shared" si="66"/>
        <v>16</v>
      </c>
      <c r="AM146" s="57" t="str">
        <f t="shared" si="78"/>
        <v>120A102904</v>
      </c>
      <c r="AN146" s="57">
        <f t="shared" si="78"/>
        <v>100</v>
      </c>
      <c r="AO146" s="57">
        <f t="shared" si="78"/>
        <v>50</v>
      </c>
      <c r="AP146" s="57">
        <f t="shared" si="67"/>
        <v>80</v>
      </c>
      <c r="AQ146" s="57">
        <f t="shared" si="68"/>
        <v>106.65599999999999</v>
      </c>
      <c r="AR146" s="57">
        <f t="shared" si="69"/>
        <v>6.4</v>
      </c>
      <c r="AS146" s="57">
        <f t="shared" si="79"/>
        <v>50</v>
      </c>
      <c r="AT146" s="57">
        <f t="shared" si="79"/>
        <v>10</v>
      </c>
      <c r="AU146" s="57">
        <f t="shared" si="70"/>
        <v>2000</v>
      </c>
      <c r="AV146" s="57">
        <f t="shared" si="71"/>
        <v>50</v>
      </c>
      <c r="AW146" s="57">
        <f t="shared" si="72"/>
        <v>5</v>
      </c>
      <c r="AX146" s="382">
        <f t="shared" si="73"/>
        <v>29.844536283358714</v>
      </c>
      <c r="AY146" s="382">
        <f t="shared" si="74"/>
        <v>497.35919716217279</v>
      </c>
      <c r="AZ146" s="57">
        <f t="shared" si="75"/>
        <v>0.5</v>
      </c>
      <c r="BA146" s="382">
        <f t="shared" si="76"/>
        <v>7.9577471545947667</v>
      </c>
      <c r="BB146" s="382">
        <f t="shared" si="77"/>
        <v>318.3098861837907</v>
      </c>
    </row>
    <row r="147" spans="1:54" x14ac:dyDescent="0.25">
      <c r="A147" s="57">
        <f t="shared" si="54"/>
        <v>145</v>
      </c>
      <c r="B147" s="57">
        <v>650</v>
      </c>
      <c r="C147" s="57">
        <v>4</v>
      </c>
      <c r="D147" s="57" t="str">
        <f>'[3]650 KHz'!A23</f>
        <v>10001</v>
      </c>
      <c r="E147" s="57">
        <f>'[3]650 KHz'!B23</f>
        <v>2</v>
      </c>
      <c r="F147" s="57" t="str">
        <f>'[3]650 KHz'!C23</f>
        <v>12</v>
      </c>
      <c r="G147" s="57" t="str">
        <f>'[3]650 KHz'!D23</f>
        <v>00</v>
      </c>
      <c r="H147" s="57" t="str">
        <f>'[3]650 KHz'!E23</f>
        <v>01</v>
      </c>
      <c r="I147" s="57" t="str">
        <f>'[3]650 KHz'!F23</f>
        <v>00</v>
      </c>
      <c r="J147" s="57" t="str">
        <f>'[3]650 KHz'!G23</f>
        <v>10</v>
      </c>
      <c r="K147" s="57" t="str">
        <f>'[3]650 KHz'!H23</f>
        <v>11</v>
      </c>
      <c r="L147" s="57" t="str">
        <f>'[3]650 KHz'!I23</f>
        <v>000100</v>
      </c>
      <c r="M147" s="57" t="str">
        <f>'[3]650 KHz'!J23</f>
        <v>01</v>
      </c>
      <c r="N147" s="57" t="str">
        <f>'[3]650 KHz'!K23</f>
        <v>08</v>
      </c>
      <c r="O147" s="57" t="str">
        <f>'[3]650 KHz'!L23</f>
        <v>00</v>
      </c>
      <c r="P147" s="57" t="str">
        <f>'[3]650 KHz'!M23</f>
        <v>00100</v>
      </c>
      <c r="Q147" s="57" t="str">
        <f>'[3]650 KHz'!N23</f>
        <v>0</v>
      </c>
      <c r="R147" s="57" t="str">
        <f>'[3]650 KHz'!O23</f>
        <v>29</v>
      </c>
      <c r="S147" s="57" t="str">
        <f>'[3]650 KHz'!P23</f>
        <v>001010</v>
      </c>
      <c r="T147" s="57" t="str">
        <f>'[3]650 KHz'!Q23</f>
        <v>01</v>
      </c>
      <c r="U147" s="57" t="str">
        <f>'[3]650 KHz'!R23</f>
        <v>04</v>
      </c>
      <c r="V147" s="57" t="str">
        <f>'[3]650 KHz'!S23</f>
        <v>00</v>
      </c>
      <c r="W147" s="57" t="str">
        <f>'[3]650 KHz'!T23</f>
        <v>00010</v>
      </c>
      <c r="X147" s="57" t="str">
        <f>'[3]650 KHz'!U23</f>
        <v>0</v>
      </c>
      <c r="Y147" s="57" t="str">
        <f t="shared" si="64"/>
        <v>1211082904</v>
      </c>
      <c r="Z147" s="57">
        <f t="shared" si="55"/>
        <v>100</v>
      </c>
      <c r="AA147" s="57">
        <f t="shared" si="56"/>
        <v>50</v>
      </c>
      <c r="AB147" s="57">
        <f t="shared" si="57"/>
        <v>1.3331999999999999</v>
      </c>
      <c r="AC147" s="57">
        <f t="shared" si="58"/>
        <v>6.4</v>
      </c>
      <c r="AD147" s="57">
        <f t="shared" si="59"/>
        <v>800</v>
      </c>
      <c r="AE147" s="57">
        <f t="shared" si="60"/>
        <v>50</v>
      </c>
      <c r="AF147" s="57">
        <f t="shared" si="61"/>
        <v>20</v>
      </c>
      <c r="AG147" s="57">
        <f t="shared" si="62"/>
        <v>5</v>
      </c>
      <c r="AH147" s="57">
        <f t="shared" si="63"/>
        <v>25</v>
      </c>
      <c r="AI147" s="57">
        <v>4000</v>
      </c>
      <c r="AK147" s="57">
        <f t="shared" si="65"/>
        <v>650</v>
      </c>
      <c r="AL147" s="57">
        <f t="shared" si="66"/>
        <v>17</v>
      </c>
      <c r="AM147" s="57" t="str">
        <f t="shared" si="78"/>
        <v>1211082904</v>
      </c>
      <c r="AN147" s="57">
        <f t="shared" si="78"/>
        <v>100</v>
      </c>
      <c r="AO147" s="57">
        <f t="shared" si="78"/>
        <v>50</v>
      </c>
      <c r="AP147" s="57">
        <f t="shared" si="67"/>
        <v>80</v>
      </c>
      <c r="AQ147" s="57">
        <f t="shared" si="68"/>
        <v>106.65599999999999</v>
      </c>
      <c r="AR147" s="57">
        <f t="shared" si="69"/>
        <v>6.4</v>
      </c>
      <c r="AS147" s="57">
        <f t="shared" si="79"/>
        <v>50</v>
      </c>
      <c r="AT147" s="57">
        <f t="shared" si="79"/>
        <v>20</v>
      </c>
      <c r="AU147" s="57">
        <f t="shared" si="70"/>
        <v>1000</v>
      </c>
      <c r="AV147" s="57">
        <f t="shared" si="71"/>
        <v>25</v>
      </c>
      <c r="AW147" s="57">
        <f t="shared" si="72"/>
        <v>5</v>
      </c>
      <c r="AX147" s="382">
        <f t="shared" si="73"/>
        <v>29.844536283358714</v>
      </c>
      <c r="AY147" s="382">
        <f t="shared" si="74"/>
        <v>497.35919716217279</v>
      </c>
      <c r="AZ147" s="57">
        <f t="shared" si="75"/>
        <v>1</v>
      </c>
      <c r="BA147" s="382">
        <f t="shared" si="76"/>
        <v>7.9577471545947667</v>
      </c>
      <c r="BB147" s="382">
        <f t="shared" si="77"/>
        <v>318.3098861837907</v>
      </c>
    </row>
    <row r="148" spans="1:54" x14ac:dyDescent="0.25">
      <c r="A148" s="57">
        <f t="shared" si="54"/>
        <v>146</v>
      </c>
      <c r="B148" s="57">
        <v>650</v>
      </c>
      <c r="C148" s="57">
        <v>4</v>
      </c>
      <c r="D148" s="57" t="str">
        <f>'[3]650 KHz'!A24</f>
        <v>10010</v>
      </c>
      <c r="E148" s="57">
        <f>'[3]650 KHz'!B24</f>
        <v>2</v>
      </c>
      <c r="F148" s="57" t="str">
        <f>'[3]650 KHz'!C24</f>
        <v>12</v>
      </c>
      <c r="G148" s="57" t="str">
        <f>'[3]650 KHz'!D24</f>
        <v>00</v>
      </c>
      <c r="H148" s="57" t="str">
        <f>'[3]650 KHz'!E24</f>
        <v>01</v>
      </c>
      <c r="I148" s="57" t="str">
        <f>'[3]650 KHz'!F24</f>
        <v>00</v>
      </c>
      <c r="J148" s="57" t="str">
        <f>'[3]650 KHz'!G24</f>
        <v>10</v>
      </c>
      <c r="K148" s="57" t="str">
        <f>'[3]650 KHz'!H24</f>
        <v>20</v>
      </c>
      <c r="L148" s="57" t="str">
        <f>'[3]650 KHz'!I24</f>
        <v>001000</v>
      </c>
      <c r="M148" s="57" t="str">
        <f>'[3]650 KHz'!J24</f>
        <v>00</v>
      </c>
      <c r="N148" s="57" t="str">
        <f>'[3]650 KHz'!K24</f>
        <v>84</v>
      </c>
      <c r="O148" s="57" t="str">
        <f>'[3]650 KHz'!L24</f>
        <v>10</v>
      </c>
      <c r="P148" s="57" t="str">
        <f>'[3]650 KHz'!M24</f>
        <v>00010</v>
      </c>
      <c r="Q148" s="57" t="str">
        <f>'[3]650 KHz'!N24</f>
        <v>0</v>
      </c>
      <c r="R148" s="57" t="str">
        <f>'[3]650 KHz'!O24</f>
        <v>29</v>
      </c>
      <c r="S148" s="57" t="str">
        <f>'[3]650 KHz'!P24</f>
        <v>001010</v>
      </c>
      <c r="T148" s="57" t="str">
        <f>'[3]650 KHz'!Q24</f>
        <v>01</v>
      </c>
      <c r="U148" s="57" t="str">
        <f>'[3]650 KHz'!R24</f>
        <v>04</v>
      </c>
      <c r="V148" s="57" t="str">
        <f>'[3]650 KHz'!S24</f>
        <v>00</v>
      </c>
      <c r="W148" s="57" t="str">
        <f>'[3]650 KHz'!T24</f>
        <v>00010</v>
      </c>
      <c r="X148" s="57" t="str">
        <f>'[3]650 KHz'!U24</f>
        <v>0</v>
      </c>
      <c r="Y148" s="57" t="str">
        <f t="shared" si="64"/>
        <v>1220842904</v>
      </c>
      <c r="Z148" s="57">
        <f t="shared" si="55"/>
        <v>100</v>
      </c>
      <c r="AA148" s="57">
        <f t="shared" si="56"/>
        <v>50</v>
      </c>
      <c r="AB148" s="57">
        <f t="shared" si="57"/>
        <v>1.3331999999999999</v>
      </c>
      <c r="AC148" s="57">
        <f t="shared" si="58"/>
        <v>6.4</v>
      </c>
      <c r="AD148" s="57">
        <f t="shared" si="59"/>
        <v>800</v>
      </c>
      <c r="AE148" s="57">
        <f t="shared" si="60"/>
        <v>50</v>
      </c>
      <c r="AF148" s="57">
        <f t="shared" si="61"/>
        <v>40</v>
      </c>
      <c r="AG148" s="57">
        <f t="shared" si="62"/>
        <v>2.5</v>
      </c>
      <c r="AH148" s="57">
        <f t="shared" si="63"/>
        <v>12.5</v>
      </c>
      <c r="AI148" s="57">
        <v>4000</v>
      </c>
      <c r="AK148" s="57">
        <f t="shared" si="65"/>
        <v>650</v>
      </c>
      <c r="AL148" s="57">
        <f t="shared" si="66"/>
        <v>18</v>
      </c>
      <c r="AM148" s="57" t="str">
        <f t="shared" si="78"/>
        <v>1220842904</v>
      </c>
      <c r="AN148" s="57">
        <f t="shared" si="78"/>
        <v>100</v>
      </c>
      <c r="AO148" s="57">
        <f t="shared" si="78"/>
        <v>50</v>
      </c>
      <c r="AP148" s="57">
        <f t="shared" si="67"/>
        <v>80</v>
      </c>
      <c r="AQ148" s="57">
        <f t="shared" si="68"/>
        <v>106.65599999999999</v>
      </c>
      <c r="AR148" s="57">
        <f t="shared" si="69"/>
        <v>6.4</v>
      </c>
      <c r="AS148" s="57">
        <f t="shared" si="79"/>
        <v>50</v>
      </c>
      <c r="AT148" s="57">
        <f t="shared" si="79"/>
        <v>40</v>
      </c>
      <c r="AU148" s="57">
        <f t="shared" si="70"/>
        <v>500</v>
      </c>
      <c r="AV148" s="57">
        <f t="shared" si="71"/>
        <v>12.5</v>
      </c>
      <c r="AW148" s="57">
        <f t="shared" si="72"/>
        <v>5</v>
      </c>
      <c r="AX148" s="382">
        <f t="shared" si="73"/>
        <v>29.844536283358714</v>
      </c>
      <c r="AY148" s="382">
        <f t="shared" si="74"/>
        <v>497.35919716217279</v>
      </c>
      <c r="AZ148" s="57">
        <f t="shared" si="75"/>
        <v>2</v>
      </c>
      <c r="BA148" s="382">
        <f t="shared" si="76"/>
        <v>7.9577471545947667</v>
      </c>
      <c r="BB148" s="382">
        <f t="shared" si="77"/>
        <v>318.3098861837907</v>
      </c>
    </row>
    <row r="149" spans="1:54" x14ac:dyDescent="0.25">
      <c r="A149" s="57">
        <f t="shared" si="54"/>
        <v>147</v>
      </c>
      <c r="B149" s="57">
        <v>650</v>
      </c>
      <c r="C149" s="57">
        <v>4</v>
      </c>
      <c r="D149" s="57" t="str">
        <f>'[3]650 KHz'!A25</f>
        <v>10011</v>
      </c>
      <c r="E149" s="57">
        <f>'[3]650 KHz'!B25</f>
        <v>2</v>
      </c>
      <c r="F149" s="57" t="str">
        <f>'[3]650 KHz'!C25</f>
        <v>12</v>
      </c>
      <c r="G149" s="57" t="str">
        <f>'[3]650 KHz'!D25</f>
        <v>00</v>
      </c>
      <c r="H149" s="57" t="str">
        <f>'[3]650 KHz'!E25</f>
        <v>01</v>
      </c>
      <c r="I149" s="57" t="str">
        <f>'[3]650 KHz'!F25</f>
        <v>00</v>
      </c>
      <c r="J149" s="57" t="str">
        <f>'[3]650 KHz'!G25</f>
        <v>10</v>
      </c>
      <c r="K149" s="57" t="str">
        <f>'[3]650 KHz'!H25</f>
        <v>40</v>
      </c>
      <c r="L149" s="57" t="str">
        <f>'[3]650 KHz'!I25</f>
        <v>010000</v>
      </c>
      <c r="M149" s="57" t="str">
        <f>'[3]650 KHz'!J25</f>
        <v>00</v>
      </c>
      <c r="N149" s="57" t="str">
        <f>'[3]650 KHz'!K25</f>
        <v>42</v>
      </c>
      <c r="O149" s="57" t="str">
        <f>'[3]650 KHz'!L25</f>
        <v>01</v>
      </c>
      <c r="P149" s="57" t="str">
        <f>'[3]650 KHz'!M25</f>
        <v>00001</v>
      </c>
      <c r="Q149" s="57" t="str">
        <f>'[3]650 KHz'!N25</f>
        <v>0</v>
      </c>
      <c r="R149" s="57" t="str">
        <f>'[3]650 KHz'!O25</f>
        <v>29</v>
      </c>
      <c r="S149" s="57" t="str">
        <f>'[3]650 KHz'!P25</f>
        <v>001010</v>
      </c>
      <c r="T149" s="57" t="str">
        <f>'[3]650 KHz'!Q25</f>
        <v>01</v>
      </c>
      <c r="U149" s="57" t="str">
        <f>'[3]650 KHz'!R25</f>
        <v>04</v>
      </c>
      <c r="V149" s="57" t="str">
        <f>'[3]650 KHz'!S25</f>
        <v>00</v>
      </c>
      <c r="W149" s="57" t="str">
        <f>'[3]650 KHz'!T25</f>
        <v>00010</v>
      </c>
      <c r="X149" s="57" t="str">
        <f>'[3]650 KHz'!U25</f>
        <v>0</v>
      </c>
      <c r="Y149" s="57" t="str">
        <f t="shared" si="64"/>
        <v>1240422904</v>
      </c>
      <c r="Z149" s="57">
        <f t="shared" si="55"/>
        <v>100</v>
      </c>
      <c r="AA149" s="57">
        <f t="shared" si="56"/>
        <v>50</v>
      </c>
      <c r="AB149" s="57">
        <f t="shared" si="57"/>
        <v>1.3331999999999999</v>
      </c>
      <c r="AC149" s="57">
        <f t="shared" si="58"/>
        <v>6.4</v>
      </c>
      <c r="AD149" s="57">
        <f t="shared" si="59"/>
        <v>800</v>
      </c>
      <c r="AE149" s="57">
        <f t="shared" si="60"/>
        <v>50</v>
      </c>
      <c r="AF149" s="57">
        <f t="shared" si="61"/>
        <v>80</v>
      </c>
      <c r="AG149" s="57">
        <f t="shared" si="62"/>
        <v>1.25</v>
      </c>
      <c r="AH149" s="57">
        <f t="shared" si="63"/>
        <v>6.25</v>
      </c>
      <c r="AI149" s="57">
        <v>4000</v>
      </c>
      <c r="AK149" s="57">
        <f t="shared" si="65"/>
        <v>650</v>
      </c>
      <c r="AL149" s="57">
        <f t="shared" si="66"/>
        <v>19</v>
      </c>
      <c r="AM149" s="57" t="str">
        <f t="shared" si="78"/>
        <v>1240422904</v>
      </c>
      <c r="AN149" s="57">
        <f t="shared" si="78"/>
        <v>100</v>
      </c>
      <c r="AO149" s="57">
        <f t="shared" si="78"/>
        <v>50</v>
      </c>
      <c r="AP149" s="57">
        <f t="shared" si="67"/>
        <v>80</v>
      </c>
      <c r="AQ149" s="57">
        <f t="shared" si="68"/>
        <v>106.65599999999999</v>
      </c>
      <c r="AR149" s="57">
        <f t="shared" si="69"/>
        <v>6.4</v>
      </c>
      <c r="AS149" s="57">
        <f t="shared" si="79"/>
        <v>50</v>
      </c>
      <c r="AT149" s="57">
        <f t="shared" si="79"/>
        <v>80</v>
      </c>
      <c r="AU149" s="57">
        <f t="shared" si="70"/>
        <v>250</v>
      </c>
      <c r="AV149" s="57">
        <f t="shared" si="71"/>
        <v>6.25</v>
      </c>
      <c r="AW149" s="57">
        <f t="shared" si="72"/>
        <v>5</v>
      </c>
      <c r="AX149" s="382">
        <f t="shared" si="73"/>
        <v>29.844536283358714</v>
      </c>
      <c r="AY149" s="382">
        <f t="shared" si="74"/>
        <v>497.35919716217279</v>
      </c>
      <c r="AZ149" s="57">
        <f t="shared" si="75"/>
        <v>4</v>
      </c>
      <c r="BA149" s="382">
        <f t="shared" si="76"/>
        <v>7.9577471545947667</v>
      </c>
      <c r="BB149" s="382">
        <f t="shared" si="77"/>
        <v>318.3098861837907</v>
      </c>
    </row>
    <row r="150" spans="1:54" x14ac:dyDescent="0.25">
      <c r="A150" s="57">
        <f t="shared" si="54"/>
        <v>148</v>
      </c>
      <c r="B150" s="57">
        <v>650</v>
      </c>
      <c r="C150" s="57">
        <v>4</v>
      </c>
      <c r="D150" s="57" t="str">
        <f>'[3]650 KHz'!A26</f>
        <v>10100</v>
      </c>
      <c r="E150" s="57">
        <f>'[3]650 KHz'!B26</f>
        <v>2</v>
      </c>
      <c r="F150" s="57" t="str">
        <f>'[3]650 KHz'!C26</f>
        <v>12</v>
      </c>
      <c r="G150" s="57" t="str">
        <f>'[3]650 KHz'!D26</f>
        <v>00</v>
      </c>
      <c r="H150" s="57" t="str">
        <f>'[3]650 KHz'!E26</f>
        <v>01</v>
      </c>
      <c r="I150" s="57" t="str">
        <f>'[3]650 KHz'!F26</f>
        <v>00</v>
      </c>
      <c r="J150" s="57" t="str">
        <f>'[3]650 KHz'!G26</f>
        <v>10</v>
      </c>
      <c r="K150" s="57" t="str">
        <f>'[3]650 KHz'!H26</f>
        <v>80</v>
      </c>
      <c r="L150" s="57" t="str">
        <f>'[3]650 KHz'!I26</f>
        <v>100000</v>
      </c>
      <c r="M150" s="57" t="str">
        <f>'[3]650 KHz'!J26</f>
        <v>00</v>
      </c>
      <c r="N150" s="57" t="str">
        <f>'[3]650 KHz'!K26</f>
        <v>42</v>
      </c>
      <c r="O150" s="57" t="str">
        <f>'[3]650 KHz'!L26</f>
        <v>01</v>
      </c>
      <c r="P150" s="57" t="str">
        <f>'[3]650 KHz'!M26</f>
        <v>00001</v>
      </c>
      <c r="Q150" s="57" t="str">
        <f>'[3]650 KHz'!N26</f>
        <v>0</v>
      </c>
      <c r="R150" s="57" t="str">
        <f>'[3]650 KHz'!O26</f>
        <v>29</v>
      </c>
      <c r="S150" s="57" t="str">
        <f>'[3]650 KHz'!P26</f>
        <v>001010</v>
      </c>
      <c r="T150" s="57" t="str">
        <f>'[3]650 KHz'!Q26</f>
        <v>01</v>
      </c>
      <c r="U150" s="57" t="str">
        <f>'[3]650 KHz'!R26</f>
        <v>04</v>
      </c>
      <c r="V150" s="57" t="str">
        <f>'[3]650 KHz'!S26</f>
        <v>00</v>
      </c>
      <c r="W150" s="57" t="str">
        <f>'[3]650 KHz'!T26</f>
        <v>00010</v>
      </c>
      <c r="X150" s="57" t="str">
        <f>'[3]650 KHz'!U26</f>
        <v>0</v>
      </c>
      <c r="Y150" s="57" t="str">
        <f t="shared" si="64"/>
        <v>1280422904</v>
      </c>
      <c r="Z150" s="57">
        <f t="shared" si="55"/>
        <v>100</v>
      </c>
      <c r="AA150" s="57">
        <f t="shared" si="56"/>
        <v>50</v>
      </c>
      <c r="AB150" s="57">
        <f t="shared" si="57"/>
        <v>1.3331999999999999</v>
      </c>
      <c r="AC150" s="57">
        <f t="shared" si="58"/>
        <v>6.4</v>
      </c>
      <c r="AD150" s="57">
        <f t="shared" si="59"/>
        <v>800</v>
      </c>
      <c r="AE150" s="57">
        <f t="shared" si="60"/>
        <v>50</v>
      </c>
      <c r="AF150" s="57">
        <f t="shared" si="61"/>
        <v>160</v>
      </c>
      <c r="AG150" s="57">
        <f t="shared" si="62"/>
        <v>1.25</v>
      </c>
      <c r="AH150" s="57">
        <f t="shared" si="63"/>
        <v>6.25</v>
      </c>
      <c r="AI150" s="57">
        <v>4000</v>
      </c>
      <c r="AK150" s="57">
        <f t="shared" si="65"/>
        <v>650</v>
      </c>
      <c r="AL150" s="57">
        <f t="shared" si="66"/>
        <v>20</v>
      </c>
      <c r="AM150" s="57" t="str">
        <f t="shared" si="78"/>
        <v>1280422904</v>
      </c>
      <c r="AN150" s="57">
        <f t="shared" si="78"/>
        <v>100</v>
      </c>
      <c r="AO150" s="57">
        <f t="shared" si="78"/>
        <v>50</v>
      </c>
      <c r="AP150" s="57">
        <f t="shared" si="67"/>
        <v>80</v>
      </c>
      <c r="AQ150" s="57">
        <f t="shared" si="68"/>
        <v>106.65599999999999</v>
      </c>
      <c r="AR150" s="57">
        <f t="shared" si="69"/>
        <v>6.4</v>
      </c>
      <c r="AS150" s="57">
        <f t="shared" si="79"/>
        <v>50</v>
      </c>
      <c r="AT150" s="57">
        <f t="shared" si="79"/>
        <v>160</v>
      </c>
      <c r="AU150" s="57">
        <f t="shared" si="70"/>
        <v>250</v>
      </c>
      <c r="AV150" s="57">
        <f t="shared" si="71"/>
        <v>6.25</v>
      </c>
      <c r="AW150" s="57">
        <f t="shared" si="72"/>
        <v>5</v>
      </c>
      <c r="AX150" s="382">
        <f t="shared" si="73"/>
        <v>29.844536283358714</v>
      </c>
      <c r="AY150" s="382">
        <f t="shared" si="74"/>
        <v>497.35919716217279</v>
      </c>
      <c r="AZ150" s="57">
        <f t="shared" si="75"/>
        <v>8</v>
      </c>
      <c r="BA150" s="382">
        <f t="shared" si="76"/>
        <v>3.9788735772973833</v>
      </c>
      <c r="BB150" s="382">
        <f t="shared" si="77"/>
        <v>159.15494309189535</v>
      </c>
    </row>
    <row r="151" spans="1:54" x14ac:dyDescent="0.25">
      <c r="A151" s="57">
        <f t="shared" si="54"/>
        <v>149</v>
      </c>
      <c r="B151" s="57">
        <v>650</v>
      </c>
      <c r="C151" s="57">
        <v>4</v>
      </c>
      <c r="D151" s="57" t="str">
        <f>'[3]650 KHz'!A27</f>
        <v>10101</v>
      </c>
      <c r="E151" s="57">
        <f>'[3]650 KHz'!B27</f>
        <v>2</v>
      </c>
      <c r="F151" s="57" t="str">
        <f>'[3]650 KHz'!C27</f>
        <v>13</v>
      </c>
      <c r="G151" s="57" t="str">
        <f>'[3]650 KHz'!D27</f>
        <v>00</v>
      </c>
      <c r="H151" s="57" t="str">
        <f>'[3]650 KHz'!E27</f>
        <v>01</v>
      </c>
      <c r="I151" s="57" t="str">
        <f>'[3]650 KHz'!F27</f>
        <v>00</v>
      </c>
      <c r="J151" s="57" t="str">
        <f>'[3]650 KHz'!G27</f>
        <v>11</v>
      </c>
      <c r="K151" s="57" t="str">
        <f>'[3]650 KHz'!H27</f>
        <v>0A</v>
      </c>
      <c r="L151" s="57" t="str">
        <f>'[3]650 KHz'!I27</f>
        <v>000010</v>
      </c>
      <c r="M151" s="57" t="str">
        <f>'[3]650 KHz'!J27</f>
        <v>10</v>
      </c>
      <c r="N151" s="57" t="str">
        <f>'[3]650 KHz'!K27</f>
        <v>10</v>
      </c>
      <c r="O151" s="57" t="str">
        <f>'[3]650 KHz'!L27</f>
        <v>00</v>
      </c>
      <c r="P151" s="57" t="str">
        <f>'[3]650 KHz'!M27</f>
        <v>01000</v>
      </c>
      <c r="Q151" s="57" t="str">
        <f>'[3]650 KHz'!N27</f>
        <v>0</v>
      </c>
      <c r="R151" s="57" t="str">
        <f>'[3]650 KHz'!O27</f>
        <v>19</v>
      </c>
      <c r="S151" s="57" t="str">
        <f>'[3]650 KHz'!P27</f>
        <v>000110</v>
      </c>
      <c r="T151" s="57" t="str">
        <f>'[3]650 KHz'!Q27</f>
        <v>01</v>
      </c>
      <c r="U151" s="57" t="str">
        <f>'[3]650 KHz'!R27</f>
        <v>04</v>
      </c>
      <c r="V151" s="57" t="str">
        <f>'[3]650 KHz'!S27</f>
        <v>00</v>
      </c>
      <c r="W151" s="57" t="str">
        <f>'[3]650 KHz'!T27</f>
        <v>00010</v>
      </c>
      <c r="X151" s="57" t="str">
        <f>'[3]650 KHz'!U27</f>
        <v>0</v>
      </c>
      <c r="Y151" s="57" t="str">
        <f t="shared" si="64"/>
        <v>130A101904</v>
      </c>
      <c r="Z151" s="57">
        <f t="shared" si="55"/>
        <v>200</v>
      </c>
      <c r="AA151" s="57">
        <f t="shared" si="56"/>
        <v>30</v>
      </c>
      <c r="AB151" s="57">
        <f t="shared" si="57"/>
        <v>1.3331999999999999</v>
      </c>
      <c r="AC151" s="57">
        <f t="shared" si="58"/>
        <v>6.4</v>
      </c>
      <c r="AD151" s="57">
        <f t="shared" si="59"/>
        <v>800</v>
      </c>
      <c r="AE151" s="57">
        <f t="shared" si="60"/>
        <v>50</v>
      </c>
      <c r="AF151" s="57">
        <f t="shared" si="61"/>
        <v>10</v>
      </c>
      <c r="AG151" s="57">
        <f t="shared" si="62"/>
        <v>10</v>
      </c>
      <c r="AH151" s="57">
        <f t="shared" si="63"/>
        <v>50</v>
      </c>
      <c r="AI151" s="57">
        <v>4000</v>
      </c>
      <c r="AK151" s="57">
        <f t="shared" si="65"/>
        <v>650</v>
      </c>
      <c r="AL151" s="57">
        <f t="shared" si="66"/>
        <v>21</v>
      </c>
      <c r="AM151" s="57" t="str">
        <f t="shared" si="78"/>
        <v>130A101904</v>
      </c>
      <c r="AN151" s="57">
        <f t="shared" si="78"/>
        <v>200</v>
      </c>
      <c r="AO151" s="57">
        <f t="shared" si="78"/>
        <v>30</v>
      </c>
      <c r="AP151" s="57">
        <f t="shared" si="67"/>
        <v>160</v>
      </c>
      <c r="AQ151" s="57">
        <f t="shared" si="68"/>
        <v>213.31199999999998</v>
      </c>
      <c r="AR151" s="57">
        <f t="shared" si="69"/>
        <v>6.4</v>
      </c>
      <c r="AS151" s="57">
        <f t="shared" si="79"/>
        <v>50</v>
      </c>
      <c r="AT151" s="57">
        <f t="shared" si="79"/>
        <v>10</v>
      </c>
      <c r="AU151" s="57">
        <f t="shared" si="70"/>
        <v>2000</v>
      </c>
      <c r="AV151" s="57">
        <f t="shared" si="71"/>
        <v>50</v>
      </c>
      <c r="AW151" s="57">
        <f t="shared" si="72"/>
        <v>6</v>
      </c>
      <c r="AX151" s="382">
        <f t="shared" si="73"/>
        <v>24.870446902798928</v>
      </c>
      <c r="AY151" s="382">
        <f t="shared" si="74"/>
        <v>828.93199527028821</v>
      </c>
      <c r="AZ151" s="57">
        <f t="shared" si="75"/>
        <v>0.5</v>
      </c>
      <c r="BA151" s="382">
        <f t="shared" si="76"/>
        <v>7.9577471545947667</v>
      </c>
      <c r="BB151" s="382">
        <f t="shared" si="77"/>
        <v>318.3098861837907</v>
      </c>
    </row>
    <row r="152" spans="1:54" x14ac:dyDescent="0.25">
      <c r="A152" s="57">
        <f t="shared" si="54"/>
        <v>150</v>
      </c>
      <c r="B152" s="57">
        <v>650</v>
      </c>
      <c r="C152" s="57">
        <v>4</v>
      </c>
      <c r="D152" s="57" t="str">
        <f>'[3]650 KHz'!A28</f>
        <v>10110</v>
      </c>
      <c r="E152" s="57">
        <f>'[3]650 KHz'!B28</f>
        <v>2</v>
      </c>
      <c r="F152" s="57" t="str">
        <f>'[3]650 KHz'!C28</f>
        <v>13</v>
      </c>
      <c r="G152" s="57" t="str">
        <f>'[3]650 KHz'!D28</f>
        <v>00</v>
      </c>
      <c r="H152" s="57" t="str">
        <f>'[3]650 KHz'!E28</f>
        <v>01</v>
      </c>
      <c r="I152" s="57" t="str">
        <f>'[3]650 KHz'!F28</f>
        <v>00</v>
      </c>
      <c r="J152" s="57" t="str">
        <f>'[3]650 KHz'!G28</f>
        <v>11</v>
      </c>
      <c r="K152" s="57" t="str">
        <f>'[3]650 KHz'!H28</f>
        <v>11</v>
      </c>
      <c r="L152" s="57" t="str">
        <f>'[3]650 KHz'!I28</f>
        <v>000100</v>
      </c>
      <c r="M152" s="57" t="str">
        <f>'[3]650 KHz'!J28</f>
        <v>01</v>
      </c>
      <c r="N152" s="57" t="str">
        <f>'[3]650 KHz'!K28</f>
        <v>08</v>
      </c>
      <c r="O152" s="57" t="str">
        <f>'[3]650 KHz'!L28</f>
        <v>00</v>
      </c>
      <c r="P152" s="57" t="str">
        <f>'[3]650 KHz'!M28</f>
        <v>00100</v>
      </c>
      <c r="Q152" s="57" t="str">
        <f>'[3]650 KHz'!N28</f>
        <v>0</v>
      </c>
      <c r="R152" s="57" t="str">
        <f>'[3]650 KHz'!O28</f>
        <v>19</v>
      </c>
      <c r="S152" s="57" t="str">
        <f>'[3]650 KHz'!P28</f>
        <v>000110</v>
      </c>
      <c r="T152" s="57" t="str">
        <f>'[3]650 KHz'!Q28</f>
        <v>01</v>
      </c>
      <c r="U152" s="57" t="str">
        <f>'[3]650 KHz'!R28</f>
        <v>04</v>
      </c>
      <c r="V152" s="57" t="str">
        <f>'[3]650 KHz'!S28</f>
        <v>00</v>
      </c>
      <c r="W152" s="57" t="str">
        <f>'[3]650 KHz'!T28</f>
        <v>00010</v>
      </c>
      <c r="X152" s="57" t="str">
        <f>'[3]650 KHz'!U28</f>
        <v>0</v>
      </c>
      <c r="Y152" s="57" t="str">
        <f t="shared" si="64"/>
        <v>1311081904</v>
      </c>
      <c r="Z152" s="57">
        <f t="shared" si="55"/>
        <v>200</v>
      </c>
      <c r="AA152" s="57">
        <f t="shared" si="56"/>
        <v>30</v>
      </c>
      <c r="AB152" s="57">
        <f t="shared" si="57"/>
        <v>1.3331999999999999</v>
      </c>
      <c r="AC152" s="57">
        <f t="shared" si="58"/>
        <v>6.4</v>
      </c>
      <c r="AD152" s="57">
        <f t="shared" si="59"/>
        <v>800</v>
      </c>
      <c r="AE152" s="57">
        <f t="shared" si="60"/>
        <v>50</v>
      </c>
      <c r="AF152" s="57">
        <f t="shared" si="61"/>
        <v>20</v>
      </c>
      <c r="AG152" s="57">
        <f t="shared" si="62"/>
        <v>5</v>
      </c>
      <c r="AH152" s="57">
        <f t="shared" si="63"/>
        <v>25</v>
      </c>
      <c r="AI152" s="57">
        <v>4000</v>
      </c>
      <c r="AK152" s="57">
        <f t="shared" si="65"/>
        <v>650</v>
      </c>
      <c r="AL152" s="57">
        <f t="shared" si="66"/>
        <v>22</v>
      </c>
      <c r="AM152" s="57" t="str">
        <f t="shared" si="78"/>
        <v>1311081904</v>
      </c>
      <c r="AN152" s="57">
        <f t="shared" si="78"/>
        <v>200</v>
      </c>
      <c r="AO152" s="57">
        <f t="shared" si="78"/>
        <v>30</v>
      </c>
      <c r="AP152" s="57">
        <f t="shared" si="67"/>
        <v>160</v>
      </c>
      <c r="AQ152" s="57">
        <f t="shared" si="68"/>
        <v>213.31199999999998</v>
      </c>
      <c r="AR152" s="57">
        <f t="shared" si="69"/>
        <v>6.4</v>
      </c>
      <c r="AS152" s="57">
        <f t="shared" si="79"/>
        <v>50</v>
      </c>
      <c r="AT152" s="57">
        <f t="shared" si="79"/>
        <v>20</v>
      </c>
      <c r="AU152" s="57">
        <f t="shared" si="70"/>
        <v>1000</v>
      </c>
      <c r="AV152" s="57">
        <f t="shared" si="71"/>
        <v>25</v>
      </c>
      <c r="AW152" s="57">
        <f t="shared" si="72"/>
        <v>6</v>
      </c>
      <c r="AX152" s="382">
        <f t="shared" si="73"/>
        <v>24.870446902798928</v>
      </c>
      <c r="AY152" s="382">
        <f t="shared" si="74"/>
        <v>828.93199527028821</v>
      </c>
      <c r="AZ152" s="57">
        <f t="shared" si="75"/>
        <v>1</v>
      </c>
      <c r="BA152" s="382">
        <f t="shared" si="76"/>
        <v>7.9577471545947667</v>
      </c>
      <c r="BB152" s="382">
        <f t="shared" si="77"/>
        <v>318.3098861837907</v>
      </c>
    </row>
    <row r="153" spans="1:54" x14ac:dyDescent="0.25">
      <c r="A153" s="57">
        <f t="shared" si="54"/>
        <v>151</v>
      </c>
      <c r="B153" s="57">
        <v>650</v>
      </c>
      <c r="C153" s="57">
        <v>4</v>
      </c>
      <c r="D153" s="57" t="str">
        <f>'[3]650 KHz'!A29</f>
        <v>10111</v>
      </c>
      <c r="E153" s="57">
        <f>'[3]650 KHz'!B29</f>
        <v>2</v>
      </c>
      <c r="F153" s="57" t="str">
        <f>'[3]650 KHz'!C29</f>
        <v>13</v>
      </c>
      <c r="G153" s="57" t="str">
        <f>'[3]650 KHz'!D29</f>
        <v>00</v>
      </c>
      <c r="H153" s="57" t="str">
        <f>'[3]650 KHz'!E29</f>
        <v>01</v>
      </c>
      <c r="I153" s="57" t="str">
        <f>'[3]650 KHz'!F29</f>
        <v>00</v>
      </c>
      <c r="J153" s="57" t="str">
        <f>'[3]650 KHz'!G29</f>
        <v>11</v>
      </c>
      <c r="K153" s="57" t="str">
        <f>'[3]650 KHz'!H29</f>
        <v>20</v>
      </c>
      <c r="L153" s="57" t="str">
        <f>'[3]650 KHz'!I29</f>
        <v>001000</v>
      </c>
      <c r="M153" s="57" t="str">
        <f>'[3]650 KHz'!J29</f>
        <v>00</v>
      </c>
      <c r="N153" s="57" t="str">
        <f>'[3]650 KHz'!K29</f>
        <v>84</v>
      </c>
      <c r="O153" s="57" t="str">
        <f>'[3]650 KHz'!L29</f>
        <v>10</v>
      </c>
      <c r="P153" s="57" t="str">
        <f>'[3]650 KHz'!M29</f>
        <v>00010</v>
      </c>
      <c r="Q153" s="57" t="str">
        <f>'[3]650 KHz'!N29</f>
        <v>0</v>
      </c>
      <c r="R153" s="57" t="str">
        <f>'[3]650 KHz'!O29</f>
        <v>19</v>
      </c>
      <c r="S153" s="57" t="str">
        <f>'[3]650 KHz'!P29</f>
        <v>000110</v>
      </c>
      <c r="T153" s="57" t="str">
        <f>'[3]650 KHz'!Q29</f>
        <v>01</v>
      </c>
      <c r="U153" s="57" t="str">
        <f>'[3]650 KHz'!R29</f>
        <v>04</v>
      </c>
      <c r="V153" s="57" t="str">
        <f>'[3]650 KHz'!S29</f>
        <v>00</v>
      </c>
      <c r="W153" s="57" t="str">
        <f>'[3]650 KHz'!T29</f>
        <v>00010</v>
      </c>
      <c r="X153" s="57" t="str">
        <f>'[3]650 KHz'!U29</f>
        <v>0</v>
      </c>
      <c r="Y153" s="57" t="str">
        <f t="shared" si="64"/>
        <v>1320841904</v>
      </c>
      <c r="Z153" s="57">
        <f t="shared" si="55"/>
        <v>200</v>
      </c>
      <c r="AA153" s="57">
        <f t="shared" si="56"/>
        <v>30</v>
      </c>
      <c r="AB153" s="57">
        <f t="shared" si="57"/>
        <v>1.3331999999999999</v>
      </c>
      <c r="AC153" s="57">
        <f t="shared" si="58"/>
        <v>6.4</v>
      </c>
      <c r="AD153" s="57">
        <f t="shared" si="59"/>
        <v>800</v>
      </c>
      <c r="AE153" s="57">
        <f t="shared" si="60"/>
        <v>50</v>
      </c>
      <c r="AF153" s="57">
        <f t="shared" si="61"/>
        <v>40</v>
      </c>
      <c r="AG153" s="57">
        <f t="shared" si="62"/>
        <v>2.5</v>
      </c>
      <c r="AH153" s="57">
        <f t="shared" si="63"/>
        <v>12.5</v>
      </c>
      <c r="AI153" s="57">
        <v>4000</v>
      </c>
      <c r="AK153" s="57">
        <f t="shared" si="65"/>
        <v>650</v>
      </c>
      <c r="AL153" s="57">
        <f t="shared" si="66"/>
        <v>23</v>
      </c>
      <c r="AM153" s="57" t="str">
        <f t="shared" si="78"/>
        <v>1320841904</v>
      </c>
      <c r="AN153" s="57">
        <f t="shared" si="78"/>
        <v>200</v>
      </c>
      <c r="AO153" s="57">
        <f t="shared" si="78"/>
        <v>30</v>
      </c>
      <c r="AP153" s="57">
        <f t="shared" si="67"/>
        <v>160</v>
      </c>
      <c r="AQ153" s="57">
        <f t="shared" si="68"/>
        <v>213.31199999999998</v>
      </c>
      <c r="AR153" s="57">
        <f t="shared" si="69"/>
        <v>6.4</v>
      </c>
      <c r="AS153" s="57">
        <f t="shared" si="79"/>
        <v>50</v>
      </c>
      <c r="AT153" s="57">
        <f t="shared" si="79"/>
        <v>40</v>
      </c>
      <c r="AU153" s="57">
        <f t="shared" si="70"/>
        <v>500</v>
      </c>
      <c r="AV153" s="57">
        <f t="shared" si="71"/>
        <v>12.5</v>
      </c>
      <c r="AW153" s="57">
        <f t="shared" si="72"/>
        <v>6</v>
      </c>
      <c r="AX153" s="382">
        <f t="shared" si="73"/>
        <v>24.870446902798928</v>
      </c>
      <c r="AY153" s="382">
        <f t="shared" si="74"/>
        <v>828.93199527028821</v>
      </c>
      <c r="AZ153" s="57">
        <f t="shared" si="75"/>
        <v>2</v>
      </c>
      <c r="BA153" s="382">
        <f t="shared" si="76"/>
        <v>7.9577471545947667</v>
      </c>
      <c r="BB153" s="382">
        <f t="shared" si="77"/>
        <v>318.3098861837907</v>
      </c>
    </row>
    <row r="154" spans="1:54" x14ac:dyDescent="0.25">
      <c r="A154" s="57">
        <f t="shared" si="54"/>
        <v>152</v>
      </c>
      <c r="B154" s="57">
        <v>650</v>
      </c>
      <c r="C154" s="57">
        <v>4</v>
      </c>
      <c r="D154" s="57" t="str">
        <f>'[3]650 KHz'!A30</f>
        <v>11000</v>
      </c>
      <c r="E154" s="57">
        <f>'[3]650 KHz'!B30</f>
        <v>2</v>
      </c>
      <c r="F154" s="57" t="str">
        <f>'[3]650 KHz'!C30</f>
        <v>13</v>
      </c>
      <c r="G154" s="57" t="str">
        <f>'[3]650 KHz'!D30</f>
        <v>00</v>
      </c>
      <c r="H154" s="57" t="str">
        <f>'[3]650 KHz'!E30</f>
        <v>01</v>
      </c>
      <c r="I154" s="57" t="str">
        <f>'[3]650 KHz'!F30</f>
        <v>00</v>
      </c>
      <c r="J154" s="57" t="str">
        <f>'[3]650 KHz'!G30</f>
        <v>11</v>
      </c>
      <c r="K154" s="57" t="str">
        <f>'[3]650 KHz'!H30</f>
        <v>40</v>
      </c>
      <c r="L154" s="57" t="str">
        <f>'[3]650 KHz'!I30</f>
        <v>010000</v>
      </c>
      <c r="M154" s="57" t="str">
        <f>'[3]650 KHz'!J30</f>
        <v>00</v>
      </c>
      <c r="N154" s="57" t="str">
        <f>'[3]650 KHz'!K30</f>
        <v>42</v>
      </c>
      <c r="O154" s="57" t="str">
        <f>'[3]650 KHz'!L30</f>
        <v>01</v>
      </c>
      <c r="P154" s="57" t="str">
        <f>'[3]650 KHz'!M30</f>
        <v>00001</v>
      </c>
      <c r="Q154" s="57" t="str">
        <f>'[3]650 KHz'!N30</f>
        <v>0</v>
      </c>
      <c r="R154" s="57" t="str">
        <f>'[3]650 KHz'!O30</f>
        <v>19</v>
      </c>
      <c r="S154" s="57" t="str">
        <f>'[3]650 KHz'!P30</f>
        <v>000110</v>
      </c>
      <c r="T154" s="57" t="str">
        <f>'[3]650 KHz'!Q30</f>
        <v>01</v>
      </c>
      <c r="U154" s="57" t="str">
        <f>'[3]650 KHz'!R30</f>
        <v>04</v>
      </c>
      <c r="V154" s="57" t="str">
        <f>'[3]650 KHz'!S30</f>
        <v>00</v>
      </c>
      <c r="W154" s="57" t="str">
        <f>'[3]650 KHz'!T30</f>
        <v>00010</v>
      </c>
      <c r="X154" s="57" t="str">
        <f>'[3]650 KHz'!U30</f>
        <v>0</v>
      </c>
      <c r="Y154" s="57" t="str">
        <f t="shared" si="64"/>
        <v>1340421904</v>
      </c>
      <c r="Z154" s="57">
        <f t="shared" si="55"/>
        <v>200</v>
      </c>
      <c r="AA154" s="57">
        <f t="shared" si="56"/>
        <v>30</v>
      </c>
      <c r="AB154" s="57">
        <f t="shared" si="57"/>
        <v>1.3331999999999999</v>
      </c>
      <c r="AC154" s="57">
        <f t="shared" si="58"/>
        <v>6.4</v>
      </c>
      <c r="AD154" s="57">
        <f t="shared" si="59"/>
        <v>800</v>
      </c>
      <c r="AE154" s="57">
        <f t="shared" si="60"/>
        <v>50</v>
      </c>
      <c r="AF154" s="57">
        <f t="shared" si="61"/>
        <v>80</v>
      </c>
      <c r="AG154" s="57">
        <f t="shared" si="62"/>
        <v>1.25</v>
      </c>
      <c r="AH154" s="57">
        <f t="shared" si="63"/>
        <v>6.25</v>
      </c>
      <c r="AI154" s="57">
        <v>4000</v>
      </c>
      <c r="AK154" s="57">
        <f t="shared" si="65"/>
        <v>650</v>
      </c>
      <c r="AL154" s="57">
        <f t="shared" si="66"/>
        <v>24</v>
      </c>
      <c r="AM154" s="57" t="str">
        <f t="shared" si="78"/>
        <v>1340421904</v>
      </c>
      <c r="AN154" s="57">
        <f t="shared" si="78"/>
        <v>200</v>
      </c>
      <c r="AO154" s="57">
        <f t="shared" si="78"/>
        <v>30</v>
      </c>
      <c r="AP154" s="57">
        <f t="shared" si="67"/>
        <v>160</v>
      </c>
      <c r="AQ154" s="57">
        <f t="shared" si="68"/>
        <v>213.31199999999998</v>
      </c>
      <c r="AR154" s="57">
        <f t="shared" si="69"/>
        <v>6.4</v>
      </c>
      <c r="AS154" s="57">
        <f t="shared" si="79"/>
        <v>50</v>
      </c>
      <c r="AT154" s="57">
        <f t="shared" si="79"/>
        <v>80</v>
      </c>
      <c r="AU154" s="57">
        <f t="shared" si="70"/>
        <v>250</v>
      </c>
      <c r="AV154" s="57">
        <f t="shared" si="71"/>
        <v>6.25</v>
      </c>
      <c r="AW154" s="57">
        <f t="shared" si="72"/>
        <v>6</v>
      </c>
      <c r="AX154" s="382">
        <f t="shared" si="73"/>
        <v>24.870446902798928</v>
      </c>
      <c r="AY154" s="382">
        <f t="shared" si="74"/>
        <v>828.93199527028821</v>
      </c>
      <c r="AZ154" s="57">
        <f t="shared" si="75"/>
        <v>4</v>
      </c>
      <c r="BA154" s="382">
        <f t="shared" si="76"/>
        <v>7.9577471545947667</v>
      </c>
      <c r="BB154" s="382">
        <f t="shared" si="77"/>
        <v>318.3098861837907</v>
      </c>
    </row>
    <row r="155" spans="1:54" x14ac:dyDescent="0.25">
      <c r="A155" s="57">
        <f t="shared" si="54"/>
        <v>153</v>
      </c>
      <c r="B155" s="57">
        <v>650</v>
      </c>
      <c r="C155" s="57">
        <v>4</v>
      </c>
      <c r="D155" s="57" t="str">
        <f>'[3]650 KHz'!A31</f>
        <v>11001</v>
      </c>
      <c r="E155" s="57">
        <f>'[3]650 KHz'!B31</f>
        <v>2</v>
      </c>
      <c r="F155" s="57" t="str">
        <f>'[3]650 KHz'!C31</f>
        <v>13</v>
      </c>
      <c r="G155" s="57" t="str">
        <f>'[3]650 KHz'!D31</f>
        <v>00</v>
      </c>
      <c r="H155" s="57" t="str">
        <f>'[3]650 KHz'!E31</f>
        <v>01</v>
      </c>
      <c r="I155" s="57" t="str">
        <f>'[3]650 KHz'!F31</f>
        <v>00</v>
      </c>
      <c r="J155" s="57" t="str">
        <f>'[3]650 KHz'!G31</f>
        <v>11</v>
      </c>
      <c r="K155" s="57" t="str">
        <f>'[3]650 KHz'!H31</f>
        <v>80</v>
      </c>
      <c r="L155" s="57" t="str">
        <f>'[3]650 KHz'!I31</f>
        <v>100000</v>
      </c>
      <c r="M155" s="57" t="str">
        <f>'[3]650 KHz'!J31</f>
        <v>00</v>
      </c>
      <c r="N155" s="57" t="str">
        <f>'[3]650 KHz'!K31</f>
        <v>42</v>
      </c>
      <c r="O155" s="57" t="str">
        <f>'[3]650 KHz'!L31</f>
        <v>01</v>
      </c>
      <c r="P155" s="57" t="str">
        <f>'[3]650 KHz'!M31</f>
        <v>00001</v>
      </c>
      <c r="Q155" s="57" t="str">
        <f>'[3]650 KHz'!N31</f>
        <v>0</v>
      </c>
      <c r="R155" s="57" t="str">
        <f>'[3]650 KHz'!O31</f>
        <v>19</v>
      </c>
      <c r="S155" s="57" t="str">
        <f>'[3]650 KHz'!P31</f>
        <v>000110</v>
      </c>
      <c r="T155" s="57" t="str">
        <f>'[3]650 KHz'!Q31</f>
        <v>01</v>
      </c>
      <c r="U155" s="57" t="str">
        <f>'[3]650 KHz'!R31</f>
        <v>04</v>
      </c>
      <c r="V155" s="57" t="str">
        <f>'[3]650 KHz'!S31</f>
        <v>00</v>
      </c>
      <c r="W155" s="57" t="str">
        <f>'[3]650 KHz'!T31</f>
        <v>00010</v>
      </c>
      <c r="X155" s="57" t="str">
        <f>'[3]650 KHz'!U31</f>
        <v>0</v>
      </c>
      <c r="Y155" s="57" t="str">
        <f t="shared" si="64"/>
        <v>1380421904</v>
      </c>
      <c r="Z155" s="57">
        <f t="shared" si="55"/>
        <v>200</v>
      </c>
      <c r="AA155" s="57">
        <f t="shared" si="56"/>
        <v>30</v>
      </c>
      <c r="AB155" s="57">
        <f t="shared" si="57"/>
        <v>1.3331999999999999</v>
      </c>
      <c r="AC155" s="57">
        <f t="shared" si="58"/>
        <v>6.4</v>
      </c>
      <c r="AD155" s="57">
        <f t="shared" si="59"/>
        <v>800</v>
      </c>
      <c r="AE155" s="57">
        <f t="shared" si="60"/>
        <v>50</v>
      </c>
      <c r="AF155" s="57">
        <f t="shared" si="61"/>
        <v>160</v>
      </c>
      <c r="AG155" s="57">
        <f t="shared" si="62"/>
        <v>1.25</v>
      </c>
      <c r="AH155" s="57">
        <f t="shared" si="63"/>
        <v>6.25</v>
      </c>
      <c r="AI155" s="57">
        <v>4000</v>
      </c>
      <c r="AK155" s="57">
        <f t="shared" si="65"/>
        <v>650</v>
      </c>
      <c r="AL155" s="57">
        <f t="shared" si="66"/>
        <v>25</v>
      </c>
      <c r="AM155" s="57" t="str">
        <f t="shared" si="78"/>
        <v>1380421904</v>
      </c>
      <c r="AN155" s="57">
        <f t="shared" si="78"/>
        <v>200</v>
      </c>
      <c r="AO155" s="57">
        <f t="shared" si="78"/>
        <v>30</v>
      </c>
      <c r="AP155" s="57">
        <f t="shared" si="67"/>
        <v>160</v>
      </c>
      <c r="AQ155" s="57">
        <f t="shared" si="68"/>
        <v>213.31199999999998</v>
      </c>
      <c r="AR155" s="57">
        <f t="shared" si="69"/>
        <v>6.4</v>
      </c>
      <c r="AS155" s="57">
        <f t="shared" si="79"/>
        <v>50</v>
      </c>
      <c r="AT155" s="57">
        <f t="shared" si="79"/>
        <v>160</v>
      </c>
      <c r="AU155" s="57">
        <f t="shared" si="70"/>
        <v>250</v>
      </c>
      <c r="AV155" s="57">
        <f t="shared" si="71"/>
        <v>6.25</v>
      </c>
      <c r="AW155" s="57">
        <f t="shared" si="72"/>
        <v>6</v>
      </c>
      <c r="AX155" s="382">
        <f t="shared" si="73"/>
        <v>24.870446902798928</v>
      </c>
      <c r="AY155" s="382">
        <f t="shared" si="74"/>
        <v>828.93199527028821</v>
      </c>
      <c r="AZ155" s="57">
        <f t="shared" si="75"/>
        <v>8</v>
      </c>
      <c r="BA155" s="382">
        <f t="shared" si="76"/>
        <v>3.9788735772973833</v>
      </c>
      <c r="BB155" s="382">
        <f t="shared" si="77"/>
        <v>159.15494309189535</v>
      </c>
    </row>
    <row r="156" spans="1:54" x14ac:dyDescent="0.25">
      <c r="A156" s="57">
        <f t="shared" si="54"/>
        <v>154</v>
      </c>
      <c r="B156" s="57">
        <v>650</v>
      </c>
      <c r="C156" s="57">
        <v>4</v>
      </c>
      <c r="D156" s="57" t="str">
        <f>'[3]650 KHz'!A32</f>
        <v>11010</v>
      </c>
      <c r="E156" s="57">
        <f>'[3]650 KHz'!B32</f>
        <v>2</v>
      </c>
      <c r="F156" s="57" t="str">
        <f>'[3]650 KHz'!C32</f>
        <v>13</v>
      </c>
      <c r="G156" s="57" t="str">
        <f>'[3]650 KHz'!D32</f>
        <v>00</v>
      </c>
      <c r="H156" s="57" t="str">
        <f>'[3]650 KHz'!E32</f>
        <v>01</v>
      </c>
      <c r="I156" s="57" t="str">
        <f>'[3]650 KHz'!F32</f>
        <v>00</v>
      </c>
      <c r="J156" s="57" t="str">
        <f>'[3]650 KHz'!G32</f>
        <v>11</v>
      </c>
      <c r="K156" s="57" t="str">
        <f>'[3]650 KHz'!H32</f>
        <v>0A</v>
      </c>
      <c r="L156" s="57" t="str">
        <f>'[3]650 KHz'!I32</f>
        <v>000010</v>
      </c>
      <c r="M156" s="57" t="str">
        <f>'[3]650 KHz'!J32</f>
        <v>10</v>
      </c>
      <c r="N156" s="57" t="str">
        <f>'[3]650 KHz'!K32</f>
        <v>10</v>
      </c>
      <c r="O156" s="57" t="str">
        <f>'[3]650 KHz'!L32</f>
        <v>00</v>
      </c>
      <c r="P156" s="57" t="str">
        <f>'[3]650 KHz'!M32</f>
        <v>01000</v>
      </c>
      <c r="Q156" s="57" t="str">
        <f>'[3]650 KHz'!N32</f>
        <v>0</v>
      </c>
      <c r="R156" s="57" t="str">
        <f>'[3]650 KHz'!O32</f>
        <v>1C</v>
      </c>
      <c r="S156" s="57" t="str">
        <f>'[3]650 KHz'!P32</f>
        <v>000111</v>
      </c>
      <c r="T156" s="57" t="str">
        <f>'[3]650 KHz'!Q32</f>
        <v>00</v>
      </c>
      <c r="U156" s="57" t="str">
        <f>'[3]650 KHz'!R32</f>
        <v>84</v>
      </c>
      <c r="V156" s="57" t="str">
        <f>'[3]650 KHz'!S32</f>
        <v>10</v>
      </c>
      <c r="W156" s="57" t="str">
        <f>'[3]650 KHz'!T32</f>
        <v>00010</v>
      </c>
      <c r="X156" s="57" t="str">
        <f>'[3]650 KHz'!U32</f>
        <v>0</v>
      </c>
      <c r="Y156" s="57" t="str">
        <f t="shared" si="64"/>
        <v>130A101C84</v>
      </c>
      <c r="Z156" s="57">
        <f t="shared" si="55"/>
        <v>200</v>
      </c>
      <c r="AA156" s="57">
        <f t="shared" si="56"/>
        <v>35</v>
      </c>
      <c r="AB156" s="57">
        <f t="shared" si="57"/>
        <v>0.66659999999999997</v>
      </c>
      <c r="AC156" s="57">
        <f t="shared" si="58"/>
        <v>6.4</v>
      </c>
      <c r="AD156" s="57">
        <f t="shared" si="59"/>
        <v>800</v>
      </c>
      <c r="AE156" s="57">
        <f t="shared" si="60"/>
        <v>50</v>
      </c>
      <c r="AF156" s="57">
        <f t="shared" si="61"/>
        <v>10</v>
      </c>
      <c r="AG156" s="57">
        <f t="shared" si="62"/>
        <v>10</v>
      </c>
      <c r="AH156" s="57">
        <f t="shared" si="63"/>
        <v>50</v>
      </c>
      <c r="AI156" s="57">
        <v>4000</v>
      </c>
      <c r="AK156" s="57">
        <f t="shared" si="65"/>
        <v>650</v>
      </c>
      <c r="AL156" s="57">
        <f t="shared" si="66"/>
        <v>26</v>
      </c>
      <c r="AM156" s="57" t="str">
        <f t="shared" si="78"/>
        <v>130A101C84</v>
      </c>
      <c r="AN156" s="57">
        <f t="shared" si="78"/>
        <v>200</v>
      </c>
      <c r="AO156" s="57">
        <f t="shared" si="78"/>
        <v>35</v>
      </c>
      <c r="AP156" s="57">
        <f t="shared" si="67"/>
        <v>160</v>
      </c>
      <c r="AQ156" s="57">
        <f t="shared" si="68"/>
        <v>106.65599999999999</v>
      </c>
      <c r="AR156" s="57">
        <f t="shared" si="69"/>
        <v>6.4</v>
      </c>
      <c r="AS156" s="57">
        <f t="shared" si="79"/>
        <v>50</v>
      </c>
      <c r="AT156" s="57">
        <f t="shared" si="79"/>
        <v>10</v>
      </c>
      <c r="AU156" s="57">
        <f t="shared" si="70"/>
        <v>2000</v>
      </c>
      <c r="AV156" s="57">
        <f t="shared" si="71"/>
        <v>50</v>
      </c>
      <c r="AW156" s="57">
        <f t="shared" si="72"/>
        <v>7</v>
      </c>
      <c r="AX156" s="382">
        <f t="shared" si="73"/>
        <v>42.635051833369594</v>
      </c>
      <c r="AY156" s="382">
        <f t="shared" si="74"/>
        <v>710.5131388031042</v>
      </c>
      <c r="AZ156" s="57">
        <f t="shared" si="75"/>
        <v>0.5</v>
      </c>
      <c r="BA156" s="382">
        <f t="shared" si="76"/>
        <v>7.9577471545947667</v>
      </c>
      <c r="BB156" s="382">
        <f t="shared" si="77"/>
        <v>318.3098861837907</v>
      </c>
    </row>
    <row r="157" spans="1:54" x14ac:dyDescent="0.25">
      <c r="A157" s="57">
        <f t="shared" si="54"/>
        <v>155</v>
      </c>
      <c r="B157" s="57">
        <v>650</v>
      </c>
      <c r="C157" s="57">
        <v>4</v>
      </c>
      <c r="D157" s="57" t="str">
        <f>'[3]650 KHz'!A33</f>
        <v>11011</v>
      </c>
      <c r="E157" s="57">
        <f>'[3]650 KHz'!B33</f>
        <v>2</v>
      </c>
      <c r="F157" s="57" t="str">
        <f>'[3]650 KHz'!C33</f>
        <v>13</v>
      </c>
      <c r="G157" s="57" t="str">
        <f>'[3]650 KHz'!D33</f>
        <v>00</v>
      </c>
      <c r="H157" s="57" t="str">
        <f>'[3]650 KHz'!E33</f>
        <v>01</v>
      </c>
      <c r="I157" s="57" t="str">
        <f>'[3]650 KHz'!F33</f>
        <v>00</v>
      </c>
      <c r="J157" s="57" t="str">
        <f>'[3]650 KHz'!G33</f>
        <v>11</v>
      </c>
      <c r="K157" s="57" t="str">
        <f>'[3]650 KHz'!H33</f>
        <v>11</v>
      </c>
      <c r="L157" s="57" t="str">
        <f>'[3]650 KHz'!I33</f>
        <v>000100</v>
      </c>
      <c r="M157" s="57" t="str">
        <f>'[3]650 KHz'!J33</f>
        <v>01</v>
      </c>
      <c r="N157" s="57" t="str">
        <f>'[3]650 KHz'!K33</f>
        <v>08</v>
      </c>
      <c r="O157" s="57" t="str">
        <f>'[3]650 KHz'!L33</f>
        <v>00</v>
      </c>
      <c r="P157" s="57" t="str">
        <f>'[3]650 KHz'!M33</f>
        <v>00100</v>
      </c>
      <c r="Q157" s="57" t="str">
        <f>'[3]650 KHz'!N33</f>
        <v>0</v>
      </c>
      <c r="R157" s="57" t="str">
        <f>'[3]650 KHz'!O33</f>
        <v>1C</v>
      </c>
      <c r="S157" s="57" t="str">
        <f>'[3]650 KHz'!P33</f>
        <v>000111</v>
      </c>
      <c r="T157" s="57" t="str">
        <f>'[3]650 KHz'!Q33</f>
        <v>00</v>
      </c>
      <c r="U157" s="57" t="str">
        <f>'[3]650 KHz'!R33</f>
        <v>84</v>
      </c>
      <c r="V157" s="57" t="str">
        <f>'[3]650 KHz'!S33</f>
        <v>10</v>
      </c>
      <c r="W157" s="57" t="str">
        <f>'[3]650 KHz'!T33</f>
        <v>00010</v>
      </c>
      <c r="X157" s="57" t="str">
        <f>'[3]650 KHz'!U33</f>
        <v>0</v>
      </c>
      <c r="Y157" s="57" t="str">
        <f t="shared" si="64"/>
        <v>1311081C84</v>
      </c>
      <c r="Z157" s="57">
        <f t="shared" si="55"/>
        <v>200</v>
      </c>
      <c r="AA157" s="57">
        <f t="shared" si="56"/>
        <v>35</v>
      </c>
      <c r="AB157" s="57">
        <f t="shared" si="57"/>
        <v>0.66659999999999997</v>
      </c>
      <c r="AC157" s="57">
        <f t="shared" si="58"/>
        <v>6.4</v>
      </c>
      <c r="AD157" s="57">
        <f t="shared" si="59"/>
        <v>800</v>
      </c>
      <c r="AE157" s="57">
        <f t="shared" si="60"/>
        <v>50</v>
      </c>
      <c r="AF157" s="57">
        <f t="shared" si="61"/>
        <v>20</v>
      </c>
      <c r="AG157" s="57">
        <f t="shared" si="62"/>
        <v>5</v>
      </c>
      <c r="AH157" s="57">
        <f t="shared" si="63"/>
        <v>25</v>
      </c>
      <c r="AI157" s="57">
        <v>4000</v>
      </c>
      <c r="AK157" s="57">
        <f t="shared" si="65"/>
        <v>650</v>
      </c>
      <c r="AL157" s="57">
        <f t="shared" si="66"/>
        <v>27</v>
      </c>
      <c r="AM157" s="57" t="str">
        <f t="shared" si="78"/>
        <v>1311081C84</v>
      </c>
      <c r="AN157" s="57">
        <f t="shared" si="78"/>
        <v>200</v>
      </c>
      <c r="AO157" s="57">
        <f t="shared" si="78"/>
        <v>35</v>
      </c>
      <c r="AP157" s="57">
        <f t="shared" si="67"/>
        <v>160</v>
      </c>
      <c r="AQ157" s="57">
        <f t="shared" si="68"/>
        <v>106.65599999999999</v>
      </c>
      <c r="AR157" s="57">
        <f t="shared" si="69"/>
        <v>6.4</v>
      </c>
      <c r="AS157" s="57">
        <f t="shared" si="79"/>
        <v>50</v>
      </c>
      <c r="AT157" s="57">
        <f t="shared" si="79"/>
        <v>20</v>
      </c>
      <c r="AU157" s="57">
        <f t="shared" si="70"/>
        <v>1000</v>
      </c>
      <c r="AV157" s="57">
        <f t="shared" si="71"/>
        <v>25</v>
      </c>
      <c r="AW157" s="57">
        <f t="shared" si="72"/>
        <v>7</v>
      </c>
      <c r="AX157" s="382">
        <f t="shared" si="73"/>
        <v>42.635051833369594</v>
      </c>
      <c r="AY157" s="382">
        <f t="shared" si="74"/>
        <v>710.5131388031042</v>
      </c>
      <c r="AZ157" s="57">
        <f t="shared" si="75"/>
        <v>1</v>
      </c>
      <c r="BA157" s="382">
        <f t="shared" si="76"/>
        <v>7.9577471545947667</v>
      </c>
      <c r="BB157" s="382">
        <f t="shared" si="77"/>
        <v>318.3098861837907</v>
      </c>
    </row>
    <row r="158" spans="1:54" x14ac:dyDescent="0.25">
      <c r="A158" s="57">
        <f t="shared" si="54"/>
        <v>156</v>
      </c>
      <c r="B158" s="57">
        <v>650</v>
      </c>
      <c r="C158" s="57">
        <v>4</v>
      </c>
      <c r="D158" s="57" t="str">
        <f>'[3]650 KHz'!A34</f>
        <v>11100</v>
      </c>
      <c r="E158" s="57">
        <f>'[3]650 KHz'!B34</f>
        <v>2</v>
      </c>
      <c r="F158" s="57" t="str">
        <f>'[3]650 KHz'!C34</f>
        <v>13</v>
      </c>
      <c r="G158" s="57" t="str">
        <f>'[3]650 KHz'!D34</f>
        <v>00</v>
      </c>
      <c r="H158" s="57" t="str">
        <f>'[3]650 KHz'!E34</f>
        <v>01</v>
      </c>
      <c r="I158" s="57" t="str">
        <f>'[3]650 KHz'!F34</f>
        <v>00</v>
      </c>
      <c r="J158" s="57" t="str">
        <f>'[3]650 KHz'!G34</f>
        <v>11</v>
      </c>
      <c r="K158" s="57" t="str">
        <f>'[3]650 KHz'!H34</f>
        <v>20</v>
      </c>
      <c r="L158" s="57" t="str">
        <f>'[3]650 KHz'!I34</f>
        <v>001000</v>
      </c>
      <c r="M158" s="57" t="str">
        <f>'[3]650 KHz'!J34</f>
        <v>00</v>
      </c>
      <c r="N158" s="57" t="str">
        <f>'[3]650 KHz'!K34</f>
        <v>84</v>
      </c>
      <c r="O158" s="57" t="str">
        <f>'[3]650 KHz'!L34</f>
        <v>10</v>
      </c>
      <c r="P158" s="57" t="str">
        <f>'[3]650 KHz'!M34</f>
        <v>00010</v>
      </c>
      <c r="Q158" s="57" t="str">
        <f>'[3]650 KHz'!N34</f>
        <v>0</v>
      </c>
      <c r="R158" s="57" t="str">
        <f>'[3]650 KHz'!O34</f>
        <v>1C</v>
      </c>
      <c r="S158" s="57" t="str">
        <f>'[3]650 KHz'!P34</f>
        <v>000111</v>
      </c>
      <c r="T158" s="57" t="str">
        <f>'[3]650 KHz'!Q34</f>
        <v>00</v>
      </c>
      <c r="U158" s="57" t="str">
        <f>'[3]650 KHz'!R34</f>
        <v>84</v>
      </c>
      <c r="V158" s="57" t="str">
        <f>'[3]650 KHz'!S34</f>
        <v>10</v>
      </c>
      <c r="W158" s="57" t="str">
        <f>'[3]650 KHz'!T34</f>
        <v>00010</v>
      </c>
      <c r="X158" s="57" t="str">
        <f>'[3]650 KHz'!U34</f>
        <v>0</v>
      </c>
      <c r="Y158" s="57" t="str">
        <f t="shared" si="64"/>
        <v>1320841C84</v>
      </c>
      <c r="Z158" s="57">
        <f t="shared" si="55"/>
        <v>200</v>
      </c>
      <c r="AA158" s="57">
        <f t="shared" si="56"/>
        <v>35</v>
      </c>
      <c r="AB158" s="57">
        <f t="shared" si="57"/>
        <v>0.66659999999999997</v>
      </c>
      <c r="AC158" s="57">
        <f t="shared" si="58"/>
        <v>6.4</v>
      </c>
      <c r="AD158" s="57">
        <f t="shared" si="59"/>
        <v>800</v>
      </c>
      <c r="AE158" s="57">
        <f t="shared" si="60"/>
        <v>50</v>
      </c>
      <c r="AF158" s="57">
        <f t="shared" si="61"/>
        <v>40</v>
      </c>
      <c r="AG158" s="57">
        <f t="shared" si="62"/>
        <v>2.5</v>
      </c>
      <c r="AH158" s="57">
        <f t="shared" si="63"/>
        <v>12.5</v>
      </c>
      <c r="AI158" s="57">
        <v>4000</v>
      </c>
      <c r="AK158" s="57">
        <f t="shared" si="65"/>
        <v>650</v>
      </c>
      <c r="AL158" s="57">
        <f t="shared" si="66"/>
        <v>28</v>
      </c>
      <c r="AM158" s="57" t="str">
        <f t="shared" si="78"/>
        <v>1320841C84</v>
      </c>
      <c r="AN158" s="57">
        <f t="shared" si="78"/>
        <v>200</v>
      </c>
      <c r="AO158" s="57">
        <f t="shared" si="78"/>
        <v>35</v>
      </c>
      <c r="AP158" s="57">
        <f t="shared" si="67"/>
        <v>160</v>
      </c>
      <c r="AQ158" s="57">
        <f t="shared" si="68"/>
        <v>106.65599999999999</v>
      </c>
      <c r="AR158" s="57">
        <f t="shared" si="69"/>
        <v>6.4</v>
      </c>
      <c r="AS158" s="57">
        <f t="shared" si="79"/>
        <v>50</v>
      </c>
      <c r="AT158" s="57">
        <f t="shared" si="79"/>
        <v>40</v>
      </c>
      <c r="AU158" s="57">
        <f t="shared" si="70"/>
        <v>500</v>
      </c>
      <c r="AV158" s="57">
        <f t="shared" si="71"/>
        <v>12.5</v>
      </c>
      <c r="AW158" s="57">
        <f t="shared" si="72"/>
        <v>7</v>
      </c>
      <c r="AX158" s="382">
        <f t="shared" si="73"/>
        <v>42.635051833369594</v>
      </c>
      <c r="AY158" s="382">
        <f t="shared" si="74"/>
        <v>710.5131388031042</v>
      </c>
      <c r="AZ158" s="57">
        <f t="shared" si="75"/>
        <v>2</v>
      </c>
      <c r="BA158" s="382">
        <f t="shared" si="76"/>
        <v>7.9577471545947667</v>
      </c>
      <c r="BB158" s="382">
        <f t="shared" si="77"/>
        <v>318.3098861837907</v>
      </c>
    </row>
    <row r="159" spans="1:54" x14ac:dyDescent="0.25">
      <c r="A159" s="57">
        <f t="shared" si="54"/>
        <v>157</v>
      </c>
      <c r="B159" s="57">
        <v>650</v>
      </c>
      <c r="C159" s="57">
        <v>4</v>
      </c>
      <c r="D159" s="57" t="str">
        <f>'[3]650 KHz'!A35</f>
        <v>11101</v>
      </c>
      <c r="E159" s="57">
        <f>'[3]650 KHz'!B35</f>
        <v>2</v>
      </c>
      <c r="F159" s="57" t="str">
        <f>'[3]650 KHz'!C35</f>
        <v>13</v>
      </c>
      <c r="G159" s="57" t="str">
        <f>'[3]650 KHz'!D35</f>
        <v>00</v>
      </c>
      <c r="H159" s="57" t="str">
        <f>'[3]650 KHz'!E35</f>
        <v>01</v>
      </c>
      <c r="I159" s="57" t="str">
        <f>'[3]650 KHz'!F35</f>
        <v>00</v>
      </c>
      <c r="J159" s="57" t="str">
        <f>'[3]650 KHz'!G35</f>
        <v>11</v>
      </c>
      <c r="K159" s="57" t="str">
        <f>'[3]650 KHz'!H35</f>
        <v>40</v>
      </c>
      <c r="L159" s="57" t="str">
        <f>'[3]650 KHz'!I35</f>
        <v>010000</v>
      </c>
      <c r="M159" s="57" t="str">
        <f>'[3]650 KHz'!J35</f>
        <v>00</v>
      </c>
      <c r="N159" s="57" t="str">
        <f>'[3]650 KHz'!K35</f>
        <v>42</v>
      </c>
      <c r="O159" s="57" t="str">
        <f>'[3]650 KHz'!L35</f>
        <v>01</v>
      </c>
      <c r="P159" s="57" t="str">
        <f>'[3]650 KHz'!M35</f>
        <v>00001</v>
      </c>
      <c r="Q159" s="57" t="str">
        <f>'[3]650 KHz'!N35</f>
        <v>0</v>
      </c>
      <c r="R159" s="57" t="str">
        <f>'[3]650 KHz'!O35</f>
        <v>1C</v>
      </c>
      <c r="S159" s="57" t="str">
        <f>'[3]650 KHz'!P35</f>
        <v>000111</v>
      </c>
      <c r="T159" s="57" t="str">
        <f>'[3]650 KHz'!Q35</f>
        <v>00</v>
      </c>
      <c r="U159" s="57" t="str">
        <f>'[3]650 KHz'!R35</f>
        <v>84</v>
      </c>
      <c r="V159" s="57" t="str">
        <f>'[3]650 KHz'!S35</f>
        <v>10</v>
      </c>
      <c r="W159" s="57" t="str">
        <f>'[3]650 KHz'!T35</f>
        <v>00010</v>
      </c>
      <c r="X159" s="57" t="str">
        <f>'[3]650 KHz'!U35</f>
        <v>0</v>
      </c>
      <c r="Y159" s="57" t="str">
        <f t="shared" si="64"/>
        <v>1340421C84</v>
      </c>
      <c r="Z159" s="57">
        <f t="shared" si="55"/>
        <v>200</v>
      </c>
      <c r="AA159" s="57">
        <f t="shared" si="56"/>
        <v>35</v>
      </c>
      <c r="AB159" s="57">
        <f t="shared" si="57"/>
        <v>0.66659999999999997</v>
      </c>
      <c r="AC159" s="57">
        <f t="shared" si="58"/>
        <v>6.4</v>
      </c>
      <c r="AD159" s="57">
        <f t="shared" si="59"/>
        <v>800</v>
      </c>
      <c r="AE159" s="57">
        <f t="shared" si="60"/>
        <v>50</v>
      </c>
      <c r="AF159" s="57">
        <f t="shared" si="61"/>
        <v>80</v>
      </c>
      <c r="AG159" s="57">
        <f t="shared" si="62"/>
        <v>1.25</v>
      </c>
      <c r="AH159" s="57">
        <f t="shared" si="63"/>
        <v>6.25</v>
      </c>
      <c r="AI159" s="57">
        <v>4000</v>
      </c>
      <c r="AK159" s="57">
        <f t="shared" si="65"/>
        <v>650</v>
      </c>
      <c r="AL159" s="57">
        <f t="shared" si="66"/>
        <v>29</v>
      </c>
      <c r="AM159" s="57" t="str">
        <f t="shared" si="78"/>
        <v>1340421C84</v>
      </c>
      <c r="AN159" s="57">
        <f t="shared" si="78"/>
        <v>200</v>
      </c>
      <c r="AO159" s="57">
        <f t="shared" si="78"/>
        <v>35</v>
      </c>
      <c r="AP159" s="57">
        <f t="shared" si="67"/>
        <v>160</v>
      </c>
      <c r="AQ159" s="57">
        <f t="shared" si="68"/>
        <v>106.65599999999999</v>
      </c>
      <c r="AR159" s="57">
        <f t="shared" si="69"/>
        <v>6.4</v>
      </c>
      <c r="AS159" s="57">
        <f t="shared" si="79"/>
        <v>50</v>
      </c>
      <c r="AT159" s="57">
        <f t="shared" si="79"/>
        <v>80</v>
      </c>
      <c r="AU159" s="57">
        <f t="shared" si="70"/>
        <v>250</v>
      </c>
      <c r="AV159" s="57">
        <f t="shared" si="71"/>
        <v>6.25</v>
      </c>
      <c r="AW159" s="57">
        <f t="shared" si="72"/>
        <v>7</v>
      </c>
      <c r="AX159" s="382">
        <f t="shared" si="73"/>
        <v>42.635051833369594</v>
      </c>
      <c r="AY159" s="382">
        <f t="shared" si="74"/>
        <v>710.5131388031042</v>
      </c>
      <c r="AZ159" s="57">
        <f t="shared" si="75"/>
        <v>4</v>
      </c>
      <c r="BA159" s="382">
        <f t="shared" si="76"/>
        <v>7.9577471545947667</v>
      </c>
      <c r="BB159" s="382">
        <f t="shared" si="77"/>
        <v>318.3098861837907</v>
      </c>
    </row>
    <row r="160" spans="1:54" x14ac:dyDescent="0.25">
      <c r="A160" s="57">
        <f t="shared" si="54"/>
        <v>158</v>
      </c>
      <c r="B160" s="57">
        <v>650</v>
      </c>
      <c r="C160" s="57">
        <v>4</v>
      </c>
      <c r="D160" s="57" t="str">
        <f>'[3]650 KHz'!A36</f>
        <v>11110</v>
      </c>
      <c r="E160" s="57">
        <f>'[3]650 KHz'!B36</f>
        <v>2</v>
      </c>
      <c r="F160" s="57" t="str">
        <f>'[3]650 KHz'!C36</f>
        <v>13</v>
      </c>
      <c r="G160" s="57" t="str">
        <f>'[3]650 KHz'!D36</f>
        <v>00</v>
      </c>
      <c r="H160" s="57" t="str">
        <f>'[3]650 KHz'!E36</f>
        <v>01</v>
      </c>
      <c r="I160" s="57" t="str">
        <f>'[3]650 KHz'!F36</f>
        <v>00</v>
      </c>
      <c r="J160" s="57" t="str">
        <f>'[3]650 KHz'!G36</f>
        <v>11</v>
      </c>
      <c r="K160" s="57" t="str">
        <f>'[3]650 KHz'!H36</f>
        <v>80</v>
      </c>
      <c r="L160" s="57" t="str">
        <f>'[3]650 KHz'!I36</f>
        <v>100000</v>
      </c>
      <c r="M160" s="57" t="str">
        <f>'[3]650 KHz'!J36</f>
        <v>00</v>
      </c>
      <c r="N160" s="57" t="str">
        <f>'[3]650 KHz'!K36</f>
        <v>42</v>
      </c>
      <c r="O160" s="57" t="str">
        <f>'[3]650 KHz'!L36</f>
        <v>01</v>
      </c>
      <c r="P160" s="57" t="str">
        <f>'[3]650 KHz'!M36</f>
        <v>00001</v>
      </c>
      <c r="Q160" s="57" t="str">
        <f>'[3]650 KHz'!N36</f>
        <v>0</v>
      </c>
      <c r="R160" s="57" t="str">
        <f>'[3]650 KHz'!O36</f>
        <v>1C</v>
      </c>
      <c r="S160" s="57" t="str">
        <f>'[3]650 KHz'!P36</f>
        <v>000111</v>
      </c>
      <c r="T160" s="57" t="str">
        <f>'[3]650 KHz'!Q36</f>
        <v>00</v>
      </c>
      <c r="U160" s="57" t="str">
        <f>'[3]650 KHz'!R36</f>
        <v>84</v>
      </c>
      <c r="V160" s="57" t="str">
        <f>'[3]650 KHz'!S36</f>
        <v>10</v>
      </c>
      <c r="W160" s="57" t="str">
        <f>'[3]650 KHz'!T36</f>
        <v>00010</v>
      </c>
      <c r="X160" s="57" t="str">
        <f>'[3]650 KHz'!U36</f>
        <v>0</v>
      </c>
      <c r="Y160" s="57" t="str">
        <f t="shared" si="64"/>
        <v>1380421C84</v>
      </c>
      <c r="Z160" s="57">
        <f t="shared" si="55"/>
        <v>200</v>
      </c>
      <c r="AA160" s="57">
        <f t="shared" si="56"/>
        <v>35</v>
      </c>
      <c r="AB160" s="57">
        <f t="shared" si="57"/>
        <v>0.66659999999999997</v>
      </c>
      <c r="AC160" s="57">
        <f t="shared" si="58"/>
        <v>6.4</v>
      </c>
      <c r="AD160" s="57">
        <f t="shared" si="59"/>
        <v>800</v>
      </c>
      <c r="AE160" s="57">
        <f t="shared" si="60"/>
        <v>50</v>
      </c>
      <c r="AF160" s="57">
        <f t="shared" si="61"/>
        <v>160</v>
      </c>
      <c r="AG160" s="57">
        <f t="shared" si="62"/>
        <v>1.25</v>
      </c>
      <c r="AH160" s="57">
        <f t="shared" si="63"/>
        <v>6.25</v>
      </c>
      <c r="AI160" s="57">
        <v>4000</v>
      </c>
      <c r="AK160" s="57">
        <f t="shared" si="65"/>
        <v>650</v>
      </c>
      <c r="AL160" s="57">
        <f t="shared" si="66"/>
        <v>30</v>
      </c>
      <c r="AM160" s="57" t="str">
        <f t="shared" si="78"/>
        <v>1380421C84</v>
      </c>
      <c r="AN160" s="57">
        <f t="shared" si="78"/>
        <v>200</v>
      </c>
      <c r="AO160" s="57">
        <f t="shared" si="78"/>
        <v>35</v>
      </c>
      <c r="AP160" s="57">
        <f t="shared" si="67"/>
        <v>160</v>
      </c>
      <c r="AQ160" s="57">
        <f t="shared" si="68"/>
        <v>106.65599999999999</v>
      </c>
      <c r="AR160" s="57">
        <f t="shared" si="69"/>
        <v>6.4</v>
      </c>
      <c r="AS160" s="57">
        <f t="shared" si="79"/>
        <v>50</v>
      </c>
      <c r="AT160" s="57">
        <f t="shared" si="79"/>
        <v>160</v>
      </c>
      <c r="AU160" s="57">
        <f t="shared" si="70"/>
        <v>250</v>
      </c>
      <c r="AV160" s="57">
        <f t="shared" si="71"/>
        <v>6.25</v>
      </c>
      <c r="AW160" s="57">
        <f t="shared" si="72"/>
        <v>7</v>
      </c>
      <c r="AX160" s="382">
        <f t="shared" si="73"/>
        <v>42.635051833369594</v>
      </c>
      <c r="AY160" s="382">
        <f t="shared" si="74"/>
        <v>710.5131388031042</v>
      </c>
      <c r="AZ160" s="57">
        <f t="shared" si="75"/>
        <v>8</v>
      </c>
      <c r="BA160" s="382">
        <f t="shared" si="76"/>
        <v>3.9788735772973833</v>
      </c>
      <c r="BB160" s="382">
        <f t="shared" si="77"/>
        <v>159.15494309189535</v>
      </c>
    </row>
    <row r="161" spans="1:54" x14ac:dyDescent="0.25">
      <c r="A161" s="57">
        <f t="shared" si="54"/>
        <v>159</v>
      </c>
      <c r="B161" s="57">
        <v>650</v>
      </c>
      <c r="C161" s="57">
        <v>4</v>
      </c>
      <c r="D161" s="57" t="str">
        <f>'[3]650 KHz'!A37</f>
        <v>11111</v>
      </c>
      <c r="E161" s="57">
        <f>'[3]650 KHz'!B37</f>
        <v>2</v>
      </c>
      <c r="F161" s="57" t="str">
        <f>'[3]650 KHz'!C37</f>
        <v>13</v>
      </c>
      <c r="G161" s="57" t="str">
        <f>'[3]650 KHz'!D37</f>
        <v>00</v>
      </c>
      <c r="H161" s="57" t="str">
        <f>'[3]650 KHz'!E37</f>
        <v>01</v>
      </c>
      <c r="I161" s="57" t="str">
        <f>'[3]650 KHz'!F37</f>
        <v>00</v>
      </c>
      <c r="J161" s="57" t="str">
        <f>'[3]650 KHz'!G37</f>
        <v>11</v>
      </c>
      <c r="K161" s="57" t="str">
        <f>'[3]650 KHz'!H37</f>
        <v>20</v>
      </c>
      <c r="L161" s="57" t="str">
        <f>'[3]650 KHz'!I37</f>
        <v>001000</v>
      </c>
      <c r="M161" s="57" t="str">
        <f>'[3]650 KHz'!J37</f>
        <v>00</v>
      </c>
      <c r="N161" s="57" t="str">
        <f>'[3]650 KHz'!K37</f>
        <v>84</v>
      </c>
      <c r="O161" s="57" t="str">
        <f>'[3]650 KHz'!L37</f>
        <v>10</v>
      </c>
      <c r="P161" s="57" t="str">
        <f>'[3]650 KHz'!M37</f>
        <v>00010</v>
      </c>
      <c r="Q161" s="57" t="str">
        <f>'[3]650 KHz'!N37</f>
        <v>0</v>
      </c>
      <c r="R161" s="57" t="str">
        <f>'[3]650 KHz'!O37</f>
        <v>28</v>
      </c>
      <c r="S161" s="57" t="str">
        <f>'[3]650 KHz'!P37</f>
        <v>001010</v>
      </c>
      <c r="T161" s="57" t="str">
        <f>'[3]650 KHz'!Q37</f>
        <v>00</v>
      </c>
      <c r="U161" s="57" t="str">
        <f>'[3]650 KHz'!R37</f>
        <v>84</v>
      </c>
      <c r="V161" s="57" t="str">
        <f>'[3]650 KHz'!S37</f>
        <v>10</v>
      </c>
      <c r="W161" s="57" t="str">
        <f>'[3]650 KHz'!T37</f>
        <v>00010</v>
      </c>
      <c r="X161" s="57" t="str">
        <f>'[3]650 KHz'!U37</f>
        <v>0</v>
      </c>
      <c r="Y161" s="57" t="str">
        <f t="shared" si="64"/>
        <v>1320842884</v>
      </c>
      <c r="Z161" s="57">
        <f t="shared" si="55"/>
        <v>200</v>
      </c>
      <c r="AA161" s="57">
        <f t="shared" si="56"/>
        <v>50</v>
      </c>
      <c r="AB161" s="57">
        <f t="shared" si="57"/>
        <v>0.66659999999999997</v>
      </c>
      <c r="AC161" s="57">
        <f t="shared" si="58"/>
        <v>6.4</v>
      </c>
      <c r="AD161" s="57">
        <f t="shared" si="59"/>
        <v>800</v>
      </c>
      <c r="AE161" s="57">
        <f t="shared" si="60"/>
        <v>50</v>
      </c>
      <c r="AF161" s="57">
        <f t="shared" si="61"/>
        <v>40</v>
      </c>
      <c r="AG161" s="57">
        <f t="shared" si="62"/>
        <v>2.5</v>
      </c>
      <c r="AH161" s="57">
        <f t="shared" si="63"/>
        <v>12.5</v>
      </c>
      <c r="AI161" s="57">
        <v>4000</v>
      </c>
      <c r="AK161" s="57">
        <f t="shared" si="65"/>
        <v>650</v>
      </c>
      <c r="AL161" s="57">
        <f t="shared" si="66"/>
        <v>31</v>
      </c>
      <c r="AM161" s="57" t="str">
        <f t="shared" si="78"/>
        <v>1320842884</v>
      </c>
      <c r="AN161" s="57">
        <f t="shared" si="78"/>
        <v>200</v>
      </c>
      <c r="AO161" s="57">
        <f t="shared" si="78"/>
        <v>50</v>
      </c>
      <c r="AP161" s="57">
        <f t="shared" si="67"/>
        <v>160</v>
      </c>
      <c r="AQ161" s="57">
        <f t="shared" si="68"/>
        <v>106.65599999999999</v>
      </c>
      <c r="AR161" s="57">
        <f t="shared" si="69"/>
        <v>6.4</v>
      </c>
      <c r="AS161" s="57">
        <f t="shared" si="79"/>
        <v>50</v>
      </c>
      <c r="AT161" s="57">
        <f t="shared" si="79"/>
        <v>40</v>
      </c>
      <c r="AU161" s="57">
        <f t="shared" si="70"/>
        <v>500</v>
      </c>
      <c r="AV161" s="57">
        <f t="shared" si="71"/>
        <v>12.5</v>
      </c>
      <c r="AW161" s="57">
        <f t="shared" si="72"/>
        <v>10</v>
      </c>
      <c r="AX161" s="382">
        <f t="shared" si="73"/>
        <v>29.844536283358714</v>
      </c>
      <c r="AY161" s="382">
        <f t="shared" si="74"/>
        <v>497.35919716217279</v>
      </c>
      <c r="AZ161" s="57">
        <f t="shared" si="75"/>
        <v>2</v>
      </c>
      <c r="BA161" s="382">
        <f t="shared" si="76"/>
        <v>7.9577471545947667</v>
      </c>
      <c r="BB161" s="382">
        <f t="shared" si="77"/>
        <v>318.3098861837907</v>
      </c>
    </row>
    <row r="162" spans="1:54" x14ac:dyDescent="0.25">
      <c r="A162" s="57">
        <f t="shared" si="54"/>
        <v>160</v>
      </c>
      <c r="B162" s="57">
        <v>900</v>
      </c>
      <c r="C162" s="57">
        <v>5</v>
      </c>
      <c r="D162" s="57" t="str">
        <f>'[3]900 KHz'!A6</f>
        <v>00000</v>
      </c>
      <c r="E162" s="57">
        <f>'[3]900 KHz'!B6</f>
        <v>2</v>
      </c>
      <c r="F162" s="57" t="e">
        <f>'[3]900 KHz'!C6</f>
        <v>#NUM!</v>
      </c>
      <c r="G162" s="57" t="str">
        <f>'[3]900 KHz'!D6</f>
        <v>00</v>
      </c>
      <c r="H162" s="57" t="e">
        <f>'[3]900 KHz'!E6</f>
        <v>#NUM!</v>
      </c>
      <c r="I162" s="57" t="str">
        <f>'[3]900 KHz'!F6</f>
        <v>00</v>
      </c>
      <c r="J162" s="57" t="e">
        <f>'[3]900 KHz'!G6</f>
        <v>#NUM!</v>
      </c>
      <c r="K162" s="57" t="str">
        <f>'[3]900 KHz'!H6</f>
        <v>00</v>
      </c>
      <c r="L162" s="57" t="str">
        <f>'[3]900 KHz'!I6</f>
        <v>000000</v>
      </c>
      <c r="M162" s="57" t="str">
        <f>'[3]900 KHz'!J6</f>
        <v>00</v>
      </c>
      <c r="N162" s="57" t="str">
        <f>'[3]900 KHz'!K6</f>
        <v>42</v>
      </c>
      <c r="O162" s="57" t="str">
        <f>'[3]900 KHz'!L6</f>
        <v>01</v>
      </c>
      <c r="P162" s="57" t="str">
        <f>'[3]900 KHz'!M6</f>
        <v>00001</v>
      </c>
      <c r="Q162" s="57" t="str">
        <f>'[3]900 KHz'!N6</f>
        <v>0</v>
      </c>
      <c r="R162" s="57" t="str">
        <f>'[3]900 KHz'!O6</f>
        <v>00</v>
      </c>
      <c r="S162" s="57" t="str">
        <f>'[3]900 KHz'!P6</f>
        <v>000000</v>
      </c>
      <c r="T162" s="57" t="str">
        <f>'[3]900 KHz'!Q6</f>
        <v>00</v>
      </c>
      <c r="U162" s="57" t="str">
        <f>'[3]900 KHz'!R6</f>
        <v>00</v>
      </c>
      <c r="V162" s="57" t="str">
        <f>'[3]900 KHz'!S6</f>
        <v>00</v>
      </c>
      <c r="W162" s="57" t="str">
        <f>'[3]900 KHz'!T6</f>
        <v>00000</v>
      </c>
      <c r="X162" s="57" t="str">
        <f>'[3]900 KHz'!U6</f>
        <v>0</v>
      </c>
      <c r="Y162" s="57" t="e">
        <f t="shared" si="64"/>
        <v>#NUM!</v>
      </c>
      <c r="Z162" s="57" t="e">
        <f t="shared" si="55"/>
        <v>#NUM!</v>
      </c>
      <c r="AA162" s="57">
        <f t="shared" si="56"/>
        <v>0</v>
      </c>
      <c r="AB162" s="57">
        <f t="shared" si="57"/>
        <v>0</v>
      </c>
      <c r="AC162" s="57">
        <f t="shared" si="58"/>
        <v>0</v>
      </c>
      <c r="AD162" s="57">
        <f t="shared" si="59"/>
        <v>800</v>
      </c>
      <c r="AE162" s="57" t="e">
        <f t="shared" si="60"/>
        <v>#NUM!</v>
      </c>
      <c r="AF162" s="57">
        <f t="shared" si="61"/>
        <v>0</v>
      </c>
      <c r="AG162" s="57">
        <f t="shared" si="62"/>
        <v>1.25</v>
      </c>
      <c r="AH162" s="57">
        <f t="shared" si="63"/>
        <v>6.25</v>
      </c>
      <c r="AI162" s="57">
        <v>4000</v>
      </c>
      <c r="AK162" s="57">
        <f t="shared" si="65"/>
        <v>900</v>
      </c>
      <c r="AL162" s="57">
        <f t="shared" si="66"/>
        <v>0</v>
      </c>
      <c r="AM162" s="57" t="e">
        <f t="shared" si="78"/>
        <v>#NUM!</v>
      </c>
      <c r="AN162" s="57" t="e">
        <f t="shared" si="78"/>
        <v>#NUM!</v>
      </c>
      <c r="AO162" s="57">
        <f t="shared" si="78"/>
        <v>0</v>
      </c>
      <c r="AP162" s="57" t="e">
        <f t="shared" si="67"/>
        <v>#NUM!</v>
      </c>
      <c r="AQ162" s="57" t="e">
        <f t="shared" si="68"/>
        <v>#NUM!</v>
      </c>
      <c r="AR162" s="57">
        <f t="shared" si="69"/>
        <v>0</v>
      </c>
      <c r="AS162" s="57" t="e">
        <f t="shared" si="79"/>
        <v>#NUM!</v>
      </c>
      <c r="AT162" s="57">
        <f t="shared" si="79"/>
        <v>0</v>
      </c>
      <c r="AU162" s="57" t="e">
        <f t="shared" si="70"/>
        <v>#NUM!</v>
      </c>
      <c r="AV162" s="57">
        <f t="shared" si="71"/>
        <v>6.25</v>
      </c>
      <c r="AW162" s="57" t="e">
        <f t="shared" si="72"/>
        <v>#NUM!</v>
      </c>
      <c r="AX162" s="382" t="e">
        <f t="shared" si="73"/>
        <v>#NUM!</v>
      </c>
      <c r="AY162" s="382" t="e">
        <f t="shared" si="74"/>
        <v>#DIV/0!</v>
      </c>
      <c r="AZ162" s="57" t="e">
        <f t="shared" si="75"/>
        <v>#NUM!</v>
      </c>
      <c r="BA162" s="382" t="e">
        <f t="shared" si="76"/>
        <v>#NUM!</v>
      </c>
      <c r="BB162" s="382" t="e">
        <f t="shared" si="77"/>
        <v>#DIV/0!</v>
      </c>
    </row>
    <row r="163" spans="1:54" x14ac:dyDescent="0.25">
      <c r="A163" s="57">
        <f t="shared" si="54"/>
        <v>161</v>
      </c>
      <c r="B163" s="57">
        <v>900</v>
      </c>
      <c r="C163" s="57">
        <v>5</v>
      </c>
      <c r="D163" s="57" t="str">
        <f>'[3]900 KHz'!A7</f>
        <v>00001</v>
      </c>
      <c r="E163" s="57">
        <f>'[3]900 KHz'!B7</f>
        <v>2</v>
      </c>
      <c r="F163" s="57" t="str">
        <f>'[3]900 KHz'!C7</f>
        <v>12</v>
      </c>
      <c r="G163" s="57" t="str">
        <f>'[3]900 KHz'!D7</f>
        <v>00</v>
      </c>
      <c r="H163" s="57" t="str">
        <f>'[3]900 KHz'!E7</f>
        <v>01</v>
      </c>
      <c r="I163" s="57" t="str">
        <f>'[3]900 KHz'!F7</f>
        <v>00</v>
      </c>
      <c r="J163" s="57" t="str">
        <f>'[3]900 KHz'!G7</f>
        <v>10</v>
      </c>
      <c r="K163" s="57" t="str">
        <f>'[3]900 KHz'!H7</f>
        <v>0A</v>
      </c>
      <c r="L163" s="57" t="str">
        <f>'[3]900 KHz'!I7</f>
        <v>000010</v>
      </c>
      <c r="M163" s="57" t="str">
        <f>'[3]900 KHz'!J7</f>
        <v>10</v>
      </c>
      <c r="N163" s="57" t="str">
        <f>'[3]900 KHz'!K7</f>
        <v>10</v>
      </c>
      <c r="O163" s="57" t="str">
        <f>'[3]900 KHz'!L7</f>
        <v>00</v>
      </c>
      <c r="P163" s="57" t="str">
        <f>'[3]900 KHz'!M7</f>
        <v>01000</v>
      </c>
      <c r="Q163" s="57" t="str">
        <f>'[3]900 KHz'!N7</f>
        <v>0</v>
      </c>
      <c r="R163" s="57" t="str">
        <f>'[3]900 KHz'!O7</f>
        <v>12</v>
      </c>
      <c r="S163" s="57" t="str">
        <f>'[3]900 KHz'!P7</f>
        <v>000100</v>
      </c>
      <c r="T163" s="57" t="str">
        <f>'[3]900 KHz'!Q7</f>
        <v>10</v>
      </c>
      <c r="U163" s="57" t="str">
        <f>'[3]900 KHz'!R7</f>
        <v>08</v>
      </c>
      <c r="V163" s="57" t="str">
        <f>'[3]900 KHz'!S7</f>
        <v>00</v>
      </c>
      <c r="W163" s="57" t="str">
        <f>'[3]900 KHz'!T7</f>
        <v>00100</v>
      </c>
      <c r="X163" s="57" t="str">
        <f>'[3]900 KHz'!U7</f>
        <v>0</v>
      </c>
      <c r="Y163" s="57" t="str">
        <f t="shared" si="64"/>
        <v>120A101208</v>
      </c>
      <c r="Z163" s="57">
        <f t="shared" si="55"/>
        <v>100</v>
      </c>
      <c r="AA163" s="57">
        <f t="shared" si="56"/>
        <v>20</v>
      </c>
      <c r="AB163" s="57">
        <f t="shared" si="57"/>
        <v>2.6663999999999999</v>
      </c>
      <c r="AC163" s="57">
        <f t="shared" si="58"/>
        <v>12.8</v>
      </c>
      <c r="AD163" s="57">
        <f t="shared" si="59"/>
        <v>800</v>
      </c>
      <c r="AE163" s="57">
        <f t="shared" si="60"/>
        <v>50</v>
      </c>
      <c r="AF163" s="57">
        <f t="shared" si="61"/>
        <v>10</v>
      </c>
      <c r="AG163" s="57">
        <f t="shared" si="62"/>
        <v>10</v>
      </c>
      <c r="AH163" s="57">
        <f t="shared" si="63"/>
        <v>50</v>
      </c>
      <c r="AI163" s="57">
        <v>4000</v>
      </c>
      <c r="AK163" s="57">
        <f t="shared" si="65"/>
        <v>900</v>
      </c>
      <c r="AL163" s="57">
        <f t="shared" si="66"/>
        <v>1</v>
      </c>
      <c r="AM163" s="57" t="str">
        <f t="shared" si="78"/>
        <v>120A101208</v>
      </c>
      <c r="AN163" s="57">
        <f t="shared" si="78"/>
        <v>100</v>
      </c>
      <c r="AO163" s="57">
        <f t="shared" si="78"/>
        <v>20</v>
      </c>
      <c r="AP163" s="57">
        <f t="shared" si="67"/>
        <v>80</v>
      </c>
      <c r="AQ163" s="57">
        <f t="shared" si="68"/>
        <v>213.31199999999998</v>
      </c>
      <c r="AR163" s="57">
        <f t="shared" si="69"/>
        <v>12.8</v>
      </c>
      <c r="AS163" s="57">
        <f t="shared" si="79"/>
        <v>50</v>
      </c>
      <c r="AT163" s="57">
        <f t="shared" si="79"/>
        <v>10</v>
      </c>
      <c r="AU163" s="57">
        <f t="shared" si="70"/>
        <v>2000</v>
      </c>
      <c r="AV163" s="57">
        <f t="shared" si="71"/>
        <v>50</v>
      </c>
      <c r="AW163" s="57">
        <f t="shared" si="72"/>
        <v>2</v>
      </c>
      <c r="AX163" s="382">
        <f t="shared" si="73"/>
        <v>37.305670354198398</v>
      </c>
      <c r="AY163" s="382">
        <f t="shared" si="74"/>
        <v>621.69899645271619</v>
      </c>
      <c r="AZ163" s="57">
        <f t="shared" si="75"/>
        <v>0.5</v>
      </c>
      <c r="BA163" s="382">
        <f t="shared" si="76"/>
        <v>7.9577471545947667</v>
      </c>
      <c r="BB163" s="382">
        <f t="shared" si="77"/>
        <v>318.3098861837907</v>
      </c>
    </row>
    <row r="164" spans="1:54" x14ac:dyDescent="0.25">
      <c r="A164" s="57">
        <f t="shared" si="54"/>
        <v>162</v>
      </c>
      <c r="B164" s="57">
        <v>900</v>
      </c>
      <c r="C164" s="57">
        <v>5</v>
      </c>
      <c r="D164" s="57" t="str">
        <f>'[3]900 KHz'!A8</f>
        <v>00010</v>
      </c>
      <c r="E164" s="57">
        <f>'[3]900 KHz'!B8</f>
        <v>2</v>
      </c>
      <c r="F164" s="57" t="str">
        <f>'[3]900 KHz'!C8</f>
        <v>12</v>
      </c>
      <c r="G164" s="57" t="str">
        <f>'[3]900 KHz'!D8</f>
        <v>00</v>
      </c>
      <c r="H164" s="57" t="str">
        <f>'[3]900 KHz'!E8</f>
        <v>01</v>
      </c>
      <c r="I164" s="57" t="str">
        <f>'[3]900 KHz'!F8</f>
        <v>00</v>
      </c>
      <c r="J164" s="57" t="str">
        <f>'[3]900 KHz'!G8</f>
        <v>10</v>
      </c>
      <c r="K164" s="57" t="str">
        <f>'[3]900 KHz'!H8</f>
        <v>11</v>
      </c>
      <c r="L164" s="57" t="str">
        <f>'[3]900 KHz'!I8</f>
        <v>000100</v>
      </c>
      <c r="M164" s="57" t="str">
        <f>'[3]900 KHz'!J8</f>
        <v>01</v>
      </c>
      <c r="N164" s="57" t="str">
        <f>'[3]900 KHz'!K8</f>
        <v>08</v>
      </c>
      <c r="O164" s="57" t="str">
        <f>'[3]900 KHz'!L8</f>
        <v>00</v>
      </c>
      <c r="P164" s="57" t="str">
        <f>'[3]900 KHz'!M8</f>
        <v>00100</v>
      </c>
      <c r="Q164" s="57" t="str">
        <f>'[3]900 KHz'!N8</f>
        <v>0</v>
      </c>
      <c r="R164" s="57" t="str">
        <f>'[3]900 KHz'!O8</f>
        <v>12</v>
      </c>
      <c r="S164" s="57" t="str">
        <f>'[3]900 KHz'!P8</f>
        <v>000100</v>
      </c>
      <c r="T164" s="57" t="str">
        <f>'[3]900 KHz'!Q8</f>
        <v>10</v>
      </c>
      <c r="U164" s="57" t="str">
        <f>'[3]900 KHz'!R8</f>
        <v>08</v>
      </c>
      <c r="V164" s="57" t="str">
        <f>'[3]900 KHz'!S8</f>
        <v>00</v>
      </c>
      <c r="W164" s="57" t="str">
        <f>'[3]900 KHz'!T8</f>
        <v>00100</v>
      </c>
      <c r="X164" s="57" t="str">
        <f>'[3]900 KHz'!U8</f>
        <v>0</v>
      </c>
      <c r="Y164" s="57" t="str">
        <f t="shared" si="64"/>
        <v>1211081208</v>
      </c>
      <c r="Z164" s="57">
        <f t="shared" si="55"/>
        <v>100</v>
      </c>
      <c r="AA164" s="57">
        <f t="shared" si="56"/>
        <v>20</v>
      </c>
      <c r="AB164" s="57">
        <f t="shared" si="57"/>
        <v>2.6663999999999999</v>
      </c>
      <c r="AC164" s="57">
        <f t="shared" si="58"/>
        <v>12.8</v>
      </c>
      <c r="AD164" s="57">
        <f t="shared" si="59"/>
        <v>800</v>
      </c>
      <c r="AE164" s="57">
        <f t="shared" si="60"/>
        <v>50</v>
      </c>
      <c r="AF164" s="57">
        <f t="shared" si="61"/>
        <v>20</v>
      </c>
      <c r="AG164" s="57">
        <f t="shared" si="62"/>
        <v>5</v>
      </c>
      <c r="AH164" s="57">
        <f t="shared" si="63"/>
        <v>25</v>
      </c>
      <c r="AI164" s="57">
        <v>4000</v>
      </c>
      <c r="AK164" s="57">
        <f t="shared" si="65"/>
        <v>900</v>
      </c>
      <c r="AL164" s="57">
        <f t="shared" si="66"/>
        <v>2</v>
      </c>
      <c r="AM164" s="57" t="str">
        <f t="shared" si="78"/>
        <v>1211081208</v>
      </c>
      <c r="AN164" s="57">
        <f t="shared" si="78"/>
        <v>100</v>
      </c>
      <c r="AO164" s="57">
        <f t="shared" si="78"/>
        <v>20</v>
      </c>
      <c r="AP164" s="57">
        <f t="shared" si="67"/>
        <v>80</v>
      </c>
      <c r="AQ164" s="57">
        <f t="shared" si="68"/>
        <v>213.31199999999998</v>
      </c>
      <c r="AR164" s="57">
        <f t="shared" si="69"/>
        <v>12.8</v>
      </c>
      <c r="AS164" s="57">
        <f t="shared" si="79"/>
        <v>50</v>
      </c>
      <c r="AT164" s="57">
        <f t="shared" si="79"/>
        <v>20</v>
      </c>
      <c r="AU164" s="57">
        <f t="shared" si="70"/>
        <v>1000</v>
      </c>
      <c r="AV164" s="57">
        <f t="shared" si="71"/>
        <v>25</v>
      </c>
      <c r="AW164" s="57">
        <f t="shared" si="72"/>
        <v>2</v>
      </c>
      <c r="AX164" s="382">
        <f t="shared" si="73"/>
        <v>37.305670354198398</v>
      </c>
      <c r="AY164" s="382">
        <f t="shared" si="74"/>
        <v>621.69899645271619</v>
      </c>
      <c r="AZ164" s="57">
        <f t="shared" si="75"/>
        <v>1</v>
      </c>
      <c r="BA164" s="382">
        <f t="shared" si="76"/>
        <v>7.9577471545947667</v>
      </c>
      <c r="BB164" s="382">
        <f t="shared" si="77"/>
        <v>318.3098861837907</v>
      </c>
    </row>
    <row r="165" spans="1:54" x14ac:dyDescent="0.25">
      <c r="A165" s="57">
        <f t="shared" si="54"/>
        <v>163</v>
      </c>
      <c r="B165" s="57">
        <v>900</v>
      </c>
      <c r="C165" s="57">
        <v>5</v>
      </c>
      <c r="D165" s="57" t="str">
        <f>'[3]900 KHz'!A9</f>
        <v>00011</v>
      </c>
      <c r="E165" s="57">
        <f>'[3]900 KHz'!B9</f>
        <v>2</v>
      </c>
      <c r="F165" s="57" t="str">
        <f>'[3]900 KHz'!C9</f>
        <v>12</v>
      </c>
      <c r="G165" s="57" t="str">
        <f>'[3]900 KHz'!D9</f>
        <v>00</v>
      </c>
      <c r="H165" s="57" t="str">
        <f>'[3]900 KHz'!E9</f>
        <v>01</v>
      </c>
      <c r="I165" s="57" t="str">
        <f>'[3]900 KHz'!F9</f>
        <v>00</v>
      </c>
      <c r="J165" s="57" t="str">
        <f>'[3]900 KHz'!G9</f>
        <v>10</v>
      </c>
      <c r="K165" s="57" t="str">
        <f>'[3]900 KHz'!H9</f>
        <v>20</v>
      </c>
      <c r="L165" s="57" t="str">
        <f>'[3]900 KHz'!I9</f>
        <v>001000</v>
      </c>
      <c r="M165" s="57" t="str">
        <f>'[3]900 KHz'!J9</f>
        <v>00</v>
      </c>
      <c r="N165" s="57" t="str">
        <f>'[3]900 KHz'!K9</f>
        <v>84</v>
      </c>
      <c r="O165" s="57" t="str">
        <f>'[3]900 KHz'!L9</f>
        <v>10</v>
      </c>
      <c r="P165" s="57" t="str">
        <f>'[3]900 KHz'!M9</f>
        <v>00010</v>
      </c>
      <c r="Q165" s="57" t="str">
        <f>'[3]900 KHz'!N9</f>
        <v>0</v>
      </c>
      <c r="R165" s="57" t="str">
        <f>'[3]900 KHz'!O9</f>
        <v>12</v>
      </c>
      <c r="S165" s="57" t="str">
        <f>'[3]900 KHz'!P9</f>
        <v>000100</v>
      </c>
      <c r="T165" s="57" t="str">
        <f>'[3]900 KHz'!Q9</f>
        <v>10</v>
      </c>
      <c r="U165" s="57" t="str">
        <f>'[3]900 KHz'!R9</f>
        <v>08</v>
      </c>
      <c r="V165" s="57" t="str">
        <f>'[3]900 KHz'!S9</f>
        <v>00</v>
      </c>
      <c r="W165" s="57" t="str">
        <f>'[3]900 KHz'!T9</f>
        <v>00100</v>
      </c>
      <c r="X165" s="57" t="str">
        <f>'[3]900 KHz'!U9</f>
        <v>0</v>
      </c>
      <c r="Y165" s="57" t="str">
        <f t="shared" si="64"/>
        <v>1220841208</v>
      </c>
      <c r="Z165" s="57">
        <f t="shared" si="55"/>
        <v>100</v>
      </c>
      <c r="AA165" s="57">
        <f t="shared" si="56"/>
        <v>20</v>
      </c>
      <c r="AB165" s="57">
        <f t="shared" si="57"/>
        <v>2.6663999999999999</v>
      </c>
      <c r="AC165" s="57">
        <f t="shared" si="58"/>
        <v>12.8</v>
      </c>
      <c r="AD165" s="57">
        <f t="shared" si="59"/>
        <v>800</v>
      </c>
      <c r="AE165" s="57">
        <f t="shared" si="60"/>
        <v>50</v>
      </c>
      <c r="AF165" s="57">
        <f t="shared" si="61"/>
        <v>40</v>
      </c>
      <c r="AG165" s="57">
        <f t="shared" si="62"/>
        <v>2.5</v>
      </c>
      <c r="AH165" s="57">
        <f t="shared" si="63"/>
        <v>12.5</v>
      </c>
      <c r="AI165" s="57">
        <v>4000</v>
      </c>
      <c r="AK165" s="57">
        <f t="shared" si="65"/>
        <v>900</v>
      </c>
      <c r="AL165" s="57">
        <f t="shared" si="66"/>
        <v>3</v>
      </c>
      <c r="AM165" s="57" t="str">
        <f t="shared" si="78"/>
        <v>1220841208</v>
      </c>
      <c r="AN165" s="57">
        <f t="shared" si="78"/>
        <v>100</v>
      </c>
      <c r="AO165" s="57">
        <f t="shared" si="78"/>
        <v>20</v>
      </c>
      <c r="AP165" s="57">
        <f t="shared" si="67"/>
        <v>80</v>
      </c>
      <c r="AQ165" s="57">
        <f t="shared" si="68"/>
        <v>213.31199999999998</v>
      </c>
      <c r="AR165" s="57">
        <f t="shared" si="69"/>
        <v>12.8</v>
      </c>
      <c r="AS165" s="57">
        <f t="shared" si="79"/>
        <v>50</v>
      </c>
      <c r="AT165" s="57">
        <f t="shared" si="79"/>
        <v>40</v>
      </c>
      <c r="AU165" s="57">
        <f t="shared" si="70"/>
        <v>500</v>
      </c>
      <c r="AV165" s="57">
        <f t="shared" si="71"/>
        <v>12.5</v>
      </c>
      <c r="AW165" s="57">
        <f t="shared" si="72"/>
        <v>2</v>
      </c>
      <c r="AX165" s="382">
        <f t="shared" si="73"/>
        <v>37.305670354198398</v>
      </c>
      <c r="AY165" s="382">
        <f t="shared" si="74"/>
        <v>621.69899645271619</v>
      </c>
      <c r="AZ165" s="57">
        <f t="shared" si="75"/>
        <v>2</v>
      </c>
      <c r="BA165" s="382">
        <f t="shared" si="76"/>
        <v>7.9577471545947667</v>
      </c>
      <c r="BB165" s="382">
        <f t="shared" si="77"/>
        <v>318.3098861837907</v>
      </c>
    </row>
    <row r="166" spans="1:54" x14ac:dyDescent="0.25">
      <c r="A166" s="57">
        <f t="shared" si="54"/>
        <v>164</v>
      </c>
      <c r="B166" s="57">
        <v>900</v>
      </c>
      <c r="C166" s="57">
        <v>5</v>
      </c>
      <c r="D166" s="57" t="str">
        <f>'[3]900 KHz'!A10</f>
        <v>00100</v>
      </c>
      <c r="E166" s="57">
        <f>'[3]900 KHz'!B10</f>
        <v>2</v>
      </c>
      <c r="F166" s="57" t="str">
        <f>'[3]900 KHz'!C10</f>
        <v>12</v>
      </c>
      <c r="G166" s="57" t="str">
        <f>'[3]900 KHz'!D10</f>
        <v>00</v>
      </c>
      <c r="H166" s="57" t="str">
        <f>'[3]900 KHz'!E10</f>
        <v>01</v>
      </c>
      <c r="I166" s="57" t="str">
        <f>'[3]900 KHz'!F10</f>
        <v>00</v>
      </c>
      <c r="J166" s="57" t="str">
        <f>'[3]900 KHz'!G10</f>
        <v>10</v>
      </c>
      <c r="K166" s="57" t="str">
        <f>'[3]900 KHz'!H10</f>
        <v>40</v>
      </c>
      <c r="L166" s="57" t="str">
        <f>'[3]900 KHz'!I10</f>
        <v>010000</v>
      </c>
      <c r="M166" s="57" t="str">
        <f>'[3]900 KHz'!J10</f>
        <v>00</v>
      </c>
      <c r="N166" s="57" t="str">
        <f>'[3]900 KHz'!K10</f>
        <v>42</v>
      </c>
      <c r="O166" s="57" t="str">
        <f>'[3]900 KHz'!L10</f>
        <v>01</v>
      </c>
      <c r="P166" s="57" t="str">
        <f>'[3]900 KHz'!M10</f>
        <v>00001</v>
      </c>
      <c r="Q166" s="57" t="str">
        <f>'[3]900 KHz'!N10</f>
        <v>0</v>
      </c>
      <c r="R166" s="57" t="str">
        <f>'[3]900 KHz'!O10</f>
        <v>12</v>
      </c>
      <c r="S166" s="57" t="str">
        <f>'[3]900 KHz'!P10</f>
        <v>000100</v>
      </c>
      <c r="T166" s="57" t="str">
        <f>'[3]900 KHz'!Q10</f>
        <v>10</v>
      </c>
      <c r="U166" s="57" t="str">
        <f>'[3]900 KHz'!R10</f>
        <v>08</v>
      </c>
      <c r="V166" s="57" t="str">
        <f>'[3]900 KHz'!S10</f>
        <v>00</v>
      </c>
      <c r="W166" s="57" t="str">
        <f>'[3]900 KHz'!T10</f>
        <v>00100</v>
      </c>
      <c r="X166" s="57" t="str">
        <f>'[3]900 KHz'!U10</f>
        <v>0</v>
      </c>
      <c r="Y166" s="57" t="str">
        <f t="shared" si="64"/>
        <v>1240421208</v>
      </c>
      <c r="Z166" s="57">
        <f t="shared" si="55"/>
        <v>100</v>
      </c>
      <c r="AA166" s="57">
        <f t="shared" si="56"/>
        <v>20</v>
      </c>
      <c r="AB166" s="57">
        <f t="shared" si="57"/>
        <v>2.6663999999999999</v>
      </c>
      <c r="AC166" s="57">
        <f t="shared" si="58"/>
        <v>12.8</v>
      </c>
      <c r="AD166" s="57">
        <f t="shared" si="59"/>
        <v>800</v>
      </c>
      <c r="AE166" s="57">
        <f t="shared" si="60"/>
        <v>50</v>
      </c>
      <c r="AF166" s="57">
        <f t="shared" si="61"/>
        <v>80</v>
      </c>
      <c r="AG166" s="57">
        <f t="shared" si="62"/>
        <v>1.25</v>
      </c>
      <c r="AH166" s="57">
        <f t="shared" si="63"/>
        <v>6.25</v>
      </c>
      <c r="AI166" s="57">
        <v>4000</v>
      </c>
      <c r="AK166" s="57">
        <f t="shared" si="65"/>
        <v>900</v>
      </c>
      <c r="AL166" s="57">
        <f t="shared" si="66"/>
        <v>4</v>
      </c>
      <c r="AM166" s="57" t="str">
        <f t="shared" si="78"/>
        <v>1240421208</v>
      </c>
      <c r="AN166" s="57">
        <f t="shared" si="78"/>
        <v>100</v>
      </c>
      <c r="AO166" s="57">
        <f t="shared" si="78"/>
        <v>20</v>
      </c>
      <c r="AP166" s="57">
        <f t="shared" si="67"/>
        <v>80</v>
      </c>
      <c r="AQ166" s="57">
        <f t="shared" si="68"/>
        <v>213.31199999999998</v>
      </c>
      <c r="AR166" s="57">
        <f t="shared" si="69"/>
        <v>12.8</v>
      </c>
      <c r="AS166" s="57">
        <f t="shared" si="79"/>
        <v>50</v>
      </c>
      <c r="AT166" s="57">
        <f t="shared" si="79"/>
        <v>80</v>
      </c>
      <c r="AU166" s="57">
        <f t="shared" si="70"/>
        <v>250</v>
      </c>
      <c r="AV166" s="57">
        <f t="shared" si="71"/>
        <v>6.25</v>
      </c>
      <c r="AW166" s="57">
        <f t="shared" si="72"/>
        <v>2</v>
      </c>
      <c r="AX166" s="382">
        <f t="shared" si="73"/>
        <v>37.305670354198398</v>
      </c>
      <c r="AY166" s="382">
        <f t="shared" si="74"/>
        <v>621.69899645271619</v>
      </c>
      <c r="AZ166" s="57">
        <f t="shared" si="75"/>
        <v>4</v>
      </c>
      <c r="BA166" s="382">
        <f t="shared" si="76"/>
        <v>7.9577471545947667</v>
      </c>
      <c r="BB166" s="382">
        <f t="shared" si="77"/>
        <v>318.3098861837907</v>
      </c>
    </row>
    <row r="167" spans="1:54" x14ac:dyDescent="0.25">
      <c r="A167" s="57">
        <f t="shared" si="54"/>
        <v>165</v>
      </c>
      <c r="B167" s="57">
        <v>900</v>
      </c>
      <c r="C167" s="57">
        <v>5</v>
      </c>
      <c r="D167" s="57" t="str">
        <f>'[3]900 KHz'!A11</f>
        <v>00101</v>
      </c>
      <c r="E167" s="57">
        <f>'[3]900 KHz'!B11</f>
        <v>2</v>
      </c>
      <c r="F167" s="57" t="str">
        <f>'[3]900 KHz'!C11</f>
        <v>12</v>
      </c>
      <c r="G167" s="57" t="str">
        <f>'[3]900 KHz'!D11</f>
        <v>00</v>
      </c>
      <c r="H167" s="57" t="str">
        <f>'[3]900 KHz'!E11</f>
        <v>01</v>
      </c>
      <c r="I167" s="57" t="str">
        <f>'[3]900 KHz'!F11</f>
        <v>00</v>
      </c>
      <c r="J167" s="57" t="str">
        <f>'[3]900 KHz'!G11</f>
        <v>10</v>
      </c>
      <c r="K167" s="57" t="str">
        <f>'[3]900 KHz'!H11</f>
        <v>80</v>
      </c>
      <c r="L167" s="57" t="str">
        <f>'[3]900 KHz'!I11</f>
        <v>100000</v>
      </c>
      <c r="M167" s="57" t="str">
        <f>'[3]900 KHz'!J11</f>
        <v>00</v>
      </c>
      <c r="N167" s="57" t="str">
        <f>'[3]900 KHz'!K11</f>
        <v>42</v>
      </c>
      <c r="O167" s="57" t="str">
        <f>'[3]900 KHz'!L11</f>
        <v>01</v>
      </c>
      <c r="P167" s="57" t="str">
        <f>'[3]900 KHz'!M11</f>
        <v>00001</v>
      </c>
      <c r="Q167" s="57" t="str">
        <f>'[3]900 KHz'!N11</f>
        <v>0</v>
      </c>
      <c r="R167" s="57" t="str">
        <f>'[3]900 KHz'!O11</f>
        <v>12</v>
      </c>
      <c r="S167" s="57" t="str">
        <f>'[3]900 KHz'!P11</f>
        <v>000100</v>
      </c>
      <c r="T167" s="57" t="str">
        <f>'[3]900 KHz'!Q11</f>
        <v>10</v>
      </c>
      <c r="U167" s="57" t="str">
        <f>'[3]900 KHz'!R11</f>
        <v>08</v>
      </c>
      <c r="V167" s="57" t="str">
        <f>'[3]900 KHz'!S11</f>
        <v>00</v>
      </c>
      <c r="W167" s="57" t="str">
        <f>'[3]900 KHz'!T11</f>
        <v>00100</v>
      </c>
      <c r="X167" s="57" t="str">
        <f>'[3]900 KHz'!U11</f>
        <v>0</v>
      </c>
      <c r="Y167" s="57" t="str">
        <f t="shared" si="64"/>
        <v>1280421208</v>
      </c>
      <c r="Z167" s="57">
        <f t="shared" si="55"/>
        <v>100</v>
      </c>
      <c r="AA167" s="57">
        <f t="shared" si="56"/>
        <v>20</v>
      </c>
      <c r="AB167" s="57">
        <f t="shared" si="57"/>
        <v>2.6663999999999999</v>
      </c>
      <c r="AC167" s="57">
        <f t="shared" si="58"/>
        <v>12.8</v>
      </c>
      <c r="AD167" s="57">
        <f t="shared" si="59"/>
        <v>800</v>
      </c>
      <c r="AE167" s="57">
        <f t="shared" si="60"/>
        <v>50</v>
      </c>
      <c r="AF167" s="57">
        <f t="shared" si="61"/>
        <v>160</v>
      </c>
      <c r="AG167" s="57">
        <f t="shared" si="62"/>
        <v>1.25</v>
      </c>
      <c r="AH167" s="57">
        <f t="shared" si="63"/>
        <v>6.25</v>
      </c>
      <c r="AI167" s="57">
        <v>4000</v>
      </c>
      <c r="AK167" s="57">
        <f t="shared" si="65"/>
        <v>900</v>
      </c>
      <c r="AL167" s="57">
        <f t="shared" si="66"/>
        <v>5</v>
      </c>
      <c r="AM167" s="57" t="str">
        <f t="shared" si="78"/>
        <v>1280421208</v>
      </c>
      <c r="AN167" s="57">
        <f t="shared" si="78"/>
        <v>100</v>
      </c>
      <c r="AO167" s="57">
        <f t="shared" si="78"/>
        <v>20</v>
      </c>
      <c r="AP167" s="57">
        <f t="shared" si="67"/>
        <v>80</v>
      </c>
      <c r="AQ167" s="57">
        <f t="shared" si="68"/>
        <v>213.31199999999998</v>
      </c>
      <c r="AR167" s="57">
        <f t="shared" si="69"/>
        <v>12.8</v>
      </c>
      <c r="AS167" s="57">
        <f t="shared" si="79"/>
        <v>50</v>
      </c>
      <c r="AT167" s="57">
        <f t="shared" si="79"/>
        <v>160</v>
      </c>
      <c r="AU167" s="57">
        <f t="shared" si="70"/>
        <v>250</v>
      </c>
      <c r="AV167" s="57">
        <f t="shared" si="71"/>
        <v>6.25</v>
      </c>
      <c r="AW167" s="57">
        <f t="shared" si="72"/>
        <v>2</v>
      </c>
      <c r="AX167" s="382">
        <f t="shared" si="73"/>
        <v>37.305670354198398</v>
      </c>
      <c r="AY167" s="382">
        <f t="shared" si="74"/>
        <v>621.69899645271619</v>
      </c>
      <c r="AZ167" s="57">
        <f t="shared" si="75"/>
        <v>8</v>
      </c>
      <c r="BA167" s="382">
        <f t="shared" si="76"/>
        <v>3.9788735772973833</v>
      </c>
      <c r="BB167" s="382">
        <f t="shared" si="77"/>
        <v>159.15494309189535</v>
      </c>
    </row>
    <row r="168" spans="1:54" x14ac:dyDescent="0.25">
      <c r="A168" s="57">
        <f t="shared" si="54"/>
        <v>166</v>
      </c>
      <c r="B168" s="57">
        <v>900</v>
      </c>
      <c r="C168" s="57">
        <v>5</v>
      </c>
      <c r="D168" s="57" t="str">
        <f>'[3]900 KHz'!A12</f>
        <v>00110</v>
      </c>
      <c r="E168" s="57">
        <f>'[3]900 KHz'!B12</f>
        <v>2</v>
      </c>
      <c r="F168" s="57" t="str">
        <f>'[3]900 KHz'!C12</f>
        <v>12</v>
      </c>
      <c r="G168" s="57" t="str">
        <f>'[3]900 KHz'!D12</f>
        <v>00</v>
      </c>
      <c r="H168" s="57" t="str">
        <f>'[3]900 KHz'!E12</f>
        <v>01</v>
      </c>
      <c r="I168" s="57" t="str">
        <f>'[3]900 KHz'!F12</f>
        <v>00</v>
      </c>
      <c r="J168" s="57" t="str">
        <f>'[3]900 KHz'!G12</f>
        <v>10</v>
      </c>
      <c r="K168" s="57" t="str">
        <f>'[3]900 KHz'!H12</f>
        <v>0A</v>
      </c>
      <c r="L168" s="57" t="str">
        <f>'[3]900 KHz'!I12</f>
        <v>000010</v>
      </c>
      <c r="M168" s="57" t="str">
        <f>'[3]900 KHz'!J12</f>
        <v>10</v>
      </c>
      <c r="N168" s="57" t="str">
        <f>'[3]900 KHz'!K12</f>
        <v>10</v>
      </c>
      <c r="O168" s="57" t="str">
        <f>'[3]900 KHz'!L12</f>
        <v>00</v>
      </c>
      <c r="P168" s="57" t="str">
        <f>'[3]900 KHz'!M12</f>
        <v>01000</v>
      </c>
      <c r="Q168" s="57" t="str">
        <f>'[3]900 KHz'!N12</f>
        <v>0</v>
      </c>
      <c r="R168" s="57" t="str">
        <f>'[3]900 KHz'!O12</f>
        <v>19</v>
      </c>
      <c r="S168" s="57" t="str">
        <f>'[3]900 KHz'!P12</f>
        <v>000110</v>
      </c>
      <c r="T168" s="57" t="str">
        <f>'[3]900 KHz'!Q12</f>
        <v>01</v>
      </c>
      <c r="U168" s="57" t="str">
        <f>'[3]900 KHz'!R12</f>
        <v>88</v>
      </c>
      <c r="V168" s="57" t="str">
        <f>'[3]900 KHz'!S12</f>
        <v>10</v>
      </c>
      <c r="W168" s="57" t="str">
        <f>'[3]900 KHz'!T12</f>
        <v>00100</v>
      </c>
      <c r="X168" s="57" t="str">
        <f>'[3]900 KHz'!U12</f>
        <v>0</v>
      </c>
      <c r="Y168" s="57" t="str">
        <f t="shared" si="64"/>
        <v>120A101988</v>
      </c>
      <c r="Z168" s="57">
        <f t="shared" si="55"/>
        <v>100</v>
      </c>
      <c r="AA168" s="57">
        <f t="shared" si="56"/>
        <v>30</v>
      </c>
      <c r="AB168" s="57">
        <f t="shared" si="57"/>
        <v>1.9998</v>
      </c>
      <c r="AC168" s="57">
        <f t="shared" si="58"/>
        <v>12.8</v>
      </c>
      <c r="AD168" s="57">
        <f t="shared" si="59"/>
        <v>800</v>
      </c>
      <c r="AE168" s="57">
        <f t="shared" si="60"/>
        <v>50</v>
      </c>
      <c r="AF168" s="57">
        <f t="shared" si="61"/>
        <v>10</v>
      </c>
      <c r="AG168" s="57">
        <f t="shared" si="62"/>
        <v>10</v>
      </c>
      <c r="AH168" s="57">
        <f t="shared" si="63"/>
        <v>50</v>
      </c>
      <c r="AI168" s="57">
        <v>4000</v>
      </c>
      <c r="AK168" s="57">
        <f t="shared" si="65"/>
        <v>900</v>
      </c>
      <c r="AL168" s="57">
        <f t="shared" si="66"/>
        <v>6</v>
      </c>
      <c r="AM168" s="57" t="str">
        <f t="shared" si="78"/>
        <v>120A101988</v>
      </c>
      <c r="AN168" s="57">
        <f t="shared" si="78"/>
        <v>100</v>
      </c>
      <c r="AO168" s="57">
        <f t="shared" si="78"/>
        <v>30</v>
      </c>
      <c r="AP168" s="57">
        <f t="shared" si="67"/>
        <v>80</v>
      </c>
      <c r="AQ168" s="57">
        <f t="shared" si="68"/>
        <v>159.98400000000001</v>
      </c>
      <c r="AR168" s="57">
        <f t="shared" si="69"/>
        <v>12.8</v>
      </c>
      <c r="AS168" s="57">
        <f t="shared" si="79"/>
        <v>50</v>
      </c>
      <c r="AT168" s="57">
        <f t="shared" si="79"/>
        <v>10</v>
      </c>
      <c r="AU168" s="57">
        <f t="shared" si="70"/>
        <v>2000</v>
      </c>
      <c r="AV168" s="57">
        <f t="shared" si="71"/>
        <v>50</v>
      </c>
      <c r="AW168" s="57">
        <f t="shared" si="72"/>
        <v>3</v>
      </c>
      <c r="AX168" s="382">
        <f t="shared" si="73"/>
        <v>33.160595870398566</v>
      </c>
      <c r="AY168" s="382">
        <f t="shared" si="74"/>
        <v>414.46599763514411</v>
      </c>
      <c r="AZ168" s="57">
        <f t="shared" si="75"/>
        <v>0.5</v>
      </c>
      <c r="BA168" s="382">
        <f t="shared" si="76"/>
        <v>7.9577471545947667</v>
      </c>
      <c r="BB168" s="382">
        <f t="shared" si="77"/>
        <v>318.3098861837907</v>
      </c>
    </row>
    <row r="169" spans="1:54" x14ac:dyDescent="0.25">
      <c r="A169" s="57">
        <f t="shared" si="54"/>
        <v>167</v>
      </c>
      <c r="B169" s="57">
        <v>900</v>
      </c>
      <c r="C169" s="57">
        <v>5</v>
      </c>
      <c r="D169" s="57" t="str">
        <f>'[3]900 KHz'!A13</f>
        <v>00111</v>
      </c>
      <c r="E169" s="57">
        <f>'[3]900 KHz'!B13</f>
        <v>2</v>
      </c>
      <c r="F169" s="57" t="str">
        <f>'[3]900 KHz'!C13</f>
        <v>12</v>
      </c>
      <c r="G169" s="57" t="str">
        <f>'[3]900 KHz'!D13</f>
        <v>00</v>
      </c>
      <c r="H169" s="57" t="str">
        <f>'[3]900 KHz'!E13</f>
        <v>01</v>
      </c>
      <c r="I169" s="57" t="str">
        <f>'[3]900 KHz'!F13</f>
        <v>00</v>
      </c>
      <c r="J169" s="57" t="str">
        <f>'[3]900 KHz'!G13</f>
        <v>10</v>
      </c>
      <c r="K169" s="57" t="str">
        <f>'[3]900 KHz'!H13</f>
        <v>11</v>
      </c>
      <c r="L169" s="57" t="str">
        <f>'[3]900 KHz'!I13</f>
        <v>000100</v>
      </c>
      <c r="M169" s="57" t="str">
        <f>'[3]900 KHz'!J13</f>
        <v>01</v>
      </c>
      <c r="N169" s="57" t="str">
        <f>'[3]900 KHz'!K13</f>
        <v>08</v>
      </c>
      <c r="O169" s="57" t="str">
        <f>'[3]900 KHz'!L13</f>
        <v>00</v>
      </c>
      <c r="P169" s="57" t="str">
        <f>'[3]900 KHz'!M13</f>
        <v>00100</v>
      </c>
      <c r="Q169" s="57" t="str">
        <f>'[3]900 KHz'!N13</f>
        <v>0</v>
      </c>
      <c r="R169" s="57" t="str">
        <f>'[3]900 KHz'!O13</f>
        <v>19</v>
      </c>
      <c r="S169" s="57" t="str">
        <f>'[3]900 KHz'!P13</f>
        <v>000110</v>
      </c>
      <c r="T169" s="57" t="str">
        <f>'[3]900 KHz'!Q13</f>
        <v>01</v>
      </c>
      <c r="U169" s="57" t="str">
        <f>'[3]900 KHz'!R13</f>
        <v>88</v>
      </c>
      <c r="V169" s="57" t="str">
        <f>'[3]900 KHz'!S13</f>
        <v>10</v>
      </c>
      <c r="W169" s="57" t="str">
        <f>'[3]900 KHz'!T13</f>
        <v>00100</v>
      </c>
      <c r="X169" s="57" t="str">
        <f>'[3]900 KHz'!U13</f>
        <v>0</v>
      </c>
      <c r="Y169" s="57" t="str">
        <f t="shared" si="64"/>
        <v>1211081988</v>
      </c>
      <c r="Z169" s="57">
        <f t="shared" si="55"/>
        <v>100</v>
      </c>
      <c r="AA169" s="57">
        <f t="shared" si="56"/>
        <v>30</v>
      </c>
      <c r="AB169" s="57">
        <f t="shared" si="57"/>
        <v>1.9998</v>
      </c>
      <c r="AC169" s="57">
        <f t="shared" si="58"/>
        <v>12.8</v>
      </c>
      <c r="AD169" s="57">
        <f t="shared" si="59"/>
        <v>800</v>
      </c>
      <c r="AE169" s="57">
        <f t="shared" si="60"/>
        <v>50</v>
      </c>
      <c r="AF169" s="57">
        <f t="shared" si="61"/>
        <v>20</v>
      </c>
      <c r="AG169" s="57">
        <f t="shared" si="62"/>
        <v>5</v>
      </c>
      <c r="AH169" s="57">
        <f t="shared" si="63"/>
        <v>25</v>
      </c>
      <c r="AI169" s="57">
        <v>4000</v>
      </c>
      <c r="AK169" s="57">
        <f t="shared" si="65"/>
        <v>900</v>
      </c>
      <c r="AL169" s="57">
        <f t="shared" si="66"/>
        <v>7</v>
      </c>
      <c r="AM169" s="57" t="str">
        <f t="shared" si="78"/>
        <v>1211081988</v>
      </c>
      <c r="AN169" s="57">
        <f t="shared" si="78"/>
        <v>100</v>
      </c>
      <c r="AO169" s="57">
        <f t="shared" si="78"/>
        <v>30</v>
      </c>
      <c r="AP169" s="57">
        <f t="shared" si="67"/>
        <v>80</v>
      </c>
      <c r="AQ169" s="57">
        <f t="shared" si="68"/>
        <v>159.98400000000001</v>
      </c>
      <c r="AR169" s="57">
        <f t="shared" si="69"/>
        <v>12.8</v>
      </c>
      <c r="AS169" s="57">
        <f t="shared" si="79"/>
        <v>50</v>
      </c>
      <c r="AT169" s="57">
        <f t="shared" si="79"/>
        <v>20</v>
      </c>
      <c r="AU169" s="57">
        <f t="shared" si="70"/>
        <v>1000</v>
      </c>
      <c r="AV169" s="57">
        <f t="shared" si="71"/>
        <v>25</v>
      </c>
      <c r="AW169" s="57">
        <f t="shared" si="72"/>
        <v>3</v>
      </c>
      <c r="AX169" s="382">
        <f t="shared" si="73"/>
        <v>33.160595870398566</v>
      </c>
      <c r="AY169" s="382">
        <f t="shared" si="74"/>
        <v>414.46599763514411</v>
      </c>
      <c r="AZ169" s="57">
        <f t="shared" si="75"/>
        <v>1</v>
      </c>
      <c r="BA169" s="382">
        <f t="shared" si="76"/>
        <v>7.9577471545947667</v>
      </c>
      <c r="BB169" s="382">
        <f t="shared" si="77"/>
        <v>318.3098861837907</v>
      </c>
    </row>
    <row r="170" spans="1:54" x14ac:dyDescent="0.25">
      <c r="A170" s="57">
        <f t="shared" si="54"/>
        <v>168</v>
      </c>
      <c r="B170" s="57">
        <v>900</v>
      </c>
      <c r="C170" s="57">
        <v>5</v>
      </c>
      <c r="D170" s="57" t="str">
        <f>'[3]900 KHz'!A14</f>
        <v>01000</v>
      </c>
      <c r="E170" s="57">
        <f>'[3]900 KHz'!B14</f>
        <v>2</v>
      </c>
      <c r="F170" s="57" t="str">
        <f>'[3]900 KHz'!C14</f>
        <v>12</v>
      </c>
      <c r="G170" s="57" t="str">
        <f>'[3]900 KHz'!D14</f>
        <v>00</v>
      </c>
      <c r="H170" s="57" t="str">
        <f>'[3]900 KHz'!E14</f>
        <v>01</v>
      </c>
      <c r="I170" s="57" t="str">
        <f>'[3]900 KHz'!F14</f>
        <v>00</v>
      </c>
      <c r="J170" s="57" t="str">
        <f>'[3]900 KHz'!G14</f>
        <v>10</v>
      </c>
      <c r="K170" s="57" t="str">
        <f>'[3]900 KHz'!H14</f>
        <v>20</v>
      </c>
      <c r="L170" s="57" t="str">
        <f>'[3]900 KHz'!I14</f>
        <v>001000</v>
      </c>
      <c r="M170" s="57" t="str">
        <f>'[3]900 KHz'!J14</f>
        <v>00</v>
      </c>
      <c r="N170" s="57" t="str">
        <f>'[3]900 KHz'!K14</f>
        <v>84</v>
      </c>
      <c r="O170" s="57" t="str">
        <f>'[3]900 KHz'!L14</f>
        <v>10</v>
      </c>
      <c r="P170" s="57" t="str">
        <f>'[3]900 KHz'!M14</f>
        <v>00010</v>
      </c>
      <c r="Q170" s="57" t="str">
        <f>'[3]900 KHz'!N14</f>
        <v>0</v>
      </c>
      <c r="R170" s="57" t="str">
        <f>'[3]900 KHz'!O14</f>
        <v>19</v>
      </c>
      <c r="S170" s="57" t="str">
        <f>'[3]900 KHz'!P14</f>
        <v>000110</v>
      </c>
      <c r="T170" s="57" t="str">
        <f>'[3]900 KHz'!Q14</f>
        <v>01</v>
      </c>
      <c r="U170" s="57" t="str">
        <f>'[3]900 KHz'!R14</f>
        <v>88</v>
      </c>
      <c r="V170" s="57" t="str">
        <f>'[3]900 KHz'!S14</f>
        <v>10</v>
      </c>
      <c r="W170" s="57" t="str">
        <f>'[3]900 KHz'!T14</f>
        <v>00100</v>
      </c>
      <c r="X170" s="57" t="str">
        <f>'[3]900 KHz'!U14</f>
        <v>0</v>
      </c>
      <c r="Y170" s="57" t="str">
        <f t="shared" si="64"/>
        <v>1220841988</v>
      </c>
      <c r="Z170" s="57">
        <f t="shared" si="55"/>
        <v>100</v>
      </c>
      <c r="AA170" s="57">
        <f t="shared" si="56"/>
        <v>30</v>
      </c>
      <c r="AB170" s="57">
        <f t="shared" si="57"/>
        <v>1.9998</v>
      </c>
      <c r="AC170" s="57">
        <f t="shared" si="58"/>
        <v>12.8</v>
      </c>
      <c r="AD170" s="57">
        <f t="shared" si="59"/>
        <v>800</v>
      </c>
      <c r="AE170" s="57">
        <f t="shared" si="60"/>
        <v>50</v>
      </c>
      <c r="AF170" s="57">
        <f t="shared" si="61"/>
        <v>40</v>
      </c>
      <c r="AG170" s="57">
        <f t="shared" si="62"/>
        <v>2.5</v>
      </c>
      <c r="AH170" s="57">
        <f t="shared" si="63"/>
        <v>12.5</v>
      </c>
      <c r="AI170" s="57">
        <v>4000</v>
      </c>
      <c r="AK170" s="57">
        <f t="shared" si="65"/>
        <v>900</v>
      </c>
      <c r="AL170" s="57">
        <f t="shared" si="66"/>
        <v>8</v>
      </c>
      <c r="AM170" s="57" t="str">
        <f t="shared" si="78"/>
        <v>1220841988</v>
      </c>
      <c r="AN170" s="57">
        <f t="shared" si="78"/>
        <v>100</v>
      </c>
      <c r="AO170" s="57">
        <f t="shared" si="78"/>
        <v>30</v>
      </c>
      <c r="AP170" s="57">
        <f t="shared" si="67"/>
        <v>80</v>
      </c>
      <c r="AQ170" s="57">
        <f t="shared" si="68"/>
        <v>159.98400000000001</v>
      </c>
      <c r="AR170" s="57">
        <f t="shared" si="69"/>
        <v>12.8</v>
      </c>
      <c r="AS170" s="57">
        <f t="shared" si="79"/>
        <v>50</v>
      </c>
      <c r="AT170" s="57">
        <f t="shared" si="79"/>
        <v>40</v>
      </c>
      <c r="AU170" s="57">
        <f t="shared" si="70"/>
        <v>500</v>
      </c>
      <c r="AV170" s="57">
        <f t="shared" si="71"/>
        <v>12.5</v>
      </c>
      <c r="AW170" s="57">
        <f t="shared" si="72"/>
        <v>3</v>
      </c>
      <c r="AX170" s="382">
        <f t="shared" si="73"/>
        <v>33.160595870398566</v>
      </c>
      <c r="AY170" s="382">
        <f t="shared" si="74"/>
        <v>414.46599763514411</v>
      </c>
      <c r="AZ170" s="57">
        <f t="shared" si="75"/>
        <v>2</v>
      </c>
      <c r="BA170" s="382">
        <f t="shared" si="76"/>
        <v>7.9577471545947667</v>
      </c>
      <c r="BB170" s="382">
        <f t="shared" si="77"/>
        <v>318.3098861837907</v>
      </c>
    </row>
    <row r="171" spans="1:54" x14ac:dyDescent="0.25">
      <c r="A171" s="57">
        <f t="shared" si="54"/>
        <v>169</v>
      </c>
      <c r="B171" s="57">
        <v>900</v>
      </c>
      <c r="C171" s="57">
        <v>5</v>
      </c>
      <c r="D171" s="57" t="str">
        <f>'[3]900 KHz'!A15</f>
        <v>01001</v>
      </c>
      <c r="E171" s="57">
        <f>'[3]900 KHz'!B15</f>
        <v>2</v>
      </c>
      <c r="F171" s="57" t="str">
        <f>'[3]900 KHz'!C15</f>
        <v>12</v>
      </c>
      <c r="G171" s="57" t="str">
        <f>'[3]900 KHz'!D15</f>
        <v>00</v>
      </c>
      <c r="H171" s="57" t="str">
        <f>'[3]900 KHz'!E15</f>
        <v>01</v>
      </c>
      <c r="I171" s="57" t="str">
        <f>'[3]900 KHz'!F15</f>
        <v>00</v>
      </c>
      <c r="J171" s="57" t="str">
        <f>'[3]900 KHz'!G15</f>
        <v>10</v>
      </c>
      <c r="K171" s="57" t="str">
        <f>'[3]900 KHz'!H15</f>
        <v>40</v>
      </c>
      <c r="L171" s="57" t="str">
        <f>'[3]900 KHz'!I15</f>
        <v>010000</v>
      </c>
      <c r="M171" s="57" t="str">
        <f>'[3]900 KHz'!J15</f>
        <v>00</v>
      </c>
      <c r="N171" s="57" t="str">
        <f>'[3]900 KHz'!K15</f>
        <v>42</v>
      </c>
      <c r="O171" s="57" t="str">
        <f>'[3]900 KHz'!L15</f>
        <v>01</v>
      </c>
      <c r="P171" s="57" t="str">
        <f>'[3]900 KHz'!M15</f>
        <v>00001</v>
      </c>
      <c r="Q171" s="57" t="str">
        <f>'[3]900 KHz'!N15</f>
        <v>0</v>
      </c>
      <c r="R171" s="57" t="str">
        <f>'[3]900 KHz'!O15</f>
        <v>19</v>
      </c>
      <c r="S171" s="57" t="str">
        <f>'[3]900 KHz'!P15</f>
        <v>000110</v>
      </c>
      <c r="T171" s="57" t="str">
        <f>'[3]900 KHz'!Q15</f>
        <v>01</v>
      </c>
      <c r="U171" s="57" t="str">
        <f>'[3]900 KHz'!R15</f>
        <v>88</v>
      </c>
      <c r="V171" s="57" t="str">
        <f>'[3]900 KHz'!S15</f>
        <v>10</v>
      </c>
      <c r="W171" s="57" t="str">
        <f>'[3]900 KHz'!T15</f>
        <v>00100</v>
      </c>
      <c r="X171" s="57" t="str">
        <f>'[3]900 KHz'!U15</f>
        <v>0</v>
      </c>
      <c r="Y171" s="57" t="str">
        <f t="shared" si="64"/>
        <v>1240421988</v>
      </c>
      <c r="Z171" s="57">
        <f t="shared" si="55"/>
        <v>100</v>
      </c>
      <c r="AA171" s="57">
        <f t="shared" si="56"/>
        <v>30</v>
      </c>
      <c r="AB171" s="57">
        <f t="shared" si="57"/>
        <v>1.9998</v>
      </c>
      <c r="AC171" s="57">
        <f t="shared" si="58"/>
        <v>12.8</v>
      </c>
      <c r="AD171" s="57">
        <f t="shared" si="59"/>
        <v>800</v>
      </c>
      <c r="AE171" s="57">
        <f t="shared" si="60"/>
        <v>50</v>
      </c>
      <c r="AF171" s="57">
        <f t="shared" si="61"/>
        <v>80</v>
      </c>
      <c r="AG171" s="57">
        <f t="shared" si="62"/>
        <v>1.25</v>
      </c>
      <c r="AH171" s="57">
        <f t="shared" si="63"/>
        <v>6.25</v>
      </c>
      <c r="AI171" s="57">
        <v>4000</v>
      </c>
      <c r="AK171" s="57">
        <f t="shared" si="65"/>
        <v>900</v>
      </c>
      <c r="AL171" s="57">
        <f t="shared" si="66"/>
        <v>9</v>
      </c>
      <c r="AM171" s="57" t="str">
        <f t="shared" si="78"/>
        <v>1240421988</v>
      </c>
      <c r="AN171" s="57">
        <f t="shared" si="78"/>
        <v>100</v>
      </c>
      <c r="AO171" s="57">
        <f t="shared" si="78"/>
        <v>30</v>
      </c>
      <c r="AP171" s="57">
        <f t="shared" si="67"/>
        <v>80</v>
      </c>
      <c r="AQ171" s="57">
        <f t="shared" si="68"/>
        <v>159.98400000000001</v>
      </c>
      <c r="AR171" s="57">
        <f t="shared" si="69"/>
        <v>12.8</v>
      </c>
      <c r="AS171" s="57">
        <f t="shared" si="79"/>
        <v>50</v>
      </c>
      <c r="AT171" s="57">
        <f t="shared" si="79"/>
        <v>80</v>
      </c>
      <c r="AU171" s="57">
        <f t="shared" si="70"/>
        <v>250</v>
      </c>
      <c r="AV171" s="57">
        <f t="shared" si="71"/>
        <v>6.25</v>
      </c>
      <c r="AW171" s="57">
        <f t="shared" si="72"/>
        <v>3</v>
      </c>
      <c r="AX171" s="382">
        <f t="shared" si="73"/>
        <v>33.160595870398566</v>
      </c>
      <c r="AY171" s="382">
        <f t="shared" si="74"/>
        <v>414.46599763514411</v>
      </c>
      <c r="AZ171" s="57">
        <f t="shared" si="75"/>
        <v>4</v>
      </c>
      <c r="BA171" s="382">
        <f t="shared" si="76"/>
        <v>7.9577471545947667</v>
      </c>
      <c r="BB171" s="382">
        <f t="shared" si="77"/>
        <v>318.3098861837907</v>
      </c>
    </row>
    <row r="172" spans="1:54" x14ac:dyDescent="0.25">
      <c r="A172" s="57">
        <f t="shared" si="54"/>
        <v>170</v>
      </c>
      <c r="B172" s="57">
        <v>900</v>
      </c>
      <c r="C172" s="57">
        <v>5</v>
      </c>
      <c r="D172" s="57" t="str">
        <f>'[3]900 KHz'!A16</f>
        <v>01010</v>
      </c>
      <c r="E172" s="57">
        <f>'[3]900 KHz'!B16</f>
        <v>2</v>
      </c>
      <c r="F172" s="57" t="str">
        <f>'[3]900 KHz'!C16</f>
        <v>12</v>
      </c>
      <c r="G172" s="57" t="str">
        <f>'[3]900 KHz'!D16</f>
        <v>00</v>
      </c>
      <c r="H172" s="57" t="str">
        <f>'[3]900 KHz'!E16</f>
        <v>01</v>
      </c>
      <c r="I172" s="57" t="str">
        <f>'[3]900 KHz'!F16</f>
        <v>00</v>
      </c>
      <c r="J172" s="57" t="str">
        <f>'[3]900 KHz'!G16</f>
        <v>10</v>
      </c>
      <c r="K172" s="57" t="str">
        <f>'[3]900 KHz'!H16</f>
        <v>80</v>
      </c>
      <c r="L172" s="57" t="str">
        <f>'[3]900 KHz'!I16</f>
        <v>100000</v>
      </c>
      <c r="M172" s="57" t="str">
        <f>'[3]900 KHz'!J16</f>
        <v>00</v>
      </c>
      <c r="N172" s="57" t="str">
        <f>'[3]900 KHz'!K16</f>
        <v>42</v>
      </c>
      <c r="O172" s="57" t="str">
        <f>'[3]900 KHz'!L16</f>
        <v>01</v>
      </c>
      <c r="P172" s="57" t="str">
        <f>'[3]900 KHz'!M16</f>
        <v>00001</v>
      </c>
      <c r="Q172" s="57" t="str">
        <f>'[3]900 KHz'!N16</f>
        <v>0</v>
      </c>
      <c r="R172" s="57" t="str">
        <f>'[3]900 KHz'!O16</f>
        <v>19</v>
      </c>
      <c r="S172" s="57" t="str">
        <f>'[3]900 KHz'!P16</f>
        <v>000110</v>
      </c>
      <c r="T172" s="57" t="str">
        <f>'[3]900 KHz'!Q16</f>
        <v>01</v>
      </c>
      <c r="U172" s="57" t="str">
        <f>'[3]900 KHz'!R16</f>
        <v>88</v>
      </c>
      <c r="V172" s="57" t="str">
        <f>'[3]900 KHz'!S16</f>
        <v>10</v>
      </c>
      <c r="W172" s="57" t="str">
        <f>'[3]900 KHz'!T16</f>
        <v>00100</v>
      </c>
      <c r="X172" s="57" t="str">
        <f>'[3]900 KHz'!U16</f>
        <v>0</v>
      </c>
      <c r="Y172" s="57" t="str">
        <f t="shared" si="64"/>
        <v>1280421988</v>
      </c>
      <c r="Z172" s="57">
        <f t="shared" si="55"/>
        <v>100</v>
      </c>
      <c r="AA172" s="57">
        <f t="shared" si="56"/>
        <v>30</v>
      </c>
      <c r="AB172" s="57">
        <f t="shared" si="57"/>
        <v>1.9998</v>
      </c>
      <c r="AC172" s="57">
        <f t="shared" si="58"/>
        <v>12.8</v>
      </c>
      <c r="AD172" s="57">
        <f t="shared" si="59"/>
        <v>800</v>
      </c>
      <c r="AE172" s="57">
        <f t="shared" si="60"/>
        <v>50</v>
      </c>
      <c r="AF172" s="57">
        <f t="shared" si="61"/>
        <v>160</v>
      </c>
      <c r="AG172" s="57">
        <f t="shared" si="62"/>
        <v>1.25</v>
      </c>
      <c r="AH172" s="57">
        <f t="shared" si="63"/>
        <v>6.25</v>
      </c>
      <c r="AI172" s="57">
        <v>4000</v>
      </c>
      <c r="AK172" s="57">
        <f t="shared" si="65"/>
        <v>900</v>
      </c>
      <c r="AL172" s="57">
        <f t="shared" si="66"/>
        <v>10</v>
      </c>
      <c r="AM172" s="57" t="str">
        <f t="shared" si="78"/>
        <v>1280421988</v>
      </c>
      <c r="AN172" s="57">
        <f t="shared" si="78"/>
        <v>100</v>
      </c>
      <c r="AO172" s="57">
        <f t="shared" si="78"/>
        <v>30</v>
      </c>
      <c r="AP172" s="57">
        <f t="shared" si="67"/>
        <v>80</v>
      </c>
      <c r="AQ172" s="57">
        <f t="shared" si="68"/>
        <v>159.98400000000001</v>
      </c>
      <c r="AR172" s="57">
        <f t="shared" si="69"/>
        <v>12.8</v>
      </c>
      <c r="AS172" s="57">
        <f t="shared" si="79"/>
        <v>50</v>
      </c>
      <c r="AT172" s="57">
        <f t="shared" si="79"/>
        <v>160</v>
      </c>
      <c r="AU172" s="57">
        <f t="shared" si="70"/>
        <v>250</v>
      </c>
      <c r="AV172" s="57">
        <f t="shared" si="71"/>
        <v>6.25</v>
      </c>
      <c r="AW172" s="57">
        <f t="shared" si="72"/>
        <v>3</v>
      </c>
      <c r="AX172" s="382">
        <f t="shared" si="73"/>
        <v>33.160595870398566</v>
      </c>
      <c r="AY172" s="382">
        <f t="shared" si="74"/>
        <v>414.46599763514411</v>
      </c>
      <c r="AZ172" s="57">
        <f t="shared" si="75"/>
        <v>8</v>
      </c>
      <c r="BA172" s="382">
        <f t="shared" si="76"/>
        <v>3.9788735772973833</v>
      </c>
      <c r="BB172" s="382">
        <f t="shared" si="77"/>
        <v>159.15494309189535</v>
      </c>
    </row>
    <row r="173" spans="1:54" x14ac:dyDescent="0.25">
      <c r="A173" s="57">
        <f t="shared" si="54"/>
        <v>171</v>
      </c>
      <c r="B173" s="57">
        <v>900</v>
      </c>
      <c r="C173" s="57">
        <v>5</v>
      </c>
      <c r="D173" s="57" t="str">
        <f>'[3]900 KHz'!A17</f>
        <v>01011</v>
      </c>
      <c r="E173" s="57">
        <f>'[3]900 KHz'!B17</f>
        <v>2</v>
      </c>
      <c r="F173" s="57" t="str">
        <f>'[3]900 KHz'!C17</f>
        <v>12</v>
      </c>
      <c r="G173" s="57" t="str">
        <f>'[3]900 KHz'!D17</f>
        <v>00</v>
      </c>
      <c r="H173" s="57" t="str">
        <f>'[3]900 KHz'!E17</f>
        <v>01</v>
      </c>
      <c r="I173" s="57" t="str">
        <f>'[3]900 KHz'!F17</f>
        <v>00</v>
      </c>
      <c r="J173" s="57" t="str">
        <f>'[3]900 KHz'!G17</f>
        <v>10</v>
      </c>
      <c r="K173" s="57" t="str">
        <f>'[3]900 KHz'!H17</f>
        <v>0A</v>
      </c>
      <c r="L173" s="57" t="str">
        <f>'[3]900 KHz'!I17</f>
        <v>000010</v>
      </c>
      <c r="M173" s="57" t="str">
        <f>'[3]900 KHz'!J17</f>
        <v>10</v>
      </c>
      <c r="N173" s="57" t="str">
        <f>'[3]900 KHz'!K17</f>
        <v>10</v>
      </c>
      <c r="O173" s="57" t="str">
        <f>'[3]900 KHz'!L17</f>
        <v>00</v>
      </c>
      <c r="P173" s="57" t="str">
        <f>'[3]900 KHz'!M17</f>
        <v>01000</v>
      </c>
      <c r="Q173" s="57" t="str">
        <f>'[3]900 KHz'!N17</f>
        <v>0</v>
      </c>
      <c r="R173" s="57" t="str">
        <f>'[3]900 KHz'!O17</f>
        <v>21</v>
      </c>
      <c r="S173" s="57" t="str">
        <f>'[3]900 KHz'!P17</f>
        <v>001000</v>
      </c>
      <c r="T173" s="57" t="str">
        <f>'[3]900 KHz'!Q17</f>
        <v>01</v>
      </c>
      <c r="U173" s="57" t="str">
        <f>'[3]900 KHz'!R17</f>
        <v>84</v>
      </c>
      <c r="V173" s="57" t="str">
        <f>'[3]900 KHz'!S17</f>
        <v>10</v>
      </c>
      <c r="W173" s="57" t="str">
        <f>'[3]900 KHz'!T17</f>
        <v>00010</v>
      </c>
      <c r="X173" s="57" t="str">
        <f>'[3]900 KHz'!U17</f>
        <v>0</v>
      </c>
      <c r="Y173" s="57" t="str">
        <f t="shared" si="64"/>
        <v>120A102184</v>
      </c>
      <c r="Z173" s="57">
        <f t="shared" si="55"/>
        <v>100</v>
      </c>
      <c r="AA173" s="57">
        <f t="shared" si="56"/>
        <v>40</v>
      </c>
      <c r="AB173" s="57">
        <f t="shared" si="57"/>
        <v>1.9998</v>
      </c>
      <c r="AC173" s="57">
        <f t="shared" si="58"/>
        <v>6.4</v>
      </c>
      <c r="AD173" s="57">
        <f t="shared" si="59"/>
        <v>800</v>
      </c>
      <c r="AE173" s="57">
        <f t="shared" si="60"/>
        <v>50</v>
      </c>
      <c r="AF173" s="57">
        <f t="shared" si="61"/>
        <v>10</v>
      </c>
      <c r="AG173" s="57">
        <f t="shared" si="62"/>
        <v>10</v>
      </c>
      <c r="AH173" s="57">
        <f t="shared" si="63"/>
        <v>50</v>
      </c>
      <c r="AI173" s="57">
        <v>4000</v>
      </c>
      <c r="AK173" s="57">
        <f t="shared" si="65"/>
        <v>900</v>
      </c>
      <c r="AL173" s="57">
        <f t="shared" si="66"/>
        <v>11</v>
      </c>
      <c r="AM173" s="57" t="str">
        <f t="shared" si="78"/>
        <v>120A102184</v>
      </c>
      <c r="AN173" s="57">
        <f t="shared" si="78"/>
        <v>100</v>
      </c>
      <c r="AO173" s="57">
        <f t="shared" si="78"/>
        <v>40</v>
      </c>
      <c r="AP173" s="57">
        <f t="shared" si="67"/>
        <v>80</v>
      </c>
      <c r="AQ173" s="57">
        <f t="shared" si="68"/>
        <v>159.98400000000001</v>
      </c>
      <c r="AR173" s="57">
        <f t="shared" si="69"/>
        <v>6.4</v>
      </c>
      <c r="AS173" s="57">
        <f t="shared" si="79"/>
        <v>50</v>
      </c>
      <c r="AT173" s="57">
        <f t="shared" si="79"/>
        <v>10</v>
      </c>
      <c r="AU173" s="57">
        <f t="shared" si="70"/>
        <v>2000</v>
      </c>
      <c r="AV173" s="57">
        <f t="shared" si="71"/>
        <v>50</v>
      </c>
      <c r="AW173" s="57">
        <f t="shared" si="72"/>
        <v>4</v>
      </c>
      <c r="AX173" s="382">
        <f t="shared" si="73"/>
        <v>24.870446902798921</v>
      </c>
      <c r="AY173" s="382">
        <f t="shared" si="74"/>
        <v>621.69899645271619</v>
      </c>
      <c r="AZ173" s="57">
        <f t="shared" si="75"/>
        <v>0.5</v>
      </c>
      <c r="BA173" s="382">
        <f t="shared" si="76"/>
        <v>7.9577471545947667</v>
      </c>
      <c r="BB173" s="382">
        <f t="shared" si="77"/>
        <v>318.3098861837907</v>
      </c>
    </row>
    <row r="174" spans="1:54" x14ac:dyDescent="0.25">
      <c r="A174" s="57">
        <f t="shared" si="54"/>
        <v>172</v>
      </c>
      <c r="B174" s="57">
        <v>900</v>
      </c>
      <c r="C174" s="57">
        <v>5</v>
      </c>
      <c r="D174" s="57" t="str">
        <f>'[3]900 KHz'!A18</f>
        <v>01100</v>
      </c>
      <c r="E174" s="57">
        <f>'[3]900 KHz'!B18</f>
        <v>2</v>
      </c>
      <c r="F174" s="57" t="str">
        <f>'[3]900 KHz'!C18</f>
        <v>12</v>
      </c>
      <c r="G174" s="57" t="str">
        <f>'[3]900 KHz'!D18</f>
        <v>00</v>
      </c>
      <c r="H174" s="57" t="str">
        <f>'[3]900 KHz'!E18</f>
        <v>01</v>
      </c>
      <c r="I174" s="57" t="str">
        <f>'[3]900 KHz'!F18</f>
        <v>00</v>
      </c>
      <c r="J174" s="57" t="str">
        <f>'[3]900 KHz'!G18</f>
        <v>10</v>
      </c>
      <c r="K174" s="57" t="str">
        <f>'[3]900 KHz'!H18</f>
        <v>11</v>
      </c>
      <c r="L174" s="57" t="str">
        <f>'[3]900 KHz'!I18</f>
        <v>000100</v>
      </c>
      <c r="M174" s="57" t="str">
        <f>'[3]900 KHz'!J18</f>
        <v>01</v>
      </c>
      <c r="N174" s="57" t="str">
        <f>'[3]900 KHz'!K18</f>
        <v>08</v>
      </c>
      <c r="O174" s="57" t="str">
        <f>'[3]900 KHz'!L18</f>
        <v>00</v>
      </c>
      <c r="P174" s="57" t="str">
        <f>'[3]900 KHz'!M18</f>
        <v>00100</v>
      </c>
      <c r="Q174" s="57" t="str">
        <f>'[3]900 KHz'!N18</f>
        <v>0</v>
      </c>
      <c r="R174" s="57" t="str">
        <f>'[3]900 KHz'!O18</f>
        <v>21</v>
      </c>
      <c r="S174" s="57" t="str">
        <f>'[3]900 KHz'!P18</f>
        <v>001000</v>
      </c>
      <c r="T174" s="57" t="str">
        <f>'[3]900 KHz'!Q18</f>
        <v>01</v>
      </c>
      <c r="U174" s="57" t="str">
        <f>'[3]900 KHz'!R18</f>
        <v>84</v>
      </c>
      <c r="V174" s="57" t="str">
        <f>'[3]900 KHz'!S18</f>
        <v>10</v>
      </c>
      <c r="W174" s="57" t="str">
        <f>'[3]900 KHz'!T18</f>
        <v>00010</v>
      </c>
      <c r="X174" s="57" t="str">
        <f>'[3]900 KHz'!U18</f>
        <v>0</v>
      </c>
      <c r="Y174" s="57" t="str">
        <f t="shared" si="64"/>
        <v>1211082184</v>
      </c>
      <c r="Z174" s="57">
        <f t="shared" si="55"/>
        <v>100</v>
      </c>
      <c r="AA174" s="57">
        <f t="shared" si="56"/>
        <v>40</v>
      </c>
      <c r="AB174" s="57">
        <f t="shared" si="57"/>
        <v>1.9998</v>
      </c>
      <c r="AC174" s="57">
        <f t="shared" si="58"/>
        <v>6.4</v>
      </c>
      <c r="AD174" s="57">
        <f t="shared" si="59"/>
        <v>800</v>
      </c>
      <c r="AE174" s="57">
        <f t="shared" si="60"/>
        <v>50</v>
      </c>
      <c r="AF174" s="57">
        <f t="shared" si="61"/>
        <v>20</v>
      </c>
      <c r="AG174" s="57">
        <f t="shared" si="62"/>
        <v>5</v>
      </c>
      <c r="AH174" s="57">
        <f t="shared" si="63"/>
        <v>25</v>
      </c>
      <c r="AI174" s="57">
        <v>4000</v>
      </c>
      <c r="AK174" s="57">
        <f t="shared" si="65"/>
        <v>900</v>
      </c>
      <c r="AL174" s="57">
        <f t="shared" si="66"/>
        <v>12</v>
      </c>
      <c r="AM174" s="57" t="str">
        <f t="shared" si="78"/>
        <v>1211082184</v>
      </c>
      <c r="AN174" s="57">
        <f t="shared" si="78"/>
        <v>100</v>
      </c>
      <c r="AO174" s="57">
        <f t="shared" si="78"/>
        <v>40</v>
      </c>
      <c r="AP174" s="57">
        <f t="shared" si="67"/>
        <v>80</v>
      </c>
      <c r="AQ174" s="57">
        <f t="shared" si="68"/>
        <v>159.98400000000001</v>
      </c>
      <c r="AR174" s="57">
        <f t="shared" si="69"/>
        <v>6.4</v>
      </c>
      <c r="AS174" s="57">
        <f t="shared" si="79"/>
        <v>50</v>
      </c>
      <c r="AT174" s="57">
        <f t="shared" si="79"/>
        <v>20</v>
      </c>
      <c r="AU174" s="57">
        <f t="shared" si="70"/>
        <v>1000</v>
      </c>
      <c r="AV174" s="57">
        <f t="shared" si="71"/>
        <v>25</v>
      </c>
      <c r="AW174" s="57">
        <f t="shared" si="72"/>
        <v>4</v>
      </c>
      <c r="AX174" s="382">
        <f t="shared" si="73"/>
        <v>24.870446902798921</v>
      </c>
      <c r="AY174" s="382">
        <f t="shared" si="74"/>
        <v>621.69899645271619</v>
      </c>
      <c r="AZ174" s="57">
        <f t="shared" si="75"/>
        <v>1</v>
      </c>
      <c r="BA174" s="382">
        <f t="shared" si="76"/>
        <v>7.9577471545947667</v>
      </c>
      <c r="BB174" s="382">
        <f t="shared" si="77"/>
        <v>318.3098861837907</v>
      </c>
    </row>
    <row r="175" spans="1:54" x14ac:dyDescent="0.25">
      <c r="A175" s="57">
        <f t="shared" si="54"/>
        <v>173</v>
      </c>
      <c r="B175" s="57">
        <v>900</v>
      </c>
      <c r="C175" s="57">
        <v>5</v>
      </c>
      <c r="D175" s="57" t="str">
        <f>'[3]900 KHz'!A19</f>
        <v>01101</v>
      </c>
      <c r="E175" s="57">
        <f>'[3]900 KHz'!B19</f>
        <v>2</v>
      </c>
      <c r="F175" s="57" t="str">
        <f>'[3]900 KHz'!C19</f>
        <v>12</v>
      </c>
      <c r="G175" s="57" t="str">
        <f>'[3]900 KHz'!D19</f>
        <v>00</v>
      </c>
      <c r="H175" s="57" t="str">
        <f>'[3]900 KHz'!E19</f>
        <v>01</v>
      </c>
      <c r="I175" s="57" t="str">
        <f>'[3]900 KHz'!F19</f>
        <v>00</v>
      </c>
      <c r="J175" s="57" t="str">
        <f>'[3]900 KHz'!G19</f>
        <v>10</v>
      </c>
      <c r="K175" s="57" t="str">
        <f>'[3]900 KHz'!H19</f>
        <v>20</v>
      </c>
      <c r="L175" s="57" t="str">
        <f>'[3]900 KHz'!I19</f>
        <v>001000</v>
      </c>
      <c r="M175" s="57" t="str">
        <f>'[3]900 KHz'!J19</f>
        <v>00</v>
      </c>
      <c r="N175" s="57" t="str">
        <f>'[3]900 KHz'!K19</f>
        <v>84</v>
      </c>
      <c r="O175" s="57" t="str">
        <f>'[3]900 KHz'!L19</f>
        <v>10</v>
      </c>
      <c r="P175" s="57" t="str">
        <f>'[3]900 KHz'!M19</f>
        <v>00010</v>
      </c>
      <c r="Q175" s="57" t="str">
        <f>'[3]900 KHz'!N19</f>
        <v>0</v>
      </c>
      <c r="R175" s="57" t="str">
        <f>'[3]900 KHz'!O19</f>
        <v>21</v>
      </c>
      <c r="S175" s="57" t="str">
        <f>'[3]900 KHz'!P19</f>
        <v>001000</v>
      </c>
      <c r="T175" s="57" t="str">
        <f>'[3]900 KHz'!Q19</f>
        <v>01</v>
      </c>
      <c r="U175" s="57" t="str">
        <f>'[3]900 KHz'!R19</f>
        <v>84</v>
      </c>
      <c r="V175" s="57" t="str">
        <f>'[3]900 KHz'!S19</f>
        <v>10</v>
      </c>
      <c r="W175" s="57" t="str">
        <f>'[3]900 KHz'!T19</f>
        <v>00010</v>
      </c>
      <c r="X175" s="57" t="str">
        <f>'[3]900 KHz'!U19</f>
        <v>0</v>
      </c>
      <c r="Y175" s="57" t="str">
        <f t="shared" si="64"/>
        <v>1220842184</v>
      </c>
      <c r="Z175" s="57">
        <f t="shared" si="55"/>
        <v>100</v>
      </c>
      <c r="AA175" s="57">
        <f t="shared" si="56"/>
        <v>40</v>
      </c>
      <c r="AB175" s="57">
        <f t="shared" si="57"/>
        <v>1.9998</v>
      </c>
      <c r="AC175" s="57">
        <f t="shared" si="58"/>
        <v>6.4</v>
      </c>
      <c r="AD175" s="57">
        <f t="shared" si="59"/>
        <v>800</v>
      </c>
      <c r="AE175" s="57">
        <f t="shared" si="60"/>
        <v>50</v>
      </c>
      <c r="AF175" s="57">
        <f t="shared" si="61"/>
        <v>40</v>
      </c>
      <c r="AG175" s="57">
        <f t="shared" si="62"/>
        <v>2.5</v>
      </c>
      <c r="AH175" s="57">
        <f t="shared" si="63"/>
        <v>12.5</v>
      </c>
      <c r="AI175" s="57">
        <v>4000</v>
      </c>
      <c r="AK175" s="57">
        <f t="shared" si="65"/>
        <v>900</v>
      </c>
      <c r="AL175" s="57">
        <f t="shared" si="66"/>
        <v>13</v>
      </c>
      <c r="AM175" s="57" t="str">
        <f t="shared" si="78"/>
        <v>1220842184</v>
      </c>
      <c r="AN175" s="57">
        <f t="shared" si="78"/>
        <v>100</v>
      </c>
      <c r="AO175" s="57">
        <f t="shared" si="78"/>
        <v>40</v>
      </c>
      <c r="AP175" s="57">
        <f t="shared" si="67"/>
        <v>80</v>
      </c>
      <c r="AQ175" s="57">
        <f t="shared" si="68"/>
        <v>159.98400000000001</v>
      </c>
      <c r="AR175" s="57">
        <f t="shared" si="69"/>
        <v>6.4</v>
      </c>
      <c r="AS175" s="57">
        <f t="shared" si="79"/>
        <v>50</v>
      </c>
      <c r="AT175" s="57">
        <f t="shared" si="79"/>
        <v>40</v>
      </c>
      <c r="AU175" s="57">
        <f t="shared" si="70"/>
        <v>500</v>
      </c>
      <c r="AV175" s="57">
        <f t="shared" si="71"/>
        <v>12.5</v>
      </c>
      <c r="AW175" s="57">
        <f t="shared" si="72"/>
        <v>4</v>
      </c>
      <c r="AX175" s="382">
        <f t="shared" si="73"/>
        <v>24.870446902798921</v>
      </c>
      <c r="AY175" s="382">
        <f t="shared" si="74"/>
        <v>621.69899645271619</v>
      </c>
      <c r="AZ175" s="57">
        <f t="shared" si="75"/>
        <v>2</v>
      </c>
      <c r="BA175" s="382">
        <f t="shared" si="76"/>
        <v>7.9577471545947667</v>
      </c>
      <c r="BB175" s="382">
        <f t="shared" si="77"/>
        <v>318.3098861837907</v>
      </c>
    </row>
    <row r="176" spans="1:54" x14ac:dyDescent="0.25">
      <c r="A176" s="57">
        <f t="shared" si="54"/>
        <v>174</v>
      </c>
      <c r="B176" s="57">
        <v>900</v>
      </c>
      <c r="C176" s="57">
        <v>5</v>
      </c>
      <c r="D176" s="57" t="str">
        <f>'[3]900 KHz'!A20</f>
        <v>01110</v>
      </c>
      <c r="E176" s="57">
        <f>'[3]900 KHz'!B20</f>
        <v>2</v>
      </c>
      <c r="F176" s="57" t="str">
        <f>'[3]900 KHz'!C20</f>
        <v>12</v>
      </c>
      <c r="G176" s="57" t="str">
        <f>'[3]900 KHz'!D20</f>
        <v>00</v>
      </c>
      <c r="H176" s="57" t="str">
        <f>'[3]900 KHz'!E20</f>
        <v>01</v>
      </c>
      <c r="I176" s="57" t="str">
        <f>'[3]900 KHz'!F20</f>
        <v>00</v>
      </c>
      <c r="J176" s="57" t="str">
        <f>'[3]900 KHz'!G20</f>
        <v>10</v>
      </c>
      <c r="K176" s="57" t="str">
        <f>'[3]900 KHz'!H20</f>
        <v>40</v>
      </c>
      <c r="L176" s="57" t="str">
        <f>'[3]900 KHz'!I20</f>
        <v>010000</v>
      </c>
      <c r="M176" s="57" t="str">
        <f>'[3]900 KHz'!J20</f>
        <v>00</v>
      </c>
      <c r="N176" s="57" t="str">
        <f>'[3]900 KHz'!K20</f>
        <v>42</v>
      </c>
      <c r="O176" s="57" t="str">
        <f>'[3]900 KHz'!L20</f>
        <v>01</v>
      </c>
      <c r="P176" s="57" t="str">
        <f>'[3]900 KHz'!M20</f>
        <v>00001</v>
      </c>
      <c r="Q176" s="57" t="str">
        <f>'[3]900 KHz'!N20</f>
        <v>0</v>
      </c>
      <c r="R176" s="57" t="str">
        <f>'[3]900 KHz'!O20</f>
        <v>21</v>
      </c>
      <c r="S176" s="57" t="str">
        <f>'[3]900 KHz'!P20</f>
        <v>001000</v>
      </c>
      <c r="T176" s="57" t="str">
        <f>'[3]900 KHz'!Q20</f>
        <v>01</v>
      </c>
      <c r="U176" s="57" t="str">
        <f>'[3]900 KHz'!R20</f>
        <v>84</v>
      </c>
      <c r="V176" s="57" t="str">
        <f>'[3]900 KHz'!S20</f>
        <v>10</v>
      </c>
      <c r="W176" s="57" t="str">
        <f>'[3]900 KHz'!T20</f>
        <v>00010</v>
      </c>
      <c r="X176" s="57" t="str">
        <f>'[3]900 KHz'!U20</f>
        <v>0</v>
      </c>
      <c r="Y176" s="57" t="str">
        <f t="shared" si="64"/>
        <v>1240422184</v>
      </c>
      <c r="Z176" s="57">
        <f t="shared" si="55"/>
        <v>100</v>
      </c>
      <c r="AA176" s="57">
        <f t="shared" si="56"/>
        <v>40</v>
      </c>
      <c r="AB176" s="57">
        <f t="shared" si="57"/>
        <v>1.9998</v>
      </c>
      <c r="AC176" s="57">
        <f t="shared" si="58"/>
        <v>6.4</v>
      </c>
      <c r="AD176" s="57">
        <f t="shared" si="59"/>
        <v>800</v>
      </c>
      <c r="AE176" s="57">
        <f t="shared" si="60"/>
        <v>50</v>
      </c>
      <c r="AF176" s="57">
        <f t="shared" si="61"/>
        <v>80</v>
      </c>
      <c r="AG176" s="57">
        <f t="shared" si="62"/>
        <v>1.25</v>
      </c>
      <c r="AH176" s="57">
        <f t="shared" si="63"/>
        <v>6.25</v>
      </c>
      <c r="AI176" s="57">
        <v>4000</v>
      </c>
      <c r="AK176" s="57">
        <f t="shared" si="65"/>
        <v>900</v>
      </c>
      <c r="AL176" s="57">
        <f t="shared" si="66"/>
        <v>14</v>
      </c>
      <c r="AM176" s="57" t="str">
        <f t="shared" si="78"/>
        <v>1240422184</v>
      </c>
      <c r="AN176" s="57">
        <f t="shared" si="78"/>
        <v>100</v>
      </c>
      <c r="AO176" s="57">
        <f t="shared" si="78"/>
        <v>40</v>
      </c>
      <c r="AP176" s="57">
        <f t="shared" si="67"/>
        <v>80</v>
      </c>
      <c r="AQ176" s="57">
        <f t="shared" si="68"/>
        <v>159.98400000000001</v>
      </c>
      <c r="AR176" s="57">
        <f t="shared" si="69"/>
        <v>6.4</v>
      </c>
      <c r="AS176" s="57">
        <f t="shared" si="79"/>
        <v>50</v>
      </c>
      <c r="AT176" s="57">
        <f t="shared" si="79"/>
        <v>80</v>
      </c>
      <c r="AU176" s="57">
        <f t="shared" si="70"/>
        <v>250</v>
      </c>
      <c r="AV176" s="57">
        <f t="shared" si="71"/>
        <v>6.25</v>
      </c>
      <c r="AW176" s="57">
        <f t="shared" si="72"/>
        <v>4</v>
      </c>
      <c r="AX176" s="382">
        <f t="shared" si="73"/>
        <v>24.870446902798921</v>
      </c>
      <c r="AY176" s="382">
        <f t="shared" si="74"/>
        <v>621.69899645271619</v>
      </c>
      <c r="AZ176" s="57">
        <f t="shared" si="75"/>
        <v>4</v>
      </c>
      <c r="BA176" s="382">
        <f t="shared" si="76"/>
        <v>7.9577471545947667</v>
      </c>
      <c r="BB176" s="382">
        <f t="shared" si="77"/>
        <v>318.3098861837907</v>
      </c>
    </row>
    <row r="177" spans="1:54" x14ac:dyDescent="0.25">
      <c r="A177" s="57">
        <f t="shared" si="54"/>
        <v>175</v>
      </c>
      <c r="B177" s="57">
        <v>900</v>
      </c>
      <c r="C177" s="57">
        <v>5</v>
      </c>
      <c r="D177" s="57" t="str">
        <f>'[3]900 KHz'!A21</f>
        <v>01111</v>
      </c>
      <c r="E177" s="57">
        <f>'[3]900 KHz'!B21</f>
        <v>2</v>
      </c>
      <c r="F177" s="57" t="str">
        <f>'[3]900 KHz'!C21</f>
        <v>12</v>
      </c>
      <c r="G177" s="57" t="str">
        <f>'[3]900 KHz'!D21</f>
        <v>00</v>
      </c>
      <c r="H177" s="57" t="str">
        <f>'[3]900 KHz'!E21</f>
        <v>01</v>
      </c>
      <c r="I177" s="57" t="str">
        <f>'[3]900 KHz'!F21</f>
        <v>00</v>
      </c>
      <c r="J177" s="57" t="str">
        <f>'[3]900 KHz'!G21</f>
        <v>10</v>
      </c>
      <c r="K177" s="57" t="str">
        <f>'[3]900 KHz'!H21</f>
        <v>80</v>
      </c>
      <c r="L177" s="57" t="str">
        <f>'[3]900 KHz'!I21</f>
        <v>100000</v>
      </c>
      <c r="M177" s="57" t="str">
        <f>'[3]900 KHz'!J21</f>
        <v>00</v>
      </c>
      <c r="N177" s="57" t="str">
        <f>'[3]900 KHz'!K21</f>
        <v>42</v>
      </c>
      <c r="O177" s="57" t="str">
        <f>'[3]900 KHz'!L21</f>
        <v>01</v>
      </c>
      <c r="P177" s="57" t="str">
        <f>'[3]900 KHz'!M21</f>
        <v>00001</v>
      </c>
      <c r="Q177" s="57" t="str">
        <f>'[3]900 KHz'!N21</f>
        <v>0</v>
      </c>
      <c r="R177" s="57" t="str">
        <f>'[3]900 KHz'!O21</f>
        <v>21</v>
      </c>
      <c r="S177" s="57" t="str">
        <f>'[3]900 KHz'!P21</f>
        <v>001000</v>
      </c>
      <c r="T177" s="57" t="str">
        <f>'[3]900 KHz'!Q21</f>
        <v>01</v>
      </c>
      <c r="U177" s="57" t="str">
        <f>'[3]900 KHz'!R21</f>
        <v>84</v>
      </c>
      <c r="V177" s="57" t="str">
        <f>'[3]900 KHz'!S21</f>
        <v>10</v>
      </c>
      <c r="W177" s="57" t="str">
        <f>'[3]900 KHz'!T21</f>
        <v>00010</v>
      </c>
      <c r="X177" s="57" t="str">
        <f>'[3]900 KHz'!U21</f>
        <v>0</v>
      </c>
      <c r="Y177" s="57" t="str">
        <f t="shared" si="64"/>
        <v>1280422184</v>
      </c>
      <c r="Z177" s="57">
        <f t="shared" si="55"/>
        <v>100</v>
      </c>
      <c r="AA177" s="57">
        <f t="shared" si="56"/>
        <v>40</v>
      </c>
      <c r="AB177" s="57">
        <f t="shared" si="57"/>
        <v>1.9998</v>
      </c>
      <c r="AC177" s="57">
        <f t="shared" si="58"/>
        <v>6.4</v>
      </c>
      <c r="AD177" s="57">
        <f t="shared" si="59"/>
        <v>800</v>
      </c>
      <c r="AE177" s="57">
        <f t="shared" si="60"/>
        <v>50</v>
      </c>
      <c r="AF177" s="57">
        <f t="shared" si="61"/>
        <v>160</v>
      </c>
      <c r="AG177" s="57">
        <f t="shared" si="62"/>
        <v>1.25</v>
      </c>
      <c r="AH177" s="57">
        <f t="shared" si="63"/>
        <v>6.25</v>
      </c>
      <c r="AI177" s="57">
        <v>4000</v>
      </c>
      <c r="AK177" s="57">
        <f t="shared" si="65"/>
        <v>900</v>
      </c>
      <c r="AL177" s="57">
        <f t="shared" si="66"/>
        <v>15</v>
      </c>
      <c r="AM177" s="57" t="str">
        <f t="shared" si="78"/>
        <v>1280422184</v>
      </c>
      <c r="AN177" s="57">
        <f t="shared" si="78"/>
        <v>100</v>
      </c>
      <c r="AO177" s="57">
        <f t="shared" si="78"/>
        <v>40</v>
      </c>
      <c r="AP177" s="57">
        <f t="shared" si="67"/>
        <v>80</v>
      </c>
      <c r="AQ177" s="57">
        <f t="shared" si="68"/>
        <v>159.98400000000001</v>
      </c>
      <c r="AR177" s="57">
        <f t="shared" si="69"/>
        <v>6.4</v>
      </c>
      <c r="AS177" s="57">
        <f t="shared" si="79"/>
        <v>50</v>
      </c>
      <c r="AT177" s="57">
        <f t="shared" si="79"/>
        <v>160</v>
      </c>
      <c r="AU177" s="57">
        <f t="shared" si="70"/>
        <v>250</v>
      </c>
      <c r="AV177" s="57">
        <f t="shared" si="71"/>
        <v>6.25</v>
      </c>
      <c r="AW177" s="57">
        <f t="shared" si="72"/>
        <v>4</v>
      </c>
      <c r="AX177" s="382">
        <f t="shared" si="73"/>
        <v>24.870446902798921</v>
      </c>
      <c r="AY177" s="382">
        <f t="shared" si="74"/>
        <v>621.69899645271619</v>
      </c>
      <c r="AZ177" s="57">
        <f t="shared" si="75"/>
        <v>8</v>
      </c>
      <c r="BA177" s="382">
        <f t="shared" si="76"/>
        <v>3.9788735772973833</v>
      </c>
      <c r="BB177" s="382">
        <f t="shared" si="77"/>
        <v>159.15494309189535</v>
      </c>
    </row>
    <row r="178" spans="1:54" x14ac:dyDescent="0.25">
      <c r="A178" s="57">
        <f t="shared" si="54"/>
        <v>176</v>
      </c>
      <c r="B178" s="57">
        <v>900</v>
      </c>
      <c r="C178" s="57">
        <v>5</v>
      </c>
      <c r="D178" s="57" t="str">
        <f>'[3]900 KHz'!A22</f>
        <v>10000</v>
      </c>
      <c r="E178" s="57">
        <f>'[3]900 KHz'!B22</f>
        <v>2</v>
      </c>
      <c r="F178" s="57" t="str">
        <f>'[3]900 KHz'!C22</f>
        <v>12</v>
      </c>
      <c r="G178" s="57" t="str">
        <f>'[3]900 KHz'!D22</f>
        <v>00</v>
      </c>
      <c r="H178" s="57" t="str">
        <f>'[3]900 KHz'!E22</f>
        <v>01</v>
      </c>
      <c r="I178" s="57" t="str">
        <f>'[3]900 KHz'!F22</f>
        <v>00</v>
      </c>
      <c r="J178" s="57" t="str">
        <f>'[3]900 KHz'!G22</f>
        <v>10</v>
      </c>
      <c r="K178" s="57" t="str">
        <f>'[3]900 KHz'!H22</f>
        <v>0A</v>
      </c>
      <c r="L178" s="57" t="str">
        <f>'[3]900 KHz'!I22</f>
        <v>000010</v>
      </c>
      <c r="M178" s="57" t="str">
        <f>'[3]900 KHz'!J22</f>
        <v>10</v>
      </c>
      <c r="N178" s="57" t="str">
        <f>'[3]900 KHz'!K22</f>
        <v>10</v>
      </c>
      <c r="O178" s="57" t="str">
        <f>'[3]900 KHz'!L22</f>
        <v>00</v>
      </c>
      <c r="P178" s="57" t="str">
        <f>'[3]900 KHz'!M22</f>
        <v>01000</v>
      </c>
      <c r="Q178" s="57" t="str">
        <f>'[3]900 KHz'!N22</f>
        <v>0</v>
      </c>
      <c r="R178" s="57" t="str">
        <f>'[3]900 KHz'!O22</f>
        <v>29</v>
      </c>
      <c r="S178" s="57" t="str">
        <f>'[3]900 KHz'!P22</f>
        <v>001010</v>
      </c>
      <c r="T178" s="57" t="str">
        <f>'[3]900 KHz'!Q22</f>
        <v>01</v>
      </c>
      <c r="U178" s="57" t="str">
        <f>'[3]900 KHz'!R22</f>
        <v>04</v>
      </c>
      <c r="V178" s="57" t="str">
        <f>'[3]900 KHz'!S22</f>
        <v>00</v>
      </c>
      <c r="W178" s="57" t="str">
        <f>'[3]900 KHz'!T22</f>
        <v>00010</v>
      </c>
      <c r="X178" s="57" t="str">
        <f>'[3]900 KHz'!U22</f>
        <v>0</v>
      </c>
      <c r="Y178" s="57" t="str">
        <f t="shared" si="64"/>
        <v>120A102904</v>
      </c>
      <c r="Z178" s="57">
        <f t="shared" si="55"/>
        <v>100</v>
      </c>
      <c r="AA178" s="57">
        <f t="shared" si="56"/>
        <v>50</v>
      </c>
      <c r="AB178" s="57">
        <f t="shared" si="57"/>
        <v>1.3331999999999999</v>
      </c>
      <c r="AC178" s="57">
        <f t="shared" si="58"/>
        <v>6.4</v>
      </c>
      <c r="AD178" s="57">
        <f t="shared" si="59"/>
        <v>800</v>
      </c>
      <c r="AE178" s="57">
        <f t="shared" si="60"/>
        <v>50</v>
      </c>
      <c r="AF178" s="57">
        <f t="shared" si="61"/>
        <v>10</v>
      </c>
      <c r="AG178" s="57">
        <f t="shared" si="62"/>
        <v>10</v>
      </c>
      <c r="AH178" s="57">
        <f t="shared" si="63"/>
        <v>50</v>
      </c>
      <c r="AI178" s="57">
        <v>4000</v>
      </c>
      <c r="AK178" s="57">
        <f t="shared" si="65"/>
        <v>900</v>
      </c>
      <c r="AL178" s="57">
        <f t="shared" si="66"/>
        <v>16</v>
      </c>
      <c r="AM178" s="57" t="str">
        <f t="shared" si="78"/>
        <v>120A102904</v>
      </c>
      <c r="AN178" s="57">
        <f t="shared" si="78"/>
        <v>100</v>
      </c>
      <c r="AO178" s="57">
        <f t="shared" si="78"/>
        <v>50</v>
      </c>
      <c r="AP178" s="57">
        <f t="shared" si="67"/>
        <v>80</v>
      </c>
      <c r="AQ178" s="57">
        <f t="shared" si="68"/>
        <v>106.65599999999999</v>
      </c>
      <c r="AR178" s="57">
        <f t="shared" si="69"/>
        <v>6.4</v>
      </c>
      <c r="AS178" s="57">
        <f t="shared" si="79"/>
        <v>50</v>
      </c>
      <c r="AT178" s="57">
        <f t="shared" si="79"/>
        <v>10</v>
      </c>
      <c r="AU178" s="57">
        <f t="shared" si="70"/>
        <v>2000</v>
      </c>
      <c r="AV178" s="57">
        <f t="shared" si="71"/>
        <v>50</v>
      </c>
      <c r="AW178" s="57">
        <f t="shared" si="72"/>
        <v>5</v>
      </c>
      <c r="AX178" s="382">
        <f t="shared" si="73"/>
        <v>29.844536283358714</v>
      </c>
      <c r="AY178" s="382">
        <f t="shared" si="74"/>
        <v>497.35919716217279</v>
      </c>
      <c r="AZ178" s="57">
        <f t="shared" si="75"/>
        <v>0.5</v>
      </c>
      <c r="BA178" s="382">
        <f t="shared" si="76"/>
        <v>7.9577471545947667</v>
      </c>
      <c r="BB178" s="382">
        <f t="shared" si="77"/>
        <v>318.3098861837907</v>
      </c>
    </row>
    <row r="179" spans="1:54" x14ac:dyDescent="0.25">
      <c r="A179" s="57">
        <f t="shared" si="54"/>
        <v>177</v>
      </c>
      <c r="B179" s="57">
        <v>900</v>
      </c>
      <c r="C179" s="57">
        <v>5</v>
      </c>
      <c r="D179" s="57" t="str">
        <f>'[3]900 KHz'!A23</f>
        <v>10001</v>
      </c>
      <c r="E179" s="57">
        <f>'[3]900 KHz'!B23</f>
        <v>2</v>
      </c>
      <c r="F179" s="57" t="str">
        <f>'[3]900 KHz'!C23</f>
        <v>12</v>
      </c>
      <c r="G179" s="57" t="str">
        <f>'[3]900 KHz'!D23</f>
        <v>00</v>
      </c>
      <c r="H179" s="57" t="str">
        <f>'[3]900 KHz'!E23</f>
        <v>01</v>
      </c>
      <c r="I179" s="57" t="str">
        <f>'[3]900 KHz'!F23</f>
        <v>00</v>
      </c>
      <c r="J179" s="57" t="str">
        <f>'[3]900 KHz'!G23</f>
        <v>10</v>
      </c>
      <c r="K179" s="57" t="str">
        <f>'[3]900 KHz'!H23</f>
        <v>11</v>
      </c>
      <c r="L179" s="57" t="str">
        <f>'[3]900 KHz'!I23</f>
        <v>000100</v>
      </c>
      <c r="M179" s="57" t="str">
        <f>'[3]900 KHz'!J23</f>
        <v>01</v>
      </c>
      <c r="N179" s="57" t="str">
        <f>'[3]900 KHz'!K23</f>
        <v>08</v>
      </c>
      <c r="O179" s="57" t="str">
        <f>'[3]900 KHz'!L23</f>
        <v>00</v>
      </c>
      <c r="P179" s="57" t="str">
        <f>'[3]900 KHz'!M23</f>
        <v>00100</v>
      </c>
      <c r="Q179" s="57" t="str">
        <f>'[3]900 KHz'!N23</f>
        <v>0</v>
      </c>
      <c r="R179" s="57" t="str">
        <f>'[3]900 KHz'!O23</f>
        <v>29</v>
      </c>
      <c r="S179" s="57" t="str">
        <f>'[3]900 KHz'!P23</f>
        <v>001010</v>
      </c>
      <c r="T179" s="57" t="str">
        <f>'[3]900 KHz'!Q23</f>
        <v>01</v>
      </c>
      <c r="U179" s="57" t="str">
        <f>'[3]900 KHz'!R23</f>
        <v>04</v>
      </c>
      <c r="V179" s="57" t="str">
        <f>'[3]900 KHz'!S23</f>
        <v>00</v>
      </c>
      <c r="W179" s="57" t="str">
        <f>'[3]900 KHz'!T23</f>
        <v>00010</v>
      </c>
      <c r="X179" s="57" t="str">
        <f>'[3]900 KHz'!U23</f>
        <v>0</v>
      </c>
      <c r="Y179" s="57" t="str">
        <f t="shared" si="64"/>
        <v>1211082904</v>
      </c>
      <c r="Z179" s="57">
        <f t="shared" si="55"/>
        <v>100</v>
      </c>
      <c r="AA179" s="57">
        <f t="shared" si="56"/>
        <v>50</v>
      </c>
      <c r="AB179" s="57">
        <f t="shared" si="57"/>
        <v>1.3331999999999999</v>
      </c>
      <c r="AC179" s="57">
        <f t="shared" si="58"/>
        <v>6.4</v>
      </c>
      <c r="AD179" s="57">
        <f t="shared" si="59"/>
        <v>800</v>
      </c>
      <c r="AE179" s="57">
        <f t="shared" si="60"/>
        <v>50</v>
      </c>
      <c r="AF179" s="57">
        <f t="shared" si="61"/>
        <v>20</v>
      </c>
      <c r="AG179" s="57">
        <f t="shared" si="62"/>
        <v>5</v>
      </c>
      <c r="AH179" s="57">
        <f t="shared" si="63"/>
        <v>25</v>
      </c>
      <c r="AI179" s="57">
        <v>4000</v>
      </c>
      <c r="AK179" s="57">
        <f t="shared" si="65"/>
        <v>900</v>
      </c>
      <c r="AL179" s="57">
        <f t="shared" si="66"/>
        <v>17</v>
      </c>
      <c r="AM179" s="57" t="str">
        <f t="shared" si="78"/>
        <v>1211082904</v>
      </c>
      <c r="AN179" s="57">
        <f t="shared" si="78"/>
        <v>100</v>
      </c>
      <c r="AO179" s="57">
        <f t="shared" si="78"/>
        <v>50</v>
      </c>
      <c r="AP179" s="57">
        <f t="shared" si="67"/>
        <v>80</v>
      </c>
      <c r="AQ179" s="57">
        <f t="shared" si="68"/>
        <v>106.65599999999999</v>
      </c>
      <c r="AR179" s="57">
        <f t="shared" si="69"/>
        <v>6.4</v>
      </c>
      <c r="AS179" s="57">
        <f t="shared" si="79"/>
        <v>50</v>
      </c>
      <c r="AT179" s="57">
        <f t="shared" si="79"/>
        <v>20</v>
      </c>
      <c r="AU179" s="57">
        <f t="shared" si="70"/>
        <v>1000</v>
      </c>
      <c r="AV179" s="57">
        <f t="shared" si="71"/>
        <v>25</v>
      </c>
      <c r="AW179" s="57">
        <f t="shared" si="72"/>
        <v>5</v>
      </c>
      <c r="AX179" s="382">
        <f t="shared" si="73"/>
        <v>29.844536283358714</v>
      </c>
      <c r="AY179" s="382">
        <f t="shared" si="74"/>
        <v>497.35919716217279</v>
      </c>
      <c r="AZ179" s="57">
        <f t="shared" si="75"/>
        <v>1</v>
      </c>
      <c r="BA179" s="382">
        <f t="shared" si="76"/>
        <v>7.9577471545947667</v>
      </c>
      <c r="BB179" s="382">
        <f t="shared" si="77"/>
        <v>318.3098861837907</v>
      </c>
    </row>
    <row r="180" spans="1:54" x14ac:dyDescent="0.25">
      <c r="A180" s="57">
        <f t="shared" si="54"/>
        <v>178</v>
      </c>
      <c r="B180" s="57">
        <v>900</v>
      </c>
      <c r="C180" s="57">
        <v>5</v>
      </c>
      <c r="D180" s="57" t="str">
        <f>'[3]900 KHz'!A24</f>
        <v>10010</v>
      </c>
      <c r="E180" s="57">
        <f>'[3]900 KHz'!B24</f>
        <v>2</v>
      </c>
      <c r="F180" s="57" t="str">
        <f>'[3]900 KHz'!C24</f>
        <v>12</v>
      </c>
      <c r="G180" s="57" t="str">
        <f>'[3]900 KHz'!D24</f>
        <v>00</v>
      </c>
      <c r="H180" s="57" t="str">
        <f>'[3]900 KHz'!E24</f>
        <v>01</v>
      </c>
      <c r="I180" s="57" t="str">
        <f>'[3]900 KHz'!F24</f>
        <v>00</v>
      </c>
      <c r="J180" s="57" t="str">
        <f>'[3]900 KHz'!G24</f>
        <v>10</v>
      </c>
      <c r="K180" s="57" t="str">
        <f>'[3]900 KHz'!H24</f>
        <v>20</v>
      </c>
      <c r="L180" s="57" t="str">
        <f>'[3]900 KHz'!I24</f>
        <v>001000</v>
      </c>
      <c r="M180" s="57" t="str">
        <f>'[3]900 KHz'!J24</f>
        <v>00</v>
      </c>
      <c r="N180" s="57" t="str">
        <f>'[3]900 KHz'!K24</f>
        <v>84</v>
      </c>
      <c r="O180" s="57" t="str">
        <f>'[3]900 KHz'!L24</f>
        <v>10</v>
      </c>
      <c r="P180" s="57" t="str">
        <f>'[3]900 KHz'!M24</f>
        <v>00010</v>
      </c>
      <c r="Q180" s="57" t="str">
        <f>'[3]900 KHz'!N24</f>
        <v>0</v>
      </c>
      <c r="R180" s="57" t="str">
        <f>'[3]900 KHz'!O24</f>
        <v>29</v>
      </c>
      <c r="S180" s="57" t="str">
        <f>'[3]900 KHz'!P24</f>
        <v>001010</v>
      </c>
      <c r="T180" s="57" t="str">
        <f>'[3]900 KHz'!Q24</f>
        <v>01</v>
      </c>
      <c r="U180" s="57" t="str">
        <f>'[3]900 KHz'!R24</f>
        <v>04</v>
      </c>
      <c r="V180" s="57" t="str">
        <f>'[3]900 KHz'!S24</f>
        <v>00</v>
      </c>
      <c r="W180" s="57" t="str">
        <f>'[3]900 KHz'!T24</f>
        <v>00010</v>
      </c>
      <c r="X180" s="57" t="str">
        <f>'[3]900 KHz'!U24</f>
        <v>0</v>
      </c>
      <c r="Y180" s="57" t="str">
        <f t="shared" si="64"/>
        <v>1220842904</v>
      </c>
      <c r="Z180" s="57">
        <f t="shared" si="55"/>
        <v>100</v>
      </c>
      <c r="AA180" s="57">
        <f t="shared" si="56"/>
        <v>50</v>
      </c>
      <c r="AB180" s="57">
        <f t="shared" si="57"/>
        <v>1.3331999999999999</v>
      </c>
      <c r="AC180" s="57">
        <f t="shared" si="58"/>
        <v>6.4</v>
      </c>
      <c r="AD180" s="57">
        <f t="shared" si="59"/>
        <v>800</v>
      </c>
      <c r="AE180" s="57">
        <f t="shared" si="60"/>
        <v>50</v>
      </c>
      <c r="AF180" s="57">
        <f t="shared" si="61"/>
        <v>40</v>
      </c>
      <c r="AG180" s="57">
        <f t="shared" si="62"/>
        <v>2.5</v>
      </c>
      <c r="AH180" s="57">
        <f t="shared" si="63"/>
        <v>12.5</v>
      </c>
      <c r="AI180" s="57">
        <v>4000</v>
      </c>
      <c r="AK180" s="57">
        <f t="shared" si="65"/>
        <v>900</v>
      </c>
      <c r="AL180" s="57">
        <f t="shared" si="66"/>
        <v>18</v>
      </c>
      <c r="AM180" s="57" t="str">
        <f t="shared" si="78"/>
        <v>1220842904</v>
      </c>
      <c r="AN180" s="57">
        <f t="shared" si="78"/>
        <v>100</v>
      </c>
      <c r="AO180" s="57">
        <f t="shared" si="78"/>
        <v>50</v>
      </c>
      <c r="AP180" s="57">
        <f t="shared" si="67"/>
        <v>80</v>
      </c>
      <c r="AQ180" s="57">
        <f t="shared" si="68"/>
        <v>106.65599999999999</v>
      </c>
      <c r="AR180" s="57">
        <f t="shared" si="69"/>
        <v>6.4</v>
      </c>
      <c r="AS180" s="57">
        <f t="shared" si="79"/>
        <v>50</v>
      </c>
      <c r="AT180" s="57">
        <f t="shared" si="79"/>
        <v>40</v>
      </c>
      <c r="AU180" s="57">
        <f t="shared" si="70"/>
        <v>500</v>
      </c>
      <c r="AV180" s="57">
        <f t="shared" si="71"/>
        <v>12.5</v>
      </c>
      <c r="AW180" s="57">
        <f t="shared" si="72"/>
        <v>5</v>
      </c>
      <c r="AX180" s="382">
        <f t="shared" si="73"/>
        <v>29.844536283358714</v>
      </c>
      <c r="AY180" s="382">
        <f t="shared" si="74"/>
        <v>497.35919716217279</v>
      </c>
      <c r="AZ180" s="57">
        <f t="shared" si="75"/>
        <v>2</v>
      </c>
      <c r="BA180" s="382">
        <f t="shared" si="76"/>
        <v>7.9577471545947667</v>
      </c>
      <c r="BB180" s="382">
        <f t="shared" si="77"/>
        <v>318.3098861837907</v>
      </c>
    </row>
    <row r="181" spans="1:54" x14ac:dyDescent="0.25">
      <c r="A181" s="57">
        <f t="shared" si="54"/>
        <v>179</v>
      </c>
      <c r="B181" s="57">
        <v>900</v>
      </c>
      <c r="C181" s="57">
        <v>5</v>
      </c>
      <c r="D181" s="57" t="str">
        <f>'[3]900 KHz'!A25</f>
        <v>10011</v>
      </c>
      <c r="E181" s="57">
        <f>'[3]900 KHz'!B25</f>
        <v>2</v>
      </c>
      <c r="F181" s="57" t="str">
        <f>'[3]900 KHz'!C25</f>
        <v>12</v>
      </c>
      <c r="G181" s="57" t="str">
        <f>'[3]900 KHz'!D25</f>
        <v>00</v>
      </c>
      <c r="H181" s="57" t="str">
        <f>'[3]900 KHz'!E25</f>
        <v>01</v>
      </c>
      <c r="I181" s="57" t="str">
        <f>'[3]900 KHz'!F25</f>
        <v>00</v>
      </c>
      <c r="J181" s="57" t="str">
        <f>'[3]900 KHz'!G25</f>
        <v>10</v>
      </c>
      <c r="K181" s="57" t="str">
        <f>'[3]900 KHz'!H25</f>
        <v>40</v>
      </c>
      <c r="L181" s="57" t="str">
        <f>'[3]900 KHz'!I25</f>
        <v>010000</v>
      </c>
      <c r="M181" s="57" t="str">
        <f>'[3]900 KHz'!J25</f>
        <v>00</v>
      </c>
      <c r="N181" s="57" t="str">
        <f>'[3]900 KHz'!K25</f>
        <v>42</v>
      </c>
      <c r="O181" s="57" t="str">
        <f>'[3]900 KHz'!L25</f>
        <v>01</v>
      </c>
      <c r="P181" s="57" t="str">
        <f>'[3]900 KHz'!M25</f>
        <v>00001</v>
      </c>
      <c r="Q181" s="57" t="str">
        <f>'[3]900 KHz'!N25</f>
        <v>0</v>
      </c>
      <c r="R181" s="57" t="str">
        <f>'[3]900 KHz'!O25</f>
        <v>29</v>
      </c>
      <c r="S181" s="57" t="str">
        <f>'[3]900 KHz'!P25</f>
        <v>001010</v>
      </c>
      <c r="T181" s="57" t="str">
        <f>'[3]900 KHz'!Q25</f>
        <v>01</v>
      </c>
      <c r="U181" s="57" t="str">
        <f>'[3]900 KHz'!R25</f>
        <v>04</v>
      </c>
      <c r="V181" s="57" t="str">
        <f>'[3]900 KHz'!S25</f>
        <v>00</v>
      </c>
      <c r="W181" s="57" t="str">
        <f>'[3]900 KHz'!T25</f>
        <v>00010</v>
      </c>
      <c r="X181" s="57" t="str">
        <f>'[3]900 KHz'!U25</f>
        <v>0</v>
      </c>
      <c r="Y181" s="57" t="str">
        <f t="shared" si="64"/>
        <v>1240422904</v>
      </c>
      <c r="Z181" s="57">
        <f t="shared" si="55"/>
        <v>100</v>
      </c>
      <c r="AA181" s="57">
        <f t="shared" si="56"/>
        <v>50</v>
      </c>
      <c r="AB181" s="57">
        <f t="shared" si="57"/>
        <v>1.3331999999999999</v>
      </c>
      <c r="AC181" s="57">
        <f t="shared" si="58"/>
        <v>6.4</v>
      </c>
      <c r="AD181" s="57">
        <f t="shared" si="59"/>
        <v>800</v>
      </c>
      <c r="AE181" s="57">
        <f t="shared" si="60"/>
        <v>50</v>
      </c>
      <c r="AF181" s="57">
        <f t="shared" si="61"/>
        <v>80</v>
      </c>
      <c r="AG181" s="57">
        <f t="shared" si="62"/>
        <v>1.25</v>
      </c>
      <c r="AH181" s="57">
        <f t="shared" si="63"/>
        <v>6.25</v>
      </c>
      <c r="AI181" s="57">
        <v>4000</v>
      </c>
      <c r="AK181" s="57">
        <f t="shared" si="65"/>
        <v>900</v>
      </c>
      <c r="AL181" s="57">
        <f t="shared" si="66"/>
        <v>19</v>
      </c>
      <c r="AM181" s="57" t="str">
        <f t="shared" si="78"/>
        <v>1240422904</v>
      </c>
      <c r="AN181" s="57">
        <f t="shared" si="78"/>
        <v>100</v>
      </c>
      <c r="AO181" s="57">
        <f t="shared" si="78"/>
        <v>50</v>
      </c>
      <c r="AP181" s="57">
        <f t="shared" si="67"/>
        <v>80</v>
      </c>
      <c r="AQ181" s="57">
        <f t="shared" si="68"/>
        <v>106.65599999999999</v>
      </c>
      <c r="AR181" s="57">
        <f t="shared" si="69"/>
        <v>6.4</v>
      </c>
      <c r="AS181" s="57">
        <f t="shared" si="79"/>
        <v>50</v>
      </c>
      <c r="AT181" s="57">
        <f t="shared" si="79"/>
        <v>80</v>
      </c>
      <c r="AU181" s="57">
        <f t="shared" si="70"/>
        <v>250</v>
      </c>
      <c r="AV181" s="57">
        <f t="shared" si="71"/>
        <v>6.25</v>
      </c>
      <c r="AW181" s="57">
        <f t="shared" si="72"/>
        <v>5</v>
      </c>
      <c r="AX181" s="382">
        <f t="shared" si="73"/>
        <v>29.844536283358714</v>
      </c>
      <c r="AY181" s="382">
        <f t="shared" si="74"/>
        <v>497.35919716217279</v>
      </c>
      <c r="AZ181" s="57">
        <f t="shared" si="75"/>
        <v>4</v>
      </c>
      <c r="BA181" s="382">
        <f t="shared" si="76"/>
        <v>7.9577471545947667</v>
      </c>
      <c r="BB181" s="382">
        <f t="shared" si="77"/>
        <v>318.3098861837907</v>
      </c>
    </row>
    <row r="182" spans="1:54" x14ac:dyDescent="0.25">
      <c r="A182" s="57">
        <f t="shared" si="54"/>
        <v>180</v>
      </c>
      <c r="B182" s="57">
        <v>900</v>
      </c>
      <c r="C182" s="57">
        <v>5</v>
      </c>
      <c r="D182" s="57" t="str">
        <f>'[3]900 KHz'!A26</f>
        <v>10100</v>
      </c>
      <c r="E182" s="57">
        <f>'[3]900 KHz'!B26</f>
        <v>2</v>
      </c>
      <c r="F182" s="57" t="str">
        <f>'[3]900 KHz'!C26</f>
        <v>12</v>
      </c>
      <c r="G182" s="57" t="str">
        <f>'[3]900 KHz'!D26</f>
        <v>00</v>
      </c>
      <c r="H182" s="57" t="str">
        <f>'[3]900 KHz'!E26</f>
        <v>01</v>
      </c>
      <c r="I182" s="57" t="str">
        <f>'[3]900 KHz'!F26</f>
        <v>00</v>
      </c>
      <c r="J182" s="57" t="str">
        <f>'[3]900 KHz'!G26</f>
        <v>10</v>
      </c>
      <c r="K182" s="57" t="str">
        <f>'[3]900 KHz'!H26</f>
        <v>80</v>
      </c>
      <c r="L182" s="57" t="str">
        <f>'[3]900 KHz'!I26</f>
        <v>100000</v>
      </c>
      <c r="M182" s="57" t="str">
        <f>'[3]900 KHz'!J26</f>
        <v>00</v>
      </c>
      <c r="N182" s="57" t="str">
        <f>'[3]900 KHz'!K26</f>
        <v>42</v>
      </c>
      <c r="O182" s="57" t="str">
        <f>'[3]900 KHz'!L26</f>
        <v>01</v>
      </c>
      <c r="P182" s="57" t="str">
        <f>'[3]900 KHz'!M26</f>
        <v>00001</v>
      </c>
      <c r="Q182" s="57" t="str">
        <f>'[3]900 KHz'!N26</f>
        <v>0</v>
      </c>
      <c r="R182" s="57" t="str">
        <f>'[3]900 KHz'!O26</f>
        <v>29</v>
      </c>
      <c r="S182" s="57" t="str">
        <f>'[3]900 KHz'!P26</f>
        <v>001010</v>
      </c>
      <c r="T182" s="57" t="str">
        <f>'[3]900 KHz'!Q26</f>
        <v>01</v>
      </c>
      <c r="U182" s="57" t="str">
        <f>'[3]900 KHz'!R26</f>
        <v>04</v>
      </c>
      <c r="V182" s="57" t="str">
        <f>'[3]900 KHz'!S26</f>
        <v>00</v>
      </c>
      <c r="W182" s="57" t="str">
        <f>'[3]900 KHz'!T26</f>
        <v>00010</v>
      </c>
      <c r="X182" s="57" t="str">
        <f>'[3]900 KHz'!U26</f>
        <v>0</v>
      </c>
      <c r="Y182" s="57" t="str">
        <f t="shared" si="64"/>
        <v>1280422904</v>
      </c>
      <c r="Z182" s="57">
        <f t="shared" si="55"/>
        <v>100</v>
      </c>
      <c r="AA182" s="57">
        <f t="shared" si="56"/>
        <v>50</v>
      </c>
      <c r="AB182" s="57">
        <f t="shared" si="57"/>
        <v>1.3331999999999999</v>
      </c>
      <c r="AC182" s="57">
        <f t="shared" si="58"/>
        <v>6.4</v>
      </c>
      <c r="AD182" s="57">
        <f t="shared" si="59"/>
        <v>800</v>
      </c>
      <c r="AE182" s="57">
        <f t="shared" si="60"/>
        <v>50</v>
      </c>
      <c r="AF182" s="57">
        <f t="shared" si="61"/>
        <v>160</v>
      </c>
      <c r="AG182" s="57">
        <f t="shared" si="62"/>
        <v>1.25</v>
      </c>
      <c r="AH182" s="57">
        <f t="shared" si="63"/>
        <v>6.25</v>
      </c>
      <c r="AI182" s="57">
        <v>4000</v>
      </c>
      <c r="AK182" s="57">
        <f t="shared" si="65"/>
        <v>900</v>
      </c>
      <c r="AL182" s="57">
        <f t="shared" si="66"/>
        <v>20</v>
      </c>
      <c r="AM182" s="57" t="str">
        <f t="shared" si="78"/>
        <v>1280422904</v>
      </c>
      <c r="AN182" s="57">
        <f t="shared" si="78"/>
        <v>100</v>
      </c>
      <c r="AO182" s="57">
        <f t="shared" si="78"/>
        <v>50</v>
      </c>
      <c r="AP182" s="57">
        <f t="shared" si="67"/>
        <v>80</v>
      </c>
      <c r="AQ182" s="57">
        <f t="shared" si="68"/>
        <v>106.65599999999999</v>
      </c>
      <c r="AR182" s="57">
        <f t="shared" si="69"/>
        <v>6.4</v>
      </c>
      <c r="AS182" s="57">
        <f t="shared" si="79"/>
        <v>50</v>
      </c>
      <c r="AT182" s="57">
        <f t="shared" si="79"/>
        <v>160</v>
      </c>
      <c r="AU182" s="57">
        <f t="shared" si="70"/>
        <v>250</v>
      </c>
      <c r="AV182" s="57">
        <f t="shared" si="71"/>
        <v>6.25</v>
      </c>
      <c r="AW182" s="57">
        <f t="shared" si="72"/>
        <v>5</v>
      </c>
      <c r="AX182" s="382">
        <f t="shared" si="73"/>
        <v>29.844536283358714</v>
      </c>
      <c r="AY182" s="382">
        <f t="shared" si="74"/>
        <v>497.35919716217279</v>
      </c>
      <c r="AZ182" s="57">
        <f t="shared" si="75"/>
        <v>8</v>
      </c>
      <c r="BA182" s="382">
        <f t="shared" si="76"/>
        <v>3.9788735772973833</v>
      </c>
      <c r="BB182" s="382">
        <f t="shared" si="77"/>
        <v>159.15494309189535</v>
      </c>
    </row>
    <row r="183" spans="1:54" x14ac:dyDescent="0.25">
      <c r="A183" s="57">
        <f t="shared" si="54"/>
        <v>181</v>
      </c>
      <c r="B183" s="57">
        <v>900</v>
      </c>
      <c r="C183" s="57">
        <v>5</v>
      </c>
      <c r="D183" s="57" t="str">
        <f>'[3]900 KHz'!A27</f>
        <v>10101</v>
      </c>
      <c r="E183" s="57">
        <f>'[3]900 KHz'!B27</f>
        <v>2</v>
      </c>
      <c r="F183" s="57" t="str">
        <f>'[3]900 KHz'!C27</f>
        <v>13</v>
      </c>
      <c r="G183" s="57" t="str">
        <f>'[3]900 KHz'!D27</f>
        <v>00</v>
      </c>
      <c r="H183" s="57" t="str">
        <f>'[3]900 KHz'!E27</f>
        <v>01</v>
      </c>
      <c r="I183" s="57" t="str">
        <f>'[3]900 KHz'!F27</f>
        <v>00</v>
      </c>
      <c r="J183" s="57" t="str">
        <f>'[3]900 KHz'!G27</f>
        <v>11</v>
      </c>
      <c r="K183" s="57" t="str">
        <f>'[3]900 KHz'!H27</f>
        <v>0A</v>
      </c>
      <c r="L183" s="57" t="str">
        <f>'[3]900 KHz'!I27</f>
        <v>000010</v>
      </c>
      <c r="M183" s="57" t="str">
        <f>'[3]900 KHz'!J27</f>
        <v>10</v>
      </c>
      <c r="N183" s="57" t="str">
        <f>'[3]900 KHz'!K27</f>
        <v>10</v>
      </c>
      <c r="O183" s="57" t="str">
        <f>'[3]900 KHz'!L27</f>
        <v>00</v>
      </c>
      <c r="P183" s="57" t="str">
        <f>'[3]900 KHz'!M27</f>
        <v>01000</v>
      </c>
      <c r="Q183" s="57" t="str">
        <f>'[3]900 KHz'!N27</f>
        <v>0</v>
      </c>
      <c r="R183" s="57" t="str">
        <f>'[3]900 KHz'!O27</f>
        <v>19</v>
      </c>
      <c r="S183" s="57" t="str">
        <f>'[3]900 KHz'!P27</f>
        <v>000110</v>
      </c>
      <c r="T183" s="57" t="str">
        <f>'[3]900 KHz'!Q27</f>
        <v>01</v>
      </c>
      <c r="U183" s="57" t="str">
        <f>'[3]900 KHz'!R27</f>
        <v>04</v>
      </c>
      <c r="V183" s="57" t="str">
        <f>'[3]900 KHz'!S27</f>
        <v>00</v>
      </c>
      <c r="W183" s="57" t="str">
        <f>'[3]900 KHz'!T27</f>
        <v>00010</v>
      </c>
      <c r="X183" s="57" t="str">
        <f>'[3]900 KHz'!U27</f>
        <v>0</v>
      </c>
      <c r="Y183" s="57" t="str">
        <f t="shared" si="64"/>
        <v>130A101904</v>
      </c>
      <c r="Z183" s="57">
        <f t="shared" si="55"/>
        <v>200</v>
      </c>
      <c r="AA183" s="57">
        <f t="shared" si="56"/>
        <v>30</v>
      </c>
      <c r="AB183" s="57">
        <f t="shared" si="57"/>
        <v>1.3331999999999999</v>
      </c>
      <c r="AC183" s="57">
        <f t="shared" si="58"/>
        <v>6.4</v>
      </c>
      <c r="AD183" s="57">
        <f t="shared" si="59"/>
        <v>800</v>
      </c>
      <c r="AE183" s="57">
        <f t="shared" si="60"/>
        <v>50</v>
      </c>
      <c r="AF183" s="57">
        <f t="shared" si="61"/>
        <v>10</v>
      </c>
      <c r="AG183" s="57">
        <f t="shared" si="62"/>
        <v>10</v>
      </c>
      <c r="AH183" s="57">
        <f t="shared" si="63"/>
        <v>50</v>
      </c>
      <c r="AI183" s="57">
        <v>4000</v>
      </c>
      <c r="AK183" s="57">
        <f t="shared" si="65"/>
        <v>900</v>
      </c>
      <c r="AL183" s="57">
        <f t="shared" si="66"/>
        <v>21</v>
      </c>
      <c r="AM183" s="57" t="str">
        <f t="shared" si="78"/>
        <v>130A101904</v>
      </c>
      <c r="AN183" s="57">
        <f t="shared" si="78"/>
        <v>200</v>
      </c>
      <c r="AO183" s="57">
        <f t="shared" si="78"/>
        <v>30</v>
      </c>
      <c r="AP183" s="57">
        <f t="shared" si="67"/>
        <v>160</v>
      </c>
      <c r="AQ183" s="57">
        <f t="shared" si="68"/>
        <v>213.31199999999998</v>
      </c>
      <c r="AR183" s="57">
        <f t="shared" si="69"/>
        <v>6.4</v>
      </c>
      <c r="AS183" s="57">
        <f t="shared" si="79"/>
        <v>50</v>
      </c>
      <c r="AT183" s="57">
        <f t="shared" si="79"/>
        <v>10</v>
      </c>
      <c r="AU183" s="57">
        <f t="shared" si="70"/>
        <v>2000</v>
      </c>
      <c r="AV183" s="57">
        <f t="shared" si="71"/>
        <v>50</v>
      </c>
      <c r="AW183" s="57">
        <f t="shared" si="72"/>
        <v>6</v>
      </c>
      <c r="AX183" s="382">
        <f t="shared" si="73"/>
        <v>24.870446902798928</v>
      </c>
      <c r="AY183" s="382">
        <f t="shared" si="74"/>
        <v>828.93199527028821</v>
      </c>
      <c r="AZ183" s="57">
        <f t="shared" si="75"/>
        <v>0.5</v>
      </c>
      <c r="BA183" s="382">
        <f t="shared" si="76"/>
        <v>7.9577471545947667</v>
      </c>
      <c r="BB183" s="382">
        <f t="shared" si="77"/>
        <v>318.3098861837907</v>
      </c>
    </row>
    <row r="184" spans="1:54" x14ac:dyDescent="0.25">
      <c r="A184" s="57">
        <f t="shared" si="54"/>
        <v>182</v>
      </c>
      <c r="B184" s="57">
        <v>900</v>
      </c>
      <c r="C184" s="57">
        <v>5</v>
      </c>
      <c r="D184" s="57" t="str">
        <f>'[3]900 KHz'!A28</f>
        <v>10110</v>
      </c>
      <c r="E184" s="57">
        <f>'[3]900 KHz'!B28</f>
        <v>2</v>
      </c>
      <c r="F184" s="57" t="str">
        <f>'[3]900 KHz'!C28</f>
        <v>13</v>
      </c>
      <c r="G184" s="57" t="str">
        <f>'[3]900 KHz'!D28</f>
        <v>00</v>
      </c>
      <c r="H184" s="57" t="str">
        <f>'[3]900 KHz'!E28</f>
        <v>01</v>
      </c>
      <c r="I184" s="57" t="str">
        <f>'[3]900 KHz'!F28</f>
        <v>00</v>
      </c>
      <c r="J184" s="57" t="str">
        <f>'[3]900 KHz'!G28</f>
        <v>11</v>
      </c>
      <c r="K184" s="57" t="str">
        <f>'[3]900 KHz'!H28</f>
        <v>11</v>
      </c>
      <c r="L184" s="57" t="str">
        <f>'[3]900 KHz'!I28</f>
        <v>000100</v>
      </c>
      <c r="M184" s="57" t="str">
        <f>'[3]900 KHz'!J28</f>
        <v>01</v>
      </c>
      <c r="N184" s="57" t="str">
        <f>'[3]900 KHz'!K28</f>
        <v>08</v>
      </c>
      <c r="O184" s="57" t="str">
        <f>'[3]900 KHz'!L28</f>
        <v>00</v>
      </c>
      <c r="P184" s="57" t="str">
        <f>'[3]900 KHz'!M28</f>
        <v>00100</v>
      </c>
      <c r="Q184" s="57" t="str">
        <f>'[3]900 KHz'!N28</f>
        <v>0</v>
      </c>
      <c r="R184" s="57" t="str">
        <f>'[3]900 KHz'!O28</f>
        <v>19</v>
      </c>
      <c r="S184" s="57" t="str">
        <f>'[3]900 KHz'!P28</f>
        <v>000110</v>
      </c>
      <c r="T184" s="57" t="str">
        <f>'[3]900 KHz'!Q28</f>
        <v>01</v>
      </c>
      <c r="U184" s="57" t="str">
        <f>'[3]900 KHz'!R28</f>
        <v>04</v>
      </c>
      <c r="V184" s="57" t="str">
        <f>'[3]900 KHz'!S28</f>
        <v>00</v>
      </c>
      <c r="W184" s="57" t="str">
        <f>'[3]900 KHz'!T28</f>
        <v>00010</v>
      </c>
      <c r="X184" s="57" t="str">
        <f>'[3]900 KHz'!U28</f>
        <v>0</v>
      </c>
      <c r="Y184" s="57" t="str">
        <f t="shared" si="64"/>
        <v>1311081904</v>
      </c>
      <c r="Z184" s="57">
        <f t="shared" si="55"/>
        <v>200</v>
      </c>
      <c r="AA184" s="57">
        <f t="shared" si="56"/>
        <v>30</v>
      </c>
      <c r="AB184" s="57">
        <f t="shared" si="57"/>
        <v>1.3331999999999999</v>
      </c>
      <c r="AC184" s="57">
        <f t="shared" si="58"/>
        <v>6.4</v>
      </c>
      <c r="AD184" s="57">
        <f t="shared" si="59"/>
        <v>800</v>
      </c>
      <c r="AE184" s="57">
        <f t="shared" si="60"/>
        <v>50</v>
      </c>
      <c r="AF184" s="57">
        <f t="shared" si="61"/>
        <v>20</v>
      </c>
      <c r="AG184" s="57">
        <f t="shared" si="62"/>
        <v>5</v>
      </c>
      <c r="AH184" s="57">
        <f t="shared" si="63"/>
        <v>25</v>
      </c>
      <c r="AI184" s="57">
        <v>4000</v>
      </c>
      <c r="AK184" s="57">
        <f t="shared" si="65"/>
        <v>900</v>
      </c>
      <c r="AL184" s="57">
        <f t="shared" si="66"/>
        <v>22</v>
      </c>
      <c r="AM184" s="57" t="str">
        <f t="shared" si="78"/>
        <v>1311081904</v>
      </c>
      <c r="AN184" s="57">
        <f t="shared" si="78"/>
        <v>200</v>
      </c>
      <c r="AO184" s="57">
        <f t="shared" si="78"/>
        <v>30</v>
      </c>
      <c r="AP184" s="57">
        <f t="shared" si="67"/>
        <v>160</v>
      </c>
      <c r="AQ184" s="57">
        <f t="shared" si="68"/>
        <v>213.31199999999998</v>
      </c>
      <c r="AR184" s="57">
        <f t="shared" si="69"/>
        <v>6.4</v>
      </c>
      <c r="AS184" s="57">
        <f t="shared" si="79"/>
        <v>50</v>
      </c>
      <c r="AT184" s="57">
        <f t="shared" si="79"/>
        <v>20</v>
      </c>
      <c r="AU184" s="57">
        <f t="shared" si="70"/>
        <v>1000</v>
      </c>
      <c r="AV184" s="57">
        <f t="shared" si="71"/>
        <v>25</v>
      </c>
      <c r="AW184" s="57">
        <f t="shared" si="72"/>
        <v>6</v>
      </c>
      <c r="AX184" s="382">
        <f t="shared" si="73"/>
        <v>24.870446902798928</v>
      </c>
      <c r="AY184" s="382">
        <f t="shared" si="74"/>
        <v>828.93199527028821</v>
      </c>
      <c r="AZ184" s="57">
        <f t="shared" si="75"/>
        <v>1</v>
      </c>
      <c r="BA184" s="382">
        <f t="shared" si="76"/>
        <v>7.9577471545947667</v>
      </c>
      <c r="BB184" s="382">
        <f t="shared" si="77"/>
        <v>318.3098861837907</v>
      </c>
    </row>
    <row r="185" spans="1:54" x14ac:dyDescent="0.25">
      <c r="A185" s="57">
        <f t="shared" si="54"/>
        <v>183</v>
      </c>
      <c r="B185" s="57">
        <v>900</v>
      </c>
      <c r="C185" s="57">
        <v>5</v>
      </c>
      <c r="D185" s="57" t="str">
        <f>'[3]900 KHz'!A29</f>
        <v>10111</v>
      </c>
      <c r="E185" s="57">
        <f>'[3]900 KHz'!B29</f>
        <v>2</v>
      </c>
      <c r="F185" s="57" t="str">
        <f>'[3]900 KHz'!C29</f>
        <v>13</v>
      </c>
      <c r="G185" s="57" t="str">
        <f>'[3]900 KHz'!D29</f>
        <v>00</v>
      </c>
      <c r="H185" s="57" t="str">
        <f>'[3]900 KHz'!E29</f>
        <v>01</v>
      </c>
      <c r="I185" s="57" t="str">
        <f>'[3]900 KHz'!F29</f>
        <v>00</v>
      </c>
      <c r="J185" s="57" t="str">
        <f>'[3]900 KHz'!G29</f>
        <v>11</v>
      </c>
      <c r="K185" s="57" t="str">
        <f>'[3]900 KHz'!H29</f>
        <v>20</v>
      </c>
      <c r="L185" s="57" t="str">
        <f>'[3]900 KHz'!I29</f>
        <v>001000</v>
      </c>
      <c r="M185" s="57" t="str">
        <f>'[3]900 KHz'!J29</f>
        <v>00</v>
      </c>
      <c r="N185" s="57" t="str">
        <f>'[3]900 KHz'!K29</f>
        <v>84</v>
      </c>
      <c r="O185" s="57" t="str">
        <f>'[3]900 KHz'!L29</f>
        <v>10</v>
      </c>
      <c r="P185" s="57" t="str">
        <f>'[3]900 KHz'!M29</f>
        <v>00010</v>
      </c>
      <c r="Q185" s="57" t="str">
        <f>'[3]900 KHz'!N29</f>
        <v>0</v>
      </c>
      <c r="R185" s="57" t="str">
        <f>'[3]900 KHz'!O29</f>
        <v>19</v>
      </c>
      <c r="S185" s="57" t="str">
        <f>'[3]900 KHz'!P29</f>
        <v>000110</v>
      </c>
      <c r="T185" s="57" t="str">
        <f>'[3]900 KHz'!Q29</f>
        <v>01</v>
      </c>
      <c r="U185" s="57" t="str">
        <f>'[3]900 KHz'!R29</f>
        <v>04</v>
      </c>
      <c r="V185" s="57" t="str">
        <f>'[3]900 KHz'!S29</f>
        <v>00</v>
      </c>
      <c r="W185" s="57" t="str">
        <f>'[3]900 KHz'!T29</f>
        <v>00010</v>
      </c>
      <c r="X185" s="57" t="str">
        <f>'[3]900 KHz'!U29</f>
        <v>0</v>
      </c>
      <c r="Y185" s="57" t="str">
        <f t="shared" si="64"/>
        <v>1320841904</v>
      </c>
      <c r="Z185" s="57">
        <f t="shared" si="55"/>
        <v>200</v>
      </c>
      <c r="AA185" s="57">
        <f t="shared" si="56"/>
        <v>30</v>
      </c>
      <c r="AB185" s="57">
        <f t="shared" si="57"/>
        <v>1.3331999999999999</v>
      </c>
      <c r="AC185" s="57">
        <f t="shared" si="58"/>
        <v>6.4</v>
      </c>
      <c r="AD185" s="57">
        <f t="shared" si="59"/>
        <v>800</v>
      </c>
      <c r="AE185" s="57">
        <f t="shared" si="60"/>
        <v>50</v>
      </c>
      <c r="AF185" s="57">
        <f t="shared" si="61"/>
        <v>40</v>
      </c>
      <c r="AG185" s="57">
        <f t="shared" si="62"/>
        <v>2.5</v>
      </c>
      <c r="AH185" s="57">
        <f t="shared" si="63"/>
        <v>12.5</v>
      </c>
      <c r="AI185" s="57">
        <v>4000</v>
      </c>
      <c r="AK185" s="57">
        <f t="shared" si="65"/>
        <v>900</v>
      </c>
      <c r="AL185" s="57">
        <f t="shared" si="66"/>
        <v>23</v>
      </c>
      <c r="AM185" s="57" t="str">
        <f t="shared" si="78"/>
        <v>1320841904</v>
      </c>
      <c r="AN185" s="57">
        <f t="shared" si="78"/>
        <v>200</v>
      </c>
      <c r="AO185" s="57">
        <f t="shared" si="78"/>
        <v>30</v>
      </c>
      <c r="AP185" s="57">
        <f t="shared" si="67"/>
        <v>160</v>
      </c>
      <c r="AQ185" s="57">
        <f t="shared" si="68"/>
        <v>213.31199999999998</v>
      </c>
      <c r="AR185" s="57">
        <f t="shared" si="69"/>
        <v>6.4</v>
      </c>
      <c r="AS185" s="57">
        <f t="shared" si="79"/>
        <v>50</v>
      </c>
      <c r="AT185" s="57">
        <f t="shared" si="79"/>
        <v>40</v>
      </c>
      <c r="AU185" s="57">
        <f t="shared" si="70"/>
        <v>500</v>
      </c>
      <c r="AV185" s="57">
        <f t="shared" si="71"/>
        <v>12.5</v>
      </c>
      <c r="AW185" s="57">
        <f t="shared" si="72"/>
        <v>6</v>
      </c>
      <c r="AX185" s="382">
        <f t="shared" si="73"/>
        <v>24.870446902798928</v>
      </c>
      <c r="AY185" s="382">
        <f t="shared" si="74"/>
        <v>828.93199527028821</v>
      </c>
      <c r="AZ185" s="57">
        <f t="shared" si="75"/>
        <v>2</v>
      </c>
      <c r="BA185" s="382">
        <f t="shared" si="76"/>
        <v>7.9577471545947667</v>
      </c>
      <c r="BB185" s="382">
        <f t="shared" si="77"/>
        <v>318.3098861837907</v>
      </c>
    </row>
    <row r="186" spans="1:54" x14ac:dyDescent="0.25">
      <c r="A186" s="57">
        <f t="shared" si="54"/>
        <v>184</v>
      </c>
      <c r="B186" s="57">
        <v>900</v>
      </c>
      <c r="C186" s="57">
        <v>5</v>
      </c>
      <c r="D186" s="57" t="str">
        <f>'[3]900 KHz'!A30</f>
        <v>11000</v>
      </c>
      <c r="E186" s="57">
        <f>'[3]900 KHz'!B30</f>
        <v>2</v>
      </c>
      <c r="F186" s="57" t="str">
        <f>'[3]900 KHz'!C30</f>
        <v>13</v>
      </c>
      <c r="G186" s="57" t="str">
        <f>'[3]900 KHz'!D30</f>
        <v>00</v>
      </c>
      <c r="H186" s="57" t="str">
        <f>'[3]900 KHz'!E30</f>
        <v>01</v>
      </c>
      <c r="I186" s="57" t="str">
        <f>'[3]900 KHz'!F30</f>
        <v>00</v>
      </c>
      <c r="J186" s="57" t="str">
        <f>'[3]900 KHz'!G30</f>
        <v>11</v>
      </c>
      <c r="K186" s="57" t="str">
        <f>'[3]900 KHz'!H30</f>
        <v>40</v>
      </c>
      <c r="L186" s="57" t="str">
        <f>'[3]900 KHz'!I30</f>
        <v>010000</v>
      </c>
      <c r="M186" s="57" t="str">
        <f>'[3]900 KHz'!J30</f>
        <v>00</v>
      </c>
      <c r="N186" s="57" t="str">
        <f>'[3]900 KHz'!K30</f>
        <v>42</v>
      </c>
      <c r="O186" s="57" t="str">
        <f>'[3]900 KHz'!L30</f>
        <v>01</v>
      </c>
      <c r="P186" s="57" t="str">
        <f>'[3]900 KHz'!M30</f>
        <v>00001</v>
      </c>
      <c r="Q186" s="57" t="str">
        <f>'[3]900 KHz'!N30</f>
        <v>0</v>
      </c>
      <c r="R186" s="57" t="str">
        <f>'[3]900 KHz'!O30</f>
        <v>19</v>
      </c>
      <c r="S186" s="57" t="str">
        <f>'[3]900 KHz'!P30</f>
        <v>000110</v>
      </c>
      <c r="T186" s="57" t="str">
        <f>'[3]900 KHz'!Q30</f>
        <v>01</v>
      </c>
      <c r="U186" s="57" t="str">
        <f>'[3]900 KHz'!R30</f>
        <v>04</v>
      </c>
      <c r="V186" s="57" t="str">
        <f>'[3]900 KHz'!S30</f>
        <v>00</v>
      </c>
      <c r="W186" s="57" t="str">
        <f>'[3]900 KHz'!T30</f>
        <v>00010</v>
      </c>
      <c r="X186" s="57" t="str">
        <f>'[3]900 KHz'!U30</f>
        <v>0</v>
      </c>
      <c r="Y186" s="57" t="str">
        <f t="shared" si="64"/>
        <v>1340421904</v>
      </c>
      <c r="Z186" s="57">
        <f t="shared" si="55"/>
        <v>200</v>
      </c>
      <c r="AA186" s="57">
        <f t="shared" si="56"/>
        <v>30</v>
      </c>
      <c r="AB186" s="57">
        <f t="shared" si="57"/>
        <v>1.3331999999999999</v>
      </c>
      <c r="AC186" s="57">
        <f t="shared" si="58"/>
        <v>6.4</v>
      </c>
      <c r="AD186" s="57">
        <f t="shared" si="59"/>
        <v>800</v>
      </c>
      <c r="AE186" s="57">
        <f t="shared" si="60"/>
        <v>50</v>
      </c>
      <c r="AF186" s="57">
        <f t="shared" si="61"/>
        <v>80</v>
      </c>
      <c r="AG186" s="57">
        <f t="shared" si="62"/>
        <v>1.25</v>
      </c>
      <c r="AH186" s="57">
        <f t="shared" si="63"/>
        <v>6.25</v>
      </c>
      <c r="AI186" s="57">
        <v>4000</v>
      </c>
      <c r="AK186" s="57">
        <f t="shared" si="65"/>
        <v>900</v>
      </c>
      <c r="AL186" s="57">
        <f t="shared" si="66"/>
        <v>24</v>
      </c>
      <c r="AM186" s="57" t="str">
        <f t="shared" si="78"/>
        <v>1340421904</v>
      </c>
      <c r="AN186" s="57">
        <f t="shared" si="78"/>
        <v>200</v>
      </c>
      <c r="AO186" s="57">
        <f t="shared" si="78"/>
        <v>30</v>
      </c>
      <c r="AP186" s="57">
        <f t="shared" si="67"/>
        <v>160</v>
      </c>
      <c r="AQ186" s="57">
        <f t="shared" si="68"/>
        <v>213.31199999999998</v>
      </c>
      <c r="AR186" s="57">
        <f t="shared" si="69"/>
        <v>6.4</v>
      </c>
      <c r="AS186" s="57">
        <f t="shared" si="79"/>
        <v>50</v>
      </c>
      <c r="AT186" s="57">
        <f t="shared" si="79"/>
        <v>80</v>
      </c>
      <c r="AU186" s="57">
        <f t="shared" si="70"/>
        <v>250</v>
      </c>
      <c r="AV186" s="57">
        <f t="shared" si="71"/>
        <v>6.25</v>
      </c>
      <c r="AW186" s="57">
        <f t="shared" si="72"/>
        <v>6</v>
      </c>
      <c r="AX186" s="382">
        <f t="shared" si="73"/>
        <v>24.870446902798928</v>
      </c>
      <c r="AY186" s="382">
        <f t="shared" si="74"/>
        <v>828.93199527028821</v>
      </c>
      <c r="AZ186" s="57">
        <f t="shared" si="75"/>
        <v>4</v>
      </c>
      <c r="BA186" s="382">
        <f t="shared" si="76"/>
        <v>7.9577471545947667</v>
      </c>
      <c r="BB186" s="382">
        <f t="shared" si="77"/>
        <v>318.3098861837907</v>
      </c>
    </row>
    <row r="187" spans="1:54" x14ac:dyDescent="0.25">
      <c r="A187" s="57">
        <f t="shared" si="54"/>
        <v>185</v>
      </c>
      <c r="B187" s="57">
        <v>900</v>
      </c>
      <c r="C187" s="57">
        <v>5</v>
      </c>
      <c r="D187" s="57" t="str">
        <f>'[3]900 KHz'!A31</f>
        <v>11001</v>
      </c>
      <c r="E187" s="57">
        <f>'[3]900 KHz'!B31</f>
        <v>2</v>
      </c>
      <c r="F187" s="57" t="str">
        <f>'[3]900 KHz'!C31</f>
        <v>13</v>
      </c>
      <c r="G187" s="57" t="str">
        <f>'[3]900 KHz'!D31</f>
        <v>00</v>
      </c>
      <c r="H187" s="57" t="str">
        <f>'[3]900 KHz'!E31</f>
        <v>01</v>
      </c>
      <c r="I187" s="57" t="str">
        <f>'[3]900 KHz'!F31</f>
        <v>00</v>
      </c>
      <c r="J187" s="57" t="str">
        <f>'[3]900 KHz'!G31</f>
        <v>11</v>
      </c>
      <c r="K187" s="57" t="str">
        <f>'[3]900 KHz'!H31</f>
        <v>80</v>
      </c>
      <c r="L187" s="57" t="str">
        <f>'[3]900 KHz'!I31</f>
        <v>100000</v>
      </c>
      <c r="M187" s="57" t="str">
        <f>'[3]900 KHz'!J31</f>
        <v>00</v>
      </c>
      <c r="N187" s="57" t="str">
        <f>'[3]900 KHz'!K31</f>
        <v>42</v>
      </c>
      <c r="O187" s="57" t="str">
        <f>'[3]900 KHz'!L31</f>
        <v>01</v>
      </c>
      <c r="P187" s="57" t="str">
        <f>'[3]900 KHz'!M31</f>
        <v>00001</v>
      </c>
      <c r="Q187" s="57" t="str">
        <f>'[3]900 KHz'!N31</f>
        <v>0</v>
      </c>
      <c r="R187" s="57" t="str">
        <f>'[3]900 KHz'!O31</f>
        <v>19</v>
      </c>
      <c r="S187" s="57" t="str">
        <f>'[3]900 KHz'!P31</f>
        <v>000110</v>
      </c>
      <c r="T187" s="57" t="str">
        <f>'[3]900 KHz'!Q31</f>
        <v>01</v>
      </c>
      <c r="U187" s="57" t="str">
        <f>'[3]900 KHz'!R31</f>
        <v>04</v>
      </c>
      <c r="V187" s="57" t="str">
        <f>'[3]900 KHz'!S31</f>
        <v>00</v>
      </c>
      <c r="W187" s="57" t="str">
        <f>'[3]900 KHz'!T31</f>
        <v>00010</v>
      </c>
      <c r="X187" s="57" t="str">
        <f>'[3]900 KHz'!U31</f>
        <v>0</v>
      </c>
      <c r="Y187" s="57" t="str">
        <f t="shared" si="64"/>
        <v>1380421904</v>
      </c>
      <c r="Z187" s="57">
        <f t="shared" si="55"/>
        <v>200</v>
      </c>
      <c r="AA187" s="57">
        <f t="shared" si="56"/>
        <v>30</v>
      </c>
      <c r="AB187" s="57">
        <f t="shared" si="57"/>
        <v>1.3331999999999999</v>
      </c>
      <c r="AC187" s="57">
        <f t="shared" si="58"/>
        <v>6.4</v>
      </c>
      <c r="AD187" s="57">
        <f t="shared" si="59"/>
        <v>800</v>
      </c>
      <c r="AE187" s="57">
        <f t="shared" si="60"/>
        <v>50</v>
      </c>
      <c r="AF187" s="57">
        <f t="shared" si="61"/>
        <v>160</v>
      </c>
      <c r="AG187" s="57">
        <f t="shared" si="62"/>
        <v>1.25</v>
      </c>
      <c r="AH187" s="57">
        <f t="shared" si="63"/>
        <v>6.25</v>
      </c>
      <c r="AI187" s="57">
        <v>4000</v>
      </c>
      <c r="AK187" s="57">
        <f t="shared" si="65"/>
        <v>900</v>
      </c>
      <c r="AL187" s="57">
        <f t="shared" si="66"/>
        <v>25</v>
      </c>
      <c r="AM187" s="57" t="str">
        <f t="shared" si="78"/>
        <v>1380421904</v>
      </c>
      <c r="AN187" s="57">
        <f t="shared" si="78"/>
        <v>200</v>
      </c>
      <c r="AO187" s="57">
        <f t="shared" si="78"/>
        <v>30</v>
      </c>
      <c r="AP187" s="57">
        <f t="shared" si="67"/>
        <v>160</v>
      </c>
      <c r="AQ187" s="57">
        <f t="shared" si="68"/>
        <v>213.31199999999998</v>
      </c>
      <c r="AR187" s="57">
        <f t="shared" si="69"/>
        <v>6.4</v>
      </c>
      <c r="AS187" s="57">
        <f t="shared" si="79"/>
        <v>50</v>
      </c>
      <c r="AT187" s="57">
        <f t="shared" si="79"/>
        <v>160</v>
      </c>
      <c r="AU187" s="57">
        <f t="shared" si="70"/>
        <v>250</v>
      </c>
      <c r="AV187" s="57">
        <f t="shared" si="71"/>
        <v>6.25</v>
      </c>
      <c r="AW187" s="57">
        <f t="shared" si="72"/>
        <v>6</v>
      </c>
      <c r="AX187" s="382">
        <f t="shared" si="73"/>
        <v>24.870446902798928</v>
      </c>
      <c r="AY187" s="382">
        <f t="shared" si="74"/>
        <v>828.93199527028821</v>
      </c>
      <c r="AZ187" s="57">
        <f t="shared" si="75"/>
        <v>8</v>
      </c>
      <c r="BA187" s="382">
        <f t="shared" si="76"/>
        <v>3.9788735772973833</v>
      </c>
      <c r="BB187" s="382">
        <f t="shared" si="77"/>
        <v>159.15494309189535</v>
      </c>
    </row>
    <row r="188" spans="1:54" x14ac:dyDescent="0.25">
      <c r="A188" s="57">
        <f t="shared" si="54"/>
        <v>186</v>
      </c>
      <c r="B188" s="57">
        <v>900</v>
      </c>
      <c r="C188" s="57">
        <v>5</v>
      </c>
      <c r="D188" s="57" t="str">
        <f>'[3]900 KHz'!A32</f>
        <v>11010</v>
      </c>
      <c r="E188" s="57">
        <f>'[3]900 KHz'!B32</f>
        <v>2</v>
      </c>
      <c r="F188" s="57" t="str">
        <f>'[3]900 KHz'!C32</f>
        <v>13</v>
      </c>
      <c r="G188" s="57" t="str">
        <f>'[3]900 KHz'!D32</f>
        <v>00</v>
      </c>
      <c r="H188" s="57" t="str">
        <f>'[3]900 KHz'!E32</f>
        <v>01</v>
      </c>
      <c r="I188" s="57" t="str">
        <f>'[3]900 KHz'!F32</f>
        <v>00</v>
      </c>
      <c r="J188" s="57" t="str">
        <f>'[3]900 KHz'!G32</f>
        <v>11</v>
      </c>
      <c r="K188" s="57" t="str">
        <f>'[3]900 KHz'!H32</f>
        <v>0A</v>
      </c>
      <c r="L188" s="57" t="str">
        <f>'[3]900 KHz'!I32</f>
        <v>000010</v>
      </c>
      <c r="M188" s="57" t="str">
        <f>'[3]900 KHz'!J32</f>
        <v>10</v>
      </c>
      <c r="N188" s="57" t="str">
        <f>'[3]900 KHz'!K32</f>
        <v>10</v>
      </c>
      <c r="O188" s="57" t="str">
        <f>'[3]900 KHz'!L32</f>
        <v>00</v>
      </c>
      <c r="P188" s="57" t="str">
        <f>'[3]900 KHz'!M32</f>
        <v>01000</v>
      </c>
      <c r="Q188" s="57" t="str">
        <f>'[3]900 KHz'!N32</f>
        <v>0</v>
      </c>
      <c r="R188" s="57" t="str">
        <f>'[3]900 KHz'!O32</f>
        <v>1C</v>
      </c>
      <c r="S188" s="57" t="str">
        <f>'[3]900 KHz'!P32</f>
        <v>000111</v>
      </c>
      <c r="T188" s="57" t="str">
        <f>'[3]900 KHz'!Q32</f>
        <v>00</v>
      </c>
      <c r="U188" s="57" t="str">
        <f>'[3]900 KHz'!R32</f>
        <v>84</v>
      </c>
      <c r="V188" s="57" t="str">
        <f>'[3]900 KHz'!S32</f>
        <v>10</v>
      </c>
      <c r="W188" s="57" t="str">
        <f>'[3]900 KHz'!T32</f>
        <v>00010</v>
      </c>
      <c r="X188" s="57" t="str">
        <f>'[3]900 KHz'!U32</f>
        <v>0</v>
      </c>
      <c r="Y188" s="57" t="str">
        <f t="shared" si="64"/>
        <v>130A101C84</v>
      </c>
      <c r="Z188" s="57">
        <f t="shared" si="55"/>
        <v>200</v>
      </c>
      <c r="AA188" s="57">
        <f t="shared" si="56"/>
        <v>35</v>
      </c>
      <c r="AB188" s="57">
        <f t="shared" si="57"/>
        <v>0.66659999999999997</v>
      </c>
      <c r="AC188" s="57">
        <f t="shared" si="58"/>
        <v>6.4</v>
      </c>
      <c r="AD188" s="57">
        <f t="shared" si="59"/>
        <v>800</v>
      </c>
      <c r="AE188" s="57">
        <f t="shared" si="60"/>
        <v>50</v>
      </c>
      <c r="AF188" s="57">
        <f t="shared" si="61"/>
        <v>10</v>
      </c>
      <c r="AG188" s="57">
        <f t="shared" si="62"/>
        <v>10</v>
      </c>
      <c r="AH188" s="57">
        <f t="shared" si="63"/>
        <v>50</v>
      </c>
      <c r="AI188" s="57">
        <v>4000</v>
      </c>
      <c r="AK188" s="57">
        <f t="shared" si="65"/>
        <v>900</v>
      </c>
      <c r="AL188" s="57">
        <f t="shared" si="66"/>
        <v>26</v>
      </c>
      <c r="AM188" s="57" t="str">
        <f t="shared" si="78"/>
        <v>130A101C84</v>
      </c>
      <c r="AN188" s="57">
        <f t="shared" si="78"/>
        <v>200</v>
      </c>
      <c r="AO188" s="57">
        <f t="shared" si="78"/>
        <v>35</v>
      </c>
      <c r="AP188" s="57">
        <f t="shared" si="67"/>
        <v>160</v>
      </c>
      <c r="AQ188" s="57">
        <f t="shared" si="68"/>
        <v>106.65599999999999</v>
      </c>
      <c r="AR188" s="57">
        <f t="shared" si="69"/>
        <v>6.4</v>
      </c>
      <c r="AS188" s="57">
        <f t="shared" si="79"/>
        <v>50</v>
      </c>
      <c r="AT188" s="57">
        <f t="shared" si="79"/>
        <v>10</v>
      </c>
      <c r="AU188" s="57">
        <f t="shared" si="70"/>
        <v>2000</v>
      </c>
      <c r="AV188" s="57">
        <f t="shared" si="71"/>
        <v>50</v>
      </c>
      <c r="AW188" s="57">
        <f t="shared" si="72"/>
        <v>7</v>
      </c>
      <c r="AX188" s="382">
        <f t="shared" si="73"/>
        <v>42.635051833369594</v>
      </c>
      <c r="AY188" s="382">
        <f t="shared" si="74"/>
        <v>710.5131388031042</v>
      </c>
      <c r="AZ188" s="57">
        <f t="shared" si="75"/>
        <v>0.5</v>
      </c>
      <c r="BA188" s="382">
        <f t="shared" si="76"/>
        <v>7.9577471545947667</v>
      </c>
      <c r="BB188" s="382">
        <f t="shared" si="77"/>
        <v>318.3098861837907</v>
      </c>
    </row>
    <row r="189" spans="1:54" x14ac:dyDescent="0.25">
      <c r="A189" s="57">
        <f t="shared" si="54"/>
        <v>187</v>
      </c>
      <c r="B189" s="57">
        <v>900</v>
      </c>
      <c r="C189" s="57">
        <v>5</v>
      </c>
      <c r="D189" s="57" t="str">
        <f>'[3]900 KHz'!A33</f>
        <v>11011</v>
      </c>
      <c r="E189" s="57">
        <f>'[3]900 KHz'!B33</f>
        <v>2</v>
      </c>
      <c r="F189" s="57" t="str">
        <f>'[3]900 KHz'!C33</f>
        <v>13</v>
      </c>
      <c r="G189" s="57" t="str">
        <f>'[3]900 KHz'!D33</f>
        <v>00</v>
      </c>
      <c r="H189" s="57" t="str">
        <f>'[3]900 KHz'!E33</f>
        <v>01</v>
      </c>
      <c r="I189" s="57" t="str">
        <f>'[3]900 KHz'!F33</f>
        <v>00</v>
      </c>
      <c r="J189" s="57" t="str">
        <f>'[3]900 KHz'!G33</f>
        <v>11</v>
      </c>
      <c r="K189" s="57" t="str">
        <f>'[3]900 KHz'!H33</f>
        <v>11</v>
      </c>
      <c r="L189" s="57" t="str">
        <f>'[3]900 KHz'!I33</f>
        <v>000100</v>
      </c>
      <c r="M189" s="57" t="str">
        <f>'[3]900 KHz'!J33</f>
        <v>01</v>
      </c>
      <c r="N189" s="57" t="str">
        <f>'[3]900 KHz'!K33</f>
        <v>08</v>
      </c>
      <c r="O189" s="57" t="str">
        <f>'[3]900 KHz'!L33</f>
        <v>00</v>
      </c>
      <c r="P189" s="57" t="str">
        <f>'[3]900 KHz'!M33</f>
        <v>00100</v>
      </c>
      <c r="Q189" s="57" t="str">
        <f>'[3]900 KHz'!N33</f>
        <v>0</v>
      </c>
      <c r="R189" s="57" t="str">
        <f>'[3]900 KHz'!O33</f>
        <v>1C</v>
      </c>
      <c r="S189" s="57" t="str">
        <f>'[3]900 KHz'!P33</f>
        <v>000111</v>
      </c>
      <c r="T189" s="57" t="str">
        <f>'[3]900 KHz'!Q33</f>
        <v>00</v>
      </c>
      <c r="U189" s="57" t="str">
        <f>'[3]900 KHz'!R33</f>
        <v>84</v>
      </c>
      <c r="V189" s="57" t="str">
        <f>'[3]900 KHz'!S33</f>
        <v>10</v>
      </c>
      <c r="W189" s="57" t="str">
        <f>'[3]900 KHz'!T33</f>
        <v>00010</v>
      </c>
      <c r="X189" s="57" t="str">
        <f>'[3]900 KHz'!U33</f>
        <v>0</v>
      </c>
      <c r="Y189" s="57" t="str">
        <f t="shared" si="64"/>
        <v>1311081C84</v>
      </c>
      <c r="Z189" s="57">
        <f t="shared" si="55"/>
        <v>200</v>
      </c>
      <c r="AA189" s="57">
        <f t="shared" si="56"/>
        <v>35</v>
      </c>
      <c r="AB189" s="57">
        <f t="shared" si="57"/>
        <v>0.66659999999999997</v>
      </c>
      <c r="AC189" s="57">
        <f t="shared" si="58"/>
        <v>6.4</v>
      </c>
      <c r="AD189" s="57">
        <f t="shared" si="59"/>
        <v>800</v>
      </c>
      <c r="AE189" s="57">
        <f t="shared" si="60"/>
        <v>50</v>
      </c>
      <c r="AF189" s="57">
        <f t="shared" si="61"/>
        <v>20</v>
      </c>
      <c r="AG189" s="57">
        <f t="shared" si="62"/>
        <v>5</v>
      </c>
      <c r="AH189" s="57">
        <f t="shared" si="63"/>
        <v>25</v>
      </c>
      <c r="AI189" s="57">
        <v>4000</v>
      </c>
      <c r="AK189" s="57">
        <f t="shared" si="65"/>
        <v>900</v>
      </c>
      <c r="AL189" s="57">
        <f t="shared" si="66"/>
        <v>27</v>
      </c>
      <c r="AM189" s="57" t="str">
        <f t="shared" si="78"/>
        <v>1311081C84</v>
      </c>
      <c r="AN189" s="57">
        <f t="shared" si="78"/>
        <v>200</v>
      </c>
      <c r="AO189" s="57">
        <f t="shared" si="78"/>
        <v>35</v>
      </c>
      <c r="AP189" s="57">
        <f t="shared" si="67"/>
        <v>160</v>
      </c>
      <c r="AQ189" s="57">
        <f t="shared" si="68"/>
        <v>106.65599999999999</v>
      </c>
      <c r="AR189" s="57">
        <f t="shared" si="69"/>
        <v>6.4</v>
      </c>
      <c r="AS189" s="57">
        <f t="shared" si="79"/>
        <v>50</v>
      </c>
      <c r="AT189" s="57">
        <f t="shared" si="79"/>
        <v>20</v>
      </c>
      <c r="AU189" s="57">
        <f t="shared" si="70"/>
        <v>1000</v>
      </c>
      <c r="AV189" s="57">
        <f t="shared" si="71"/>
        <v>25</v>
      </c>
      <c r="AW189" s="57">
        <f t="shared" si="72"/>
        <v>7</v>
      </c>
      <c r="AX189" s="382">
        <f t="shared" si="73"/>
        <v>42.635051833369594</v>
      </c>
      <c r="AY189" s="382">
        <f t="shared" si="74"/>
        <v>710.5131388031042</v>
      </c>
      <c r="AZ189" s="57">
        <f t="shared" si="75"/>
        <v>1</v>
      </c>
      <c r="BA189" s="382">
        <f t="shared" si="76"/>
        <v>7.9577471545947667</v>
      </c>
      <c r="BB189" s="382">
        <f t="shared" si="77"/>
        <v>318.3098861837907</v>
      </c>
    </row>
    <row r="190" spans="1:54" x14ac:dyDescent="0.25">
      <c r="A190" s="57">
        <f t="shared" si="54"/>
        <v>188</v>
      </c>
      <c r="B190" s="57">
        <v>900</v>
      </c>
      <c r="C190" s="57">
        <v>5</v>
      </c>
      <c r="D190" s="57" t="str">
        <f>'[3]900 KHz'!A34</f>
        <v>11100</v>
      </c>
      <c r="E190" s="57">
        <f>'[3]900 KHz'!B34</f>
        <v>2</v>
      </c>
      <c r="F190" s="57" t="str">
        <f>'[3]900 KHz'!C34</f>
        <v>13</v>
      </c>
      <c r="G190" s="57" t="str">
        <f>'[3]900 KHz'!D34</f>
        <v>00</v>
      </c>
      <c r="H190" s="57" t="str">
        <f>'[3]900 KHz'!E34</f>
        <v>01</v>
      </c>
      <c r="I190" s="57" t="str">
        <f>'[3]900 KHz'!F34</f>
        <v>00</v>
      </c>
      <c r="J190" s="57" t="str">
        <f>'[3]900 KHz'!G34</f>
        <v>11</v>
      </c>
      <c r="K190" s="57" t="str">
        <f>'[3]900 KHz'!H34</f>
        <v>20</v>
      </c>
      <c r="L190" s="57" t="str">
        <f>'[3]900 KHz'!I34</f>
        <v>001000</v>
      </c>
      <c r="M190" s="57" t="str">
        <f>'[3]900 KHz'!J34</f>
        <v>00</v>
      </c>
      <c r="N190" s="57" t="str">
        <f>'[3]900 KHz'!K34</f>
        <v>84</v>
      </c>
      <c r="O190" s="57" t="str">
        <f>'[3]900 KHz'!L34</f>
        <v>10</v>
      </c>
      <c r="P190" s="57" t="str">
        <f>'[3]900 KHz'!M34</f>
        <v>00010</v>
      </c>
      <c r="Q190" s="57" t="str">
        <f>'[3]900 KHz'!N34</f>
        <v>0</v>
      </c>
      <c r="R190" s="57" t="str">
        <f>'[3]900 KHz'!O34</f>
        <v>1C</v>
      </c>
      <c r="S190" s="57" t="str">
        <f>'[3]900 KHz'!P34</f>
        <v>000111</v>
      </c>
      <c r="T190" s="57" t="str">
        <f>'[3]900 KHz'!Q34</f>
        <v>00</v>
      </c>
      <c r="U190" s="57" t="str">
        <f>'[3]900 KHz'!R34</f>
        <v>84</v>
      </c>
      <c r="V190" s="57" t="str">
        <f>'[3]900 KHz'!S34</f>
        <v>10</v>
      </c>
      <c r="W190" s="57" t="str">
        <f>'[3]900 KHz'!T34</f>
        <v>00010</v>
      </c>
      <c r="X190" s="57" t="str">
        <f>'[3]900 KHz'!U34</f>
        <v>0</v>
      </c>
      <c r="Y190" s="57" t="str">
        <f t="shared" si="64"/>
        <v>1320841C84</v>
      </c>
      <c r="Z190" s="57">
        <f t="shared" si="55"/>
        <v>200</v>
      </c>
      <c r="AA190" s="57">
        <f t="shared" si="56"/>
        <v>35</v>
      </c>
      <c r="AB190" s="57">
        <f t="shared" si="57"/>
        <v>0.66659999999999997</v>
      </c>
      <c r="AC190" s="57">
        <f t="shared" si="58"/>
        <v>6.4</v>
      </c>
      <c r="AD190" s="57">
        <f t="shared" si="59"/>
        <v>800</v>
      </c>
      <c r="AE190" s="57">
        <f t="shared" si="60"/>
        <v>50</v>
      </c>
      <c r="AF190" s="57">
        <f t="shared" si="61"/>
        <v>40</v>
      </c>
      <c r="AG190" s="57">
        <f t="shared" si="62"/>
        <v>2.5</v>
      </c>
      <c r="AH190" s="57">
        <f t="shared" si="63"/>
        <v>12.5</v>
      </c>
      <c r="AI190" s="57">
        <v>4000</v>
      </c>
      <c r="AK190" s="57">
        <f t="shared" si="65"/>
        <v>900</v>
      </c>
      <c r="AL190" s="57">
        <f t="shared" si="66"/>
        <v>28</v>
      </c>
      <c r="AM190" s="57" t="str">
        <f t="shared" si="78"/>
        <v>1320841C84</v>
      </c>
      <c r="AN190" s="57">
        <f t="shared" si="78"/>
        <v>200</v>
      </c>
      <c r="AO190" s="57">
        <f t="shared" si="78"/>
        <v>35</v>
      </c>
      <c r="AP190" s="57">
        <f t="shared" si="67"/>
        <v>160</v>
      </c>
      <c r="AQ190" s="57">
        <f t="shared" si="68"/>
        <v>106.65599999999999</v>
      </c>
      <c r="AR190" s="57">
        <f t="shared" si="69"/>
        <v>6.4</v>
      </c>
      <c r="AS190" s="57">
        <f t="shared" si="79"/>
        <v>50</v>
      </c>
      <c r="AT190" s="57">
        <f t="shared" si="79"/>
        <v>40</v>
      </c>
      <c r="AU190" s="57">
        <f t="shared" si="70"/>
        <v>500</v>
      </c>
      <c r="AV190" s="57">
        <f t="shared" si="71"/>
        <v>12.5</v>
      </c>
      <c r="AW190" s="57">
        <f t="shared" si="72"/>
        <v>7</v>
      </c>
      <c r="AX190" s="382">
        <f t="shared" si="73"/>
        <v>42.635051833369594</v>
      </c>
      <c r="AY190" s="382">
        <f t="shared" si="74"/>
        <v>710.5131388031042</v>
      </c>
      <c r="AZ190" s="57">
        <f t="shared" si="75"/>
        <v>2</v>
      </c>
      <c r="BA190" s="382">
        <f t="shared" si="76"/>
        <v>7.9577471545947667</v>
      </c>
      <c r="BB190" s="382">
        <f t="shared" si="77"/>
        <v>318.3098861837907</v>
      </c>
    </row>
    <row r="191" spans="1:54" x14ac:dyDescent="0.25">
      <c r="A191" s="57">
        <f t="shared" si="54"/>
        <v>189</v>
      </c>
      <c r="B191" s="57">
        <v>900</v>
      </c>
      <c r="C191" s="57">
        <v>5</v>
      </c>
      <c r="D191" s="57" t="str">
        <f>'[3]900 KHz'!A35</f>
        <v>11101</v>
      </c>
      <c r="E191" s="57">
        <f>'[3]900 KHz'!B35</f>
        <v>2</v>
      </c>
      <c r="F191" s="57" t="str">
        <f>'[3]900 KHz'!C35</f>
        <v>13</v>
      </c>
      <c r="G191" s="57" t="str">
        <f>'[3]900 KHz'!D35</f>
        <v>00</v>
      </c>
      <c r="H191" s="57" t="str">
        <f>'[3]900 KHz'!E35</f>
        <v>01</v>
      </c>
      <c r="I191" s="57" t="str">
        <f>'[3]900 KHz'!F35</f>
        <v>00</v>
      </c>
      <c r="J191" s="57" t="str">
        <f>'[3]900 KHz'!G35</f>
        <v>11</v>
      </c>
      <c r="K191" s="57" t="str">
        <f>'[3]900 KHz'!H35</f>
        <v>40</v>
      </c>
      <c r="L191" s="57" t="str">
        <f>'[3]900 KHz'!I35</f>
        <v>010000</v>
      </c>
      <c r="M191" s="57" t="str">
        <f>'[3]900 KHz'!J35</f>
        <v>00</v>
      </c>
      <c r="N191" s="57" t="str">
        <f>'[3]900 KHz'!K35</f>
        <v>42</v>
      </c>
      <c r="O191" s="57" t="str">
        <f>'[3]900 KHz'!L35</f>
        <v>01</v>
      </c>
      <c r="P191" s="57" t="str">
        <f>'[3]900 KHz'!M35</f>
        <v>00001</v>
      </c>
      <c r="Q191" s="57" t="str">
        <f>'[3]900 KHz'!N35</f>
        <v>0</v>
      </c>
      <c r="R191" s="57" t="str">
        <f>'[3]900 KHz'!O35</f>
        <v>1C</v>
      </c>
      <c r="S191" s="57" t="str">
        <f>'[3]900 KHz'!P35</f>
        <v>000111</v>
      </c>
      <c r="T191" s="57" t="str">
        <f>'[3]900 KHz'!Q35</f>
        <v>00</v>
      </c>
      <c r="U191" s="57" t="str">
        <f>'[3]900 KHz'!R35</f>
        <v>84</v>
      </c>
      <c r="V191" s="57" t="str">
        <f>'[3]900 KHz'!S35</f>
        <v>10</v>
      </c>
      <c r="W191" s="57" t="str">
        <f>'[3]900 KHz'!T35</f>
        <v>00010</v>
      </c>
      <c r="X191" s="57" t="str">
        <f>'[3]900 KHz'!U35</f>
        <v>0</v>
      </c>
      <c r="Y191" s="57" t="str">
        <f t="shared" si="64"/>
        <v>1340421C84</v>
      </c>
      <c r="Z191" s="57">
        <f t="shared" si="55"/>
        <v>200</v>
      </c>
      <c r="AA191" s="57">
        <f t="shared" si="56"/>
        <v>35</v>
      </c>
      <c r="AB191" s="57">
        <f t="shared" si="57"/>
        <v>0.66659999999999997</v>
      </c>
      <c r="AC191" s="57">
        <f t="shared" si="58"/>
        <v>6.4</v>
      </c>
      <c r="AD191" s="57">
        <f t="shared" si="59"/>
        <v>800</v>
      </c>
      <c r="AE191" s="57">
        <f t="shared" si="60"/>
        <v>50</v>
      </c>
      <c r="AF191" s="57">
        <f t="shared" si="61"/>
        <v>80</v>
      </c>
      <c r="AG191" s="57">
        <f t="shared" si="62"/>
        <v>1.25</v>
      </c>
      <c r="AH191" s="57">
        <f t="shared" si="63"/>
        <v>6.25</v>
      </c>
      <c r="AI191" s="57">
        <v>4000</v>
      </c>
      <c r="AK191" s="57">
        <f t="shared" si="65"/>
        <v>900</v>
      </c>
      <c r="AL191" s="57">
        <f t="shared" si="66"/>
        <v>29</v>
      </c>
      <c r="AM191" s="57" t="str">
        <f t="shared" si="78"/>
        <v>1340421C84</v>
      </c>
      <c r="AN191" s="57">
        <f t="shared" si="78"/>
        <v>200</v>
      </c>
      <c r="AO191" s="57">
        <f t="shared" si="78"/>
        <v>35</v>
      </c>
      <c r="AP191" s="57">
        <f t="shared" si="67"/>
        <v>160</v>
      </c>
      <c r="AQ191" s="57">
        <f t="shared" si="68"/>
        <v>106.65599999999999</v>
      </c>
      <c r="AR191" s="57">
        <f t="shared" si="69"/>
        <v>6.4</v>
      </c>
      <c r="AS191" s="57">
        <f t="shared" si="79"/>
        <v>50</v>
      </c>
      <c r="AT191" s="57">
        <f t="shared" si="79"/>
        <v>80</v>
      </c>
      <c r="AU191" s="57">
        <f t="shared" si="70"/>
        <v>250</v>
      </c>
      <c r="AV191" s="57">
        <f t="shared" si="71"/>
        <v>6.25</v>
      </c>
      <c r="AW191" s="57">
        <f t="shared" si="72"/>
        <v>7</v>
      </c>
      <c r="AX191" s="382">
        <f t="shared" si="73"/>
        <v>42.635051833369594</v>
      </c>
      <c r="AY191" s="382">
        <f t="shared" si="74"/>
        <v>710.5131388031042</v>
      </c>
      <c r="AZ191" s="57">
        <f t="shared" si="75"/>
        <v>4</v>
      </c>
      <c r="BA191" s="382">
        <f t="shared" si="76"/>
        <v>7.9577471545947667</v>
      </c>
      <c r="BB191" s="382">
        <f t="shared" si="77"/>
        <v>318.3098861837907</v>
      </c>
    </row>
    <row r="192" spans="1:54" x14ac:dyDescent="0.25">
      <c r="A192" s="57">
        <f t="shared" si="54"/>
        <v>190</v>
      </c>
      <c r="B192" s="57">
        <v>900</v>
      </c>
      <c r="C192" s="57">
        <v>5</v>
      </c>
      <c r="D192" s="57" t="str">
        <f>'[3]900 KHz'!A36</f>
        <v>11110</v>
      </c>
      <c r="E192" s="57">
        <f>'[3]900 KHz'!B36</f>
        <v>2</v>
      </c>
      <c r="F192" s="57" t="str">
        <f>'[3]900 KHz'!C36</f>
        <v>13</v>
      </c>
      <c r="G192" s="57" t="str">
        <f>'[3]900 KHz'!D36</f>
        <v>00</v>
      </c>
      <c r="H192" s="57" t="str">
        <f>'[3]900 KHz'!E36</f>
        <v>01</v>
      </c>
      <c r="I192" s="57" t="str">
        <f>'[3]900 KHz'!F36</f>
        <v>00</v>
      </c>
      <c r="J192" s="57" t="str">
        <f>'[3]900 KHz'!G36</f>
        <v>11</v>
      </c>
      <c r="K192" s="57" t="str">
        <f>'[3]900 KHz'!H36</f>
        <v>80</v>
      </c>
      <c r="L192" s="57" t="str">
        <f>'[3]900 KHz'!I36</f>
        <v>100000</v>
      </c>
      <c r="M192" s="57" t="str">
        <f>'[3]900 KHz'!J36</f>
        <v>00</v>
      </c>
      <c r="N192" s="57" t="str">
        <f>'[3]900 KHz'!K36</f>
        <v>42</v>
      </c>
      <c r="O192" s="57" t="str">
        <f>'[3]900 KHz'!L36</f>
        <v>01</v>
      </c>
      <c r="P192" s="57" t="str">
        <f>'[3]900 KHz'!M36</f>
        <v>00001</v>
      </c>
      <c r="Q192" s="57" t="str">
        <f>'[3]900 KHz'!N36</f>
        <v>0</v>
      </c>
      <c r="R192" s="57" t="str">
        <f>'[3]900 KHz'!O36</f>
        <v>1C</v>
      </c>
      <c r="S192" s="57" t="str">
        <f>'[3]900 KHz'!P36</f>
        <v>000111</v>
      </c>
      <c r="T192" s="57" t="str">
        <f>'[3]900 KHz'!Q36</f>
        <v>00</v>
      </c>
      <c r="U192" s="57" t="str">
        <f>'[3]900 KHz'!R36</f>
        <v>84</v>
      </c>
      <c r="V192" s="57" t="str">
        <f>'[3]900 KHz'!S36</f>
        <v>10</v>
      </c>
      <c r="W192" s="57" t="str">
        <f>'[3]900 KHz'!T36</f>
        <v>00010</v>
      </c>
      <c r="X192" s="57" t="str">
        <f>'[3]900 KHz'!U36</f>
        <v>0</v>
      </c>
      <c r="Y192" s="57" t="str">
        <f t="shared" si="64"/>
        <v>1380421C84</v>
      </c>
      <c r="Z192" s="57">
        <f t="shared" si="55"/>
        <v>200</v>
      </c>
      <c r="AA192" s="57">
        <f t="shared" si="56"/>
        <v>35</v>
      </c>
      <c r="AB192" s="57">
        <f t="shared" si="57"/>
        <v>0.66659999999999997</v>
      </c>
      <c r="AC192" s="57">
        <f t="shared" si="58"/>
        <v>6.4</v>
      </c>
      <c r="AD192" s="57">
        <f t="shared" si="59"/>
        <v>800</v>
      </c>
      <c r="AE192" s="57">
        <f t="shared" si="60"/>
        <v>50</v>
      </c>
      <c r="AF192" s="57">
        <f t="shared" si="61"/>
        <v>160</v>
      </c>
      <c r="AG192" s="57">
        <f t="shared" si="62"/>
        <v>1.25</v>
      </c>
      <c r="AH192" s="57">
        <f t="shared" si="63"/>
        <v>6.25</v>
      </c>
      <c r="AI192" s="57">
        <v>4000</v>
      </c>
      <c r="AK192" s="57">
        <f t="shared" si="65"/>
        <v>900</v>
      </c>
      <c r="AL192" s="57">
        <f t="shared" si="66"/>
        <v>30</v>
      </c>
      <c r="AM192" s="57" t="str">
        <f t="shared" si="78"/>
        <v>1380421C84</v>
      </c>
      <c r="AN192" s="57">
        <f t="shared" si="78"/>
        <v>200</v>
      </c>
      <c r="AO192" s="57">
        <f t="shared" si="78"/>
        <v>35</v>
      </c>
      <c r="AP192" s="57">
        <f t="shared" si="67"/>
        <v>160</v>
      </c>
      <c r="AQ192" s="57">
        <f t="shared" si="68"/>
        <v>106.65599999999999</v>
      </c>
      <c r="AR192" s="57">
        <f t="shared" si="69"/>
        <v>6.4</v>
      </c>
      <c r="AS192" s="57">
        <f t="shared" si="79"/>
        <v>50</v>
      </c>
      <c r="AT192" s="57">
        <f t="shared" si="79"/>
        <v>160</v>
      </c>
      <c r="AU192" s="57">
        <f t="shared" si="70"/>
        <v>250</v>
      </c>
      <c r="AV192" s="57">
        <f t="shared" si="71"/>
        <v>6.25</v>
      </c>
      <c r="AW192" s="57">
        <f t="shared" si="72"/>
        <v>7</v>
      </c>
      <c r="AX192" s="382">
        <f t="shared" si="73"/>
        <v>42.635051833369594</v>
      </c>
      <c r="AY192" s="382">
        <f t="shared" si="74"/>
        <v>710.5131388031042</v>
      </c>
      <c r="AZ192" s="57">
        <f t="shared" si="75"/>
        <v>8</v>
      </c>
      <c r="BA192" s="382">
        <f t="shared" si="76"/>
        <v>3.9788735772973833</v>
      </c>
      <c r="BB192" s="382">
        <f t="shared" si="77"/>
        <v>159.15494309189535</v>
      </c>
    </row>
    <row r="193" spans="1:54" x14ac:dyDescent="0.25">
      <c r="A193" s="57">
        <f t="shared" si="54"/>
        <v>191</v>
      </c>
      <c r="B193" s="57">
        <v>900</v>
      </c>
      <c r="C193" s="57">
        <v>5</v>
      </c>
      <c r="D193" s="57" t="str">
        <f>'[3]900 KHz'!A37</f>
        <v>11111</v>
      </c>
      <c r="E193" s="57">
        <f>'[3]900 KHz'!B37</f>
        <v>2</v>
      </c>
      <c r="F193" s="57" t="str">
        <f>'[3]900 KHz'!C37</f>
        <v>13</v>
      </c>
      <c r="G193" s="57" t="str">
        <f>'[3]900 KHz'!D37</f>
        <v>00</v>
      </c>
      <c r="H193" s="57" t="str">
        <f>'[3]900 KHz'!E37</f>
        <v>01</v>
      </c>
      <c r="I193" s="57" t="str">
        <f>'[3]900 KHz'!F37</f>
        <v>00</v>
      </c>
      <c r="J193" s="57" t="str">
        <f>'[3]900 KHz'!G37</f>
        <v>11</v>
      </c>
      <c r="K193" s="57" t="str">
        <f>'[3]900 KHz'!H37</f>
        <v>20</v>
      </c>
      <c r="L193" s="57" t="str">
        <f>'[3]900 KHz'!I37</f>
        <v>001000</v>
      </c>
      <c r="M193" s="57" t="str">
        <f>'[3]900 KHz'!J37</f>
        <v>00</v>
      </c>
      <c r="N193" s="57" t="str">
        <f>'[3]900 KHz'!K37</f>
        <v>84</v>
      </c>
      <c r="O193" s="57" t="str">
        <f>'[3]900 KHz'!L37</f>
        <v>10</v>
      </c>
      <c r="P193" s="57" t="str">
        <f>'[3]900 KHz'!M37</f>
        <v>00010</v>
      </c>
      <c r="Q193" s="57" t="str">
        <f>'[3]900 KHz'!N37</f>
        <v>0</v>
      </c>
      <c r="R193" s="57" t="str">
        <f>'[3]900 KHz'!O37</f>
        <v>28</v>
      </c>
      <c r="S193" s="57" t="str">
        <f>'[3]900 KHz'!P37</f>
        <v>001010</v>
      </c>
      <c r="T193" s="57" t="str">
        <f>'[3]900 KHz'!Q37</f>
        <v>00</v>
      </c>
      <c r="U193" s="57" t="str">
        <f>'[3]900 KHz'!R37</f>
        <v>84</v>
      </c>
      <c r="V193" s="57" t="str">
        <f>'[3]900 KHz'!S37</f>
        <v>10</v>
      </c>
      <c r="W193" s="57" t="str">
        <f>'[3]900 KHz'!T37</f>
        <v>00010</v>
      </c>
      <c r="X193" s="57" t="str">
        <f>'[3]900 KHz'!U37</f>
        <v>0</v>
      </c>
      <c r="Y193" s="57" t="str">
        <f t="shared" si="64"/>
        <v>1320842884</v>
      </c>
      <c r="Z193" s="57">
        <f t="shared" si="55"/>
        <v>200</v>
      </c>
      <c r="AA193" s="57">
        <f t="shared" si="56"/>
        <v>50</v>
      </c>
      <c r="AB193" s="57">
        <f t="shared" si="57"/>
        <v>0.66659999999999997</v>
      </c>
      <c r="AC193" s="57">
        <f t="shared" si="58"/>
        <v>6.4</v>
      </c>
      <c r="AD193" s="57">
        <f t="shared" si="59"/>
        <v>800</v>
      </c>
      <c r="AE193" s="57">
        <f t="shared" si="60"/>
        <v>50</v>
      </c>
      <c r="AF193" s="57">
        <f t="shared" si="61"/>
        <v>40</v>
      </c>
      <c r="AG193" s="57">
        <f t="shared" si="62"/>
        <v>2.5</v>
      </c>
      <c r="AH193" s="57">
        <f t="shared" si="63"/>
        <v>12.5</v>
      </c>
      <c r="AI193" s="57">
        <v>4000</v>
      </c>
      <c r="AK193" s="57">
        <f t="shared" si="65"/>
        <v>900</v>
      </c>
      <c r="AL193" s="57">
        <f t="shared" si="66"/>
        <v>31</v>
      </c>
      <c r="AM193" s="57" t="str">
        <f t="shared" si="78"/>
        <v>1320842884</v>
      </c>
      <c r="AN193" s="57">
        <f t="shared" si="78"/>
        <v>200</v>
      </c>
      <c r="AO193" s="57">
        <f t="shared" si="78"/>
        <v>50</v>
      </c>
      <c r="AP193" s="57">
        <f t="shared" si="67"/>
        <v>160</v>
      </c>
      <c r="AQ193" s="57">
        <f t="shared" si="68"/>
        <v>106.65599999999999</v>
      </c>
      <c r="AR193" s="57">
        <f t="shared" si="69"/>
        <v>6.4</v>
      </c>
      <c r="AS193" s="57">
        <f t="shared" si="79"/>
        <v>50</v>
      </c>
      <c r="AT193" s="57">
        <f t="shared" si="79"/>
        <v>40</v>
      </c>
      <c r="AU193" s="57">
        <f t="shared" si="70"/>
        <v>500</v>
      </c>
      <c r="AV193" s="57">
        <f t="shared" si="71"/>
        <v>12.5</v>
      </c>
      <c r="AW193" s="57">
        <f t="shared" si="72"/>
        <v>10</v>
      </c>
      <c r="AX193" s="382">
        <f t="shared" si="73"/>
        <v>29.844536283358714</v>
      </c>
      <c r="AY193" s="382">
        <f t="shared" si="74"/>
        <v>497.35919716217279</v>
      </c>
      <c r="AZ193" s="57">
        <f t="shared" si="75"/>
        <v>2</v>
      </c>
      <c r="BA193" s="382">
        <f t="shared" si="76"/>
        <v>7.9577471545947667</v>
      </c>
      <c r="BB193" s="382">
        <f t="shared" si="77"/>
        <v>318.3098861837907</v>
      </c>
    </row>
    <row r="194" spans="1:54" x14ac:dyDescent="0.25">
      <c r="A194" s="57">
        <f t="shared" si="54"/>
        <v>192</v>
      </c>
      <c r="B194" s="57">
        <v>1100</v>
      </c>
      <c r="C194" s="57">
        <v>6</v>
      </c>
      <c r="D194" s="57" t="str">
        <f>'[3]1100 KHz'!A6</f>
        <v>00000</v>
      </c>
      <c r="E194" s="57">
        <f>'[3]1100 KHz'!B6</f>
        <v>1.5</v>
      </c>
      <c r="F194" s="57" t="e">
        <f>'[3]1100 KHz'!C6</f>
        <v>#NUM!</v>
      </c>
      <c r="G194" s="57" t="str">
        <f>'[3]1100 KHz'!D6</f>
        <v>00</v>
      </c>
      <c r="H194" s="57" t="e">
        <f>'[3]1100 KHz'!E6</f>
        <v>#NUM!</v>
      </c>
      <c r="I194" s="57" t="str">
        <f>'[3]1100 KHz'!F6</f>
        <v>00</v>
      </c>
      <c r="J194" s="57" t="e">
        <f>'[3]1100 KHz'!G6</f>
        <v>#NUM!</v>
      </c>
      <c r="K194" s="57" t="str">
        <f>'[3]1100 KHz'!H6</f>
        <v>00</v>
      </c>
      <c r="L194" s="57" t="str">
        <f>'[3]1100 KHz'!I6</f>
        <v>000000</v>
      </c>
      <c r="M194" s="57" t="str">
        <f>'[3]1100 KHz'!J6</f>
        <v>00</v>
      </c>
      <c r="N194" s="57" t="str">
        <f>'[3]1100 KHz'!K6</f>
        <v>42</v>
      </c>
      <c r="O194" s="57" t="str">
        <f>'[3]1100 KHz'!L6</f>
        <v>01</v>
      </c>
      <c r="P194" s="57" t="str">
        <f>'[3]1100 KHz'!M6</f>
        <v>00001</v>
      </c>
      <c r="Q194" s="57" t="str">
        <f>'[3]1100 KHz'!N6</f>
        <v>0</v>
      </c>
      <c r="R194" s="57" t="str">
        <f>'[3]1100 KHz'!O6</f>
        <v>00</v>
      </c>
      <c r="S194" s="57" t="str">
        <f>'[3]1100 KHz'!P6</f>
        <v>000000</v>
      </c>
      <c r="T194" s="57" t="str">
        <f>'[3]1100 KHz'!Q6</f>
        <v>00</v>
      </c>
      <c r="U194" s="57" t="str">
        <f>'[3]1100 KHz'!R6</f>
        <v>00</v>
      </c>
      <c r="V194" s="57" t="str">
        <f>'[3]1100 KHz'!S6</f>
        <v>00</v>
      </c>
      <c r="W194" s="57" t="str">
        <f>'[3]1100 KHz'!T6</f>
        <v>00000</v>
      </c>
      <c r="X194" s="57" t="str">
        <f>'[3]1100 KHz'!U6</f>
        <v>0</v>
      </c>
      <c r="Y194" s="57" t="e">
        <f t="shared" si="64"/>
        <v>#NUM!</v>
      </c>
      <c r="Z194" s="57" t="e">
        <f t="shared" si="55"/>
        <v>#NUM!</v>
      </c>
      <c r="AA194" s="57">
        <f t="shared" si="56"/>
        <v>0</v>
      </c>
      <c r="AB194" s="57">
        <f t="shared" si="57"/>
        <v>0</v>
      </c>
      <c r="AC194" s="57">
        <f t="shared" si="58"/>
        <v>0</v>
      </c>
      <c r="AD194" s="57">
        <f t="shared" si="59"/>
        <v>800</v>
      </c>
      <c r="AE194" s="57" t="e">
        <f t="shared" si="60"/>
        <v>#NUM!</v>
      </c>
      <c r="AF194" s="57">
        <f t="shared" si="61"/>
        <v>0</v>
      </c>
      <c r="AG194" s="57">
        <f t="shared" si="62"/>
        <v>1.25</v>
      </c>
      <c r="AH194" s="57">
        <f t="shared" si="63"/>
        <v>6.25</v>
      </c>
      <c r="AI194" s="57">
        <v>4000</v>
      </c>
      <c r="AK194" s="57">
        <f t="shared" si="65"/>
        <v>1100</v>
      </c>
      <c r="AL194" s="57">
        <f t="shared" si="66"/>
        <v>0</v>
      </c>
      <c r="AM194" s="57" t="e">
        <f t="shared" si="78"/>
        <v>#NUM!</v>
      </c>
      <c r="AN194" s="57" t="e">
        <f t="shared" si="78"/>
        <v>#NUM!</v>
      </c>
      <c r="AO194" s="57">
        <f t="shared" si="78"/>
        <v>0</v>
      </c>
      <c r="AP194" s="57" t="e">
        <f t="shared" si="67"/>
        <v>#NUM!</v>
      </c>
      <c r="AQ194" s="57" t="e">
        <f t="shared" si="68"/>
        <v>#NUM!</v>
      </c>
      <c r="AR194" s="57">
        <f t="shared" si="69"/>
        <v>0</v>
      </c>
      <c r="AS194" s="57" t="e">
        <f t="shared" si="79"/>
        <v>#NUM!</v>
      </c>
      <c r="AT194" s="57">
        <f t="shared" si="79"/>
        <v>0</v>
      </c>
      <c r="AU194" s="57" t="e">
        <f t="shared" si="70"/>
        <v>#NUM!</v>
      </c>
      <c r="AV194" s="57">
        <f t="shared" si="71"/>
        <v>6.25</v>
      </c>
      <c r="AW194" s="57" t="e">
        <f t="shared" si="72"/>
        <v>#NUM!</v>
      </c>
      <c r="AX194" s="382" t="e">
        <f t="shared" si="73"/>
        <v>#NUM!</v>
      </c>
      <c r="AY194" s="382" t="e">
        <f t="shared" si="74"/>
        <v>#DIV/0!</v>
      </c>
      <c r="AZ194" s="57" t="e">
        <f t="shared" si="75"/>
        <v>#NUM!</v>
      </c>
      <c r="BA194" s="382" t="e">
        <f t="shared" si="76"/>
        <v>#NUM!</v>
      </c>
      <c r="BB194" s="382" t="e">
        <f t="shared" si="77"/>
        <v>#DIV/0!</v>
      </c>
    </row>
    <row r="195" spans="1:54" x14ac:dyDescent="0.25">
      <c r="A195" s="57">
        <f t="shared" ref="A195:A257" si="80">32*C195+BIN2DEC(D195)</f>
        <v>193</v>
      </c>
      <c r="B195" s="57">
        <v>1100</v>
      </c>
      <c r="C195" s="57">
        <v>6</v>
      </c>
      <c r="D195" s="57" t="str">
        <f>'[3]1100 KHz'!A7</f>
        <v>00001</v>
      </c>
      <c r="E195" s="57">
        <f>'[3]1100 KHz'!B7</f>
        <v>1.5</v>
      </c>
      <c r="F195" s="57" t="str">
        <f>'[3]1100 KHz'!C7</f>
        <v>12</v>
      </c>
      <c r="G195" s="57" t="str">
        <f>'[3]1100 KHz'!D7</f>
        <v>00</v>
      </c>
      <c r="H195" s="57" t="str">
        <f>'[3]1100 KHz'!E7</f>
        <v>01</v>
      </c>
      <c r="I195" s="57" t="str">
        <f>'[3]1100 KHz'!F7</f>
        <v>00</v>
      </c>
      <c r="J195" s="57" t="str">
        <f>'[3]1100 KHz'!G7</f>
        <v>10</v>
      </c>
      <c r="K195" s="57" t="str">
        <f>'[3]1100 KHz'!H7</f>
        <v>09</v>
      </c>
      <c r="L195" s="57" t="str">
        <f>'[3]1100 KHz'!I7</f>
        <v>000010</v>
      </c>
      <c r="M195" s="57" t="str">
        <f>'[3]1100 KHz'!J7</f>
        <v>01</v>
      </c>
      <c r="N195" s="57" t="str">
        <f>'[3]1100 KHz'!K7</f>
        <v>8C</v>
      </c>
      <c r="O195" s="57" t="str">
        <f>'[3]1100 KHz'!L7</f>
        <v>10</v>
      </c>
      <c r="P195" s="57" t="str">
        <f>'[3]1100 KHz'!M7</f>
        <v>00110</v>
      </c>
      <c r="Q195" s="57" t="str">
        <f>'[3]1100 KHz'!N7</f>
        <v>0</v>
      </c>
      <c r="R195" s="57" t="str">
        <f>'[3]1100 KHz'!O7</f>
        <v>11</v>
      </c>
      <c r="S195" s="57" t="str">
        <f>'[3]1100 KHz'!P7</f>
        <v>000100</v>
      </c>
      <c r="T195" s="57" t="str">
        <f>'[3]1100 KHz'!Q7</f>
        <v>01</v>
      </c>
      <c r="U195" s="57" t="str">
        <f>'[3]1100 KHz'!R7</f>
        <v>86</v>
      </c>
      <c r="V195" s="57" t="str">
        <f>'[3]1100 KHz'!S7</f>
        <v>10</v>
      </c>
      <c r="W195" s="57" t="str">
        <f>'[3]1100 KHz'!T7</f>
        <v>00011</v>
      </c>
      <c r="X195" s="57" t="str">
        <f>'[3]1100 KHz'!U7</f>
        <v>0</v>
      </c>
      <c r="Y195" s="57" t="str">
        <f t="shared" si="64"/>
        <v>12098C1186</v>
      </c>
      <c r="Z195" s="57">
        <f t="shared" ref="Z195:Z257" si="81">25*2^BIN2DEC(J195)</f>
        <v>100</v>
      </c>
      <c r="AA195" s="57">
        <f t="shared" ref="AA195:AA257" si="82">5*BIN2DEC(S195)</f>
        <v>20</v>
      </c>
      <c r="AB195" s="57">
        <f t="shared" ref="AB195:AB257" si="83">0.3333*(4*BIN2DEC(T195)+BIN2DEC(V195))</f>
        <v>1.9998</v>
      </c>
      <c r="AC195" s="57">
        <f t="shared" ref="AC195:AC257" si="84">3.2*BIN2DEC(W195)</f>
        <v>9.6000000000000014</v>
      </c>
      <c r="AD195" s="57">
        <f t="shared" ref="AD195:AD257" si="85">800*(1+BIN2DEC(X195))</f>
        <v>800</v>
      </c>
      <c r="AE195" s="57">
        <f t="shared" ref="AE195:AE257" si="86">25*2^BIN2DEC(H195)</f>
        <v>50</v>
      </c>
      <c r="AF195" s="57">
        <f t="shared" ref="AF195:AF257" si="87">5*BIN2DEC(L195)</f>
        <v>10</v>
      </c>
      <c r="AG195" s="57">
        <f t="shared" ref="AG195:AG257" si="88">1.25*(4*BIN2DEC(M195)+BIN2DEC(O195))</f>
        <v>7.5</v>
      </c>
      <c r="AH195" s="57">
        <f t="shared" ref="AH195:AH257" si="89">6.25*BIN2DEC(P195)</f>
        <v>37.5</v>
      </c>
      <c r="AI195" s="57">
        <v>4000</v>
      </c>
      <c r="AK195" s="57">
        <f t="shared" si="65"/>
        <v>1100</v>
      </c>
      <c r="AL195" s="57">
        <f t="shared" si="66"/>
        <v>1</v>
      </c>
      <c r="AM195" s="57" t="str">
        <f t="shared" si="78"/>
        <v>12098C1186</v>
      </c>
      <c r="AN195" s="57">
        <f t="shared" si="78"/>
        <v>100</v>
      </c>
      <c r="AO195" s="57">
        <f t="shared" si="78"/>
        <v>20</v>
      </c>
      <c r="AP195" s="57">
        <f t="shared" si="67"/>
        <v>80</v>
      </c>
      <c r="AQ195" s="57">
        <f t="shared" si="68"/>
        <v>159.98400000000001</v>
      </c>
      <c r="AR195" s="57">
        <f t="shared" si="69"/>
        <v>9.6000000000000014</v>
      </c>
      <c r="AS195" s="57">
        <f t="shared" si="79"/>
        <v>50</v>
      </c>
      <c r="AT195" s="57">
        <f t="shared" si="79"/>
        <v>10</v>
      </c>
      <c r="AU195" s="57">
        <f t="shared" si="70"/>
        <v>1500</v>
      </c>
      <c r="AV195" s="57">
        <f t="shared" si="71"/>
        <v>37.5</v>
      </c>
      <c r="AW195" s="57">
        <f t="shared" si="72"/>
        <v>2</v>
      </c>
      <c r="AX195" s="382">
        <f t="shared" si="73"/>
        <v>49.740893805597842</v>
      </c>
      <c r="AY195" s="382">
        <f t="shared" si="74"/>
        <v>828.9319952702881</v>
      </c>
      <c r="AZ195" s="57">
        <f t="shared" si="75"/>
        <v>0.5</v>
      </c>
      <c r="BA195" s="382">
        <f t="shared" si="76"/>
        <v>10.610329539459689</v>
      </c>
      <c r="BB195" s="382">
        <f t="shared" si="77"/>
        <v>424.41318157838754</v>
      </c>
    </row>
    <row r="196" spans="1:54" x14ac:dyDescent="0.25">
      <c r="A196" s="57">
        <f t="shared" si="80"/>
        <v>194</v>
      </c>
      <c r="B196" s="57">
        <v>1100</v>
      </c>
      <c r="C196" s="57">
        <v>6</v>
      </c>
      <c r="D196" s="57" t="str">
        <f>'[3]1100 KHz'!A8</f>
        <v>00010</v>
      </c>
      <c r="E196" s="57">
        <f>'[3]1100 KHz'!B8</f>
        <v>1.5</v>
      </c>
      <c r="F196" s="57" t="str">
        <f>'[3]1100 KHz'!C8</f>
        <v>12</v>
      </c>
      <c r="G196" s="57" t="str">
        <f>'[3]1100 KHz'!D8</f>
        <v>00</v>
      </c>
      <c r="H196" s="57" t="str">
        <f>'[3]1100 KHz'!E8</f>
        <v>01</v>
      </c>
      <c r="I196" s="57" t="str">
        <f>'[3]1100 KHz'!F8</f>
        <v>00</v>
      </c>
      <c r="J196" s="57" t="str">
        <f>'[3]1100 KHz'!G8</f>
        <v>10</v>
      </c>
      <c r="K196" s="57" t="str">
        <f>'[3]1100 KHz'!H8</f>
        <v>10</v>
      </c>
      <c r="L196" s="57" t="str">
        <f>'[3]1100 KHz'!I8</f>
        <v>000100</v>
      </c>
      <c r="M196" s="57" t="str">
        <f>'[3]1100 KHz'!J8</f>
        <v>00</v>
      </c>
      <c r="N196" s="57" t="str">
        <f>'[3]1100 KHz'!K8</f>
        <v>C6</v>
      </c>
      <c r="O196" s="57" t="str">
        <f>'[3]1100 KHz'!L8</f>
        <v>11</v>
      </c>
      <c r="P196" s="57" t="str">
        <f>'[3]1100 KHz'!M8</f>
        <v>00011</v>
      </c>
      <c r="Q196" s="57" t="str">
        <f>'[3]1100 KHz'!N8</f>
        <v>0</v>
      </c>
      <c r="R196" s="57" t="str">
        <f>'[3]1100 KHz'!O8</f>
        <v>11</v>
      </c>
      <c r="S196" s="57" t="str">
        <f>'[3]1100 KHz'!P8</f>
        <v>000100</v>
      </c>
      <c r="T196" s="57" t="str">
        <f>'[3]1100 KHz'!Q8</f>
        <v>01</v>
      </c>
      <c r="U196" s="57" t="str">
        <f>'[3]1100 KHz'!R8</f>
        <v>86</v>
      </c>
      <c r="V196" s="57" t="str">
        <f>'[3]1100 KHz'!S8</f>
        <v>10</v>
      </c>
      <c r="W196" s="57" t="str">
        <f>'[3]1100 KHz'!T8</f>
        <v>00011</v>
      </c>
      <c r="X196" s="57" t="str">
        <f>'[3]1100 KHz'!U8</f>
        <v>0</v>
      </c>
      <c r="Y196" s="57" t="str">
        <f t="shared" ref="Y196:Y257" si="90">DEC2HEX(HEX2DEC(U196)+2^8*HEX2DEC(R196)+2^16*HEX2DEC(N196)+2^24*HEX2DEC(K196)+2^32*HEX2DEC(F196),10)</f>
        <v>1210C61186</v>
      </c>
      <c r="Z196" s="57">
        <f t="shared" si="81"/>
        <v>100</v>
      </c>
      <c r="AA196" s="57">
        <f t="shared" si="82"/>
        <v>20</v>
      </c>
      <c r="AB196" s="57">
        <f t="shared" si="83"/>
        <v>1.9998</v>
      </c>
      <c r="AC196" s="57">
        <f t="shared" si="84"/>
        <v>9.6000000000000014</v>
      </c>
      <c r="AD196" s="57">
        <f t="shared" si="85"/>
        <v>800</v>
      </c>
      <c r="AE196" s="57">
        <f t="shared" si="86"/>
        <v>50</v>
      </c>
      <c r="AF196" s="57">
        <f t="shared" si="87"/>
        <v>20</v>
      </c>
      <c r="AG196" s="57">
        <f t="shared" si="88"/>
        <v>3.75</v>
      </c>
      <c r="AH196" s="57">
        <f t="shared" si="89"/>
        <v>18.75</v>
      </c>
      <c r="AI196" s="57">
        <v>4000</v>
      </c>
      <c r="AK196" s="57">
        <f t="shared" ref="AK196:AK257" si="91">B196</f>
        <v>1100</v>
      </c>
      <c r="AL196" s="57">
        <f t="shared" ref="AL196:AL257" si="92">BIN2DEC(D196)</f>
        <v>2</v>
      </c>
      <c r="AM196" s="57" t="str">
        <f t="shared" si="78"/>
        <v>1210C61186</v>
      </c>
      <c r="AN196" s="57">
        <f t="shared" si="78"/>
        <v>100</v>
      </c>
      <c r="AO196" s="57">
        <f t="shared" si="78"/>
        <v>20</v>
      </c>
      <c r="AP196" s="57">
        <f t="shared" ref="AP196:AP257" si="93">AD196*Z196/10^3</f>
        <v>80</v>
      </c>
      <c r="AQ196" s="57">
        <f t="shared" ref="AQ196:AQ257" si="94">AP196*AB196</f>
        <v>159.98400000000001</v>
      </c>
      <c r="AR196" s="57">
        <f t="shared" ref="AR196:AR257" si="95">AC196</f>
        <v>9.6000000000000014</v>
      </c>
      <c r="AS196" s="57">
        <f t="shared" si="79"/>
        <v>50</v>
      </c>
      <c r="AT196" s="57">
        <f t="shared" si="79"/>
        <v>20</v>
      </c>
      <c r="AU196" s="57">
        <f t="shared" ref="AU196:AU257" si="96">AS196*AI196*AG196/10^3</f>
        <v>750</v>
      </c>
      <c r="AV196" s="57">
        <f t="shared" ref="AV196:AV257" si="97">AH196</f>
        <v>18.75</v>
      </c>
      <c r="AW196" s="57">
        <f t="shared" ref="AW196:AW257" si="98">AN196*AO196/10^3</f>
        <v>2</v>
      </c>
      <c r="AX196" s="382">
        <f t="shared" ref="AX196:AX257" si="99">1/(2*PI()*AO196*AQ196*10^-9)/10^3</f>
        <v>49.740893805597842</v>
      </c>
      <c r="AY196" s="382">
        <f t="shared" ref="AY196:AY257" si="100">1/(2*PI()*AO196*AR196*10^-9)/10^3</f>
        <v>828.9319952702881</v>
      </c>
      <c r="AZ196" s="57">
        <f t="shared" ref="AZ196:AZ257" si="101">AS196*AT196/10^3</f>
        <v>1</v>
      </c>
      <c r="BA196" s="382">
        <f t="shared" ref="BA196:BA257" si="102">1/(2*PI()*AT196*AU196*10^-9)/10^3</f>
        <v>10.610329539459689</v>
      </c>
      <c r="BB196" s="382">
        <f t="shared" ref="BB196:BB257" si="103">1/(2*PI()*AT196*AV196*10^-9)/10^3</f>
        <v>424.41318157838754</v>
      </c>
    </row>
    <row r="197" spans="1:54" x14ac:dyDescent="0.25">
      <c r="A197" s="57">
        <f t="shared" si="80"/>
        <v>195</v>
      </c>
      <c r="B197" s="57">
        <v>1100</v>
      </c>
      <c r="C197" s="57">
        <v>6</v>
      </c>
      <c r="D197" s="57" t="str">
        <f>'[3]1100 KHz'!A9</f>
        <v>00011</v>
      </c>
      <c r="E197" s="57">
        <f>'[3]1100 KHz'!B9</f>
        <v>1.5</v>
      </c>
      <c r="F197" s="57" t="str">
        <f>'[3]1100 KHz'!C9</f>
        <v>12</v>
      </c>
      <c r="G197" s="57" t="str">
        <f>'[3]1100 KHz'!D9</f>
        <v>00</v>
      </c>
      <c r="H197" s="57" t="str">
        <f>'[3]1100 KHz'!E9</f>
        <v>01</v>
      </c>
      <c r="I197" s="57" t="str">
        <f>'[3]1100 KHz'!F9</f>
        <v>00</v>
      </c>
      <c r="J197" s="57" t="str">
        <f>'[3]1100 KHz'!G9</f>
        <v>10</v>
      </c>
      <c r="K197" s="57" t="str">
        <f>'[3]1100 KHz'!H9</f>
        <v>20</v>
      </c>
      <c r="L197" s="57" t="str">
        <f>'[3]1100 KHz'!I9</f>
        <v>001000</v>
      </c>
      <c r="M197" s="57" t="str">
        <f>'[3]1100 KHz'!J9</f>
        <v>00</v>
      </c>
      <c r="N197" s="57" t="str">
        <f>'[3]1100 KHz'!K9</f>
        <v>42</v>
      </c>
      <c r="O197" s="57" t="str">
        <f>'[3]1100 KHz'!L9</f>
        <v>01</v>
      </c>
      <c r="P197" s="57" t="str">
        <f>'[3]1100 KHz'!M9</f>
        <v>00001</v>
      </c>
      <c r="Q197" s="57" t="str">
        <f>'[3]1100 KHz'!N9</f>
        <v>0</v>
      </c>
      <c r="R197" s="57" t="str">
        <f>'[3]1100 KHz'!O9</f>
        <v>11</v>
      </c>
      <c r="S197" s="57" t="str">
        <f>'[3]1100 KHz'!P9</f>
        <v>000100</v>
      </c>
      <c r="T197" s="57" t="str">
        <f>'[3]1100 KHz'!Q9</f>
        <v>01</v>
      </c>
      <c r="U197" s="57" t="str">
        <f>'[3]1100 KHz'!R9</f>
        <v>86</v>
      </c>
      <c r="V197" s="57" t="str">
        <f>'[3]1100 KHz'!S9</f>
        <v>10</v>
      </c>
      <c r="W197" s="57" t="str">
        <f>'[3]1100 KHz'!T9</f>
        <v>00011</v>
      </c>
      <c r="X197" s="57" t="str">
        <f>'[3]1100 KHz'!U9</f>
        <v>0</v>
      </c>
      <c r="Y197" s="57" t="str">
        <f t="shared" si="90"/>
        <v>1220421186</v>
      </c>
      <c r="Z197" s="57">
        <f t="shared" si="81"/>
        <v>100</v>
      </c>
      <c r="AA197" s="57">
        <f t="shared" si="82"/>
        <v>20</v>
      </c>
      <c r="AB197" s="57">
        <f t="shared" si="83"/>
        <v>1.9998</v>
      </c>
      <c r="AC197" s="57">
        <f t="shared" si="84"/>
        <v>9.6000000000000014</v>
      </c>
      <c r="AD197" s="57">
        <f t="shared" si="85"/>
        <v>800</v>
      </c>
      <c r="AE197" s="57">
        <f t="shared" si="86"/>
        <v>50</v>
      </c>
      <c r="AF197" s="57">
        <f t="shared" si="87"/>
        <v>40</v>
      </c>
      <c r="AG197" s="57">
        <f t="shared" si="88"/>
        <v>1.25</v>
      </c>
      <c r="AH197" s="57">
        <f t="shared" si="89"/>
        <v>6.25</v>
      </c>
      <c r="AI197" s="57">
        <v>4000</v>
      </c>
      <c r="AK197" s="57">
        <f t="shared" si="91"/>
        <v>1100</v>
      </c>
      <c r="AL197" s="57">
        <f t="shared" si="92"/>
        <v>3</v>
      </c>
      <c r="AM197" s="57" t="str">
        <f t="shared" si="78"/>
        <v>1220421186</v>
      </c>
      <c r="AN197" s="57">
        <f t="shared" si="78"/>
        <v>100</v>
      </c>
      <c r="AO197" s="57">
        <f t="shared" si="78"/>
        <v>20</v>
      </c>
      <c r="AP197" s="57">
        <f t="shared" si="93"/>
        <v>80</v>
      </c>
      <c r="AQ197" s="57">
        <f t="shared" si="94"/>
        <v>159.98400000000001</v>
      </c>
      <c r="AR197" s="57">
        <f t="shared" si="95"/>
        <v>9.6000000000000014</v>
      </c>
      <c r="AS197" s="57">
        <f t="shared" si="79"/>
        <v>50</v>
      </c>
      <c r="AT197" s="57">
        <f t="shared" si="79"/>
        <v>40</v>
      </c>
      <c r="AU197" s="57">
        <f t="shared" si="96"/>
        <v>250</v>
      </c>
      <c r="AV197" s="57">
        <f t="shared" si="97"/>
        <v>6.25</v>
      </c>
      <c r="AW197" s="57">
        <f t="shared" si="98"/>
        <v>2</v>
      </c>
      <c r="AX197" s="382">
        <f t="shared" si="99"/>
        <v>49.740893805597842</v>
      </c>
      <c r="AY197" s="382">
        <f t="shared" si="100"/>
        <v>828.9319952702881</v>
      </c>
      <c r="AZ197" s="57">
        <f t="shared" si="101"/>
        <v>2</v>
      </c>
      <c r="BA197" s="382">
        <f t="shared" si="102"/>
        <v>15.915494309189533</v>
      </c>
      <c r="BB197" s="382">
        <f t="shared" si="103"/>
        <v>636.61977236758139</v>
      </c>
    </row>
    <row r="198" spans="1:54" x14ac:dyDescent="0.25">
      <c r="A198" s="57">
        <f t="shared" si="80"/>
        <v>196</v>
      </c>
      <c r="B198" s="57">
        <v>1100</v>
      </c>
      <c r="C198" s="57">
        <v>6</v>
      </c>
      <c r="D198" s="57" t="str">
        <f>'[3]1100 KHz'!A10</f>
        <v>00100</v>
      </c>
      <c r="E198" s="57">
        <f>'[3]1100 KHz'!B10</f>
        <v>1.5</v>
      </c>
      <c r="F198" s="57" t="str">
        <f>'[3]1100 KHz'!C10</f>
        <v>12</v>
      </c>
      <c r="G198" s="57" t="str">
        <f>'[3]1100 KHz'!D10</f>
        <v>00</v>
      </c>
      <c r="H198" s="57" t="str">
        <f>'[3]1100 KHz'!E10</f>
        <v>01</v>
      </c>
      <c r="I198" s="57" t="str">
        <f>'[3]1100 KHz'!F10</f>
        <v>00</v>
      </c>
      <c r="J198" s="57" t="str">
        <f>'[3]1100 KHz'!G10</f>
        <v>10</v>
      </c>
      <c r="K198" s="57" t="str">
        <f>'[3]1100 KHz'!H10</f>
        <v>40</v>
      </c>
      <c r="L198" s="57" t="str">
        <f>'[3]1100 KHz'!I10</f>
        <v>010000</v>
      </c>
      <c r="M198" s="57" t="str">
        <f>'[3]1100 KHz'!J10</f>
        <v>00</v>
      </c>
      <c r="N198" s="57" t="str">
        <f>'[3]1100 KHz'!K10</f>
        <v>42</v>
      </c>
      <c r="O198" s="57" t="str">
        <f>'[3]1100 KHz'!L10</f>
        <v>01</v>
      </c>
      <c r="P198" s="57" t="str">
        <f>'[3]1100 KHz'!M10</f>
        <v>00001</v>
      </c>
      <c r="Q198" s="57" t="str">
        <f>'[3]1100 KHz'!N10</f>
        <v>0</v>
      </c>
      <c r="R198" s="57" t="str">
        <f>'[3]1100 KHz'!O10</f>
        <v>11</v>
      </c>
      <c r="S198" s="57" t="str">
        <f>'[3]1100 KHz'!P10</f>
        <v>000100</v>
      </c>
      <c r="T198" s="57" t="str">
        <f>'[3]1100 KHz'!Q10</f>
        <v>01</v>
      </c>
      <c r="U198" s="57" t="str">
        <f>'[3]1100 KHz'!R10</f>
        <v>86</v>
      </c>
      <c r="V198" s="57" t="str">
        <f>'[3]1100 KHz'!S10</f>
        <v>10</v>
      </c>
      <c r="W198" s="57" t="str">
        <f>'[3]1100 KHz'!T10</f>
        <v>00011</v>
      </c>
      <c r="X198" s="57" t="str">
        <f>'[3]1100 KHz'!U10</f>
        <v>0</v>
      </c>
      <c r="Y198" s="57" t="str">
        <f t="shared" si="90"/>
        <v>1240421186</v>
      </c>
      <c r="Z198" s="57">
        <f t="shared" si="81"/>
        <v>100</v>
      </c>
      <c r="AA198" s="57">
        <f t="shared" si="82"/>
        <v>20</v>
      </c>
      <c r="AB198" s="57">
        <f t="shared" si="83"/>
        <v>1.9998</v>
      </c>
      <c r="AC198" s="57">
        <f t="shared" si="84"/>
        <v>9.6000000000000014</v>
      </c>
      <c r="AD198" s="57">
        <f t="shared" si="85"/>
        <v>800</v>
      </c>
      <c r="AE198" s="57">
        <f t="shared" si="86"/>
        <v>50</v>
      </c>
      <c r="AF198" s="57">
        <f t="shared" si="87"/>
        <v>80</v>
      </c>
      <c r="AG198" s="57">
        <f t="shared" si="88"/>
        <v>1.25</v>
      </c>
      <c r="AH198" s="57">
        <f t="shared" si="89"/>
        <v>6.25</v>
      </c>
      <c r="AI198" s="57">
        <v>4000</v>
      </c>
      <c r="AK198" s="57">
        <f t="shared" si="91"/>
        <v>1100</v>
      </c>
      <c r="AL198" s="57">
        <f t="shared" si="92"/>
        <v>4</v>
      </c>
      <c r="AM198" s="57" t="str">
        <f t="shared" si="78"/>
        <v>1240421186</v>
      </c>
      <c r="AN198" s="57">
        <f t="shared" si="78"/>
        <v>100</v>
      </c>
      <c r="AO198" s="57">
        <f t="shared" si="78"/>
        <v>20</v>
      </c>
      <c r="AP198" s="57">
        <f t="shared" si="93"/>
        <v>80</v>
      </c>
      <c r="AQ198" s="57">
        <f t="shared" si="94"/>
        <v>159.98400000000001</v>
      </c>
      <c r="AR198" s="57">
        <f t="shared" si="95"/>
        <v>9.6000000000000014</v>
      </c>
      <c r="AS198" s="57">
        <f t="shared" si="79"/>
        <v>50</v>
      </c>
      <c r="AT198" s="57">
        <f t="shared" si="79"/>
        <v>80</v>
      </c>
      <c r="AU198" s="57">
        <f t="shared" si="96"/>
        <v>250</v>
      </c>
      <c r="AV198" s="57">
        <f t="shared" si="97"/>
        <v>6.25</v>
      </c>
      <c r="AW198" s="57">
        <f t="shared" si="98"/>
        <v>2</v>
      </c>
      <c r="AX198" s="382">
        <f t="shared" si="99"/>
        <v>49.740893805597842</v>
      </c>
      <c r="AY198" s="382">
        <f t="shared" si="100"/>
        <v>828.9319952702881</v>
      </c>
      <c r="AZ198" s="57">
        <f t="shared" si="101"/>
        <v>4</v>
      </c>
      <c r="BA198" s="382">
        <f t="shared" si="102"/>
        <v>7.9577471545947667</v>
      </c>
      <c r="BB198" s="382">
        <f t="shared" si="103"/>
        <v>318.3098861837907</v>
      </c>
    </row>
    <row r="199" spans="1:54" x14ac:dyDescent="0.25">
      <c r="A199" s="57">
        <f t="shared" si="80"/>
        <v>197</v>
      </c>
      <c r="B199" s="57">
        <v>1100</v>
      </c>
      <c r="C199" s="57">
        <v>6</v>
      </c>
      <c r="D199" s="57" t="str">
        <f>'[3]1100 KHz'!A11</f>
        <v>00101</v>
      </c>
      <c r="E199" s="57">
        <f>'[3]1100 KHz'!B11</f>
        <v>1.5</v>
      </c>
      <c r="F199" s="57" t="str">
        <f>'[3]1100 KHz'!C11</f>
        <v>12</v>
      </c>
      <c r="G199" s="57" t="str">
        <f>'[3]1100 KHz'!D11</f>
        <v>00</v>
      </c>
      <c r="H199" s="57" t="str">
        <f>'[3]1100 KHz'!E11</f>
        <v>01</v>
      </c>
      <c r="I199" s="57" t="str">
        <f>'[3]1100 KHz'!F11</f>
        <v>00</v>
      </c>
      <c r="J199" s="57" t="str">
        <f>'[3]1100 KHz'!G11</f>
        <v>10</v>
      </c>
      <c r="K199" s="57" t="str">
        <f>'[3]1100 KHz'!H11</f>
        <v>80</v>
      </c>
      <c r="L199" s="57" t="str">
        <f>'[3]1100 KHz'!I11</f>
        <v>100000</v>
      </c>
      <c r="M199" s="57" t="str">
        <f>'[3]1100 KHz'!J11</f>
        <v>00</v>
      </c>
      <c r="N199" s="57" t="str">
        <f>'[3]1100 KHz'!K11</f>
        <v>42</v>
      </c>
      <c r="O199" s="57" t="str">
        <f>'[3]1100 KHz'!L11</f>
        <v>01</v>
      </c>
      <c r="P199" s="57" t="str">
        <f>'[3]1100 KHz'!M11</f>
        <v>00001</v>
      </c>
      <c r="Q199" s="57" t="str">
        <f>'[3]1100 KHz'!N11</f>
        <v>0</v>
      </c>
      <c r="R199" s="57" t="str">
        <f>'[3]1100 KHz'!O11</f>
        <v>11</v>
      </c>
      <c r="S199" s="57" t="str">
        <f>'[3]1100 KHz'!P11</f>
        <v>000100</v>
      </c>
      <c r="T199" s="57" t="str">
        <f>'[3]1100 KHz'!Q11</f>
        <v>01</v>
      </c>
      <c r="U199" s="57" t="str">
        <f>'[3]1100 KHz'!R11</f>
        <v>86</v>
      </c>
      <c r="V199" s="57" t="str">
        <f>'[3]1100 KHz'!S11</f>
        <v>10</v>
      </c>
      <c r="W199" s="57" t="str">
        <f>'[3]1100 KHz'!T11</f>
        <v>00011</v>
      </c>
      <c r="X199" s="57" t="str">
        <f>'[3]1100 KHz'!U11</f>
        <v>0</v>
      </c>
      <c r="Y199" s="57" t="str">
        <f t="shared" si="90"/>
        <v>1280421186</v>
      </c>
      <c r="Z199" s="57">
        <f t="shared" si="81"/>
        <v>100</v>
      </c>
      <c r="AA199" s="57">
        <f t="shared" si="82"/>
        <v>20</v>
      </c>
      <c r="AB199" s="57">
        <f t="shared" si="83"/>
        <v>1.9998</v>
      </c>
      <c r="AC199" s="57">
        <f t="shared" si="84"/>
        <v>9.6000000000000014</v>
      </c>
      <c r="AD199" s="57">
        <f t="shared" si="85"/>
        <v>800</v>
      </c>
      <c r="AE199" s="57">
        <f t="shared" si="86"/>
        <v>50</v>
      </c>
      <c r="AF199" s="57">
        <f t="shared" si="87"/>
        <v>160</v>
      </c>
      <c r="AG199" s="57">
        <f t="shared" si="88"/>
        <v>1.25</v>
      </c>
      <c r="AH199" s="57">
        <f t="shared" si="89"/>
        <v>6.25</v>
      </c>
      <c r="AI199" s="57">
        <v>4000</v>
      </c>
      <c r="AK199" s="57">
        <f t="shared" si="91"/>
        <v>1100</v>
      </c>
      <c r="AL199" s="57">
        <f t="shared" si="92"/>
        <v>5</v>
      </c>
      <c r="AM199" s="57" t="str">
        <f t="shared" si="78"/>
        <v>1280421186</v>
      </c>
      <c r="AN199" s="57">
        <f t="shared" si="78"/>
        <v>100</v>
      </c>
      <c r="AO199" s="57">
        <f t="shared" si="78"/>
        <v>20</v>
      </c>
      <c r="AP199" s="57">
        <f t="shared" si="93"/>
        <v>80</v>
      </c>
      <c r="AQ199" s="57">
        <f t="shared" si="94"/>
        <v>159.98400000000001</v>
      </c>
      <c r="AR199" s="57">
        <f t="shared" si="95"/>
        <v>9.6000000000000014</v>
      </c>
      <c r="AS199" s="57">
        <f t="shared" si="79"/>
        <v>50</v>
      </c>
      <c r="AT199" s="57">
        <f t="shared" si="79"/>
        <v>160</v>
      </c>
      <c r="AU199" s="57">
        <f t="shared" si="96"/>
        <v>250</v>
      </c>
      <c r="AV199" s="57">
        <f t="shared" si="97"/>
        <v>6.25</v>
      </c>
      <c r="AW199" s="57">
        <f t="shared" si="98"/>
        <v>2</v>
      </c>
      <c r="AX199" s="382">
        <f t="shared" si="99"/>
        <v>49.740893805597842</v>
      </c>
      <c r="AY199" s="382">
        <f t="shared" si="100"/>
        <v>828.9319952702881</v>
      </c>
      <c r="AZ199" s="57">
        <f t="shared" si="101"/>
        <v>8</v>
      </c>
      <c r="BA199" s="382">
        <f t="shared" si="102"/>
        <v>3.9788735772973833</v>
      </c>
      <c r="BB199" s="382">
        <f t="shared" si="103"/>
        <v>159.15494309189535</v>
      </c>
    </row>
    <row r="200" spans="1:54" x14ac:dyDescent="0.25">
      <c r="A200" s="57">
        <f t="shared" si="80"/>
        <v>198</v>
      </c>
      <c r="B200" s="57">
        <v>1100</v>
      </c>
      <c r="C200" s="57">
        <v>6</v>
      </c>
      <c r="D200" s="57" t="str">
        <f>'[3]1100 KHz'!A12</f>
        <v>00110</v>
      </c>
      <c r="E200" s="57">
        <f>'[3]1100 KHz'!B12</f>
        <v>1.5</v>
      </c>
      <c r="F200" s="57" t="str">
        <f>'[3]1100 KHz'!C12</f>
        <v>12</v>
      </c>
      <c r="G200" s="57" t="str">
        <f>'[3]1100 KHz'!D12</f>
        <v>00</v>
      </c>
      <c r="H200" s="57" t="str">
        <f>'[3]1100 KHz'!E12</f>
        <v>01</v>
      </c>
      <c r="I200" s="57" t="str">
        <f>'[3]1100 KHz'!F12</f>
        <v>00</v>
      </c>
      <c r="J200" s="57" t="str">
        <f>'[3]1100 KHz'!G12</f>
        <v>10</v>
      </c>
      <c r="K200" s="57" t="str">
        <f>'[3]1100 KHz'!H12</f>
        <v>09</v>
      </c>
      <c r="L200" s="57" t="str">
        <f>'[3]1100 KHz'!I12</f>
        <v>000010</v>
      </c>
      <c r="M200" s="57" t="str">
        <f>'[3]1100 KHz'!J12</f>
        <v>01</v>
      </c>
      <c r="N200" s="57" t="str">
        <f>'[3]1100 KHz'!K12</f>
        <v>8C</v>
      </c>
      <c r="O200" s="57" t="str">
        <f>'[3]1100 KHz'!L12</f>
        <v>10</v>
      </c>
      <c r="P200" s="57" t="str">
        <f>'[3]1100 KHz'!M12</f>
        <v>00110</v>
      </c>
      <c r="Q200" s="57" t="str">
        <f>'[3]1100 KHz'!N12</f>
        <v>0</v>
      </c>
      <c r="R200" s="57" t="str">
        <f>'[3]1100 KHz'!O12</f>
        <v>19</v>
      </c>
      <c r="S200" s="57" t="str">
        <f>'[3]1100 KHz'!P12</f>
        <v>000110</v>
      </c>
      <c r="T200" s="57" t="str">
        <f>'[3]1100 KHz'!Q12</f>
        <v>01</v>
      </c>
      <c r="U200" s="57" t="str">
        <f>'[3]1100 KHz'!R12</f>
        <v>06</v>
      </c>
      <c r="V200" s="57" t="str">
        <f>'[3]1100 KHz'!S12</f>
        <v>00</v>
      </c>
      <c r="W200" s="57" t="str">
        <f>'[3]1100 KHz'!T12</f>
        <v>00011</v>
      </c>
      <c r="X200" s="57" t="str">
        <f>'[3]1100 KHz'!U12</f>
        <v>0</v>
      </c>
      <c r="Y200" s="57" t="str">
        <f t="shared" si="90"/>
        <v>12098C1906</v>
      </c>
      <c r="Z200" s="57">
        <f t="shared" si="81"/>
        <v>100</v>
      </c>
      <c r="AA200" s="57">
        <f t="shared" si="82"/>
        <v>30</v>
      </c>
      <c r="AB200" s="57">
        <f t="shared" si="83"/>
        <v>1.3331999999999999</v>
      </c>
      <c r="AC200" s="57">
        <f t="shared" si="84"/>
        <v>9.6000000000000014</v>
      </c>
      <c r="AD200" s="57">
        <f t="shared" si="85"/>
        <v>800</v>
      </c>
      <c r="AE200" s="57">
        <f t="shared" si="86"/>
        <v>50</v>
      </c>
      <c r="AF200" s="57">
        <f t="shared" si="87"/>
        <v>10</v>
      </c>
      <c r="AG200" s="57">
        <f t="shared" si="88"/>
        <v>7.5</v>
      </c>
      <c r="AH200" s="57">
        <f t="shared" si="89"/>
        <v>37.5</v>
      </c>
      <c r="AI200" s="57">
        <v>4000</v>
      </c>
      <c r="AK200" s="57">
        <f t="shared" si="91"/>
        <v>1100</v>
      </c>
      <c r="AL200" s="57">
        <f t="shared" si="92"/>
        <v>6</v>
      </c>
      <c r="AM200" s="57" t="str">
        <f t="shared" si="78"/>
        <v>12098C1906</v>
      </c>
      <c r="AN200" s="57">
        <f t="shared" si="78"/>
        <v>100</v>
      </c>
      <c r="AO200" s="57">
        <f t="shared" si="78"/>
        <v>30</v>
      </c>
      <c r="AP200" s="57">
        <f t="shared" si="93"/>
        <v>80</v>
      </c>
      <c r="AQ200" s="57">
        <f t="shared" si="94"/>
        <v>106.65599999999999</v>
      </c>
      <c r="AR200" s="57">
        <f t="shared" si="95"/>
        <v>9.6000000000000014</v>
      </c>
      <c r="AS200" s="57">
        <f t="shared" si="79"/>
        <v>50</v>
      </c>
      <c r="AT200" s="57">
        <f t="shared" si="79"/>
        <v>10</v>
      </c>
      <c r="AU200" s="57">
        <f t="shared" si="96"/>
        <v>1500</v>
      </c>
      <c r="AV200" s="57">
        <f t="shared" si="97"/>
        <v>37.5</v>
      </c>
      <c r="AW200" s="57">
        <f t="shared" si="98"/>
        <v>3</v>
      </c>
      <c r="AX200" s="382">
        <f t="shared" si="99"/>
        <v>49.740893805597857</v>
      </c>
      <c r="AY200" s="382">
        <f t="shared" si="100"/>
        <v>552.62133018019199</v>
      </c>
      <c r="AZ200" s="57">
        <f t="shared" si="101"/>
        <v>0.5</v>
      </c>
      <c r="BA200" s="382">
        <f t="shared" si="102"/>
        <v>10.610329539459689</v>
      </c>
      <c r="BB200" s="382">
        <f t="shared" si="103"/>
        <v>424.41318157838754</v>
      </c>
    </row>
    <row r="201" spans="1:54" x14ac:dyDescent="0.25">
      <c r="A201" s="57">
        <f t="shared" si="80"/>
        <v>199</v>
      </c>
      <c r="B201" s="57">
        <v>1100</v>
      </c>
      <c r="C201" s="57">
        <v>6</v>
      </c>
      <c r="D201" s="57" t="str">
        <f>'[3]1100 KHz'!A13</f>
        <v>00111</v>
      </c>
      <c r="E201" s="57">
        <f>'[3]1100 KHz'!B13</f>
        <v>1.5</v>
      </c>
      <c r="F201" s="57" t="str">
        <f>'[3]1100 KHz'!C13</f>
        <v>12</v>
      </c>
      <c r="G201" s="57" t="str">
        <f>'[3]1100 KHz'!D13</f>
        <v>00</v>
      </c>
      <c r="H201" s="57" t="str">
        <f>'[3]1100 KHz'!E13</f>
        <v>01</v>
      </c>
      <c r="I201" s="57" t="str">
        <f>'[3]1100 KHz'!F13</f>
        <v>00</v>
      </c>
      <c r="J201" s="57" t="str">
        <f>'[3]1100 KHz'!G13</f>
        <v>10</v>
      </c>
      <c r="K201" s="57" t="str">
        <f>'[3]1100 KHz'!H13</f>
        <v>10</v>
      </c>
      <c r="L201" s="57" t="str">
        <f>'[3]1100 KHz'!I13</f>
        <v>000100</v>
      </c>
      <c r="M201" s="57" t="str">
        <f>'[3]1100 KHz'!J13</f>
        <v>00</v>
      </c>
      <c r="N201" s="57" t="str">
        <f>'[3]1100 KHz'!K13</f>
        <v>C6</v>
      </c>
      <c r="O201" s="57" t="str">
        <f>'[3]1100 KHz'!L13</f>
        <v>11</v>
      </c>
      <c r="P201" s="57" t="str">
        <f>'[3]1100 KHz'!M13</f>
        <v>00011</v>
      </c>
      <c r="Q201" s="57" t="str">
        <f>'[3]1100 KHz'!N13</f>
        <v>0</v>
      </c>
      <c r="R201" s="57" t="str">
        <f>'[3]1100 KHz'!O13</f>
        <v>19</v>
      </c>
      <c r="S201" s="57" t="str">
        <f>'[3]1100 KHz'!P13</f>
        <v>000110</v>
      </c>
      <c r="T201" s="57" t="str">
        <f>'[3]1100 KHz'!Q13</f>
        <v>01</v>
      </c>
      <c r="U201" s="57" t="str">
        <f>'[3]1100 KHz'!R13</f>
        <v>06</v>
      </c>
      <c r="V201" s="57" t="str">
        <f>'[3]1100 KHz'!S13</f>
        <v>00</v>
      </c>
      <c r="W201" s="57" t="str">
        <f>'[3]1100 KHz'!T13</f>
        <v>00011</v>
      </c>
      <c r="X201" s="57" t="str">
        <f>'[3]1100 KHz'!U13</f>
        <v>0</v>
      </c>
      <c r="Y201" s="57" t="str">
        <f t="shared" si="90"/>
        <v>1210C61906</v>
      </c>
      <c r="Z201" s="57">
        <f t="shared" si="81"/>
        <v>100</v>
      </c>
      <c r="AA201" s="57">
        <f t="shared" si="82"/>
        <v>30</v>
      </c>
      <c r="AB201" s="57">
        <f t="shared" si="83"/>
        <v>1.3331999999999999</v>
      </c>
      <c r="AC201" s="57">
        <f t="shared" si="84"/>
        <v>9.6000000000000014</v>
      </c>
      <c r="AD201" s="57">
        <f t="shared" si="85"/>
        <v>800</v>
      </c>
      <c r="AE201" s="57">
        <f t="shared" si="86"/>
        <v>50</v>
      </c>
      <c r="AF201" s="57">
        <f t="shared" si="87"/>
        <v>20</v>
      </c>
      <c r="AG201" s="57">
        <f t="shared" si="88"/>
        <v>3.75</v>
      </c>
      <c r="AH201" s="57">
        <f t="shared" si="89"/>
        <v>18.75</v>
      </c>
      <c r="AI201" s="57">
        <v>4000</v>
      </c>
      <c r="AK201" s="57">
        <f t="shared" si="91"/>
        <v>1100</v>
      </c>
      <c r="AL201" s="57">
        <f t="shared" si="92"/>
        <v>7</v>
      </c>
      <c r="AM201" s="57" t="str">
        <f t="shared" si="78"/>
        <v>1210C61906</v>
      </c>
      <c r="AN201" s="57">
        <f t="shared" si="78"/>
        <v>100</v>
      </c>
      <c r="AO201" s="57">
        <f t="shared" si="78"/>
        <v>30</v>
      </c>
      <c r="AP201" s="57">
        <f t="shared" si="93"/>
        <v>80</v>
      </c>
      <c r="AQ201" s="57">
        <f t="shared" si="94"/>
        <v>106.65599999999999</v>
      </c>
      <c r="AR201" s="57">
        <f t="shared" si="95"/>
        <v>9.6000000000000014</v>
      </c>
      <c r="AS201" s="57">
        <f t="shared" si="79"/>
        <v>50</v>
      </c>
      <c r="AT201" s="57">
        <f t="shared" si="79"/>
        <v>20</v>
      </c>
      <c r="AU201" s="57">
        <f t="shared" si="96"/>
        <v>750</v>
      </c>
      <c r="AV201" s="57">
        <f t="shared" si="97"/>
        <v>18.75</v>
      </c>
      <c r="AW201" s="57">
        <f t="shared" si="98"/>
        <v>3</v>
      </c>
      <c r="AX201" s="382">
        <f t="shared" si="99"/>
        <v>49.740893805597857</v>
      </c>
      <c r="AY201" s="382">
        <f t="shared" si="100"/>
        <v>552.62133018019199</v>
      </c>
      <c r="AZ201" s="57">
        <f t="shared" si="101"/>
        <v>1</v>
      </c>
      <c r="BA201" s="382">
        <f t="shared" si="102"/>
        <v>10.610329539459689</v>
      </c>
      <c r="BB201" s="382">
        <f t="shared" si="103"/>
        <v>424.41318157838754</v>
      </c>
    </row>
    <row r="202" spans="1:54" x14ac:dyDescent="0.25">
      <c r="A202" s="57">
        <f t="shared" si="80"/>
        <v>200</v>
      </c>
      <c r="B202" s="57">
        <v>1100</v>
      </c>
      <c r="C202" s="57">
        <v>6</v>
      </c>
      <c r="D202" s="57" t="str">
        <f>'[3]1100 KHz'!A14</f>
        <v>01000</v>
      </c>
      <c r="E202" s="57">
        <f>'[3]1100 KHz'!B14</f>
        <v>1.5</v>
      </c>
      <c r="F202" s="57" t="str">
        <f>'[3]1100 KHz'!C14</f>
        <v>12</v>
      </c>
      <c r="G202" s="57" t="str">
        <f>'[3]1100 KHz'!D14</f>
        <v>00</v>
      </c>
      <c r="H202" s="57" t="str">
        <f>'[3]1100 KHz'!E14</f>
        <v>01</v>
      </c>
      <c r="I202" s="57" t="str">
        <f>'[3]1100 KHz'!F14</f>
        <v>00</v>
      </c>
      <c r="J202" s="57" t="str">
        <f>'[3]1100 KHz'!G14</f>
        <v>10</v>
      </c>
      <c r="K202" s="57" t="str">
        <f>'[3]1100 KHz'!H14</f>
        <v>20</v>
      </c>
      <c r="L202" s="57" t="str">
        <f>'[3]1100 KHz'!I14</f>
        <v>001000</v>
      </c>
      <c r="M202" s="57" t="str">
        <f>'[3]1100 KHz'!J14</f>
        <v>00</v>
      </c>
      <c r="N202" s="57" t="str">
        <f>'[3]1100 KHz'!K14</f>
        <v>42</v>
      </c>
      <c r="O202" s="57" t="str">
        <f>'[3]1100 KHz'!L14</f>
        <v>01</v>
      </c>
      <c r="P202" s="57" t="str">
        <f>'[3]1100 KHz'!M14</f>
        <v>00001</v>
      </c>
      <c r="Q202" s="57" t="str">
        <f>'[3]1100 KHz'!N14</f>
        <v>0</v>
      </c>
      <c r="R202" s="57" t="str">
        <f>'[3]1100 KHz'!O14</f>
        <v>19</v>
      </c>
      <c r="S202" s="57" t="str">
        <f>'[3]1100 KHz'!P14</f>
        <v>000110</v>
      </c>
      <c r="T202" s="57" t="str">
        <f>'[3]1100 KHz'!Q14</f>
        <v>01</v>
      </c>
      <c r="U202" s="57" t="str">
        <f>'[3]1100 KHz'!R14</f>
        <v>06</v>
      </c>
      <c r="V202" s="57" t="str">
        <f>'[3]1100 KHz'!S14</f>
        <v>00</v>
      </c>
      <c r="W202" s="57" t="str">
        <f>'[3]1100 KHz'!T14</f>
        <v>00011</v>
      </c>
      <c r="X202" s="57" t="str">
        <f>'[3]1100 KHz'!U14</f>
        <v>0</v>
      </c>
      <c r="Y202" s="57" t="str">
        <f t="shared" si="90"/>
        <v>1220421906</v>
      </c>
      <c r="Z202" s="57">
        <f t="shared" si="81"/>
        <v>100</v>
      </c>
      <c r="AA202" s="57">
        <f t="shared" si="82"/>
        <v>30</v>
      </c>
      <c r="AB202" s="57">
        <f t="shared" si="83"/>
        <v>1.3331999999999999</v>
      </c>
      <c r="AC202" s="57">
        <f t="shared" si="84"/>
        <v>9.6000000000000014</v>
      </c>
      <c r="AD202" s="57">
        <f t="shared" si="85"/>
        <v>800</v>
      </c>
      <c r="AE202" s="57">
        <f t="shared" si="86"/>
        <v>50</v>
      </c>
      <c r="AF202" s="57">
        <f t="shared" si="87"/>
        <v>40</v>
      </c>
      <c r="AG202" s="57">
        <f t="shared" si="88"/>
        <v>1.25</v>
      </c>
      <c r="AH202" s="57">
        <f t="shared" si="89"/>
        <v>6.25</v>
      </c>
      <c r="AI202" s="57">
        <v>4000</v>
      </c>
      <c r="AK202" s="57">
        <f t="shared" si="91"/>
        <v>1100</v>
      </c>
      <c r="AL202" s="57">
        <f t="shared" si="92"/>
        <v>8</v>
      </c>
      <c r="AM202" s="57" t="str">
        <f t="shared" si="78"/>
        <v>1220421906</v>
      </c>
      <c r="AN202" s="57">
        <f t="shared" si="78"/>
        <v>100</v>
      </c>
      <c r="AO202" s="57">
        <f t="shared" si="78"/>
        <v>30</v>
      </c>
      <c r="AP202" s="57">
        <f t="shared" si="93"/>
        <v>80</v>
      </c>
      <c r="AQ202" s="57">
        <f t="shared" si="94"/>
        <v>106.65599999999999</v>
      </c>
      <c r="AR202" s="57">
        <f t="shared" si="95"/>
        <v>9.6000000000000014</v>
      </c>
      <c r="AS202" s="57">
        <f t="shared" si="79"/>
        <v>50</v>
      </c>
      <c r="AT202" s="57">
        <f t="shared" si="79"/>
        <v>40</v>
      </c>
      <c r="AU202" s="57">
        <f t="shared" si="96"/>
        <v>250</v>
      </c>
      <c r="AV202" s="57">
        <f t="shared" si="97"/>
        <v>6.25</v>
      </c>
      <c r="AW202" s="57">
        <f t="shared" si="98"/>
        <v>3</v>
      </c>
      <c r="AX202" s="382">
        <f t="shared" si="99"/>
        <v>49.740893805597857</v>
      </c>
      <c r="AY202" s="382">
        <f t="shared" si="100"/>
        <v>552.62133018019199</v>
      </c>
      <c r="AZ202" s="57">
        <f t="shared" si="101"/>
        <v>2</v>
      </c>
      <c r="BA202" s="382">
        <f t="shared" si="102"/>
        <v>15.915494309189533</v>
      </c>
      <c r="BB202" s="382">
        <f t="shared" si="103"/>
        <v>636.61977236758139</v>
      </c>
    </row>
    <row r="203" spans="1:54" x14ac:dyDescent="0.25">
      <c r="A203" s="57">
        <f t="shared" si="80"/>
        <v>201</v>
      </c>
      <c r="B203" s="57">
        <v>1100</v>
      </c>
      <c r="C203" s="57">
        <v>6</v>
      </c>
      <c r="D203" s="57" t="str">
        <f>'[3]1100 KHz'!A15</f>
        <v>01001</v>
      </c>
      <c r="E203" s="57">
        <f>'[3]1100 KHz'!B15</f>
        <v>1.5</v>
      </c>
      <c r="F203" s="57" t="str">
        <f>'[3]1100 KHz'!C15</f>
        <v>12</v>
      </c>
      <c r="G203" s="57" t="str">
        <f>'[3]1100 KHz'!D15</f>
        <v>00</v>
      </c>
      <c r="H203" s="57" t="str">
        <f>'[3]1100 KHz'!E15</f>
        <v>01</v>
      </c>
      <c r="I203" s="57" t="str">
        <f>'[3]1100 KHz'!F15</f>
        <v>00</v>
      </c>
      <c r="J203" s="57" t="str">
        <f>'[3]1100 KHz'!G15</f>
        <v>10</v>
      </c>
      <c r="K203" s="57" t="str">
        <f>'[3]1100 KHz'!H15</f>
        <v>40</v>
      </c>
      <c r="L203" s="57" t="str">
        <f>'[3]1100 KHz'!I15</f>
        <v>010000</v>
      </c>
      <c r="M203" s="57" t="str">
        <f>'[3]1100 KHz'!J15</f>
        <v>00</v>
      </c>
      <c r="N203" s="57" t="str">
        <f>'[3]1100 KHz'!K15</f>
        <v>42</v>
      </c>
      <c r="O203" s="57" t="str">
        <f>'[3]1100 KHz'!L15</f>
        <v>01</v>
      </c>
      <c r="P203" s="57" t="str">
        <f>'[3]1100 KHz'!M15</f>
        <v>00001</v>
      </c>
      <c r="Q203" s="57" t="str">
        <f>'[3]1100 KHz'!N15</f>
        <v>0</v>
      </c>
      <c r="R203" s="57" t="str">
        <f>'[3]1100 KHz'!O15</f>
        <v>19</v>
      </c>
      <c r="S203" s="57" t="str">
        <f>'[3]1100 KHz'!P15</f>
        <v>000110</v>
      </c>
      <c r="T203" s="57" t="str">
        <f>'[3]1100 KHz'!Q15</f>
        <v>01</v>
      </c>
      <c r="U203" s="57" t="str">
        <f>'[3]1100 KHz'!R15</f>
        <v>06</v>
      </c>
      <c r="V203" s="57" t="str">
        <f>'[3]1100 KHz'!S15</f>
        <v>00</v>
      </c>
      <c r="W203" s="57" t="str">
        <f>'[3]1100 KHz'!T15</f>
        <v>00011</v>
      </c>
      <c r="X203" s="57" t="str">
        <f>'[3]1100 KHz'!U15</f>
        <v>0</v>
      </c>
      <c r="Y203" s="57" t="str">
        <f t="shared" si="90"/>
        <v>1240421906</v>
      </c>
      <c r="Z203" s="57">
        <f t="shared" si="81"/>
        <v>100</v>
      </c>
      <c r="AA203" s="57">
        <f t="shared" si="82"/>
        <v>30</v>
      </c>
      <c r="AB203" s="57">
        <f t="shared" si="83"/>
        <v>1.3331999999999999</v>
      </c>
      <c r="AC203" s="57">
        <f t="shared" si="84"/>
        <v>9.6000000000000014</v>
      </c>
      <c r="AD203" s="57">
        <f t="shared" si="85"/>
        <v>800</v>
      </c>
      <c r="AE203" s="57">
        <f t="shared" si="86"/>
        <v>50</v>
      </c>
      <c r="AF203" s="57">
        <f t="shared" si="87"/>
        <v>80</v>
      </c>
      <c r="AG203" s="57">
        <f t="shared" si="88"/>
        <v>1.25</v>
      </c>
      <c r="AH203" s="57">
        <f t="shared" si="89"/>
        <v>6.25</v>
      </c>
      <c r="AI203" s="57">
        <v>4000</v>
      </c>
      <c r="AK203" s="57">
        <f t="shared" si="91"/>
        <v>1100</v>
      </c>
      <c r="AL203" s="57">
        <f t="shared" si="92"/>
        <v>9</v>
      </c>
      <c r="AM203" s="57" t="str">
        <f t="shared" si="78"/>
        <v>1240421906</v>
      </c>
      <c r="AN203" s="57">
        <f t="shared" si="78"/>
        <v>100</v>
      </c>
      <c r="AO203" s="57">
        <f t="shared" si="78"/>
        <v>30</v>
      </c>
      <c r="AP203" s="57">
        <f t="shared" si="93"/>
        <v>80</v>
      </c>
      <c r="AQ203" s="57">
        <f t="shared" si="94"/>
        <v>106.65599999999999</v>
      </c>
      <c r="AR203" s="57">
        <f t="shared" si="95"/>
        <v>9.6000000000000014</v>
      </c>
      <c r="AS203" s="57">
        <f t="shared" si="79"/>
        <v>50</v>
      </c>
      <c r="AT203" s="57">
        <f t="shared" si="79"/>
        <v>80</v>
      </c>
      <c r="AU203" s="57">
        <f t="shared" si="96"/>
        <v>250</v>
      </c>
      <c r="AV203" s="57">
        <f t="shared" si="97"/>
        <v>6.25</v>
      </c>
      <c r="AW203" s="57">
        <f t="shared" si="98"/>
        <v>3</v>
      </c>
      <c r="AX203" s="382">
        <f t="shared" si="99"/>
        <v>49.740893805597857</v>
      </c>
      <c r="AY203" s="382">
        <f t="shared" si="100"/>
        <v>552.62133018019199</v>
      </c>
      <c r="AZ203" s="57">
        <f t="shared" si="101"/>
        <v>4</v>
      </c>
      <c r="BA203" s="382">
        <f t="shared" si="102"/>
        <v>7.9577471545947667</v>
      </c>
      <c r="BB203" s="382">
        <f t="shared" si="103"/>
        <v>318.3098861837907</v>
      </c>
    </row>
    <row r="204" spans="1:54" x14ac:dyDescent="0.25">
      <c r="A204" s="57">
        <f t="shared" si="80"/>
        <v>202</v>
      </c>
      <c r="B204" s="57">
        <v>1100</v>
      </c>
      <c r="C204" s="57">
        <v>6</v>
      </c>
      <c r="D204" s="57" t="str">
        <f>'[3]1100 KHz'!A16</f>
        <v>01010</v>
      </c>
      <c r="E204" s="57">
        <f>'[3]1100 KHz'!B16</f>
        <v>1.5</v>
      </c>
      <c r="F204" s="57" t="str">
        <f>'[3]1100 KHz'!C16</f>
        <v>12</v>
      </c>
      <c r="G204" s="57" t="str">
        <f>'[3]1100 KHz'!D16</f>
        <v>00</v>
      </c>
      <c r="H204" s="57" t="str">
        <f>'[3]1100 KHz'!E16</f>
        <v>01</v>
      </c>
      <c r="I204" s="57" t="str">
        <f>'[3]1100 KHz'!F16</f>
        <v>00</v>
      </c>
      <c r="J204" s="57" t="str">
        <f>'[3]1100 KHz'!G16</f>
        <v>10</v>
      </c>
      <c r="K204" s="57" t="str">
        <f>'[3]1100 KHz'!H16</f>
        <v>80</v>
      </c>
      <c r="L204" s="57" t="str">
        <f>'[3]1100 KHz'!I16</f>
        <v>100000</v>
      </c>
      <c r="M204" s="57" t="str">
        <f>'[3]1100 KHz'!J16</f>
        <v>00</v>
      </c>
      <c r="N204" s="57" t="str">
        <f>'[3]1100 KHz'!K16</f>
        <v>42</v>
      </c>
      <c r="O204" s="57" t="str">
        <f>'[3]1100 KHz'!L16</f>
        <v>01</v>
      </c>
      <c r="P204" s="57" t="str">
        <f>'[3]1100 KHz'!M16</f>
        <v>00001</v>
      </c>
      <c r="Q204" s="57" t="str">
        <f>'[3]1100 KHz'!N16</f>
        <v>0</v>
      </c>
      <c r="R204" s="57" t="str">
        <f>'[3]1100 KHz'!O16</f>
        <v>19</v>
      </c>
      <c r="S204" s="57" t="str">
        <f>'[3]1100 KHz'!P16</f>
        <v>000110</v>
      </c>
      <c r="T204" s="57" t="str">
        <f>'[3]1100 KHz'!Q16</f>
        <v>01</v>
      </c>
      <c r="U204" s="57" t="str">
        <f>'[3]1100 KHz'!R16</f>
        <v>06</v>
      </c>
      <c r="V204" s="57" t="str">
        <f>'[3]1100 KHz'!S16</f>
        <v>00</v>
      </c>
      <c r="W204" s="57" t="str">
        <f>'[3]1100 KHz'!T16</f>
        <v>00011</v>
      </c>
      <c r="X204" s="57" t="str">
        <f>'[3]1100 KHz'!U16</f>
        <v>0</v>
      </c>
      <c r="Y204" s="57" t="str">
        <f t="shared" si="90"/>
        <v>1280421906</v>
      </c>
      <c r="Z204" s="57">
        <f t="shared" si="81"/>
        <v>100</v>
      </c>
      <c r="AA204" s="57">
        <f t="shared" si="82"/>
        <v>30</v>
      </c>
      <c r="AB204" s="57">
        <f t="shared" si="83"/>
        <v>1.3331999999999999</v>
      </c>
      <c r="AC204" s="57">
        <f t="shared" si="84"/>
        <v>9.6000000000000014</v>
      </c>
      <c r="AD204" s="57">
        <f t="shared" si="85"/>
        <v>800</v>
      </c>
      <c r="AE204" s="57">
        <f t="shared" si="86"/>
        <v>50</v>
      </c>
      <c r="AF204" s="57">
        <f t="shared" si="87"/>
        <v>160</v>
      </c>
      <c r="AG204" s="57">
        <f t="shared" si="88"/>
        <v>1.25</v>
      </c>
      <c r="AH204" s="57">
        <f t="shared" si="89"/>
        <v>6.25</v>
      </c>
      <c r="AI204" s="57">
        <v>4000</v>
      </c>
      <c r="AK204" s="57">
        <f t="shared" si="91"/>
        <v>1100</v>
      </c>
      <c r="AL204" s="57">
        <f t="shared" si="92"/>
        <v>10</v>
      </c>
      <c r="AM204" s="57" t="str">
        <f t="shared" si="78"/>
        <v>1280421906</v>
      </c>
      <c r="AN204" s="57">
        <f t="shared" si="78"/>
        <v>100</v>
      </c>
      <c r="AO204" s="57">
        <f t="shared" si="78"/>
        <v>30</v>
      </c>
      <c r="AP204" s="57">
        <f t="shared" si="93"/>
        <v>80</v>
      </c>
      <c r="AQ204" s="57">
        <f t="shared" si="94"/>
        <v>106.65599999999999</v>
      </c>
      <c r="AR204" s="57">
        <f t="shared" si="95"/>
        <v>9.6000000000000014</v>
      </c>
      <c r="AS204" s="57">
        <f t="shared" si="79"/>
        <v>50</v>
      </c>
      <c r="AT204" s="57">
        <f t="shared" si="79"/>
        <v>160</v>
      </c>
      <c r="AU204" s="57">
        <f t="shared" si="96"/>
        <v>250</v>
      </c>
      <c r="AV204" s="57">
        <f t="shared" si="97"/>
        <v>6.25</v>
      </c>
      <c r="AW204" s="57">
        <f t="shared" si="98"/>
        <v>3</v>
      </c>
      <c r="AX204" s="382">
        <f t="shared" si="99"/>
        <v>49.740893805597857</v>
      </c>
      <c r="AY204" s="382">
        <f t="shared" si="100"/>
        <v>552.62133018019199</v>
      </c>
      <c r="AZ204" s="57">
        <f t="shared" si="101"/>
        <v>8</v>
      </c>
      <c r="BA204" s="382">
        <f t="shared" si="102"/>
        <v>3.9788735772973833</v>
      </c>
      <c r="BB204" s="382">
        <f t="shared" si="103"/>
        <v>159.15494309189535</v>
      </c>
    </row>
    <row r="205" spans="1:54" x14ac:dyDescent="0.25">
      <c r="A205" s="57">
        <f t="shared" si="80"/>
        <v>203</v>
      </c>
      <c r="B205" s="57">
        <v>1100</v>
      </c>
      <c r="C205" s="57">
        <v>6</v>
      </c>
      <c r="D205" s="57" t="str">
        <f>'[3]1100 KHz'!A17</f>
        <v>01011</v>
      </c>
      <c r="E205" s="57">
        <f>'[3]1100 KHz'!B17</f>
        <v>1.5</v>
      </c>
      <c r="F205" s="57" t="str">
        <f>'[3]1100 KHz'!C17</f>
        <v>12</v>
      </c>
      <c r="G205" s="57" t="str">
        <f>'[3]1100 KHz'!D17</f>
        <v>00</v>
      </c>
      <c r="H205" s="57" t="str">
        <f>'[3]1100 KHz'!E17</f>
        <v>01</v>
      </c>
      <c r="I205" s="57" t="str">
        <f>'[3]1100 KHz'!F17</f>
        <v>00</v>
      </c>
      <c r="J205" s="57" t="str">
        <f>'[3]1100 KHz'!G17</f>
        <v>10</v>
      </c>
      <c r="K205" s="57" t="str">
        <f>'[3]1100 KHz'!H17</f>
        <v>09</v>
      </c>
      <c r="L205" s="57" t="str">
        <f>'[3]1100 KHz'!I17</f>
        <v>000010</v>
      </c>
      <c r="M205" s="57" t="str">
        <f>'[3]1100 KHz'!J17</f>
        <v>01</v>
      </c>
      <c r="N205" s="57" t="str">
        <f>'[3]1100 KHz'!K17</f>
        <v>8C</v>
      </c>
      <c r="O205" s="57" t="str">
        <f>'[3]1100 KHz'!L17</f>
        <v>10</v>
      </c>
      <c r="P205" s="57" t="str">
        <f>'[3]1100 KHz'!M17</f>
        <v>00110</v>
      </c>
      <c r="Q205" s="57" t="str">
        <f>'[3]1100 KHz'!N17</f>
        <v>0</v>
      </c>
      <c r="R205" s="57" t="str">
        <f>'[3]1100 KHz'!O17</f>
        <v>21</v>
      </c>
      <c r="S205" s="57" t="str">
        <f>'[3]1100 KHz'!P17</f>
        <v>001000</v>
      </c>
      <c r="T205" s="57" t="str">
        <f>'[3]1100 KHz'!Q17</f>
        <v>01</v>
      </c>
      <c r="U205" s="57" t="str">
        <f>'[3]1100 KHz'!R17</f>
        <v>02</v>
      </c>
      <c r="V205" s="57" t="str">
        <f>'[3]1100 KHz'!S17</f>
        <v>00</v>
      </c>
      <c r="W205" s="57" t="str">
        <f>'[3]1100 KHz'!T17</f>
        <v>00001</v>
      </c>
      <c r="X205" s="57" t="str">
        <f>'[3]1100 KHz'!U17</f>
        <v>0</v>
      </c>
      <c r="Y205" s="57" t="str">
        <f t="shared" si="90"/>
        <v>12098C2102</v>
      </c>
      <c r="Z205" s="57">
        <f t="shared" si="81"/>
        <v>100</v>
      </c>
      <c r="AA205" s="57">
        <f t="shared" si="82"/>
        <v>40</v>
      </c>
      <c r="AB205" s="57">
        <f t="shared" si="83"/>
        <v>1.3331999999999999</v>
      </c>
      <c r="AC205" s="57">
        <f t="shared" si="84"/>
        <v>3.2</v>
      </c>
      <c r="AD205" s="57">
        <f t="shared" si="85"/>
        <v>800</v>
      </c>
      <c r="AE205" s="57">
        <f t="shared" si="86"/>
        <v>50</v>
      </c>
      <c r="AF205" s="57">
        <f t="shared" si="87"/>
        <v>10</v>
      </c>
      <c r="AG205" s="57">
        <f t="shared" si="88"/>
        <v>7.5</v>
      </c>
      <c r="AH205" s="57">
        <f t="shared" si="89"/>
        <v>37.5</v>
      </c>
      <c r="AI205" s="57">
        <v>4000</v>
      </c>
      <c r="AK205" s="57">
        <f t="shared" si="91"/>
        <v>1100</v>
      </c>
      <c r="AL205" s="57">
        <f t="shared" si="92"/>
        <v>11</v>
      </c>
      <c r="AM205" s="57" t="str">
        <f t="shared" si="78"/>
        <v>12098C2102</v>
      </c>
      <c r="AN205" s="57">
        <f t="shared" si="78"/>
        <v>100</v>
      </c>
      <c r="AO205" s="57">
        <f t="shared" si="78"/>
        <v>40</v>
      </c>
      <c r="AP205" s="57">
        <f t="shared" si="93"/>
        <v>80</v>
      </c>
      <c r="AQ205" s="57">
        <f t="shared" si="94"/>
        <v>106.65599999999999</v>
      </c>
      <c r="AR205" s="57">
        <f t="shared" si="95"/>
        <v>3.2</v>
      </c>
      <c r="AS205" s="57">
        <f t="shared" si="79"/>
        <v>50</v>
      </c>
      <c r="AT205" s="57">
        <f t="shared" si="79"/>
        <v>10</v>
      </c>
      <c r="AU205" s="57">
        <f t="shared" si="96"/>
        <v>1500</v>
      </c>
      <c r="AV205" s="57">
        <f t="shared" si="97"/>
        <v>37.5</v>
      </c>
      <c r="AW205" s="57">
        <f t="shared" si="98"/>
        <v>4</v>
      </c>
      <c r="AX205" s="382">
        <f t="shared" si="99"/>
        <v>37.305670354198398</v>
      </c>
      <c r="AY205" s="382">
        <f t="shared" si="100"/>
        <v>1243.3979929054324</v>
      </c>
      <c r="AZ205" s="57">
        <f t="shared" si="101"/>
        <v>0.5</v>
      </c>
      <c r="BA205" s="382">
        <f t="shared" si="102"/>
        <v>10.610329539459689</v>
      </c>
      <c r="BB205" s="382">
        <f t="shared" si="103"/>
        <v>424.41318157838754</v>
      </c>
    </row>
    <row r="206" spans="1:54" x14ac:dyDescent="0.25">
      <c r="A206" s="57">
        <f t="shared" si="80"/>
        <v>204</v>
      </c>
      <c r="B206" s="57">
        <v>1100</v>
      </c>
      <c r="C206" s="57">
        <v>6</v>
      </c>
      <c r="D206" s="57" t="str">
        <f>'[3]1100 KHz'!A18</f>
        <v>01100</v>
      </c>
      <c r="E206" s="57">
        <f>'[3]1100 KHz'!B18</f>
        <v>1.5</v>
      </c>
      <c r="F206" s="57" t="str">
        <f>'[3]1100 KHz'!C18</f>
        <v>12</v>
      </c>
      <c r="G206" s="57" t="str">
        <f>'[3]1100 KHz'!D18</f>
        <v>00</v>
      </c>
      <c r="H206" s="57" t="str">
        <f>'[3]1100 KHz'!E18</f>
        <v>01</v>
      </c>
      <c r="I206" s="57" t="str">
        <f>'[3]1100 KHz'!F18</f>
        <v>00</v>
      </c>
      <c r="J206" s="57" t="str">
        <f>'[3]1100 KHz'!G18</f>
        <v>10</v>
      </c>
      <c r="K206" s="57" t="str">
        <f>'[3]1100 KHz'!H18</f>
        <v>10</v>
      </c>
      <c r="L206" s="57" t="str">
        <f>'[3]1100 KHz'!I18</f>
        <v>000100</v>
      </c>
      <c r="M206" s="57" t="str">
        <f>'[3]1100 KHz'!J18</f>
        <v>00</v>
      </c>
      <c r="N206" s="57" t="str">
        <f>'[3]1100 KHz'!K18</f>
        <v>C6</v>
      </c>
      <c r="O206" s="57" t="str">
        <f>'[3]1100 KHz'!L18</f>
        <v>11</v>
      </c>
      <c r="P206" s="57" t="str">
        <f>'[3]1100 KHz'!M18</f>
        <v>00011</v>
      </c>
      <c r="Q206" s="57" t="str">
        <f>'[3]1100 KHz'!N18</f>
        <v>0</v>
      </c>
      <c r="R206" s="57" t="str">
        <f>'[3]1100 KHz'!O18</f>
        <v>21</v>
      </c>
      <c r="S206" s="57" t="str">
        <f>'[3]1100 KHz'!P18</f>
        <v>001000</v>
      </c>
      <c r="T206" s="57" t="str">
        <f>'[3]1100 KHz'!Q18</f>
        <v>01</v>
      </c>
      <c r="U206" s="57" t="str">
        <f>'[3]1100 KHz'!R18</f>
        <v>02</v>
      </c>
      <c r="V206" s="57" t="str">
        <f>'[3]1100 KHz'!S18</f>
        <v>00</v>
      </c>
      <c r="W206" s="57" t="str">
        <f>'[3]1100 KHz'!T18</f>
        <v>00001</v>
      </c>
      <c r="X206" s="57" t="str">
        <f>'[3]1100 KHz'!U18</f>
        <v>0</v>
      </c>
      <c r="Y206" s="57" t="str">
        <f t="shared" si="90"/>
        <v>1210C62102</v>
      </c>
      <c r="Z206" s="57">
        <f t="shared" si="81"/>
        <v>100</v>
      </c>
      <c r="AA206" s="57">
        <f t="shared" si="82"/>
        <v>40</v>
      </c>
      <c r="AB206" s="57">
        <f t="shared" si="83"/>
        <v>1.3331999999999999</v>
      </c>
      <c r="AC206" s="57">
        <f t="shared" si="84"/>
        <v>3.2</v>
      </c>
      <c r="AD206" s="57">
        <f t="shared" si="85"/>
        <v>800</v>
      </c>
      <c r="AE206" s="57">
        <f t="shared" si="86"/>
        <v>50</v>
      </c>
      <c r="AF206" s="57">
        <f t="shared" si="87"/>
        <v>20</v>
      </c>
      <c r="AG206" s="57">
        <f t="shared" si="88"/>
        <v>3.75</v>
      </c>
      <c r="AH206" s="57">
        <f t="shared" si="89"/>
        <v>18.75</v>
      </c>
      <c r="AI206" s="57">
        <v>4000</v>
      </c>
      <c r="AK206" s="57">
        <f t="shared" si="91"/>
        <v>1100</v>
      </c>
      <c r="AL206" s="57">
        <f t="shared" si="92"/>
        <v>12</v>
      </c>
      <c r="AM206" s="57" t="str">
        <f t="shared" si="78"/>
        <v>1210C62102</v>
      </c>
      <c r="AN206" s="57">
        <f t="shared" si="78"/>
        <v>100</v>
      </c>
      <c r="AO206" s="57">
        <f t="shared" si="78"/>
        <v>40</v>
      </c>
      <c r="AP206" s="57">
        <f t="shared" si="93"/>
        <v>80</v>
      </c>
      <c r="AQ206" s="57">
        <f t="shared" si="94"/>
        <v>106.65599999999999</v>
      </c>
      <c r="AR206" s="57">
        <f t="shared" si="95"/>
        <v>3.2</v>
      </c>
      <c r="AS206" s="57">
        <f t="shared" si="79"/>
        <v>50</v>
      </c>
      <c r="AT206" s="57">
        <f t="shared" si="79"/>
        <v>20</v>
      </c>
      <c r="AU206" s="57">
        <f t="shared" si="96"/>
        <v>750</v>
      </c>
      <c r="AV206" s="57">
        <f t="shared" si="97"/>
        <v>18.75</v>
      </c>
      <c r="AW206" s="57">
        <f t="shared" si="98"/>
        <v>4</v>
      </c>
      <c r="AX206" s="382">
        <f t="shared" si="99"/>
        <v>37.305670354198398</v>
      </c>
      <c r="AY206" s="382">
        <f t="shared" si="100"/>
        <v>1243.3979929054324</v>
      </c>
      <c r="AZ206" s="57">
        <f t="shared" si="101"/>
        <v>1</v>
      </c>
      <c r="BA206" s="382">
        <f t="shared" si="102"/>
        <v>10.610329539459689</v>
      </c>
      <c r="BB206" s="382">
        <f t="shared" si="103"/>
        <v>424.41318157838754</v>
      </c>
    </row>
    <row r="207" spans="1:54" x14ac:dyDescent="0.25">
      <c r="A207" s="57">
        <f t="shared" si="80"/>
        <v>205</v>
      </c>
      <c r="B207" s="57">
        <v>1100</v>
      </c>
      <c r="C207" s="57">
        <v>6</v>
      </c>
      <c r="D207" s="57" t="str">
        <f>'[3]1100 KHz'!A19</f>
        <v>01101</v>
      </c>
      <c r="E207" s="57">
        <f>'[3]1100 KHz'!B19</f>
        <v>1.5</v>
      </c>
      <c r="F207" s="57" t="str">
        <f>'[3]1100 KHz'!C19</f>
        <v>12</v>
      </c>
      <c r="G207" s="57" t="str">
        <f>'[3]1100 KHz'!D19</f>
        <v>00</v>
      </c>
      <c r="H207" s="57" t="str">
        <f>'[3]1100 KHz'!E19</f>
        <v>01</v>
      </c>
      <c r="I207" s="57" t="str">
        <f>'[3]1100 KHz'!F19</f>
        <v>00</v>
      </c>
      <c r="J207" s="57" t="str">
        <f>'[3]1100 KHz'!G19</f>
        <v>10</v>
      </c>
      <c r="K207" s="57" t="str">
        <f>'[3]1100 KHz'!H19</f>
        <v>20</v>
      </c>
      <c r="L207" s="57" t="str">
        <f>'[3]1100 KHz'!I19</f>
        <v>001000</v>
      </c>
      <c r="M207" s="57" t="str">
        <f>'[3]1100 KHz'!J19</f>
        <v>00</v>
      </c>
      <c r="N207" s="57" t="str">
        <f>'[3]1100 KHz'!K19</f>
        <v>42</v>
      </c>
      <c r="O207" s="57" t="str">
        <f>'[3]1100 KHz'!L19</f>
        <v>01</v>
      </c>
      <c r="P207" s="57" t="str">
        <f>'[3]1100 KHz'!M19</f>
        <v>00001</v>
      </c>
      <c r="Q207" s="57" t="str">
        <f>'[3]1100 KHz'!N19</f>
        <v>0</v>
      </c>
      <c r="R207" s="57" t="str">
        <f>'[3]1100 KHz'!O19</f>
        <v>21</v>
      </c>
      <c r="S207" s="57" t="str">
        <f>'[3]1100 KHz'!P19</f>
        <v>001000</v>
      </c>
      <c r="T207" s="57" t="str">
        <f>'[3]1100 KHz'!Q19</f>
        <v>01</v>
      </c>
      <c r="U207" s="57" t="str">
        <f>'[3]1100 KHz'!R19</f>
        <v>02</v>
      </c>
      <c r="V207" s="57" t="str">
        <f>'[3]1100 KHz'!S19</f>
        <v>00</v>
      </c>
      <c r="W207" s="57" t="str">
        <f>'[3]1100 KHz'!T19</f>
        <v>00001</v>
      </c>
      <c r="X207" s="57" t="str">
        <f>'[3]1100 KHz'!U19</f>
        <v>0</v>
      </c>
      <c r="Y207" s="57" t="str">
        <f t="shared" si="90"/>
        <v>1220422102</v>
      </c>
      <c r="Z207" s="57">
        <f t="shared" si="81"/>
        <v>100</v>
      </c>
      <c r="AA207" s="57">
        <f t="shared" si="82"/>
        <v>40</v>
      </c>
      <c r="AB207" s="57">
        <f t="shared" si="83"/>
        <v>1.3331999999999999</v>
      </c>
      <c r="AC207" s="57">
        <f t="shared" si="84"/>
        <v>3.2</v>
      </c>
      <c r="AD207" s="57">
        <f t="shared" si="85"/>
        <v>800</v>
      </c>
      <c r="AE207" s="57">
        <f t="shared" si="86"/>
        <v>50</v>
      </c>
      <c r="AF207" s="57">
        <f t="shared" si="87"/>
        <v>40</v>
      </c>
      <c r="AG207" s="57">
        <f t="shared" si="88"/>
        <v>1.25</v>
      </c>
      <c r="AH207" s="57">
        <f t="shared" si="89"/>
        <v>6.25</v>
      </c>
      <c r="AI207" s="57">
        <v>4000</v>
      </c>
      <c r="AK207" s="57">
        <f t="shared" si="91"/>
        <v>1100</v>
      </c>
      <c r="AL207" s="57">
        <f t="shared" si="92"/>
        <v>13</v>
      </c>
      <c r="AM207" s="57" t="str">
        <f t="shared" si="78"/>
        <v>1220422102</v>
      </c>
      <c r="AN207" s="57">
        <f t="shared" si="78"/>
        <v>100</v>
      </c>
      <c r="AO207" s="57">
        <f t="shared" si="78"/>
        <v>40</v>
      </c>
      <c r="AP207" s="57">
        <f t="shared" si="93"/>
        <v>80</v>
      </c>
      <c r="AQ207" s="57">
        <f t="shared" si="94"/>
        <v>106.65599999999999</v>
      </c>
      <c r="AR207" s="57">
        <f t="shared" si="95"/>
        <v>3.2</v>
      </c>
      <c r="AS207" s="57">
        <f t="shared" si="79"/>
        <v>50</v>
      </c>
      <c r="AT207" s="57">
        <f t="shared" si="79"/>
        <v>40</v>
      </c>
      <c r="AU207" s="57">
        <f t="shared" si="96"/>
        <v>250</v>
      </c>
      <c r="AV207" s="57">
        <f t="shared" si="97"/>
        <v>6.25</v>
      </c>
      <c r="AW207" s="57">
        <f t="shared" si="98"/>
        <v>4</v>
      </c>
      <c r="AX207" s="382">
        <f t="shared" si="99"/>
        <v>37.305670354198398</v>
      </c>
      <c r="AY207" s="382">
        <f t="shared" si="100"/>
        <v>1243.3979929054324</v>
      </c>
      <c r="AZ207" s="57">
        <f t="shared" si="101"/>
        <v>2</v>
      </c>
      <c r="BA207" s="382">
        <f t="shared" si="102"/>
        <v>15.915494309189533</v>
      </c>
      <c r="BB207" s="382">
        <f t="shared" si="103"/>
        <v>636.61977236758139</v>
      </c>
    </row>
    <row r="208" spans="1:54" x14ac:dyDescent="0.25">
      <c r="A208" s="57">
        <f t="shared" si="80"/>
        <v>206</v>
      </c>
      <c r="B208" s="57">
        <v>1100</v>
      </c>
      <c r="C208" s="57">
        <v>6</v>
      </c>
      <c r="D208" s="57" t="str">
        <f>'[3]1100 KHz'!A20</f>
        <v>01110</v>
      </c>
      <c r="E208" s="57">
        <f>'[3]1100 KHz'!B20</f>
        <v>1.5</v>
      </c>
      <c r="F208" s="57" t="str">
        <f>'[3]1100 KHz'!C20</f>
        <v>12</v>
      </c>
      <c r="G208" s="57" t="str">
        <f>'[3]1100 KHz'!D20</f>
        <v>00</v>
      </c>
      <c r="H208" s="57" t="str">
        <f>'[3]1100 KHz'!E20</f>
        <v>01</v>
      </c>
      <c r="I208" s="57" t="str">
        <f>'[3]1100 KHz'!F20</f>
        <v>00</v>
      </c>
      <c r="J208" s="57" t="str">
        <f>'[3]1100 KHz'!G20</f>
        <v>10</v>
      </c>
      <c r="K208" s="57" t="str">
        <f>'[3]1100 KHz'!H20</f>
        <v>40</v>
      </c>
      <c r="L208" s="57" t="str">
        <f>'[3]1100 KHz'!I20</f>
        <v>010000</v>
      </c>
      <c r="M208" s="57" t="str">
        <f>'[3]1100 KHz'!J20</f>
        <v>00</v>
      </c>
      <c r="N208" s="57" t="str">
        <f>'[3]1100 KHz'!K20</f>
        <v>42</v>
      </c>
      <c r="O208" s="57" t="str">
        <f>'[3]1100 KHz'!L20</f>
        <v>01</v>
      </c>
      <c r="P208" s="57" t="str">
        <f>'[3]1100 KHz'!M20</f>
        <v>00001</v>
      </c>
      <c r="Q208" s="57" t="str">
        <f>'[3]1100 KHz'!N20</f>
        <v>0</v>
      </c>
      <c r="R208" s="57" t="str">
        <f>'[3]1100 KHz'!O20</f>
        <v>21</v>
      </c>
      <c r="S208" s="57" t="str">
        <f>'[3]1100 KHz'!P20</f>
        <v>001000</v>
      </c>
      <c r="T208" s="57" t="str">
        <f>'[3]1100 KHz'!Q20</f>
        <v>01</v>
      </c>
      <c r="U208" s="57" t="str">
        <f>'[3]1100 KHz'!R20</f>
        <v>02</v>
      </c>
      <c r="V208" s="57" t="str">
        <f>'[3]1100 KHz'!S20</f>
        <v>00</v>
      </c>
      <c r="W208" s="57" t="str">
        <f>'[3]1100 KHz'!T20</f>
        <v>00001</v>
      </c>
      <c r="X208" s="57" t="str">
        <f>'[3]1100 KHz'!U20</f>
        <v>0</v>
      </c>
      <c r="Y208" s="57" t="str">
        <f t="shared" si="90"/>
        <v>1240422102</v>
      </c>
      <c r="Z208" s="57">
        <f t="shared" si="81"/>
        <v>100</v>
      </c>
      <c r="AA208" s="57">
        <f t="shared" si="82"/>
        <v>40</v>
      </c>
      <c r="AB208" s="57">
        <f t="shared" si="83"/>
        <v>1.3331999999999999</v>
      </c>
      <c r="AC208" s="57">
        <f t="shared" si="84"/>
        <v>3.2</v>
      </c>
      <c r="AD208" s="57">
        <f t="shared" si="85"/>
        <v>800</v>
      </c>
      <c r="AE208" s="57">
        <f t="shared" si="86"/>
        <v>50</v>
      </c>
      <c r="AF208" s="57">
        <f t="shared" si="87"/>
        <v>80</v>
      </c>
      <c r="AG208" s="57">
        <f t="shared" si="88"/>
        <v>1.25</v>
      </c>
      <c r="AH208" s="57">
        <f t="shared" si="89"/>
        <v>6.25</v>
      </c>
      <c r="AI208" s="57">
        <v>4000</v>
      </c>
      <c r="AK208" s="57">
        <f t="shared" si="91"/>
        <v>1100</v>
      </c>
      <c r="AL208" s="57">
        <f t="shared" si="92"/>
        <v>14</v>
      </c>
      <c r="AM208" s="57" t="str">
        <f t="shared" si="78"/>
        <v>1240422102</v>
      </c>
      <c r="AN208" s="57">
        <f t="shared" si="78"/>
        <v>100</v>
      </c>
      <c r="AO208" s="57">
        <f t="shared" si="78"/>
        <v>40</v>
      </c>
      <c r="AP208" s="57">
        <f t="shared" si="93"/>
        <v>80</v>
      </c>
      <c r="AQ208" s="57">
        <f t="shared" si="94"/>
        <v>106.65599999999999</v>
      </c>
      <c r="AR208" s="57">
        <f t="shared" si="95"/>
        <v>3.2</v>
      </c>
      <c r="AS208" s="57">
        <f t="shared" si="79"/>
        <v>50</v>
      </c>
      <c r="AT208" s="57">
        <f t="shared" si="79"/>
        <v>80</v>
      </c>
      <c r="AU208" s="57">
        <f t="shared" si="96"/>
        <v>250</v>
      </c>
      <c r="AV208" s="57">
        <f t="shared" si="97"/>
        <v>6.25</v>
      </c>
      <c r="AW208" s="57">
        <f t="shared" si="98"/>
        <v>4</v>
      </c>
      <c r="AX208" s="382">
        <f t="shared" si="99"/>
        <v>37.305670354198398</v>
      </c>
      <c r="AY208" s="382">
        <f t="shared" si="100"/>
        <v>1243.3979929054324</v>
      </c>
      <c r="AZ208" s="57">
        <f t="shared" si="101"/>
        <v>4</v>
      </c>
      <c r="BA208" s="382">
        <f t="shared" si="102"/>
        <v>7.9577471545947667</v>
      </c>
      <c r="BB208" s="382">
        <f t="shared" si="103"/>
        <v>318.3098861837907</v>
      </c>
    </row>
    <row r="209" spans="1:54" x14ac:dyDescent="0.25">
      <c r="A209" s="57">
        <f t="shared" si="80"/>
        <v>207</v>
      </c>
      <c r="B209" s="57">
        <v>1100</v>
      </c>
      <c r="C209" s="57">
        <v>6</v>
      </c>
      <c r="D209" s="57" t="str">
        <f>'[3]1100 KHz'!A21</f>
        <v>01111</v>
      </c>
      <c r="E209" s="57">
        <f>'[3]1100 KHz'!B21</f>
        <v>1.5</v>
      </c>
      <c r="F209" s="57" t="str">
        <f>'[3]1100 KHz'!C21</f>
        <v>12</v>
      </c>
      <c r="G209" s="57" t="str">
        <f>'[3]1100 KHz'!D21</f>
        <v>00</v>
      </c>
      <c r="H209" s="57" t="str">
        <f>'[3]1100 KHz'!E21</f>
        <v>01</v>
      </c>
      <c r="I209" s="57" t="str">
        <f>'[3]1100 KHz'!F21</f>
        <v>00</v>
      </c>
      <c r="J209" s="57" t="str">
        <f>'[3]1100 KHz'!G21</f>
        <v>10</v>
      </c>
      <c r="K209" s="57" t="str">
        <f>'[3]1100 KHz'!H21</f>
        <v>80</v>
      </c>
      <c r="L209" s="57" t="str">
        <f>'[3]1100 KHz'!I21</f>
        <v>100000</v>
      </c>
      <c r="M209" s="57" t="str">
        <f>'[3]1100 KHz'!J21</f>
        <v>00</v>
      </c>
      <c r="N209" s="57" t="str">
        <f>'[3]1100 KHz'!K21</f>
        <v>42</v>
      </c>
      <c r="O209" s="57" t="str">
        <f>'[3]1100 KHz'!L21</f>
        <v>01</v>
      </c>
      <c r="P209" s="57" t="str">
        <f>'[3]1100 KHz'!M21</f>
        <v>00001</v>
      </c>
      <c r="Q209" s="57" t="str">
        <f>'[3]1100 KHz'!N21</f>
        <v>0</v>
      </c>
      <c r="R209" s="57" t="str">
        <f>'[3]1100 KHz'!O21</f>
        <v>21</v>
      </c>
      <c r="S209" s="57" t="str">
        <f>'[3]1100 KHz'!P21</f>
        <v>001000</v>
      </c>
      <c r="T209" s="57" t="str">
        <f>'[3]1100 KHz'!Q21</f>
        <v>01</v>
      </c>
      <c r="U209" s="57" t="str">
        <f>'[3]1100 KHz'!R21</f>
        <v>02</v>
      </c>
      <c r="V209" s="57" t="str">
        <f>'[3]1100 KHz'!S21</f>
        <v>00</v>
      </c>
      <c r="W209" s="57" t="str">
        <f>'[3]1100 KHz'!T21</f>
        <v>00001</v>
      </c>
      <c r="X209" s="57" t="str">
        <f>'[3]1100 KHz'!U21</f>
        <v>0</v>
      </c>
      <c r="Y209" s="57" t="str">
        <f t="shared" si="90"/>
        <v>1280422102</v>
      </c>
      <c r="Z209" s="57">
        <f t="shared" si="81"/>
        <v>100</v>
      </c>
      <c r="AA209" s="57">
        <f t="shared" si="82"/>
        <v>40</v>
      </c>
      <c r="AB209" s="57">
        <f t="shared" si="83"/>
        <v>1.3331999999999999</v>
      </c>
      <c r="AC209" s="57">
        <f t="shared" si="84"/>
        <v>3.2</v>
      </c>
      <c r="AD209" s="57">
        <f t="shared" si="85"/>
        <v>800</v>
      </c>
      <c r="AE209" s="57">
        <f t="shared" si="86"/>
        <v>50</v>
      </c>
      <c r="AF209" s="57">
        <f t="shared" si="87"/>
        <v>160</v>
      </c>
      <c r="AG209" s="57">
        <f t="shared" si="88"/>
        <v>1.25</v>
      </c>
      <c r="AH209" s="57">
        <f t="shared" si="89"/>
        <v>6.25</v>
      </c>
      <c r="AI209" s="57">
        <v>4000</v>
      </c>
      <c r="AK209" s="57">
        <f t="shared" si="91"/>
        <v>1100</v>
      </c>
      <c r="AL209" s="57">
        <f t="shared" si="92"/>
        <v>15</v>
      </c>
      <c r="AM209" s="57" t="str">
        <f t="shared" ref="AM209:AO257" si="104">Y209</f>
        <v>1280422102</v>
      </c>
      <c r="AN209" s="57">
        <f t="shared" si="104"/>
        <v>100</v>
      </c>
      <c r="AO209" s="57">
        <f t="shared" si="104"/>
        <v>40</v>
      </c>
      <c r="AP209" s="57">
        <f t="shared" si="93"/>
        <v>80</v>
      </c>
      <c r="AQ209" s="57">
        <f t="shared" si="94"/>
        <v>106.65599999999999</v>
      </c>
      <c r="AR209" s="57">
        <f t="shared" si="95"/>
        <v>3.2</v>
      </c>
      <c r="AS209" s="57">
        <f t="shared" ref="AS209:AT257" si="105">AE209</f>
        <v>50</v>
      </c>
      <c r="AT209" s="57">
        <f t="shared" si="105"/>
        <v>160</v>
      </c>
      <c r="AU209" s="57">
        <f t="shared" si="96"/>
        <v>250</v>
      </c>
      <c r="AV209" s="57">
        <f t="shared" si="97"/>
        <v>6.25</v>
      </c>
      <c r="AW209" s="57">
        <f t="shared" si="98"/>
        <v>4</v>
      </c>
      <c r="AX209" s="382">
        <f t="shared" si="99"/>
        <v>37.305670354198398</v>
      </c>
      <c r="AY209" s="382">
        <f t="shared" si="100"/>
        <v>1243.3979929054324</v>
      </c>
      <c r="AZ209" s="57">
        <f t="shared" si="101"/>
        <v>8</v>
      </c>
      <c r="BA209" s="382">
        <f t="shared" si="102"/>
        <v>3.9788735772973833</v>
      </c>
      <c r="BB209" s="382">
        <f t="shared" si="103"/>
        <v>159.15494309189535</v>
      </c>
    </row>
    <row r="210" spans="1:54" x14ac:dyDescent="0.25">
      <c r="A210" s="57">
        <f t="shared" si="80"/>
        <v>208</v>
      </c>
      <c r="B210" s="57">
        <v>1100</v>
      </c>
      <c r="C210" s="57">
        <v>6</v>
      </c>
      <c r="D210" s="57" t="str">
        <f>'[3]1100 KHz'!A22</f>
        <v>10000</v>
      </c>
      <c r="E210" s="57">
        <f>'[3]1100 KHz'!B22</f>
        <v>1.5</v>
      </c>
      <c r="F210" s="57" t="str">
        <f>'[3]1100 KHz'!C22</f>
        <v>12</v>
      </c>
      <c r="G210" s="57" t="str">
        <f>'[3]1100 KHz'!D22</f>
        <v>00</v>
      </c>
      <c r="H210" s="57" t="str">
        <f>'[3]1100 KHz'!E22</f>
        <v>01</v>
      </c>
      <c r="I210" s="57" t="str">
        <f>'[3]1100 KHz'!F22</f>
        <v>00</v>
      </c>
      <c r="J210" s="57" t="str">
        <f>'[3]1100 KHz'!G22</f>
        <v>10</v>
      </c>
      <c r="K210" s="57" t="str">
        <f>'[3]1100 KHz'!H22</f>
        <v>09</v>
      </c>
      <c r="L210" s="57" t="str">
        <f>'[3]1100 KHz'!I22</f>
        <v>000010</v>
      </c>
      <c r="M210" s="57" t="str">
        <f>'[3]1100 KHz'!J22</f>
        <v>01</v>
      </c>
      <c r="N210" s="57" t="str">
        <f>'[3]1100 KHz'!K22</f>
        <v>8C</v>
      </c>
      <c r="O210" s="57" t="str">
        <f>'[3]1100 KHz'!L22</f>
        <v>10</v>
      </c>
      <c r="P210" s="57" t="str">
        <f>'[3]1100 KHz'!M22</f>
        <v>00110</v>
      </c>
      <c r="Q210" s="57" t="str">
        <f>'[3]1100 KHz'!N22</f>
        <v>0</v>
      </c>
      <c r="R210" s="57" t="str">
        <f>'[3]1100 KHz'!O22</f>
        <v>28</v>
      </c>
      <c r="S210" s="57" t="str">
        <f>'[3]1100 KHz'!P22</f>
        <v>001010</v>
      </c>
      <c r="T210" s="57" t="str">
        <f>'[3]1100 KHz'!Q22</f>
        <v>00</v>
      </c>
      <c r="U210" s="57" t="str">
        <f>'[3]1100 KHz'!R22</f>
        <v>C2</v>
      </c>
      <c r="V210" s="57" t="str">
        <f>'[3]1100 KHz'!S22</f>
        <v>11</v>
      </c>
      <c r="W210" s="57" t="str">
        <f>'[3]1100 KHz'!T22</f>
        <v>00001</v>
      </c>
      <c r="X210" s="57" t="str">
        <f>'[3]1100 KHz'!U22</f>
        <v>0</v>
      </c>
      <c r="Y210" s="57" t="str">
        <f t="shared" si="90"/>
        <v>12098C28C2</v>
      </c>
      <c r="Z210" s="57">
        <f t="shared" si="81"/>
        <v>100</v>
      </c>
      <c r="AA210" s="57">
        <f t="shared" si="82"/>
        <v>50</v>
      </c>
      <c r="AB210" s="57">
        <f t="shared" si="83"/>
        <v>0.99990000000000001</v>
      </c>
      <c r="AC210" s="57">
        <f t="shared" si="84"/>
        <v>3.2</v>
      </c>
      <c r="AD210" s="57">
        <f t="shared" si="85"/>
        <v>800</v>
      </c>
      <c r="AE210" s="57">
        <f t="shared" si="86"/>
        <v>50</v>
      </c>
      <c r="AF210" s="57">
        <f t="shared" si="87"/>
        <v>10</v>
      </c>
      <c r="AG210" s="57">
        <f t="shared" si="88"/>
        <v>7.5</v>
      </c>
      <c r="AH210" s="57">
        <f t="shared" si="89"/>
        <v>37.5</v>
      </c>
      <c r="AI210" s="57">
        <v>4000</v>
      </c>
      <c r="AK210" s="57">
        <f t="shared" si="91"/>
        <v>1100</v>
      </c>
      <c r="AL210" s="57">
        <f t="shared" si="92"/>
        <v>16</v>
      </c>
      <c r="AM210" s="57" t="str">
        <f t="shared" si="104"/>
        <v>12098C28C2</v>
      </c>
      <c r="AN210" s="57">
        <f t="shared" si="104"/>
        <v>100</v>
      </c>
      <c r="AO210" s="57">
        <f t="shared" si="104"/>
        <v>50</v>
      </c>
      <c r="AP210" s="57">
        <f t="shared" si="93"/>
        <v>80</v>
      </c>
      <c r="AQ210" s="57">
        <f t="shared" si="94"/>
        <v>79.992000000000004</v>
      </c>
      <c r="AR210" s="57">
        <f t="shared" si="95"/>
        <v>3.2</v>
      </c>
      <c r="AS210" s="57">
        <f t="shared" si="105"/>
        <v>50</v>
      </c>
      <c r="AT210" s="57">
        <f t="shared" si="105"/>
        <v>10</v>
      </c>
      <c r="AU210" s="57">
        <f t="shared" si="96"/>
        <v>1500</v>
      </c>
      <c r="AV210" s="57">
        <f t="shared" si="97"/>
        <v>37.5</v>
      </c>
      <c r="AW210" s="57">
        <f t="shared" si="98"/>
        <v>5</v>
      </c>
      <c r="AX210" s="382">
        <f t="shared" si="99"/>
        <v>39.792715044478271</v>
      </c>
      <c r="AY210" s="382">
        <f t="shared" si="100"/>
        <v>994.71839432434558</v>
      </c>
      <c r="AZ210" s="57">
        <f t="shared" si="101"/>
        <v>0.5</v>
      </c>
      <c r="BA210" s="382">
        <f t="shared" si="102"/>
        <v>10.610329539459689</v>
      </c>
      <c r="BB210" s="382">
        <f t="shared" si="103"/>
        <v>424.41318157838754</v>
      </c>
    </row>
    <row r="211" spans="1:54" x14ac:dyDescent="0.25">
      <c r="A211" s="57">
        <f t="shared" si="80"/>
        <v>209</v>
      </c>
      <c r="B211" s="57">
        <v>1100</v>
      </c>
      <c r="C211" s="57">
        <v>6</v>
      </c>
      <c r="D211" s="57" t="str">
        <f>'[3]1100 KHz'!A23</f>
        <v>10001</v>
      </c>
      <c r="E211" s="57">
        <f>'[3]1100 KHz'!B23</f>
        <v>1.5</v>
      </c>
      <c r="F211" s="57" t="str">
        <f>'[3]1100 KHz'!C23</f>
        <v>12</v>
      </c>
      <c r="G211" s="57" t="str">
        <f>'[3]1100 KHz'!D23</f>
        <v>00</v>
      </c>
      <c r="H211" s="57" t="str">
        <f>'[3]1100 KHz'!E23</f>
        <v>01</v>
      </c>
      <c r="I211" s="57" t="str">
        <f>'[3]1100 KHz'!F23</f>
        <v>00</v>
      </c>
      <c r="J211" s="57" t="str">
        <f>'[3]1100 KHz'!G23</f>
        <v>10</v>
      </c>
      <c r="K211" s="57" t="str">
        <f>'[3]1100 KHz'!H23</f>
        <v>10</v>
      </c>
      <c r="L211" s="57" t="str">
        <f>'[3]1100 KHz'!I23</f>
        <v>000100</v>
      </c>
      <c r="M211" s="57" t="str">
        <f>'[3]1100 KHz'!J23</f>
        <v>00</v>
      </c>
      <c r="N211" s="57" t="str">
        <f>'[3]1100 KHz'!K23</f>
        <v>C6</v>
      </c>
      <c r="O211" s="57" t="str">
        <f>'[3]1100 KHz'!L23</f>
        <v>11</v>
      </c>
      <c r="P211" s="57" t="str">
        <f>'[3]1100 KHz'!M23</f>
        <v>00011</v>
      </c>
      <c r="Q211" s="57" t="str">
        <f>'[3]1100 KHz'!N23</f>
        <v>0</v>
      </c>
      <c r="R211" s="57" t="str">
        <f>'[3]1100 KHz'!O23</f>
        <v>28</v>
      </c>
      <c r="S211" s="57" t="str">
        <f>'[3]1100 KHz'!P23</f>
        <v>001010</v>
      </c>
      <c r="T211" s="57" t="str">
        <f>'[3]1100 KHz'!Q23</f>
        <v>00</v>
      </c>
      <c r="U211" s="57" t="str">
        <f>'[3]1100 KHz'!R23</f>
        <v>C2</v>
      </c>
      <c r="V211" s="57" t="str">
        <f>'[3]1100 KHz'!S23</f>
        <v>11</v>
      </c>
      <c r="W211" s="57" t="str">
        <f>'[3]1100 KHz'!T23</f>
        <v>00001</v>
      </c>
      <c r="X211" s="57" t="str">
        <f>'[3]1100 KHz'!U23</f>
        <v>0</v>
      </c>
      <c r="Y211" s="57" t="str">
        <f t="shared" si="90"/>
        <v>1210C628C2</v>
      </c>
      <c r="Z211" s="57">
        <f t="shared" si="81"/>
        <v>100</v>
      </c>
      <c r="AA211" s="57">
        <f t="shared" si="82"/>
        <v>50</v>
      </c>
      <c r="AB211" s="57">
        <f t="shared" si="83"/>
        <v>0.99990000000000001</v>
      </c>
      <c r="AC211" s="57">
        <f t="shared" si="84"/>
        <v>3.2</v>
      </c>
      <c r="AD211" s="57">
        <f t="shared" si="85"/>
        <v>800</v>
      </c>
      <c r="AE211" s="57">
        <f t="shared" si="86"/>
        <v>50</v>
      </c>
      <c r="AF211" s="57">
        <f t="shared" si="87"/>
        <v>20</v>
      </c>
      <c r="AG211" s="57">
        <f t="shared" si="88"/>
        <v>3.75</v>
      </c>
      <c r="AH211" s="57">
        <f t="shared" si="89"/>
        <v>18.75</v>
      </c>
      <c r="AI211" s="57">
        <v>4000</v>
      </c>
      <c r="AK211" s="57">
        <f t="shared" si="91"/>
        <v>1100</v>
      </c>
      <c r="AL211" s="57">
        <f t="shared" si="92"/>
        <v>17</v>
      </c>
      <c r="AM211" s="57" t="str">
        <f t="shared" si="104"/>
        <v>1210C628C2</v>
      </c>
      <c r="AN211" s="57">
        <f t="shared" si="104"/>
        <v>100</v>
      </c>
      <c r="AO211" s="57">
        <f t="shared" si="104"/>
        <v>50</v>
      </c>
      <c r="AP211" s="57">
        <f t="shared" si="93"/>
        <v>80</v>
      </c>
      <c r="AQ211" s="57">
        <f t="shared" si="94"/>
        <v>79.992000000000004</v>
      </c>
      <c r="AR211" s="57">
        <f t="shared" si="95"/>
        <v>3.2</v>
      </c>
      <c r="AS211" s="57">
        <f t="shared" si="105"/>
        <v>50</v>
      </c>
      <c r="AT211" s="57">
        <f t="shared" si="105"/>
        <v>20</v>
      </c>
      <c r="AU211" s="57">
        <f t="shared" si="96"/>
        <v>750</v>
      </c>
      <c r="AV211" s="57">
        <f t="shared" si="97"/>
        <v>18.75</v>
      </c>
      <c r="AW211" s="57">
        <f t="shared" si="98"/>
        <v>5</v>
      </c>
      <c r="AX211" s="382">
        <f t="shared" si="99"/>
        <v>39.792715044478271</v>
      </c>
      <c r="AY211" s="382">
        <f t="shared" si="100"/>
        <v>994.71839432434558</v>
      </c>
      <c r="AZ211" s="57">
        <f t="shared" si="101"/>
        <v>1</v>
      </c>
      <c r="BA211" s="382">
        <f t="shared" si="102"/>
        <v>10.610329539459689</v>
      </c>
      <c r="BB211" s="382">
        <f t="shared" si="103"/>
        <v>424.41318157838754</v>
      </c>
    </row>
    <row r="212" spans="1:54" x14ac:dyDescent="0.25">
      <c r="A212" s="57">
        <f t="shared" si="80"/>
        <v>210</v>
      </c>
      <c r="B212" s="57">
        <v>1100</v>
      </c>
      <c r="C212" s="57">
        <v>6</v>
      </c>
      <c r="D212" s="57" t="str">
        <f>'[3]1100 KHz'!A24</f>
        <v>10010</v>
      </c>
      <c r="E212" s="57">
        <f>'[3]1100 KHz'!B24</f>
        <v>1.5</v>
      </c>
      <c r="F212" s="57" t="str">
        <f>'[3]1100 KHz'!C24</f>
        <v>12</v>
      </c>
      <c r="G212" s="57" t="str">
        <f>'[3]1100 KHz'!D24</f>
        <v>00</v>
      </c>
      <c r="H212" s="57" t="str">
        <f>'[3]1100 KHz'!E24</f>
        <v>01</v>
      </c>
      <c r="I212" s="57" t="str">
        <f>'[3]1100 KHz'!F24</f>
        <v>00</v>
      </c>
      <c r="J212" s="57" t="str">
        <f>'[3]1100 KHz'!G24</f>
        <v>10</v>
      </c>
      <c r="K212" s="57" t="str">
        <f>'[3]1100 KHz'!H24</f>
        <v>20</v>
      </c>
      <c r="L212" s="57" t="str">
        <f>'[3]1100 KHz'!I24</f>
        <v>001000</v>
      </c>
      <c r="M212" s="57" t="str">
        <f>'[3]1100 KHz'!J24</f>
        <v>00</v>
      </c>
      <c r="N212" s="57" t="str">
        <f>'[3]1100 KHz'!K24</f>
        <v>42</v>
      </c>
      <c r="O212" s="57" t="str">
        <f>'[3]1100 KHz'!L24</f>
        <v>01</v>
      </c>
      <c r="P212" s="57" t="str">
        <f>'[3]1100 KHz'!M24</f>
        <v>00001</v>
      </c>
      <c r="Q212" s="57" t="str">
        <f>'[3]1100 KHz'!N24</f>
        <v>0</v>
      </c>
      <c r="R212" s="57" t="str">
        <f>'[3]1100 KHz'!O24</f>
        <v>28</v>
      </c>
      <c r="S212" s="57" t="str">
        <f>'[3]1100 KHz'!P24</f>
        <v>001010</v>
      </c>
      <c r="T212" s="57" t="str">
        <f>'[3]1100 KHz'!Q24</f>
        <v>00</v>
      </c>
      <c r="U212" s="57" t="str">
        <f>'[3]1100 KHz'!R24</f>
        <v>C2</v>
      </c>
      <c r="V212" s="57" t="str">
        <f>'[3]1100 KHz'!S24</f>
        <v>11</v>
      </c>
      <c r="W212" s="57" t="str">
        <f>'[3]1100 KHz'!T24</f>
        <v>00001</v>
      </c>
      <c r="X212" s="57" t="str">
        <f>'[3]1100 KHz'!U24</f>
        <v>0</v>
      </c>
      <c r="Y212" s="57" t="str">
        <f t="shared" si="90"/>
        <v>12204228C2</v>
      </c>
      <c r="Z212" s="57">
        <f t="shared" si="81"/>
        <v>100</v>
      </c>
      <c r="AA212" s="57">
        <f t="shared" si="82"/>
        <v>50</v>
      </c>
      <c r="AB212" s="57">
        <f t="shared" si="83"/>
        <v>0.99990000000000001</v>
      </c>
      <c r="AC212" s="57">
        <f t="shared" si="84"/>
        <v>3.2</v>
      </c>
      <c r="AD212" s="57">
        <f t="shared" si="85"/>
        <v>800</v>
      </c>
      <c r="AE212" s="57">
        <f t="shared" si="86"/>
        <v>50</v>
      </c>
      <c r="AF212" s="57">
        <f t="shared" si="87"/>
        <v>40</v>
      </c>
      <c r="AG212" s="57">
        <f t="shared" si="88"/>
        <v>1.25</v>
      </c>
      <c r="AH212" s="57">
        <f t="shared" si="89"/>
        <v>6.25</v>
      </c>
      <c r="AI212" s="57">
        <v>4000</v>
      </c>
      <c r="AK212" s="57">
        <f t="shared" si="91"/>
        <v>1100</v>
      </c>
      <c r="AL212" s="57">
        <f t="shared" si="92"/>
        <v>18</v>
      </c>
      <c r="AM212" s="57" t="str">
        <f t="shared" si="104"/>
        <v>12204228C2</v>
      </c>
      <c r="AN212" s="57">
        <f t="shared" si="104"/>
        <v>100</v>
      </c>
      <c r="AO212" s="57">
        <f t="shared" si="104"/>
        <v>50</v>
      </c>
      <c r="AP212" s="57">
        <f t="shared" si="93"/>
        <v>80</v>
      </c>
      <c r="AQ212" s="57">
        <f t="shared" si="94"/>
        <v>79.992000000000004</v>
      </c>
      <c r="AR212" s="57">
        <f t="shared" si="95"/>
        <v>3.2</v>
      </c>
      <c r="AS212" s="57">
        <f t="shared" si="105"/>
        <v>50</v>
      </c>
      <c r="AT212" s="57">
        <f t="shared" si="105"/>
        <v>40</v>
      </c>
      <c r="AU212" s="57">
        <f t="shared" si="96"/>
        <v>250</v>
      </c>
      <c r="AV212" s="57">
        <f t="shared" si="97"/>
        <v>6.25</v>
      </c>
      <c r="AW212" s="57">
        <f t="shared" si="98"/>
        <v>5</v>
      </c>
      <c r="AX212" s="382">
        <f t="shared" si="99"/>
        <v>39.792715044478271</v>
      </c>
      <c r="AY212" s="382">
        <f t="shared" si="100"/>
        <v>994.71839432434558</v>
      </c>
      <c r="AZ212" s="57">
        <f t="shared" si="101"/>
        <v>2</v>
      </c>
      <c r="BA212" s="382">
        <f t="shared" si="102"/>
        <v>15.915494309189533</v>
      </c>
      <c r="BB212" s="382">
        <f t="shared" si="103"/>
        <v>636.61977236758139</v>
      </c>
    </row>
    <row r="213" spans="1:54" x14ac:dyDescent="0.25">
      <c r="A213" s="57">
        <f t="shared" si="80"/>
        <v>211</v>
      </c>
      <c r="B213" s="57">
        <v>1100</v>
      </c>
      <c r="C213" s="57">
        <v>6</v>
      </c>
      <c r="D213" s="57" t="str">
        <f>'[3]1100 KHz'!A25</f>
        <v>10011</v>
      </c>
      <c r="E213" s="57">
        <f>'[3]1100 KHz'!B25</f>
        <v>1.5</v>
      </c>
      <c r="F213" s="57" t="str">
        <f>'[3]1100 KHz'!C25</f>
        <v>12</v>
      </c>
      <c r="G213" s="57" t="str">
        <f>'[3]1100 KHz'!D25</f>
        <v>00</v>
      </c>
      <c r="H213" s="57" t="str">
        <f>'[3]1100 KHz'!E25</f>
        <v>01</v>
      </c>
      <c r="I213" s="57" t="str">
        <f>'[3]1100 KHz'!F25</f>
        <v>00</v>
      </c>
      <c r="J213" s="57" t="str">
        <f>'[3]1100 KHz'!G25</f>
        <v>10</v>
      </c>
      <c r="K213" s="57" t="str">
        <f>'[3]1100 KHz'!H25</f>
        <v>40</v>
      </c>
      <c r="L213" s="57" t="str">
        <f>'[3]1100 KHz'!I25</f>
        <v>010000</v>
      </c>
      <c r="M213" s="57" t="str">
        <f>'[3]1100 KHz'!J25</f>
        <v>00</v>
      </c>
      <c r="N213" s="57" t="str">
        <f>'[3]1100 KHz'!K25</f>
        <v>42</v>
      </c>
      <c r="O213" s="57" t="str">
        <f>'[3]1100 KHz'!L25</f>
        <v>01</v>
      </c>
      <c r="P213" s="57" t="str">
        <f>'[3]1100 KHz'!M25</f>
        <v>00001</v>
      </c>
      <c r="Q213" s="57" t="str">
        <f>'[3]1100 KHz'!N25</f>
        <v>0</v>
      </c>
      <c r="R213" s="57" t="str">
        <f>'[3]1100 KHz'!O25</f>
        <v>28</v>
      </c>
      <c r="S213" s="57" t="str">
        <f>'[3]1100 KHz'!P25</f>
        <v>001010</v>
      </c>
      <c r="T213" s="57" t="str">
        <f>'[3]1100 KHz'!Q25</f>
        <v>00</v>
      </c>
      <c r="U213" s="57" t="str">
        <f>'[3]1100 KHz'!R25</f>
        <v>C2</v>
      </c>
      <c r="V213" s="57" t="str">
        <f>'[3]1100 KHz'!S25</f>
        <v>11</v>
      </c>
      <c r="W213" s="57" t="str">
        <f>'[3]1100 KHz'!T25</f>
        <v>00001</v>
      </c>
      <c r="X213" s="57" t="str">
        <f>'[3]1100 KHz'!U25</f>
        <v>0</v>
      </c>
      <c r="Y213" s="57" t="str">
        <f t="shared" si="90"/>
        <v>12404228C2</v>
      </c>
      <c r="Z213" s="57">
        <f t="shared" si="81"/>
        <v>100</v>
      </c>
      <c r="AA213" s="57">
        <f t="shared" si="82"/>
        <v>50</v>
      </c>
      <c r="AB213" s="57">
        <f t="shared" si="83"/>
        <v>0.99990000000000001</v>
      </c>
      <c r="AC213" s="57">
        <f t="shared" si="84"/>
        <v>3.2</v>
      </c>
      <c r="AD213" s="57">
        <f t="shared" si="85"/>
        <v>800</v>
      </c>
      <c r="AE213" s="57">
        <f t="shared" si="86"/>
        <v>50</v>
      </c>
      <c r="AF213" s="57">
        <f t="shared" si="87"/>
        <v>80</v>
      </c>
      <c r="AG213" s="57">
        <f t="shared" si="88"/>
        <v>1.25</v>
      </c>
      <c r="AH213" s="57">
        <f t="shared" si="89"/>
        <v>6.25</v>
      </c>
      <c r="AI213" s="57">
        <v>4000</v>
      </c>
      <c r="AK213" s="57">
        <f t="shared" si="91"/>
        <v>1100</v>
      </c>
      <c r="AL213" s="57">
        <f t="shared" si="92"/>
        <v>19</v>
      </c>
      <c r="AM213" s="57" t="str">
        <f t="shared" si="104"/>
        <v>12404228C2</v>
      </c>
      <c r="AN213" s="57">
        <f t="shared" si="104"/>
        <v>100</v>
      </c>
      <c r="AO213" s="57">
        <f t="shared" si="104"/>
        <v>50</v>
      </c>
      <c r="AP213" s="57">
        <f t="shared" si="93"/>
        <v>80</v>
      </c>
      <c r="AQ213" s="57">
        <f t="shared" si="94"/>
        <v>79.992000000000004</v>
      </c>
      <c r="AR213" s="57">
        <f t="shared" si="95"/>
        <v>3.2</v>
      </c>
      <c r="AS213" s="57">
        <f t="shared" si="105"/>
        <v>50</v>
      </c>
      <c r="AT213" s="57">
        <f t="shared" si="105"/>
        <v>80</v>
      </c>
      <c r="AU213" s="57">
        <f t="shared" si="96"/>
        <v>250</v>
      </c>
      <c r="AV213" s="57">
        <f t="shared" si="97"/>
        <v>6.25</v>
      </c>
      <c r="AW213" s="57">
        <f t="shared" si="98"/>
        <v>5</v>
      </c>
      <c r="AX213" s="382">
        <f t="shared" si="99"/>
        <v>39.792715044478271</v>
      </c>
      <c r="AY213" s="382">
        <f t="shared" si="100"/>
        <v>994.71839432434558</v>
      </c>
      <c r="AZ213" s="57">
        <f t="shared" si="101"/>
        <v>4</v>
      </c>
      <c r="BA213" s="382">
        <f t="shared" si="102"/>
        <v>7.9577471545947667</v>
      </c>
      <c r="BB213" s="382">
        <f t="shared" si="103"/>
        <v>318.3098861837907</v>
      </c>
    </row>
    <row r="214" spans="1:54" x14ac:dyDescent="0.25">
      <c r="A214" s="57">
        <f t="shared" si="80"/>
        <v>212</v>
      </c>
      <c r="B214" s="57">
        <v>1100</v>
      </c>
      <c r="C214" s="57">
        <v>6</v>
      </c>
      <c r="D214" s="57" t="str">
        <f>'[3]1100 KHz'!A26</f>
        <v>10100</v>
      </c>
      <c r="E214" s="57">
        <f>'[3]1100 KHz'!B26</f>
        <v>1.5</v>
      </c>
      <c r="F214" s="57" t="str">
        <f>'[3]1100 KHz'!C26</f>
        <v>12</v>
      </c>
      <c r="G214" s="57" t="str">
        <f>'[3]1100 KHz'!D26</f>
        <v>00</v>
      </c>
      <c r="H214" s="57" t="str">
        <f>'[3]1100 KHz'!E26</f>
        <v>01</v>
      </c>
      <c r="I214" s="57" t="str">
        <f>'[3]1100 KHz'!F26</f>
        <v>00</v>
      </c>
      <c r="J214" s="57" t="str">
        <f>'[3]1100 KHz'!G26</f>
        <v>10</v>
      </c>
      <c r="K214" s="57" t="str">
        <f>'[3]1100 KHz'!H26</f>
        <v>80</v>
      </c>
      <c r="L214" s="57" t="str">
        <f>'[3]1100 KHz'!I26</f>
        <v>100000</v>
      </c>
      <c r="M214" s="57" t="str">
        <f>'[3]1100 KHz'!J26</f>
        <v>00</v>
      </c>
      <c r="N214" s="57" t="str">
        <f>'[3]1100 KHz'!K26</f>
        <v>42</v>
      </c>
      <c r="O214" s="57" t="str">
        <f>'[3]1100 KHz'!L26</f>
        <v>01</v>
      </c>
      <c r="P214" s="57" t="str">
        <f>'[3]1100 KHz'!M26</f>
        <v>00001</v>
      </c>
      <c r="Q214" s="57" t="str">
        <f>'[3]1100 KHz'!N26</f>
        <v>0</v>
      </c>
      <c r="R214" s="57" t="str">
        <f>'[3]1100 KHz'!O26</f>
        <v>28</v>
      </c>
      <c r="S214" s="57" t="str">
        <f>'[3]1100 KHz'!P26</f>
        <v>001010</v>
      </c>
      <c r="T214" s="57" t="str">
        <f>'[3]1100 KHz'!Q26</f>
        <v>00</v>
      </c>
      <c r="U214" s="57" t="str">
        <f>'[3]1100 KHz'!R26</f>
        <v>C2</v>
      </c>
      <c r="V214" s="57" t="str">
        <f>'[3]1100 KHz'!S26</f>
        <v>11</v>
      </c>
      <c r="W214" s="57" t="str">
        <f>'[3]1100 KHz'!T26</f>
        <v>00001</v>
      </c>
      <c r="X214" s="57" t="str">
        <f>'[3]1100 KHz'!U26</f>
        <v>0</v>
      </c>
      <c r="Y214" s="57" t="str">
        <f t="shared" si="90"/>
        <v>12804228C2</v>
      </c>
      <c r="Z214" s="57">
        <f t="shared" si="81"/>
        <v>100</v>
      </c>
      <c r="AA214" s="57">
        <f t="shared" si="82"/>
        <v>50</v>
      </c>
      <c r="AB214" s="57">
        <f t="shared" si="83"/>
        <v>0.99990000000000001</v>
      </c>
      <c r="AC214" s="57">
        <f t="shared" si="84"/>
        <v>3.2</v>
      </c>
      <c r="AD214" s="57">
        <f t="shared" si="85"/>
        <v>800</v>
      </c>
      <c r="AE214" s="57">
        <f t="shared" si="86"/>
        <v>50</v>
      </c>
      <c r="AF214" s="57">
        <f t="shared" si="87"/>
        <v>160</v>
      </c>
      <c r="AG214" s="57">
        <f t="shared" si="88"/>
        <v>1.25</v>
      </c>
      <c r="AH214" s="57">
        <f t="shared" si="89"/>
        <v>6.25</v>
      </c>
      <c r="AI214" s="57">
        <v>4000</v>
      </c>
      <c r="AK214" s="57">
        <f t="shared" si="91"/>
        <v>1100</v>
      </c>
      <c r="AL214" s="57">
        <f t="shared" si="92"/>
        <v>20</v>
      </c>
      <c r="AM214" s="57" t="str">
        <f t="shared" si="104"/>
        <v>12804228C2</v>
      </c>
      <c r="AN214" s="57">
        <f t="shared" si="104"/>
        <v>100</v>
      </c>
      <c r="AO214" s="57">
        <f t="shared" si="104"/>
        <v>50</v>
      </c>
      <c r="AP214" s="57">
        <f t="shared" si="93"/>
        <v>80</v>
      </c>
      <c r="AQ214" s="57">
        <f t="shared" si="94"/>
        <v>79.992000000000004</v>
      </c>
      <c r="AR214" s="57">
        <f t="shared" si="95"/>
        <v>3.2</v>
      </c>
      <c r="AS214" s="57">
        <f t="shared" si="105"/>
        <v>50</v>
      </c>
      <c r="AT214" s="57">
        <f t="shared" si="105"/>
        <v>160</v>
      </c>
      <c r="AU214" s="57">
        <f t="shared" si="96"/>
        <v>250</v>
      </c>
      <c r="AV214" s="57">
        <f t="shared" si="97"/>
        <v>6.25</v>
      </c>
      <c r="AW214" s="57">
        <f t="shared" si="98"/>
        <v>5</v>
      </c>
      <c r="AX214" s="382">
        <f t="shared" si="99"/>
        <v>39.792715044478271</v>
      </c>
      <c r="AY214" s="382">
        <f t="shared" si="100"/>
        <v>994.71839432434558</v>
      </c>
      <c r="AZ214" s="57">
        <f t="shared" si="101"/>
        <v>8</v>
      </c>
      <c r="BA214" s="382">
        <f t="shared" si="102"/>
        <v>3.9788735772973833</v>
      </c>
      <c r="BB214" s="382">
        <f t="shared" si="103"/>
        <v>159.15494309189535</v>
      </c>
    </row>
    <row r="215" spans="1:54" x14ac:dyDescent="0.25">
      <c r="A215" s="57">
        <f t="shared" si="80"/>
        <v>213</v>
      </c>
      <c r="B215" s="57">
        <v>1100</v>
      </c>
      <c r="C215" s="57">
        <v>6</v>
      </c>
      <c r="D215" s="57" t="str">
        <f>'[3]1100 KHz'!A27</f>
        <v>10101</v>
      </c>
      <c r="E215" s="57">
        <f>'[3]1100 KHz'!B27</f>
        <v>1.5</v>
      </c>
      <c r="F215" s="57" t="str">
        <f>'[3]1100 KHz'!C27</f>
        <v>13</v>
      </c>
      <c r="G215" s="57" t="str">
        <f>'[3]1100 KHz'!D27</f>
        <v>00</v>
      </c>
      <c r="H215" s="57" t="str">
        <f>'[3]1100 KHz'!E27</f>
        <v>01</v>
      </c>
      <c r="I215" s="57" t="str">
        <f>'[3]1100 KHz'!F27</f>
        <v>00</v>
      </c>
      <c r="J215" s="57" t="str">
        <f>'[3]1100 KHz'!G27</f>
        <v>11</v>
      </c>
      <c r="K215" s="57" t="str">
        <f>'[3]1100 KHz'!H27</f>
        <v>09</v>
      </c>
      <c r="L215" s="57" t="str">
        <f>'[3]1100 KHz'!I27</f>
        <v>000010</v>
      </c>
      <c r="M215" s="57" t="str">
        <f>'[3]1100 KHz'!J27</f>
        <v>01</v>
      </c>
      <c r="N215" s="57" t="str">
        <f>'[3]1100 KHz'!K27</f>
        <v>8C</v>
      </c>
      <c r="O215" s="57" t="str">
        <f>'[3]1100 KHz'!L27</f>
        <v>10</v>
      </c>
      <c r="P215" s="57" t="str">
        <f>'[3]1100 KHz'!M27</f>
        <v>00110</v>
      </c>
      <c r="Q215" s="57" t="str">
        <f>'[3]1100 KHz'!N27</f>
        <v>0</v>
      </c>
      <c r="R215" s="57" t="str">
        <f>'[3]1100 KHz'!O27</f>
        <v>18</v>
      </c>
      <c r="S215" s="57" t="str">
        <f>'[3]1100 KHz'!P27</f>
        <v>000110</v>
      </c>
      <c r="T215" s="57" t="str">
        <f>'[3]1100 KHz'!Q27</f>
        <v>00</v>
      </c>
      <c r="U215" s="57" t="str">
        <f>'[3]1100 KHz'!R27</f>
        <v>C2</v>
      </c>
      <c r="V215" s="57" t="str">
        <f>'[3]1100 KHz'!S27</f>
        <v>11</v>
      </c>
      <c r="W215" s="57" t="str">
        <f>'[3]1100 KHz'!T27</f>
        <v>00001</v>
      </c>
      <c r="X215" s="57" t="str">
        <f>'[3]1100 KHz'!U27</f>
        <v>0</v>
      </c>
      <c r="Y215" s="57" t="str">
        <f t="shared" si="90"/>
        <v>13098C18C2</v>
      </c>
      <c r="Z215" s="57">
        <f t="shared" si="81"/>
        <v>200</v>
      </c>
      <c r="AA215" s="57">
        <f t="shared" si="82"/>
        <v>30</v>
      </c>
      <c r="AB215" s="57">
        <f t="shared" si="83"/>
        <v>0.99990000000000001</v>
      </c>
      <c r="AC215" s="57">
        <f t="shared" si="84"/>
        <v>3.2</v>
      </c>
      <c r="AD215" s="57">
        <f t="shared" si="85"/>
        <v>800</v>
      </c>
      <c r="AE215" s="57">
        <f t="shared" si="86"/>
        <v>50</v>
      </c>
      <c r="AF215" s="57">
        <f t="shared" si="87"/>
        <v>10</v>
      </c>
      <c r="AG215" s="57">
        <f t="shared" si="88"/>
        <v>7.5</v>
      </c>
      <c r="AH215" s="57">
        <f t="shared" si="89"/>
        <v>37.5</v>
      </c>
      <c r="AI215" s="57">
        <v>4000</v>
      </c>
      <c r="AK215" s="57">
        <f t="shared" si="91"/>
        <v>1100</v>
      </c>
      <c r="AL215" s="57">
        <f t="shared" si="92"/>
        <v>21</v>
      </c>
      <c r="AM215" s="57" t="str">
        <f t="shared" si="104"/>
        <v>13098C18C2</v>
      </c>
      <c r="AN215" s="57">
        <f t="shared" si="104"/>
        <v>200</v>
      </c>
      <c r="AO215" s="57">
        <f t="shared" si="104"/>
        <v>30</v>
      </c>
      <c r="AP215" s="57">
        <f t="shared" si="93"/>
        <v>160</v>
      </c>
      <c r="AQ215" s="57">
        <f t="shared" si="94"/>
        <v>159.98400000000001</v>
      </c>
      <c r="AR215" s="57">
        <f t="shared" si="95"/>
        <v>3.2</v>
      </c>
      <c r="AS215" s="57">
        <f t="shared" si="105"/>
        <v>50</v>
      </c>
      <c r="AT215" s="57">
        <f t="shared" si="105"/>
        <v>10</v>
      </c>
      <c r="AU215" s="57">
        <f t="shared" si="96"/>
        <v>1500</v>
      </c>
      <c r="AV215" s="57">
        <f t="shared" si="97"/>
        <v>37.5</v>
      </c>
      <c r="AW215" s="57">
        <f t="shared" si="98"/>
        <v>6</v>
      </c>
      <c r="AX215" s="382">
        <f t="shared" si="99"/>
        <v>33.160595870398566</v>
      </c>
      <c r="AY215" s="382">
        <f t="shared" si="100"/>
        <v>1657.8639905405764</v>
      </c>
      <c r="AZ215" s="57">
        <f t="shared" si="101"/>
        <v>0.5</v>
      </c>
      <c r="BA215" s="382">
        <f t="shared" si="102"/>
        <v>10.610329539459689</v>
      </c>
      <c r="BB215" s="382">
        <f t="shared" si="103"/>
        <v>424.41318157838754</v>
      </c>
    </row>
    <row r="216" spans="1:54" x14ac:dyDescent="0.25">
      <c r="A216" s="57">
        <f t="shared" si="80"/>
        <v>214</v>
      </c>
      <c r="B216" s="57">
        <v>1100</v>
      </c>
      <c r="C216" s="57">
        <v>6</v>
      </c>
      <c r="D216" s="57" t="str">
        <f>'[3]1100 KHz'!A28</f>
        <v>10110</v>
      </c>
      <c r="E216" s="57">
        <f>'[3]1100 KHz'!B28</f>
        <v>1.5</v>
      </c>
      <c r="F216" s="57" t="str">
        <f>'[3]1100 KHz'!C28</f>
        <v>13</v>
      </c>
      <c r="G216" s="57" t="str">
        <f>'[3]1100 KHz'!D28</f>
        <v>00</v>
      </c>
      <c r="H216" s="57" t="str">
        <f>'[3]1100 KHz'!E28</f>
        <v>01</v>
      </c>
      <c r="I216" s="57" t="str">
        <f>'[3]1100 KHz'!F28</f>
        <v>00</v>
      </c>
      <c r="J216" s="57" t="str">
        <f>'[3]1100 KHz'!G28</f>
        <v>11</v>
      </c>
      <c r="K216" s="57" t="str">
        <f>'[3]1100 KHz'!H28</f>
        <v>10</v>
      </c>
      <c r="L216" s="57" t="str">
        <f>'[3]1100 KHz'!I28</f>
        <v>000100</v>
      </c>
      <c r="M216" s="57" t="str">
        <f>'[3]1100 KHz'!J28</f>
        <v>00</v>
      </c>
      <c r="N216" s="57" t="str">
        <f>'[3]1100 KHz'!K28</f>
        <v>C6</v>
      </c>
      <c r="O216" s="57" t="str">
        <f>'[3]1100 KHz'!L28</f>
        <v>11</v>
      </c>
      <c r="P216" s="57" t="str">
        <f>'[3]1100 KHz'!M28</f>
        <v>00011</v>
      </c>
      <c r="Q216" s="57" t="str">
        <f>'[3]1100 KHz'!N28</f>
        <v>0</v>
      </c>
      <c r="R216" s="57" t="str">
        <f>'[3]1100 KHz'!O28</f>
        <v>18</v>
      </c>
      <c r="S216" s="57" t="str">
        <f>'[3]1100 KHz'!P28</f>
        <v>000110</v>
      </c>
      <c r="T216" s="57" t="str">
        <f>'[3]1100 KHz'!Q28</f>
        <v>00</v>
      </c>
      <c r="U216" s="57" t="str">
        <f>'[3]1100 KHz'!R28</f>
        <v>C2</v>
      </c>
      <c r="V216" s="57" t="str">
        <f>'[3]1100 KHz'!S28</f>
        <v>11</v>
      </c>
      <c r="W216" s="57" t="str">
        <f>'[3]1100 KHz'!T28</f>
        <v>00001</v>
      </c>
      <c r="X216" s="57" t="str">
        <f>'[3]1100 KHz'!U28</f>
        <v>0</v>
      </c>
      <c r="Y216" s="57" t="str">
        <f t="shared" si="90"/>
        <v>1310C618C2</v>
      </c>
      <c r="Z216" s="57">
        <f t="shared" si="81"/>
        <v>200</v>
      </c>
      <c r="AA216" s="57">
        <f t="shared" si="82"/>
        <v>30</v>
      </c>
      <c r="AB216" s="57">
        <f t="shared" si="83"/>
        <v>0.99990000000000001</v>
      </c>
      <c r="AC216" s="57">
        <f t="shared" si="84"/>
        <v>3.2</v>
      </c>
      <c r="AD216" s="57">
        <f t="shared" si="85"/>
        <v>800</v>
      </c>
      <c r="AE216" s="57">
        <f t="shared" si="86"/>
        <v>50</v>
      </c>
      <c r="AF216" s="57">
        <f t="shared" si="87"/>
        <v>20</v>
      </c>
      <c r="AG216" s="57">
        <f t="shared" si="88"/>
        <v>3.75</v>
      </c>
      <c r="AH216" s="57">
        <f t="shared" si="89"/>
        <v>18.75</v>
      </c>
      <c r="AI216" s="57">
        <v>4000</v>
      </c>
      <c r="AK216" s="57">
        <f t="shared" si="91"/>
        <v>1100</v>
      </c>
      <c r="AL216" s="57">
        <f t="shared" si="92"/>
        <v>22</v>
      </c>
      <c r="AM216" s="57" t="str">
        <f t="shared" si="104"/>
        <v>1310C618C2</v>
      </c>
      <c r="AN216" s="57">
        <f t="shared" si="104"/>
        <v>200</v>
      </c>
      <c r="AO216" s="57">
        <f t="shared" si="104"/>
        <v>30</v>
      </c>
      <c r="AP216" s="57">
        <f t="shared" si="93"/>
        <v>160</v>
      </c>
      <c r="AQ216" s="57">
        <f t="shared" si="94"/>
        <v>159.98400000000001</v>
      </c>
      <c r="AR216" s="57">
        <f t="shared" si="95"/>
        <v>3.2</v>
      </c>
      <c r="AS216" s="57">
        <f t="shared" si="105"/>
        <v>50</v>
      </c>
      <c r="AT216" s="57">
        <f t="shared" si="105"/>
        <v>20</v>
      </c>
      <c r="AU216" s="57">
        <f t="shared" si="96"/>
        <v>750</v>
      </c>
      <c r="AV216" s="57">
        <f t="shared" si="97"/>
        <v>18.75</v>
      </c>
      <c r="AW216" s="57">
        <f t="shared" si="98"/>
        <v>6</v>
      </c>
      <c r="AX216" s="382">
        <f t="shared" si="99"/>
        <v>33.160595870398566</v>
      </c>
      <c r="AY216" s="382">
        <f t="shared" si="100"/>
        <v>1657.8639905405764</v>
      </c>
      <c r="AZ216" s="57">
        <f t="shared" si="101"/>
        <v>1</v>
      </c>
      <c r="BA216" s="382">
        <f t="shared" si="102"/>
        <v>10.610329539459689</v>
      </c>
      <c r="BB216" s="382">
        <f t="shared" si="103"/>
        <v>424.41318157838754</v>
      </c>
    </row>
    <row r="217" spans="1:54" x14ac:dyDescent="0.25">
      <c r="A217" s="57">
        <f t="shared" si="80"/>
        <v>215</v>
      </c>
      <c r="B217" s="57">
        <v>1100</v>
      </c>
      <c r="C217" s="57">
        <v>6</v>
      </c>
      <c r="D217" s="57" t="str">
        <f>'[3]1100 KHz'!A29</f>
        <v>10111</v>
      </c>
      <c r="E217" s="57">
        <f>'[3]1100 KHz'!B29</f>
        <v>1.5</v>
      </c>
      <c r="F217" s="57" t="str">
        <f>'[3]1100 KHz'!C29</f>
        <v>13</v>
      </c>
      <c r="G217" s="57" t="str">
        <f>'[3]1100 KHz'!D29</f>
        <v>00</v>
      </c>
      <c r="H217" s="57" t="str">
        <f>'[3]1100 KHz'!E29</f>
        <v>01</v>
      </c>
      <c r="I217" s="57" t="str">
        <f>'[3]1100 KHz'!F29</f>
        <v>00</v>
      </c>
      <c r="J217" s="57" t="str">
        <f>'[3]1100 KHz'!G29</f>
        <v>11</v>
      </c>
      <c r="K217" s="57" t="str">
        <f>'[3]1100 KHz'!H29</f>
        <v>20</v>
      </c>
      <c r="L217" s="57" t="str">
        <f>'[3]1100 KHz'!I29</f>
        <v>001000</v>
      </c>
      <c r="M217" s="57" t="str">
        <f>'[3]1100 KHz'!J29</f>
        <v>00</v>
      </c>
      <c r="N217" s="57" t="str">
        <f>'[3]1100 KHz'!K29</f>
        <v>42</v>
      </c>
      <c r="O217" s="57" t="str">
        <f>'[3]1100 KHz'!L29</f>
        <v>01</v>
      </c>
      <c r="P217" s="57" t="str">
        <f>'[3]1100 KHz'!M29</f>
        <v>00001</v>
      </c>
      <c r="Q217" s="57" t="str">
        <f>'[3]1100 KHz'!N29</f>
        <v>0</v>
      </c>
      <c r="R217" s="57" t="str">
        <f>'[3]1100 KHz'!O29</f>
        <v>18</v>
      </c>
      <c r="S217" s="57" t="str">
        <f>'[3]1100 KHz'!P29</f>
        <v>000110</v>
      </c>
      <c r="T217" s="57" t="str">
        <f>'[3]1100 KHz'!Q29</f>
        <v>00</v>
      </c>
      <c r="U217" s="57" t="str">
        <f>'[3]1100 KHz'!R29</f>
        <v>C2</v>
      </c>
      <c r="V217" s="57" t="str">
        <f>'[3]1100 KHz'!S29</f>
        <v>11</v>
      </c>
      <c r="W217" s="57" t="str">
        <f>'[3]1100 KHz'!T29</f>
        <v>00001</v>
      </c>
      <c r="X217" s="57" t="str">
        <f>'[3]1100 KHz'!U29</f>
        <v>0</v>
      </c>
      <c r="Y217" s="57" t="str">
        <f t="shared" si="90"/>
        <v>13204218C2</v>
      </c>
      <c r="Z217" s="57">
        <f t="shared" si="81"/>
        <v>200</v>
      </c>
      <c r="AA217" s="57">
        <f t="shared" si="82"/>
        <v>30</v>
      </c>
      <c r="AB217" s="57">
        <f t="shared" si="83"/>
        <v>0.99990000000000001</v>
      </c>
      <c r="AC217" s="57">
        <f t="shared" si="84"/>
        <v>3.2</v>
      </c>
      <c r="AD217" s="57">
        <f t="shared" si="85"/>
        <v>800</v>
      </c>
      <c r="AE217" s="57">
        <f t="shared" si="86"/>
        <v>50</v>
      </c>
      <c r="AF217" s="57">
        <f t="shared" si="87"/>
        <v>40</v>
      </c>
      <c r="AG217" s="57">
        <f t="shared" si="88"/>
        <v>1.25</v>
      </c>
      <c r="AH217" s="57">
        <f t="shared" si="89"/>
        <v>6.25</v>
      </c>
      <c r="AI217" s="57">
        <v>4000</v>
      </c>
      <c r="AK217" s="57">
        <f t="shared" si="91"/>
        <v>1100</v>
      </c>
      <c r="AL217" s="57">
        <f t="shared" si="92"/>
        <v>23</v>
      </c>
      <c r="AM217" s="57" t="str">
        <f t="shared" si="104"/>
        <v>13204218C2</v>
      </c>
      <c r="AN217" s="57">
        <f t="shared" si="104"/>
        <v>200</v>
      </c>
      <c r="AO217" s="57">
        <f t="shared" si="104"/>
        <v>30</v>
      </c>
      <c r="AP217" s="57">
        <f t="shared" si="93"/>
        <v>160</v>
      </c>
      <c r="AQ217" s="57">
        <f t="shared" si="94"/>
        <v>159.98400000000001</v>
      </c>
      <c r="AR217" s="57">
        <f t="shared" si="95"/>
        <v>3.2</v>
      </c>
      <c r="AS217" s="57">
        <f t="shared" si="105"/>
        <v>50</v>
      </c>
      <c r="AT217" s="57">
        <f t="shared" si="105"/>
        <v>40</v>
      </c>
      <c r="AU217" s="57">
        <f t="shared" si="96"/>
        <v>250</v>
      </c>
      <c r="AV217" s="57">
        <f t="shared" si="97"/>
        <v>6.25</v>
      </c>
      <c r="AW217" s="57">
        <f t="shared" si="98"/>
        <v>6</v>
      </c>
      <c r="AX217" s="382">
        <f t="shared" si="99"/>
        <v>33.160595870398566</v>
      </c>
      <c r="AY217" s="382">
        <f t="shared" si="100"/>
        <v>1657.8639905405764</v>
      </c>
      <c r="AZ217" s="57">
        <f t="shared" si="101"/>
        <v>2</v>
      </c>
      <c r="BA217" s="382">
        <f t="shared" si="102"/>
        <v>15.915494309189533</v>
      </c>
      <c r="BB217" s="382">
        <f t="shared" si="103"/>
        <v>636.61977236758139</v>
      </c>
    </row>
    <row r="218" spans="1:54" x14ac:dyDescent="0.25">
      <c r="A218" s="57">
        <f t="shared" si="80"/>
        <v>216</v>
      </c>
      <c r="B218" s="57">
        <v>1100</v>
      </c>
      <c r="C218" s="57">
        <v>6</v>
      </c>
      <c r="D218" s="57" t="str">
        <f>'[3]1100 KHz'!A30</f>
        <v>11000</v>
      </c>
      <c r="E218" s="57">
        <f>'[3]1100 KHz'!B30</f>
        <v>1.5</v>
      </c>
      <c r="F218" s="57" t="str">
        <f>'[3]1100 KHz'!C30</f>
        <v>13</v>
      </c>
      <c r="G218" s="57" t="str">
        <f>'[3]1100 KHz'!D30</f>
        <v>00</v>
      </c>
      <c r="H218" s="57" t="str">
        <f>'[3]1100 KHz'!E30</f>
        <v>01</v>
      </c>
      <c r="I218" s="57" t="str">
        <f>'[3]1100 KHz'!F30</f>
        <v>00</v>
      </c>
      <c r="J218" s="57" t="str">
        <f>'[3]1100 KHz'!G30</f>
        <v>11</v>
      </c>
      <c r="K218" s="57" t="str">
        <f>'[3]1100 KHz'!H30</f>
        <v>40</v>
      </c>
      <c r="L218" s="57" t="str">
        <f>'[3]1100 KHz'!I30</f>
        <v>010000</v>
      </c>
      <c r="M218" s="57" t="str">
        <f>'[3]1100 KHz'!J30</f>
        <v>00</v>
      </c>
      <c r="N218" s="57" t="str">
        <f>'[3]1100 KHz'!K30</f>
        <v>42</v>
      </c>
      <c r="O218" s="57" t="str">
        <f>'[3]1100 KHz'!L30</f>
        <v>01</v>
      </c>
      <c r="P218" s="57" t="str">
        <f>'[3]1100 KHz'!M30</f>
        <v>00001</v>
      </c>
      <c r="Q218" s="57" t="str">
        <f>'[3]1100 KHz'!N30</f>
        <v>0</v>
      </c>
      <c r="R218" s="57" t="str">
        <f>'[3]1100 KHz'!O30</f>
        <v>18</v>
      </c>
      <c r="S218" s="57" t="str">
        <f>'[3]1100 KHz'!P30</f>
        <v>000110</v>
      </c>
      <c r="T218" s="57" t="str">
        <f>'[3]1100 KHz'!Q30</f>
        <v>00</v>
      </c>
      <c r="U218" s="57" t="str">
        <f>'[3]1100 KHz'!R30</f>
        <v>C2</v>
      </c>
      <c r="V218" s="57" t="str">
        <f>'[3]1100 KHz'!S30</f>
        <v>11</v>
      </c>
      <c r="W218" s="57" t="str">
        <f>'[3]1100 KHz'!T30</f>
        <v>00001</v>
      </c>
      <c r="X218" s="57" t="str">
        <f>'[3]1100 KHz'!U30</f>
        <v>0</v>
      </c>
      <c r="Y218" s="57" t="str">
        <f t="shared" si="90"/>
        <v>13404218C2</v>
      </c>
      <c r="Z218" s="57">
        <f t="shared" si="81"/>
        <v>200</v>
      </c>
      <c r="AA218" s="57">
        <f t="shared" si="82"/>
        <v>30</v>
      </c>
      <c r="AB218" s="57">
        <f t="shared" si="83"/>
        <v>0.99990000000000001</v>
      </c>
      <c r="AC218" s="57">
        <f t="shared" si="84"/>
        <v>3.2</v>
      </c>
      <c r="AD218" s="57">
        <f t="shared" si="85"/>
        <v>800</v>
      </c>
      <c r="AE218" s="57">
        <f t="shared" si="86"/>
        <v>50</v>
      </c>
      <c r="AF218" s="57">
        <f t="shared" si="87"/>
        <v>80</v>
      </c>
      <c r="AG218" s="57">
        <f t="shared" si="88"/>
        <v>1.25</v>
      </c>
      <c r="AH218" s="57">
        <f t="shared" si="89"/>
        <v>6.25</v>
      </c>
      <c r="AI218" s="57">
        <v>4000</v>
      </c>
      <c r="AK218" s="57">
        <f t="shared" si="91"/>
        <v>1100</v>
      </c>
      <c r="AL218" s="57">
        <f t="shared" si="92"/>
        <v>24</v>
      </c>
      <c r="AM218" s="57" t="str">
        <f t="shared" si="104"/>
        <v>13404218C2</v>
      </c>
      <c r="AN218" s="57">
        <f t="shared" si="104"/>
        <v>200</v>
      </c>
      <c r="AO218" s="57">
        <f t="shared" si="104"/>
        <v>30</v>
      </c>
      <c r="AP218" s="57">
        <f t="shared" si="93"/>
        <v>160</v>
      </c>
      <c r="AQ218" s="57">
        <f t="shared" si="94"/>
        <v>159.98400000000001</v>
      </c>
      <c r="AR218" s="57">
        <f t="shared" si="95"/>
        <v>3.2</v>
      </c>
      <c r="AS218" s="57">
        <f t="shared" si="105"/>
        <v>50</v>
      </c>
      <c r="AT218" s="57">
        <f t="shared" si="105"/>
        <v>80</v>
      </c>
      <c r="AU218" s="57">
        <f t="shared" si="96"/>
        <v>250</v>
      </c>
      <c r="AV218" s="57">
        <f t="shared" si="97"/>
        <v>6.25</v>
      </c>
      <c r="AW218" s="57">
        <f t="shared" si="98"/>
        <v>6</v>
      </c>
      <c r="AX218" s="382">
        <f t="shared" si="99"/>
        <v>33.160595870398566</v>
      </c>
      <c r="AY218" s="382">
        <f t="shared" si="100"/>
        <v>1657.8639905405764</v>
      </c>
      <c r="AZ218" s="57">
        <f t="shared" si="101"/>
        <v>4</v>
      </c>
      <c r="BA218" s="382">
        <f t="shared" si="102"/>
        <v>7.9577471545947667</v>
      </c>
      <c r="BB218" s="382">
        <f t="shared" si="103"/>
        <v>318.3098861837907</v>
      </c>
    </row>
    <row r="219" spans="1:54" x14ac:dyDescent="0.25">
      <c r="A219" s="57">
        <f t="shared" si="80"/>
        <v>217</v>
      </c>
      <c r="B219" s="57">
        <v>1100</v>
      </c>
      <c r="C219" s="57">
        <v>6</v>
      </c>
      <c r="D219" s="57" t="str">
        <f>'[3]1100 KHz'!A31</f>
        <v>11001</v>
      </c>
      <c r="E219" s="57">
        <f>'[3]1100 KHz'!B31</f>
        <v>1.5</v>
      </c>
      <c r="F219" s="57" t="str">
        <f>'[3]1100 KHz'!C31</f>
        <v>13</v>
      </c>
      <c r="G219" s="57" t="str">
        <f>'[3]1100 KHz'!D31</f>
        <v>00</v>
      </c>
      <c r="H219" s="57" t="str">
        <f>'[3]1100 KHz'!E31</f>
        <v>01</v>
      </c>
      <c r="I219" s="57" t="str">
        <f>'[3]1100 KHz'!F31</f>
        <v>00</v>
      </c>
      <c r="J219" s="57" t="str">
        <f>'[3]1100 KHz'!G31</f>
        <v>11</v>
      </c>
      <c r="K219" s="57" t="str">
        <f>'[3]1100 KHz'!H31</f>
        <v>80</v>
      </c>
      <c r="L219" s="57" t="str">
        <f>'[3]1100 KHz'!I31</f>
        <v>100000</v>
      </c>
      <c r="M219" s="57" t="str">
        <f>'[3]1100 KHz'!J31</f>
        <v>00</v>
      </c>
      <c r="N219" s="57" t="str">
        <f>'[3]1100 KHz'!K31</f>
        <v>42</v>
      </c>
      <c r="O219" s="57" t="str">
        <f>'[3]1100 KHz'!L31</f>
        <v>01</v>
      </c>
      <c r="P219" s="57" t="str">
        <f>'[3]1100 KHz'!M31</f>
        <v>00001</v>
      </c>
      <c r="Q219" s="57" t="str">
        <f>'[3]1100 KHz'!N31</f>
        <v>0</v>
      </c>
      <c r="R219" s="57" t="str">
        <f>'[3]1100 KHz'!O31</f>
        <v>18</v>
      </c>
      <c r="S219" s="57" t="str">
        <f>'[3]1100 KHz'!P31</f>
        <v>000110</v>
      </c>
      <c r="T219" s="57" t="str">
        <f>'[3]1100 KHz'!Q31</f>
        <v>00</v>
      </c>
      <c r="U219" s="57" t="str">
        <f>'[3]1100 KHz'!R31</f>
        <v>C2</v>
      </c>
      <c r="V219" s="57" t="str">
        <f>'[3]1100 KHz'!S31</f>
        <v>11</v>
      </c>
      <c r="W219" s="57" t="str">
        <f>'[3]1100 KHz'!T31</f>
        <v>00001</v>
      </c>
      <c r="X219" s="57" t="str">
        <f>'[3]1100 KHz'!U31</f>
        <v>0</v>
      </c>
      <c r="Y219" s="57" t="str">
        <f t="shared" si="90"/>
        <v>13804218C2</v>
      </c>
      <c r="Z219" s="57">
        <f t="shared" si="81"/>
        <v>200</v>
      </c>
      <c r="AA219" s="57">
        <f t="shared" si="82"/>
        <v>30</v>
      </c>
      <c r="AB219" s="57">
        <f t="shared" si="83"/>
        <v>0.99990000000000001</v>
      </c>
      <c r="AC219" s="57">
        <f t="shared" si="84"/>
        <v>3.2</v>
      </c>
      <c r="AD219" s="57">
        <f t="shared" si="85"/>
        <v>800</v>
      </c>
      <c r="AE219" s="57">
        <f t="shared" si="86"/>
        <v>50</v>
      </c>
      <c r="AF219" s="57">
        <f t="shared" si="87"/>
        <v>160</v>
      </c>
      <c r="AG219" s="57">
        <f t="shared" si="88"/>
        <v>1.25</v>
      </c>
      <c r="AH219" s="57">
        <f t="shared" si="89"/>
        <v>6.25</v>
      </c>
      <c r="AI219" s="57">
        <v>4000</v>
      </c>
      <c r="AK219" s="57">
        <f t="shared" si="91"/>
        <v>1100</v>
      </c>
      <c r="AL219" s="57">
        <f t="shared" si="92"/>
        <v>25</v>
      </c>
      <c r="AM219" s="57" t="str">
        <f t="shared" si="104"/>
        <v>13804218C2</v>
      </c>
      <c r="AN219" s="57">
        <f t="shared" si="104"/>
        <v>200</v>
      </c>
      <c r="AO219" s="57">
        <f t="shared" si="104"/>
        <v>30</v>
      </c>
      <c r="AP219" s="57">
        <f t="shared" si="93"/>
        <v>160</v>
      </c>
      <c r="AQ219" s="57">
        <f t="shared" si="94"/>
        <v>159.98400000000001</v>
      </c>
      <c r="AR219" s="57">
        <f t="shared" si="95"/>
        <v>3.2</v>
      </c>
      <c r="AS219" s="57">
        <f t="shared" si="105"/>
        <v>50</v>
      </c>
      <c r="AT219" s="57">
        <f t="shared" si="105"/>
        <v>160</v>
      </c>
      <c r="AU219" s="57">
        <f t="shared" si="96"/>
        <v>250</v>
      </c>
      <c r="AV219" s="57">
        <f t="shared" si="97"/>
        <v>6.25</v>
      </c>
      <c r="AW219" s="57">
        <f t="shared" si="98"/>
        <v>6</v>
      </c>
      <c r="AX219" s="382">
        <f t="shared" si="99"/>
        <v>33.160595870398566</v>
      </c>
      <c r="AY219" s="382">
        <f t="shared" si="100"/>
        <v>1657.8639905405764</v>
      </c>
      <c r="AZ219" s="57">
        <f t="shared" si="101"/>
        <v>8</v>
      </c>
      <c r="BA219" s="382">
        <f t="shared" si="102"/>
        <v>3.9788735772973833</v>
      </c>
      <c r="BB219" s="382">
        <f t="shared" si="103"/>
        <v>159.15494309189535</v>
      </c>
    </row>
    <row r="220" spans="1:54" x14ac:dyDescent="0.25">
      <c r="A220" s="57">
        <f t="shared" si="80"/>
        <v>218</v>
      </c>
      <c r="B220" s="57">
        <v>1100</v>
      </c>
      <c r="C220" s="57">
        <v>6</v>
      </c>
      <c r="D220" s="57" t="str">
        <f>'[3]1100 KHz'!A32</f>
        <v>11010</v>
      </c>
      <c r="E220" s="57">
        <f>'[3]1100 KHz'!B32</f>
        <v>1.5</v>
      </c>
      <c r="F220" s="57" t="str">
        <f>'[3]1100 KHz'!C32</f>
        <v>13</v>
      </c>
      <c r="G220" s="57" t="str">
        <f>'[3]1100 KHz'!D32</f>
        <v>00</v>
      </c>
      <c r="H220" s="57" t="str">
        <f>'[3]1100 KHz'!E32</f>
        <v>01</v>
      </c>
      <c r="I220" s="57" t="str">
        <f>'[3]1100 KHz'!F32</f>
        <v>00</v>
      </c>
      <c r="J220" s="57" t="str">
        <f>'[3]1100 KHz'!G32</f>
        <v>11</v>
      </c>
      <c r="K220" s="57" t="str">
        <f>'[3]1100 KHz'!H32</f>
        <v>09</v>
      </c>
      <c r="L220" s="57" t="str">
        <f>'[3]1100 KHz'!I32</f>
        <v>000010</v>
      </c>
      <c r="M220" s="57" t="str">
        <f>'[3]1100 KHz'!J32</f>
        <v>01</v>
      </c>
      <c r="N220" s="57" t="str">
        <f>'[3]1100 KHz'!K32</f>
        <v>8C</v>
      </c>
      <c r="O220" s="57" t="str">
        <f>'[3]1100 KHz'!L32</f>
        <v>10</v>
      </c>
      <c r="P220" s="57" t="str">
        <f>'[3]1100 KHz'!M32</f>
        <v>00110</v>
      </c>
      <c r="Q220" s="57" t="str">
        <f>'[3]1100 KHz'!N32</f>
        <v>0</v>
      </c>
      <c r="R220" s="57" t="str">
        <f>'[3]1100 KHz'!O32</f>
        <v>1C</v>
      </c>
      <c r="S220" s="57" t="str">
        <f>'[3]1100 KHz'!P32</f>
        <v>000111</v>
      </c>
      <c r="T220" s="57" t="str">
        <f>'[3]1100 KHz'!Q32</f>
        <v>00</v>
      </c>
      <c r="U220" s="57" t="str">
        <f>'[3]1100 KHz'!R32</f>
        <v>42</v>
      </c>
      <c r="V220" s="57" t="str">
        <f>'[3]1100 KHz'!S32</f>
        <v>01</v>
      </c>
      <c r="W220" s="57" t="str">
        <f>'[3]1100 KHz'!T32</f>
        <v>00001</v>
      </c>
      <c r="X220" s="57" t="str">
        <f>'[3]1100 KHz'!U32</f>
        <v>0</v>
      </c>
      <c r="Y220" s="57" t="str">
        <f t="shared" si="90"/>
        <v>13098C1C42</v>
      </c>
      <c r="Z220" s="57">
        <f t="shared" si="81"/>
        <v>200</v>
      </c>
      <c r="AA220" s="57">
        <f t="shared" si="82"/>
        <v>35</v>
      </c>
      <c r="AB220" s="57">
        <f t="shared" si="83"/>
        <v>0.33329999999999999</v>
      </c>
      <c r="AC220" s="57">
        <f t="shared" si="84"/>
        <v>3.2</v>
      </c>
      <c r="AD220" s="57">
        <f t="shared" si="85"/>
        <v>800</v>
      </c>
      <c r="AE220" s="57">
        <f t="shared" si="86"/>
        <v>50</v>
      </c>
      <c r="AF220" s="57">
        <f t="shared" si="87"/>
        <v>10</v>
      </c>
      <c r="AG220" s="57">
        <f t="shared" si="88"/>
        <v>7.5</v>
      </c>
      <c r="AH220" s="57">
        <f t="shared" si="89"/>
        <v>37.5</v>
      </c>
      <c r="AI220" s="57">
        <v>4000</v>
      </c>
      <c r="AK220" s="57">
        <f t="shared" si="91"/>
        <v>1100</v>
      </c>
      <c r="AL220" s="57">
        <f t="shared" si="92"/>
        <v>26</v>
      </c>
      <c r="AM220" s="57" t="str">
        <f t="shared" si="104"/>
        <v>13098C1C42</v>
      </c>
      <c r="AN220" s="57">
        <f t="shared" si="104"/>
        <v>200</v>
      </c>
      <c r="AO220" s="57">
        <f t="shared" si="104"/>
        <v>35</v>
      </c>
      <c r="AP220" s="57">
        <f t="shared" si="93"/>
        <v>160</v>
      </c>
      <c r="AQ220" s="57">
        <f t="shared" si="94"/>
        <v>53.327999999999996</v>
      </c>
      <c r="AR220" s="57">
        <f t="shared" si="95"/>
        <v>3.2</v>
      </c>
      <c r="AS220" s="57">
        <f t="shared" si="105"/>
        <v>50</v>
      </c>
      <c r="AT220" s="57">
        <f t="shared" si="105"/>
        <v>10</v>
      </c>
      <c r="AU220" s="57">
        <f t="shared" si="96"/>
        <v>1500</v>
      </c>
      <c r="AV220" s="57">
        <f t="shared" si="97"/>
        <v>37.5</v>
      </c>
      <c r="AW220" s="57">
        <f t="shared" si="98"/>
        <v>7</v>
      </c>
      <c r="AX220" s="382">
        <f t="shared" si="99"/>
        <v>85.270103666739189</v>
      </c>
      <c r="AY220" s="382">
        <f t="shared" si="100"/>
        <v>1421.0262776062084</v>
      </c>
      <c r="AZ220" s="57">
        <f t="shared" si="101"/>
        <v>0.5</v>
      </c>
      <c r="BA220" s="382">
        <f t="shared" si="102"/>
        <v>10.610329539459689</v>
      </c>
      <c r="BB220" s="382">
        <f t="shared" si="103"/>
        <v>424.41318157838754</v>
      </c>
    </row>
    <row r="221" spans="1:54" x14ac:dyDescent="0.25">
      <c r="A221" s="57">
        <f t="shared" si="80"/>
        <v>219</v>
      </c>
      <c r="B221" s="57">
        <v>1100</v>
      </c>
      <c r="C221" s="57">
        <v>6</v>
      </c>
      <c r="D221" s="57" t="str">
        <f>'[3]1100 KHz'!A33</f>
        <v>11011</v>
      </c>
      <c r="E221" s="57">
        <f>'[3]1100 KHz'!B33</f>
        <v>1.5</v>
      </c>
      <c r="F221" s="57" t="str">
        <f>'[3]1100 KHz'!C33</f>
        <v>13</v>
      </c>
      <c r="G221" s="57" t="str">
        <f>'[3]1100 KHz'!D33</f>
        <v>00</v>
      </c>
      <c r="H221" s="57" t="str">
        <f>'[3]1100 KHz'!E33</f>
        <v>01</v>
      </c>
      <c r="I221" s="57" t="str">
        <f>'[3]1100 KHz'!F33</f>
        <v>00</v>
      </c>
      <c r="J221" s="57" t="str">
        <f>'[3]1100 KHz'!G33</f>
        <v>11</v>
      </c>
      <c r="K221" s="57" t="str">
        <f>'[3]1100 KHz'!H33</f>
        <v>10</v>
      </c>
      <c r="L221" s="57" t="str">
        <f>'[3]1100 KHz'!I33</f>
        <v>000100</v>
      </c>
      <c r="M221" s="57" t="str">
        <f>'[3]1100 KHz'!J33</f>
        <v>00</v>
      </c>
      <c r="N221" s="57" t="str">
        <f>'[3]1100 KHz'!K33</f>
        <v>C6</v>
      </c>
      <c r="O221" s="57" t="str">
        <f>'[3]1100 KHz'!L33</f>
        <v>11</v>
      </c>
      <c r="P221" s="57" t="str">
        <f>'[3]1100 KHz'!M33</f>
        <v>00011</v>
      </c>
      <c r="Q221" s="57" t="str">
        <f>'[3]1100 KHz'!N33</f>
        <v>0</v>
      </c>
      <c r="R221" s="57" t="str">
        <f>'[3]1100 KHz'!O33</f>
        <v>1C</v>
      </c>
      <c r="S221" s="57" t="str">
        <f>'[3]1100 KHz'!P33</f>
        <v>000111</v>
      </c>
      <c r="T221" s="57" t="str">
        <f>'[3]1100 KHz'!Q33</f>
        <v>00</v>
      </c>
      <c r="U221" s="57" t="str">
        <f>'[3]1100 KHz'!R33</f>
        <v>42</v>
      </c>
      <c r="V221" s="57" t="str">
        <f>'[3]1100 KHz'!S33</f>
        <v>01</v>
      </c>
      <c r="W221" s="57" t="str">
        <f>'[3]1100 KHz'!T33</f>
        <v>00001</v>
      </c>
      <c r="X221" s="57" t="str">
        <f>'[3]1100 KHz'!U33</f>
        <v>0</v>
      </c>
      <c r="Y221" s="57" t="str">
        <f t="shared" si="90"/>
        <v>1310C61C42</v>
      </c>
      <c r="Z221" s="57">
        <f t="shared" si="81"/>
        <v>200</v>
      </c>
      <c r="AA221" s="57">
        <f t="shared" si="82"/>
        <v>35</v>
      </c>
      <c r="AB221" s="57">
        <f t="shared" si="83"/>
        <v>0.33329999999999999</v>
      </c>
      <c r="AC221" s="57">
        <f t="shared" si="84"/>
        <v>3.2</v>
      </c>
      <c r="AD221" s="57">
        <f t="shared" si="85"/>
        <v>800</v>
      </c>
      <c r="AE221" s="57">
        <f t="shared" si="86"/>
        <v>50</v>
      </c>
      <c r="AF221" s="57">
        <f t="shared" si="87"/>
        <v>20</v>
      </c>
      <c r="AG221" s="57">
        <f t="shared" si="88"/>
        <v>3.75</v>
      </c>
      <c r="AH221" s="57">
        <f t="shared" si="89"/>
        <v>18.75</v>
      </c>
      <c r="AI221" s="57">
        <v>4000</v>
      </c>
      <c r="AK221" s="57">
        <f t="shared" si="91"/>
        <v>1100</v>
      </c>
      <c r="AL221" s="57">
        <f t="shared" si="92"/>
        <v>27</v>
      </c>
      <c r="AM221" s="57" t="str">
        <f t="shared" si="104"/>
        <v>1310C61C42</v>
      </c>
      <c r="AN221" s="57">
        <f t="shared" si="104"/>
        <v>200</v>
      </c>
      <c r="AO221" s="57">
        <f t="shared" si="104"/>
        <v>35</v>
      </c>
      <c r="AP221" s="57">
        <f t="shared" si="93"/>
        <v>160</v>
      </c>
      <c r="AQ221" s="57">
        <f t="shared" si="94"/>
        <v>53.327999999999996</v>
      </c>
      <c r="AR221" s="57">
        <f t="shared" si="95"/>
        <v>3.2</v>
      </c>
      <c r="AS221" s="57">
        <f t="shared" si="105"/>
        <v>50</v>
      </c>
      <c r="AT221" s="57">
        <f t="shared" si="105"/>
        <v>20</v>
      </c>
      <c r="AU221" s="57">
        <f t="shared" si="96"/>
        <v>750</v>
      </c>
      <c r="AV221" s="57">
        <f t="shared" si="97"/>
        <v>18.75</v>
      </c>
      <c r="AW221" s="57">
        <f t="shared" si="98"/>
        <v>7</v>
      </c>
      <c r="AX221" s="382">
        <f t="shared" si="99"/>
        <v>85.270103666739189</v>
      </c>
      <c r="AY221" s="382">
        <f t="shared" si="100"/>
        <v>1421.0262776062084</v>
      </c>
      <c r="AZ221" s="57">
        <f t="shared" si="101"/>
        <v>1</v>
      </c>
      <c r="BA221" s="382">
        <f t="shared" si="102"/>
        <v>10.610329539459689</v>
      </c>
      <c r="BB221" s="382">
        <f t="shared" si="103"/>
        <v>424.41318157838754</v>
      </c>
    </row>
    <row r="222" spans="1:54" x14ac:dyDescent="0.25">
      <c r="A222" s="57">
        <f t="shared" si="80"/>
        <v>220</v>
      </c>
      <c r="B222" s="57">
        <v>1100</v>
      </c>
      <c r="C222" s="57">
        <v>6</v>
      </c>
      <c r="D222" s="57" t="str">
        <f>'[3]1100 KHz'!A34</f>
        <v>11100</v>
      </c>
      <c r="E222" s="57">
        <f>'[3]1100 KHz'!B34</f>
        <v>1.5</v>
      </c>
      <c r="F222" s="57" t="str">
        <f>'[3]1100 KHz'!C34</f>
        <v>13</v>
      </c>
      <c r="G222" s="57" t="str">
        <f>'[3]1100 KHz'!D34</f>
        <v>00</v>
      </c>
      <c r="H222" s="57" t="str">
        <f>'[3]1100 KHz'!E34</f>
        <v>01</v>
      </c>
      <c r="I222" s="57" t="str">
        <f>'[3]1100 KHz'!F34</f>
        <v>00</v>
      </c>
      <c r="J222" s="57" t="str">
        <f>'[3]1100 KHz'!G34</f>
        <v>11</v>
      </c>
      <c r="K222" s="57" t="str">
        <f>'[3]1100 KHz'!H34</f>
        <v>20</v>
      </c>
      <c r="L222" s="57" t="str">
        <f>'[3]1100 KHz'!I34</f>
        <v>001000</v>
      </c>
      <c r="M222" s="57" t="str">
        <f>'[3]1100 KHz'!J34</f>
        <v>00</v>
      </c>
      <c r="N222" s="57" t="str">
        <f>'[3]1100 KHz'!K34</f>
        <v>42</v>
      </c>
      <c r="O222" s="57" t="str">
        <f>'[3]1100 KHz'!L34</f>
        <v>01</v>
      </c>
      <c r="P222" s="57" t="str">
        <f>'[3]1100 KHz'!M34</f>
        <v>00001</v>
      </c>
      <c r="Q222" s="57" t="str">
        <f>'[3]1100 KHz'!N34</f>
        <v>0</v>
      </c>
      <c r="R222" s="57" t="str">
        <f>'[3]1100 KHz'!O34</f>
        <v>1C</v>
      </c>
      <c r="S222" s="57" t="str">
        <f>'[3]1100 KHz'!P34</f>
        <v>000111</v>
      </c>
      <c r="T222" s="57" t="str">
        <f>'[3]1100 KHz'!Q34</f>
        <v>00</v>
      </c>
      <c r="U222" s="57" t="str">
        <f>'[3]1100 KHz'!R34</f>
        <v>42</v>
      </c>
      <c r="V222" s="57" t="str">
        <f>'[3]1100 KHz'!S34</f>
        <v>01</v>
      </c>
      <c r="W222" s="57" t="str">
        <f>'[3]1100 KHz'!T34</f>
        <v>00001</v>
      </c>
      <c r="X222" s="57" t="str">
        <f>'[3]1100 KHz'!U34</f>
        <v>0</v>
      </c>
      <c r="Y222" s="57" t="str">
        <f t="shared" si="90"/>
        <v>1320421C42</v>
      </c>
      <c r="Z222" s="57">
        <f t="shared" si="81"/>
        <v>200</v>
      </c>
      <c r="AA222" s="57">
        <f t="shared" si="82"/>
        <v>35</v>
      </c>
      <c r="AB222" s="57">
        <f t="shared" si="83"/>
        <v>0.33329999999999999</v>
      </c>
      <c r="AC222" s="57">
        <f t="shared" si="84"/>
        <v>3.2</v>
      </c>
      <c r="AD222" s="57">
        <f t="shared" si="85"/>
        <v>800</v>
      </c>
      <c r="AE222" s="57">
        <f t="shared" si="86"/>
        <v>50</v>
      </c>
      <c r="AF222" s="57">
        <f t="shared" si="87"/>
        <v>40</v>
      </c>
      <c r="AG222" s="57">
        <f t="shared" si="88"/>
        <v>1.25</v>
      </c>
      <c r="AH222" s="57">
        <f t="shared" si="89"/>
        <v>6.25</v>
      </c>
      <c r="AI222" s="57">
        <v>4000</v>
      </c>
      <c r="AK222" s="57">
        <f t="shared" si="91"/>
        <v>1100</v>
      </c>
      <c r="AL222" s="57">
        <f t="shared" si="92"/>
        <v>28</v>
      </c>
      <c r="AM222" s="57" t="str">
        <f t="shared" si="104"/>
        <v>1320421C42</v>
      </c>
      <c r="AN222" s="57">
        <f t="shared" si="104"/>
        <v>200</v>
      </c>
      <c r="AO222" s="57">
        <f t="shared" si="104"/>
        <v>35</v>
      </c>
      <c r="AP222" s="57">
        <f t="shared" si="93"/>
        <v>160</v>
      </c>
      <c r="AQ222" s="57">
        <f t="shared" si="94"/>
        <v>53.327999999999996</v>
      </c>
      <c r="AR222" s="57">
        <f t="shared" si="95"/>
        <v>3.2</v>
      </c>
      <c r="AS222" s="57">
        <f t="shared" si="105"/>
        <v>50</v>
      </c>
      <c r="AT222" s="57">
        <f t="shared" si="105"/>
        <v>40</v>
      </c>
      <c r="AU222" s="57">
        <f t="shared" si="96"/>
        <v>250</v>
      </c>
      <c r="AV222" s="57">
        <f t="shared" si="97"/>
        <v>6.25</v>
      </c>
      <c r="AW222" s="57">
        <f t="shared" si="98"/>
        <v>7</v>
      </c>
      <c r="AX222" s="382">
        <f t="shared" si="99"/>
        <v>85.270103666739189</v>
      </c>
      <c r="AY222" s="382">
        <f t="shared" si="100"/>
        <v>1421.0262776062084</v>
      </c>
      <c r="AZ222" s="57">
        <f t="shared" si="101"/>
        <v>2</v>
      </c>
      <c r="BA222" s="382">
        <f t="shared" si="102"/>
        <v>15.915494309189533</v>
      </c>
      <c r="BB222" s="382">
        <f t="shared" si="103"/>
        <v>636.61977236758139</v>
      </c>
    </row>
    <row r="223" spans="1:54" x14ac:dyDescent="0.25">
      <c r="A223" s="57">
        <f t="shared" si="80"/>
        <v>221</v>
      </c>
      <c r="B223" s="57">
        <v>1100</v>
      </c>
      <c r="C223" s="57">
        <v>6</v>
      </c>
      <c r="D223" s="57" t="str">
        <f>'[3]1100 KHz'!A35</f>
        <v>11101</v>
      </c>
      <c r="E223" s="57">
        <f>'[3]1100 KHz'!B35</f>
        <v>1.5</v>
      </c>
      <c r="F223" s="57" t="str">
        <f>'[3]1100 KHz'!C35</f>
        <v>13</v>
      </c>
      <c r="G223" s="57" t="str">
        <f>'[3]1100 KHz'!D35</f>
        <v>00</v>
      </c>
      <c r="H223" s="57" t="str">
        <f>'[3]1100 KHz'!E35</f>
        <v>01</v>
      </c>
      <c r="I223" s="57" t="str">
        <f>'[3]1100 KHz'!F35</f>
        <v>00</v>
      </c>
      <c r="J223" s="57" t="str">
        <f>'[3]1100 KHz'!G35</f>
        <v>11</v>
      </c>
      <c r="K223" s="57" t="str">
        <f>'[3]1100 KHz'!H35</f>
        <v>40</v>
      </c>
      <c r="L223" s="57" t="str">
        <f>'[3]1100 KHz'!I35</f>
        <v>010000</v>
      </c>
      <c r="M223" s="57" t="str">
        <f>'[3]1100 KHz'!J35</f>
        <v>00</v>
      </c>
      <c r="N223" s="57" t="str">
        <f>'[3]1100 KHz'!K35</f>
        <v>42</v>
      </c>
      <c r="O223" s="57" t="str">
        <f>'[3]1100 KHz'!L35</f>
        <v>01</v>
      </c>
      <c r="P223" s="57" t="str">
        <f>'[3]1100 KHz'!M35</f>
        <v>00001</v>
      </c>
      <c r="Q223" s="57" t="str">
        <f>'[3]1100 KHz'!N35</f>
        <v>0</v>
      </c>
      <c r="R223" s="57" t="str">
        <f>'[3]1100 KHz'!O35</f>
        <v>1C</v>
      </c>
      <c r="S223" s="57" t="str">
        <f>'[3]1100 KHz'!P35</f>
        <v>000111</v>
      </c>
      <c r="T223" s="57" t="str">
        <f>'[3]1100 KHz'!Q35</f>
        <v>00</v>
      </c>
      <c r="U223" s="57" t="str">
        <f>'[3]1100 KHz'!R35</f>
        <v>42</v>
      </c>
      <c r="V223" s="57" t="str">
        <f>'[3]1100 KHz'!S35</f>
        <v>01</v>
      </c>
      <c r="W223" s="57" t="str">
        <f>'[3]1100 KHz'!T35</f>
        <v>00001</v>
      </c>
      <c r="X223" s="57" t="str">
        <f>'[3]1100 KHz'!U35</f>
        <v>0</v>
      </c>
      <c r="Y223" s="57" t="str">
        <f t="shared" si="90"/>
        <v>1340421C42</v>
      </c>
      <c r="Z223" s="57">
        <f t="shared" si="81"/>
        <v>200</v>
      </c>
      <c r="AA223" s="57">
        <f t="shared" si="82"/>
        <v>35</v>
      </c>
      <c r="AB223" s="57">
        <f t="shared" si="83"/>
        <v>0.33329999999999999</v>
      </c>
      <c r="AC223" s="57">
        <f t="shared" si="84"/>
        <v>3.2</v>
      </c>
      <c r="AD223" s="57">
        <f t="shared" si="85"/>
        <v>800</v>
      </c>
      <c r="AE223" s="57">
        <f t="shared" si="86"/>
        <v>50</v>
      </c>
      <c r="AF223" s="57">
        <f t="shared" si="87"/>
        <v>80</v>
      </c>
      <c r="AG223" s="57">
        <f t="shared" si="88"/>
        <v>1.25</v>
      </c>
      <c r="AH223" s="57">
        <f t="shared" si="89"/>
        <v>6.25</v>
      </c>
      <c r="AI223" s="57">
        <v>4000</v>
      </c>
      <c r="AK223" s="57">
        <f t="shared" si="91"/>
        <v>1100</v>
      </c>
      <c r="AL223" s="57">
        <f t="shared" si="92"/>
        <v>29</v>
      </c>
      <c r="AM223" s="57" t="str">
        <f t="shared" si="104"/>
        <v>1340421C42</v>
      </c>
      <c r="AN223" s="57">
        <f t="shared" si="104"/>
        <v>200</v>
      </c>
      <c r="AO223" s="57">
        <f t="shared" si="104"/>
        <v>35</v>
      </c>
      <c r="AP223" s="57">
        <f t="shared" si="93"/>
        <v>160</v>
      </c>
      <c r="AQ223" s="57">
        <f t="shared" si="94"/>
        <v>53.327999999999996</v>
      </c>
      <c r="AR223" s="57">
        <f t="shared" si="95"/>
        <v>3.2</v>
      </c>
      <c r="AS223" s="57">
        <f t="shared" si="105"/>
        <v>50</v>
      </c>
      <c r="AT223" s="57">
        <f t="shared" si="105"/>
        <v>80</v>
      </c>
      <c r="AU223" s="57">
        <f t="shared" si="96"/>
        <v>250</v>
      </c>
      <c r="AV223" s="57">
        <f t="shared" si="97"/>
        <v>6.25</v>
      </c>
      <c r="AW223" s="57">
        <f t="shared" si="98"/>
        <v>7</v>
      </c>
      <c r="AX223" s="382">
        <f t="shared" si="99"/>
        <v>85.270103666739189</v>
      </c>
      <c r="AY223" s="382">
        <f t="shared" si="100"/>
        <v>1421.0262776062084</v>
      </c>
      <c r="AZ223" s="57">
        <f t="shared" si="101"/>
        <v>4</v>
      </c>
      <c r="BA223" s="382">
        <f t="shared" si="102"/>
        <v>7.9577471545947667</v>
      </c>
      <c r="BB223" s="382">
        <f t="shared" si="103"/>
        <v>318.3098861837907</v>
      </c>
    </row>
    <row r="224" spans="1:54" x14ac:dyDescent="0.25">
      <c r="A224" s="57">
        <f t="shared" si="80"/>
        <v>222</v>
      </c>
      <c r="B224" s="57">
        <v>1100</v>
      </c>
      <c r="C224" s="57">
        <v>6</v>
      </c>
      <c r="D224" s="57" t="str">
        <f>'[3]1100 KHz'!A36</f>
        <v>11110</v>
      </c>
      <c r="E224" s="57">
        <f>'[3]1100 KHz'!B36</f>
        <v>1.5</v>
      </c>
      <c r="F224" s="57" t="str">
        <f>'[3]1100 KHz'!C36</f>
        <v>13</v>
      </c>
      <c r="G224" s="57" t="str">
        <f>'[3]1100 KHz'!D36</f>
        <v>00</v>
      </c>
      <c r="H224" s="57" t="str">
        <f>'[3]1100 KHz'!E36</f>
        <v>01</v>
      </c>
      <c r="I224" s="57" t="str">
        <f>'[3]1100 KHz'!F36</f>
        <v>00</v>
      </c>
      <c r="J224" s="57" t="str">
        <f>'[3]1100 KHz'!G36</f>
        <v>11</v>
      </c>
      <c r="K224" s="57" t="str">
        <f>'[3]1100 KHz'!H36</f>
        <v>80</v>
      </c>
      <c r="L224" s="57" t="str">
        <f>'[3]1100 KHz'!I36</f>
        <v>100000</v>
      </c>
      <c r="M224" s="57" t="str">
        <f>'[3]1100 KHz'!J36</f>
        <v>00</v>
      </c>
      <c r="N224" s="57" t="str">
        <f>'[3]1100 KHz'!K36</f>
        <v>42</v>
      </c>
      <c r="O224" s="57" t="str">
        <f>'[3]1100 KHz'!L36</f>
        <v>01</v>
      </c>
      <c r="P224" s="57" t="str">
        <f>'[3]1100 KHz'!M36</f>
        <v>00001</v>
      </c>
      <c r="Q224" s="57" t="str">
        <f>'[3]1100 KHz'!N36</f>
        <v>0</v>
      </c>
      <c r="R224" s="57" t="str">
        <f>'[3]1100 KHz'!O36</f>
        <v>1C</v>
      </c>
      <c r="S224" s="57" t="str">
        <f>'[3]1100 KHz'!P36</f>
        <v>000111</v>
      </c>
      <c r="T224" s="57" t="str">
        <f>'[3]1100 KHz'!Q36</f>
        <v>00</v>
      </c>
      <c r="U224" s="57" t="str">
        <f>'[3]1100 KHz'!R36</f>
        <v>42</v>
      </c>
      <c r="V224" s="57" t="str">
        <f>'[3]1100 KHz'!S36</f>
        <v>01</v>
      </c>
      <c r="W224" s="57" t="str">
        <f>'[3]1100 KHz'!T36</f>
        <v>00001</v>
      </c>
      <c r="X224" s="57" t="str">
        <f>'[3]1100 KHz'!U36</f>
        <v>0</v>
      </c>
      <c r="Y224" s="57" t="str">
        <f t="shared" si="90"/>
        <v>1380421C42</v>
      </c>
      <c r="Z224" s="57">
        <f t="shared" si="81"/>
        <v>200</v>
      </c>
      <c r="AA224" s="57">
        <f t="shared" si="82"/>
        <v>35</v>
      </c>
      <c r="AB224" s="57">
        <f t="shared" si="83"/>
        <v>0.33329999999999999</v>
      </c>
      <c r="AC224" s="57">
        <f t="shared" si="84"/>
        <v>3.2</v>
      </c>
      <c r="AD224" s="57">
        <f t="shared" si="85"/>
        <v>800</v>
      </c>
      <c r="AE224" s="57">
        <f t="shared" si="86"/>
        <v>50</v>
      </c>
      <c r="AF224" s="57">
        <f t="shared" si="87"/>
        <v>160</v>
      </c>
      <c r="AG224" s="57">
        <f t="shared" si="88"/>
        <v>1.25</v>
      </c>
      <c r="AH224" s="57">
        <f t="shared" si="89"/>
        <v>6.25</v>
      </c>
      <c r="AI224" s="57">
        <v>4000</v>
      </c>
      <c r="AK224" s="57">
        <f t="shared" si="91"/>
        <v>1100</v>
      </c>
      <c r="AL224" s="57">
        <f t="shared" si="92"/>
        <v>30</v>
      </c>
      <c r="AM224" s="57" t="str">
        <f t="shared" si="104"/>
        <v>1380421C42</v>
      </c>
      <c r="AN224" s="57">
        <f t="shared" si="104"/>
        <v>200</v>
      </c>
      <c r="AO224" s="57">
        <f t="shared" si="104"/>
        <v>35</v>
      </c>
      <c r="AP224" s="57">
        <f t="shared" si="93"/>
        <v>160</v>
      </c>
      <c r="AQ224" s="57">
        <f t="shared" si="94"/>
        <v>53.327999999999996</v>
      </c>
      <c r="AR224" s="57">
        <f t="shared" si="95"/>
        <v>3.2</v>
      </c>
      <c r="AS224" s="57">
        <f t="shared" si="105"/>
        <v>50</v>
      </c>
      <c r="AT224" s="57">
        <f t="shared" si="105"/>
        <v>160</v>
      </c>
      <c r="AU224" s="57">
        <f t="shared" si="96"/>
        <v>250</v>
      </c>
      <c r="AV224" s="57">
        <f t="shared" si="97"/>
        <v>6.25</v>
      </c>
      <c r="AW224" s="57">
        <f t="shared" si="98"/>
        <v>7</v>
      </c>
      <c r="AX224" s="382">
        <f t="shared" si="99"/>
        <v>85.270103666739189</v>
      </c>
      <c r="AY224" s="382">
        <f t="shared" si="100"/>
        <v>1421.0262776062084</v>
      </c>
      <c r="AZ224" s="57">
        <f t="shared" si="101"/>
        <v>8</v>
      </c>
      <c r="BA224" s="382">
        <f t="shared" si="102"/>
        <v>3.9788735772973833</v>
      </c>
      <c r="BB224" s="382">
        <f t="shared" si="103"/>
        <v>159.15494309189535</v>
      </c>
    </row>
    <row r="225" spans="1:54" x14ac:dyDescent="0.25">
      <c r="A225" s="57">
        <f t="shared" si="80"/>
        <v>223</v>
      </c>
      <c r="B225" s="57">
        <v>1100</v>
      </c>
      <c r="C225" s="57">
        <v>6</v>
      </c>
      <c r="D225" s="57" t="str">
        <f>'[3]1100 KHz'!A37</f>
        <v>11111</v>
      </c>
      <c r="E225" s="57">
        <f>'[3]1100 KHz'!B37</f>
        <v>1.5</v>
      </c>
      <c r="F225" s="57" t="str">
        <f>'[3]1100 KHz'!C37</f>
        <v>13</v>
      </c>
      <c r="G225" s="57" t="str">
        <f>'[3]1100 KHz'!D37</f>
        <v>00</v>
      </c>
      <c r="H225" s="57" t="str">
        <f>'[3]1100 KHz'!E37</f>
        <v>01</v>
      </c>
      <c r="I225" s="57" t="str">
        <f>'[3]1100 KHz'!F37</f>
        <v>00</v>
      </c>
      <c r="J225" s="57" t="str">
        <f>'[3]1100 KHz'!G37</f>
        <v>11</v>
      </c>
      <c r="K225" s="57" t="str">
        <f>'[3]1100 KHz'!H37</f>
        <v>20</v>
      </c>
      <c r="L225" s="57" t="str">
        <f>'[3]1100 KHz'!I37</f>
        <v>001000</v>
      </c>
      <c r="M225" s="57" t="str">
        <f>'[3]1100 KHz'!J37</f>
        <v>00</v>
      </c>
      <c r="N225" s="57" t="str">
        <f>'[3]1100 KHz'!K37</f>
        <v>42</v>
      </c>
      <c r="O225" s="57" t="str">
        <f>'[3]1100 KHz'!L37</f>
        <v>01</v>
      </c>
      <c r="P225" s="57" t="str">
        <f>'[3]1100 KHz'!M37</f>
        <v>00001</v>
      </c>
      <c r="Q225" s="57" t="str">
        <f>'[3]1100 KHz'!N37</f>
        <v>0</v>
      </c>
      <c r="R225" s="57" t="str">
        <f>'[3]1100 KHz'!O37</f>
        <v>28</v>
      </c>
      <c r="S225" s="57" t="str">
        <f>'[3]1100 KHz'!P37</f>
        <v>001010</v>
      </c>
      <c r="T225" s="57" t="str">
        <f>'[3]1100 KHz'!Q37</f>
        <v>00</v>
      </c>
      <c r="U225" s="57" t="str">
        <f>'[3]1100 KHz'!R37</f>
        <v>42</v>
      </c>
      <c r="V225" s="57" t="str">
        <f>'[3]1100 KHz'!S37</f>
        <v>01</v>
      </c>
      <c r="W225" s="57" t="str">
        <f>'[3]1100 KHz'!T37</f>
        <v>00001</v>
      </c>
      <c r="X225" s="57" t="str">
        <f>'[3]1100 KHz'!U37</f>
        <v>0</v>
      </c>
      <c r="Y225" s="57" t="str">
        <f t="shared" si="90"/>
        <v>1320422842</v>
      </c>
      <c r="Z225" s="57">
        <f t="shared" si="81"/>
        <v>200</v>
      </c>
      <c r="AA225" s="57">
        <f t="shared" si="82"/>
        <v>50</v>
      </c>
      <c r="AB225" s="57">
        <f t="shared" si="83"/>
        <v>0.33329999999999999</v>
      </c>
      <c r="AC225" s="57">
        <f t="shared" si="84"/>
        <v>3.2</v>
      </c>
      <c r="AD225" s="57">
        <f t="shared" si="85"/>
        <v>800</v>
      </c>
      <c r="AE225" s="57">
        <f t="shared" si="86"/>
        <v>50</v>
      </c>
      <c r="AF225" s="57">
        <f t="shared" si="87"/>
        <v>40</v>
      </c>
      <c r="AG225" s="57">
        <f t="shared" si="88"/>
        <v>1.25</v>
      </c>
      <c r="AH225" s="57">
        <f t="shared" si="89"/>
        <v>6.25</v>
      </c>
      <c r="AI225" s="57">
        <v>4000</v>
      </c>
      <c r="AK225" s="57">
        <f t="shared" si="91"/>
        <v>1100</v>
      </c>
      <c r="AL225" s="57">
        <f t="shared" si="92"/>
        <v>31</v>
      </c>
      <c r="AM225" s="57" t="str">
        <f t="shared" si="104"/>
        <v>1320422842</v>
      </c>
      <c r="AN225" s="57">
        <f t="shared" si="104"/>
        <v>200</v>
      </c>
      <c r="AO225" s="57">
        <f t="shared" si="104"/>
        <v>50</v>
      </c>
      <c r="AP225" s="57">
        <f t="shared" si="93"/>
        <v>160</v>
      </c>
      <c r="AQ225" s="57">
        <f t="shared" si="94"/>
        <v>53.327999999999996</v>
      </c>
      <c r="AR225" s="57">
        <f t="shared" si="95"/>
        <v>3.2</v>
      </c>
      <c r="AS225" s="57">
        <f t="shared" si="105"/>
        <v>50</v>
      </c>
      <c r="AT225" s="57">
        <f t="shared" si="105"/>
        <v>40</v>
      </c>
      <c r="AU225" s="57">
        <f t="shared" si="96"/>
        <v>250</v>
      </c>
      <c r="AV225" s="57">
        <f t="shared" si="97"/>
        <v>6.25</v>
      </c>
      <c r="AW225" s="57">
        <f t="shared" si="98"/>
        <v>10</v>
      </c>
      <c r="AX225" s="382">
        <f t="shared" si="99"/>
        <v>59.689072566717428</v>
      </c>
      <c r="AY225" s="382">
        <f t="shared" si="100"/>
        <v>994.71839432434558</v>
      </c>
      <c r="AZ225" s="57">
        <f t="shared" si="101"/>
        <v>2</v>
      </c>
      <c r="BA225" s="382">
        <f t="shared" si="102"/>
        <v>15.915494309189533</v>
      </c>
      <c r="BB225" s="382">
        <f t="shared" si="103"/>
        <v>636.61977236758139</v>
      </c>
    </row>
    <row r="226" spans="1:54" x14ac:dyDescent="0.25">
      <c r="A226" s="57">
        <f t="shared" si="80"/>
        <v>224</v>
      </c>
      <c r="B226" s="57">
        <v>1500</v>
      </c>
      <c r="C226" s="57">
        <v>7</v>
      </c>
      <c r="D226" s="57" t="str">
        <f>'[3]1500 KHz'!A6</f>
        <v>00000</v>
      </c>
      <c r="E226" s="57">
        <f>'[3]1500 KHz'!B6</f>
        <v>1</v>
      </c>
      <c r="F226" s="57" t="e">
        <f>'[3]1500 KHz'!C6</f>
        <v>#NUM!</v>
      </c>
      <c r="G226" s="57" t="str">
        <f>'[3]1500 KHz'!D6</f>
        <v>00</v>
      </c>
      <c r="H226" s="57" t="e">
        <f>'[3]1500 KHz'!E6</f>
        <v>#NUM!</v>
      </c>
      <c r="I226" s="57" t="str">
        <f>'[3]1500 KHz'!F6</f>
        <v>00</v>
      </c>
      <c r="J226" s="57" t="e">
        <f>'[3]1500 KHz'!G6</f>
        <v>#NUM!</v>
      </c>
      <c r="K226" s="57" t="str">
        <f>'[3]1500 KHz'!H6</f>
        <v>00</v>
      </c>
      <c r="L226" s="57" t="str">
        <f>'[3]1500 KHz'!I6</f>
        <v>000000</v>
      </c>
      <c r="M226" s="57" t="str">
        <f>'[3]1500 KHz'!J6</f>
        <v>00</v>
      </c>
      <c r="N226" s="57" t="str">
        <f>'[3]1500 KHz'!K6</f>
        <v>42</v>
      </c>
      <c r="O226" s="57" t="str">
        <f>'[3]1500 KHz'!L6</f>
        <v>01</v>
      </c>
      <c r="P226" s="57" t="str">
        <f>'[3]1500 KHz'!M6</f>
        <v>00001</v>
      </c>
      <c r="Q226" s="57" t="str">
        <f>'[3]1500 KHz'!N6</f>
        <v>0</v>
      </c>
      <c r="R226" s="57" t="str">
        <f>'[3]1500 KHz'!O6</f>
        <v>00</v>
      </c>
      <c r="S226" s="57" t="str">
        <f>'[3]1500 KHz'!P6</f>
        <v>000000</v>
      </c>
      <c r="T226" s="57" t="str">
        <f>'[3]1500 KHz'!Q6</f>
        <v>00</v>
      </c>
      <c r="U226" s="57" t="str">
        <f>'[3]1500 KHz'!R6</f>
        <v>00</v>
      </c>
      <c r="V226" s="57" t="str">
        <f>'[3]1500 KHz'!S6</f>
        <v>00</v>
      </c>
      <c r="W226" s="57" t="str">
        <f>'[3]1500 KHz'!T6</f>
        <v>00000</v>
      </c>
      <c r="X226" s="57" t="str">
        <f>'[3]1500 KHz'!U6</f>
        <v>0</v>
      </c>
      <c r="Y226" s="57" t="e">
        <f t="shared" si="90"/>
        <v>#NUM!</v>
      </c>
      <c r="Z226" s="57" t="e">
        <f t="shared" si="81"/>
        <v>#NUM!</v>
      </c>
      <c r="AA226" s="57">
        <f t="shared" si="82"/>
        <v>0</v>
      </c>
      <c r="AB226" s="57">
        <f t="shared" si="83"/>
        <v>0</v>
      </c>
      <c r="AC226" s="57">
        <f t="shared" si="84"/>
        <v>0</v>
      </c>
      <c r="AD226" s="57">
        <f t="shared" si="85"/>
        <v>800</v>
      </c>
      <c r="AE226" s="57" t="e">
        <f t="shared" si="86"/>
        <v>#NUM!</v>
      </c>
      <c r="AF226" s="57">
        <f t="shared" si="87"/>
        <v>0</v>
      </c>
      <c r="AG226" s="57">
        <f t="shared" si="88"/>
        <v>1.25</v>
      </c>
      <c r="AH226" s="57">
        <f t="shared" si="89"/>
        <v>6.25</v>
      </c>
      <c r="AI226" s="57">
        <v>4000</v>
      </c>
      <c r="AK226" s="57">
        <f t="shared" si="91"/>
        <v>1500</v>
      </c>
      <c r="AL226" s="57">
        <f t="shared" si="92"/>
        <v>0</v>
      </c>
      <c r="AM226" s="57" t="e">
        <f t="shared" si="104"/>
        <v>#NUM!</v>
      </c>
      <c r="AN226" s="57" t="e">
        <f t="shared" si="104"/>
        <v>#NUM!</v>
      </c>
      <c r="AO226" s="57">
        <f t="shared" si="104"/>
        <v>0</v>
      </c>
      <c r="AP226" s="57" t="e">
        <f t="shared" si="93"/>
        <v>#NUM!</v>
      </c>
      <c r="AQ226" s="57" t="e">
        <f t="shared" si="94"/>
        <v>#NUM!</v>
      </c>
      <c r="AR226" s="57">
        <f t="shared" si="95"/>
        <v>0</v>
      </c>
      <c r="AS226" s="57" t="e">
        <f t="shared" si="105"/>
        <v>#NUM!</v>
      </c>
      <c r="AT226" s="57">
        <f t="shared" si="105"/>
        <v>0</v>
      </c>
      <c r="AU226" s="57" t="e">
        <f t="shared" si="96"/>
        <v>#NUM!</v>
      </c>
      <c r="AV226" s="57">
        <f t="shared" si="97"/>
        <v>6.25</v>
      </c>
      <c r="AW226" s="57" t="e">
        <f t="shared" si="98"/>
        <v>#NUM!</v>
      </c>
      <c r="AX226" s="382" t="e">
        <f t="shared" si="99"/>
        <v>#NUM!</v>
      </c>
      <c r="AY226" s="382" t="e">
        <f t="shared" si="100"/>
        <v>#DIV/0!</v>
      </c>
      <c r="AZ226" s="57" t="e">
        <f t="shared" si="101"/>
        <v>#NUM!</v>
      </c>
      <c r="BA226" s="382" t="e">
        <f t="shared" si="102"/>
        <v>#NUM!</v>
      </c>
      <c r="BB226" s="382" t="e">
        <f t="shared" si="103"/>
        <v>#DIV/0!</v>
      </c>
    </row>
    <row r="227" spans="1:54" x14ac:dyDescent="0.25">
      <c r="A227" s="57">
        <f t="shared" si="80"/>
        <v>225</v>
      </c>
      <c r="B227" s="57">
        <v>1500</v>
      </c>
      <c r="C227" s="57">
        <v>7</v>
      </c>
      <c r="D227" s="57" t="str">
        <f>'[3]1500 KHz'!A7</f>
        <v>00001</v>
      </c>
      <c r="E227" s="57">
        <f>'[3]1500 KHz'!B7</f>
        <v>1</v>
      </c>
      <c r="F227" s="57" t="str">
        <f>'[3]1500 KHz'!C7</f>
        <v>12</v>
      </c>
      <c r="G227" s="57" t="str">
        <f>'[3]1500 KHz'!D7</f>
        <v>00</v>
      </c>
      <c r="H227" s="57" t="str">
        <f>'[3]1500 KHz'!E7</f>
        <v>01</v>
      </c>
      <c r="I227" s="57" t="str">
        <f>'[3]1500 KHz'!F7</f>
        <v>00</v>
      </c>
      <c r="J227" s="57" t="str">
        <f>'[3]1500 KHz'!G7</f>
        <v>10</v>
      </c>
      <c r="K227" s="57" t="str">
        <f>'[3]1500 KHz'!H7</f>
        <v>09</v>
      </c>
      <c r="L227" s="57" t="str">
        <f>'[3]1500 KHz'!I7</f>
        <v>000010</v>
      </c>
      <c r="M227" s="57" t="str">
        <f>'[3]1500 KHz'!J7</f>
        <v>01</v>
      </c>
      <c r="N227" s="57" t="str">
        <f>'[3]1500 KHz'!K7</f>
        <v>08</v>
      </c>
      <c r="O227" s="57" t="str">
        <f>'[3]1500 KHz'!L7</f>
        <v>00</v>
      </c>
      <c r="P227" s="57" t="str">
        <f>'[3]1500 KHz'!M7</f>
        <v>00100</v>
      </c>
      <c r="Q227" s="57" t="str">
        <f>'[3]1500 KHz'!N7</f>
        <v>0</v>
      </c>
      <c r="R227" s="57" t="str">
        <f>'[3]1500 KHz'!O7</f>
        <v>11</v>
      </c>
      <c r="S227" s="57" t="str">
        <f>'[3]1500 KHz'!P7</f>
        <v>000100</v>
      </c>
      <c r="T227" s="57" t="str">
        <f>'[3]1500 KHz'!Q7</f>
        <v>01</v>
      </c>
      <c r="U227" s="57" t="str">
        <f>'[3]1500 KHz'!R7</f>
        <v>04</v>
      </c>
      <c r="V227" s="57" t="str">
        <f>'[3]1500 KHz'!S7</f>
        <v>00</v>
      </c>
      <c r="W227" s="57" t="str">
        <f>'[3]1500 KHz'!T7</f>
        <v>00010</v>
      </c>
      <c r="X227" s="57" t="str">
        <f>'[3]1500 KHz'!U7</f>
        <v>0</v>
      </c>
      <c r="Y227" s="57" t="str">
        <f t="shared" si="90"/>
        <v>1209081104</v>
      </c>
      <c r="Z227" s="57">
        <f t="shared" si="81"/>
        <v>100</v>
      </c>
      <c r="AA227" s="57">
        <f t="shared" si="82"/>
        <v>20</v>
      </c>
      <c r="AB227" s="57">
        <f t="shared" si="83"/>
        <v>1.3331999999999999</v>
      </c>
      <c r="AC227" s="57">
        <f t="shared" si="84"/>
        <v>6.4</v>
      </c>
      <c r="AD227" s="57">
        <f t="shared" si="85"/>
        <v>800</v>
      </c>
      <c r="AE227" s="57">
        <f t="shared" si="86"/>
        <v>50</v>
      </c>
      <c r="AF227" s="57">
        <f t="shared" si="87"/>
        <v>10</v>
      </c>
      <c r="AG227" s="57">
        <f t="shared" si="88"/>
        <v>5</v>
      </c>
      <c r="AH227" s="57">
        <f t="shared" si="89"/>
        <v>25</v>
      </c>
      <c r="AI227" s="57">
        <v>4000</v>
      </c>
      <c r="AK227" s="57">
        <f t="shared" si="91"/>
        <v>1500</v>
      </c>
      <c r="AL227" s="57">
        <f t="shared" si="92"/>
        <v>1</v>
      </c>
      <c r="AM227" s="57" t="str">
        <f t="shared" si="104"/>
        <v>1209081104</v>
      </c>
      <c r="AN227" s="57">
        <f t="shared" si="104"/>
        <v>100</v>
      </c>
      <c r="AO227" s="57">
        <f t="shared" si="104"/>
        <v>20</v>
      </c>
      <c r="AP227" s="57">
        <f t="shared" si="93"/>
        <v>80</v>
      </c>
      <c r="AQ227" s="57">
        <f t="shared" si="94"/>
        <v>106.65599999999999</v>
      </c>
      <c r="AR227" s="57">
        <f t="shared" si="95"/>
        <v>6.4</v>
      </c>
      <c r="AS227" s="57">
        <f t="shared" si="105"/>
        <v>50</v>
      </c>
      <c r="AT227" s="57">
        <f t="shared" si="105"/>
        <v>10</v>
      </c>
      <c r="AU227" s="57">
        <f t="shared" si="96"/>
        <v>1000</v>
      </c>
      <c r="AV227" s="57">
        <f t="shared" si="97"/>
        <v>25</v>
      </c>
      <c r="AW227" s="57">
        <f t="shared" si="98"/>
        <v>2</v>
      </c>
      <c r="AX227" s="382">
        <f t="shared" si="99"/>
        <v>74.611340708396796</v>
      </c>
      <c r="AY227" s="382">
        <f t="shared" si="100"/>
        <v>1243.3979929054324</v>
      </c>
      <c r="AZ227" s="57">
        <f t="shared" si="101"/>
        <v>0.5</v>
      </c>
      <c r="BA227" s="382">
        <f t="shared" si="102"/>
        <v>15.915494309189533</v>
      </c>
      <c r="BB227" s="382">
        <f t="shared" si="103"/>
        <v>636.61977236758139</v>
      </c>
    </row>
    <row r="228" spans="1:54" x14ac:dyDescent="0.25">
      <c r="A228" s="57">
        <f t="shared" si="80"/>
        <v>226</v>
      </c>
      <c r="B228" s="57">
        <v>1500</v>
      </c>
      <c r="C228" s="57">
        <v>7</v>
      </c>
      <c r="D228" s="57" t="str">
        <f>'[3]1500 KHz'!A8</f>
        <v>00010</v>
      </c>
      <c r="E228" s="57">
        <f>'[3]1500 KHz'!B8</f>
        <v>1</v>
      </c>
      <c r="F228" s="57" t="str">
        <f>'[3]1500 KHz'!C8</f>
        <v>12</v>
      </c>
      <c r="G228" s="57" t="str">
        <f>'[3]1500 KHz'!D8</f>
        <v>00</v>
      </c>
      <c r="H228" s="57" t="str">
        <f>'[3]1500 KHz'!E8</f>
        <v>01</v>
      </c>
      <c r="I228" s="57" t="str">
        <f>'[3]1500 KHz'!F8</f>
        <v>00</v>
      </c>
      <c r="J228" s="57" t="str">
        <f>'[3]1500 KHz'!G8</f>
        <v>10</v>
      </c>
      <c r="K228" s="57" t="str">
        <f>'[3]1500 KHz'!H8</f>
        <v>10</v>
      </c>
      <c r="L228" s="57" t="str">
        <f>'[3]1500 KHz'!I8</f>
        <v>000100</v>
      </c>
      <c r="M228" s="57" t="str">
        <f>'[3]1500 KHz'!J8</f>
        <v>00</v>
      </c>
      <c r="N228" s="57" t="str">
        <f>'[3]1500 KHz'!K8</f>
        <v>84</v>
      </c>
      <c r="O228" s="57" t="str">
        <f>'[3]1500 KHz'!L8</f>
        <v>10</v>
      </c>
      <c r="P228" s="57" t="str">
        <f>'[3]1500 KHz'!M8</f>
        <v>00010</v>
      </c>
      <c r="Q228" s="57" t="str">
        <f>'[3]1500 KHz'!N8</f>
        <v>0</v>
      </c>
      <c r="R228" s="57" t="str">
        <f>'[3]1500 KHz'!O8</f>
        <v>11</v>
      </c>
      <c r="S228" s="57" t="str">
        <f>'[3]1500 KHz'!P8</f>
        <v>000100</v>
      </c>
      <c r="T228" s="57" t="str">
        <f>'[3]1500 KHz'!Q8</f>
        <v>01</v>
      </c>
      <c r="U228" s="57" t="str">
        <f>'[3]1500 KHz'!R8</f>
        <v>04</v>
      </c>
      <c r="V228" s="57" t="str">
        <f>'[3]1500 KHz'!S8</f>
        <v>00</v>
      </c>
      <c r="W228" s="57" t="str">
        <f>'[3]1500 KHz'!T8</f>
        <v>00010</v>
      </c>
      <c r="X228" s="57" t="str">
        <f>'[3]1500 KHz'!U8</f>
        <v>0</v>
      </c>
      <c r="Y228" s="57" t="str">
        <f t="shared" si="90"/>
        <v>1210841104</v>
      </c>
      <c r="Z228" s="57">
        <f t="shared" si="81"/>
        <v>100</v>
      </c>
      <c r="AA228" s="57">
        <f t="shared" si="82"/>
        <v>20</v>
      </c>
      <c r="AB228" s="57">
        <f t="shared" si="83"/>
        <v>1.3331999999999999</v>
      </c>
      <c r="AC228" s="57">
        <f t="shared" si="84"/>
        <v>6.4</v>
      </c>
      <c r="AD228" s="57">
        <f t="shared" si="85"/>
        <v>800</v>
      </c>
      <c r="AE228" s="57">
        <f t="shared" si="86"/>
        <v>50</v>
      </c>
      <c r="AF228" s="57">
        <f t="shared" si="87"/>
        <v>20</v>
      </c>
      <c r="AG228" s="57">
        <f t="shared" si="88"/>
        <v>2.5</v>
      </c>
      <c r="AH228" s="57">
        <f t="shared" si="89"/>
        <v>12.5</v>
      </c>
      <c r="AI228" s="57">
        <v>4000</v>
      </c>
      <c r="AK228" s="57">
        <f t="shared" si="91"/>
        <v>1500</v>
      </c>
      <c r="AL228" s="57">
        <f t="shared" si="92"/>
        <v>2</v>
      </c>
      <c r="AM228" s="57" t="str">
        <f t="shared" si="104"/>
        <v>1210841104</v>
      </c>
      <c r="AN228" s="57">
        <f t="shared" si="104"/>
        <v>100</v>
      </c>
      <c r="AO228" s="57">
        <f t="shared" si="104"/>
        <v>20</v>
      </c>
      <c r="AP228" s="57">
        <f t="shared" si="93"/>
        <v>80</v>
      </c>
      <c r="AQ228" s="57">
        <f t="shared" si="94"/>
        <v>106.65599999999999</v>
      </c>
      <c r="AR228" s="57">
        <f t="shared" si="95"/>
        <v>6.4</v>
      </c>
      <c r="AS228" s="57">
        <f t="shared" si="105"/>
        <v>50</v>
      </c>
      <c r="AT228" s="57">
        <f t="shared" si="105"/>
        <v>20</v>
      </c>
      <c r="AU228" s="57">
        <f t="shared" si="96"/>
        <v>500</v>
      </c>
      <c r="AV228" s="57">
        <f t="shared" si="97"/>
        <v>12.5</v>
      </c>
      <c r="AW228" s="57">
        <f t="shared" si="98"/>
        <v>2</v>
      </c>
      <c r="AX228" s="382">
        <f t="shared" si="99"/>
        <v>74.611340708396796</v>
      </c>
      <c r="AY228" s="382">
        <f t="shared" si="100"/>
        <v>1243.3979929054324</v>
      </c>
      <c r="AZ228" s="57">
        <f t="shared" si="101"/>
        <v>1</v>
      </c>
      <c r="BA228" s="382">
        <f t="shared" si="102"/>
        <v>15.915494309189533</v>
      </c>
      <c r="BB228" s="382">
        <f t="shared" si="103"/>
        <v>636.61977236758139</v>
      </c>
    </row>
    <row r="229" spans="1:54" x14ac:dyDescent="0.25">
      <c r="A229" s="57">
        <f t="shared" si="80"/>
        <v>227</v>
      </c>
      <c r="B229" s="57">
        <v>1500</v>
      </c>
      <c r="C229" s="57">
        <v>7</v>
      </c>
      <c r="D229" s="57" t="str">
        <f>'[3]1500 KHz'!A9</f>
        <v>00011</v>
      </c>
      <c r="E229" s="57">
        <f>'[3]1500 KHz'!B9</f>
        <v>1</v>
      </c>
      <c r="F229" s="57" t="str">
        <f>'[3]1500 KHz'!C9</f>
        <v>12</v>
      </c>
      <c r="G229" s="57" t="str">
        <f>'[3]1500 KHz'!D9</f>
        <v>00</v>
      </c>
      <c r="H229" s="57" t="str">
        <f>'[3]1500 KHz'!E9</f>
        <v>01</v>
      </c>
      <c r="I229" s="57" t="str">
        <f>'[3]1500 KHz'!F9</f>
        <v>00</v>
      </c>
      <c r="J229" s="57" t="str">
        <f>'[3]1500 KHz'!G9</f>
        <v>10</v>
      </c>
      <c r="K229" s="57" t="str">
        <f>'[3]1500 KHz'!H9</f>
        <v>20</v>
      </c>
      <c r="L229" s="57" t="str">
        <f>'[3]1500 KHz'!I9</f>
        <v>001000</v>
      </c>
      <c r="M229" s="57" t="str">
        <f>'[3]1500 KHz'!J9</f>
        <v>00</v>
      </c>
      <c r="N229" s="57" t="str">
        <f>'[3]1500 KHz'!K9</f>
        <v>42</v>
      </c>
      <c r="O229" s="57" t="str">
        <f>'[3]1500 KHz'!L9</f>
        <v>01</v>
      </c>
      <c r="P229" s="57" t="str">
        <f>'[3]1500 KHz'!M9</f>
        <v>00001</v>
      </c>
      <c r="Q229" s="57" t="str">
        <f>'[3]1500 KHz'!N9</f>
        <v>0</v>
      </c>
      <c r="R229" s="57" t="str">
        <f>'[3]1500 KHz'!O9</f>
        <v>11</v>
      </c>
      <c r="S229" s="57" t="str">
        <f>'[3]1500 KHz'!P9</f>
        <v>000100</v>
      </c>
      <c r="T229" s="57" t="str">
        <f>'[3]1500 KHz'!Q9</f>
        <v>01</v>
      </c>
      <c r="U229" s="57" t="str">
        <f>'[3]1500 KHz'!R9</f>
        <v>04</v>
      </c>
      <c r="V229" s="57" t="str">
        <f>'[3]1500 KHz'!S9</f>
        <v>00</v>
      </c>
      <c r="W229" s="57" t="str">
        <f>'[3]1500 KHz'!T9</f>
        <v>00010</v>
      </c>
      <c r="X229" s="57" t="str">
        <f>'[3]1500 KHz'!U9</f>
        <v>0</v>
      </c>
      <c r="Y229" s="57" t="str">
        <f t="shared" si="90"/>
        <v>1220421104</v>
      </c>
      <c r="Z229" s="57">
        <f t="shared" si="81"/>
        <v>100</v>
      </c>
      <c r="AA229" s="57">
        <f t="shared" si="82"/>
        <v>20</v>
      </c>
      <c r="AB229" s="57">
        <f t="shared" si="83"/>
        <v>1.3331999999999999</v>
      </c>
      <c r="AC229" s="57">
        <f t="shared" si="84"/>
        <v>6.4</v>
      </c>
      <c r="AD229" s="57">
        <f t="shared" si="85"/>
        <v>800</v>
      </c>
      <c r="AE229" s="57">
        <f t="shared" si="86"/>
        <v>50</v>
      </c>
      <c r="AF229" s="57">
        <f t="shared" si="87"/>
        <v>40</v>
      </c>
      <c r="AG229" s="57">
        <f t="shared" si="88"/>
        <v>1.25</v>
      </c>
      <c r="AH229" s="57">
        <f t="shared" si="89"/>
        <v>6.25</v>
      </c>
      <c r="AI229" s="57">
        <v>4000</v>
      </c>
      <c r="AK229" s="57">
        <f t="shared" si="91"/>
        <v>1500</v>
      </c>
      <c r="AL229" s="57">
        <f t="shared" si="92"/>
        <v>3</v>
      </c>
      <c r="AM229" s="57" t="str">
        <f t="shared" si="104"/>
        <v>1220421104</v>
      </c>
      <c r="AN229" s="57">
        <f t="shared" si="104"/>
        <v>100</v>
      </c>
      <c r="AO229" s="57">
        <f t="shared" si="104"/>
        <v>20</v>
      </c>
      <c r="AP229" s="57">
        <f t="shared" si="93"/>
        <v>80</v>
      </c>
      <c r="AQ229" s="57">
        <f t="shared" si="94"/>
        <v>106.65599999999999</v>
      </c>
      <c r="AR229" s="57">
        <f t="shared" si="95"/>
        <v>6.4</v>
      </c>
      <c r="AS229" s="57">
        <f t="shared" si="105"/>
        <v>50</v>
      </c>
      <c r="AT229" s="57">
        <f t="shared" si="105"/>
        <v>40</v>
      </c>
      <c r="AU229" s="57">
        <f t="shared" si="96"/>
        <v>250</v>
      </c>
      <c r="AV229" s="57">
        <f t="shared" si="97"/>
        <v>6.25</v>
      </c>
      <c r="AW229" s="57">
        <f t="shared" si="98"/>
        <v>2</v>
      </c>
      <c r="AX229" s="382">
        <f t="shared" si="99"/>
        <v>74.611340708396796</v>
      </c>
      <c r="AY229" s="382">
        <f t="shared" si="100"/>
        <v>1243.3979929054324</v>
      </c>
      <c r="AZ229" s="57">
        <f t="shared" si="101"/>
        <v>2</v>
      </c>
      <c r="BA229" s="382">
        <f t="shared" si="102"/>
        <v>15.915494309189533</v>
      </c>
      <c r="BB229" s="382">
        <f t="shared" si="103"/>
        <v>636.61977236758139</v>
      </c>
    </row>
    <row r="230" spans="1:54" x14ac:dyDescent="0.25">
      <c r="A230" s="57">
        <f t="shared" si="80"/>
        <v>228</v>
      </c>
      <c r="B230" s="57">
        <v>1500</v>
      </c>
      <c r="C230" s="57">
        <v>7</v>
      </c>
      <c r="D230" s="57" t="str">
        <f>'[3]1500 KHz'!A10</f>
        <v>00100</v>
      </c>
      <c r="E230" s="57">
        <f>'[3]1500 KHz'!B10</f>
        <v>1</v>
      </c>
      <c r="F230" s="57" t="str">
        <f>'[3]1500 KHz'!C10</f>
        <v>12</v>
      </c>
      <c r="G230" s="57" t="str">
        <f>'[3]1500 KHz'!D10</f>
        <v>00</v>
      </c>
      <c r="H230" s="57" t="str">
        <f>'[3]1500 KHz'!E10</f>
        <v>01</v>
      </c>
      <c r="I230" s="57" t="str">
        <f>'[3]1500 KHz'!F10</f>
        <v>00</v>
      </c>
      <c r="J230" s="57" t="str">
        <f>'[3]1500 KHz'!G10</f>
        <v>10</v>
      </c>
      <c r="K230" s="57" t="str">
        <f>'[3]1500 KHz'!H10</f>
        <v>40</v>
      </c>
      <c r="L230" s="57" t="str">
        <f>'[3]1500 KHz'!I10</f>
        <v>010000</v>
      </c>
      <c r="M230" s="57" t="str">
        <f>'[3]1500 KHz'!J10</f>
        <v>00</v>
      </c>
      <c r="N230" s="57" t="str">
        <f>'[3]1500 KHz'!K10</f>
        <v>42</v>
      </c>
      <c r="O230" s="57" t="str">
        <f>'[3]1500 KHz'!L10</f>
        <v>01</v>
      </c>
      <c r="P230" s="57" t="str">
        <f>'[3]1500 KHz'!M10</f>
        <v>00001</v>
      </c>
      <c r="Q230" s="57" t="str">
        <f>'[3]1500 KHz'!N10</f>
        <v>0</v>
      </c>
      <c r="R230" s="57" t="str">
        <f>'[3]1500 KHz'!O10</f>
        <v>11</v>
      </c>
      <c r="S230" s="57" t="str">
        <f>'[3]1500 KHz'!P10</f>
        <v>000100</v>
      </c>
      <c r="T230" s="57" t="str">
        <f>'[3]1500 KHz'!Q10</f>
        <v>01</v>
      </c>
      <c r="U230" s="57" t="str">
        <f>'[3]1500 KHz'!R10</f>
        <v>04</v>
      </c>
      <c r="V230" s="57" t="str">
        <f>'[3]1500 KHz'!S10</f>
        <v>00</v>
      </c>
      <c r="W230" s="57" t="str">
        <f>'[3]1500 KHz'!T10</f>
        <v>00010</v>
      </c>
      <c r="X230" s="57" t="str">
        <f>'[3]1500 KHz'!U10</f>
        <v>0</v>
      </c>
      <c r="Y230" s="57" t="str">
        <f t="shared" si="90"/>
        <v>1240421104</v>
      </c>
      <c r="Z230" s="57">
        <f t="shared" si="81"/>
        <v>100</v>
      </c>
      <c r="AA230" s="57">
        <f t="shared" si="82"/>
        <v>20</v>
      </c>
      <c r="AB230" s="57">
        <f t="shared" si="83"/>
        <v>1.3331999999999999</v>
      </c>
      <c r="AC230" s="57">
        <f t="shared" si="84"/>
        <v>6.4</v>
      </c>
      <c r="AD230" s="57">
        <f t="shared" si="85"/>
        <v>800</v>
      </c>
      <c r="AE230" s="57">
        <f t="shared" si="86"/>
        <v>50</v>
      </c>
      <c r="AF230" s="57">
        <f t="shared" si="87"/>
        <v>80</v>
      </c>
      <c r="AG230" s="57">
        <f t="shared" si="88"/>
        <v>1.25</v>
      </c>
      <c r="AH230" s="57">
        <f t="shared" si="89"/>
        <v>6.25</v>
      </c>
      <c r="AI230" s="57">
        <v>4000</v>
      </c>
      <c r="AK230" s="57">
        <f t="shared" si="91"/>
        <v>1500</v>
      </c>
      <c r="AL230" s="57">
        <f t="shared" si="92"/>
        <v>4</v>
      </c>
      <c r="AM230" s="57" t="str">
        <f t="shared" si="104"/>
        <v>1240421104</v>
      </c>
      <c r="AN230" s="57">
        <f t="shared" si="104"/>
        <v>100</v>
      </c>
      <c r="AO230" s="57">
        <f t="shared" si="104"/>
        <v>20</v>
      </c>
      <c r="AP230" s="57">
        <f t="shared" si="93"/>
        <v>80</v>
      </c>
      <c r="AQ230" s="57">
        <f t="shared" si="94"/>
        <v>106.65599999999999</v>
      </c>
      <c r="AR230" s="57">
        <f t="shared" si="95"/>
        <v>6.4</v>
      </c>
      <c r="AS230" s="57">
        <f t="shared" si="105"/>
        <v>50</v>
      </c>
      <c r="AT230" s="57">
        <f t="shared" si="105"/>
        <v>80</v>
      </c>
      <c r="AU230" s="57">
        <f t="shared" si="96"/>
        <v>250</v>
      </c>
      <c r="AV230" s="57">
        <f t="shared" si="97"/>
        <v>6.25</v>
      </c>
      <c r="AW230" s="57">
        <f t="shared" si="98"/>
        <v>2</v>
      </c>
      <c r="AX230" s="382">
        <f t="shared" si="99"/>
        <v>74.611340708396796</v>
      </c>
      <c r="AY230" s="382">
        <f t="shared" si="100"/>
        <v>1243.3979929054324</v>
      </c>
      <c r="AZ230" s="57">
        <f t="shared" si="101"/>
        <v>4</v>
      </c>
      <c r="BA230" s="382">
        <f t="shared" si="102"/>
        <v>7.9577471545947667</v>
      </c>
      <c r="BB230" s="382">
        <f t="shared" si="103"/>
        <v>318.3098861837907</v>
      </c>
    </row>
    <row r="231" spans="1:54" x14ac:dyDescent="0.25">
      <c r="A231" s="57">
        <f t="shared" si="80"/>
        <v>229</v>
      </c>
      <c r="B231" s="57">
        <v>1500</v>
      </c>
      <c r="C231" s="57">
        <v>7</v>
      </c>
      <c r="D231" s="57" t="str">
        <f>'[3]1500 KHz'!A11</f>
        <v>00101</v>
      </c>
      <c r="E231" s="57">
        <f>'[3]1500 KHz'!B11</f>
        <v>1</v>
      </c>
      <c r="F231" s="57" t="str">
        <f>'[3]1500 KHz'!C11</f>
        <v>12</v>
      </c>
      <c r="G231" s="57" t="str">
        <f>'[3]1500 KHz'!D11</f>
        <v>00</v>
      </c>
      <c r="H231" s="57" t="str">
        <f>'[3]1500 KHz'!E11</f>
        <v>01</v>
      </c>
      <c r="I231" s="57" t="str">
        <f>'[3]1500 KHz'!F11</f>
        <v>00</v>
      </c>
      <c r="J231" s="57" t="str">
        <f>'[3]1500 KHz'!G11</f>
        <v>10</v>
      </c>
      <c r="K231" s="57" t="str">
        <f>'[3]1500 KHz'!H11</f>
        <v>80</v>
      </c>
      <c r="L231" s="57" t="str">
        <f>'[3]1500 KHz'!I11</f>
        <v>100000</v>
      </c>
      <c r="M231" s="57" t="str">
        <f>'[3]1500 KHz'!J11</f>
        <v>00</v>
      </c>
      <c r="N231" s="57" t="str">
        <f>'[3]1500 KHz'!K11</f>
        <v>42</v>
      </c>
      <c r="O231" s="57" t="str">
        <f>'[3]1500 KHz'!L11</f>
        <v>01</v>
      </c>
      <c r="P231" s="57" t="str">
        <f>'[3]1500 KHz'!M11</f>
        <v>00001</v>
      </c>
      <c r="Q231" s="57" t="str">
        <f>'[3]1500 KHz'!N11</f>
        <v>0</v>
      </c>
      <c r="R231" s="57" t="str">
        <f>'[3]1500 KHz'!O11</f>
        <v>11</v>
      </c>
      <c r="S231" s="57" t="str">
        <f>'[3]1500 KHz'!P11</f>
        <v>000100</v>
      </c>
      <c r="T231" s="57" t="str">
        <f>'[3]1500 KHz'!Q11</f>
        <v>01</v>
      </c>
      <c r="U231" s="57" t="str">
        <f>'[3]1500 KHz'!R11</f>
        <v>04</v>
      </c>
      <c r="V231" s="57" t="str">
        <f>'[3]1500 KHz'!S11</f>
        <v>00</v>
      </c>
      <c r="W231" s="57" t="str">
        <f>'[3]1500 KHz'!T11</f>
        <v>00010</v>
      </c>
      <c r="X231" s="57" t="str">
        <f>'[3]1500 KHz'!U11</f>
        <v>0</v>
      </c>
      <c r="Y231" s="57" t="str">
        <f t="shared" si="90"/>
        <v>1280421104</v>
      </c>
      <c r="Z231" s="57">
        <f t="shared" si="81"/>
        <v>100</v>
      </c>
      <c r="AA231" s="57">
        <f t="shared" si="82"/>
        <v>20</v>
      </c>
      <c r="AB231" s="57">
        <f t="shared" si="83"/>
        <v>1.3331999999999999</v>
      </c>
      <c r="AC231" s="57">
        <f t="shared" si="84"/>
        <v>6.4</v>
      </c>
      <c r="AD231" s="57">
        <f t="shared" si="85"/>
        <v>800</v>
      </c>
      <c r="AE231" s="57">
        <f t="shared" si="86"/>
        <v>50</v>
      </c>
      <c r="AF231" s="57">
        <f t="shared" si="87"/>
        <v>160</v>
      </c>
      <c r="AG231" s="57">
        <f t="shared" si="88"/>
        <v>1.25</v>
      </c>
      <c r="AH231" s="57">
        <f t="shared" si="89"/>
        <v>6.25</v>
      </c>
      <c r="AI231" s="57">
        <v>4000</v>
      </c>
      <c r="AK231" s="57">
        <f t="shared" si="91"/>
        <v>1500</v>
      </c>
      <c r="AL231" s="57">
        <f t="shared" si="92"/>
        <v>5</v>
      </c>
      <c r="AM231" s="57" t="str">
        <f t="shared" si="104"/>
        <v>1280421104</v>
      </c>
      <c r="AN231" s="57">
        <f t="shared" si="104"/>
        <v>100</v>
      </c>
      <c r="AO231" s="57">
        <f t="shared" si="104"/>
        <v>20</v>
      </c>
      <c r="AP231" s="57">
        <f t="shared" si="93"/>
        <v>80</v>
      </c>
      <c r="AQ231" s="57">
        <f t="shared" si="94"/>
        <v>106.65599999999999</v>
      </c>
      <c r="AR231" s="57">
        <f t="shared" si="95"/>
        <v>6.4</v>
      </c>
      <c r="AS231" s="57">
        <f t="shared" si="105"/>
        <v>50</v>
      </c>
      <c r="AT231" s="57">
        <f t="shared" si="105"/>
        <v>160</v>
      </c>
      <c r="AU231" s="57">
        <f t="shared" si="96"/>
        <v>250</v>
      </c>
      <c r="AV231" s="57">
        <f t="shared" si="97"/>
        <v>6.25</v>
      </c>
      <c r="AW231" s="57">
        <f t="shared" si="98"/>
        <v>2</v>
      </c>
      <c r="AX231" s="382">
        <f t="shared" si="99"/>
        <v>74.611340708396796</v>
      </c>
      <c r="AY231" s="382">
        <f t="shared" si="100"/>
        <v>1243.3979929054324</v>
      </c>
      <c r="AZ231" s="57">
        <f t="shared" si="101"/>
        <v>8</v>
      </c>
      <c r="BA231" s="382">
        <f t="shared" si="102"/>
        <v>3.9788735772973833</v>
      </c>
      <c r="BB231" s="382">
        <f t="shared" si="103"/>
        <v>159.15494309189535</v>
      </c>
    </row>
    <row r="232" spans="1:54" x14ac:dyDescent="0.25">
      <c r="A232" s="57">
        <f t="shared" si="80"/>
        <v>230</v>
      </c>
      <c r="B232" s="57">
        <v>1500</v>
      </c>
      <c r="C232" s="57">
        <v>7</v>
      </c>
      <c r="D232" s="57" t="str">
        <f>'[3]1500 KHz'!A12</f>
        <v>00110</v>
      </c>
      <c r="E232" s="57">
        <f>'[3]1500 KHz'!B12</f>
        <v>1</v>
      </c>
      <c r="F232" s="57" t="str">
        <f>'[3]1500 KHz'!C12</f>
        <v>12</v>
      </c>
      <c r="G232" s="57" t="str">
        <f>'[3]1500 KHz'!D12</f>
        <v>00</v>
      </c>
      <c r="H232" s="57" t="str">
        <f>'[3]1500 KHz'!E12</f>
        <v>01</v>
      </c>
      <c r="I232" s="57" t="str">
        <f>'[3]1500 KHz'!F12</f>
        <v>00</v>
      </c>
      <c r="J232" s="57" t="str">
        <f>'[3]1500 KHz'!G12</f>
        <v>10</v>
      </c>
      <c r="K232" s="57" t="str">
        <f>'[3]1500 KHz'!H12</f>
        <v>09</v>
      </c>
      <c r="L232" s="57" t="str">
        <f>'[3]1500 KHz'!I12</f>
        <v>000010</v>
      </c>
      <c r="M232" s="57" t="str">
        <f>'[3]1500 KHz'!J12</f>
        <v>01</v>
      </c>
      <c r="N232" s="57" t="str">
        <f>'[3]1500 KHz'!K12</f>
        <v>08</v>
      </c>
      <c r="O232" s="57" t="str">
        <f>'[3]1500 KHz'!L12</f>
        <v>00</v>
      </c>
      <c r="P232" s="57" t="str">
        <f>'[3]1500 KHz'!M12</f>
        <v>00100</v>
      </c>
      <c r="Q232" s="57" t="str">
        <f>'[3]1500 KHz'!N12</f>
        <v>0</v>
      </c>
      <c r="R232" s="57" t="str">
        <f>'[3]1500 KHz'!O12</f>
        <v>18</v>
      </c>
      <c r="S232" s="57" t="str">
        <f>'[3]1500 KHz'!P12</f>
        <v>000110</v>
      </c>
      <c r="T232" s="57" t="str">
        <f>'[3]1500 KHz'!Q12</f>
        <v>00</v>
      </c>
      <c r="U232" s="57" t="str">
        <f>'[3]1500 KHz'!R12</f>
        <v>C4</v>
      </c>
      <c r="V232" s="57" t="str">
        <f>'[3]1500 KHz'!S12</f>
        <v>11</v>
      </c>
      <c r="W232" s="57" t="str">
        <f>'[3]1500 KHz'!T12</f>
        <v>00010</v>
      </c>
      <c r="X232" s="57" t="str">
        <f>'[3]1500 KHz'!U12</f>
        <v>0</v>
      </c>
      <c r="Y232" s="57" t="str">
        <f t="shared" si="90"/>
        <v>12090818C4</v>
      </c>
      <c r="Z232" s="57">
        <f t="shared" si="81"/>
        <v>100</v>
      </c>
      <c r="AA232" s="57">
        <f t="shared" si="82"/>
        <v>30</v>
      </c>
      <c r="AB232" s="57">
        <f t="shared" si="83"/>
        <v>0.99990000000000001</v>
      </c>
      <c r="AC232" s="57">
        <f t="shared" si="84"/>
        <v>6.4</v>
      </c>
      <c r="AD232" s="57">
        <f t="shared" si="85"/>
        <v>800</v>
      </c>
      <c r="AE232" s="57">
        <f t="shared" si="86"/>
        <v>50</v>
      </c>
      <c r="AF232" s="57">
        <f t="shared" si="87"/>
        <v>10</v>
      </c>
      <c r="AG232" s="57">
        <f t="shared" si="88"/>
        <v>5</v>
      </c>
      <c r="AH232" s="57">
        <f t="shared" si="89"/>
        <v>25</v>
      </c>
      <c r="AI232" s="57">
        <v>4000</v>
      </c>
      <c r="AK232" s="57">
        <f t="shared" si="91"/>
        <v>1500</v>
      </c>
      <c r="AL232" s="57">
        <f t="shared" si="92"/>
        <v>6</v>
      </c>
      <c r="AM232" s="57" t="str">
        <f t="shared" si="104"/>
        <v>12090818C4</v>
      </c>
      <c r="AN232" s="57">
        <f t="shared" si="104"/>
        <v>100</v>
      </c>
      <c r="AO232" s="57">
        <f t="shared" si="104"/>
        <v>30</v>
      </c>
      <c r="AP232" s="57">
        <f t="shared" si="93"/>
        <v>80</v>
      </c>
      <c r="AQ232" s="57">
        <f t="shared" si="94"/>
        <v>79.992000000000004</v>
      </c>
      <c r="AR232" s="57">
        <f t="shared" si="95"/>
        <v>6.4</v>
      </c>
      <c r="AS232" s="57">
        <f t="shared" si="105"/>
        <v>50</v>
      </c>
      <c r="AT232" s="57">
        <f t="shared" si="105"/>
        <v>10</v>
      </c>
      <c r="AU232" s="57">
        <f t="shared" si="96"/>
        <v>1000</v>
      </c>
      <c r="AV232" s="57">
        <f t="shared" si="97"/>
        <v>25</v>
      </c>
      <c r="AW232" s="57">
        <f t="shared" si="98"/>
        <v>3</v>
      </c>
      <c r="AX232" s="382">
        <f t="shared" si="99"/>
        <v>66.321191740797133</v>
      </c>
      <c r="AY232" s="382">
        <f t="shared" si="100"/>
        <v>828.93199527028821</v>
      </c>
      <c r="AZ232" s="57">
        <f t="shared" si="101"/>
        <v>0.5</v>
      </c>
      <c r="BA232" s="382">
        <f t="shared" si="102"/>
        <v>15.915494309189533</v>
      </c>
      <c r="BB232" s="382">
        <f t="shared" si="103"/>
        <v>636.61977236758139</v>
      </c>
    </row>
    <row r="233" spans="1:54" x14ac:dyDescent="0.25">
      <c r="A233" s="57">
        <f t="shared" si="80"/>
        <v>231</v>
      </c>
      <c r="B233" s="57">
        <v>1500</v>
      </c>
      <c r="C233" s="57">
        <v>7</v>
      </c>
      <c r="D233" s="57" t="str">
        <f>'[3]1500 KHz'!A13</f>
        <v>00111</v>
      </c>
      <c r="E233" s="57">
        <f>'[3]1500 KHz'!B13</f>
        <v>1</v>
      </c>
      <c r="F233" s="57" t="str">
        <f>'[3]1500 KHz'!C13</f>
        <v>12</v>
      </c>
      <c r="G233" s="57" t="str">
        <f>'[3]1500 KHz'!D13</f>
        <v>00</v>
      </c>
      <c r="H233" s="57" t="str">
        <f>'[3]1500 KHz'!E13</f>
        <v>01</v>
      </c>
      <c r="I233" s="57" t="str">
        <f>'[3]1500 KHz'!F13</f>
        <v>00</v>
      </c>
      <c r="J233" s="57" t="str">
        <f>'[3]1500 KHz'!G13</f>
        <v>10</v>
      </c>
      <c r="K233" s="57" t="str">
        <f>'[3]1500 KHz'!H13</f>
        <v>10</v>
      </c>
      <c r="L233" s="57" t="str">
        <f>'[3]1500 KHz'!I13</f>
        <v>000100</v>
      </c>
      <c r="M233" s="57" t="str">
        <f>'[3]1500 KHz'!J13</f>
        <v>00</v>
      </c>
      <c r="N233" s="57" t="str">
        <f>'[3]1500 KHz'!K13</f>
        <v>84</v>
      </c>
      <c r="O233" s="57" t="str">
        <f>'[3]1500 KHz'!L13</f>
        <v>10</v>
      </c>
      <c r="P233" s="57" t="str">
        <f>'[3]1500 KHz'!M13</f>
        <v>00010</v>
      </c>
      <c r="Q233" s="57" t="str">
        <f>'[3]1500 KHz'!N13</f>
        <v>0</v>
      </c>
      <c r="R233" s="57" t="str">
        <f>'[3]1500 KHz'!O13</f>
        <v>18</v>
      </c>
      <c r="S233" s="57" t="str">
        <f>'[3]1500 KHz'!P13</f>
        <v>000110</v>
      </c>
      <c r="T233" s="57" t="str">
        <f>'[3]1500 KHz'!Q13</f>
        <v>00</v>
      </c>
      <c r="U233" s="57" t="str">
        <f>'[3]1500 KHz'!R13</f>
        <v>C4</v>
      </c>
      <c r="V233" s="57" t="str">
        <f>'[3]1500 KHz'!S13</f>
        <v>11</v>
      </c>
      <c r="W233" s="57" t="str">
        <f>'[3]1500 KHz'!T13</f>
        <v>00010</v>
      </c>
      <c r="X233" s="57" t="str">
        <f>'[3]1500 KHz'!U13</f>
        <v>0</v>
      </c>
      <c r="Y233" s="57" t="str">
        <f t="shared" si="90"/>
        <v>12108418C4</v>
      </c>
      <c r="Z233" s="57">
        <f t="shared" si="81"/>
        <v>100</v>
      </c>
      <c r="AA233" s="57">
        <f t="shared" si="82"/>
        <v>30</v>
      </c>
      <c r="AB233" s="57">
        <f t="shared" si="83"/>
        <v>0.99990000000000001</v>
      </c>
      <c r="AC233" s="57">
        <f t="shared" si="84"/>
        <v>6.4</v>
      </c>
      <c r="AD233" s="57">
        <f t="shared" si="85"/>
        <v>800</v>
      </c>
      <c r="AE233" s="57">
        <f t="shared" si="86"/>
        <v>50</v>
      </c>
      <c r="AF233" s="57">
        <f t="shared" si="87"/>
        <v>20</v>
      </c>
      <c r="AG233" s="57">
        <f t="shared" si="88"/>
        <v>2.5</v>
      </c>
      <c r="AH233" s="57">
        <f t="shared" si="89"/>
        <v>12.5</v>
      </c>
      <c r="AI233" s="57">
        <v>4000</v>
      </c>
      <c r="AK233" s="57">
        <f t="shared" si="91"/>
        <v>1500</v>
      </c>
      <c r="AL233" s="57">
        <f t="shared" si="92"/>
        <v>7</v>
      </c>
      <c r="AM233" s="57" t="str">
        <f t="shared" si="104"/>
        <v>12108418C4</v>
      </c>
      <c r="AN233" s="57">
        <f t="shared" si="104"/>
        <v>100</v>
      </c>
      <c r="AO233" s="57">
        <f t="shared" si="104"/>
        <v>30</v>
      </c>
      <c r="AP233" s="57">
        <f t="shared" si="93"/>
        <v>80</v>
      </c>
      <c r="AQ233" s="57">
        <f t="shared" si="94"/>
        <v>79.992000000000004</v>
      </c>
      <c r="AR233" s="57">
        <f t="shared" si="95"/>
        <v>6.4</v>
      </c>
      <c r="AS233" s="57">
        <f t="shared" si="105"/>
        <v>50</v>
      </c>
      <c r="AT233" s="57">
        <f t="shared" si="105"/>
        <v>20</v>
      </c>
      <c r="AU233" s="57">
        <f t="shared" si="96"/>
        <v>500</v>
      </c>
      <c r="AV233" s="57">
        <f t="shared" si="97"/>
        <v>12.5</v>
      </c>
      <c r="AW233" s="57">
        <f t="shared" si="98"/>
        <v>3</v>
      </c>
      <c r="AX233" s="382">
        <f t="shared" si="99"/>
        <v>66.321191740797133</v>
      </c>
      <c r="AY233" s="382">
        <f t="shared" si="100"/>
        <v>828.93199527028821</v>
      </c>
      <c r="AZ233" s="57">
        <f t="shared" si="101"/>
        <v>1</v>
      </c>
      <c r="BA233" s="382">
        <f t="shared" si="102"/>
        <v>15.915494309189533</v>
      </c>
      <c r="BB233" s="382">
        <f t="shared" si="103"/>
        <v>636.61977236758139</v>
      </c>
    </row>
    <row r="234" spans="1:54" x14ac:dyDescent="0.25">
      <c r="A234" s="57">
        <f t="shared" si="80"/>
        <v>232</v>
      </c>
      <c r="B234" s="57">
        <v>1500</v>
      </c>
      <c r="C234" s="57">
        <v>7</v>
      </c>
      <c r="D234" s="57" t="str">
        <f>'[3]1500 KHz'!A14</f>
        <v>01000</v>
      </c>
      <c r="E234" s="57">
        <f>'[3]1500 KHz'!B14</f>
        <v>1</v>
      </c>
      <c r="F234" s="57" t="str">
        <f>'[3]1500 KHz'!C14</f>
        <v>12</v>
      </c>
      <c r="G234" s="57" t="str">
        <f>'[3]1500 KHz'!D14</f>
        <v>00</v>
      </c>
      <c r="H234" s="57" t="str">
        <f>'[3]1500 KHz'!E14</f>
        <v>01</v>
      </c>
      <c r="I234" s="57" t="str">
        <f>'[3]1500 KHz'!F14</f>
        <v>00</v>
      </c>
      <c r="J234" s="57" t="str">
        <f>'[3]1500 KHz'!G14</f>
        <v>10</v>
      </c>
      <c r="K234" s="57" t="str">
        <f>'[3]1500 KHz'!H14</f>
        <v>20</v>
      </c>
      <c r="L234" s="57" t="str">
        <f>'[3]1500 KHz'!I14</f>
        <v>001000</v>
      </c>
      <c r="M234" s="57" t="str">
        <f>'[3]1500 KHz'!J14</f>
        <v>00</v>
      </c>
      <c r="N234" s="57" t="str">
        <f>'[3]1500 KHz'!K14</f>
        <v>42</v>
      </c>
      <c r="O234" s="57" t="str">
        <f>'[3]1500 KHz'!L14</f>
        <v>01</v>
      </c>
      <c r="P234" s="57" t="str">
        <f>'[3]1500 KHz'!M14</f>
        <v>00001</v>
      </c>
      <c r="Q234" s="57" t="str">
        <f>'[3]1500 KHz'!N14</f>
        <v>0</v>
      </c>
      <c r="R234" s="57" t="str">
        <f>'[3]1500 KHz'!O14</f>
        <v>18</v>
      </c>
      <c r="S234" s="57" t="str">
        <f>'[3]1500 KHz'!P14</f>
        <v>000110</v>
      </c>
      <c r="T234" s="57" t="str">
        <f>'[3]1500 KHz'!Q14</f>
        <v>00</v>
      </c>
      <c r="U234" s="57" t="str">
        <f>'[3]1500 KHz'!R14</f>
        <v>C4</v>
      </c>
      <c r="V234" s="57" t="str">
        <f>'[3]1500 KHz'!S14</f>
        <v>11</v>
      </c>
      <c r="W234" s="57" t="str">
        <f>'[3]1500 KHz'!T14</f>
        <v>00010</v>
      </c>
      <c r="X234" s="57" t="str">
        <f>'[3]1500 KHz'!U14</f>
        <v>0</v>
      </c>
      <c r="Y234" s="57" t="str">
        <f t="shared" si="90"/>
        <v>12204218C4</v>
      </c>
      <c r="Z234" s="57">
        <f t="shared" si="81"/>
        <v>100</v>
      </c>
      <c r="AA234" s="57">
        <f t="shared" si="82"/>
        <v>30</v>
      </c>
      <c r="AB234" s="57">
        <f t="shared" si="83"/>
        <v>0.99990000000000001</v>
      </c>
      <c r="AC234" s="57">
        <f t="shared" si="84"/>
        <v>6.4</v>
      </c>
      <c r="AD234" s="57">
        <f t="shared" si="85"/>
        <v>800</v>
      </c>
      <c r="AE234" s="57">
        <f t="shared" si="86"/>
        <v>50</v>
      </c>
      <c r="AF234" s="57">
        <f t="shared" si="87"/>
        <v>40</v>
      </c>
      <c r="AG234" s="57">
        <f t="shared" si="88"/>
        <v>1.25</v>
      </c>
      <c r="AH234" s="57">
        <f t="shared" si="89"/>
        <v>6.25</v>
      </c>
      <c r="AI234" s="57">
        <v>4000</v>
      </c>
      <c r="AK234" s="57">
        <f t="shared" si="91"/>
        <v>1500</v>
      </c>
      <c r="AL234" s="57">
        <f t="shared" si="92"/>
        <v>8</v>
      </c>
      <c r="AM234" s="57" t="str">
        <f t="shared" si="104"/>
        <v>12204218C4</v>
      </c>
      <c r="AN234" s="57">
        <f t="shared" si="104"/>
        <v>100</v>
      </c>
      <c r="AO234" s="57">
        <f t="shared" si="104"/>
        <v>30</v>
      </c>
      <c r="AP234" s="57">
        <f t="shared" si="93"/>
        <v>80</v>
      </c>
      <c r="AQ234" s="57">
        <f t="shared" si="94"/>
        <v>79.992000000000004</v>
      </c>
      <c r="AR234" s="57">
        <f t="shared" si="95"/>
        <v>6.4</v>
      </c>
      <c r="AS234" s="57">
        <f t="shared" si="105"/>
        <v>50</v>
      </c>
      <c r="AT234" s="57">
        <f t="shared" si="105"/>
        <v>40</v>
      </c>
      <c r="AU234" s="57">
        <f t="shared" si="96"/>
        <v>250</v>
      </c>
      <c r="AV234" s="57">
        <f t="shared" si="97"/>
        <v>6.25</v>
      </c>
      <c r="AW234" s="57">
        <f t="shared" si="98"/>
        <v>3</v>
      </c>
      <c r="AX234" s="382">
        <f t="shared" si="99"/>
        <v>66.321191740797133</v>
      </c>
      <c r="AY234" s="382">
        <f t="shared" si="100"/>
        <v>828.93199527028821</v>
      </c>
      <c r="AZ234" s="57">
        <f t="shared" si="101"/>
        <v>2</v>
      </c>
      <c r="BA234" s="382">
        <f t="shared" si="102"/>
        <v>15.915494309189533</v>
      </c>
      <c r="BB234" s="382">
        <f t="shared" si="103"/>
        <v>636.61977236758139</v>
      </c>
    </row>
    <row r="235" spans="1:54" x14ac:dyDescent="0.25">
      <c r="A235" s="57">
        <f t="shared" si="80"/>
        <v>233</v>
      </c>
      <c r="B235" s="57">
        <v>1500</v>
      </c>
      <c r="C235" s="57">
        <v>7</v>
      </c>
      <c r="D235" s="57" t="str">
        <f>'[3]1500 KHz'!A15</f>
        <v>01001</v>
      </c>
      <c r="E235" s="57">
        <f>'[3]1500 KHz'!B15</f>
        <v>1</v>
      </c>
      <c r="F235" s="57" t="str">
        <f>'[3]1500 KHz'!C15</f>
        <v>12</v>
      </c>
      <c r="G235" s="57" t="str">
        <f>'[3]1500 KHz'!D15</f>
        <v>00</v>
      </c>
      <c r="H235" s="57" t="str">
        <f>'[3]1500 KHz'!E15</f>
        <v>01</v>
      </c>
      <c r="I235" s="57" t="str">
        <f>'[3]1500 KHz'!F15</f>
        <v>00</v>
      </c>
      <c r="J235" s="57" t="str">
        <f>'[3]1500 KHz'!G15</f>
        <v>10</v>
      </c>
      <c r="K235" s="57" t="str">
        <f>'[3]1500 KHz'!H15</f>
        <v>40</v>
      </c>
      <c r="L235" s="57" t="str">
        <f>'[3]1500 KHz'!I15</f>
        <v>010000</v>
      </c>
      <c r="M235" s="57" t="str">
        <f>'[3]1500 KHz'!J15</f>
        <v>00</v>
      </c>
      <c r="N235" s="57" t="str">
        <f>'[3]1500 KHz'!K15</f>
        <v>42</v>
      </c>
      <c r="O235" s="57" t="str">
        <f>'[3]1500 KHz'!L15</f>
        <v>01</v>
      </c>
      <c r="P235" s="57" t="str">
        <f>'[3]1500 KHz'!M15</f>
        <v>00001</v>
      </c>
      <c r="Q235" s="57" t="str">
        <f>'[3]1500 KHz'!N15</f>
        <v>0</v>
      </c>
      <c r="R235" s="57" t="str">
        <f>'[3]1500 KHz'!O15</f>
        <v>18</v>
      </c>
      <c r="S235" s="57" t="str">
        <f>'[3]1500 KHz'!P15</f>
        <v>000110</v>
      </c>
      <c r="T235" s="57" t="str">
        <f>'[3]1500 KHz'!Q15</f>
        <v>00</v>
      </c>
      <c r="U235" s="57" t="str">
        <f>'[3]1500 KHz'!R15</f>
        <v>C4</v>
      </c>
      <c r="V235" s="57" t="str">
        <f>'[3]1500 KHz'!S15</f>
        <v>11</v>
      </c>
      <c r="W235" s="57" t="str">
        <f>'[3]1500 KHz'!T15</f>
        <v>00010</v>
      </c>
      <c r="X235" s="57" t="str">
        <f>'[3]1500 KHz'!U15</f>
        <v>0</v>
      </c>
      <c r="Y235" s="57" t="str">
        <f t="shared" si="90"/>
        <v>12404218C4</v>
      </c>
      <c r="Z235" s="57">
        <f t="shared" si="81"/>
        <v>100</v>
      </c>
      <c r="AA235" s="57">
        <f t="shared" si="82"/>
        <v>30</v>
      </c>
      <c r="AB235" s="57">
        <f t="shared" si="83"/>
        <v>0.99990000000000001</v>
      </c>
      <c r="AC235" s="57">
        <f t="shared" si="84"/>
        <v>6.4</v>
      </c>
      <c r="AD235" s="57">
        <f t="shared" si="85"/>
        <v>800</v>
      </c>
      <c r="AE235" s="57">
        <f t="shared" si="86"/>
        <v>50</v>
      </c>
      <c r="AF235" s="57">
        <f t="shared" si="87"/>
        <v>80</v>
      </c>
      <c r="AG235" s="57">
        <f t="shared" si="88"/>
        <v>1.25</v>
      </c>
      <c r="AH235" s="57">
        <f t="shared" si="89"/>
        <v>6.25</v>
      </c>
      <c r="AI235" s="57">
        <v>4000</v>
      </c>
      <c r="AK235" s="57">
        <f t="shared" si="91"/>
        <v>1500</v>
      </c>
      <c r="AL235" s="57">
        <f t="shared" si="92"/>
        <v>9</v>
      </c>
      <c r="AM235" s="57" t="str">
        <f t="shared" si="104"/>
        <v>12404218C4</v>
      </c>
      <c r="AN235" s="57">
        <f t="shared" si="104"/>
        <v>100</v>
      </c>
      <c r="AO235" s="57">
        <f t="shared" si="104"/>
        <v>30</v>
      </c>
      <c r="AP235" s="57">
        <f t="shared" si="93"/>
        <v>80</v>
      </c>
      <c r="AQ235" s="57">
        <f t="shared" si="94"/>
        <v>79.992000000000004</v>
      </c>
      <c r="AR235" s="57">
        <f t="shared" si="95"/>
        <v>6.4</v>
      </c>
      <c r="AS235" s="57">
        <f t="shared" si="105"/>
        <v>50</v>
      </c>
      <c r="AT235" s="57">
        <f t="shared" si="105"/>
        <v>80</v>
      </c>
      <c r="AU235" s="57">
        <f t="shared" si="96"/>
        <v>250</v>
      </c>
      <c r="AV235" s="57">
        <f t="shared" si="97"/>
        <v>6.25</v>
      </c>
      <c r="AW235" s="57">
        <f t="shared" si="98"/>
        <v>3</v>
      </c>
      <c r="AX235" s="382">
        <f t="shared" si="99"/>
        <v>66.321191740797133</v>
      </c>
      <c r="AY235" s="382">
        <f t="shared" si="100"/>
        <v>828.93199527028821</v>
      </c>
      <c r="AZ235" s="57">
        <f t="shared" si="101"/>
        <v>4</v>
      </c>
      <c r="BA235" s="382">
        <f t="shared" si="102"/>
        <v>7.9577471545947667</v>
      </c>
      <c r="BB235" s="382">
        <f t="shared" si="103"/>
        <v>318.3098861837907</v>
      </c>
    </row>
    <row r="236" spans="1:54" x14ac:dyDescent="0.25">
      <c r="A236" s="57">
        <f t="shared" si="80"/>
        <v>234</v>
      </c>
      <c r="B236" s="57">
        <v>1500</v>
      </c>
      <c r="C236" s="57">
        <v>7</v>
      </c>
      <c r="D236" s="57" t="str">
        <f>'[3]1500 KHz'!A16</f>
        <v>01010</v>
      </c>
      <c r="E236" s="57">
        <f>'[3]1500 KHz'!B16</f>
        <v>1</v>
      </c>
      <c r="F236" s="57" t="str">
        <f>'[3]1500 KHz'!C16</f>
        <v>12</v>
      </c>
      <c r="G236" s="57" t="str">
        <f>'[3]1500 KHz'!D16</f>
        <v>00</v>
      </c>
      <c r="H236" s="57" t="str">
        <f>'[3]1500 KHz'!E16</f>
        <v>01</v>
      </c>
      <c r="I236" s="57" t="str">
        <f>'[3]1500 KHz'!F16</f>
        <v>00</v>
      </c>
      <c r="J236" s="57" t="str">
        <f>'[3]1500 KHz'!G16</f>
        <v>10</v>
      </c>
      <c r="K236" s="57" t="str">
        <f>'[3]1500 KHz'!H16</f>
        <v>80</v>
      </c>
      <c r="L236" s="57" t="str">
        <f>'[3]1500 KHz'!I16</f>
        <v>100000</v>
      </c>
      <c r="M236" s="57" t="str">
        <f>'[3]1500 KHz'!J16</f>
        <v>00</v>
      </c>
      <c r="N236" s="57" t="str">
        <f>'[3]1500 KHz'!K16</f>
        <v>42</v>
      </c>
      <c r="O236" s="57" t="str">
        <f>'[3]1500 KHz'!L16</f>
        <v>01</v>
      </c>
      <c r="P236" s="57" t="str">
        <f>'[3]1500 KHz'!M16</f>
        <v>00001</v>
      </c>
      <c r="Q236" s="57" t="str">
        <f>'[3]1500 KHz'!N16</f>
        <v>0</v>
      </c>
      <c r="R236" s="57" t="str">
        <f>'[3]1500 KHz'!O16</f>
        <v>18</v>
      </c>
      <c r="S236" s="57" t="str">
        <f>'[3]1500 KHz'!P16</f>
        <v>000110</v>
      </c>
      <c r="T236" s="57" t="str">
        <f>'[3]1500 KHz'!Q16</f>
        <v>00</v>
      </c>
      <c r="U236" s="57" t="str">
        <f>'[3]1500 KHz'!R16</f>
        <v>C4</v>
      </c>
      <c r="V236" s="57" t="str">
        <f>'[3]1500 KHz'!S16</f>
        <v>11</v>
      </c>
      <c r="W236" s="57" t="str">
        <f>'[3]1500 KHz'!T16</f>
        <v>00010</v>
      </c>
      <c r="X236" s="57" t="str">
        <f>'[3]1500 KHz'!U16</f>
        <v>0</v>
      </c>
      <c r="Y236" s="57" t="str">
        <f t="shared" si="90"/>
        <v>12804218C4</v>
      </c>
      <c r="Z236" s="57">
        <f t="shared" si="81"/>
        <v>100</v>
      </c>
      <c r="AA236" s="57">
        <f t="shared" si="82"/>
        <v>30</v>
      </c>
      <c r="AB236" s="57">
        <f t="shared" si="83"/>
        <v>0.99990000000000001</v>
      </c>
      <c r="AC236" s="57">
        <f t="shared" si="84"/>
        <v>6.4</v>
      </c>
      <c r="AD236" s="57">
        <f t="shared" si="85"/>
        <v>800</v>
      </c>
      <c r="AE236" s="57">
        <f t="shared" si="86"/>
        <v>50</v>
      </c>
      <c r="AF236" s="57">
        <f t="shared" si="87"/>
        <v>160</v>
      </c>
      <c r="AG236" s="57">
        <f t="shared" si="88"/>
        <v>1.25</v>
      </c>
      <c r="AH236" s="57">
        <f t="shared" si="89"/>
        <v>6.25</v>
      </c>
      <c r="AI236" s="57">
        <v>4000</v>
      </c>
      <c r="AK236" s="57">
        <f t="shared" si="91"/>
        <v>1500</v>
      </c>
      <c r="AL236" s="57">
        <f t="shared" si="92"/>
        <v>10</v>
      </c>
      <c r="AM236" s="57" t="str">
        <f t="shared" si="104"/>
        <v>12804218C4</v>
      </c>
      <c r="AN236" s="57">
        <f t="shared" si="104"/>
        <v>100</v>
      </c>
      <c r="AO236" s="57">
        <f t="shared" si="104"/>
        <v>30</v>
      </c>
      <c r="AP236" s="57">
        <f t="shared" si="93"/>
        <v>80</v>
      </c>
      <c r="AQ236" s="57">
        <f t="shared" si="94"/>
        <v>79.992000000000004</v>
      </c>
      <c r="AR236" s="57">
        <f t="shared" si="95"/>
        <v>6.4</v>
      </c>
      <c r="AS236" s="57">
        <f t="shared" si="105"/>
        <v>50</v>
      </c>
      <c r="AT236" s="57">
        <f t="shared" si="105"/>
        <v>160</v>
      </c>
      <c r="AU236" s="57">
        <f t="shared" si="96"/>
        <v>250</v>
      </c>
      <c r="AV236" s="57">
        <f t="shared" si="97"/>
        <v>6.25</v>
      </c>
      <c r="AW236" s="57">
        <f t="shared" si="98"/>
        <v>3</v>
      </c>
      <c r="AX236" s="382">
        <f t="shared" si="99"/>
        <v>66.321191740797133</v>
      </c>
      <c r="AY236" s="382">
        <f t="shared" si="100"/>
        <v>828.93199527028821</v>
      </c>
      <c r="AZ236" s="57">
        <f t="shared" si="101"/>
        <v>8</v>
      </c>
      <c r="BA236" s="382">
        <f t="shared" si="102"/>
        <v>3.9788735772973833</v>
      </c>
      <c r="BB236" s="382">
        <f t="shared" si="103"/>
        <v>159.15494309189535</v>
      </c>
    </row>
    <row r="237" spans="1:54" x14ac:dyDescent="0.25">
      <c r="A237" s="57">
        <f t="shared" si="80"/>
        <v>235</v>
      </c>
      <c r="B237" s="57">
        <v>1500</v>
      </c>
      <c r="C237" s="57">
        <v>7</v>
      </c>
      <c r="D237" s="57" t="str">
        <f>'[3]1500 KHz'!A17</f>
        <v>01011</v>
      </c>
      <c r="E237" s="57">
        <f>'[3]1500 KHz'!B17</f>
        <v>1</v>
      </c>
      <c r="F237" s="57" t="str">
        <f>'[3]1500 KHz'!C17</f>
        <v>12</v>
      </c>
      <c r="G237" s="57" t="str">
        <f>'[3]1500 KHz'!D17</f>
        <v>00</v>
      </c>
      <c r="H237" s="57" t="str">
        <f>'[3]1500 KHz'!E17</f>
        <v>01</v>
      </c>
      <c r="I237" s="57" t="str">
        <f>'[3]1500 KHz'!F17</f>
        <v>00</v>
      </c>
      <c r="J237" s="57" t="str">
        <f>'[3]1500 KHz'!G17</f>
        <v>10</v>
      </c>
      <c r="K237" s="57" t="str">
        <f>'[3]1500 KHz'!H17</f>
        <v>09</v>
      </c>
      <c r="L237" s="57" t="str">
        <f>'[3]1500 KHz'!I17</f>
        <v>000010</v>
      </c>
      <c r="M237" s="57" t="str">
        <f>'[3]1500 KHz'!J17</f>
        <v>01</v>
      </c>
      <c r="N237" s="57" t="str">
        <f>'[3]1500 KHz'!K17</f>
        <v>08</v>
      </c>
      <c r="O237" s="57" t="str">
        <f>'[3]1500 KHz'!L17</f>
        <v>00</v>
      </c>
      <c r="P237" s="57" t="str">
        <f>'[3]1500 KHz'!M17</f>
        <v>00100</v>
      </c>
      <c r="Q237" s="57" t="str">
        <f>'[3]1500 KHz'!N17</f>
        <v>0</v>
      </c>
      <c r="R237" s="57" t="str">
        <f>'[3]1500 KHz'!O17</f>
        <v>20</v>
      </c>
      <c r="S237" s="57" t="str">
        <f>'[3]1500 KHz'!P17</f>
        <v>001000</v>
      </c>
      <c r="T237" s="57" t="str">
        <f>'[3]1500 KHz'!Q17</f>
        <v>00</v>
      </c>
      <c r="U237" s="57" t="str">
        <f>'[3]1500 KHz'!R17</f>
        <v>C2</v>
      </c>
      <c r="V237" s="57" t="str">
        <f>'[3]1500 KHz'!S17</f>
        <v>11</v>
      </c>
      <c r="W237" s="57" t="str">
        <f>'[3]1500 KHz'!T17</f>
        <v>00001</v>
      </c>
      <c r="X237" s="57" t="str">
        <f>'[3]1500 KHz'!U17</f>
        <v>0</v>
      </c>
      <c r="Y237" s="57" t="str">
        <f t="shared" si="90"/>
        <v>12090820C2</v>
      </c>
      <c r="Z237" s="57">
        <f t="shared" si="81"/>
        <v>100</v>
      </c>
      <c r="AA237" s="57">
        <f t="shared" si="82"/>
        <v>40</v>
      </c>
      <c r="AB237" s="57">
        <f t="shared" si="83"/>
        <v>0.99990000000000001</v>
      </c>
      <c r="AC237" s="57">
        <f t="shared" si="84"/>
        <v>3.2</v>
      </c>
      <c r="AD237" s="57">
        <f t="shared" si="85"/>
        <v>800</v>
      </c>
      <c r="AE237" s="57">
        <f t="shared" si="86"/>
        <v>50</v>
      </c>
      <c r="AF237" s="57">
        <f t="shared" si="87"/>
        <v>10</v>
      </c>
      <c r="AG237" s="57">
        <f t="shared" si="88"/>
        <v>5</v>
      </c>
      <c r="AH237" s="57">
        <f t="shared" si="89"/>
        <v>25</v>
      </c>
      <c r="AI237" s="57">
        <v>4000</v>
      </c>
      <c r="AK237" s="57">
        <f t="shared" si="91"/>
        <v>1500</v>
      </c>
      <c r="AL237" s="57">
        <f t="shared" si="92"/>
        <v>11</v>
      </c>
      <c r="AM237" s="57" t="str">
        <f t="shared" si="104"/>
        <v>12090820C2</v>
      </c>
      <c r="AN237" s="57">
        <f t="shared" si="104"/>
        <v>100</v>
      </c>
      <c r="AO237" s="57">
        <f t="shared" si="104"/>
        <v>40</v>
      </c>
      <c r="AP237" s="57">
        <f t="shared" si="93"/>
        <v>80</v>
      </c>
      <c r="AQ237" s="57">
        <f t="shared" si="94"/>
        <v>79.992000000000004</v>
      </c>
      <c r="AR237" s="57">
        <f t="shared" si="95"/>
        <v>3.2</v>
      </c>
      <c r="AS237" s="57">
        <f t="shared" si="105"/>
        <v>50</v>
      </c>
      <c r="AT237" s="57">
        <f t="shared" si="105"/>
        <v>10</v>
      </c>
      <c r="AU237" s="57">
        <f t="shared" si="96"/>
        <v>1000</v>
      </c>
      <c r="AV237" s="57">
        <f t="shared" si="97"/>
        <v>25</v>
      </c>
      <c r="AW237" s="57">
        <f t="shared" si="98"/>
        <v>4</v>
      </c>
      <c r="AX237" s="382">
        <f t="shared" si="99"/>
        <v>49.740893805597842</v>
      </c>
      <c r="AY237" s="382">
        <f t="shared" si="100"/>
        <v>1243.3979929054324</v>
      </c>
      <c r="AZ237" s="57">
        <f t="shared" si="101"/>
        <v>0.5</v>
      </c>
      <c r="BA237" s="382">
        <f t="shared" si="102"/>
        <v>15.915494309189533</v>
      </c>
      <c r="BB237" s="382">
        <f t="shared" si="103"/>
        <v>636.61977236758139</v>
      </c>
    </row>
    <row r="238" spans="1:54" x14ac:dyDescent="0.25">
      <c r="A238" s="57">
        <f t="shared" si="80"/>
        <v>236</v>
      </c>
      <c r="B238" s="57">
        <v>1500</v>
      </c>
      <c r="C238" s="57">
        <v>7</v>
      </c>
      <c r="D238" s="57" t="str">
        <f>'[3]1500 KHz'!A18</f>
        <v>01100</v>
      </c>
      <c r="E238" s="57">
        <f>'[3]1500 KHz'!B18</f>
        <v>1</v>
      </c>
      <c r="F238" s="57" t="str">
        <f>'[3]1500 KHz'!C18</f>
        <v>12</v>
      </c>
      <c r="G238" s="57" t="str">
        <f>'[3]1500 KHz'!D18</f>
        <v>00</v>
      </c>
      <c r="H238" s="57" t="str">
        <f>'[3]1500 KHz'!E18</f>
        <v>01</v>
      </c>
      <c r="I238" s="57" t="str">
        <f>'[3]1500 KHz'!F18</f>
        <v>00</v>
      </c>
      <c r="J238" s="57" t="str">
        <f>'[3]1500 KHz'!G18</f>
        <v>10</v>
      </c>
      <c r="K238" s="57" t="str">
        <f>'[3]1500 KHz'!H18</f>
        <v>10</v>
      </c>
      <c r="L238" s="57" t="str">
        <f>'[3]1500 KHz'!I18</f>
        <v>000100</v>
      </c>
      <c r="M238" s="57" t="str">
        <f>'[3]1500 KHz'!J18</f>
        <v>00</v>
      </c>
      <c r="N238" s="57" t="str">
        <f>'[3]1500 KHz'!K18</f>
        <v>84</v>
      </c>
      <c r="O238" s="57" t="str">
        <f>'[3]1500 KHz'!L18</f>
        <v>10</v>
      </c>
      <c r="P238" s="57" t="str">
        <f>'[3]1500 KHz'!M18</f>
        <v>00010</v>
      </c>
      <c r="Q238" s="57" t="str">
        <f>'[3]1500 KHz'!N18</f>
        <v>0</v>
      </c>
      <c r="R238" s="57" t="str">
        <f>'[3]1500 KHz'!O18</f>
        <v>20</v>
      </c>
      <c r="S238" s="57" t="str">
        <f>'[3]1500 KHz'!P18</f>
        <v>001000</v>
      </c>
      <c r="T238" s="57" t="str">
        <f>'[3]1500 KHz'!Q18</f>
        <v>00</v>
      </c>
      <c r="U238" s="57" t="str">
        <f>'[3]1500 KHz'!R18</f>
        <v>C2</v>
      </c>
      <c r="V238" s="57" t="str">
        <f>'[3]1500 KHz'!S18</f>
        <v>11</v>
      </c>
      <c r="W238" s="57" t="str">
        <f>'[3]1500 KHz'!T18</f>
        <v>00001</v>
      </c>
      <c r="X238" s="57" t="str">
        <f>'[3]1500 KHz'!U18</f>
        <v>0</v>
      </c>
      <c r="Y238" s="57" t="str">
        <f t="shared" si="90"/>
        <v>12108420C2</v>
      </c>
      <c r="Z238" s="57">
        <f t="shared" si="81"/>
        <v>100</v>
      </c>
      <c r="AA238" s="57">
        <f t="shared" si="82"/>
        <v>40</v>
      </c>
      <c r="AB238" s="57">
        <f t="shared" si="83"/>
        <v>0.99990000000000001</v>
      </c>
      <c r="AC238" s="57">
        <f t="shared" si="84"/>
        <v>3.2</v>
      </c>
      <c r="AD238" s="57">
        <f t="shared" si="85"/>
        <v>800</v>
      </c>
      <c r="AE238" s="57">
        <f t="shared" si="86"/>
        <v>50</v>
      </c>
      <c r="AF238" s="57">
        <f t="shared" si="87"/>
        <v>20</v>
      </c>
      <c r="AG238" s="57">
        <f t="shared" si="88"/>
        <v>2.5</v>
      </c>
      <c r="AH238" s="57">
        <f t="shared" si="89"/>
        <v>12.5</v>
      </c>
      <c r="AI238" s="57">
        <v>4000</v>
      </c>
      <c r="AK238" s="57">
        <f t="shared" si="91"/>
        <v>1500</v>
      </c>
      <c r="AL238" s="57">
        <f t="shared" si="92"/>
        <v>12</v>
      </c>
      <c r="AM238" s="57" t="str">
        <f t="shared" si="104"/>
        <v>12108420C2</v>
      </c>
      <c r="AN238" s="57">
        <f t="shared" si="104"/>
        <v>100</v>
      </c>
      <c r="AO238" s="57">
        <f t="shared" si="104"/>
        <v>40</v>
      </c>
      <c r="AP238" s="57">
        <f t="shared" si="93"/>
        <v>80</v>
      </c>
      <c r="AQ238" s="57">
        <f t="shared" si="94"/>
        <v>79.992000000000004</v>
      </c>
      <c r="AR238" s="57">
        <f t="shared" si="95"/>
        <v>3.2</v>
      </c>
      <c r="AS238" s="57">
        <f t="shared" si="105"/>
        <v>50</v>
      </c>
      <c r="AT238" s="57">
        <f t="shared" si="105"/>
        <v>20</v>
      </c>
      <c r="AU238" s="57">
        <f t="shared" si="96"/>
        <v>500</v>
      </c>
      <c r="AV238" s="57">
        <f t="shared" si="97"/>
        <v>12.5</v>
      </c>
      <c r="AW238" s="57">
        <f t="shared" si="98"/>
        <v>4</v>
      </c>
      <c r="AX238" s="382">
        <f t="shared" si="99"/>
        <v>49.740893805597842</v>
      </c>
      <c r="AY238" s="382">
        <f t="shared" si="100"/>
        <v>1243.3979929054324</v>
      </c>
      <c r="AZ238" s="57">
        <f t="shared" si="101"/>
        <v>1</v>
      </c>
      <c r="BA238" s="382">
        <f t="shared" si="102"/>
        <v>15.915494309189533</v>
      </c>
      <c r="BB238" s="382">
        <f t="shared" si="103"/>
        <v>636.61977236758139</v>
      </c>
    </row>
    <row r="239" spans="1:54" x14ac:dyDescent="0.25">
      <c r="A239" s="57">
        <f t="shared" si="80"/>
        <v>237</v>
      </c>
      <c r="B239" s="57">
        <v>1500</v>
      </c>
      <c r="C239" s="57">
        <v>7</v>
      </c>
      <c r="D239" s="57" t="str">
        <f>'[3]1500 KHz'!A19</f>
        <v>01101</v>
      </c>
      <c r="E239" s="57">
        <f>'[3]1500 KHz'!B19</f>
        <v>1</v>
      </c>
      <c r="F239" s="57" t="str">
        <f>'[3]1500 KHz'!C19</f>
        <v>12</v>
      </c>
      <c r="G239" s="57" t="str">
        <f>'[3]1500 KHz'!D19</f>
        <v>00</v>
      </c>
      <c r="H239" s="57" t="str">
        <f>'[3]1500 KHz'!E19</f>
        <v>01</v>
      </c>
      <c r="I239" s="57" t="str">
        <f>'[3]1500 KHz'!F19</f>
        <v>00</v>
      </c>
      <c r="J239" s="57" t="str">
        <f>'[3]1500 KHz'!G19</f>
        <v>10</v>
      </c>
      <c r="K239" s="57" t="str">
        <f>'[3]1500 KHz'!H19</f>
        <v>20</v>
      </c>
      <c r="L239" s="57" t="str">
        <f>'[3]1500 KHz'!I19</f>
        <v>001000</v>
      </c>
      <c r="M239" s="57" t="str">
        <f>'[3]1500 KHz'!J19</f>
        <v>00</v>
      </c>
      <c r="N239" s="57" t="str">
        <f>'[3]1500 KHz'!K19</f>
        <v>42</v>
      </c>
      <c r="O239" s="57" t="str">
        <f>'[3]1500 KHz'!L19</f>
        <v>01</v>
      </c>
      <c r="P239" s="57" t="str">
        <f>'[3]1500 KHz'!M19</f>
        <v>00001</v>
      </c>
      <c r="Q239" s="57" t="str">
        <f>'[3]1500 KHz'!N19</f>
        <v>0</v>
      </c>
      <c r="R239" s="57" t="str">
        <f>'[3]1500 KHz'!O19</f>
        <v>20</v>
      </c>
      <c r="S239" s="57" t="str">
        <f>'[3]1500 KHz'!P19</f>
        <v>001000</v>
      </c>
      <c r="T239" s="57" t="str">
        <f>'[3]1500 KHz'!Q19</f>
        <v>00</v>
      </c>
      <c r="U239" s="57" t="str">
        <f>'[3]1500 KHz'!R19</f>
        <v>C2</v>
      </c>
      <c r="V239" s="57" t="str">
        <f>'[3]1500 KHz'!S19</f>
        <v>11</v>
      </c>
      <c r="W239" s="57" t="str">
        <f>'[3]1500 KHz'!T19</f>
        <v>00001</v>
      </c>
      <c r="X239" s="57" t="str">
        <f>'[3]1500 KHz'!U19</f>
        <v>0</v>
      </c>
      <c r="Y239" s="57" t="str">
        <f t="shared" si="90"/>
        <v>12204220C2</v>
      </c>
      <c r="Z239" s="57">
        <f t="shared" si="81"/>
        <v>100</v>
      </c>
      <c r="AA239" s="57">
        <f t="shared" si="82"/>
        <v>40</v>
      </c>
      <c r="AB239" s="57">
        <f t="shared" si="83"/>
        <v>0.99990000000000001</v>
      </c>
      <c r="AC239" s="57">
        <f t="shared" si="84"/>
        <v>3.2</v>
      </c>
      <c r="AD239" s="57">
        <f t="shared" si="85"/>
        <v>800</v>
      </c>
      <c r="AE239" s="57">
        <f t="shared" si="86"/>
        <v>50</v>
      </c>
      <c r="AF239" s="57">
        <f t="shared" si="87"/>
        <v>40</v>
      </c>
      <c r="AG239" s="57">
        <f t="shared" si="88"/>
        <v>1.25</v>
      </c>
      <c r="AH239" s="57">
        <f t="shared" si="89"/>
        <v>6.25</v>
      </c>
      <c r="AI239" s="57">
        <v>4000</v>
      </c>
      <c r="AK239" s="57">
        <f t="shared" si="91"/>
        <v>1500</v>
      </c>
      <c r="AL239" s="57">
        <f t="shared" si="92"/>
        <v>13</v>
      </c>
      <c r="AM239" s="57" t="str">
        <f t="shared" si="104"/>
        <v>12204220C2</v>
      </c>
      <c r="AN239" s="57">
        <f t="shared" si="104"/>
        <v>100</v>
      </c>
      <c r="AO239" s="57">
        <f t="shared" si="104"/>
        <v>40</v>
      </c>
      <c r="AP239" s="57">
        <f t="shared" si="93"/>
        <v>80</v>
      </c>
      <c r="AQ239" s="57">
        <f t="shared" si="94"/>
        <v>79.992000000000004</v>
      </c>
      <c r="AR239" s="57">
        <f t="shared" si="95"/>
        <v>3.2</v>
      </c>
      <c r="AS239" s="57">
        <f t="shared" si="105"/>
        <v>50</v>
      </c>
      <c r="AT239" s="57">
        <f t="shared" si="105"/>
        <v>40</v>
      </c>
      <c r="AU239" s="57">
        <f t="shared" si="96"/>
        <v>250</v>
      </c>
      <c r="AV239" s="57">
        <f t="shared" si="97"/>
        <v>6.25</v>
      </c>
      <c r="AW239" s="57">
        <f t="shared" si="98"/>
        <v>4</v>
      </c>
      <c r="AX239" s="382">
        <f t="shared" si="99"/>
        <v>49.740893805597842</v>
      </c>
      <c r="AY239" s="382">
        <f t="shared" si="100"/>
        <v>1243.3979929054324</v>
      </c>
      <c r="AZ239" s="57">
        <f t="shared" si="101"/>
        <v>2</v>
      </c>
      <c r="BA239" s="382">
        <f t="shared" si="102"/>
        <v>15.915494309189533</v>
      </c>
      <c r="BB239" s="382">
        <f t="shared" si="103"/>
        <v>636.61977236758139</v>
      </c>
    </row>
    <row r="240" spans="1:54" x14ac:dyDescent="0.25">
      <c r="A240" s="57">
        <f t="shared" si="80"/>
        <v>238</v>
      </c>
      <c r="B240" s="57">
        <v>1500</v>
      </c>
      <c r="C240" s="57">
        <v>7</v>
      </c>
      <c r="D240" s="57" t="str">
        <f>'[3]1500 KHz'!A20</f>
        <v>01110</v>
      </c>
      <c r="E240" s="57">
        <f>'[3]1500 KHz'!B20</f>
        <v>1</v>
      </c>
      <c r="F240" s="57" t="str">
        <f>'[3]1500 KHz'!C20</f>
        <v>12</v>
      </c>
      <c r="G240" s="57" t="str">
        <f>'[3]1500 KHz'!D20</f>
        <v>00</v>
      </c>
      <c r="H240" s="57" t="str">
        <f>'[3]1500 KHz'!E20</f>
        <v>01</v>
      </c>
      <c r="I240" s="57" t="str">
        <f>'[3]1500 KHz'!F20</f>
        <v>00</v>
      </c>
      <c r="J240" s="57" t="str">
        <f>'[3]1500 KHz'!G20</f>
        <v>10</v>
      </c>
      <c r="K240" s="57" t="str">
        <f>'[3]1500 KHz'!H20</f>
        <v>40</v>
      </c>
      <c r="L240" s="57" t="str">
        <f>'[3]1500 KHz'!I20</f>
        <v>010000</v>
      </c>
      <c r="M240" s="57" t="str">
        <f>'[3]1500 KHz'!J20</f>
        <v>00</v>
      </c>
      <c r="N240" s="57" t="str">
        <f>'[3]1500 KHz'!K20</f>
        <v>42</v>
      </c>
      <c r="O240" s="57" t="str">
        <f>'[3]1500 KHz'!L20</f>
        <v>01</v>
      </c>
      <c r="P240" s="57" t="str">
        <f>'[3]1500 KHz'!M20</f>
        <v>00001</v>
      </c>
      <c r="Q240" s="57" t="str">
        <f>'[3]1500 KHz'!N20</f>
        <v>0</v>
      </c>
      <c r="R240" s="57" t="str">
        <f>'[3]1500 KHz'!O20</f>
        <v>20</v>
      </c>
      <c r="S240" s="57" t="str">
        <f>'[3]1500 KHz'!P20</f>
        <v>001000</v>
      </c>
      <c r="T240" s="57" t="str">
        <f>'[3]1500 KHz'!Q20</f>
        <v>00</v>
      </c>
      <c r="U240" s="57" t="str">
        <f>'[3]1500 KHz'!R20</f>
        <v>C2</v>
      </c>
      <c r="V240" s="57" t="str">
        <f>'[3]1500 KHz'!S20</f>
        <v>11</v>
      </c>
      <c r="W240" s="57" t="str">
        <f>'[3]1500 KHz'!T20</f>
        <v>00001</v>
      </c>
      <c r="X240" s="57" t="str">
        <f>'[3]1500 KHz'!U20</f>
        <v>0</v>
      </c>
      <c r="Y240" s="57" t="str">
        <f t="shared" si="90"/>
        <v>12404220C2</v>
      </c>
      <c r="Z240" s="57">
        <f t="shared" si="81"/>
        <v>100</v>
      </c>
      <c r="AA240" s="57">
        <f t="shared" si="82"/>
        <v>40</v>
      </c>
      <c r="AB240" s="57">
        <f t="shared" si="83"/>
        <v>0.99990000000000001</v>
      </c>
      <c r="AC240" s="57">
        <f t="shared" si="84"/>
        <v>3.2</v>
      </c>
      <c r="AD240" s="57">
        <f t="shared" si="85"/>
        <v>800</v>
      </c>
      <c r="AE240" s="57">
        <f t="shared" si="86"/>
        <v>50</v>
      </c>
      <c r="AF240" s="57">
        <f t="shared" si="87"/>
        <v>80</v>
      </c>
      <c r="AG240" s="57">
        <f t="shared" si="88"/>
        <v>1.25</v>
      </c>
      <c r="AH240" s="57">
        <f t="shared" si="89"/>
        <v>6.25</v>
      </c>
      <c r="AI240" s="57">
        <v>4000</v>
      </c>
      <c r="AK240" s="57">
        <f t="shared" si="91"/>
        <v>1500</v>
      </c>
      <c r="AL240" s="57">
        <f t="shared" si="92"/>
        <v>14</v>
      </c>
      <c r="AM240" s="57" t="str">
        <f t="shared" si="104"/>
        <v>12404220C2</v>
      </c>
      <c r="AN240" s="57">
        <f t="shared" si="104"/>
        <v>100</v>
      </c>
      <c r="AO240" s="57">
        <f t="shared" si="104"/>
        <v>40</v>
      </c>
      <c r="AP240" s="57">
        <f t="shared" si="93"/>
        <v>80</v>
      </c>
      <c r="AQ240" s="57">
        <f t="shared" si="94"/>
        <v>79.992000000000004</v>
      </c>
      <c r="AR240" s="57">
        <f t="shared" si="95"/>
        <v>3.2</v>
      </c>
      <c r="AS240" s="57">
        <f t="shared" si="105"/>
        <v>50</v>
      </c>
      <c r="AT240" s="57">
        <f t="shared" si="105"/>
        <v>80</v>
      </c>
      <c r="AU240" s="57">
        <f t="shared" si="96"/>
        <v>250</v>
      </c>
      <c r="AV240" s="57">
        <f t="shared" si="97"/>
        <v>6.25</v>
      </c>
      <c r="AW240" s="57">
        <f t="shared" si="98"/>
        <v>4</v>
      </c>
      <c r="AX240" s="382">
        <f t="shared" si="99"/>
        <v>49.740893805597842</v>
      </c>
      <c r="AY240" s="382">
        <f t="shared" si="100"/>
        <v>1243.3979929054324</v>
      </c>
      <c r="AZ240" s="57">
        <f t="shared" si="101"/>
        <v>4</v>
      </c>
      <c r="BA240" s="382">
        <f t="shared" si="102"/>
        <v>7.9577471545947667</v>
      </c>
      <c r="BB240" s="382">
        <f t="shared" si="103"/>
        <v>318.3098861837907</v>
      </c>
    </row>
    <row r="241" spans="1:54" x14ac:dyDescent="0.25">
      <c r="A241" s="57">
        <f t="shared" si="80"/>
        <v>239</v>
      </c>
      <c r="B241" s="57">
        <v>1500</v>
      </c>
      <c r="C241" s="57">
        <v>7</v>
      </c>
      <c r="D241" s="57" t="str">
        <f>'[3]1500 KHz'!A21</f>
        <v>01111</v>
      </c>
      <c r="E241" s="57">
        <f>'[3]1500 KHz'!B21</f>
        <v>1</v>
      </c>
      <c r="F241" s="57" t="str">
        <f>'[3]1500 KHz'!C21</f>
        <v>12</v>
      </c>
      <c r="G241" s="57" t="str">
        <f>'[3]1500 KHz'!D21</f>
        <v>00</v>
      </c>
      <c r="H241" s="57" t="str">
        <f>'[3]1500 KHz'!E21</f>
        <v>01</v>
      </c>
      <c r="I241" s="57" t="str">
        <f>'[3]1500 KHz'!F21</f>
        <v>00</v>
      </c>
      <c r="J241" s="57" t="str">
        <f>'[3]1500 KHz'!G21</f>
        <v>10</v>
      </c>
      <c r="K241" s="57" t="str">
        <f>'[3]1500 KHz'!H21</f>
        <v>80</v>
      </c>
      <c r="L241" s="57" t="str">
        <f>'[3]1500 KHz'!I21</f>
        <v>100000</v>
      </c>
      <c r="M241" s="57" t="str">
        <f>'[3]1500 KHz'!J21</f>
        <v>00</v>
      </c>
      <c r="N241" s="57" t="str">
        <f>'[3]1500 KHz'!K21</f>
        <v>42</v>
      </c>
      <c r="O241" s="57" t="str">
        <f>'[3]1500 KHz'!L21</f>
        <v>01</v>
      </c>
      <c r="P241" s="57" t="str">
        <f>'[3]1500 KHz'!M21</f>
        <v>00001</v>
      </c>
      <c r="Q241" s="57" t="str">
        <f>'[3]1500 KHz'!N21</f>
        <v>0</v>
      </c>
      <c r="R241" s="57" t="str">
        <f>'[3]1500 KHz'!O21</f>
        <v>20</v>
      </c>
      <c r="S241" s="57" t="str">
        <f>'[3]1500 KHz'!P21</f>
        <v>001000</v>
      </c>
      <c r="T241" s="57" t="str">
        <f>'[3]1500 KHz'!Q21</f>
        <v>00</v>
      </c>
      <c r="U241" s="57" t="str">
        <f>'[3]1500 KHz'!R21</f>
        <v>C2</v>
      </c>
      <c r="V241" s="57" t="str">
        <f>'[3]1500 KHz'!S21</f>
        <v>11</v>
      </c>
      <c r="W241" s="57" t="str">
        <f>'[3]1500 KHz'!T21</f>
        <v>00001</v>
      </c>
      <c r="X241" s="57" t="str">
        <f>'[3]1500 KHz'!U21</f>
        <v>0</v>
      </c>
      <c r="Y241" s="57" t="str">
        <f t="shared" si="90"/>
        <v>12804220C2</v>
      </c>
      <c r="Z241" s="57">
        <f t="shared" si="81"/>
        <v>100</v>
      </c>
      <c r="AA241" s="57">
        <f t="shared" si="82"/>
        <v>40</v>
      </c>
      <c r="AB241" s="57">
        <f t="shared" si="83"/>
        <v>0.99990000000000001</v>
      </c>
      <c r="AC241" s="57">
        <f t="shared" si="84"/>
        <v>3.2</v>
      </c>
      <c r="AD241" s="57">
        <f t="shared" si="85"/>
        <v>800</v>
      </c>
      <c r="AE241" s="57">
        <f t="shared" si="86"/>
        <v>50</v>
      </c>
      <c r="AF241" s="57">
        <f t="shared" si="87"/>
        <v>160</v>
      </c>
      <c r="AG241" s="57">
        <f t="shared" si="88"/>
        <v>1.25</v>
      </c>
      <c r="AH241" s="57">
        <f t="shared" si="89"/>
        <v>6.25</v>
      </c>
      <c r="AI241" s="57">
        <v>4000</v>
      </c>
      <c r="AK241" s="57">
        <f t="shared" si="91"/>
        <v>1500</v>
      </c>
      <c r="AL241" s="57">
        <f t="shared" si="92"/>
        <v>15</v>
      </c>
      <c r="AM241" s="57" t="str">
        <f t="shared" si="104"/>
        <v>12804220C2</v>
      </c>
      <c r="AN241" s="57">
        <f t="shared" si="104"/>
        <v>100</v>
      </c>
      <c r="AO241" s="57">
        <f t="shared" si="104"/>
        <v>40</v>
      </c>
      <c r="AP241" s="57">
        <f t="shared" si="93"/>
        <v>80</v>
      </c>
      <c r="AQ241" s="57">
        <f t="shared" si="94"/>
        <v>79.992000000000004</v>
      </c>
      <c r="AR241" s="57">
        <f t="shared" si="95"/>
        <v>3.2</v>
      </c>
      <c r="AS241" s="57">
        <f t="shared" si="105"/>
        <v>50</v>
      </c>
      <c r="AT241" s="57">
        <f t="shared" si="105"/>
        <v>160</v>
      </c>
      <c r="AU241" s="57">
        <f t="shared" si="96"/>
        <v>250</v>
      </c>
      <c r="AV241" s="57">
        <f t="shared" si="97"/>
        <v>6.25</v>
      </c>
      <c r="AW241" s="57">
        <f t="shared" si="98"/>
        <v>4</v>
      </c>
      <c r="AX241" s="382">
        <f t="shared" si="99"/>
        <v>49.740893805597842</v>
      </c>
      <c r="AY241" s="382">
        <f t="shared" si="100"/>
        <v>1243.3979929054324</v>
      </c>
      <c r="AZ241" s="57">
        <f t="shared" si="101"/>
        <v>8</v>
      </c>
      <c r="BA241" s="382">
        <f t="shared" si="102"/>
        <v>3.9788735772973833</v>
      </c>
      <c r="BB241" s="382">
        <f t="shared" si="103"/>
        <v>159.15494309189535</v>
      </c>
    </row>
    <row r="242" spans="1:54" x14ac:dyDescent="0.25">
      <c r="A242" s="57">
        <f t="shared" si="80"/>
        <v>240</v>
      </c>
      <c r="B242" s="57">
        <v>1500</v>
      </c>
      <c r="C242" s="57">
        <v>7</v>
      </c>
      <c r="D242" s="57" t="str">
        <f>'[3]1500 KHz'!A22</f>
        <v>10000</v>
      </c>
      <c r="E242" s="57">
        <f>'[3]1500 KHz'!B22</f>
        <v>1</v>
      </c>
      <c r="F242" s="57" t="str">
        <f>'[3]1500 KHz'!C22</f>
        <v>12</v>
      </c>
      <c r="G242" s="57" t="str">
        <f>'[3]1500 KHz'!D22</f>
        <v>00</v>
      </c>
      <c r="H242" s="57" t="str">
        <f>'[3]1500 KHz'!E22</f>
        <v>01</v>
      </c>
      <c r="I242" s="57" t="str">
        <f>'[3]1500 KHz'!F22</f>
        <v>00</v>
      </c>
      <c r="J242" s="57" t="str">
        <f>'[3]1500 KHz'!G22</f>
        <v>10</v>
      </c>
      <c r="K242" s="57" t="str">
        <f>'[3]1500 KHz'!H22</f>
        <v>09</v>
      </c>
      <c r="L242" s="57" t="str">
        <f>'[3]1500 KHz'!I22</f>
        <v>000010</v>
      </c>
      <c r="M242" s="57" t="str">
        <f>'[3]1500 KHz'!J22</f>
        <v>01</v>
      </c>
      <c r="N242" s="57" t="str">
        <f>'[3]1500 KHz'!K22</f>
        <v>08</v>
      </c>
      <c r="O242" s="57" t="str">
        <f>'[3]1500 KHz'!L22</f>
        <v>00</v>
      </c>
      <c r="P242" s="57" t="str">
        <f>'[3]1500 KHz'!M22</f>
        <v>00100</v>
      </c>
      <c r="Q242" s="57" t="str">
        <f>'[3]1500 KHz'!N22</f>
        <v>0</v>
      </c>
      <c r="R242" s="57" t="str">
        <f>'[3]1500 KHz'!O22</f>
        <v>28</v>
      </c>
      <c r="S242" s="57" t="str">
        <f>'[3]1500 KHz'!P22</f>
        <v>001010</v>
      </c>
      <c r="T242" s="57" t="str">
        <f>'[3]1500 KHz'!Q22</f>
        <v>00</v>
      </c>
      <c r="U242" s="57" t="str">
        <f>'[3]1500 KHz'!R22</f>
        <v>82</v>
      </c>
      <c r="V242" s="57" t="str">
        <f>'[3]1500 KHz'!S22</f>
        <v>10</v>
      </c>
      <c r="W242" s="57" t="str">
        <f>'[3]1500 KHz'!T22</f>
        <v>00001</v>
      </c>
      <c r="X242" s="57" t="str">
        <f>'[3]1500 KHz'!U22</f>
        <v>0</v>
      </c>
      <c r="Y242" s="57" t="str">
        <f t="shared" si="90"/>
        <v>1209082882</v>
      </c>
      <c r="Z242" s="57">
        <f t="shared" si="81"/>
        <v>100</v>
      </c>
      <c r="AA242" s="57">
        <f t="shared" si="82"/>
        <v>50</v>
      </c>
      <c r="AB242" s="57">
        <f t="shared" si="83"/>
        <v>0.66659999999999997</v>
      </c>
      <c r="AC242" s="57">
        <f t="shared" si="84"/>
        <v>3.2</v>
      </c>
      <c r="AD242" s="57">
        <f t="shared" si="85"/>
        <v>800</v>
      </c>
      <c r="AE242" s="57">
        <f t="shared" si="86"/>
        <v>50</v>
      </c>
      <c r="AF242" s="57">
        <f t="shared" si="87"/>
        <v>10</v>
      </c>
      <c r="AG242" s="57">
        <f t="shared" si="88"/>
        <v>5</v>
      </c>
      <c r="AH242" s="57">
        <f t="shared" si="89"/>
        <v>25</v>
      </c>
      <c r="AI242" s="57">
        <v>4000</v>
      </c>
      <c r="AK242" s="57">
        <f t="shared" si="91"/>
        <v>1500</v>
      </c>
      <c r="AL242" s="57">
        <f t="shared" si="92"/>
        <v>16</v>
      </c>
      <c r="AM242" s="57" t="str">
        <f t="shared" si="104"/>
        <v>1209082882</v>
      </c>
      <c r="AN242" s="57">
        <f t="shared" si="104"/>
        <v>100</v>
      </c>
      <c r="AO242" s="57">
        <f t="shared" si="104"/>
        <v>50</v>
      </c>
      <c r="AP242" s="57">
        <f t="shared" si="93"/>
        <v>80</v>
      </c>
      <c r="AQ242" s="57">
        <f t="shared" si="94"/>
        <v>53.327999999999996</v>
      </c>
      <c r="AR242" s="57">
        <f t="shared" si="95"/>
        <v>3.2</v>
      </c>
      <c r="AS242" s="57">
        <f t="shared" si="105"/>
        <v>50</v>
      </c>
      <c r="AT242" s="57">
        <f t="shared" si="105"/>
        <v>10</v>
      </c>
      <c r="AU242" s="57">
        <f t="shared" si="96"/>
        <v>1000</v>
      </c>
      <c r="AV242" s="57">
        <f t="shared" si="97"/>
        <v>25</v>
      </c>
      <c r="AW242" s="57">
        <f t="shared" si="98"/>
        <v>5</v>
      </c>
      <c r="AX242" s="382">
        <f t="shared" si="99"/>
        <v>59.689072566717428</v>
      </c>
      <c r="AY242" s="382">
        <f t="shared" si="100"/>
        <v>994.71839432434558</v>
      </c>
      <c r="AZ242" s="57">
        <f t="shared" si="101"/>
        <v>0.5</v>
      </c>
      <c r="BA242" s="382">
        <f t="shared" si="102"/>
        <v>15.915494309189533</v>
      </c>
      <c r="BB242" s="382">
        <f t="shared" si="103"/>
        <v>636.61977236758139</v>
      </c>
    </row>
    <row r="243" spans="1:54" x14ac:dyDescent="0.25">
      <c r="A243" s="57">
        <f t="shared" si="80"/>
        <v>241</v>
      </c>
      <c r="B243" s="57">
        <v>1500</v>
      </c>
      <c r="C243" s="57">
        <v>7</v>
      </c>
      <c r="D243" s="57" t="str">
        <f>'[3]1500 KHz'!A23</f>
        <v>10001</v>
      </c>
      <c r="E243" s="57">
        <f>'[3]1500 KHz'!B23</f>
        <v>1</v>
      </c>
      <c r="F243" s="57" t="str">
        <f>'[3]1500 KHz'!C23</f>
        <v>12</v>
      </c>
      <c r="G243" s="57" t="str">
        <f>'[3]1500 KHz'!D23</f>
        <v>00</v>
      </c>
      <c r="H243" s="57" t="str">
        <f>'[3]1500 KHz'!E23</f>
        <v>01</v>
      </c>
      <c r="I243" s="57" t="str">
        <f>'[3]1500 KHz'!F23</f>
        <v>00</v>
      </c>
      <c r="J243" s="57" t="str">
        <f>'[3]1500 KHz'!G23</f>
        <v>10</v>
      </c>
      <c r="K243" s="57" t="str">
        <f>'[3]1500 KHz'!H23</f>
        <v>10</v>
      </c>
      <c r="L243" s="57" t="str">
        <f>'[3]1500 KHz'!I23</f>
        <v>000100</v>
      </c>
      <c r="M243" s="57" t="str">
        <f>'[3]1500 KHz'!J23</f>
        <v>00</v>
      </c>
      <c r="N243" s="57" t="str">
        <f>'[3]1500 KHz'!K23</f>
        <v>84</v>
      </c>
      <c r="O243" s="57" t="str">
        <f>'[3]1500 KHz'!L23</f>
        <v>10</v>
      </c>
      <c r="P243" s="57" t="str">
        <f>'[3]1500 KHz'!M23</f>
        <v>00010</v>
      </c>
      <c r="Q243" s="57" t="str">
        <f>'[3]1500 KHz'!N23</f>
        <v>0</v>
      </c>
      <c r="R243" s="57" t="str">
        <f>'[3]1500 KHz'!O23</f>
        <v>28</v>
      </c>
      <c r="S243" s="57" t="str">
        <f>'[3]1500 KHz'!P23</f>
        <v>001010</v>
      </c>
      <c r="T243" s="57" t="str">
        <f>'[3]1500 KHz'!Q23</f>
        <v>00</v>
      </c>
      <c r="U243" s="57" t="str">
        <f>'[3]1500 KHz'!R23</f>
        <v>82</v>
      </c>
      <c r="V243" s="57" t="str">
        <f>'[3]1500 KHz'!S23</f>
        <v>10</v>
      </c>
      <c r="W243" s="57" t="str">
        <f>'[3]1500 KHz'!T23</f>
        <v>00001</v>
      </c>
      <c r="X243" s="57" t="str">
        <f>'[3]1500 KHz'!U23</f>
        <v>0</v>
      </c>
      <c r="Y243" s="57" t="str">
        <f t="shared" si="90"/>
        <v>1210842882</v>
      </c>
      <c r="Z243" s="57">
        <f t="shared" si="81"/>
        <v>100</v>
      </c>
      <c r="AA243" s="57">
        <f t="shared" si="82"/>
        <v>50</v>
      </c>
      <c r="AB243" s="57">
        <f t="shared" si="83"/>
        <v>0.66659999999999997</v>
      </c>
      <c r="AC243" s="57">
        <f t="shared" si="84"/>
        <v>3.2</v>
      </c>
      <c r="AD243" s="57">
        <f t="shared" si="85"/>
        <v>800</v>
      </c>
      <c r="AE243" s="57">
        <f t="shared" si="86"/>
        <v>50</v>
      </c>
      <c r="AF243" s="57">
        <f t="shared" si="87"/>
        <v>20</v>
      </c>
      <c r="AG243" s="57">
        <f t="shared" si="88"/>
        <v>2.5</v>
      </c>
      <c r="AH243" s="57">
        <f t="shared" si="89"/>
        <v>12.5</v>
      </c>
      <c r="AI243" s="57">
        <v>4000</v>
      </c>
      <c r="AK243" s="57">
        <f t="shared" si="91"/>
        <v>1500</v>
      </c>
      <c r="AL243" s="57">
        <f t="shared" si="92"/>
        <v>17</v>
      </c>
      <c r="AM243" s="57" t="str">
        <f t="shared" si="104"/>
        <v>1210842882</v>
      </c>
      <c r="AN243" s="57">
        <f t="shared" si="104"/>
        <v>100</v>
      </c>
      <c r="AO243" s="57">
        <f t="shared" si="104"/>
        <v>50</v>
      </c>
      <c r="AP243" s="57">
        <f t="shared" si="93"/>
        <v>80</v>
      </c>
      <c r="AQ243" s="57">
        <f t="shared" si="94"/>
        <v>53.327999999999996</v>
      </c>
      <c r="AR243" s="57">
        <f t="shared" si="95"/>
        <v>3.2</v>
      </c>
      <c r="AS243" s="57">
        <f t="shared" si="105"/>
        <v>50</v>
      </c>
      <c r="AT243" s="57">
        <f t="shared" si="105"/>
        <v>20</v>
      </c>
      <c r="AU243" s="57">
        <f t="shared" si="96"/>
        <v>500</v>
      </c>
      <c r="AV243" s="57">
        <f t="shared" si="97"/>
        <v>12.5</v>
      </c>
      <c r="AW243" s="57">
        <f t="shared" si="98"/>
        <v>5</v>
      </c>
      <c r="AX243" s="382">
        <f t="shared" si="99"/>
        <v>59.689072566717428</v>
      </c>
      <c r="AY243" s="382">
        <f t="shared" si="100"/>
        <v>994.71839432434558</v>
      </c>
      <c r="AZ243" s="57">
        <f t="shared" si="101"/>
        <v>1</v>
      </c>
      <c r="BA243" s="382">
        <f t="shared" si="102"/>
        <v>15.915494309189533</v>
      </c>
      <c r="BB243" s="382">
        <f t="shared" si="103"/>
        <v>636.61977236758139</v>
      </c>
    </row>
    <row r="244" spans="1:54" x14ac:dyDescent="0.25">
      <c r="A244" s="57">
        <f t="shared" si="80"/>
        <v>242</v>
      </c>
      <c r="B244" s="57">
        <v>1500</v>
      </c>
      <c r="C244" s="57">
        <v>7</v>
      </c>
      <c r="D244" s="57" t="str">
        <f>'[3]1500 KHz'!A24</f>
        <v>10010</v>
      </c>
      <c r="E244" s="57">
        <f>'[3]1500 KHz'!B24</f>
        <v>1</v>
      </c>
      <c r="F244" s="57" t="str">
        <f>'[3]1500 KHz'!C24</f>
        <v>12</v>
      </c>
      <c r="G244" s="57" t="str">
        <f>'[3]1500 KHz'!D24</f>
        <v>00</v>
      </c>
      <c r="H244" s="57" t="str">
        <f>'[3]1500 KHz'!E24</f>
        <v>01</v>
      </c>
      <c r="I244" s="57" t="str">
        <f>'[3]1500 KHz'!F24</f>
        <v>00</v>
      </c>
      <c r="J244" s="57" t="str">
        <f>'[3]1500 KHz'!G24</f>
        <v>10</v>
      </c>
      <c r="K244" s="57" t="str">
        <f>'[3]1500 KHz'!H24</f>
        <v>20</v>
      </c>
      <c r="L244" s="57" t="str">
        <f>'[3]1500 KHz'!I24</f>
        <v>001000</v>
      </c>
      <c r="M244" s="57" t="str">
        <f>'[3]1500 KHz'!J24</f>
        <v>00</v>
      </c>
      <c r="N244" s="57" t="str">
        <f>'[3]1500 KHz'!K24</f>
        <v>42</v>
      </c>
      <c r="O244" s="57" t="str">
        <f>'[3]1500 KHz'!L24</f>
        <v>01</v>
      </c>
      <c r="P244" s="57" t="str">
        <f>'[3]1500 KHz'!M24</f>
        <v>00001</v>
      </c>
      <c r="Q244" s="57" t="str">
        <f>'[3]1500 KHz'!N24</f>
        <v>0</v>
      </c>
      <c r="R244" s="57" t="str">
        <f>'[3]1500 KHz'!O24</f>
        <v>28</v>
      </c>
      <c r="S244" s="57" t="str">
        <f>'[3]1500 KHz'!P24</f>
        <v>001010</v>
      </c>
      <c r="T244" s="57" t="str">
        <f>'[3]1500 KHz'!Q24</f>
        <v>00</v>
      </c>
      <c r="U244" s="57" t="str">
        <f>'[3]1500 KHz'!R24</f>
        <v>82</v>
      </c>
      <c r="V244" s="57" t="str">
        <f>'[3]1500 KHz'!S24</f>
        <v>10</v>
      </c>
      <c r="W244" s="57" t="str">
        <f>'[3]1500 KHz'!T24</f>
        <v>00001</v>
      </c>
      <c r="X244" s="57" t="str">
        <f>'[3]1500 KHz'!U24</f>
        <v>0</v>
      </c>
      <c r="Y244" s="57" t="str">
        <f t="shared" si="90"/>
        <v>1220422882</v>
      </c>
      <c r="Z244" s="57">
        <f t="shared" si="81"/>
        <v>100</v>
      </c>
      <c r="AA244" s="57">
        <f t="shared" si="82"/>
        <v>50</v>
      </c>
      <c r="AB244" s="57">
        <f t="shared" si="83"/>
        <v>0.66659999999999997</v>
      </c>
      <c r="AC244" s="57">
        <f t="shared" si="84"/>
        <v>3.2</v>
      </c>
      <c r="AD244" s="57">
        <f t="shared" si="85"/>
        <v>800</v>
      </c>
      <c r="AE244" s="57">
        <f t="shared" si="86"/>
        <v>50</v>
      </c>
      <c r="AF244" s="57">
        <f t="shared" si="87"/>
        <v>40</v>
      </c>
      <c r="AG244" s="57">
        <f t="shared" si="88"/>
        <v>1.25</v>
      </c>
      <c r="AH244" s="57">
        <f t="shared" si="89"/>
        <v>6.25</v>
      </c>
      <c r="AI244" s="57">
        <v>4000</v>
      </c>
      <c r="AK244" s="57">
        <f t="shared" si="91"/>
        <v>1500</v>
      </c>
      <c r="AL244" s="57">
        <f t="shared" si="92"/>
        <v>18</v>
      </c>
      <c r="AM244" s="57" t="str">
        <f t="shared" si="104"/>
        <v>1220422882</v>
      </c>
      <c r="AN244" s="57">
        <f t="shared" si="104"/>
        <v>100</v>
      </c>
      <c r="AO244" s="57">
        <f t="shared" si="104"/>
        <v>50</v>
      </c>
      <c r="AP244" s="57">
        <f t="shared" si="93"/>
        <v>80</v>
      </c>
      <c r="AQ244" s="57">
        <f t="shared" si="94"/>
        <v>53.327999999999996</v>
      </c>
      <c r="AR244" s="57">
        <f t="shared" si="95"/>
        <v>3.2</v>
      </c>
      <c r="AS244" s="57">
        <f t="shared" si="105"/>
        <v>50</v>
      </c>
      <c r="AT244" s="57">
        <f t="shared" si="105"/>
        <v>40</v>
      </c>
      <c r="AU244" s="57">
        <f t="shared" si="96"/>
        <v>250</v>
      </c>
      <c r="AV244" s="57">
        <f t="shared" si="97"/>
        <v>6.25</v>
      </c>
      <c r="AW244" s="57">
        <f t="shared" si="98"/>
        <v>5</v>
      </c>
      <c r="AX244" s="382">
        <f t="shared" si="99"/>
        <v>59.689072566717428</v>
      </c>
      <c r="AY244" s="382">
        <f t="shared" si="100"/>
        <v>994.71839432434558</v>
      </c>
      <c r="AZ244" s="57">
        <f t="shared" si="101"/>
        <v>2</v>
      </c>
      <c r="BA244" s="382">
        <f t="shared" si="102"/>
        <v>15.915494309189533</v>
      </c>
      <c r="BB244" s="382">
        <f t="shared" si="103"/>
        <v>636.61977236758139</v>
      </c>
    </row>
    <row r="245" spans="1:54" x14ac:dyDescent="0.25">
      <c r="A245" s="57">
        <f t="shared" si="80"/>
        <v>243</v>
      </c>
      <c r="B245" s="57">
        <v>1500</v>
      </c>
      <c r="C245" s="57">
        <v>7</v>
      </c>
      <c r="D245" s="57" t="str">
        <f>'[3]1500 KHz'!A25</f>
        <v>10011</v>
      </c>
      <c r="E245" s="57">
        <f>'[3]1500 KHz'!B25</f>
        <v>1</v>
      </c>
      <c r="F245" s="57" t="str">
        <f>'[3]1500 KHz'!C25</f>
        <v>12</v>
      </c>
      <c r="G245" s="57" t="str">
        <f>'[3]1500 KHz'!D25</f>
        <v>00</v>
      </c>
      <c r="H245" s="57" t="str">
        <f>'[3]1500 KHz'!E25</f>
        <v>01</v>
      </c>
      <c r="I245" s="57" t="str">
        <f>'[3]1500 KHz'!F25</f>
        <v>00</v>
      </c>
      <c r="J245" s="57" t="str">
        <f>'[3]1500 KHz'!G25</f>
        <v>10</v>
      </c>
      <c r="K245" s="57" t="str">
        <f>'[3]1500 KHz'!H25</f>
        <v>40</v>
      </c>
      <c r="L245" s="57" t="str">
        <f>'[3]1500 KHz'!I25</f>
        <v>010000</v>
      </c>
      <c r="M245" s="57" t="str">
        <f>'[3]1500 KHz'!J25</f>
        <v>00</v>
      </c>
      <c r="N245" s="57" t="str">
        <f>'[3]1500 KHz'!K25</f>
        <v>42</v>
      </c>
      <c r="O245" s="57" t="str">
        <f>'[3]1500 KHz'!L25</f>
        <v>01</v>
      </c>
      <c r="P245" s="57" t="str">
        <f>'[3]1500 KHz'!M25</f>
        <v>00001</v>
      </c>
      <c r="Q245" s="57" t="str">
        <f>'[3]1500 KHz'!N25</f>
        <v>0</v>
      </c>
      <c r="R245" s="57" t="str">
        <f>'[3]1500 KHz'!O25</f>
        <v>28</v>
      </c>
      <c r="S245" s="57" t="str">
        <f>'[3]1500 KHz'!P25</f>
        <v>001010</v>
      </c>
      <c r="T245" s="57" t="str">
        <f>'[3]1500 KHz'!Q25</f>
        <v>00</v>
      </c>
      <c r="U245" s="57" t="str">
        <f>'[3]1500 KHz'!R25</f>
        <v>82</v>
      </c>
      <c r="V245" s="57" t="str">
        <f>'[3]1500 KHz'!S25</f>
        <v>10</v>
      </c>
      <c r="W245" s="57" t="str">
        <f>'[3]1500 KHz'!T25</f>
        <v>00001</v>
      </c>
      <c r="X245" s="57" t="str">
        <f>'[3]1500 KHz'!U25</f>
        <v>0</v>
      </c>
      <c r="Y245" s="57" t="str">
        <f t="shared" si="90"/>
        <v>1240422882</v>
      </c>
      <c r="Z245" s="57">
        <f t="shared" si="81"/>
        <v>100</v>
      </c>
      <c r="AA245" s="57">
        <f t="shared" si="82"/>
        <v>50</v>
      </c>
      <c r="AB245" s="57">
        <f t="shared" si="83"/>
        <v>0.66659999999999997</v>
      </c>
      <c r="AC245" s="57">
        <f t="shared" si="84"/>
        <v>3.2</v>
      </c>
      <c r="AD245" s="57">
        <f t="shared" si="85"/>
        <v>800</v>
      </c>
      <c r="AE245" s="57">
        <f t="shared" si="86"/>
        <v>50</v>
      </c>
      <c r="AF245" s="57">
        <f t="shared" si="87"/>
        <v>80</v>
      </c>
      <c r="AG245" s="57">
        <f t="shared" si="88"/>
        <v>1.25</v>
      </c>
      <c r="AH245" s="57">
        <f t="shared" si="89"/>
        <v>6.25</v>
      </c>
      <c r="AI245" s="57">
        <v>4000</v>
      </c>
      <c r="AK245" s="57">
        <f t="shared" si="91"/>
        <v>1500</v>
      </c>
      <c r="AL245" s="57">
        <f t="shared" si="92"/>
        <v>19</v>
      </c>
      <c r="AM245" s="57" t="str">
        <f t="shared" si="104"/>
        <v>1240422882</v>
      </c>
      <c r="AN245" s="57">
        <f t="shared" si="104"/>
        <v>100</v>
      </c>
      <c r="AO245" s="57">
        <f t="shared" si="104"/>
        <v>50</v>
      </c>
      <c r="AP245" s="57">
        <f t="shared" si="93"/>
        <v>80</v>
      </c>
      <c r="AQ245" s="57">
        <f t="shared" si="94"/>
        <v>53.327999999999996</v>
      </c>
      <c r="AR245" s="57">
        <f t="shared" si="95"/>
        <v>3.2</v>
      </c>
      <c r="AS245" s="57">
        <f t="shared" si="105"/>
        <v>50</v>
      </c>
      <c r="AT245" s="57">
        <f t="shared" si="105"/>
        <v>80</v>
      </c>
      <c r="AU245" s="57">
        <f t="shared" si="96"/>
        <v>250</v>
      </c>
      <c r="AV245" s="57">
        <f t="shared" si="97"/>
        <v>6.25</v>
      </c>
      <c r="AW245" s="57">
        <f t="shared" si="98"/>
        <v>5</v>
      </c>
      <c r="AX245" s="382">
        <f t="shared" si="99"/>
        <v>59.689072566717428</v>
      </c>
      <c r="AY245" s="382">
        <f t="shared" si="100"/>
        <v>994.71839432434558</v>
      </c>
      <c r="AZ245" s="57">
        <f t="shared" si="101"/>
        <v>4</v>
      </c>
      <c r="BA245" s="382">
        <f t="shared" si="102"/>
        <v>7.9577471545947667</v>
      </c>
      <c r="BB245" s="382">
        <f t="shared" si="103"/>
        <v>318.3098861837907</v>
      </c>
    </row>
    <row r="246" spans="1:54" x14ac:dyDescent="0.25">
      <c r="A246" s="57">
        <f t="shared" si="80"/>
        <v>244</v>
      </c>
      <c r="B246" s="57">
        <v>1500</v>
      </c>
      <c r="C246" s="57">
        <v>7</v>
      </c>
      <c r="D246" s="57" t="str">
        <f>'[3]1500 KHz'!A26</f>
        <v>10100</v>
      </c>
      <c r="E246" s="57">
        <f>'[3]1500 KHz'!B26</f>
        <v>1</v>
      </c>
      <c r="F246" s="57" t="str">
        <f>'[3]1500 KHz'!C26</f>
        <v>12</v>
      </c>
      <c r="G246" s="57" t="str">
        <f>'[3]1500 KHz'!D26</f>
        <v>00</v>
      </c>
      <c r="H246" s="57" t="str">
        <f>'[3]1500 KHz'!E26</f>
        <v>01</v>
      </c>
      <c r="I246" s="57" t="str">
        <f>'[3]1500 KHz'!F26</f>
        <v>00</v>
      </c>
      <c r="J246" s="57" t="str">
        <f>'[3]1500 KHz'!G26</f>
        <v>10</v>
      </c>
      <c r="K246" s="57" t="str">
        <f>'[3]1500 KHz'!H26</f>
        <v>80</v>
      </c>
      <c r="L246" s="57" t="str">
        <f>'[3]1500 KHz'!I26</f>
        <v>100000</v>
      </c>
      <c r="M246" s="57" t="str">
        <f>'[3]1500 KHz'!J26</f>
        <v>00</v>
      </c>
      <c r="N246" s="57" t="str">
        <f>'[3]1500 KHz'!K26</f>
        <v>42</v>
      </c>
      <c r="O246" s="57" t="str">
        <f>'[3]1500 KHz'!L26</f>
        <v>01</v>
      </c>
      <c r="P246" s="57" t="str">
        <f>'[3]1500 KHz'!M26</f>
        <v>00001</v>
      </c>
      <c r="Q246" s="57" t="str">
        <f>'[3]1500 KHz'!N26</f>
        <v>0</v>
      </c>
      <c r="R246" s="57" t="str">
        <f>'[3]1500 KHz'!O26</f>
        <v>28</v>
      </c>
      <c r="S246" s="57" t="str">
        <f>'[3]1500 KHz'!P26</f>
        <v>001010</v>
      </c>
      <c r="T246" s="57" t="str">
        <f>'[3]1500 KHz'!Q26</f>
        <v>00</v>
      </c>
      <c r="U246" s="57" t="str">
        <f>'[3]1500 KHz'!R26</f>
        <v>82</v>
      </c>
      <c r="V246" s="57" t="str">
        <f>'[3]1500 KHz'!S26</f>
        <v>10</v>
      </c>
      <c r="W246" s="57" t="str">
        <f>'[3]1500 KHz'!T26</f>
        <v>00001</v>
      </c>
      <c r="X246" s="57" t="str">
        <f>'[3]1500 KHz'!U26</f>
        <v>0</v>
      </c>
      <c r="Y246" s="57" t="str">
        <f t="shared" si="90"/>
        <v>1280422882</v>
      </c>
      <c r="Z246" s="57">
        <f t="shared" si="81"/>
        <v>100</v>
      </c>
      <c r="AA246" s="57">
        <f t="shared" si="82"/>
        <v>50</v>
      </c>
      <c r="AB246" s="57">
        <f t="shared" si="83"/>
        <v>0.66659999999999997</v>
      </c>
      <c r="AC246" s="57">
        <f t="shared" si="84"/>
        <v>3.2</v>
      </c>
      <c r="AD246" s="57">
        <f t="shared" si="85"/>
        <v>800</v>
      </c>
      <c r="AE246" s="57">
        <f t="shared" si="86"/>
        <v>50</v>
      </c>
      <c r="AF246" s="57">
        <f t="shared" si="87"/>
        <v>160</v>
      </c>
      <c r="AG246" s="57">
        <f t="shared" si="88"/>
        <v>1.25</v>
      </c>
      <c r="AH246" s="57">
        <f t="shared" si="89"/>
        <v>6.25</v>
      </c>
      <c r="AI246" s="57">
        <v>4000</v>
      </c>
      <c r="AK246" s="57">
        <f t="shared" si="91"/>
        <v>1500</v>
      </c>
      <c r="AL246" s="57">
        <f t="shared" si="92"/>
        <v>20</v>
      </c>
      <c r="AM246" s="57" t="str">
        <f t="shared" si="104"/>
        <v>1280422882</v>
      </c>
      <c r="AN246" s="57">
        <f t="shared" si="104"/>
        <v>100</v>
      </c>
      <c r="AO246" s="57">
        <f t="shared" si="104"/>
        <v>50</v>
      </c>
      <c r="AP246" s="57">
        <f t="shared" si="93"/>
        <v>80</v>
      </c>
      <c r="AQ246" s="57">
        <f t="shared" si="94"/>
        <v>53.327999999999996</v>
      </c>
      <c r="AR246" s="57">
        <f t="shared" si="95"/>
        <v>3.2</v>
      </c>
      <c r="AS246" s="57">
        <f t="shared" si="105"/>
        <v>50</v>
      </c>
      <c r="AT246" s="57">
        <f t="shared" si="105"/>
        <v>160</v>
      </c>
      <c r="AU246" s="57">
        <f t="shared" si="96"/>
        <v>250</v>
      </c>
      <c r="AV246" s="57">
        <f t="shared" si="97"/>
        <v>6.25</v>
      </c>
      <c r="AW246" s="57">
        <f t="shared" si="98"/>
        <v>5</v>
      </c>
      <c r="AX246" s="382">
        <f t="shared" si="99"/>
        <v>59.689072566717428</v>
      </c>
      <c r="AY246" s="382">
        <f t="shared" si="100"/>
        <v>994.71839432434558</v>
      </c>
      <c r="AZ246" s="57">
        <f t="shared" si="101"/>
        <v>8</v>
      </c>
      <c r="BA246" s="382">
        <f t="shared" si="102"/>
        <v>3.9788735772973833</v>
      </c>
      <c r="BB246" s="382">
        <f t="shared" si="103"/>
        <v>159.15494309189535</v>
      </c>
    </row>
    <row r="247" spans="1:54" x14ac:dyDescent="0.25">
      <c r="A247" s="57">
        <f t="shared" si="80"/>
        <v>245</v>
      </c>
      <c r="B247" s="57">
        <v>1500</v>
      </c>
      <c r="C247" s="57">
        <v>7</v>
      </c>
      <c r="D247" s="57" t="str">
        <f>'[3]1500 KHz'!A27</f>
        <v>10101</v>
      </c>
      <c r="E247" s="57">
        <f>'[3]1500 KHz'!B27</f>
        <v>1</v>
      </c>
      <c r="F247" s="57" t="str">
        <f>'[3]1500 KHz'!C27</f>
        <v>13</v>
      </c>
      <c r="G247" s="57" t="str">
        <f>'[3]1500 KHz'!D27</f>
        <v>00</v>
      </c>
      <c r="H247" s="57" t="str">
        <f>'[3]1500 KHz'!E27</f>
        <v>01</v>
      </c>
      <c r="I247" s="57" t="str">
        <f>'[3]1500 KHz'!F27</f>
        <v>00</v>
      </c>
      <c r="J247" s="57" t="str">
        <f>'[3]1500 KHz'!G27</f>
        <v>11</v>
      </c>
      <c r="K247" s="57" t="str">
        <f>'[3]1500 KHz'!H27</f>
        <v>09</v>
      </c>
      <c r="L247" s="57" t="str">
        <f>'[3]1500 KHz'!I27</f>
        <v>000010</v>
      </c>
      <c r="M247" s="57" t="str">
        <f>'[3]1500 KHz'!J27</f>
        <v>01</v>
      </c>
      <c r="N247" s="57" t="str">
        <f>'[3]1500 KHz'!K27</f>
        <v>08</v>
      </c>
      <c r="O247" s="57" t="str">
        <f>'[3]1500 KHz'!L27</f>
        <v>00</v>
      </c>
      <c r="P247" s="57" t="str">
        <f>'[3]1500 KHz'!M27</f>
        <v>00100</v>
      </c>
      <c r="Q247" s="57" t="str">
        <f>'[3]1500 KHz'!N27</f>
        <v>0</v>
      </c>
      <c r="R247" s="57" t="str">
        <f>'[3]1500 KHz'!O27</f>
        <v>18</v>
      </c>
      <c r="S247" s="57" t="str">
        <f>'[3]1500 KHz'!P27</f>
        <v>000110</v>
      </c>
      <c r="T247" s="57" t="str">
        <f>'[3]1500 KHz'!Q27</f>
        <v>00</v>
      </c>
      <c r="U247" s="57" t="str">
        <f>'[3]1500 KHz'!R27</f>
        <v>82</v>
      </c>
      <c r="V247" s="57" t="str">
        <f>'[3]1500 KHz'!S27</f>
        <v>10</v>
      </c>
      <c r="W247" s="57" t="str">
        <f>'[3]1500 KHz'!T27</f>
        <v>00001</v>
      </c>
      <c r="X247" s="57" t="str">
        <f>'[3]1500 KHz'!U27</f>
        <v>0</v>
      </c>
      <c r="Y247" s="57" t="str">
        <f t="shared" si="90"/>
        <v>1309081882</v>
      </c>
      <c r="Z247" s="57">
        <f t="shared" si="81"/>
        <v>200</v>
      </c>
      <c r="AA247" s="57">
        <f t="shared" si="82"/>
        <v>30</v>
      </c>
      <c r="AB247" s="57">
        <f t="shared" si="83"/>
        <v>0.66659999999999997</v>
      </c>
      <c r="AC247" s="57">
        <f t="shared" si="84"/>
        <v>3.2</v>
      </c>
      <c r="AD247" s="57">
        <f t="shared" si="85"/>
        <v>800</v>
      </c>
      <c r="AE247" s="57">
        <f t="shared" si="86"/>
        <v>50</v>
      </c>
      <c r="AF247" s="57">
        <f t="shared" si="87"/>
        <v>10</v>
      </c>
      <c r="AG247" s="57">
        <f t="shared" si="88"/>
        <v>5</v>
      </c>
      <c r="AH247" s="57">
        <f t="shared" si="89"/>
        <v>25</v>
      </c>
      <c r="AI247" s="57">
        <v>4000</v>
      </c>
      <c r="AK247" s="57">
        <f t="shared" si="91"/>
        <v>1500</v>
      </c>
      <c r="AL247" s="57">
        <f t="shared" si="92"/>
        <v>21</v>
      </c>
      <c r="AM247" s="57" t="str">
        <f t="shared" si="104"/>
        <v>1309081882</v>
      </c>
      <c r="AN247" s="57">
        <f t="shared" si="104"/>
        <v>200</v>
      </c>
      <c r="AO247" s="57">
        <f t="shared" si="104"/>
        <v>30</v>
      </c>
      <c r="AP247" s="57">
        <f t="shared" si="93"/>
        <v>160</v>
      </c>
      <c r="AQ247" s="57">
        <f t="shared" si="94"/>
        <v>106.65599999999999</v>
      </c>
      <c r="AR247" s="57">
        <f t="shared" si="95"/>
        <v>3.2</v>
      </c>
      <c r="AS247" s="57">
        <f t="shared" si="105"/>
        <v>50</v>
      </c>
      <c r="AT247" s="57">
        <f t="shared" si="105"/>
        <v>10</v>
      </c>
      <c r="AU247" s="57">
        <f t="shared" si="96"/>
        <v>1000</v>
      </c>
      <c r="AV247" s="57">
        <f t="shared" si="97"/>
        <v>25</v>
      </c>
      <c r="AW247" s="57">
        <f t="shared" si="98"/>
        <v>6</v>
      </c>
      <c r="AX247" s="382">
        <f t="shared" si="99"/>
        <v>49.740893805597857</v>
      </c>
      <c r="AY247" s="382">
        <f t="shared" si="100"/>
        <v>1657.8639905405764</v>
      </c>
      <c r="AZ247" s="57">
        <f t="shared" si="101"/>
        <v>0.5</v>
      </c>
      <c r="BA247" s="382">
        <f t="shared" si="102"/>
        <v>15.915494309189533</v>
      </c>
      <c r="BB247" s="382">
        <f t="shared" si="103"/>
        <v>636.61977236758139</v>
      </c>
    </row>
    <row r="248" spans="1:54" x14ac:dyDescent="0.25">
      <c r="A248" s="57">
        <f t="shared" si="80"/>
        <v>246</v>
      </c>
      <c r="B248" s="57">
        <v>1500</v>
      </c>
      <c r="C248" s="57">
        <v>7</v>
      </c>
      <c r="D248" s="57" t="str">
        <f>'[3]1500 KHz'!A28</f>
        <v>10110</v>
      </c>
      <c r="E248" s="57">
        <f>'[3]1500 KHz'!B28</f>
        <v>1</v>
      </c>
      <c r="F248" s="57" t="str">
        <f>'[3]1500 KHz'!C28</f>
        <v>13</v>
      </c>
      <c r="G248" s="57" t="str">
        <f>'[3]1500 KHz'!D28</f>
        <v>00</v>
      </c>
      <c r="H248" s="57" t="str">
        <f>'[3]1500 KHz'!E28</f>
        <v>01</v>
      </c>
      <c r="I248" s="57" t="str">
        <f>'[3]1500 KHz'!F28</f>
        <v>00</v>
      </c>
      <c r="J248" s="57" t="str">
        <f>'[3]1500 KHz'!G28</f>
        <v>11</v>
      </c>
      <c r="K248" s="57" t="str">
        <f>'[3]1500 KHz'!H28</f>
        <v>10</v>
      </c>
      <c r="L248" s="57" t="str">
        <f>'[3]1500 KHz'!I28</f>
        <v>000100</v>
      </c>
      <c r="M248" s="57" t="str">
        <f>'[3]1500 KHz'!J28</f>
        <v>00</v>
      </c>
      <c r="N248" s="57" t="str">
        <f>'[3]1500 KHz'!K28</f>
        <v>84</v>
      </c>
      <c r="O248" s="57" t="str">
        <f>'[3]1500 KHz'!L28</f>
        <v>10</v>
      </c>
      <c r="P248" s="57" t="str">
        <f>'[3]1500 KHz'!M28</f>
        <v>00010</v>
      </c>
      <c r="Q248" s="57" t="str">
        <f>'[3]1500 KHz'!N28</f>
        <v>0</v>
      </c>
      <c r="R248" s="57" t="str">
        <f>'[3]1500 KHz'!O28</f>
        <v>18</v>
      </c>
      <c r="S248" s="57" t="str">
        <f>'[3]1500 KHz'!P28</f>
        <v>000110</v>
      </c>
      <c r="T248" s="57" t="str">
        <f>'[3]1500 KHz'!Q28</f>
        <v>00</v>
      </c>
      <c r="U248" s="57" t="str">
        <f>'[3]1500 KHz'!R28</f>
        <v>82</v>
      </c>
      <c r="V248" s="57" t="str">
        <f>'[3]1500 KHz'!S28</f>
        <v>10</v>
      </c>
      <c r="W248" s="57" t="str">
        <f>'[3]1500 KHz'!T28</f>
        <v>00001</v>
      </c>
      <c r="X248" s="57" t="str">
        <f>'[3]1500 KHz'!U28</f>
        <v>0</v>
      </c>
      <c r="Y248" s="57" t="str">
        <f t="shared" si="90"/>
        <v>1310841882</v>
      </c>
      <c r="Z248" s="57">
        <f t="shared" si="81"/>
        <v>200</v>
      </c>
      <c r="AA248" s="57">
        <f t="shared" si="82"/>
        <v>30</v>
      </c>
      <c r="AB248" s="57">
        <f t="shared" si="83"/>
        <v>0.66659999999999997</v>
      </c>
      <c r="AC248" s="57">
        <f t="shared" si="84"/>
        <v>3.2</v>
      </c>
      <c r="AD248" s="57">
        <f t="shared" si="85"/>
        <v>800</v>
      </c>
      <c r="AE248" s="57">
        <f t="shared" si="86"/>
        <v>50</v>
      </c>
      <c r="AF248" s="57">
        <f t="shared" si="87"/>
        <v>20</v>
      </c>
      <c r="AG248" s="57">
        <f t="shared" si="88"/>
        <v>2.5</v>
      </c>
      <c r="AH248" s="57">
        <f t="shared" si="89"/>
        <v>12.5</v>
      </c>
      <c r="AI248" s="57">
        <v>4000</v>
      </c>
      <c r="AK248" s="57">
        <f t="shared" si="91"/>
        <v>1500</v>
      </c>
      <c r="AL248" s="57">
        <f t="shared" si="92"/>
        <v>22</v>
      </c>
      <c r="AM248" s="57" t="str">
        <f t="shared" si="104"/>
        <v>1310841882</v>
      </c>
      <c r="AN248" s="57">
        <f t="shared" si="104"/>
        <v>200</v>
      </c>
      <c r="AO248" s="57">
        <f t="shared" si="104"/>
        <v>30</v>
      </c>
      <c r="AP248" s="57">
        <f t="shared" si="93"/>
        <v>160</v>
      </c>
      <c r="AQ248" s="57">
        <f t="shared" si="94"/>
        <v>106.65599999999999</v>
      </c>
      <c r="AR248" s="57">
        <f t="shared" si="95"/>
        <v>3.2</v>
      </c>
      <c r="AS248" s="57">
        <f t="shared" si="105"/>
        <v>50</v>
      </c>
      <c r="AT248" s="57">
        <f t="shared" si="105"/>
        <v>20</v>
      </c>
      <c r="AU248" s="57">
        <f t="shared" si="96"/>
        <v>500</v>
      </c>
      <c r="AV248" s="57">
        <f t="shared" si="97"/>
        <v>12.5</v>
      </c>
      <c r="AW248" s="57">
        <f t="shared" si="98"/>
        <v>6</v>
      </c>
      <c r="AX248" s="382">
        <f t="shared" si="99"/>
        <v>49.740893805597857</v>
      </c>
      <c r="AY248" s="382">
        <f t="shared" si="100"/>
        <v>1657.8639905405764</v>
      </c>
      <c r="AZ248" s="57">
        <f t="shared" si="101"/>
        <v>1</v>
      </c>
      <c r="BA248" s="382">
        <f t="shared" si="102"/>
        <v>15.915494309189533</v>
      </c>
      <c r="BB248" s="382">
        <f t="shared" si="103"/>
        <v>636.61977236758139</v>
      </c>
    </row>
    <row r="249" spans="1:54" x14ac:dyDescent="0.25">
      <c r="A249" s="57">
        <f t="shared" si="80"/>
        <v>247</v>
      </c>
      <c r="B249" s="57">
        <v>1500</v>
      </c>
      <c r="C249" s="57">
        <v>7</v>
      </c>
      <c r="D249" s="57" t="str">
        <f>'[3]1500 KHz'!A29</f>
        <v>10111</v>
      </c>
      <c r="E249" s="57">
        <f>'[3]1500 KHz'!B29</f>
        <v>1</v>
      </c>
      <c r="F249" s="57" t="str">
        <f>'[3]1500 KHz'!C29</f>
        <v>13</v>
      </c>
      <c r="G249" s="57" t="str">
        <f>'[3]1500 KHz'!D29</f>
        <v>00</v>
      </c>
      <c r="H249" s="57" t="str">
        <f>'[3]1500 KHz'!E29</f>
        <v>01</v>
      </c>
      <c r="I249" s="57" t="str">
        <f>'[3]1500 KHz'!F29</f>
        <v>00</v>
      </c>
      <c r="J249" s="57" t="str">
        <f>'[3]1500 KHz'!G29</f>
        <v>11</v>
      </c>
      <c r="K249" s="57" t="str">
        <f>'[3]1500 KHz'!H29</f>
        <v>20</v>
      </c>
      <c r="L249" s="57" t="str">
        <f>'[3]1500 KHz'!I29</f>
        <v>001000</v>
      </c>
      <c r="M249" s="57" t="str">
        <f>'[3]1500 KHz'!J29</f>
        <v>00</v>
      </c>
      <c r="N249" s="57" t="str">
        <f>'[3]1500 KHz'!K29</f>
        <v>42</v>
      </c>
      <c r="O249" s="57" t="str">
        <f>'[3]1500 KHz'!L29</f>
        <v>01</v>
      </c>
      <c r="P249" s="57" t="str">
        <f>'[3]1500 KHz'!M29</f>
        <v>00001</v>
      </c>
      <c r="Q249" s="57" t="str">
        <f>'[3]1500 KHz'!N29</f>
        <v>0</v>
      </c>
      <c r="R249" s="57" t="str">
        <f>'[3]1500 KHz'!O29</f>
        <v>18</v>
      </c>
      <c r="S249" s="57" t="str">
        <f>'[3]1500 KHz'!P29</f>
        <v>000110</v>
      </c>
      <c r="T249" s="57" t="str">
        <f>'[3]1500 KHz'!Q29</f>
        <v>00</v>
      </c>
      <c r="U249" s="57" t="str">
        <f>'[3]1500 KHz'!R29</f>
        <v>82</v>
      </c>
      <c r="V249" s="57" t="str">
        <f>'[3]1500 KHz'!S29</f>
        <v>10</v>
      </c>
      <c r="W249" s="57" t="str">
        <f>'[3]1500 KHz'!T29</f>
        <v>00001</v>
      </c>
      <c r="X249" s="57" t="str">
        <f>'[3]1500 KHz'!U29</f>
        <v>0</v>
      </c>
      <c r="Y249" s="57" t="str">
        <f t="shared" si="90"/>
        <v>1320421882</v>
      </c>
      <c r="Z249" s="57">
        <f t="shared" si="81"/>
        <v>200</v>
      </c>
      <c r="AA249" s="57">
        <f t="shared" si="82"/>
        <v>30</v>
      </c>
      <c r="AB249" s="57">
        <f t="shared" si="83"/>
        <v>0.66659999999999997</v>
      </c>
      <c r="AC249" s="57">
        <f t="shared" si="84"/>
        <v>3.2</v>
      </c>
      <c r="AD249" s="57">
        <f t="shared" si="85"/>
        <v>800</v>
      </c>
      <c r="AE249" s="57">
        <f t="shared" si="86"/>
        <v>50</v>
      </c>
      <c r="AF249" s="57">
        <f t="shared" si="87"/>
        <v>40</v>
      </c>
      <c r="AG249" s="57">
        <f t="shared" si="88"/>
        <v>1.25</v>
      </c>
      <c r="AH249" s="57">
        <f t="shared" si="89"/>
        <v>6.25</v>
      </c>
      <c r="AI249" s="57">
        <v>4000</v>
      </c>
      <c r="AK249" s="57">
        <f t="shared" si="91"/>
        <v>1500</v>
      </c>
      <c r="AL249" s="57">
        <f t="shared" si="92"/>
        <v>23</v>
      </c>
      <c r="AM249" s="57" t="str">
        <f t="shared" si="104"/>
        <v>1320421882</v>
      </c>
      <c r="AN249" s="57">
        <f t="shared" si="104"/>
        <v>200</v>
      </c>
      <c r="AO249" s="57">
        <f t="shared" si="104"/>
        <v>30</v>
      </c>
      <c r="AP249" s="57">
        <f t="shared" si="93"/>
        <v>160</v>
      </c>
      <c r="AQ249" s="57">
        <f t="shared" si="94"/>
        <v>106.65599999999999</v>
      </c>
      <c r="AR249" s="57">
        <f t="shared" si="95"/>
        <v>3.2</v>
      </c>
      <c r="AS249" s="57">
        <f t="shared" si="105"/>
        <v>50</v>
      </c>
      <c r="AT249" s="57">
        <f t="shared" si="105"/>
        <v>40</v>
      </c>
      <c r="AU249" s="57">
        <f t="shared" si="96"/>
        <v>250</v>
      </c>
      <c r="AV249" s="57">
        <f t="shared" si="97"/>
        <v>6.25</v>
      </c>
      <c r="AW249" s="57">
        <f t="shared" si="98"/>
        <v>6</v>
      </c>
      <c r="AX249" s="382">
        <f t="shared" si="99"/>
        <v>49.740893805597857</v>
      </c>
      <c r="AY249" s="382">
        <f t="shared" si="100"/>
        <v>1657.8639905405764</v>
      </c>
      <c r="AZ249" s="57">
        <f t="shared" si="101"/>
        <v>2</v>
      </c>
      <c r="BA249" s="382">
        <f t="shared" si="102"/>
        <v>15.915494309189533</v>
      </c>
      <c r="BB249" s="382">
        <f t="shared" si="103"/>
        <v>636.61977236758139</v>
      </c>
    </row>
    <row r="250" spans="1:54" x14ac:dyDescent="0.25">
      <c r="A250" s="57">
        <f t="shared" si="80"/>
        <v>248</v>
      </c>
      <c r="B250" s="57">
        <v>1500</v>
      </c>
      <c r="C250" s="57">
        <v>7</v>
      </c>
      <c r="D250" s="57" t="str">
        <f>'[3]1500 KHz'!A30</f>
        <v>11000</v>
      </c>
      <c r="E250" s="57">
        <f>'[3]1500 KHz'!B30</f>
        <v>1</v>
      </c>
      <c r="F250" s="57" t="str">
        <f>'[3]1500 KHz'!C30</f>
        <v>13</v>
      </c>
      <c r="G250" s="57" t="str">
        <f>'[3]1500 KHz'!D30</f>
        <v>00</v>
      </c>
      <c r="H250" s="57" t="str">
        <f>'[3]1500 KHz'!E30</f>
        <v>01</v>
      </c>
      <c r="I250" s="57" t="str">
        <f>'[3]1500 KHz'!F30</f>
        <v>00</v>
      </c>
      <c r="J250" s="57" t="str">
        <f>'[3]1500 KHz'!G30</f>
        <v>11</v>
      </c>
      <c r="K250" s="57" t="str">
        <f>'[3]1500 KHz'!H30</f>
        <v>40</v>
      </c>
      <c r="L250" s="57" t="str">
        <f>'[3]1500 KHz'!I30</f>
        <v>010000</v>
      </c>
      <c r="M250" s="57" t="str">
        <f>'[3]1500 KHz'!J30</f>
        <v>00</v>
      </c>
      <c r="N250" s="57" t="str">
        <f>'[3]1500 KHz'!K30</f>
        <v>42</v>
      </c>
      <c r="O250" s="57" t="str">
        <f>'[3]1500 KHz'!L30</f>
        <v>01</v>
      </c>
      <c r="P250" s="57" t="str">
        <f>'[3]1500 KHz'!M30</f>
        <v>00001</v>
      </c>
      <c r="Q250" s="57" t="str">
        <f>'[3]1500 KHz'!N30</f>
        <v>0</v>
      </c>
      <c r="R250" s="57" t="str">
        <f>'[3]1500 KHz'!O30</f>
        <v>18</v>
      </c>
      <c r="S250" s="57" t="str">
        <f>'[3]1500 KHz'!P30</f>
        <v>000110</v>
      </c>
      <c r="T250" s="57" t="str">
        <f>'[3]1500 KHz'!Q30</f>
        <v>00</v>
      </c>
      <c r="U250" s="57" t="str">
        <f>'[3]1500 KHz'!R30</f>
        <v>82</v>
      </c>
      <c r="V250" s="57" t="str">
        <f>'[3]1500 KHz'!S30</f>
        <v>10</v>
      </c>
      <c r="W250" s="57" t="str">
        <f>'[3]1500 KHz'!T30</f>
        <v>00001</v>
      </c>
      <c r="X250" s="57" t="str">
        <f>'[3]1500 KHz'!U30</f>
        <v>0</v>
      </c>
      <c r="Y250" s="57" t="str">
        <f t="shared" si="90"/>
        <v>1340421882</v>
      </c>
      <c r="Z250" s="57">
        <f t="shared" si="81"/>
        <v>200</v>
      </c>
      <c r="AA250" s="57">
        <f t="shared" si="82"/>
        <v>30</v>
      </c>
      <c r="AB250" s="57">
        <f t="shared" si="83"/>
        <v>0.66659999999999997</v>
      </c>
      <c r="AC250" s="57">
        <f t="shared" si="84"/>
        <v>3.2</v>
      </c>
      <c r="AD250" s="57">
        <f t="shared" si="85"/>
        <v>800</v>
      </c>
      <c r="AE250" s="57">
        <f t="shared" si="86"/>
        <v>50</v>
      </c>
      <c r="AF250" s="57">
        <f t="shared" si="87"/>
        <v>80</v>
      </c>
      <c r="AG250" s="57">
        <f t="shared" si="88"/>
        <v>1.25</v>
      </c>
      <c r="AH250" s="57">
        <f t="shared" si="89"/>
        <v>6.25</v>
      </c>
      <c r="AI250" s="57">
        <v>4000</v>
      </c>
      <c r="AK250" s="57">
        <f t="shared" si="91"/>
        <v>1500</v>
      </c>
      <c r="AL250" s="57">
        <f t="shared" si="92"/>
        <v>24</v>
      </c>
      <c r="AM250" s="57" t="str">
        <f t="shared" si="104"/>
        <v>1340421882</v>
      </c>
      <c r="AN250" s="57">
        <f t="shared" si="104"/>
        <v>200</v>
      </c>
      <c r="AO250" s="57">
        <f t="shared" si="104"/>
        <v>30</v>
      </c>
      <c r="AP250" s="57">
        <f t="shared" si="93"/>
        <v>160</v>
      </c>
      <c r="AQ250" s="57">
        <f t="shared" si="94"/>
        <v>106.65599999999999</v>
      </c>
      <c r="AR250" s="57">
        <f t="shared" si="95"/>
        <v>3.2</v>
      </c>
      <c r="AS250" s="57">
        <f t="shared" si="105"/>
        <v>50</v>
      </c>
      <c r="AT250" s="57">
        <f t="shared" si="105"/>
        <v>80</v>
      </c>
      <c r="AU250" s="57">
        <f t="shared" si="96"/>
        <v>250</v>
      </c>
      <c r="AV250" s="57">
        <f t="shared" si="97"/>
        <v>6.25</v>
      </c>
      <c r="AW250" s="57">
        <f t="shared" si="98"/>
        <v>6</v>
      </c>
      <c r="AX250" s="382">
        <f t="shared" si="99"/>
        <v>49.740893805597857</v>
      </c>
      <c r="AY250" s="382">
        <f t="shared" si="100"/>
        <v>1657.8639905405764</v>
      </c>
      <c r="AZ250" s="57">
        <f t="shared" si="101"/>
        <v>4</v>
      </c>
      <c r="BA250" s="382">
        <f t="shared" si="102"/>
        <v>7.9577471545947667</v>
      </c>
      <c r="BB250" s="382">
        <f t="shared" si="103"/>
        <v>318.3098861837907</v>
      </c>
    </row>
    <row r="251" spans="1:54" x14ac:dyDescent="0.25">
      <c r="A251" s="57">
        <f t="shared" si="80"/>
        <v>249</v>
      </c>
      <c r="B251" s="57">
        <v>1500</v>
      </c>
      <c r="C251" s="57">
        <v>7</v>
      </c>
      <c r="D251" s="57" t="str">
        <f>'[3]1500 KHz'!A31</f>
        <v>11001</v>
      </c>
      <c r="E251" s="57">
        <f>'[3]1500 KHz'!B31</f>
        <v>1</v>
      </c>
      <c r="F251" s="57" t="str">
        <f>'[3]1500 KHz'!C31</f>
        <v>13</v>
      </c>
      <c r="G251" s="57" t="str">
        <f>'[3]1500 KHz'!D31</f>
        <v>00</v>
      </c>
      <c r="H251" s="57" t="str">
        <f>'[3]1500 KHz'!E31</f>
        <v>01</v>
      </c>
      <c r="I251" s="57" t="str">
        <f>'[3]1500 KHz'!F31</f>
        <v>00</v>
      </c>
      <c r="J251" s="57" t="str">
        <f>'[3]1500 KHz'!G31</f>
        <v>11</v>
      </c>
      <c r="K251" s="57" t="str">
        <f>'[3]1500 KHz'!H31</f>
        <v>80</v>
      </c>
      <c r="L251" s="57" t="str">
        <f>'[3]1500 KHz'!I31</f>
        <v>100000</v>
      </c>
      <c r="M251" s="57" t="str">
        <f>'[3]1500 KHz'!J31</f>
        <v>00</v>
      </c>
      <c r="N251" s="57" t="str">
        <f>'[3]1500 KHz'!K31</f>
        <v>42</v>
      </c>
      <c r="O251" s="57" t="str">
        <f>'[3]1500 KHz'!L31</f>
        <v>01</v>
      </c>
      <c r="P251" s="57" t="str">
        <f>'[3]1500 KHz'!M31</f>
        <v>00001</v>
      </c>
      <c r="Q251" s="57" t="str">
        <f>'[3]1500 KHz'!N31</f>
        <v>0</v>
      </c>
      <c r="R251" s="57" t="str">
        <f>'[3]1500 KHz'!O31</f>
        <v>18</v>
      </c>
      <c r="S251" s="57" t="str">
        <f>'[3]1500 KHz'!P31</f>
        <v>000110</v>
      </c>
      <c r="T251" s="57" t="str">
        <f>'[3]1500 KHz'!Q31</f>
        <v>00</v>
      </c>
      <c r="U251" s="57" t="str">
        <f>'[3]1500 KHz'!R31</f>
        <v>82</v>
      </c>
      <c r="V251" s="57" t="str">
        <f>'[3]1500 KHz'!S31</f>
        <v>10</v>
      </c>
      <c r="W251" s="57" t="str">
        <f>'[3]1500 KHz'!T31</f>
        <v>00001</v>
      </c>
      <c r="X251" s="57" t="str">
        <f>'[3]1500 KHz'!U31</f>
        <v>0</v>
      </c>
      <c r="Y251" s="57" t="str">
        <f t="shared" si="90"/>
        <v>1380421882</v>
      </c>
      <c r="Z251" s="57">
        <f t="shared" si="81"/>
        <v>200</v>
      </c>
      <c r="AA251" s="57">
        <f t="shared" si="82"/>
        <v>30</v>
      </c>
      <c r="AB251" s="57">
        <f t="shared" si="83"/>
        <v>0.66659999999999997</v>
      </c>
      <c r="AC251" s="57">
        <f t="shared" si="84"/>
        <v>3.2</v>
      </c>
      <c r="AD251" s="57">
        <f t="shared" si="85"/>
        <v>800</v>
      </c>
      <c r="AE251" s="57">
        <f t="shared" si="86"/>
        <v>50</v>
      </c>
      <c r="AF251" s="57">
        <f t="shared" si="87"/>
        <v>160</v>
      </c>
      <c r="AG251" s="57">
        <f t="shared" si="88"/>
        <v>1.25</v>
      </c>
      <c r="AH251" s="57">
        <f t="shared" si="89"/>
        <v>6.25</v>
      </c>
      <c r="AI251" s="57">
        <v>4000</v>
      </c>
      <c r="AK251" s="57">
        <f t="shared" si="91"/>
        <v>1500</v>
      </c>
      <c r="AL251" s="57">
        <f t="shared" si="92"/>
        <v>25</v>
      </c>
      <c r="AM251" s="57" t="str">
        <f t="shared" si="104"/>
        <v>1380421882</v>
      </c>
      <c r="AN251" s="57">
        <f t="shared" si="104"/>
        <v>200</v>
      </c>
      <c r="AO251" s="57">
        <f t="shared" si="104"/>
        <v>30</v>
      </c>
      <c r="AP251" s="57">
        <f t="shared" si="93"/>
        <v>160</v>
      </c>
      <c r="AQ251" s="57">
        <f t="shared" si="94"/>
        <v>106.65599999999999</v>
      </c>
      <c r="AR251" s="57">
        <f t="shared" si="95"/>
        <v>3.2</v>
      </c>
      <c r="AS251" s="57">
        <f t="shared" si="105"/>
        <v>50</v>
      </c>
      <c r="AT251" s="57">
        <f t="shared" si="105"/>
        <v>160</v>
      </c>
      <c r="AU251" s="57">
        <f t="shared" si="96"/>
        <v>250</v>
      </c>
      <c r="AV251" s="57">
        <f t="shared" si="97"/>
        <v>6.25</v>
      </c>
      <c r="AW251" s="57">
        <f t="shared" si="98"/>
        <v>6</v>
      </c>
      <c r="AX251" s="382">
        <f t="shared" si="99"/>
        <v>49.740893805597857</v>
      </c>
      <c r="AY251" s="382">
        <f t="shared" si="100"/>
        <v>1657.8639905405764</v>
      </c>
      <c r="AZ251" s="57">
        <f t="shared" si="101"/>
        <v>8</v>
      </c>
      <c r="BA251" s="382">
        <f t="shared" si="102"/>
        <v>3.9788735772973833</v>
      </c>
      <c r="BB251" s="382">
        <f t="shared" si="103"/>
        <v>159.15494309189535</v>
      </c>
    </row>
    <row r="252" spans="1:54" x14ac:dyDescent="0.25">
      <c r="A252" s="57">
        <f t="shared" si="80"/>
        <v>250</v>
      </c>
      <c r="B252" s="57">
        <v>1500</v>
      </c>
      <c r="C252" s="57">
        <v>7</v>
      </c>
      <c r="D252" s="57" t="str">
        <f>'[3]1500 KHz'!A32</f>
        <v>11010</v>
      </c>
      <c r="E252" s="57">
        <f>'[3]1500 KHz'!B32</f>
        <v>1</v>
      </c>
      <c r="F252" s="57" t="str">
        <f>'[3]1500 KHz'!C32</f>
        <v>13</v>
      </c>
      <c r="G252" s="57" t="str">
        <f>'[3]1500 KHz'!D32</f>
        <v>00</v>
      </c>
      <c r="H252" s="57" t="str">
        <f>'[3]1500 KHz'!E32</f>
        <v>01</v>
      </c>
      <c r="I252" s="57" t="str">
        <f>'[3]1500 KHz'!F32</f>
        <v>00</v>
      </c>
      <c r="J252" s="57" t="str">
        <f>'[3]1500 KHz'!G32</f>
        <v>11</v>
      </c>
      <c r="K252" s="57" t="str">
        <f>'[3]1500 KHz'!H32</f>
        <v>09</v>
      </c>
      <c r="L252" s="57" t="str">
        <f>'[3]1500 KHz'!I32</f>
        <v>000010</v>
      </c>
      <c r="M252" s="57" t="str">
        <f>'[3]1500 KHz'!J32</f>
        <v>01</v>
      </c>
      <c r="N252" s="57" t="str">
        <f>'[3]1500 KHz'!K32</f>
        <v>08</v>
      </c>
      <c r="O252" s="57" t="str">
        <f>'[3]1500 KHz'!L32</f>
        <v>00</v>
      </c>
      <c r="P252" s="57" t="str">
        <f>'[3]1500 KHz'!M32</f>
        <v>00100</v>
      </c>
      <c r="Q252" s="57" t="str">
        <f>'[3]1500 KHz'!N32</f>
        <v>0</v>
      </c>
      <c r="R252" s="57" t="str">
        <f>'[3]1500 KHz'!O32</f>
        <v>1C</v>
      </c>
      <c r="S252" s="57" t="str">
        <f>'[3]1500 KHz'!P32</f>
        <v>000111</v>
      </c>
      <c r="T252" s="57" t="str">
        <f>'[3]1500 KHz'!Q32</f>
        <v>00</v>
      </c>
      <c r="U252" s="57" t="str">
        <f>'[3]1500 KHz'!R32</f>
        <v>42</v>
      </c>
      <c r="V252" s="57" t="str">
        <f>'[3]1500 KHz'!S32</f>
        <v>01</v>
      </c>
      <c r="W252" s="57" t="str">
        <f>'[3]1500 KHz'!T32</f>
        <v>00001</v>
      </c>
      <c r="X252" s="57" t="str">
        <f>'[3]1500 KHz'!U32</f>
        <v>0</v>
      </c>
      <c r="Y252" s="57" t="str">
        <f t="shared" si="90"/>
        <v>1309081C42</v>
      </c>
      <c r="Z252" s="57">
        <f t="shared" si="81"/>
        <v>200</v>
      </c>
      <c r="AA252" s="57">
        <f t="shared" si="82"/>
        <v>35</v>
      </c>
      <c r="AB252" s="57">
        <f t="shared" si="83"/>
        <v>0.33329999999999999</v>
      </c>
      <c r="AC252" s="57">
        <f t="shared" si="84"/>
        <v>3.2</v>
      </c>
      <c r="AD252" s="57">
        <f t="shared" si="85"/>
        <v>800</v>
      </c>
      <c r="AE252" s="57">
        <f t="shared" si="86"/>
        <v>50</v>
      </c>
      <c r="AF252" s="57">
        <f t="shared" si="87"/>
        <v>10</v>
      </c>
      <c r="AG252" s="57">
        <f t="shared" si="88"/>
        <v>5</v>
      </c>
      <c r="AH252" s="57">
        <f t="shared" si="89"/>
        <v>25</v>
      </c>
      <c r="AI252" s="57">
        <v>4000</v>
      </c>
      <c r="AK252" s="57">
        <f t="shared" si="91"/>
        <v>1500</v>
      </c>
      <c r="AL252" s="57">
        <f t="shared" si="92"/>
        <v>26</v>
      </c>
      <c r="AM252" s="57" t="str">
        <f t="shared" si="104"/>
        <v>1309081C42</v>
      </c>
      <c r="AN252" s="57">
        <f t="shared" si="104"/>
        <v>200</v>
      </c>
      <c r="AO252" s="57">
        <f t="shared" si="104"/>
        <v>35</v>
      </c>
      <c r="AP252" s="57">
        <f t="shared" si="93"/>
        <v>160</v>
      </c>
      <c r="AQ252" s="57">
        <f t="shared" si="94"/>
        <v>53.327999999999996</v>
      </c>
      <c r="AR252" s="57">
        <f t="shared" si="95"/>
        <v>3.2</v>
      </c>
      <c r="AS252" s="57">
        <f t="shared" si="105"/>
        <v>50</v>
      </c>
      <c r="AT252" s="57">
        <f t="shared" si="105"/>
        <v>10</v>
      </c>
      <c r="AU252" s="57">
        <f t="shared" si="96"/>
        <v>1000</v>
      </c>
      <c r="AV252" s="57">
        <f t="shared" si="97"/>
        <v>25</v>
      </c>
      <c r="AW252" s="57">
        <f t="shared" si="98"/>
        <v>7</v>
      </c>
      <c r="AX252" s="382">
        <f t="shared" si="99"/>
        <v>85.270103666739189</v>
      </c>
      <c r="AY252" s="382">
        <f t="shared" si="100"/>
        <v>1421.0262776062084</v>
      </c>
      <c r="AZ252" s="57">
        <f t="shared" si="101"/>
        <v>0.5</v>
      </c>
      <c r="BA252" s="382">
        <f t="shared" si="102"/>
        <v>15.915494309189533</v>
      </c>
      <c r="BB252" s="382">
        <f t="shared" si="103"/>
        <v>636.61977236758139</v>
      </c>
    </row>
    <row r="253" spans="1:54" x14ac:dyDescent="0.25">
      <c r="A253" s="57">
        <f t="shared" si="80"/>
        <v>251</v>
      </c>
      <c r="B253" s="57">
        <v>1500</v>
      </c>
      <c r="C253" s="57">
        <v>7</v>
      </c>
      <c r="D253" s="57" t="str">
        <f>'[3]1500 KHz'!A33</f>
        <v>11011</v>
      </c>
      <c r="E253" s="57">
        <f>'[3]1500 KHz'!B33</f>
        <v>1</v>
      </c>
      <c r="F253" s="57" t="str">
        <f>'[3]1500 KHz'!C33</f>
        <v>13</v>
      </c>
      <c r="G253" s="57" t="str">
        <f>'[3]1500 KHz'!D33</f>
        <v>00</v>
      </c>
      <c r="H253" s="57" t="str">
        <f>'[3]1500 KHz'!E33</f>
        <v>01</v>
      </c>
      <c r="I253" s="57" t="str">
        <f>'[3]1500 KHz'!F33</f>
        <v>00</v>
      </c>
      <c r="J253" s="57" t="str">
        <f>'[3]1500 KHz'!G33</f>
        <v>11</v>
      </c>
      <c r="K253" s="57" t="str">
        <f>'[3]1500 KHz'!H33</f>
        <v>10</v>
      </c>
      <c r="L253" s="57" t="str">
        <f>'[3]1500 KHz'!I33</f>
        <v>000100</v>
      </c>
      <c r="M253" s="57" t="str">
        <f>'[3]1500 KHz'!J33</f>
        <v>00</v>
      </c>
      <c r="N253" s="57" t="str">
        <f>'[3]1500 KHz'!K33</f>
        <v>84</v>
      </c>
      <c r="O253" s="57" t="str">
        <f>'[3]1500 KHz'!L33</f>
        <v>10</v>
      </c>
      <c r="P253" s="57" t="str">
        <f>'[3]1500 KHz'!M33</f>
        <v>00010</v>
      </c>
      <c r="Q253" s="57" t="str">
        <f>'[3]1500 KHz'!N33</f>
        <v>0</v>
      </c>
      <c r="R253" s="57" t="str">
        <f>'[3]1500 KHz'!O33</f>
        <v>1C</v>
      </c>
      <c r="S253" s="57" t="str">
        <f>'[3]1500 KHz'!P33</f>
        <v>000111</v>
      </c>
      <c r="T253" s="57" t="str">
        <f>'[3]1500 KHz'!Q33</f>
        <v>00</v>
      </c>
      <c r="U253" s="57" t="str">
        <f>'[3]1500 KHz'!R33</f>
        <v>42</v>
      </c>
      <c r="V253" s="57" t="str">
        <f>'[3]1500 KHz'!S33</f>
        <v>01</v>
      </c>
      <c r="W253" s="57" t="str">
        <f>'[3]1500 KHz'!T33</f>
        <v>00001</v>
      </c>
      <c r="X253" s="57" t="str">
        <f>'[3]1500 KHz'!U33</f>
        <v>0</v>
      </c>
      <c r="Y253" s="57" t="str">
        <f t="shared" si="90"/>
        <v>1310841C42</v>
      </c>
      <c r="Z253" s="57">
        <f t="shared" si="81"/>
        <v>200</v>
      </c>
      <c r="AA253" s="57">
        <f t="shared" si="82"/>
        <v>35</v>
      </c>
      <c r="AB253" s="57">
        <f t="shared" si="83"/>
        <v>0.33329999999999999</v>
      </c>
      <c r="AC253" s="57">
        <f t="shared" si="84"/>
        <v>3.2</v>
      </c>
      <c r="AD253" s="57">
        <f t="shared" si="85"/>
        <v>800</v>
      </c>
      <c r="AE253" s="57">
        <f t="shared" si="86"/>
        <v>50</v>
      </c>
      <c r="AF253" s="57">
        <f t="shared" si="87"/>
        <v>20</v>
      </c>
      <c r="AG253" s="57">
        <f t="shared" si="88"/>
        <v>2.5</v>
      </c>
      <c r="AH253" s="57">
        <f t="shared" si="89"/>
        <v>12.5</v>
      </c>
      <c r="AI253" s="57">
        <v>4000</v>
      </c>
      <c r="AK253" s="57">
        <f t="shared" si="91"/>
        <v>1500</v>
      </c>
      <c r="AL253" s="57">
        <f t="shared" si="92"/>
        <v>27</v>
      </c>
      <c r="AM253" s="57" t="str">
        <f t="shared" si="104"/>
        <v>1310841C42</v>
      </c>
      <c r="AN253" s="57">
        <f t="shared" si="104"/>
        <v>200</v>
      </c>
      <c r="AO253" s="57">
        <f t="shared" si="104"/>
        <v>35</v>
      </c>
      <c r="AP253" s="57">
        <f t="shared" si="93"/>
        <v>160</v>
      </c>
      <c r="AQ253" s="57">
        <f t="shared" si="94"/>
        <v>53.327999999999996</v>
      </c>
      <c r="AR253" s="57">
        <f t="shared" si="95"/>
        <v>3.2</v>
      </c>
      <c r="AS253" s="57">
        <f t="shared" si="105"/>
        <v>50</v>
      </c>
      <c r="AT253" s="57">
        <f t="shared" si="105"/>
        <v>20</v>
      </c>
      <c r="AU253" s="57">
        <f t="shared" si="96"/>
        <v>500</v>
      </c>
      <c r="AV253" s="57">
        <f t="shared" si="97"/>
        <v>12.5</v>
      </c>
      <c r="AW253" s="57">
        <f t="shared" si="98"/>
        <v>7</v>
      </c>
      <c r="AX253" s="382">
        <f t="shared" si="99"/>
        <v>85.270103666739189</v>
      </c>
      <c r="AY253" s="382">
        <f t="shared" si="100"/>
        <v>1421.0262776062084</v>
      </c>
      <c r="AZ253" s="57">
        <f t="shared" si="101"/>
        <v>1</v>
      </c>
      <c r="BA253" s="382">
        <f t="shared" si="102"/>
        <v>15.915494309189533</v>
      </c>
      <c r="BB253" s="382">
        <f t="shared" si="103"/>
        <v>636.61977236758139</v>
      </c>
    </row>
    <row r="254" spans="1:54" x14ac:dyDescent="0.25">
      <c r="A254" s="57">
        <f t="shared" si="80"/>
        <v>252</v>
      </c>
      <c r="B254" s="57">
        <v>1500</v>
      </c>
      <c r="C254" s="57">
        <v>7</v>
      </c>
      <c r="D254" s="57" t="str">
        <f>'[3]1500 KHz'!A34</f>
        <v>11100</v>
      </c>
      <c r="E254" s="57">
        <f>'[3]1500 KHz'!B34</f>
        <v>1</v>
      </c>
      <c r="F254" s="57" t="str">
        <f>'[3]1500 KHz'!C34</f>
        <v>13</v>
      </c>
      <c r="G254" s="57" t="str">
        <f>'[3]1500 KHz'!D34</f>
        <v>00</v>
      </c>
      <c r="H254" s="57" t="str">
        <f>'[3]1500 KHz'!E34</f>
        <v>01</v>
      </c>
      <c r="I254" s="57" t="str">
        <f>'[3]1500 KHz'!F34</f>
        <v>00</v>
      </c>
      <c r="J254" s="57" t="str">
        <f>'[3]1500 KHz'!G34</f>
        <v>11</v>
      </c>
      <c r="K254" s="57" t="str">
        <f>'[3]1500 KHz'!H34</f>
        <v>20</v>
      </c>
      <c r="L254" s="57" t="str">
        <f>'[3]1500 KHz'!I34</f>
        <v>001000</v>
      </c>
      <c r="M254" s="57" t="str">
        <f>'[3]1500 KHz'!J34</f>
        <v>00</v>
      </c>
      <c r="N254" s="57" t="str">
        <f>'[3]1500 KHz'!K34</f>
        <v>42</v>
      </c>
      <c r="O254" s="57" t="str">
        <f>'[3]1500 KHz'!L34</f>
        <v>01</v>
      </c>
      <c r="P254" s="57" t="str">
        <f>'[3]1500 KHz'!M34</f>
        <v>00001</v>
      </c>
      <c r="Q254" s="57" t="str">
        <f>'[3]1500 KHz'!N34</f>
        <v>0</v>
      </c>
      <c r="R254" s="57" t="str">
        <f>'[3]1500 KHz'!O34</f>
        <v>1C</v>
      </c>
      <c r="S254" s="57" t="str">
        <f>'[3]1500 KHz'!P34</f>
        <v>000111</v>
      </c>
      <c r="T254" s="57" t="str">
        <f>'[3]1500 KHz'!Q34</f>
        <v>00</v>
      </c>
      <c r="U254" s="57" t="str">
        <f>'[3]1500 KHz'!R34</f>
        <v>42</v>
      </c>
      <c r="V254" s="57" t="str">
        <f>'[3]1500 KHz'!S34</f>
        <v>01</v>
      </c>
      <c r="W254" s="57" t="str">
        <f>'[3]1500 KHz'!T34</f>
        <v>00001</v>
      </c>
      <c r="X254" s="57" t="str">
        <f>'[3]1500 KHz'!U34</f>
        <v>0</v>
      </c>
      <c r="Y254" s="57" t="str">
        <f t="shared" si="90"/>
        <v>1320421C42</v>
      </c>
      <c r="Z254" s="57">
        <f t="shared" si="81"/>
        <v>200</v>
      </c>
      <c r="AA254" s="57">
        <f t="shared" si="82"/>
        <v>35</v>
      </c>
      <c r="AB254" s="57">
        <f t="shared" si="83"/>
        <v>0.33329999999999999</v>
      </c>
      <c r="AC254" s="57">
        <f t="shared" si="84"/>
        <v>3.2</v>
      </c>
      <c r="AD254" s="57">
        <f t="shared" si="85"/>
        <v>800</v>
      </c>
      <c r="AE254" s="57">
        <f t="shared" si="86"/>
        <v>50</v>
      </c>
      <c r="AF254" s="57">
        <f t="shared" si="87"/>
        <v>40</v>
      </c>
      <c r="AG254" s="57">
        <f t="shared" si="88"/>
        <v>1.25</v>
      </c>
      <c r="AH254" s="57">
        <f t="shared" si="89"/>
        <v>6.25</v>
      </c>
      <c r="AI254" s="57">
        <v>4000</v>
      </c>
      <c r="AK254" s="57">
        <f t="shared" si="91"/>
        <v>1500</v>
      </c>
      <c r="AL254" s="57">
        <f t="shared" si="92"/>
        <v>28</v>
      </c>
      <c r="AM254" s="57" t="str">
        <f t="shared" si="104"/>
        <v>1320421C42</v>
      </c>
      <c r="AN254" s="57">
        <f t="shared" si="104"/>
        <v>200</v>
      </c>
      <c r="AO254" s="57">
        <f t="shared" si="104"/>
        <v>35</v>
      </c>
      <c r="AP254" s="57">
        <f t="shared" si="93"/>
        <v>160</v>
      </c>
      <c r="AQ254" s="57">
        <f t="shared" si="94"/>
        <v>53.327999999999996</v>
      </c>
      <c r="AR254" s="57">
        <f t="shared" si="95"/>
        <v>3.2</v>
      </c>
      <c r="AS254" s="57">
        <f t="shared" si="105"/>
        <v>50</v>
      </c>
      <c r="AT254" s="57">
        <f t="shared" si="105"/>
        <v>40</v>
      </c>
      <c r="AU254" s="57">
        <f t="shared" si="96"/>
        <v>250</v>
      </c>
      <c r="AV254" s="57">
        <f t="shared" si="97"/>
        <v>6.25</v>
      </c>
      <c r="AW254" s="57">
        <f t="shared" si="98"/>
        <v>7</v>
      </c>
      <c r="AX254" s="382">
        <f t="shared" si="99"/>
        <v>85.270103666739189</v>
      </c>
      <c r="AY254" s="382">
        <f t="shared" si="100"/>
        <v>1421.0262776062084</v>
      </c>
      <c r="AZ254" s="57">
        <f t="shared" si="101"/>
        <v>2</v>
      </c>
      <c r="BA254" s="382">
        <f t="shared" si="102"/>
        <v>15.915494309189533</v>
      </c>
      <c r="BB254" s="382">
        <f t="shared" si="103"/>
        <v>636.61977236758139</v>
      </c>
    </row>
    <row r="255" spans="1:54" x14ac:dyDescent="0.25">
      <c r="A255" s="57">
        <f t="shared" si="80"/>
        <v>253</v>
      </c>
      <c r="B255" s="57">
        <v>1500</v>
      </c>
      <c r="C255" s="57">
        <v>7</v>
      </c>
      <c r="D255" s="57" t="str">
        <f>'[3]1500 KHz'!A35</f>
        <v>11101</v>
      </c>
      <c r="E255" s="57">
        <f>'[3]1500 KHz'!B35</f>
        <v>1</v>
      </c>
      <c r="F255" s="57" t="str">
        <f>'[3]1500 KHz'!C35</f>
        <v>13</v>
      </c>
      <c r="G255" s="57" t="str">
        <f>'[3]1500 KHz'!D35</f>
        <v>00</v>
      </c>
      <c r="H255" s="57" t="str">
        <f>'[3]1500 KHz'!E35</f>
        <v>01</v>
      </c>
      <c r="I255" s="57" t="str">
        <f>'[3]1500 KHz'!F35</f>
        <v>00</v>
      </c>
      <c r="J255" s="57" t="str">
        <f>'[3]1500 KHz'!G35</f>
        <v>11</v>
      </c>
      <c r="K255" s="57" t="str">
        <f>'[3]1500 KHz'!H35</f>
        <v>40</v>
      </c>
      <c r="L255" s="57" t="str">
        <f>'[3]1500 KHz'!I35</f>
        <v>010000</v>
      </c>
      <c r="M255" s="57" t="str">
        <f>'[3]1500 KHz'!J35</f>
        <v>00</v>
      </c>
      <c r="N255" s="57" t="str">
        <f>'[3]1500 KHz'!K35</f>
        <v>42</v>
      </c>
      <c r="O255" s="57" t="str">
        <f>'[3]1500 KHz'!L35</f>
        <v>01</v>
      </c>
      <c r="P255" s="57" t="str">
        <f>'[3]1500 KHz'!M35</f>
        <v>00001</v>
      </c>
      <c r="Q255" s="57" t="str">
        <f>'[3]1500 KHz'!N35</f>
        <v>0</v>
      </c>
      <c r="R255" s="57" t="str">
        <f>'[3]1500 KHz'!O35</f>
        <v>1C</v>
      </c>
      <c r="S255" s="57" t="str">
        <f>'[3]1500 KHz'!P35</f>
        <v>000111</v>
      </c>
      <c r="T255" s="57" t="str">
        <f>'[3]1500 KHz'!Q35</f>
        <v>00</v>
      </c>
      <c r="U255" s="57" t="str">
        <f>'[3]1500 KHz'!R35</f>
        <v>42</v>
      </c>
      <c r="V255" s="57" t="str">
        <f>'[3]1500 KHz'!S35</f>
        <v>01</v>
      </c>
      <c r="W255" s="57" t="str">
        <f>'[3]1500 KHz'!T35</f>
        <v>00001</v>
      </c>
      <c r="X255" s="57" t="str">
        <f>'[3]1500 KHz'!U35</f>
        <v>0</v>
      </c>
      <c r="Y255" s="57" t="str">
        <f t="shared" si="90"/>
        <v>1340421C42</v>
      </c>
      <c r="Z255" s="57">
        <f t="shared" si="81"/>
        <v>200</v>
      </c>
      <c r="AA255" s="57">
        <f t="shared" si="82"/>
        <v>35</v>
      </c>
      <c r="AB255" s="57">
        <f t="shared" si="83"/>
        <v>0.33329999999999999</v>
      </c>
      <c r="AC255" s="57">
        <f t="shared" si="84"/>
        <v>3.2</v>
      </c>
      <c r="AD255" s="57">
        <f t="shared" si="85"/>
        <v>800</v>
      </c>
      <c r="AE255" s="57">
        <f t="shared" si="86"/>
        <v>50</v>
      </c>
      <c r="AF255" s="57">
        <f t="shared" si="87"/>
        <v>80</v>
      </c>
      <c r="AG255" s="57">
        <f t="shared" si="88"/>
        <v>1.25</v>
      </c>
      <c r="AH255" s="57">
        <f t="shared" si="89"/>
        <v>6.25</v>
      </c>
      <c r="AI255" s="57">
        <v>4000</v>
      </c>
      <c r="AK255" s="57">
        <f t="shared" si="91"/>
        <v>1500</v>
      </c>
      <c r="AL255" s="57">
        <f t="shared" si="92"/>
        <v>29</v>
      </c>
      <c r="AM255" s="57" t="str">
        <f t="shared" si="104"/>
        <v>1340421C42</v>
      </c>
      <c r="AN255" s="57">
        <f t="shared" si="104"/>
        <v>200</v>
      </c>
      <c r="AO255" s="57">
        <f t="shared" si="104"/>
        <v>35</v>
      </c>
      <c r="AP255" s="57">
        <f t="shared" si="93"/>
        <v>160</v>
      </c>
      <c r="AQ255" s="57">
        <f t="shared" si="94"/>
        <v>53.327999999999996</v>
      </c>
      <c r="AR255" s="57">
        <f t="shared" si="95"/>
        <v>3.2</v>
      </c>
      <c r="AS255" s="57">
        <f t="shared" si="105"/>
        <v>50</v>
      </c>
      <c r="AT255" s="57">
        <f t="shared" si="105"/>
        <v>80</v>
      </c>
      <c r="AU255" s="57">
        <f t="shared" si="96"/>
        <v>250</v>
      </c>
      <c r="AV255" s="57">
        <f t="shared" si="97"/>
        <v>6.25</v>
      </c>
      <c r="AW255" s="57">
        <f t="shared" si="98"/>
        <v>7</v>
      </c>
      <c r="AX255" s="382">
        <f t="shared" si="99"/>
        <v>85.270103666739189</v>
      </c>
      <c r="AY255" s="382">
        <f t="shared" si="100"/>
        <v>1421.0262776062084</v>
      </c>
      <c r="AZ255" s="57">
        <f t="shared" si="101"/>
        <v>4</v>
      </c>
      <c r="BA255" s="382">
        <f t="shared" si="102"/>
        <v>7.9577471545947667</v>
      </c>
      <c r="BB255" s="382">
        <f t="shared" si="103"/>
        <v>318.3098861837907</v>
      </c>
    </row>
    <row r="256" spans="1:54" x14ac:dyDescent="0.25">
      <c r="A256" s="57">
        <f t="shared" si="80"/>
        <v>254</v>
      </c>
      <c r="B256" s="57">
        <v>1500</v>
      </c>
      <c r="C256" s="57">
        <v>7</v>
      </c>
      <c r="D256" s="57" t="str">
        <f>'[3]1500 KHz'!A36</f>
        <v>11110</v>
      </c>
      <c r="E256" s="57">
        <f>'[3]1500 KHz'!B36</f>
        <v>1</v>
      </c>
      <c r="F256" s="57" t="str">
        <f>'[3]1500 KHz'!C36</f>
        <v>13</v>
      </c>
      <c r="G256" s="57" t="str">
        <f>'[3]1500 KHz'!D36</f>
        <v>00</v>
      </c>
      <c r="H256" s="57" t="str">
        <f>'[3]1500 KHz'!E36</f>
        <v>01</v>
      </c>
      <c r="I256" s="57" t="str">
        <f>'[3]1500 KHz'!F36</f>
        <v>00</v>
      </c>
      <c r="J256" s="57" t="str">
        <f>'[3]1500 KHz'!G36</f>
        <v>11</v>
      </c>
      <c r="K256" s="57" t="str">
        <f>'[3]1500 KHz'!H36</f>
        <v>80</v>
      </c>
      <c r="L256" s="57" t="str">
        <f>'[3]1500 KHz'!I36</f>
        <v>100000</v>
      </c>
      <c r="M256" s="57" t="str">
        <f>'[3]1500 KHz'!J36</f>
        <v>00</v>
      </c>
      <c r="N256" s="57" t="str">
        <f>'[3]1500 KHz'!K36</f>
        <v>42</v>
      </c>
      <c r="O256" s="57" t="str">
        <f>'[3]1500 KHz'!L36</f>
        <v>01</v>
      </c>
      <c r="P256" s="57" t="str">
        <f>'[3]1500 KHz'!M36</f>
        <v>00001</v>
      </c>
      <c r="Q256" s="57" t="str">
        <f>'[3]1500 KHz'!N36</f>
        <v>0</v>
      </c>
      <c r="R256" s="57" t="str">
        <f>'[3]1500 KHz'!O36</f>
        <v>1C</v>
      </c>
      <c r="S256" s="57" t="str">
        <f>'[3]1500 KHz'!P36</f>
        <v>000111</v>
      </c>
      <c r="T256" s="57" t="str">
        <f>'[3]1500 KHz'!Q36</f>
        <v>00</v>
      </c>
      <c r="U256" s="57" t="str">
        <f>'[3]1500 KHz'!R36</f>
        <v>42</v>
      </c>
      <c r="V256" s="57" t="str">
        <f>'[3]1500 KHz'!S36</f>
        <v>01</v>
      </c>
      <c r="W256" s="57" t="str">
        <f>'[3]1500 KHz'!T36</f>
        <v>00001</v>
      </c>
      <c r="X256" s="57" t="str">
        <f>'[3]1500 KHz'!U36</f>
        <v>0</v>
      </c>
      <c r="Y256" s="57" t="str">
        <f t="shared" si="90"/>
        <v>1380421C42</v>
      </c>
      <c r="Z256" s="57">
        <f t="shared" si="81"/>
        <v>200</v>
      </c>
      <c r="AA256" s="57">
        <f t="shared" si="82"/>
        <v>35</v>
      </c>
      <c r="AB256" s="57">
        <f t="shared" si="83"/>
        <v>0.33329999999999999</v>
      </c>
      <c r="AC256" s="57">
        <f t="shared" si="84"/>
        <v>3.2</v>
      </c>
      <c r="AD256" s="57">
        <f t="shared" si="85"/>
        <v>800</v>
      </c>
      <c r="AE256" s="57">
        <f t="shared" si="86"/>
        <v>50</v>
      </c>
      <c r="AF256" s="57">
        <f t="shared" si="87"/>
        <v>160</v>
      </c>
      <c r="AG256" s="57">
        <f t="shared" si="88"/>
        <v>1.25</v>
      </c>
      <c r="AH256" s="57">
        <f t="shared" si="89"/>
        <v>6.25</v>
      </c>
      <c r="AI256" s="57">
        <v>4000</v>
      </c>
      <c r="AK256" s="57">
        <f t="shared" si="91"/>
        <v>1500</v>
      </c>
      <c r="AL256" s="57">
        <f t="shared" si="92"/>
        <v>30</v>
      </c>
      <c r="AM256" s="57" t="str">
        <f t="shared" si="104"/>
        <v>1380421C42</v>
      </c>
      <c r="AN256" s="57">
        <f t="shared" si="104"/>
        <v>200</v>
      </c>
      <c r="AO256" s="57">
        <f t="shared" si="104"/>
        <v>35</v>
      </c>
      <c r="AP256" s="57">
        <f t="shared" si="93"/>
        <v>160</v>
      </c>
      <c r="AQ256" s="57">
        <f t="shared" si="94"/>
        <v>53.327999999999996</v>
      </c>
      <c r="AR256" s="57">
        <f t="shared" si="95"/>
        <v>3.2</v>
      </c>
      <c r="AS256" s="57">
        <f t="shared" si="105"/>
        <v>50</v>
      </c>
      <c r="AT256" s="57">
        <f t="shared" si="105"/>
        <v>160</v>
      </c>
      <c r="AU256" s="57">
        <f t="shared" si="96"/>
        <v>250</v>
      </c>
      <c r="AV256" s="57">
        <f t="shared" si="97"/>
        <v>6.25</v>
      </c>
      <c r="AW256" s="57">
        <f t="shared" si="98"/>
        <v>7</v>
      </c>
      <c r="AX256" s="382">
        <f t="shared" si="99"/>
        <v>85.270103666739189</v>
      </c>
      <c r="AY256" s="382">
        <f t="shared" si="100"/>
        <v>1421.0262776062084</v>
      </c>
      <c r="AZ256" s="57">
        <f t="shared" si="101"/>
        <v>8</v>
      </c>
      <c r="BA256" s="382">
        <f t="shared" si="102"/>
        <v>3.9788735772973833</v>
      </c>
      <c r="BB256" s="382">
        <f t="shared" si="103"/>
        <v>159.15494309189535</v>
      </c>
    </row>
    <row r="257" spans="1:54" x14ac:dyDescent="0.25">
      <c r="A257" s="57">
        <f t="shared" si="80"/>
        <v>255</v>
      </c>
      <c r="B257" s="57">
        <v>1500</v>
      </c>
      <c r="C257" s="57">
        <v>7</v>
      </c>
      <c r="D257" s="57" t="str">
        <f>'[3]1500 KHz'!A37</f>
        <v>11111</v>
      </c>
      <c r="E257" s="57">
        <f>'[3]1500 KHz'!B37</f>
        <v>1</v>
      </c>
      <c r="F257" s="57" t="str">
        <f>'[3]1500 KHz'!C37</f>
        <v>13</v>
      </c>
      <c r="G257" s="57" t="str">
        <f>'[3]1500 KHz'!D37</f>
        <v>00</v>
      </c>
      <c r="H257" s="57" t="str">
        <f>'[3]1500 KHz'!E37</f>
        <v>01</v>
      </c>
      <c r="I257" s="57" t="str">
        <f>'[3]1500 KHz'!F37</f>
        <v>00</v>
      </c>
      <c r="J257" s="57" t="str">
        <f>'[3]1500 KHz'!G37</f>
        <v>11</v>
      </c>
      <c r="K257" s="57" t="str">
        <f>'[3]1500 KHz'!H37</f>
        <v>20</v>
      </c>
      <c r="L257" s="57" t="str">
        <f>'[3]1500 KHz'!I37</f>
        <v>001000</v>
      </c>
      <c r="M257" s="57" t="str">
        <f>'[3]1500 KHz'!J37</f>
        <v>00</v>
      </c>
      <c r="N257" s="57" t="str">
        <f>'[3]1500 KHz'!K37</f>
        <v>42</v>
      </c>
      <c r="O257" s="57" t="str">
        <f>'[3]1500 KHz'!L37</f>
        <v>01</v>
      </c>
      <c r="P257" s="57" t="str">
        <f>'[3]1500 KHz'!M37</f>
        <v>00001</v>
      </c>
      <c r="Q257" s="57" t="str">
        <f>'[3]1500 KHz'!N37</f>
        <v>0</v>
      </c>
      <c r="R257" s="57" t="str">
        <f>'[3]1500 KHz'!O37</f>
        <v>28</v>
      </c>
      <c r="S257" s="57" t="str">
        <f>'[3]1500 KHz'!P37</f>
        <v>001010</v>
      </c>
      <c r="T257" s="57" t="str">
        <f>'[3]1500 KHz'!Q37</f>
        <v>00</v>
      </c>
      <c r="U257" s="57" t="str">
        <f>'[3]1500 KHz'!R37</f>
        <v>42</v>
      </c>
      <c r="V257" s="57" t="str">
        <f>'[3]1500 KHz'!S37</f>
        <v>01</v>
      </c>
      <c r="W257" s="57" t="str">
        <f>'[3]1500 KHz'!T37</f>
        <v>00001</v>
      </c>
      <c r="X257" s="57" t="str">
        <f>'[3]1500 KHz'!U37</f>
        <v>0</v>
      </c>
      <c r="Y257" s="57" t="str">
        <f t="shared" si="90"/>
        <v>1320422842</v>
      </c>
      <c r="Z257" s="57">
        <f t="shared" si="81"/>
        <v>200</v>
      </c>
      <c r="AA257" s="57">
        <f t="shared" si="82"/>
        <v>50</v>
      </c>
      <c r="AB257" s="57">
        <f t="shared" si="83"/>
        <v>0.33329999999999999</v>
      </c>
      <c r="AC257" s="57">
        <f t="shared" si="84"/>
        <v>3.2</v>
      </c>
      <c r="AD257" s="57">
        <f t="shared" si="85"/>
        <v>800</v>
      </c>
      <c r="AE257" s="57">
        <f t="shared" si="86"/>
        <v>50</v>
      </c>
      <c r="AF257" s="57">
        <f t="shared" si="87"/>
        <v>40</v>
      </c>
      <c r="AG257" s="57">
        <f t="shared" si="88"/>
        <v>1.25</v>
      </c>
      <c r="AH257" s="57">
        <f t="shared" si="89"/>
        <v>6.25</v>
      </c>
      <c r="AI257" s="57">
        <v>4000</v>
      </c>
      <c r="AK257" s="57">
        <f t="shared" si="91"/>
        <v>1500</v>
      </c>
      <c r="AL257" s="57">
        <f t="shared" si="92"/>
        <v>31</v>
      </c>
      <c r="AM257" s="57" t="str">
        <f t="shared" si="104"/>
        <v>1320422842</v>
      </c>
      <c r="AN257" s="57">
        <f t="shared" si="104"/>
        <v>200</v>
      </c>
      <c r="AO257" s="57">
        <f t="shared" si="104"/>
        <v>50</v>
      </c>
      <c r="AP257" s="57">
        <f t="shared" si="93"/>
        <v>160</v>
      </c>
      <c r="AQ257" s="57">
        <f t="shared" si="94"/>
        <v>53.327999999999996</v>
      </c>
      <c r="AR257" s="57">
        <f t="shared" si="95"/>
        <v>3.2</v>
      </c>
      <c r="AS257" s="57">
        <f t="shared" si="105"/>
        <v>50</v>
      </c>
      <c r="AT257" s="57">
        <f t="shared" si="105"/>
        <v>40</v>
      </c>
      <c r="AU257" s="57">
        <f t="shared" si="96"/>
        <v>250</v>
      </c>
      <c r="AV257" s="57">
        <f t="shared" si="97"/>
        <v>6.25</v>
      </c>
      <c r="AW257" s="57">
        <f t="shared" si="98"/>
        <v>10</v>
      </c>
      <c r="AX257" s="382">
        <f t="shared" si="99"/>
        <v>59.689072566717428</v>
      </c>
      <c r="AY257" s="382">
        <f t="shared" si="100"/>
        <v>994.71839432434558</v>
      </c>
      <c r="AZ257" s="57">
        <f t="shared" si="101"/>
        <v>2</v>
      </c>
      <c r="BA257" s="382">
        <f t="shared" si="102"/>
        <v>15.915494309189533</v>
      </c>
      <c r="BB257" s="382">
        <f t="shared" si="103"/>
        <v>636.61977236758139</v>
      </c>
    </row>
  </sheetData>
  <sheetProtection algorithmName="SHA-512" hashValue="bDvcj72trarfWjkspEAVq5LDOEWDoQjWVq8/0cx2aMogmwJFhibgQ9mJrLaOEpoLOraIag27jg84MpKtQikQsQ==" saltValue="KbzOAHA/02iivbjgM5Rv1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57"/>
  <sheetViews>
    <sheetView workbookViewId="0">
      <selection activeCell="T16" sqref="T16"/>
    </sheetView>
  </sheetViews>
  <sheetFormatPr defaultRowHeight="15" x14ac:dyDescent="0.25"/>
  <cols>
    <col min="1" max="1" width="9.140625" style="57"/>
  </cols>
  <sheetData>
    <row r="1" spans="1:19" x14ac:dyDescent="0.25">
      <c r="A1" s="57" t="s">
        <v>989</v>
      </c>
      <c r="B1" t="s">
        <v>797</v>
      </c>
      <c r="C1" t="s">
        <v>798</v>
      </c>
      <c r="D1" t="s">
        <v>186</v>
      </c>
      <c r="E1" t="s">
        <v>799</v>
      </c>
      <c r="F1" t="s">
        <v>800</v>
      </c>
      <c r="G1" t="s">
        <v>801</v>
      </c>
      <c r="H1" t="s">
        <v>802</v>
      </c>
      <c r="I1" t="s">
        <v>803</v>
      </c>
      <c r="J1" t="s">
        <v>804</v>
      </c>
      <c r="K1" t="s">
        <v>1</v>
      </c>
      <c r="L1" t="s">
        <v>5</v>
      </c>
      <c r="M1" t="s">
        <v>805</v>
      </c>
      <c r="N1" t="s">
        <v>85</v>
      </c>
      <c r="O1" t="s">
        <v>7</v>
      </c>
      <c r="P1" t="s">
        <v>0</v>
      </c>
      <c r="Q1" t="s">
        <v>2</v>
      </c>
      <c r="R1" t="s">
        <v>111</v>
      </c>
      <c r="S1" t="s">
        <v>4</v>
      </c>
    </row>
    <row r="2" spans="1:19" x14ac:dyDescent="0.25">
      <c r="A2" s="57">
        <v>0</v>
      </c>
      <c r="B2">
        <v>275</v>
      </c>
      <c r="C2">
        <v>0</v>
      </c>
      <c r="D2" t="s">
        <v>806</v>
      </c>
    </row>
    <row r="3" spans="1:19" x14ac:dyDescent="0.25">
      <c r="A3" s="57">
        <f>A2+1</f>
        <v>1</v>
      </c>
      <c r="B3">
        <v>275</v>
      </c>
      <c r="C3">
        <v>1</v>
      </c>
      <c r="D3" t="s">
        <v>807</v>
      </c>
      <c r="E3">
        <v>2</v>
      </c>
      <c r="F3">
        <v>12.435223451399461</v>
      </c>
      <c r="G3">
        <v>207.23299881757202</v>
      </c>
      <c r="H3">
        <v>0.5</v>
      </c>
      <c r="I3">
        <v>4.2441318157838754</v>
      </c>
      <c r="J3">
        <v>106.10329539459688</v>
      </c>
      <c r="K3">
        <v>100</v>
      </c>
      <c r="L3">
        <v>20</v>
      </c>
      <c r="M3">
        <v>160</v>
      </c>
      <c r="N3">
        <v>639.93600000000004</v>
      </c>
      <c r="O3">
        <v>38.400000000000006</v>
      </c>
      <c r="P3">
        <v>50</v>
      </c>
      <c r="Q3">
        <v>10</v>
      </c>
      <c r="R3">
        <v>3750</v>
      </c>
      <c r="S3">
        <v>150</v>
      </c>
    </row>
    <row r="4" spans="1:19" x14ac:dyDescent="0.25">
      <c r="A4" s="57">
        <f t="shared" ref="A4:A67" si="0">A3+1</f>
        <v>2</v>
      </c>
      <c r="B4">
        <v>275</v>
      </c>
      <c r="C4">
        <v>2</v>
      </c>
      <c r="D4" t="s">
        <v>808</v>
      </c>
      <c r="E4">
        <v>2</v>
      </c>
      <c r="F4">
        <v>12.435223451399461</v>
      </c>
      <c r="G4">
        <v>207.23299881757202</v>
      </c>
      <c r="H4">
        <v>1</v>
      </c>
      <c r="I4">
        <v>2.6525823848649224</v>
      </c>
      <c r="J4">
        <v>106.10329539459688</v>
      </c>
      <c r="K4">
        <v>100</v>
      </c>
      <c r="L4">
        <v>20</v>
      </c>
      <c r="M4">
        <v>160</v>
      </c>
      <c r="N4">
        <v>639.93600000000004</v>
      </c>
      <c r="O4">
        <v>38.400000000000006</v>
      </c>
      <c r="P4">
        <v>50</v>
      </c>
      <c r="Q4">
        <v>20</v>
      </c>
      <c r="R4">
        <v>3000</v>
      </c>
      <c r="S4">
        <v>75</v>
      </c>
    </row>
    <row r="5" spans="1:19" x14ac:dyDescent="0.25">
      <c r="A5" s="57">
        <f t="shared" si="0"/>
        <v>3</v>
      </c>
      <c r="B5">
        <v>275</v>
      </c>
      <c r="C5">
        <v>3</v>
      </c>
      <c r="D5" t="s">
        <v>809</v>
      </c>
      <c r="E5">
        <v>2</v>
      </c>
      <c r="F5">
        <v>12.435223451399461</v>
      </c>
      <c r="G5">
        <v>207.23299881757202</v>
      </c>
      <c r="H5">
        <v>2</v>
      </c>
      <c r="I5">
        <v>2.6525823848649224</v>
      </c>
      <c r="J5">
        <v>106.10329539459688</v>
      </c>
      <c r="K5">
        <v>100</v>
      </c>
      <c r="L5">
        <v>20</v>
      </c>
      <c r="M5">
        <v>160</v>
      </c>
      <c r="N5">
        <v>639.93600000000004</v>
      </c>
      <c r="O5">
        <v>38.400000000000006</v>
      </c>
      <c r="P5">
        <v>50</v>
      </c>
      <c r="Q5">
        <v>40</v>
      </c>
      <c r="R5">
        <v>1500</v>
      </c>
      <c r="S5">
        <v>37.5</v>
      </c>
    </row>
    <row r="6" spans="1:19" x14ac:dyDescent="0.25">
      <c r="A6" s="57">
        <f t="shared" si="0"/>
        <v>4</v>
      </c>
      <c r="B6">
        <v>275</v>
      </c>
      <c r="C6">
        <v>4</v>
      </c>
      <c r="D6" t="s">
        <v>810</v>
      </c>
      <c r="E6">
        <v>2</v>
      </c>
      <c r="F6">
        <v>12.435223451399461</v>
      </c>
      <c r="G6">
        <v>207.23299881757202</v>
      </c>
      <c r="H6">
        <v>4</v>
      </c>
      <c r="I6">
        <v>2.6525823848649224</v>
      </c>
      <c r="J6">
        <v>106.10329539459688</v>
      </c>
      <c r="K6">
        <v>100</v>
      </c>
      <c r="L6">
        <v>20</v>
      </c>
      <c r="M6">
        <v>160</v>
      </c>
      <c r="N6">
        <v>639.93600000000004</v>
      </c>
      <c r="O6">
        <v>38.400000000000006</v>
      </c>
      <c r="P6">
        <v>50</v>
      </c>
      <c r="Q6">
        <v>80</v>
      </c>
      <c r="R6">
        <v>750</v>
      </c>
      <c r="S6">
        <v>18.75</v>
      </c>
    </row>
    <row r="7" spans="1:19" x14ac:dyDescent="0.25">
      <c r="A7" s="57">
        <f t="shared" si="0"/>
        <v>5</v>
      </c>
      <c r="B7">
        <v>275</v>
      </c>
      <c r="C7">
        <v>5</v>
      </c>
      <c r="D7" t="s">
        <v>811</v>
      </c>
      <c r="E7">
        <v>2</v>
      </c>
      <c r="F7">
        <v>12.435223451399461</v>
      </c>
      <c r="G7">
        <v>207.23299881757202</v>
      </c>
      <c r="H7">
        <v>8</v>
      </c>
      <c r="I7">
        <v>3.9788735772973833</v>
      </c>
      <c r="J7">
        <v>159.15494309189535</v>
      </c>
      <c r="K7">
        <v>100</v>
      </c>
      <c r="L7">
        <v>20</v>
      </c>
      <c r="M7">
        <v>160</v>
      </c>
      <c r="N7">
        <v>639.93600000000004</v>
      </c>
      <c r="O7">
        <v>38.400000000000006</v>
      </c>
      <c r="P7">
        <v>50</v>
      </c>
      <c r="Q7">
        <v>160</v>
      </c>
      <c r="R7">
        <v>250</v>
      </c>
      <c r="S7">
        <v>6.25</v>
      </c>
    </row>
    <row r="8" spans="1:19" x14ac:dyDescent="0.25">
      <c r="A8" s="57">
        <f t="shared" si="0"/>
        <v>6</v>
      </c>
      <c r="B8">
        <v>275</v>
      </c>
      <c r="C8">
        <v>6</v>
      </c>
      <c r="D8" t="s">
        <v>812</v>
      </c>
      <c r="E8">
        <v>3</v>
      </c>
      <c r="F8">
        <v>11.053531956799524</v>
      </c>
      <c r="G8">
        <v>138.155332545048</v>
      </c>
      <c r="H8">
        <v>0.5</v>
      </c>
      <c r="I8">
        <v>4.2441318157838754</v>
      </c>
      <c r="J8">
        <v>106.10329539459688</v>
      </c>
      <c r="K8">
        <v>100</v>
      </c>
      <c r="L8">
        <v>30</v>
      </c>
      <c r="M8">
        <v>160</v>
      </c>
      <c r="N8">
        <v>479.952</v>
      </c>
      <c r="O8">
        <v>38.400000000000006</v>
      </c>
      <c r="P8">
        <v>50</v>
      </c>
      <c r="Q8">
        <v>10</v>
      </c>
      <c r="R8">
        <v>3750</v>
      </c>
      <c r="S8">
        <v>150</v>
      </c>
    </row>
    <row r="9" spans="1:19" x14ac:dyDescent="0.25">
      <c r="A9" s="57">
        <f t="shared" si="0"/>
        <v>7</v>
      </c>
      <c r="B9">
        <v>275</v>
      </c>
      <c r="C9">
        <v>7</v>
      </c>
      <c r="D9" t="s">
        <v>813</v>
      </c>
      <c r="E9">
        <v>3</v>
      </c>
      <c r="F9">
        <v>11.053531956799524</v>
      </c>
      <c r="G9">
        <v>138.155332545048</v>
      </c>
      <c r="H9">
        <v>1</v>
      </c>
      <c r="I9">
        <v>2.6525823848649224</v>
      </c>
      <c r="J9">
        <v>106.10329539459688</v>
      </c>
      <c r="K9">
        <v>100</v>
      </c>
      <c r="L9">
        <v>30</v>
      </c>
      <c r="M9">
        <v>160</v>
      </c>
      <c r="N9">
        <v>479.952</v>
      </c>
      <c r="O9">
        <v>38.400000000000006</v>
      </c>
      <c r="P9">
        <v>50</v>
      </c>
      <c r="Q9">
        <v>20</v>
      </c>
      <c r="R9">
        <v>3000</v>
      </c>
      <c r="S9">
        <v>75</v>
      </c>
    </row>
    <row r="10" spans="1:19" x14ac:dyDescent="0.25">
      <c r="A10" s="57">
        <f t="shared" si="0"/>
        <v>8</v>
      </c>
      <c r="B10">
        <v>275</v>
      </c>
      <c r="C10">
        <v>8</v>
      </c>
      <c r="D10" t="s">
        <v>814</v>
      </c>
      <c r="E10">
        <v>3</v>
      </c>
      <c r="F10">
        <v>11.053531956799524</v>
      </c>
      <c r="G10">
        <v>138.155332545048</v>
      </c>
      <c r="H10">
        <v>2</v>
      </c>
      <c r="I10">
        <v>2.6525823848649224</v>
      </c>
      <c r="J10">
        <v>106.10329539459688</v>
      </c>
      <c r="K10">
        <v>100</v>
      </c>
      <c r="L10">
        <v>30</v>
      </c>
      <c r="M10">
        <v>160</v>
      </c>
      <c r="N10">
        <v>479.952</v>
      </c>
      <c r="O10">
        <v>38.400000000000006</v>
      </c>
      <c r="P10">
        <v>50</v>
      </c>
      <c r="Q10">
        <v>40</v>
      </c>
      <c r="R10">
        <v>1500</v>
      </c>
      <c r="S10">
        <v>37.5</v>
      </c>
    </row>
    <row r="11" spans="1:19" x14ac:dyDescent="0.25">
      <c r="A11" s="57">
        <f t="shared" si="0"/>
        <v>9</v>
      </c>
      <c r="B11">
        <v>275</v>
      </c>
      <c r="C11">
        <v>9</v>
      </c>
      <c r="D11" t="s">
        <v>815</v>
      </c>
      <c r="E11">
        <v>3</v>
      </c>
      <c r="F11">
        <v>11.053531956799524</v>
      </c>
      <c r="G11">
        <v>138.155332545048</v>
      </c>
      <c r="H11">
        <v>4</v>
      </c>
      <c r="I11">
        <v>2.6525823848649224</v>
      </c>
      <c r="J11">
        <v>106.10329539459688</v>
      </c>
      <c r="K11">
        <v>100</v>
      </c>
      <c r="L11">
        <v>30</v>
      </c>
      <c r="M11">
        <v>160</v>
      </c>
      <c r="N11">
        <v>479.952</v>
      </c>
      <c r="O11">
        <v>38.400000000000006</v>
      </c>
      <c r="P11">
        <v>50</v>
      </c>
      <c r="Q11">
        <v>80</v>
      </c>
      <c r="R11">
        <v>750</v>
      </c>
      <c r="S11">
        <v>18.75</v>
      </c>
    </row>
    <row r="12" spans="1:19" x14ac:dyDescent="0.25">
      <c r="A12" s="57">
        <f t="shared" si="0"/>
        <v>10</v>
      </c>
      <c r="B12">
        <v>275</v>
      </c>
      <c r="C12">
        <v>10</v>
      </c>
      <c r="D12" t="s">
        <v>816</v>
      </c>
      <c r="E12">
        <v>3</v>
      </c>
      <c r="F12">
        <v>11.053531956799524</v>
      </c>
      <c r="G12">
        <v>138.155332545048</v>
      </c>
      <c r="H12">
        <v>8</v>
      </c>
      <c r="I12">
        <v>3.9788735772973833</v>
      </c>
      <c r="J12">
        <v>159.15494309189535</v>
      </c>
      <c r="K12">
        <v>100</v>
      </c>
      <c r="L12">
        <v>30</v>
      </c>
      <c r="M12">
        <v>160</v>
      </c>
      <c r="N12">
        <v>479.952</v>
      </c>
      <c r="O12">
        <v>38.400000000000006</v>
      </c>
      <c r="P12">
        <v>50</v>
      </c>
      <c r="Q12">
        <v>160</v>
      </c>
      <c r="R12">
        <v>250</v>
      </c>
      <c r="S12">
        <v>6.25</v>
      </c>
    </row>
    <row r="13" spans="1:19" x14ac:dyDescent="0.25">
      <c r="A13" s="57">
        <f t="shared" si="0"/>
        <v>11</v>
      </c>
      <c r="B13">
        <v>275</v>
      </c>
      <c r="C13">
        <v>11</v>
      </c>
      <c r="D13" t="s">
        <v>817</v>
      </c>
      <c r="E13">
        <v>4</v>
      </c>
      <c r="F13">
        <v>8.2901489675996416</v>
      </c>
      <c r="G13">
        <v>207.23299881757202</v>
      </c>
      <c r="H13">
        <v>0.5</v>
      </c>
      <c r="I13">
        <v>4.2441318157838754</v>
      </c>
      <c r="J13">
        <v>106.10329539459688</v>
      </c>
      <c r="K13">
        <v>100</v>
      </c>
      <c r="L13">
        <v>40</v>
      </c>
      <c r="M13">
        <v>160</v>
      </c>
      <c r="N13">
        <v>479.952</v>
      </c>
      <c r="O13">
        <v>19.200000000000003</v>
      </c>
      <c r="P13">
        <v>50</v>
      </c>
      <c r="Q13">
        <v>10</v>
      </c>
      <c r="R13">
        <v>3750</v>
      </c>
      <c r="S13">
        <v>150</v>
      </c>
    </row>
    <row r="14" spans="1:19" x14ac:dyDescent="0.25">
      <c r="A14" s="57">
        <f t="shared" si="0"/>
        <v>12</v>
      </c>
      <c r="B14">
        <v>275</v>
      </c>
      <c r="C14">
        <v>12</v>
      </c>
      <c r="D14" t="s">
        <v>818</v>
      </c>
      <c r="E14">
        <v>4</v>
      </c>
      <c r="F14">
        <v>8.2901489675996416</v>
      </c>
      <c r="G14">
        <v>207.23299881757202</v>
      </c>
      <c r="H14">
        <v>1</v>
      </c>
      <c r="I14">
        <v>2.6525823848649224</v>
      </c>
      <c r="J14">
        <v>106.10329539459688</v>
      </c>
      <c r="K14">
        <v>100</v>
      </c>
      <c r="L14">
        <v>40</v>
      </c>
      <c r="M14">
        <v>160</v>
      </c>
      <c r="N14">
        <v>479.952</v>
      </c>
      <c r="O14">
        <v>19.200000000000003</v>
      </c>
      <c r="P14">
        <v>50</v>
      </c>
      <c r="Q14">
        <v>20</v>
      </c>
      <c r="R14">
        <v>3000</v>
      </c>
      <c r="S14">
        <v>75</v>
      </c>
    </row>
    <row r="15" spans="1:19" x14ac:dyDescent="0.25">
      <c r="A15" s="57">
        <f t="shared" si="0"/>
        <v>13</v>
      </c>
      <c r="B15">
        <v>275</v>
      </c>
      <c r="C15">
        <v>13</v>
      </c>
      <c r="D15" t="s">
        <v>819</v>
      </c>
      <c r="E15">
        <v>4</v>
      </c>
      <c r="F15">
        <v>8.2901489675996416</v>
      </c>
      <c r="G15">
        <v>207.23299881757202</v>
      </c>
      <c r="H15">
        <v>2</v>
      </c>
      <c r="I15">
        <v>2.6525823848649224</v>
      </c>
      <c r="J15">
        <v>106.10329539459688</v>
      </c>
      <c r="K15">
        <v>100</v>
      </c>
      <c r="L15">
        <v>40</v>
      </c>
      <c r="M15">
        <v>160</v>
      </c>
      <c r="N15">
        <v>479.952</v>
      </c>
      <c r="O15">
        <v>19.200000000000003</v>
      </c>
      <c r="P15">
        <v>50</v>
      </c>
      <c r="Q15">
        <v>40</v>
      </c>
      <c r="R15">
        <v>1500</v>
      </c>
      <c r="S15">
        <v>37.5</v>
      </c>
    </row>
    <row r="16" spans="1:19" x14ac:dyDescent="0.25">
      <c r="A16" s="57">
        <f t="shared" si="0"/>
        <v>14</v>
      </c>
      <c r="B16">
        <v>275</v>
      </c>
      <c r="C16">
        <v>14</v>
      </c>
      <c r="D16" t="s">
        <v>820</v>
      </c>
      <c r="E16">
        <v>4</v>
      </c>
      <c r="F16">
        <v>8.2901489675996416</v>
      </c>
      <c r="G16">
        <v>207.23299881757202</v>
      </c>
      <c r="H16">
        <v>4</v>
      </c>
      <c r="I16">
        <v>2.6525823848649224</v>
      </c>
      <c r="J16">
        <v>106.10329539459688</v>
      </c>
      <c r="K16">
        <v>100</v>
      </c>
      <c r="L16">
        <v>40</v>
      </c>
      <c r="M16">
        <v>160</v>
      </c>
      <c r="N16">
        <v>479.952</v>
      </c>
      <c r="O16">
        <v>19.200000000000003</v>
      </c>
      <c r="P16">
        <v>50</v>
      </c>
      <c r="Q16">
        <v>80</v>
      </c>
      <c r="R16">
        <v>750</v>
      </c>
      <c r="S16">
        <v>18.75</v>
      </c>
    </row>
    <row r="17" spans="1:19" x14ac:dyDescent="0.25">
      <c r="A17" s="57">
        <f t="shared" si="0"/>
        <v>15</v>
      </c>
      <c r="B17">
        <v>275</v>
      </c>
      <c r="C17">
        <v>15</v>
      </c>
      <c r="D17" t="s">
        <v>821</v>
      </c>
      <c r="E17">
        <v>4</v>
      </c>
      <c r="F17">
        <v>8.2901489675996416</v>
      </c>
      <c r="G17">
        <v>207.23299881757202</v>
      </c>
      <c r="H17">
        <v>8</v>
      </c>
      <c r="I17">
        <v>3.9788735772973833</v>
      </c>
      <c r="J17">
        <v>159.15494309189535</v>
      </c>
      <c r="K17">
        <v>100</v>
      </c>
      <c r="L17">
        <v>40</v>
      </c>
      <c r="M17">
        <v>160</v>
      </c>
      <c r="N17">
        <v>479.952</v>
      </c>
      <c r="O17">
        <v>19.200000000000003</v>
      </c>
      <c r="P17">
        <v>50</v>
      </c>
      <c r="Q17">
        <v>160</v>
      </c>
      <c r="R17">
        <v>250</v>
      </c>
      <c r="S17">
        <v>6.25</v>
      </c>
    </row>
    <row r="18" spans="1:19" x14ac:dyDescent="0.25">
      <c r="A18" s="57">
        <f t="shared" si="0"/>
        <v>16</v>
      </c>
      <c r="B18">
        <v>275</v>
      </c>
      <c r="C18">
        <v>16</v>
      </c>
      <c r="D18" t="s">
        <v>822</v>
      </c>
      <c r="E18">
        <v>5</v>
      </c>
      <c r="F18">
        <v>9.9481787611195678</v>
      </c>
      <c r="G18">
        <v>165.7863990540576</v>
      </c>
      <c r="H18">
        <v>0.5</v>
      </c>
      <c r="I18">
        <v>4.2441318157838754</v>
      </c>
      <c r="J18">
        <v>106.10329539459688</v>
      </c>
      <c r="K18">
        <v>100</v>
      </c>
      <c r="L18">
        <v>50</v>
      </c>
      <c r="M18">
        <v>160</v>
      </c>
      <c r="N18">
        <v>319.96800000000002</v>
      </c>
      <c r="O18">
        <v>19.200000000000003</v>
      </c>
      <c r="P18">
        <v>50</v>
      </c>
      <c r="Q18">
        <v>10</v>
      </c>
      <c r="R18">
        <v>3750</v>
      </c>
      <c r="S18">
        <v>150</v>
      </c>
    </row>
    <row r="19" spans="1:19" x14ac:dyDescent="0.25">
      <c r="A19" s="57">
        <f t="shared" si="0"/>
        <v>17</v>
      </c>
      <c r="B19">
        <v>275</v>
      </c>
      <c r="C19">
        <v>17</v>
      </c>
      <c r="D19" t="s">
        <v>823</v>
      </c>
      <c r="E19">
        <v>5</v>
      </c>
      <c r="F19">
        <v>9.9481787611195678</v>
      </c>
      <c r="G19">
        <v>165.7863990540576</v>
      </c>
      <c r="H19">
        <v>1</v>
      </c>
      <c r="I19">
        <v>2.6525823848649224</v>
      </c>
      <c r="J19">
        <v>106.10329539459688</v>
      </c>
      <c r="K19">
        <v>100</v>
      </c>
      <c r="L19">
        <v>50</v>
      </c>
      <c r="M19">
        <v>160</v>
      </c>
      <c r="N19">
        <v>319.96800000000002</v>
      </c>
      <c r="O19">
        <v>19.200000000000003</v>
      </c>
      <c r="P19">
        <v>50</v>
      </c>
      <c r="Q19">
        <v>20</v>
      </c>
      <c r="R19">
        <v>3000</v>
      </c>
      <c r="S19">
        <v>75</v>
      </c>
    </row>
    <row r="20" spans="1:19" x14ac:dyDescent="0.25">
      <c r="A20" s="57">
        <f t="shared" si="0"/>
        <v>18</v>
      </c>
      <c r="B20">
        <v>275</v>
      </c>
      <c r="C20">
        <v>18</v>
      </c>
      <c r="D20" t="s">
        <v>824</v>
      </c>
      <c r="E20">
        <v>5</v>
      </c>
      <c r="F20">
        <v>9.9481787611195678</v>
      </c>
      <c r="G20">
        <v>165.7863990540576</v>
      </c>
      <c r="H20">
        <v>2</v>
      </c>
      <c r="I20">
        <v>2.6525823848649224</v>
      </c>
      <c r="J20">
        <v>106.10329539459688</v>
      </c>
      <c r="K20">
        <v>100</v>
      </c>
      <c r="L20">
        <v>50</v>
      </c>
      <c r="M20">
        <v>160</v>
      </c>
      <c r="N20">
        <v>319.96800000000002</v>
      </c>
      <c r="O20">
        <v>19.200000000000003</v>
      </c>
      <c r="P20">
        <v>50</v>
      </c>
      <c r="Q20">
        <v>40</v>
      </c>
      <c r="R20">
        <v>1500</v>
      </c>
      <c r="S20">
        <v>37.5</v>
      </c>
    </row>
    <row r="21" spans="1:19" x14ac:dyDescent="0.25">
      <c r="A21" s="57">
        <f t="shared" si="0"/>
        <v>19</v>
      </c>
      <c r="B21">
        <v>275</v>
      </c>
      <c r="C21">
        <v>19</v>
      </c>
      <c r="D21" t="s">
        <v>825</v>
      </c>
      <c r="E21">
        <v>5</v>
      </c>
      <c r="F21">
        <v>9.9481787611195678</v>
      </c>
      <c r="G21">
        <v>165.7863990540576</v>
      </c>
      <c r="H21">
        <v>4</v>
      </c>
      <c r="I21">
        <v>2.6525823848649224</v>
      </c>
      <c r="J21">
        <v>106.10329539459688</v>
      </c>
      <c r="K21">
        <v>100</v>
      </c>
      <c r="L21">
        <v>50</v>
      </c>
      <c r="M21">
        <v>160</v>
      </c>
      <c r="N21">
        <v>319.96800000000002</v>
      </c>
      <c r="O21">
        <v>19.200000000000003</v>
      </c>
      <c r="P21">
        <v>50</v>
      </c>
      <c r="Q21">
        <v>80</v>
      </c>
      <c r="R21">
        <v>750</v>
      </c>
      <c r="S21">
        <v>18.75</v>
      </c>
    </row>
    <row r="22" spans="1:19" x14ac:dyDescent="0.25">
      <c r="A22" s="57">
        <f t="shared" si="0"/>
        <v>20</v>
      </c>
      <c r="B22">
        <v>275</v>
      </c>
      <c r="C22">
        <v>20</v>
      </c>
      <c r="D22" t="s">
        <v>826</v>
      </c>
      <c r="E22">
        <v>5</v>
      </c>
      <c r="F22">
        <v>9.9481787611195678</v>
      </c>
      <c r="G22">
        <v>165.7863990540576</v>
      </c>
      <c r="H22">
        <v>8</v>
      </c>
      <c r="I22">
        <v>3.9788735772973833</v>
      </c>
      <c r="J22">
        <v>159.15494309189535</v>
      </c>
      <c r="K22">
        <v>100</v>
      </c>
      <c r="L22">
        <v>50</v>
      </c>
      <c r="M22">
        <v>160</v>
      </c>
      <c r="N22">
        <v>319.96800000000002</v>
      </c>
      <c r="O22">
        <v>19.200000000000003</v>
      </c>
      <c r="P22">
        <v>50</v>
      </c>
      <c r="Q22">
        <v>160</v>
      </c>
      <c r="R22">
        <v>250</v>
      </c>
      <c r="S22">
        <v>6.25</v>
      </c>
    </row>
    <row r="23" spans="1:19" x14ac:dyDescent="0.25">
      <c r="A23" s="57">
        <f t="shared" si="0"/>
        <v>21</v>
      </c>
      <c r="B23">
        <v>275</v>
      </c>
      <c r="C23">
        <v>21</v>
      </c>
      <c r="D23" t="s">
        <v>827</v>
      </c>
      <c r="E23">
        <v>6</v>
      </c>
      <c r="F23">
        <v>8.2901489675996416</v>
      </c>
      <c r="G23">
        <v>276.31066509009599</v>
      </c>
      <c r="H23">
        <v>0.5</v>
      </c>
      <c r="I23">
        <v>4.2441318157838754</v>
      </c>
      <c r="J23">
        <v>106.10329539459688</v>
      </c>
      <c r="K23">
        <v>200</v>
      </c>
      <c r="L23">
        <v>30</v>
      </c>
      <c r="M23">
        <v>320</v>
      </c>
      <c r="N23">
        <v>639.93600000000004</v>
      </c>
      <c r="O23">
        <v>19.200000000000003</v>
      </c>
      <c r="P23">
        <v>50</v>
      </c>
      <c r="Q23">
        <v>10</v>
      </c>
      <c r="R23">
        <v>3750</v>
      </c>
      <c r="S23">
        <v>150</v>
      </c>
    </row>
    <row r="24" spans="1:19" x14ac:dyDescent="0.25">
      <c r="A24" s="57">
        <f t="shared" si="0"/>
        <v>22</v>
      </c>
      <c r="B24">
        <v>275</v>
      </c>
      <c r="C24">
        <v>22</v>
      </c>
      <c r="D24" t="s">
        <v>828</v>
      </c>
      <c r="E24">
        <v>6</v>
      </c>
      <c r="F24">
        <v>8.2901489675996416</v>
      </c>
      <c r="G24">
        <v>276.31066509009599</v>
      </c>
      <c r="H24">
        <v>1</v>
      </c>
      <c r="I24">
        <v>2.6525823848649224</v>
      </c>
      <c r="J24">
        <v>106.10329539459688</v>
      </c>
      <c r="K24">
        <v>200</v>
      </c>
      <c r="L24">
        <v>30</v>
      </c>
      <c r="M24">
        <v>320</v>
      </c>
      <c r="N24">
        <v>639.93600000000004</v>
      </c>
      <c r="O24">
        <v>19.200000000000003</v>
      </c>
      <c r="P24">
        <v>50</v>
      </c>
      <c r="Q24">
        <v>20</v>
      </c>
      <c r="R24">
        <v>3000</v>
      </c>
      <c r="S24">
        <v>75</v>
      </c>
    </row>
    <row r="25" spans="1:19" x14ac:dyDescent="0.25">
      <c r="A25" s="57">
        <f t="shared" si="0"/>
        <v>23</v>
      </c>
      <c r="B25">
        <v>275</v>
      </c>
      <c r="C25">
        <v>23</v>
      </c>
      <c r="D25" t="s">
        <v>829</v>
      </c>
      <c r="E25">
        <v>6</v>
      </c>
      <c r="F25">
        <v>8.2901489675996416</v>
      </c>
      <c r="G25">
        <v>276.31066509009599</v>
      </c>
      <c r="H25">
        <v>2</v>
      </c>
      <c r="I25">
        <v>2.6525823848649224</v>
      </c>
      <c r="J25">
        <v>106.10329539459688</v>
      </c>
      <c r="K25">
        <v>200</v>
      </c>
      <c r="L25">
        <v>30</v>
      </c>
      <c r="M25">
        <v>320</v>
      </c>
      <c r="N25">
        <v>639.93600000000004</v>
      </c>
      <c r="O25">
        <v>19.200000000000003</v>
      </c>
      <c r="P25">
        <v>50</v>
      </c>
      <c r="Q25">
        <v>40</v>
      </c>
      <c r="R25">
        <v>1500</v>
      </c>
      <c r="S25">
        <v>37.5</v>
      </c>
    </row>
    <row r="26" spans="1:19" x14ac:dyDescent="0.25">
      <c r="A26" s="57">
        <f t="shared" si="0"/>
        <v>24</v>
      </c>
      <c r="B26">
        <v>275</v>
      </c>
      <c r="C26">
        <v>24</v>
      </c>
      <c r="D26" t="s">
        <v>830</v>
      </c>
      <c r="E26">
        <v>6</v>
      </c>
      <c r="F26">
        <v>8.2901489675996416</v>
      </c>
      <c r="G26">
        <v>276.31066509009599</v>
      </c>
      <c r="H26">
        <v>4</v>
      </c>
      <c r="I26">
        <v>2.6525823848649224</v>
      </c>
      <c r="J26">
        <v>106.10329539459688</v>
      </c>
      <c r="K26">
        <v>200</v>
      </c>
      <c r="L26">
        <v>30</v>
      </c>
      <c r="M26">
        <v>320</v>
      </c>
      <c r="N26">
        <v>639.93600000000004</v>
      </c>
      <c r="O26">
        <v>19.200000000000003</v>
      </c>
      <c r="P26">
        <v>50</v>
      </c>
      <c r="Q26">
        <v>80</v>
      </c>
      <c r="R26">
        <v>750</v>
      </c>
      <c r="S26">
        <v>18.75</v>
      </c>
    </row>
    <row r="27" spans="1:19" x14ac:dyDescent="0.25">
      <c r="A27" s="57">
        <f t="shared" si="0"/>
        <v>25</v>
      </c>
      <c r="B27">
        <v>275</v>
      </c>
      <c r="C27">
        <v>25</v>
      </c>
      <c r="D27" t="s">
        <v>831</v>
      </c>
      <c r="E27">
        <v>6</v>
      </c>
      <c r="F27">
        <v>8.2901489675996416</v>
      </c>
      <c r="G27">
        <v>276.31066509009599</v>
      </c>
      <c r="H27">
        <v>8</v>
      </c>
      <c r="I27">
        <v>3.9788735772973833</v>
      </c>
      <c r="J27">
        <v>159.15494309189535</v>
      </c>
      <c r="K27">
        <v>200</v>
      </c>
      <c r="L27">
        <v>30</v>
      </c>
      <c r="M27">
        <v>320</v>
      </c>
      <c r="N27">
        <v>639.93600000000004</v>
      </c>
      <c r="O27">
        <v>19.200000000000003</v>
      </c>
      <c r="P27">
        <v>50</v>
      </c>
      <c r="Q27">
        <v>160</v>
      </c>
      <c r="R27">
        <v>250</v>
      </c>
      <c r="S27">
        <v>6.25</v>
      </c>
    </row>
    <row r="28" spans="1:19" x14ac:dyDescent="0.25">
      <c r="A28" s="57">
        <f t="shared" si="0"/>
        <v>26</v>
      </c>
      <c r="B28">
        <v>275</v>
      </c>
      <c r="C28">
        <v>26</v>
      </c>
      <c r="D28" t="s">
        <v>832</v>
      </c>
      <c r="E28">
        <v>7</v>
      </c>
      <c r="F28">
        <v>14.21168394445653</v>
      </c>
      <c r="G28">
        <v>236.83771293436803</v>
      </c>
      <c r="H28">
        <v>0.5</v>
      </c>
      <c r="I28">
        <v>4.2441318157838754</v>
      </c>
      <c r="J28">
        <v>106.10329539459688</v>
      </c>
      <c r="K28">
        <v>200</v>
      </c>
      <c r="L28">
        <v>35</v>
      </c>
      <c r="M28">
        <v>320</v>
      </c>
      <c r="N28">
        <v>319.96800000000002</v>
      </c>
      <c r="O28">
        <v>19.200000000000003</v>
      </c>
      <c r="P28">
        <v>50</v>
      </c>
      <c r="Q28">
        <v>10</v>
      </c>
      <c r="R28">
        <v>3750</v>
      </c>
      <c r="S28">
        <v>150</v>
      </c>
    </row>
    <row r="29" spans="1:19" x14ac:dyDescent="0.25">
      <c r="A29" s="57">
        <f t="shared" si="0"/>
        <v>27</v>
      </c>
      <c r="B29">
        <v>275</v>
      </c>
      <c r="C29">
        <v>27</v>
      </c>
      <c r="D29" t="s">
        <v>833</v>
      </c>
      <c r="E29">
        <v>7</v>
      </c>
      <c r="F29">
        <v>14.21168394445653</v>
      </c>
      <c r="G29">
        <v>236.83771293436803</v>
      </c>
      <c r="H29">
        <v>1</v>
      </c>
      <c r="I29">
        <v>2.6525823848649224</v>
      </c>
      <c r="J29">
        <v>106.10329539459688</v>
      </c>
      <c r="K29">
        <v>200</v>
      </c>
      <c r="L29">
        <v>35</v>
      </c>
      <c r="M29">
        <v>320</v>
      </c>
      <c r="N29">
        <v>319.96800000000002</v>
      </c>
      <c r="O29">
        <v>19.200000000000003</v>
      </c>
      <c r="P29">
        <v>50</v>
      </c>
      <c r="Q29">
        <v>20</v>
      </c>
      <c r="R29">
        <v>3000</v>
      </c>
      <c r="S29">
        <v>75</v>
      </c>
    </row>
    <row r="30" spans="1:19" x14ac:dyDescent="0.25">
      <c r="A30" s="57">
        <f t="shared" si="0"/>
        <v>28</v>
      </c>
      <c r="B30">
        <v>275</v>
      </c>
      <c r="C30">
        <v>28</v>
      </c>
      <c r="D30" t="s">
        <v>834</v>
      </c>
      <c r="E30">
        <v>7</v>
      </c>
      <c r="F30">
        <v>14.21168394445653</v>
      </c>
      <c r="G30">
        <v>236.83771293436803</v>
      </c>
      <c r="H30">
        <v>2</v>
      </c>
      <c r="I30">
        <v>2.6525823848649224</v>
      </c>
      <c r="J30">
        <v>106.10329539459688</v>
      </c>
      <c r="K30">
        <v>200</v>
      </c>
      <c r="L30">
        <v>35</v>
      </c>
      <c r="M30">
        <v>320</v>
      </c>
      <c r="N30">
        <v>319.96800000000002</v>
      </c>
      <c r="O30">
        <v>19.200000000000003</v>
      </c>
      <c r="P30">
        <v>50</v>
      </c>
      <c r="Q30">
        <v>40</v>
      </c>
      <c r="R30">
        <v>1500</v>
      </c>
      <c r="S30">
        <v>37.5</v>
      </c>
    </row>
    <row r="31" spans="1:19" x14ac:dyDescent="0.25">
      <c r="A31" s="57">
        <f t="shared" si="0"/>
        <v>29</v>
      </c>
      <c r="B31">
        <v>275</v>
      </c>
      <c r="C31">
        <v>29</v>
      </c>
      <c r="D31" t="s">
        <v>835</v>
      </c>
      <c r="E31">
        <v>7</v>
      </c>
      <c r="F31">
        <v>14.21168394445653</v>
      </c>
      <c r="G31">
        <v>236.83771293436803</v>
      </c>
      <c r="H31">
        <v>4</v>
      </c>
      <c r="I31">
        <v>2.6525823848649224</v>
      </c>
      <c r="J31">
        <v>106.10329539459688</v>
      </c>
      <c r="K31">
        <v>200</v>
      </c>
      <c r="L31">
        <v>35</v>
      </c>
      <c r="M31">
        <v>320</v>
      </c>
      <c r="N31">
        <v>319.96800000000002</v>
      </c>
      <c r="O31">
        <v>19.200000000000003</v>
      </c>
      <c r="P31">
        <v>50</v>
      </c>
      <c r="Q31">
        <v>80</v>
      </c>
      <c r="R31">
        <v>750</v>
      </c>
      <c r="S31">
        <v>18.75</v>
      </c>
    </row>
    <row r="32" spans="1:19" x14ac:dyDescent="0.25">
      <c r="A32" s="57">
        <f t="shared" si="0"/>
        <v>30</v>
      </c>
      <c r="B32">
        <v>275</v>
      </c>
      <c r="C32">
        <v>30</v>
      </c>
      <c r="D32" t="s">
        <v>836</v>
      </c>
      <c r="E32">
        <v>7</v>
      </c>
      <c r="F32">
        <v>14.21168394445653</v>
      </c>
      <c r="G32">
        <v>236.83771293436803</v>
      </c>
      <c r="H32">
        <v>8</v>
      </c>
      <c r="I32">
        <v>3.9788735772973833</v>
      </c>
      <c r="J32">
        <v>159.15494309189535</v>
      </c>
      <c r="K32">
        <v>200</v>
      </c>
      <c r="L32">
        <v>35</v>
      </c>
      <c r="M32">
        <v>320</v>
      </c>
      <c r="N32">
        <v>319.96800000000002</v>
      </c>
      <c r="O32">
        <v>19.200000000000003</v>
      </c>
      <c r="P32">
        <v>50</v>
      </c>
      <c r="Q32">
        <v>160</v>
      </c>
      <c r="R32">
        <v>250</v>
      </c>
      <c r="S32">
        <v>6.25</v>
      </c>
    </row>
    <row r="33" spans="1:19" x14ac:dyDescent="0.25">
      <c r="A33" s="57">
        <f t="shared" si="0"/>
        <v>31</v>
      </c>
      <c r="B33">
        <v>275</v>
      </c>
      <c r="C33">
        <v>31</v>
      </c>
      <c r="D33" t="s">
        <v>837</v>
      </c>
      <c r="E33">
        <v>10</v>
      </c>
      <c r="F33">
        <v>9.9481787611195678</v>
      </c>
      <c r="G33">
        <v>165.7863990540576</v>
      </c>
      <c r="H33">
        <v>2</v>
      </c>
      <c r="I33">
        <v>2.6525823848649224</v>
      </c>
      <c r="J33">
        <v>106.10329539459688</v>
      </c>
      <c r="K33">
        <v>200</v>
      </c>
      <c r="L33">
        <v>50</v>
      </c>
      <c r="M33">
        <v>320</v>
      </c>
      <c r="N33">
        <v>319.96800000000002</v>
      </c>
      <c r="O33">
        <v>19.200000000000003</v>
      </c>
      <c r="P33">
        <v>50</v>
      </c>
      <c r="Q33">
        <v>40</v>
      </c>
      <c r="R33">
        <v>1500</v>
      </c>
      <c r="S33">
        <v>37.5</v>
      </c>
    </row>
    <row r="34" spans="1:19" x14ac:dyDescent="0.25">
      <c r="A34" s="57">
        <f t="shared" si="0"/>
        <v>32</v>
      </c>
      <c r="B34">
        <v>325</v>
      </c>
      <c r="C34">
        <v>0</v>
      </c>
      <c r="D34" t="s">
        <v>806</v>
      </c>
    </row>
    <row r="35" spans="1:19" x14ac:dyDescent="0.25">
      <c r="A35" s="57">
        <f t="shared" si="0"/>
        <v>33</v>
      </c>
      <c r="B35">
        <v>325</v>
      </c>
      <c r="C35">
        <v>1</v>
      </c>
      <c r="D35" t="s">
        <v>838</v>
      </c>
      <c r="E35">
        <v>2</v>
      </c>
      <c r="F35">
        <v>14.922268141679357</v>
      </c>
      <c r="G35">
        <v>248.67959858108645</v>
      </c>
      <c r="H35">
        <v>0.5</v>
      </c>
      <c r="I35">
        <v>4.2441318157838754</v>
      </c>
      <c r="J35">
        <v>127.32395447351627</v>
      </c>
      <c r="K35">
        <v>100</v>
      </c>
      <c r="L35">
        <v>20</v>
      </c>
      <c r="M35">
        <v>160</v>
      </c>
      <c r="N35">
        <v>533.28</v>
      </c>
      <c r="O35">
        <v>32</v>
      </c>
      <c r="P35">
        <v>50</v>
      </c>
      <c r="Q35">
        <v>10</v>
      </c>
      <c r="R35">
        <v>3750</v>
      </c>
      <c r="S35">
        <v>125</v>
      </c>
    </row>
    <row r="36" spans="1:19" x14ac:dyDescent="0.25">
      <c r="A36" s="57">
        <f t="shared" si="0"/>
        <v>34</v>
      </c>
      <c r="B36">
        <v>325</v>
      </c>
      <c r="C36">
        <v>2</v>
      </c>
      <c r="D36" t="s">
        <v>839</v>
      </c>
      <c r="E36">
        <v>2</v>
      </c>
      <c r="F36">
        <v>14.922268141679357</v>
      </c>
      <c r="G36">
        <v>248.67959858108645</v>
      </c>
      <c r="H36">
        <v>1</v>
      </c>
      <c r="I36">
        <v>3.183098861837907</v>
      </c>
      <c r="J36">
        <v>127.32395447351627</v>
      </c>
      <c r="K36">
        <v>100</v>
      </c>
      <c r="L36">
        <v>20</v>
      </c>
      <c r="M36">
        <v>160</v>
      </c>
      <c r="N36">
        <v>533.28</v>
      </c>
      <c r="O36">
        <v>32</v>
      </c>
      <c r="P36">
        <v>50</v>
      </c>
      <c r="Q36">
        <v>20</v>
      </c>
      <c r="R36">
        <v>2500</v>
      </c>
      <c r="S36">
        <v>62.5</v>
      </c>
    </row>
    <row r="37" spans="1:19" x14ac:dyDescent="0.25">
      <c r="A37" s="57">
        <f t="shared" si="0"/>
        <v>35</v>
      </c>
      <c r="B37">
        <v>325</v>
      </c>
      <c r="C37">
        <v>3</v>
      </c>
      <c r="D37" t="s">
        <v>840</v>
      </c>
      <c r="E37">
        <v>2</v>
      </c>
      <c r="F37">
        <v>14.922268141679357</v>
      </c>
      <c r="G37">
        <v>248.67959858108645</v>
      </c>
      <c r="H37">
        <v>2</v>
      </c>
      <c r="I37">
        <v>3.183098861837907</v>
      </c>
      <c r="J37">
        <v>127.32395447351627</v>
      </c>
      <c r="K37">
        <v>100</v>
      </c>
      <c r="L37">
        <v>20</v>
      </c>
      <c r="M37">
        <v>160</v>
      </c>
      <c r="N37">
        <v>533.28</v>
      </c>
      <c r="O37">
        <v>32</v>
      </c>
      <c r="P37">
        <v>50</v>
      </c>
      <c r="Q37">
        <v>40</v>
      </c>
      <c r="R37">
        <v>1250</v>
      </c>
      <c r="S37">
        <v>31.25</v>
      </c>
    </row>
    <row r="38" spans="1:19" x14ac:dyDescent="0.25">
      <c r="A38" s="57">
        <f t="shared" si="0"/>
        <v>36</v>
      </c>
      <c r="B38">
        <v>325</v>
      </c>
      <c r="C38">
        <v>4</v>
      </c>
      <c r="D38" t="s">
        <v>841</v>
      </c>
      <c r="E38">
        <v>2</v>
      </c>
      <c r="F38">
        <v>14.922268141679357</v>
      </c>
      <c r="G38">
        <v>248.67959858108645</v>
      </c>
      <c r="H38">
        <v>4</v>
      </c>
      <c r="I38">
        <v>3.9788735772973833</v>
      </c>
      <c r="J38">
        <v>159.15494309189535</v>
      </c>
      <c r="K38">
        <v>100</v>
      </c>
      <c r="L38">
        <v>20</v>
      </c>
      <c r="M38">
        <v>160</v>
      </c>
      <c r="N38">
        <v>533.28</v>
      </c>
      <c r="O38">
        <v>32</v>
      </c>
      <c r="P38">
        <v>50</v>
      </c>
      <c r="Q38">
        <v>80</v>
      </c>
      <c r="R38">
        <v>500</v>
      </c>
      <c r="S38">
        <v>12.5</v>
      </c>
    </row>
    <row r="39" spans="1:19" x14ac:dyDescent="0.25">
      <c r="A39" s="57">
        <f t="shared" si="0"/>
        <v>37</v>
      </c>
      <c r="B39">
        <v>325</v>
      </c>
      <c r="C39">
        <v>5</v>
      </c>
      <c r="D39" t="s">
        <v>842</v>
      </c>
      <c r="E39">
        <v>2</v>
      </c>
      <c r="F39">
        <v>14.922268141679357</v>
      </c>
      <c r="G39">
        <v>248.67959858108645</v>
      </c>
      <c r="H39">
        <v>8</v>
      </c>
      <c r="I39">
        <v>3.9788735772973833</v>
      </c>
      <c r="J39">
        <v>159.15494309189535</v>
      </c>
      <c r="K39">
        <v>100</v>
      </c>
      <c r="L39">
        <v>20</v>
      </c>
      <c r="M39">
        <v>160</v>
      </c>
      <c r="N39">
        <v>533.28</v>
      </c>
      <c r="O39">
        <v>32</v>
      </c>
      <c r="P39">
        <v>50</v>
      </c>
      <c r="Q39">
        <v>160</v>
      </c>
      <c r="R39">
        <v>250</v>
      </c>
      <c r="S39">
        <v>6.25</v>
      </c>
    </row>
    <row r="40" spans="1:19" x14ac:dyDescent="0.25">
      <c r="A40" s="57">
        <f t="shared" si="0"/>
        <v>38</v>
      </c>
      <c r="B40">
        <v>325</v>
      </c>
      <c r="C40">
        <v>6</v>
      </c>
      <c r="D40" t="s">
        <v>843</v>
      </c>
      <c r="E40">
        <v>3</v>
      </c>
      <c r="F40">
        <v>14.21168394445653</v>
      </c>
      <c r="G40">
        <v>165.78639905405765</v>
      </c>
      <c r="H40">
        <v>0.5</v>
      </c>
      <c r="I40">
        <v>4.2441318157838754</v>
      </c>
      <c r="J40">
        <v>127.32395447351627</v>
      </c>
      <c r="K40">
        <v>100</v>
      </c>
      <c r="L40">
        <v>30</v>
      </c>
      <c r="M40">
        <v>160</v>
      </c>
      <c r="N40">
        <v>373.29599999999999</v>
      </c>
      <c r="O40">
        <v>32</v>
      </c>
      <c r="P40">
        <v>50</v>
      </c>
      <c r="Q40">
        <v>10</v>
      </c>
      <c r="R40">
        <v>3750</v>
      </c>
      <c r="S40">
        <v>125</v>
      </c>
    </row>
    <row r="41" spans="1:19" x14ac:dyDescent="0.25">
      <c r="A41" s="57">
        <f t="shared" si="0"/>
        <v>39</v>
      </c>
      <c r="B41">
        <v>325</v>
      </c>
      <c r="C41">
        <v>7</v>
      </c>
      <c r="D41" t="s">
        <v>844</v>
      </c>
      <c r="E41">
        <v>3</v>
      </c>
      <c r="F41">
        <v>14.21168394445653</v>
      </c>
      <c r="G41">
        <v>165.78639905405765</v>
      </c>
      <c r="H41">
        <v>1</v>
      </c>
      <c r="I41">
        <v>3.183098861837907</v>
      </c>
      <c r="J41">
        <v>127.32395447351627</v>
      </c>
      <c r="K41">
        <v>100</v>
      </c>
      <c r="L41">
        <v>30</v>
      </c>
      <c r="M41">
        <v>160</v>
      </c>
      <c r="N41">
        <v>373.29599999999999</v>
      </c>
      <c r="O41">
        <v>32</v>
      </c>
      <c r="P41">
        <v>50</v>
      </c>
      <c r="Q41">
        <v>20</v>
      </c>
      <c r="R41">
        <v>2500</v>
      </c>
      <c r="S41">
        <v>62.5</v>
      </c>
    </row>
    <row r="42" spans="1:19" x14ac:dyDescent="0.25">
      <c r="A42" s="57">
        <f t="shared" si="0"/>
        <v>40</v>
      </c>
      <c r="B42">
        <v>325</v>
      </c>
      <c r="C42">
        <v>8</v>
      </c>
      <c r="D42" t="s">
        <v>845</v>
      </c>
      <c r="E42">
        <v>3</v>
      </c>
      <c r="F42">
        <v>14.21168394445653</v>
      </c>
      <c r="G42">
        <v>165.78639905405765</v>
      </c>
      <c r="H42">
        <v>2</v>
      </c>
      <c r="I42">
        <v>3.183098861837907</v>
      </c>
      <c r="J42">
        <v>127.32395447351627</v>
      </c>
      <c r="K42">
        <v>100</v>
      </c>
      <c r="L42">
        <v>30</v>
      </c>
      <c r="M42">
        <v>160</v>
      </c>
      <c r="N42">
        <v>373.29599999999999</v>
      </c>
      <c r="O42">
        <v>32</v>
      </c>
      <c r="P42">
        <v>50</v>
      </c>
      <c r="Q42">
        <v>40</v>
      </c>
      <c r="R42">
        <v>1250</v>
      </c>
      <c r="S42">
        <v>31.25</v>
      </c>
    </row>
    <row r="43" spans="1:19" x14ac:dyDescent="0.25">
      <c r="A43" s="57">
        <f t="shared" si="0"/>
        <v>41</v>
      </c>
      <c r="B43">
        <v>325</v>
      </c>
      <c r="C43">
        <v>9</v>
      </c>
      <c r="D43" t="s">
        <v>846</v>
      </c>
      <c r="E43">
        <v>3</v>
      </c>
      <c r="F43">
        <v>14.21168394445653</v>
      </c>
      <c r="G43">
        <v>165.78639905405765</v>
      </c>
      <c r="H43">
        <v>4</v>
      </c>
      <c r="I43">
        <v>3.9788735772973833</v>
      </c>
      <c r="J43">
        <v>159.15494309189535</v>
      </c>
      <c r="K43">
        <v>100</v>
      </c>
      <c r="L43">
        <v>30</v>
      </c>
      <c r="M43">
        <v>160</v>
      </c>
      <c r="N43">
        <v>373.29599999999999</v>
      </c>
      <c r="O43">
        <v>32</v>
      </c>
      <c r="P43">
        <v>50</v>
      </c>
      <c r="Q43">
        <v>80</v>
      </c>
      <c r="R43">
        <v>500</v>
      </c>
      <c r="S43">
        <v>12.5</v>
      </c>
    </row>
    <row r="44" spans="1:19" x14ac:dyDescent="0.25">
      <c r="A44" s="57">
        <f t="shared" si="0"/>
        <v>42</v>
      </c>
      <c r="B44">
        <v>325</v>
      </c>
      <c r="C44">
        <v>10</v>
      </c>
      <c r="D44" t="s">
        <v>847</v>
      </c>
      <c r="E44">
        <v>3</v>
      </c>
      <c r="F44">
        <v>14.21168394445653</v>
      </c>
      <c r="G44">
        <v>165.78639905405765</v>
      </c>
      <c r="H44">
        <v>8</v>
      </c>
      <c r="I44">
        <v>3.9788735772973833</v>
      </c>
      <c r="J44">
        <v>159.15494309189535</v>
      </c>
      <c r="K44">
        <v>100</v>
      </c>
      <c r="L44">
        <v>30</v>
      </c>
      <c r="M44">
        <v>160</v>
      </c>
      <c r="N44">
        <v>373.29599999999999</v>
      </c>
      <c r="O44">
        <v>32</v>
      </c>
      <c r="P44">
        <v>50</v>
      </c>
      <c r="Q44">
        <v>160</v>
      </c>
      <c r="R44">
        <v>250</v>
      </c>
      <c r="S44">
        <v>6.25</v>
      </c>
    </row>
    <row r="45" spans="1:19" x14ac:dyDescent="0.25">
      <c r="A45" s="57">
        <f t="shared" si="0"/>
        <v>43</v>
      </c>
      <c r="B45">
        <v>325</v>
      </c>
      <c r="C45">
        <v>11</v>
      </c>
      <c r="D45" t="s">
        <v>848</v>
      </c>
      <c r="E45">
        <v>4</v>
      </c>
      <c r="F45">
        <v>10.658762958342397</v>
      </c>
      <c r="G45">
        <v>248.67959858108645</v>
      </c>
      <c r="H45">
        <v>0.5</v>
      </c>
      <c r="I45">
        <v>4.2441318157838754</v>
      </c>
      <c r="J45">
        <v>127.32395447351627</v>
      </c>
      <c r="K45">
        <v>100</v>
      </c>
      <c r="L45">
        <v>40</v>
      </c>
      <c r="M45">
        <v>160</v>
      </c>
      <c r="N45">
        <v>373.29599999999999</v>
      </c>
      <c r="O45">
        <v>16</v>
      </c>
      <c r="P45">
        <v>50</v>
      </c>
      <c r="Q45">
        <v>10</v>
      </c>
      <c r="R45">
        <v>3750</v>
      </c>
      <c r="S45">
        <v>125</v>
      </c>
    </row>
    <row r="46" spans="1:19" x14ac:dyDescent="0.25">
      <c r="A46" s="57">
        <f t="shared" si="0"/>
        <v>44</v>
      </c>
      <c r="B46">
        <v>325</v>
      </c>
      <c r="C46">
        <v>12</v>
      </c>
      <c r="D46" t="s">
        <v>849</v>
      </c>
      <c r="E46">
        <v>4</v>
      </c>
      <c r="F46">
        <v>10.658762958342397</v>
      </c>
      <c r="G46">
        <v>248.67959858108645</v>
      </c>
      <c r="H46">
        <v>1</v>
      </c>
      <c r="I46">
        <v>3.183098861837907</v>
      </c>
      <c r="J46">
        <v>127.32395447351627</v>
      </c>
      <c r="K46">
        <v>100</v>
      </c>
      <c r="L46">
        <v>40</v>
      </c>
      <c r="M46">
        <v>160</v>
      </c>
      <c r="N46">
        <v>373.29599999999999</v>
      </c>
      <c r="O46">
        <v>16</v>
      </c>
      <c r="P46">
        <v>50</v>
      </c>
      <c r="Q46">
        <v>20</v>
      </c>
      <c r="R46">
        <v>2500</v>
      </c>
      <c r="S46">
        <v>62.5</v>
      </c>
    </row>
    <row r="47" spans="1:19" x14ac:dyDescent="0.25">
      <c r="A47" s="57">
        <f t="shared" si="0"/>
        <v>45</v>
      </c>
      <c r="B47">
        <v>325</v>
      </c>
      <c r="C47">
        <v>13</v>
      </c>
      <c r="D47" t="s">
        <v>850</v>
      </c>
      <c r="E47">
        <v>4</v>
      </c>
      <c r="F47">
        <v>10.658762958342397</v>
      </c>
      <c r="G47">
        <v>248.67959858108645</v>
      </c>
      <c r="H47">
        <v>2</v>
      </c>
      <c r="I47">
        <v>3.183098861837907</v>
      </c>
      <c r="J47">
        <v>127.32395447351627</v>
      </c>
      <c r="K47">
        <v>100</v>
      </c>
      <c r="L47">
        <v>40</v>
      </c>
      <c r="M47">
        <v>160</v>
      </c>
      <c r="N47">
        <v>373.29599999999999</v>
      </c>
      <c r="O47">
        <v>16</v>
      </c>
      <c r="P47">
        <v>50</v>
      </c>
      <c r="Q47">
        <v>40</v>
      </c>
      <c r="R47">
        <v>1250</v>
      </c>
      <c r="S47">
        <v>31.25</v>
      </c>
    </row>
    <row r="48" spans="1:19" x14ac:dyDescent="0.25">
      <c r="A48" s="57">
        <f t="shared" si="0"/>
        <v>46</v>
      </c>
      <c r="B48">
        <v>325</v>
      </c>
      <c r="C48">
        <v>14</v>
      </c>
      <c r="D48" t="s">
        <v>851</v>
      </c>
      <c r="E48">
        <v>4</v>
      </c>
      <c r="F48">
        <v>10.658762958342397</v>
      </c>
      <c r="G48">
        <v>248.67959858108645</v>
      </c>
      <c r="H48">
        <v>4</v>
      </c>
      <c r="I48">
        <v>3.9788735772973833</v>
      </c>
      <c r="J48">
        <v>159.15494309189535</v>
      </c>
      <c r="K48">
        <v>100</v>
      </c>
      <c r="L48">
        <v>40</v>
      </c>
      <c r="M48">
        <v>160</v>
      </c>
      <c r="N48">
        <v>373.29599999999999</v>
      </c>
      <c r="O48">
        <v>16</v>
      </c>
      <c r="P48">
        <v>50</v>
      </c>
      <c r="Q48">
        <v>80</v>
      </c>
      <c r="R48">
        <v>500</v>
      </c>
      <c r="S48">
        <v>12.5</v>
      </c>
    </row>
    <row r="49" spans="1:19" x14ac:dyDescent="0.25">
      <c r="A49" s="57">
        <f t="shared" si="0"/>
        <v>47</v>
      </c>
      <c r="B49">
        <v>325</v>
      </c>
      <c r="C49">
        <v>15</v>
      </c>
      <c r="D49" t="s">
        <v>852</v>
      </c>
      <c r="E49">
        <v>4</v>
      </c>
      <c r="F49">
        <v>10.658762958342397</v>
      </c>
      <c r="G49">
        <v>248.67959858108645</v>
      </c>
      <c r="H49">
        <v>8</v>
      </c>
      <c r="I49">
        <v>3.9788735772973833</v>
      </c>
      <c r="J49">
        <v>159.15494309189535</v>
      </c>
      <c r="K49">
        <v>100</v>
      </c>
      <c r="L49">
        <v>40</v>
      </c>
      <c r="M49">
        <v>160</v>
      </c>
      <c r="N49">
        <v>373.29599999999999</v>
      </c>
      <c r="O49">
        <v>16</v>
      </c>
      <c r="P49">
        <v>50</v>
      </c>
      <c r="Q49">
        <v>160</v>
      </c>
      <c r="R49">
        <v>250</v>
      </c>
      <c r="S49">
        <v>6.25</v>
      </c>
    </row>
    <row r="50" spans="1:19" x14ac:dyDescent="0.25">
      <c r="A50" s="57">
        <f t="shared" si="0"/>
        <v>48</v>
      </c>
      <c r="B50">
        <v>325</v>
      </c>
      <c r="C50">
        <v>16</v>
      </c>
      <c r="D50" t="s">
        <v>853</v>
      </c>
      <c r="E50">
        <v>5</v>
      </c>
      <c r="F50">
        <v>11.937814513343485</v>
      </c>
      <c r="G50">
        <v>198.94367886486918</v>
      </c>
      <c r="H50">
        <v>0.5</v>
      </c>
      <c r="I50">
        <v>4.2441318157838754</v>
      </c>
      <c r="J50">
        <v>127.32395447351627</v>
      </c>
      <c r="K50">
        <v>100</v>
      </c>
      <c r="L50">
        <v>50</v>
      </c>
      <c r="M50">
        <v>160</v>
      </c>
      <c r="N50">
        <v>266.64</v>
      </c>
      <c r="O50">
        <v>16</v>
      </c>
      <c r="P50">
        <v>50</v>
      </c>
      <c r="Q50">
        <v>10</v>
      </c>
      <c r="R50">
        <v>3750</v>
      </c>
      <c r="S50">
        <v>125</v>
      </c>
    </row>
    <row r="51" spans="1:19" x14ac:dyDescent="0.25">
      <c r="A51" s="57">
        <f t="shared" si="0"/>
        <v>49</v>
      </c>
      <c r="B51">
        <v>325</v>
      </c>
      <c r="C51">
        <v>17</v>
      </c>
      <c r="D51" t="s">
        <v>854</v>
      </c>
      <c r="E51">
        <v>5</v>
      </c>
      <c r="F51">
        <v>11.937814513343485</v>
      </c>
      <c r="G51">
        <v>198.94367886486918</v>
      </c>
      <c r="H51">
        <v>1</v>
      </c>
      <c r="I51">
        <v>3.183098861837907</v>
      </c>
      <c r="J51">
        <v>127.32395447351627</v>
      </c>
      <c r="K51">
        <v>100</v>
      </c>
      <c r="L51">
        <v>50</v>
      </c>
      <c r="M51">
        <v>160</v>
      </c>
      <c r="N51">
        <v>266.64</v>
      </c>
      <c r="O51">
        <v>16</v>
      </c>
      <c r="P51">
        <v>50</v>
      </c>
      <c r="Q51">
        <v>20</v>
      </c>
      <c r="R51">
        <v>2500</v>
      </c>
      <c r="S51">
        <v>62.5</v>
      </c>
    </row>
    <row r="52" spans="1:19" x14ac:dyDescent="0.25">
      <c r="A52" s="57">
        <f t="shared" si="0"/>
        <v>50</v>
      </c>
      <c r="B52">
        <v>325</v>
      </c>
      <c r="C52">
        <v>18</v>
      </c>
      <c r="D52" t="s">
        <v>855</v>
      </c>
      <c r="E52">
        <v>5</v>
      </c>
      <c r="F52">
        <v>11.937814513343485</v>
      </c>
      <c r="G52">
        <v>198.94367886486918</v>
      </c>
      <c r="H52">
        <v>2</v>
      </c>
      <c r="I52">
        <v>3.183098861837907</v>
      </c>
      <c r="J52">
        <v>127.32395447351627</v>
      </c>
      <c r="K52">
        <v>100</v>
      </c>
      <c r="L52">
        <v>50</v>
      </c>
      <c r="M52">
        <v>160</v>
      </c>
      <c r="N52">
        <v>266.64</v>
      </c>
      <c r="O52">
        <v>16</v>
      </c>
      <c r="P52">
        <v>50</v>
      </c>
      <c r="Q52">
        <v>40</v>
      </c>
      <c r="R52">
        <v>1250</v>
      </c>
      <c r="S52">
        <v>31.25</v>
      </c>
    </row>
    <row r="53" spans="1:19" x14ac:dyDescent="0.25">
      <c r="A53" s="57">
        <f t="shared" si="0"/>
        <v>51</v>
      </c>
      <c r="B53">
        <v>325</v>
      </c>
      <c r="C53">
        <v>19</v>
      </c>
      <c r="D53" t="s">
        <v>856</v>
      </c>
      <c r="E53">
        <v>5</v>
      </c>
      <c r="F53">
        <v>11.937814513343485</v>
      </c>
      <c r="G53">
        <v>198.94367886486918</v>
      </c>
      <c r="H53">
        <v>4</v>
      </c>
      <c r="I53">
        <v>3.9788735772973833</v>
      </c>
      <c r="J53">
        <v>159.15494309189535</v>
      </c>
      <c r="K53">
        <v>100</v>
      </c>
      <c r="L53">
        <v>50</v>
      </c>
      <c r="M53">
        <v>160</v>
      </c>
      <c r="N53">
        <v>266.64</v>
      </c>
      <c r="O53">
        <v>16</v>
      </c>
      <c r="P53">
        <v>50</v>
      </c>
      <c r="Q53">
        <v>80</v>
      </c>
      <c r="R53">
        <v>500</v>
      </c>
      <c r="S53">
        <v>12.5</v>
      </c>
    </row>
    <row r="54" spans="1:19" x14ac:dyDescent="0.25">
      <c r="A54" s="57">
        <f t="shared" si="0"/>
        <v>52</v>
      </c>
      <c r="B54">
        <v>325</v>
      </c>
      <c r="C54">
        <v>20</v>
      </c>
      <c r="D54" t="s">
        <v>857</v>
      </c>
      <c r="E54">
        <v>5</v>
      </c>
      <c r="F54">
        <v>11.937814513343485</v>
      </c>
      <c r="G54">
        <v>198.94367886486918</v>
      </c>
      <c r="H54">
        <v>8</v>
      </c>
      <c r="I54">
        <v>3.9788735772973833</v>
      </c>
      <c r="J54">
        <v>159.15494309189535</v>
      </c>
      <c r="K54">
        <v>100</v>
      </c>
      <c r="L54">
        <v>50</v>
      </c>
      <c r="M54">
        <v>160</v>
      </c>
      <c r="N54">
        <v>266.64</v>
      </c>
      <c r="O54">
        <v>16</v>
      </c>
      <c r="P54">
        <v>50</v>
      </c>
      <c r="Q54">
        <v>160</v>
      </c>
      <c r="R54">
        <v>250</v>
      </c>
      <c r="S54">
        <v>6.25</v>
      </c>
    </row>
    <row r="55" spans="1:19" x14ac:dyDescent="0.25">
      <c r="A55" s="57">
        <f t="shared" si="0"/>
        <v>53</v>
      </c>
      <c r="B55">
        <v>325</v>
      </c>
      <c r="C55">
        <v>21</v>
      </c>
      <c r="D55" t="s">
        <v>858</v>
      </c>
      <c r="E55">
        <v>6</v>
      </c>
      <c r="F55">
        <v>9.9481787611195713</v>
      </c>
      <c r="G55">
        <v>331.57279810811531</v>
      </c>
      <c r="H55">
        <v>0.5</v>
      </c>
      <c r="I55">
        <v>4.2441318157838754</v>
      </c>
      <c r="J55">
        <v>127.32395447351627</v>
      </c>
      <c r="K55">
        <v>200</v>
      </c>
      <c r="L55">
        <v>30</v>
      </c>
      <c r="M55">
        <v>320</v>
      </c>
      <c r="N55">
        <v>533.28</v>
      </c>
      <c r="O55">
        <v>16</v>
      </c>
      <c r="P55">
        <v>50</v>
      </c>
      <c r="Q55">
        <v>10</v>
      </c>
      <c r="R55">
        <v>3750</v>
      </c>
      <c r="S55">
        <v>125</v>
      </c>
    </row>
    <row r="56" spans="1:19" x14ac:dyDescent="0.25">
      <c r="A56" s="57">
        <f t="shared" si="0"/>
        <v>54</v>
      </c>
      <c r="B56">
        <v>325</v>
      </c>
      <c r="C56">
        <v>22</v>
      </c>
      <c r="D56" t="s">
        <v>859</v>
      </c>
      <c r="E56">
        <v>6</v>
      </c>
      <c r="F56">
        <v>9.9481787611195713</v>
      </c>
      <c r="G56">
        <v>331.57279810811531</v>
      </c>
      <c r="H56">
        <v>1</v>
      </c>
      <c r="I56">
        <v>3.183098861837907</v>
      </c>
      <c r="J56">
        <v>127.32395447351627</v>
      </c>
      <c r="K56">
        <v>200</v>
      </c>
      <c r="L56">
        <v>30</v>
      </c>
      <c r="M56">
        <v>320</v>
      </c>
      <c r="N56">
        <v>533.28</v>
      </c>
      <c r="O56">
        <v>16</v>
      </c>
      <c r="P56">
        <v>50</v>
      </c>
      <c r="Q56">
        <v>20</v>
      </c>
      <c r="R56">
        <v>2500</v>
      </c>
      <c r="S56">
        <v>62.5</v>
      </c>
    </row>
    <row r="57" spans="1:19" x14ac:dyDescent="0.25">
      <c r="A57" s="57">
        <f t="shared" si="0"/>
        <v>55</v>
      </c>
      <c r="B57">
        <v>325</v>
      </c>
      <c r="C57">
        <v>23</v>
      </c>
      <c r="D57" t="s">
        <v>860</v>
      </c>
      <c r="E57">
        <v>6</v>
      </c>
      <c r="F57">
        <v>9.9481787611195713</v>
      </c>
      <c r="G57">
        <v>331.57279810811531</v>
      </c>
      <c r="H57">
        <v>2</v>
      </c>
      <c r="I57">
        <v>3.183098861837907</v>
      </c>
      <c r="J57">
        <v>127.32395447351627</v>
      </c>
      <c r="K57">
        <v>200</v>
      </c>
      <c r="L57">
        <v>30</v>
      </c>
      <c r="M57">
        <v>320</v>
      </c>
      <c r="N57">
        <v>533.28</v>
      </c>
      <c r="O57">
        <v>16</v>
      </c>
      <c r="P57">
        <v>50</v>
      </c>
      <c r="Q57">
        <v>40</v>
      </c>
      <c r="R57">
        <v>1250</v>
      </c>
      <c r="S57">
        <v>31.25</v>
      </c>
    </row>
    <row r="58" spans="1:19" x14ac:dyDescent="0.25">
      <c r="A58" s="57">
        <f t="shared" si="0"/>
        <v>56</v>
      </c>
      <c r="B58">
        <v>325</v>
      </c>
      <c r="C58">
        <v>24</v>
      </c>
      <c r="D58" t="s">
        <v>861</v>
      </c>
      <c r="E58">
        <v>6</v>
      </c>
      <c r="F58">
        <v>9.9481787611195713</v>
      </c>
      <c r="G58">
        <v>331.57279810811531</v>
      </c>
      <c r="H58">
        <v>4</v>
      </c>
      <c r="I58">
        <v>3.9788735772973833</v>
      </c>
      <c r="J58">
        <v>159.15494309189535</v>
      </c>
      <c r="K58">
        <v>200</v>
      </c>
      <c r="L58">
        <v>30</v>
      </c>
      <c r="M58">
        <v>320</v>
      </c>
      <c r="N58">
        <v>533.28</v>
      </c>
      <c r="O58">
        <v>16</v>
      </c>
      <c r="P58">
        <v>50</v>
      </c>
      <c r="Q58">
        <v>80</v>
      </c>
      <c r="R58">
        <v>500</v>
      </c>
      <c r="S58">
        <v>12.5</v>
      </c>
    </row>
    <row r="59" spans="1:19" x14ac:dyDescent="0.25">
      <c r="A59" s="57">
        <f t="shared" si="0"/>
        <v>57</v>
      </c>
      <c r="B59">
        <v>325</v>
      </c>
      <c r="C59">
        <v>25</v>
      </c>
      <c r="D59" t="s">
        <v>862</v>
      </c>
      <c r="E59">
        <v>6</v>
      </c>
      <c r="F59">
        <v>9.9481787611195713</v>
      </c>
      <c r="G59">
        <v>331.57279810811531</v>
      </c>
      <c r="H59">
        <v>8</v>
      </c>
      <c r="I59">
        <v>3.9788735772973833</v>
      </c>
      <c r="J59">
        <v>159.15494309189535</v>
      </c>
      <c r="K59">
        <v>200</v>
      </c>
      <c r="L59">
        <v>30</v>
      </c>
      <c r="M59">
        <v>320</v>
      </c>
      <c r="N59">
        <v>533.28</v>
      </c>
      <c r="O59">
        <v>16</v>
      </c>
      <c r="P59">
        <v>50</v>
      </c>
      <c r="Q59">
        <v>160</v>
      </c>
      <c r="R59">
        <v>250</v>
      </c>
      <c r="S59">
        <v>6.25</v>
      </c>
    </row>
    <row r="60" spans="1:19" x14ac:dyDescent="0.25">
      <c r="A60" s="57">
        <f t="shared" si="0"/>
        <v>58</v>
      </c>
      <c r="B60">
        <v>325</v>
      </c>
      <c r="C60">
        <v>26</v>
      </c>
      <c r="D60" t="s">
        <v>863</v>
      </c>
      <c r="E60">
        <v>7</v>
      </c>
      <c r="F60">
        <v>21.317525916684797</v>
      </c>
      <c r="G60">
        <v>284.20525552124161</v>
      </c>
      <c r="H60">
        <v>0.5</v>
      </c>
      <c r="I60">
        <v>4.2441318157838754</v>
      </c>
      <c r="J60">
        <v>127.32395447351627</v>
      </c>
      <c r="K60">
        <v>200</v>
      </c>
      <c r="L60">
        <v>35</v>
      </c>
      <c r="M60">
        <v>320</v>
      </c>
      <c r="N60">
        <v>213.31199999999998</v>
      </c>
      <c r="O60">
        <v>16</v>
      </c>
      <c r="P60">
        <v>50</v>
      </c>
      <c r="Q60">
        <v>10</v>
      </c>
      <c r="R60">
        <v>3750</v>
      </c>
      <c r="S60">
        <v>125</v>
      </c>
    </row>
    <row r="61" spans="1:19" x14ac:dyDescent="0.25">
      <c r="A61" s="57">
        <f t="shared" si="0"/>
        <v>59</v>
      </c>
      <c r="B61">
        <v>325</v>
      </c>
      <c r="C61">
        <v>27</v>
      </c>
      <c r="D61" t="s">
        <v>864</v>
      </c>
      <c r="E61">
        <v>7</v>
      </c>
      <c r="F61">
        <v>21.317525916684797</v>
      </c>
      <c r="G61">
        <v>284.20525552124161</v>
      </c>
      <c r="H61">
        <v>1</v>
      </c>
      <c r="I61">
        <v>3.183098861837907</v>
      </c>
      <c r="J61">
        <v>127.32395447351627</v>
      </c>
      <c r="K61">
        <v>200</v>
      </c>
      <c r="L61">
        <v>35</v>
      </c>
      <c r="M61">
        <v>320</v>
      </c>
      <c r="N61">
        <v>213.31199999999998</v>
      </c>
      <c r="O61">
        <v>16</v>
      </c>
      <c r="P61">
        <v>50</v>
      </c>
      <c r="Q61">
        <v>20</v>
      </c>
      <c r="R61">
        <v>2500</v>
      </c>
      <c r="S61">
        <v>62.5</v>
      </c>
    </row>
    <row r="62" spans="1:19" x14ac:dyDescent="0.25">
      <c r="A62" s="57">
        <f t="shared" si="0"/>
        <v>60</v>
      </c>
      <c r="B62">
        <v>325</v>
      </c>
      <c r="C62">
        <v>28</v>
      </c>
      <c r="D62" t="s">
        <v>865</v>
      </c>
      <c r="E62">
        <v>7</v>
      </c>
      <c r="F62">
        <v>21.317525916684797</v>
      </c>
      <c r="G62">
        <v>284.20525552124161</v>
      </c>
      <c r="H62">
        <v>2</v>
      </c>
      <c r="I62">
        <v>3.183098861837907</v>
      </c>
      <c r="J62">
        <v>127.32395447351627</v>
      </c>
      <c r="K62">
        <v>200</v>
      </c>
      <c r="L62">
        <v>35</v>
      </c>
      <c r="M62">
        <v>320</v>
      </c>
      <c r="N62">
        <v>213.31199999999998</v>
      </c>
      <c r="O62">
        <v>16</v>
      </c>
      <c r="P62">
        <v>50</v>
      </c>
      <c r="Q62">
        <v>40</v>
      </c>
      <c r="R62">
        <v>1250</v>
      </c>
      <c r="S62">
        <v>31.25</v>
      </c>
    </row>
    <row r="63" spans="1:19" x14ac:dyDescent="0.25">
      <c r="A63" s="57">
        <f t="shared" si="0"/>
        <v>61</v>
      </c>
      <c r="B63">
        <v>325</v>
      </c>
      <c r="C63">
        <v>29</v>
      </c>
      <c r="D63" t="s">
        <v>866</v>
      </c>
      <c r="E63">
        <v>7</v>
      </c>
      <c r="F63">
        <v>21.317525916684797</v>
      </c>
      <c r="G63">
        <v>284.20525552124161</v>
      </c>
      <c r="H63">
        <v>4</v>
      </c>
      <c r="I63">
        <v>3.9788735772973833</v>
      </c>
      <c r="J63">
        <v>159.15494309189535</v>
      </c>
      <c r="K63">
        <v>200</v>
      </c>
      <c r="L63">
        <v>35</v>
      </c>
      <c r="M63">
        <v>320</v>
      </c>
      <c r="N63">
        <v>213.31199999999998</v>
      </c>
      <c r="O63">
        <v>16</v>
      </c>
      <c r="P63">
        <v>50</v>
      </c>
      <c r="Q63">
        <v>80</v>
      </c>
      <c r="R63">
        <v>500</v>
      </c>
      <c r="S63">
        <v>12.5</v>
      </c>
    </row>
    <row r="64" spans="1:19" x14ac:dyDescent="0.25">
      <c r="A64" s="57">
        <f t="shared" si="0"/>
        <v>62</v>
      </c>
      <c r="B64">
        <v>325</v>
      </c>
      <c r="C64">
        <v>30</v>
      </c>
      <c r="D64" t="s">
        <v>867</v>
      </c>
      <c r="E64">
        <v>7</v>
      </c>
      <c r="F64">
        <v>21.317525916684797</v>
      </c>
      <c r="G64">
        <v>284.20525552124161</v>
      </c>
      <c r="H64">
        <v>8</v>
      </c>
      <c r="I64">
        <v>3.9788735772973833</v>
      </c>
      <c r="J64">
        <v>159.15494309189535</v>
      </c>
      <c r="K64">
        <v>200</v>
      </c>
      <c r="L64">
        <v>35</v>
      </c>
      <c r="M64">
        <v>320</v>
      </c>
      <c r="N64">
        <v>213.31199999999998</v>
      </c>
      <c r="O64">
        <v>16</v>
      </c>
      <c r="P64">
        <v>50</v>
      </c>
      <c r="Q64">
        <v>160</v>
      </c>
      <c r="R64">
        <v>250</v>
      </c>
      <c r="S64">
        <v>6.25</v>
      </c>
    </row>
    <row r="65" spans="1:19" x14ac:dyDescent="0.25">
      <c r="A65" s="57">
        <f t="shared" si="0"/>
        <v>63</v>
      </c>
      <c r="B65">
        <v>325</v>
      </c>
      <c r="C65">
        <v>31</v>
      </c>
      <c r="D65" t="s">
        <v>868</v>
      </c>
      <c r="E65">
        <v>10</v>
      </c>
      <c r="F65">
        <v>14.922268141679357</v>
      </c>
      <c r="G65">
        <v>198.94367886486918</v>
      </c>
      <c r="H65">
        <v>2</v>
      </c>
      <c r="I65">
        <v>3.183098861837907</v>
      </c>
      <c r="J65">
        <v>127.32395447351627</v>
      </c>
      <c r="K65">
        <v>200</v>
      </c>
      <c r="L65">
        <v>50</v>
      </c>
      <c r="M65">
        <v>320</v>
      </c>
      <c r="N65">
        <v>213.31199999999998</v>
      </c>
      <c r="O65">
        <v>16</v>
      </c>
      <c r="P65">
        <v>50</v>
      </c>
      <c r="Q65">
        <v>40</v>
      </c>
      <c r="R65">
        <v>1250</v>
      </c>
      <c r="S65">
        <v>31.25</v>
      </c>
    </row>
    <row r="66" spans="1:19" x14ac:dyDescent="0.25">
      <c r="A66" s="57">
        <f t="shared" si="0"/>
        <v>64</v>
      </c>
      <c r="B66">
        <v>450</v>
      </c>
      <c r="C66">
        <v>0</v>
      </c>
      <c r="D66" t="s">
        <v>806</v>
      </c>
    </row>
    <row r="67" spans="1:19" x14ac:dyDescent="0.25">
      <c r="A67" s="57">
        <f t="shared" si="0"/>
        <v>65</v>
      </c>
      <c r="B67">
        <v>450</v>
      </c>
      <c r="C67">
        <v>1</v>
      </c>
      <c r="D67" t="s">
        <v>869</v>
      </c>
      <c r="E67">
        <v>2</v>
      </c>
      <c r="F67">
        <v>24.870446902798921</v>
      </c>
      <c r="G67">
        <v>414.46599763514405</v>
      </c>
      <c r="H67">
        <v>0.5</v>
      </c>
      <c r="I67">
        <v>5.3051647697298447</v>
      </c>
      <c r="J67">
        <v>212.20659078919377</v>
      </c>
      <c r="K67">
        <v>100</v>
      </c>
      <c r="L67">
        <v>20</v>
      </c>
      <c r="M67">
        <v>80</v>
      </c>
      <c r="N67">
        <v>319.96800000000002</v>
      </c>
      <c r="O67">
        <v>19.200000000000003</v>
      </c>
      <c r="P67">
        <v>50</v>
      </c>
      <c r="Q67">
        <v>10</v>
      </c>
      <c r="R67">
        <v>3000</v>
      </c>
      <c r="S67">
        <v>75</v>
      </c>
    </row>
    <row r="68" spans="1:19" x14ac:dyDescent="0.25">
      <c r="A68" s="57">
        <f t="shared" ref="A68:A131" si="1">A67+1</f>
        <v>66</v>
      </c>
      <c r="B68">
        <v>450</v>
      </c>
      <c r="C68">
        <v>2</v>
      </c>
      <c r="D68" t="s">
        <v>870</v>
      </c>
      <c r="E68">
        <v>2</v>
      </c>
      <c r="F68">
        <v>24.870446902798921</v>
      </c>
      <c r="G68">
        <v>414.46599763514405</v>
      </c>
      <c r="H68">
        <v>1</v>
      </c>
      <c r="I68">
        <v>5.3051647697298447</v>
      </c>
      <c r="J68">
        <v>212.20659078919377</v>
      </c>
      <c r="K68">
        <v>100</v>
      </c>
      <c r="L68">
        <v>20</v>
      </c>
      <c r="M68">
        <v>80</v>
      </c>
      <c r="N68">
        <v>319.96800000000002</v>
      </c>
      <c r="O68">
        <v>19.200000000000003</v>
      </c>
      <c r="P68">
        <v>50</v>
      </c>
      <c r="Q68">
        <v>20</v>
      </c>
      <c r="R68">
        <v>1500</v>
      </c>
      <c r="S68">
        <v>37.5</v>
      </c>
    </row>
    <row r="69" spans="1:19" x14ac:dyDescent="0.25">
      <c r="A69" s="57">
        <f t="shared" si="1"/>
        <v>67</v>
      </c>
      <c r="B69">
        <v>450</v>
      </c>
      <c r="C69">
        <v>3</v>
      </c>
      <c r="D69" t="s">
        <v>871</v>
      </c>
      <c r="E69">
        <v>2</v>
      </c>
      <c r="F69">
        <v>24.870446902798921</v>
      </c>
      <c r="G69">
        <v>414.46599763514405</v>
      </c>
      <c r="H69">
        <v>2</v>
      </c>
      <c r="I69">
        <v>5.3051647697298447</v>
      </c>
      <c r="J69">
        <v>212.20659078919377</v>
      </c>
      <c r="K69">
        <v>100</v>
      </c>
      <c r="L69">
        <v>20</v>
      </c>
      <c r="M69">
        <v>80</v>
      </c>
      <c r="N69">
        <v>319.96800000000002</v>
      </c>
      <c r="O69">
        <v>19.200000000000003</v>
      </c>
      <c r="P69">
        <v>50</v>
      </c>
      <c r="Q69">
        <v>40</v>
      </c>
      <c r="R69">
        <v>750</v>
      </c>
      <c r="S69">
        <v>18.75</v>
      </c>
    </row>
    <row r="70" spans="1:19" x14ac:dyDescent="0.25">
      <c r="A70" s="57">
        <f t="shared" si="1"/>
        <v>68</v>
      </c>
      <c r="B70">
        <v>450</v>
      </c>
      <c r="C70">
        <v>4</v>
      </c>
      <c r="D70" t="s">
        <v>872</v>
      </c>
      <c r="E70">
        <v>2</v>
      </c>
      <c r="F70">
        <v>24.870446902798921</v>
      </c>
      <c r="G70">
        <v>414.46599763514405</v>
      </c>
      <c r="H70">
        <v>4</v>
      </c>
      <c r="I70">
        <v>7.9577471545947667</v>
      </c>
      <c r="J70">
        <v>318.3098861837907</v>
      </c>
      <c r="K70">
        <v>100</v>
      </c>
      <c r="L70">
        <v>20</v>
      </c>
      <c r="M70">
        <v>80</v>
      </c>
      <c r="N70">
        <v>319.96800000000002</v>
      </c>
      <c r="O70">
        <v>19.200000000000003</v>
      </c>
      <c r="P70">
        <v>50</v>
      </c>
      <c r="Q70">
        <v>80</v>
      </c>
      <c r="R70">
        <v>250</v>
      </c>
      <c r="S70">
        <v>6.25</v>
      </c>
    </row>
    <row r="71" spans="1:19" x14ac:dyDescent="0.25">
      <c r="A71" s="57">
        <f t="shared" si="1"/>
        <v>69</v>
      </c>
      <c r="B71">
        <v>450</v>
      </c>
      <c r="C71">
        <v>5</v>
      </c>
      <c r="D71" t="s">
        <v>873</v>
      </c>
      <c r="E71">
        <v>2</v>
      </c>
      <c r="F71">
        <v>24.870446902798921</v>
      </c>
      <c r="G71">
        <v>414.46599763514405</v>
      </c>
      <c r="H71">
        <v>8</v>
      </c>
      <c r="I71">
        <v>3.9788735772973833</v>
      </c>
      <c r="J71">
        <v>159.15494309189535</v>
      </c>
      <c r="K71">
        <v>100</v>
      </c>
      <c r="L71">
        <v>20</v>
      </c>
      <c r="M71">
        <v>80</v>
      </c>
      <c r="N71">
        <v>319.96800000000002</v>
      </c>
      <c r="O71">
        <v>19.200000000000003</v>
      </c>
      <c r="P71">
        <v>50</v>
      </c>
      <c r="Q71">
        <v>160</v>
      </c>
      <c r="R71">
        <v>250</v>
      </c>
      <c r="S71">
        <v>6.25</v>
      </c>
    </row>
    <row r="72" spans="1:19" x14ac:dyDescent="0.25">
      <c r="A72" s="57">
        <f t="shared" si="1"/>
        <v>70</v>
      </c>
      <c r="B72">
        <v>450</v>
      </c>
      <c r="C72">
        <v>6</v>
      </c>
      <c r="D72" t="s">
        <v>874</v>
      </c>
      <c r="E72">
        <v>3</v>
      </c>
      <c r="F72">
        <v>22.107063913599049</v>
      </c>
      <c r="G72">
        <v>276.31066509009599</v>
      </c>
      <c r="H72">
        <v>0.5</v>
      </c>
      <c r="I72">
        <v>5.3051647697298447</v>
      </c>
      <c r="J72">
        <v>212.20659078919377</v>
      </c>
      <c r="K72">
        <v>100</v>
      </c>
      <c r="L72">
        <v>30</v>
      </c>
      <c r="M72">
        <v>80</v>
      </c>
      <c r="N72">
        <v>239.976</v>
      </c>
      <c r="O72">
        <v>19.200000000000003</v>
      </c>
      <c r="P72">
        <v>50</v>
      </c>
      <c r="Q72">
        <v>10</v>
      </c>
      <c r="R72">
        <v>3000</v>
      </c>
      <c r="S72">
        <v>75</v>
      </c>
    </row>
    <row r="73" spans="1:19" x14ac:dyDescent="0.25">
      <c r="A73" s="57">
        <f t="shared" si="1"/>
        <v>71</v>
      </c>
      <c r="B73">
        <v>450</v>
      </c>
      <c r="C73">
        <v>7</v>
      </c>
      <c r="D73" t="s">
        <v>875</v>
      </c>
      <c r="E73">
        <v>3</v>
      </c>
      <c r="F73">
        <v>22.107063913599049</v>
      </c>
      <c r="G73">
        <v>276.31066509009599</v>
      </c>
      <c r="H73">
        <v>1</v>
      </c>
      <c r="I73">
        <v>5.3051647697298447</v>
      </c>
      <c r="J73">
        <v>212.20659078919377</v>
      </c>
      <c r="K73">
        <v>100</v>
      </c>
      <c r="L73">
        <v>30</v>
      </c>
      <c r="M73">
        <v>80</v>
      </c>
      <c r="N73">
        <v>239.976</v>
      </c>
      <c r="O73">
        <v>19.200000000000003</v>
      </c>
      <c r="P73">
        <v>50</v>
      </c>
      <c r="Q73">
        <v>20</v>
      </c>
      <c r="R73">
        <v>1500</v>
      </c>
      <c r="S73">
        <v>37.5</v>
      </c>
    </row>
    <row r="74" spans="1:19" x14ac:dyDescent="0.25">
      <c r="A74" s="57">
        <f t="shared" si="1"/>
        <v>72</v>
      </c>
      <c r="B74">
        <v>450</v>
      </c>
      <c r="C74">
        <v>8</v>
      </c>
      <c r="D74" t="s">
        <v>876</v>
      </c>
      <c r="E74">
        <v>3</v>
      </c>
      <c r="F74">
        <v>22.107063913599049</v>
      </c>
      <c r="G74">
        <v>276.31066509009599</v>
      </c>
      <c r="H74">
        <v>2</v>
      </c>
      <c r="I74">
        <v>5.3051647697298447</v>
      </c>
      <c r="J74">
        <v>212.20659078919377</v>
      </c>
      <c r="K74">
        <v>100</v>
      </c>
      <c r="L74">
        <v>30</v>
      </c>
      <c r="M74">
        <v>80</v>
      </c>
      <c r="N74">
        <v>239.976</v>
      </c>
      <c r="O74">
        <v>19.200000000000003</v>
      </c>
      <c r="P74">
        <v>50</v>
      </c>
      <c r="Q74">
        <v>40</v>
      </c>
      <c r="R74">
        <v>750</v>
      </c>
      <c r="S74">
        <v>18.75</v>
      </c>
    </row>
    <row r="75" spans="1:19" x14ac:dyDescent="0.25">
      <c r="A75" s="57">
        <f t="shared" si="1"/>
        <v>73</v>
      </c>
      <c r="B75">
        <v>450</v>
      </c>
      <c r="C75">
        <v>9</v>
      </c>
      <c r="D75" t="s">
        <v>877</v>
      </c>
      <c r="E75">
        <v>3</v>
      </c>
      <c r="F75">
        <v>22.107063913599049</v>
      </c>
      <c r="G75">
        <v>276.31066509009599</v>
      </c>
      <c r="H75">
        <v>4</v>
      </c>
      <c r="I75">
        <v>7.9577471545947667</v>
      </c>
      <c r="J75">
        <v>318.3098861837907</v>
      </c>
      <c r="K75">
        <v>100</v>
      </c>
      <c r="L75">
        <v>30</v>
      </c>
      <c r="M75">
        <v>80</v>
      </c>
      <c r="N75">
        <v>239.976</v>
      </c>
      <c r="O75">
        <v>19.200000000000003</v>
      </c>
      <c r="P75">
        <v>50</v>
      </c>
      <c r="Q75">
        <v>80</v>
      </c>
      <c r="R75">
        <v>250</v>
      </c>
      <c r="S75">
        <v>6.25</v>
      </c>
    </row>
    <row r="76" spans="1:19" x14ac:dyDescent="0.25">
      <c r="A76" s="57">
        <f t="shared" si="1"/>
        <v>74</v>
      </c>
      <c r="B76">
        <v>450</v>
      </c>
      <c r="C76">
        <v>10</v>
      </c>
      <c r="D76" t="s">
        <v>878</v>
      </c>
      <c r="E76">
        <v>3</v>
      </c>
      <c r="F76">
        <v>22.107063913599049</v>
      </c>
      <c r="G76">
        <v>276.31066509009599</v>
      </c>
      <c r="H76">
        <v>8</v>
      </c>
      <c r="I76">
        <v>3.9788735772973833</v>
      </c>
      <c r="J76">
        <v>159.15494309189535</v>
      </c>
      <c r="K76">
        <v>100</v>
      </c>
      <c r="L76">
        <v>30</v>
      </c>
      <c r="M76">
        <v>80</v>
      </c>
      <c r="N76">
        <v>239.976</v>
      </c>
      <c r="O76">
        <v>19.200000000000003</v>
      </c>
      <c r="P76">
        <v>50</v>
      </c>
      <c r="Q76">
        <v>160</v>
      </c>
      <c r="R76">
        <v>250</v>
      </c>
      <c r="S76">
        <v>6.25</v>
      </c>
    </row>
    <row r="77" spans="1:19" x14ac:dyDescent="0.25">
      <c r="A77" s="57">
        <f t="shared" si="1"/>
        <v>75</v>
      </c>
      <c r="B77">
        <v>450</v>
      </c>
      <c r="C77">
        <v>11</v>
      </c>
      <c r="D77" t="s">
        <v>879</v>
      </c>
      <c r="E77">
        <v>4</v>
      </c>
      <c r="F77">
        <v>16.580297935199283</v>
      </c>
      <c r="G77">
        <v>414.46599763514405</v>
      </c>
      <c r="H77">
        <v>0.5</v>
      </c>
      <c r="I77">
        <v>5.3051647697298447</v>
      </c>
      <c r="J77">
        <v>212.20659078919377</v>
      </c>
      <c r="K77">
        <v>100</v>
      </c>
      <c r="L77">
        <v>40</v>
      </c>
      <c r="M77">
        <v>80</v>
      </c>
      <c r="N77">
        <v>239.976</v>
      </c>
      <c r="O77">
        <v>9.6000000000000014</v>
      </c>
      <c r="P77">
        <v>50</v>
      </c>
      <c r="Q77">
        <v>10</v>
      </c>
      <c r="R77">
        <v>3000</v>
      </c>
      <c r="S77">
        <v>75</v>
      </c>
    </row>
    <row r="78" spans="1:19" x14ac:dyDescent="0.25">
      <c r="A78" s="57">
        <f t="shared" si="1"/>
        <v>76</v>
      </c>
      <c r="B78">
        <v>450</v>
      </c>
      <c r="C78">
        <v>12</v>
      </c>
      <c r="D78" t="s">
        <v>880</v>
      </c>
      <c r="E78">
        <v>4</v>
      </c>
      <c r="F78">
        <v>16.580297935199283</v>
      </c>
      <c r="G78">
        <v>414.46599763514405</v>
      </c>
      <c r="H78">
        <v>1</v>
      </c>
      <c r="I78">
        <v>5.3051647697298447</v>
      </c>
      <c r="J78">
        <v>212.20659078919377</v>
      </c>
      <c r="K78">
        <v>100</v>
      </c>
      <c r="L78">
        <v>40</v>
      </c>
      <c r="M78">
        <v>80</v>
      </c>
      <c r="N78">
        <v>239.976</v>
      </c>
      <c r="O78">
        <v>9.6000000000000014</v>
      </c>
      <c r="P78">
        <v>50</v>
      </c>
      <c r="Q78">
        <v>20</v>
      </c>
      <c r="R78">
        <v>1500</v>
      </c>
      <c r="S78">
        <v>37.5</v>
      </c>
    </row>
    <row r="79" spans="1:19" x14ac:dyDescent="0.25">
      <c r="A79" s="57">
        <f t="shared" si="1"/>
        <v>77</v>
      </c>
      <c r="B79">
        <v>450</v>
      </c>
      <c r="C79">
        <v>13</v>
      </c>
      <c r="D79" t="s">
        <v>881</v>
      </c>
      <c r="E79">
        <v>4</v>
      </c>
      <c r="F79">
        <v>16.580297935199283</v>
      </c>
      <c r="G79">
        <v>414.46599763514405</v>
      </c>
      <c r="H79">
        <v>2</v>
      </c>
      <c r="I79">
        <v>5.3051647697298447</v>
      </c>
      <c r="J79">
        <v>212.20659078919377</v>
      </c>
      <c r="K79">
        <v>100</v>
      </c>
      <c r="L79">
        <v>40</v>
      </c>
      <c r="M79">
        <v>80</v>
      </c>
      <c r="N79">
        <v>239.976</v>
      </c>
      <c r="O79">
        <v>9.6000000000000014</v>
      </c>
      <c r="P79">
        <v>50</v>
      </c>
      <c r="Q79">
        <v>40</v>
      </c>
      <c r="R79">
        <v>750</v>
      </c>
      <c r="S79">
        <v>18.75</v>
      </c>
    </row>
    <row r="80" spans="1:19" x14ac:dyDescent="0.25">
      <c r="A80" s="57">
        <f t="shared" si="1"/>
        <v>78</v>
      </c>
      <c r="B80">
        <v>450</v>
      </c>
      <c r="C80">
        <v>14</v>
      </c>
      <c r="D80" t="s">
        <v>882</v>
      </c>
      <c r="E80">
        <v>4</v>
      </c>
      <c r="F80">
        <v>16.580297935199283</v>
      </c>
      <c r="G80">
        <v>414.46599763514405</v>
      </c>
      <c r="H80">
        <v>4</v>
      </c>
      <c r="I80">
        <v>7.9577471545947667</v>
      </c>
      <c r="J80">
        <v>318.3098861837907</v>
      </c>
      <c r="K80">
        <v>100</v>
      </c>
      <c r="L80">
        <v>40</v>
      </c>
      <c r="M80">
        <v>80</v>
      </c>
      <c r="N80">
        <v>239.976</v>
      </c>
      <c r="O80">
        <v>9.6000000000000014</v>
      </c>
      <c r="P80">
        <v>50</v>
      </c>
      <c r="Q80">
        <v>80</v>
      </c>
      <c r="R80">
        <v>250</v>
      </c>
      <c r="S80">
        <v>6.25</v>
      </c>
    </row>
    <row r="81" spans="1:19" x14ac:dyDescent="0.25">
      <c r="A81" s="57">
        <f t="shared" si="1"/>
        <v>79</v>
      </c>
      <c r="B81">
        <v>450</v>
      </c>
      <c r="C81">
        <v>15</v>
      </c>
      <c r="D81" t="s">
        <v>883</v>
      </c>
      <c r="E81">
        <v>4</v>
      </c>
      <c r="F81">
        <v>16.580297935199283</v>
      </c>
      <c r="G81">
        <v>414.46599763514405</v>
      </c>
      <c r="H81">
        <v>8</v>
      </c>
      <c r="I81">
        <v>3.9788735772973833</v>
      </c>
      <c r="J81">
        <v>159.15494309189535</v>
      </c>
      <c r="K81">
        <v>100</v>
      </c>
      <c r="L81">
        <v>40</v>
      </c>
      <c r="M81">
        <v>80</v>
      </c>
      <c r="N81">
        <v>239.976</v>
      </c>
      <c r="O81">
        <v>9.6000000000000014</v>
      </c>
      <c r="P81">
        <v>50</v>
      </c>
      <c r="Q81">
        <v>160</v>
      </c>
      <c r="R81">
        <v>250</v>
      </c>
      <c r="S81">
        <v>6.25</v>
      </c>
    </row>
    <row r="82" spans="1:19" x14ac:dyDescent="0.25">
      <c r="A82" s="57">
        <f t="shared" si="1"/>
        <v>80</v>
      </c>
      <c r="B82">
        <v>450</v>
      </c>
      <c r="C82">
        <v>16</v>
      </c>
      <c r="D82" t="s">
        <v>884</v>
      </c>
      <c r="E82">
        <v>5</v>
      </c>
      <c r="F82">
        <v>19.896357522239136</v>
      </c>
      <c r="G82">
        <v>331.57279810811519</v>
      </c>
      <c r="H82">
        <v>0.5</v>
      </c>
      <c r="I82">
        <v>5.3051647697298447</v>
      </c>
      <c r="J82">
        <v>212.20659078919377</v>
      </c>
      <c r="K82">
        <v>100</v>
      </c>
      <c r="L82">
        <v>50</v>
      </c>
      <c r="M82">
        <v>80</v>
      </c>
      <c r="N82">
        <v>159.98400000000001</v>
      </c>
      <c r="O82">
        <v>9.6000000000000014</v>
      </c>
      <c r="P82">
        <v>50</v>
      </c>
      <c r="Q82">
        <v>10</v>
      </c>
      <c r="R82">
        <v>3000</v>
      </c>
      <c r="S82">
        <v>75</v>
      </c>
    </row>
    <row r="83" spans="1:19" x14ac:dyDescent="0.25">
      <c r="A83" s="57">
        <f t="shared" si="1"/>
        <v>81</v>
      </c>
      <c r="B83">
        <v>450</v>
      </c>
      <c r="C83">
        <v>17</v>
      </c>
      <c r="D83" t="s">
        <v>885</v>
      </c>
      <c r="E83">
        <v>5</v>
      </c>
      <c r="F83">
        <v>19.896357522239136</v>
      </c>
      <c r="G83">
        <v>331.57279810811519</v>
      </c>
      <c r="H83">
        <v>1</v>
      </c>
      <c r="I83">
        <v>5.3051647697298447</v>
      </c>
      <c r="J83">
        <v>212.20659078919377</v>
      </c>
      <c r="K83">
        <v>100</v>
      </c>
      <c r="L83">
        <v>50</v>
      </c>
      <c r="M83">
        <v>80</v>
      </c>
      <c r="N83">
        <v>159.98400000000001</v>
      </c>
      <c r="O83">
        <v>9.6000000000000014</v>
      </c>
      <c r="P83">
        <v>50</v>
      </c>
      <c r="Q83">
        <v>20</v>
      </c>
      <c r="R83">
        <v>1500</v>
      </c>
      <c r="S83">
        <v>37.5</v>
      </c>
    </row>
    <row r="84" spans="1:19" x14ac:dyDescent="0.25">
      <c r="A84" s="57">
        <f t="shared" si="1"/>
        <v>82</v>
      </c>
      <c r="B84">
        <v>450</v>
      </c>
      <c r="C84">
        <v>18</v>
      </c>
      <c r="D84" t="s">
        <v>886</v>
      </c>
      <c r="E84">
        <v>5</v>
      </c>
      <c r="F84">
        <v>19.896357522239136</v>
      </c>
      <c r="G84">
        <v>331.57279810811519</v>
      </c>
      <c r="H84">
        <v>2</v>
      </c>
      <c r="I84">
        <v>5.3051647697298447</v>
      </c>
      <c r="J84">
        <v>212.20659078919377</v>
      </c>
      <c r="K84">
        <v>100</v>
      </c>
      <c r="L84">
        <v>50</v>
      </c>
      <c r="M84">
        <v>80</v>
      </c>
      <c r="N84">
        <v>159.98400000000001</v>
      </c>
      <c r="O84">
        <v>9.6000000000000014</v>
      </c>
      <c r="P84">
        <v>50</v>
      </c>
      <c r="Q84">
        <v>40</v>
      </c>
      <c r="R84">
        <v>750</v>
      </c>
      <c r="S84">
        <v>18.75</v>
      </c>
    </row>
    <row r="85" spans="1:19" x14ac:dyDescent="0.25">
      <c r="A85" s="57">
        <f t="shared" si="1"/>
        <v>83</v>
      </c>
      <c r="B85">
        <v>450</v>
      </c>
      <c r="C85">
        <v>19</v>
      </c>
      <c r="D85" t="s">
        <v>887</v>
      </c>
      <c r="E85">
        <v>5</v>
      </c>
      <c r="F85">
        <v>19.896357522239136</v>
      </c>
      <c r="G85">
        <v>331.57279810811519</v>
      </c>
      <c r="H85">
        <v>4</v>
      </c>
      <c r="I85">
        <v>7.9577471545947667</v>
      </c>
      <c r="J85">
        <v>318.3098861837907</v>
      </c>
      <c r="K85">
        <v>100</v>
      </c>
      <c r="L85">
        <v>50</v>
      </c>
      <c r="M85">
        <v>80</v>
      </c>
      <c r="N85">
        <v>159.98400000000001</v>
      </c>
      <c r="O85">
        <v>9.6000000000000014</v>
      </c>
      <c r="P85">
        <v>50</v>
      </c>
      <c r="Q85">
        <v>80</v>
      </c>
      <c r="R85">
        <v>250</v>
      </c>
      <c r="S85">
        <v>6.25</v>
      </c>
    </row>
    <row r="86" spans="1:19" x14ac:dyDescent="0.25">
      <c r="A86" s="57">
        <f t="shared" si="1"/>
        <v>84</v>
      </c>
      <c r="B86">
        <v>450</v>
      </c>
      <c r="C86">
        <v>20</v>
      </c>
      <c r="D86" t="s">
        <v>888</v>
      </c>
      <c r="E86">
        <v>5</v>
      </c>
      <c r="F86">
        <v>19.896357522239136</v>
      </c>
      <c r="G86">
        <v>331.57279810811519</v>
      </c>
      <c r="H86">
        <v>8</v>
      </c>
      <c r="I86">
        <v>3.9788735772973833</v>
      </c>
      <c r="J86">
        <v>159.15494309189535</v>
      </c>
      <c r="K86">
        <v>100</v>
      </c>
      <c r="L86">
        <v>50</v>
      </c>
      <c r="M86">
        <v>80</v>
      </c>
      <c r="N86">
        <v>159.98400000000001</v>
      </c>
      <c r="O86">
        <v>9.6000000000000014</v>
      </c>
      <c r="P86">
        <v>50</v>
      </c>
      <c r="Q86">
        <v>160</v>
      </c>
      <c r="R86">
        <v>250</v>
      </c>
      <c r="S86">
        <v>6.25</v>
      </c>
    </row>
    <row r="87" spans="1:19" x14ac:dyDescent="0.25">
      <c r="A87" s="57">
        <f t="shared" si="1"/>
        <v>85</v>
      </c>
      <c r="B87">
        <v>450</v>
      </c>
      <c r="C87">
        <v>21</v>
      </c>
      <c r="D87" t="s">
        <v>889</v>
      </c>
      <c r="E87">
        <v>6</v>
      </c>
      <c r="F87">
        <v>16.580297935199283</v>
      </c>
      <c r="G87">
        <v>552.62133018019199</v>
      </c>
      <c r="H87">
        <v>0.5</v>
      </c>
      <c r="I87">
        <v>5.3051647697298447</v>
      </c>
      <c r="J87">
        <v>212.20659078919377</v>
      </c>
      <c r="K87">
        <v>200</v>
      </c>
      <c r="L87">
        <v>30</v>
      </c>
      <c r="M87">
        <v>160</v>
      </c>
      <c r="N87">
        <v>319.96800000000002</v>
      </c>
      <c r="O87">
        <v>9.6000000000000014</v>
      </c>
      <c r="P87">
        <v>50</v>
      </c>
      <c r="Q87">
        <v>10</v>
      </c>
      <c r="R87">
        <v>3000</v>
      </c>
      <c r="S87">
        <v>75</v>
      </c>
    </row>
    <row r="88" spans="1:19" x14ac:dyDescent="0.25">
      <c r="A88" s="57">
        <f t="shared" si="1"/>
        <v>86</v>
      </c>
      <c r="B88">
        <v>450</v>
      </c>
      <c r="C88">
        <v>22</v>
      </c>
      <c r="D88" t="s">
        <v>890</v>
      </c>
      <c r="E88">
        <v>6</v>
      </c>
      <c r="F88">
        <v>16.580297935199283</v>
      </c>
      <c r="G88">
        <v>552.62133018019199</v>
      </c>
      <c r="H88">
        <v>1</v>
      </c>
      <c r="I88">
        <v>5.3051647697298447</v>
      </c>
      <c r="J88">
        <v>212.20659078919377</v>
      </c>
      <c r="K88">
        <v>200</v>
      </c>
      <c r="L88">
        <v>30</v>
      </c>
      <c r="M88">
        <v>160</v>
      </c>
      <c r="N88">
        <v>319.96800000000002</v>
      </c>
      <c r="O88">
        <v>9.6000000000000014</v>
      </c>
      <c r="P88">
        <v>50</v>
      </c>
      <c r="Q88">
        <v>20</v>
      </c>
      <c r="R88">
        <v>1500</v>
      </c>
      <c r="S88">
        <v>37.5</v>
      </c>
    </row>
    <row r="89" spans="1:19" x14ac:dyDescent="0.25">
      <c r="A89" s="57">
        <f t="shared" si="1"/>
        <v>87</v>
      </c>
      <c r="B89">
        <v>450</v>
      </c>
      <c r="C89">
        <v>23</v>
      </c>
      <c r="D89" t="s">
        <v>891</v>
      </c>
      <c r="E89">
        <v>6</v>
      </c>
      <c r="F89">
        <v>16.580297935199283</v>
      </c>
      <c r="G89">
        <v>552.62133018019199</v>
      </c>
      <c r="H89">
        <v>2</v>
      </c>
      <c r="I89">
        <v>5.3051647697298447</v>
      </c>
      <c r="J89">
        <v>212.20659078919377</v>
      </c>
      <c r="K89">
        <v>200</v>
      </c>
      <c r="L89">
        <v>30</v>
      </c>
      <c r="M89">
        <v>160</v>
      </c>
      <c r="N89">
        <v>319.96800000000002</v>
      </c>
      <c r="O89">
        <v>9.6000000000000014</v>
      </c>
      <c r="P89">
        <v>50</v>
      </c>
      <c r="Q89">
        <v>40</v>
      </c>
      <c r="R89">
        <v>750</v>
      </c>
      <c r="S89">
        <v>18.75</v>
      </c>
    </row>
    <row r="90" spans="1:19" x14ac:dyDescent="0.25">
      <c r="A90" s="57">
        <f t="shared" si="1"/>
        <v>88</v>
      </c>
      <c r="B90">
        <v>450</v>
      </c>
      <c r="C90">
        <v>24</v>
      </c>
      <c r="D90" t="s">
        <v>892</v>
      </c>
      <c r="E90">
        <v>6</v>
      </c>
      <c r="F90">
        <v>16.580297935199283</v>
      </c>
      <c r="G90">
        <v>552.62133018019199</v>
      </c>
      <c r="H90">
        <v>4</v>
      </c>
      <c r="I90">
        <v>7.9577471545947667</v>
      </c>
      <c r="J90">
        <v>318.3098861837907</v>
      </c>
      <c r="K90">
        <v>200</v>
      </c>
      <c r="L90">
        <v>30</v>
      </c>
      <c r="M90">
        <v>160</v>
      </c>
      <c r="N90">
        <v>319.96800000000002</v>
      </c>
      <c r="O90">
        <v>9.6000000000000014</v>
      </c>
      <c r="P90">
        <v>50</v>
      </c>
      <c r="Q90">
        <v>80</v>
      </c>
      <c r="R90">
        <v>250</v>
      </c>
      <c r="S90">
        <v>6.25</v>
      </c>
    </row>
    <row r="91" spans="1:19" x14ac:dyDescent="0.25">
      <c r="A91" s="57">
        <f t="shared" si="1"/>
        <v>89</v>
      </c>
      <c r="B91">
        <v>450</v>
      </c>
      <c r="C91">
        <v>25</v>
      </c>
      <c r="D91" t="s">
        <v>893</v>
      </c>
      <c r="E91">
        <v>6</v>
      </c>
      <c r="F91">
        <v>16.580297935199283</v>
      </c>
      <c r="G91">
        <v>552.62133018019199</v>
      </c>
      <c r="H91">
        <v>8</v>
      </c>
      <c r="I91">
        <v>3.9788735772973833</v>
      </c>
      <c r="J91">
        <v>159.15494309189535</v>
      </c>
      <c r="K91">
        <v>200</v>
      </c>
      <c r="L91">
        <v>30</v>
      </c>
      <c r="M91">
        <v>160</v>
      </c>
      <c r="N91">
        <v>319.96800000000002</v>
      </c>
      <c r="O91">
        <v>9.6000000000000014</v>
      </c>
      <c r="P91">
        <v>50</v>
      </c>
      <c r="Q91">
        <v>160</v>
      </c>
      <c r="R91">
        <v>250</v>
      </c>
      <c r="S91">
        <v>6.25</v>
      </c>
    </row>
    <row r="92" spans="1:19" x14ac:dyDescent="0.25">
      <c r="A92" s="57">
        <f t="shared" si="1"/>
        <v>90</v>
      </c>
      <c r="B92">
        <v>450</v>
      </c>
      <c r="C92">
        <v>26</v>
      </c>
      <c r="D92" t="s">
        <v>894</v>
      </c>
      <c r="E92">
        <v>7</v>
      </c>
      <c r="F92">
        <v>28.423367888913059</v>
      </c>
      <c r="G92">
        <v>473.67542586873606</v>
      </c>
      <c r="H92">
        <v>0.5</v>
      </c>
      <c r="I92">
        <v>5.3051647697298447</v>
      </c>
      <c r="J92">
        <v>212.20659078919377</v>
      </c>
      <c r="K92">
        <v>200</v>
      </c>
      <c r="L92">
        <v>35</v>
      </c>
      <c r="M92">
        <v>160</v>
      </c>
      <c r="N92">
        <v>159.98400000000001</v>
      </c>
      <c r="O92">
        <v>9.6000000000000014</v>
      </c>
      <c r="P92">
        <v>50</v>
      </c>
      <c r="Q92">
        <v>10</v>
      </c>
      <c r="R92">
        <v>3000</v>
      </c>
      <c r="S92">
        <v>75</v>
      </c>
    </row>
    <row r="93" spans="1:19" x14ac:dyDescent="0.25">
      <c r="A93" s="57">
        <f t="shared" si="1"/>
        <v>91</v>
      </c>
      <c r="B93">
        <v>450</v>
      </c>
      <c r="C93">
        <v>27</v>
      </c>
      <c r="D93" t="s">
        <v>895</v>
      </c>
      <c r="E93">
        <v>7</v>
      </c>
      <c r="F93">
        <v>28.423367888913059</v>
      </c>
      <c r="G93">
        <v>473.67542586873606</v>
      </c>
      <c r="H93">
        <v>1</v>
      </c>
      <c r="I93">
        <v>5.3051647697298447</v>
      </c>
      <c r="J93">
        <v>212.20659078919377</v>
      </c>
      <c r="K93">
        <v>200</v>
      </c>
      <c r="L93">
        <v>35</v>
      </c>
      <c r="M93">
        <v>160</v>
      </c>
      <c r="N93">
        <v>159.98400000000001</v>
      </c>
      <c r="O93">
        <v>9.6000000000000014</v>
      </c>
      <c r="P93">
        <v>50</v>
      </c>
      <c r="Q93">
        <v>20</v>
      </c>
      <c r="R93">
        <v>1500</v>
      </c>
      <c r="S93">
        <v>37.5</v>
      </c>
    </row>
    <row r="94" spans="1:19" x14ac:dyDescent="0.25">
      <c r="A94" s="57">
        <f t="shared" si="1"/>
        <v>92</v>
      </c>
      <c r="B94">
        <v>450</v>
      </c>
      <c r="C94">
        <v>28</v>
      </c>
      <c r="D94" t="s">
        <v>896</v>
      </c>
      <c r="E94">
        <v>7</v>
      </c>
      <c r="F94">
        <v>28.423367888913059</v>
      </c>
      <c r="G94">
        <v>473.67542586873606</v>
      </c>
      <c r="H94">
        <v>2</v>
      </c>
      <c r="I94">
        <v>5.3051647697298447</v>
      </c>
      <c r="J94">
        <v>212.20659078919377</v>
      </c>
      <c r="K94">
        <v>200</v>
      </c>
      <c r="L94">
        <v>35</v>
      </c>
      <c r="M94">
        <v>160</v>
      </c>
      <c r="N94">
        <v>159.98400000000001</v>
      </c>
      <c r="O94">
        <v>9.6000000000000014</v>
      </c>
      <c r="P94">
        <v>50</v>
      </c>
      <c r="Q94">
        <v>40</v>
      </c>
      <c r="R94">
        <v>750</v>
      </c>
      <c r="S94">
        <v>18.75</v>
      </c>
    </row>
    <row r="95" spans="1:19" x14ac:dyDescent="0.25">
      <c r="A95" s="57">
        <f t="shared" si="1"/>
        <v>93</v>
      </c>
      <c r="B95">
        <v>450</v>
      </c>
      <c r="C95">
        <v>29</v>
      </c>
      <c r="D95" t="s">
        <v>897</v>
      </c>
      <c r="E95">
        <v>7</v>
      </c>
      <c r="F95">
        <v>28.423367888913059</v>
      </c>
      <c r="G95">
        <v>473.67542586873606</v>
      </c>
      <c r="H95">
        <v>4</v>
      </c>
      <c r="I95">
        <v>7.9577471545947667</v>
      </c>
      <c r="J95">
        <v>318.3098861837907</v>
      </c>
      <c r="K95">
        <v>200</v>
      </c>
      <c r="L95">
        <v>35</v>
      </c>
      <c r="M95">
        <v>160</v>
      </c>
      <c r="N95">
        <v>159.98400000000001</v>
      </c>
      <c r="O95">
        <v>9.6000000000000014</v>
      </c>
      <c r="P95">
        <v>50</v>
      </c>
      <c r="Q95">
        <v>80</v>
      </c>
      <c r="R95">
        <v>250</v>
      </c>
      <c r="S95">
        <v>6.25</v>
      </c>
    </row>
    <row r="96" spans="1:19" x14ac:dyDescent="0.25">
      <c r="A96" s="57">
        <f t="shared" si="1"/>
        <v>94</v>
      </c>
      <c r="B96">
        <v>450</v>
      </c>
      <c r="C96">
        <v>30</v>
      </c>
      <c r="D96" t="s">
        <v>898</v>
      </c>
      <c r="E96">
        <v>7</v>
      </c>
      <c r="F96">
        <v>28.423367888913059</v>
      </c>
      <c r="G96">
        <v>473.67542586873606</v>
      </c>
      <c r="H96">
        <v>8</v>
      </c>
      <c r="I96">
        <v>3.9788735772973833</v>
      </c>
      <c r="J96">
        <v>159.15494309189535</v>
      </c>
      <c r="K96">
        <v>200</v>
      </c>
      <c r="L96">
        <v>35</v>
      </c>
      <c r="M96">
        <v>160</v>
      </c>
      <c r="N96">
        <v>159.98400000000001</v>
      </c>
      <c r="O96">
        <v>9.6000000000000014</v>
      </c>
      <c r="P96">
        <v>50</v>
      </c>
      <c r="Q96">
        <v>160</v>
      </c>
      <c r="R96">
        <v>250</v>
      </c>
      <c r="S96">
        <v>6.25</v>
      </c>
    </row>
    <row r="97" spans="1:19" x14ac:dyDescent="0.25">
      <c r="A97" s="57">
        <f t="shared" si="1"/>
        <v>95</v>
      </c>
      <c r="B97">
        <v>450</v>
      </c>
      <c r="C97">
        <v>31</v>
      </c>
      <c r="D97" t="s">
        <v>899</v>
      </c>
      <c r="E97">
        <v>10</v>
      </c>
      <c r="F97">
        <v>19.896357522239136</v>
      </c>
      <c r="G97">
        <v>331.57279810811519</v>
      </c>
      <c r="H97">
        <v>2</v>
      </c>
      <c r="I97">
        <v>5.3051647697298447</v>
      </c>
      <c r="J97">
        <v>212.20659078919377</v>
      </c>
      <c r="K97">
        <v>200</v>
      </c>
      <c r="L97">
        <v>50</v>
      </c>
      <c r="M97">
        <v>160</v>
      </c>
      <c r="N97">
        <v>159.98400000000001</v>
      </c>
      <c r="O97">
        <v>9.6000000000000014</v>
      </c>
      <c r="P97">
        <v>50</v>
      </c>
      <c r="Q97">
        <v>40</v>
      </c>
      <c r="R97">
        <v>750</v>
      </c>
      <c r="S97">
        <v>18.75</v>
      </c>
    </row>
    <row r="98" spans="1:19" x14ac:dyDescent="0.25">
      <c r="A98" s="57">
        <f t="shared" si="1"/>
        <v>96</v>
      </c>
      <c r="B98">
        <v>550</v>
      </c>
      <c r="C98">
        <v>0</v>
      </c>
      <c r="D98" t="s">
        <v>806</v>
      </c>
    </row>
    <row r="99" spans="1:19" x14ac:dyDescent="0.25">
      <c r="A99" s="57">
        <f t="shared" si="1"/>
        <v>97</v>
      </c>
      <c r="B99">
        <v>550</v>
      </c>
      <c r="C99">
        <v>1</v>
      </c>
      <c r="D99" t="s">
        <v>869</v>
      </c>
      <c r="E99">
        <v>2</v>
      </c>
      <c r="F99">
        <v>24.870446902798921</v>
      </c>
      <c r="G99">
        <v>414.46599763514405</v>
      </c>
      <c r="H99">
        <v>0.5</v>
      </c>
      <c r="I99">
        <v>5.3051647697298447</v>
      </c>
      <c r="J99">
        <v>212.20659078919377</v>
      </c>
      <c r="K99">
        <v>100</v>
      </c>
      <c r="L99">
        <v>20</v>
      </c>
      <c r="M99">
        <v>80</v>
      </c>
      <c r="N99">
        <v>319.96800000000002</v>
      </c>
      <c r="O99">
        <v>19.200000000000003</v>
      </c>
      <c r="P99">
        <v>50</v>
      </c>
      <c r="Q99">
        <v>10</v>
      </c>
      <c r="R99">
        <v>3000</v>
      </c>
      <c r="S99">
        <v>75</v>
      </c>
    </row>
    <row r="100" spans="1:19" x14ac:dyDescent="0.25">
      <c r="A100" s="57">
        <f t="shared" si="1"/>
        <v>98</v>
      </c>
      <c r="B100">
        <v>550</v>
      </c>
      <c r="C100">
        <v>2</v>
      </c>
      <c r="D100" t="s">
        <v>870</v>
      </c>
      <c r="E100">
        <v>2</v>
      </c>
      <c r="F100">
        <v>24.870446902798921</v>
      </c>
      <c r="G100">
        <v>414.46599763514405</v>
      </c>
      <c r="H100">
        <v>1</v>
      </c>
      <c r="I100">
        <v>5.3051647697298447</v>
      </c>
      <c r="J100">
        <v>212.20659078919377</v>
      </c>
      <c r="K100">
        <v>100</v>
      </c>
      <c r="L100">
        <v>20</v>
      </c>
      <c r="M100">
        <v>80</v>
      </c>
      <c r="N100">
        <v>319.96800000000002</v>
      </c>
      <c r="O100">
        <v>19.200000000000003</v>
      </c>
      <c r="P100">
        <v>50</v>
      </c>
      <c r="Q100">
        <v>20</v>
      </c>
      <c r="R100">
        <v>1500</v>
      </c>
      <c r="S100">
        <v>37.5</v>
      </c>
    </row>
    <row r="101" spans="1:19" x14ac:dyDescent="0.25">
      <c r="A101" s="57">
        <f t="shared" si="1"/>
        <v>99</v>
      </c>
      <c r="B101">
        <v>550</v>
      </c>
      <c r="C101">
        <v>3</v>
      </c>
      <c r="D101" t="s">
        <v>871</v>
      </c>
      <c r="E101">
        <v>2</v>
      </c>
      <c r="F101">
        <v>24.870446902798921</v>
      </c>
      <c r="G101">
        <v>414.46599763514405</v>
      </c>
      <c r="H101">
        <v>2</v>
      </c>
      <c r="I101">
        <v>5.3051647697298447</v>
      </c>
      <c r="J101">
        <v>212.20659078919377</v>
      </c>
      <c r="K101">
        <v>100</v>
      </c>
      <c r="L101">
        <v>20</v>
      </c>
      <c r="M101">
        <v>80</v>
      </c>
      <c r="N101">
        <v>319.96800000000002</v>
      </c>
      <c r="O101">
        <v>19.200000000000003</v>
      </c>
      <c r="P101">
        <v>50</v>
      </c>
      <c r="Q101">
        <v>40</v>
      </c>
      <c r="R101">
        <v>750</v>
      </c>
      <c r="S101">
        <v>18.75</v>
      </c>
    </row>
    <row r="102" spans="1:19" x14ac:dyDescent="0.25">
      <c r="A102" s="57">
        <f t="shared" si="1"/>
        <v>100</v>
      </c>
      <c r="B102">
        <v>550</v>
      </c>
      <c r="C102">
        <v>4</v>
      </c>
      <c r="D102" t="s">
        <v>872</v>
      </c>
      <c r="E102">
        <v>2</v>
      </c>
      <c r="F102">
        <v>24.870446902798921</v>
      </c>
      <c r="G102">
        <v>414.46599763514405</v>
      </c>
      <c r="H102">
        <v>4</v>
      </c>
      <c r="I102">
        <v>7.9577471545947667</v>
      </c>
      <c r="J102">
        <v>318.3098861837907</v>
      </c>
      <c r="K102">
        <v>100</v>
      </c>
      <c r="L102">
        <v>20</v>
      </c>
      <c r="M102">
        <v>80</v>
      </c>
      <c r="N102">
        <v>319.96800000000002</v>
      </c>
      <c r="O102">
        <v>19.200000000000003</v>
      </c>
      <c r="P102">
        <v>50</v>
      </c>
      <c r="Q102">
        <v>80</v>
      </c>
      <c r="R102">
        <v>250</v>
      </c>
      <c r="S102">
        <v>6.25</v>
      </c>
    </row>
    <row r="103" spans="1:19" x14ac:dyDescent="0.25">
      <c r="A103" s="57">
        <f t="shared" si="1"/>
        <v>101</v>
      </c>
      <c r="B103">
        <v>550</v>
      </c>
      <c r="C103">
        <v>5</v>
      </c>
      <c r="D103" t="s">
        <v>873</v>
      </c>
      <c r="E103">
        <v>2</v>
      </c>
      <c r="F103">
        <v>24.870446902798921</v>
      </c>
      <c r="G103">
        <v>414.46599763514405</v>
      </c>
      <c r="H103">
        <v>8</v>
      </c>
      <c r="I103">
        <v>3.9788735772973833</v>
      </c>
      <c r="J103">
        <v>159.15494309189535</v>
      </c>
      <c r="K103">
        <v>100</v>
      </c>
      <c r="L103">
        <v>20</v>
      </c>
      <c r="M103">
        <v>80</v>
      </c>
      <c r="N103">
        <v>319.96800000000002</v>
      </c>
      <c r="O103">
        <v>19.200000000000003</v>
      </c>
      <c r="P103">
        <v>50</v>
      </c>
      <c r="Q103">
        <v>160</v>
      </c>
      <c r="R103">
        <v>250</v>
      </c>
      <c r="S103">
        <v>6.25</v>
      </c>
    </row>
    <row r="104" spans="1:19" x14ac:dyDescent="0.25">
      <c r="A104" s="57">
        <f t="shared" si="1"/>
        <v>102</v>
      </c>
      <c r="B104">
        <v>550</v>
      </c>
      <c r="C104">
        <v>6</v>
      </c>
      <c r="D104" t="s">
        <v>874</v>
      </c>
      <c r="E104">
        <v>3</v>
      </c>
      <c r="F104">
        <v>22.107063913599049</v>
      </c>
      <c r="G104">
        <v>276.31066509009599</v>
      </c>
      <c r="H104">
        <v>0.5</v>
      </c>
      <c r="I104">
        <v>5.3051647697298447</v>
      </c>
      <c r="J104">
        <v>212.20659078919377</v>
      </c>
      <c r="K104">
        <v>100</v>
      </c>
      <c r="L104">
        <v>30</v>
      </c>
      <c r="M104">
        <v>80</v>
      </c>
      <c r="N104">
        <v>239.976</v>
      </c>
      <c r="O104">
        <v>19.200000000000003</v>
      </c>
      <c r="P104">
        <v>50</v>
      </c>
      <c r="Q104">
        <v>10</v>
      </c>
      <c r="R104">
        <v>3000</v>
      </c>
      <c r="S104">
        <v>75</v>
      </c>
    </row>
    <row r="105" spans="1:19" x14ac:dyDescent="0.25">
      <c r="A105" s="57">
        <f t="shared" si="1"/>
        <v>103</v>
      </c>
      <c r="B105">
        <v>550</v>
      </c>
      <c r="C105">
        <v>7</v>
      </c>
      <c r="D105" t="s">
        <v>875</v>
      </c>
      <c r="E105">
        <v>3</v>
      </c>
      <c r="F105">
        <v>22.107063913599049</v>
      </c>
      <c r="G105">
        <v>276.31066509009599</v>
      </c>
      <c r="H105">
        <v>1</v>
      </c>
      <c r="I105">
        <v>5.3051647697298447</v>
      </c>
      <c r="J105">
        <v>212.20659078919377</v>
      </c>
      <c r="K105">
        <v>100</v>
      </c>
      <c r="L105">
        <v>30</v>
      </c>
      <c r="M105">
        <v>80</v>
      </c>
      <c r="N105">
        <v>239.976</v>
      </c>
      <c r="O105">
        <v>19.200000000000003</v>
      </c>
      <c r="P105">
        <v>50</v>
      </c>
      <c r="Q105">
        <v>20</v>
      </c>
      <c r="R105">
        <v>1500</v>
      </c>
      <c r="S105">
        <v>37.5</v>
      </c>
    </row>
    <row r="106" spans="1:19" x14ac:dyDescent="0.25">
      <c r="A106" s="57">
        <f t="shared" si="1"/>
        <v>104</v>
      </c>
      <c r="B106">
        <v>550</v>
      </c>
      <c r="C106">
        <v>8</v>
      </c>
      <c r="D106" t="s">
        <v>876</v>
      </c>
      <c r="E106">
        <v>3</v>
      </c>
      <c r="F106">
        <v>22.107063913599049</v>
      </c>
      <c r="G106">
        <v>276.31066509009599</v>
      </c>
      <c r="H106">
        <v>2</v>
      </c>
      <c r="I106">
        <v>5.3051647697298447</v>
      </c>
      <c r="J106">
        <v>212.20659078919377</v>
      </c>
      <c r="K106">
        <v>100</v>
      </c>
      <c r="L106">
        <v>30</v>
      </c>
      <c r="M106">
        <v>80</v>
      </c>
      <c r="N106">
        <v>239.976</v>
      </c>
      <c r="O106">
        <v>19.200000000000003</v>
      </c>
      <c r="P106">
        <v>50</v>
      </c>
      <c r="Q106">
        <v>40</v>
      </c>
      <c r="R106">
        <v>750</v>
      </c>
      <c r="S106">
        <v>18.75</v>
      </c>
    </row>
    <row r="107" spans="1:19" x14ac:dyDescent="0.25">
      <c r="A107" s="57">
        <f t="shared" si="1"/>
        <v>105</v>
      </c>
      <c r="B107">
        <v>550</v>
      </c>
      <c r="C107">
        <v>9</v>
      </c>
      <c r="D107" t="s">
        <v>877</v>
      </c>
      <c r="E107">
        <v>3</v>
      </c>
      <c r="F107">
        <v>22.107063913599049</v>
      </c>
      <c r="G107">
        <v>276.31066509009599</v>
      </c>
      <c r="H107">
        <v>4</v>
      </c>
      <c r="I107">
        <v>7.9577471545947667</v>
      </c>
      <c r="J107">
        <v>318.3098861837907</v>
      </c>
      <c r="K107">
        <v>100</v>
      </c>
      <c r="L107">
        <v>30</v>
      </c>
      <c r="M107">
        <v>80</v>
      </c>
      <c r="N107">
        <v>239.976</v>
      </c>
      <c r="O107">
        <v>19.200000000000003</v>
      </c>
      <c r="P107">
        <v>50</v>
      </c>
      <c r="Q107">
        <v>80</v>
      </c>
      <c r="R107">
        <v>250</v>
      </c>
      <c r="S107">
        <v>6.25</v>
      </c>
    </row>
    <row r="108" spans="1:19" x14ac:dyDescent="0.25">
      <c r="A108" s="57">
        <f t="shared" si="1"/>
        <v>106</v>
      </c>
      <c r="B108">
        <v>550</v>
      </c>
      <c r="C108">
        <v>10</v>
      </c>
      <c r="D108" t="s">
        <v>878</v>
      </c>
      <c r="E108">
        <v>3</v>
      </c>
      <c r="F108">
        <v>22.107063913599049</v>
      </c>
      <c r="G108">
        <v>276.31066509009599</v>
      </c>
      <c r="H108">
        <v>8</v>
      </c>
      <c r="I108">
        <v>3.9788735772973833</v>
      </c>
      <c r="J108">
        <v>159.15494309189535</v>
      </c>
      <c r="K108">
        <v>100</v>
      </c>
      <c r="L108">
        <v>30</v>
      </c>
      <c r="M108">
        <v>80</v>
      </c>
      <c r="N108">
        <v>239.976</v>
      </c>
      <c r="O108">
        <v>19.200000000000003</v>
      </c>
      <c r="P108">
        <v>50</v>
      </c>
      <c r="Q108">
        <v>160</v>
      </c>
      <c r="R108">
        <v>250</v>
      </c>
      <c r="S108">
        <v>6.25</v>
      </c>
    </row>
    <row r="109" spans="1:19" x14ac:dyDescent="0.25">
      <c r="A109" s="57">
        <f t="shared" si="1"/>
        <v>107</v>
      </c>
      <c r="B109">
        <v>550</v>
      </c>
      <c r="C109">
        <v>11</v>
      </c>
      <c r="D109" t="s">
        <v>879</v>
      </c>
      <c r="E109">
        <v>4</v>
      </c>
      <c r="F109">
        <v>16.580297935199283</v>
      </c>
      <c r="G109">
        <v>414.46599763514405</v>
      </c>
      <c r="H109">
        <v>0.5</v>
      </c>
      <c r="I109">
        <v>5.3051647697298447</v>
      </c>
      <c r="J109">
        <v>212.20659078919377</v>
      </c>
      <c r="K109">
        <v>100</v>
      </c>
      <c r="L109">
        <v>40</v>
      </c>
      <c r="M109">
        <v>80</v>
      </c>
      <c r="N109">
        <v>239.976</v>
      </c>
      <c r="O109">
        <v>9.6000000000000014</v>
      </c>
      <c r="P109">
        <v>50</v>
      </c>
      <c r="Q109">
        <v>10</v>
      </c>
      <c r="R109">
        <v>3000</v>
      </c>
      <c r="S109">
        <v>75</v>
      </c>
    </row>
    <row r="110" spans="1:19" x14ac:dyDescent="0.25">
      <c r="A110" s="57">
        <f t="shared" si="1"/>
        <v>108</v>
      </c>
      <c r="B110">
        <v>550</v>
      </c>
      <c r="C110">
        <v>12</v>
      </c>
      <c r="D110" t="s">
        <v>880</v>
      </c>
      <c r="E110">
        <v>4</v>
      </c>
      <c r="F110">
        <v>16.580297935199283</v>
      </c>
      <c r="G110">
        <v>414.46599763514405</v>
      </c>
      <c r="H110">
        <v>1</v>
      </c>
      <c r="I110">
        <v>5.3051647697298447</v>
      </c>
      <c r="J110">
        <v>212.20659078919377</v>
      </c>
      <c r="K110">
        <v>100</v>
      </c>
      <c r="L110">
        <v>40</v>
      </c>
      <c r="M110">
        <v>80</v>
      </c>
      <c r="N110">
        <v>239.976</v>
      </c>
      <c r="O110">
        <v>9.6000000000000014</v>
      </c>
      <c r="P110">
        <v>50</v>
      </c>
      <c r="Q110">
        <v>20</v>
      </c>
      <c r="R110">
        <v>1500</v>
      </c>
      <c r="S110">
        <v>37.5</v>
      </c>
    </row>
    <row r="111" spans="1:19" x14ac:dyDescent="0.25">
      <c r="A111" s="57">
        <f t="shared" si="1"/>
        <v>109</v>
      </c>
      <c r="B111">
        <v>550</v>
      </c>
      <c r="C111">
        <v>13</v>
      </c>
      <c r="D111" t="s">
        <v>881</v>
      </c>
      <c r="E111">
        <v>4</v>
      </c>
      <c r="F111">
        <v>16.580297935199283</v>
      </c>
      <c r="G111">
        <v>414.46599763514405</v>
      </c>
      <c r="H111">
        <v>2</v>
      </c>
      <c r="I111">
        <v>5.3051647697298447</v>
      </c>
      <c r="J111">
        <v>212.20659078919377</v>
      </c>
      <c r="K111">
        <v>100</v>
      </c>
      <c r="L111">
        <v>40</v>
      </c>
      <c r="M111">
        <v>80</v>
      </c>
      <c r="N111">
        <v>239.976</v>
      </c>
      <c r="O111">
        <v>9.6000000000000014</v>
      </c>
      <c r="P111">
        <v>50</v>
      </c>
      <c r="Q111">
        <v>40</v>
      </c>
      <c r="R111">
        <v>750</v>
      </c>
      <c r="S111">
        <v>18.75</v>
      </c>
    </row>
    <row r="112" spans="1:19" x14ac:dyDescent="0.25">
      <c r="A112" s="57">
        <f t="shared" si="1"/>
        <v>110</v>
      </c>
      <c r="B112">
        <v>550</v>
      </c>
      <c r="C112">
        <v>14</v>
      </c>
      <c r="D112" t="s">
        <v>882</v>
      </c>
      <c r="E112">
        <v>4</v>
      </c>
      <c r="F112">
        <v>16.580297935199283</v>
      </c>
      <c r="G112">
        <v>414.46599763514405</v>
      </c>
      <c r="H112">
        <v>4</v>
      </c>
      <c r="I112">
        <v>7.9577471545947667</v>
      </c>
      <c r="J112">
        <v>318.3098861837907</v>
      </c>
      <c r="K112">
        <v>100</v>
      </c>
      <c r="L112">
        <v>40</v>
      </c>
      <c r="M112">
        <v>80</v>
      </c>
      <c r="N112">
        <v>239.976</v>
      </c>
      <c r="O112">
        <v>9.6000000000000014</v>
      </c>
      <c r="P112">
        <v>50</v>
      </c>
      <c r="Q112">
        <v>80</v>
      </c>
      <c r="R112">
        <v>250</v>
      </c>
      <c r="S112">
        <v>6.25</v>
      </c>
    </row>
    <row r="113" spans="1:19" x14ac:dyDescent="0.25">
      <c r="A113" s="57">
        <f t="shared" si="1"/>
        <v>111</v>
      </c>
      <c r="B113">
        <v>550</v>
      </c>
      <c r="C113">
        <v>15</v>
      </c>
      <c r="D113" t="s">
        <v>883</v>
      </c>
      <c r="E113">
        <v>4</v>
      </c>
      <c r="F113">
        <v>16.580297935199283</v>
      </c>
      <c r="G113">
        <v>414.46599763514405</v>
      </c>
      <c r="H113">
        <v>8</v>
      </c>
      <c r="I113">
        <v>3.9788735772973833</v>
      </c>
      <c r="J113">
        <v>159.15494309189535</v>
      </c>
      <c r="K113">
        <v>100</v>
      </c>
      <c r="L113">
        <v>40</v>
      </c>
      <c r="M113">
        <v>80</v>
      </c>
      <c r="N113">
        <v>239.976</v>
      </c>
      <c r="O113">
        <v>9.6000000000000014</v>
      </c>
      <c r="P113">
        <v>50</v>
      </c>
      <c r="Q113">
        <v>160</v>
      </c>
      <c r="R113">
        <v>250</v>
      </c>
      <c r="S113">
        <v>6.25</v>
      </c>
    </row>
    <row r="114" spans="1:19" x14ac:dyDescent="0.25">
      <c r="A114" s="57">
        <f t="shared" si="1"/>
        <v>112</v>
      </c>
      <c r="B114">
        <v>550</v>
      </c>
      <c r="C114">
        <v>16</v>
      </c>
      <c r="D114" t="s">
        <v>884</v>
      </c>
      <c r="E114">
        <v>5</v>
      </c>
      <c r="F114">
        <v>19.896357522239136</v>
      </c>
      <c r="G114">
        <v>331.57279810811519</v>
      </c>
      <c r="H114">
        <v>0.5</v>
      </c>
      <c r="I114">
        <v>5.3051647697298447</v>
      </c>
      <c r="J114">
        <v>212.20659078919377</v>
      </c>
      <c r="K114">
        <v>100</v>
      </c>
      <c r="L114">
        <v>50</v>
      </c>
      <c r="M114">
        <v>80</v>
      </c>
      <c r="N114">
        <v>159.98400000000001</v>
      </c>
      <c r="O114">
        <v>9.6000000000000014</v>
      </c>
      <c r="P114">
        <v>50</v>
      </c>
      <c r="Q114">
        <v>10</v>
      </c>
      <c r="R114">
        <v>3000</v>
      </c>
      <c r="S114">
        <v>75</v>
      </c>
    </row>
    <row r="115" spans="1:19" x14ac:dyDescent="0.25">
      <c r="A115" s="57">
        <f t="shared" si="1"/>
        <v>113</v>
      </c>
      <c r="B115">
        <v>550</v>
      </c>
      <c r="C115">
        <v>17</v>
      </c>
      <c r="D115" t="s">
        <v>885</v>
      </c>
      <c r="E115">
        <v>5</v>
      </c>
      <c r="F115">
        <v>19.896357522239136</v>
      </c>
      <c r="G115">
        <v>331.57279810811519</v>
      </c>
      <c r="H115">
        <v>1</v>
      </c>
      <c r="I115">
        <v>5.3051647697298447</v>
      </c>
      <c r="J115">
        <v>212.20659078919377</v>
      </c>
      <c r="K115">
        <v>100</v>
      </c>
      <c r="L115">
        <v>50</v>
      </c>
      <c r="M115">
        <v>80</v>
      </c>
      <c r="N115">
        <v>159.98400000000001</v>
      </c>
      <c r="O115">
        <v>9.6000000000000014</v>
      </c>
      <c r="P115">
        <v>50</v>
      </c>
      <c r="Q115">
        <v>20</v>
      </c>
      <c r="R115">
        <v>1500</v>
      </c>
      <c r="S115">
        <v>37.5</v>
      </c>
    </row>
    <row r="116" spans="1:19" x14ac:dyDescent="0.25">
      <c r="A116" s="57">
        <f t="shared" si="1"/>
        <v>114</v>
      </c>
      <c r="B116">
        <v>550</v>
      </c>
      <c r="C116">
        <v>18</v>
      </c>
      <c r="D116" t="s">
        <v>886</v>
      </c>
      <c r="E116">
        <v>5</v>
      </c>
      <c r="F116">
        <v>19.896357522239136</v>
      </c>
      <c r="G116">
        <v>331.57279810811519</v>
      </c>
      <c r="H116">
        <v>2</v>
      </c>
      <c r="I116">
        <v>5.3051647697298447</v>
      </c>
      <c r="J116">
        <v>212.20659078919377</v>
      </c>
      <c r="K116">
        <v>100</v>
      </c>
      <c r="L116">
        <v>50</v>
      </c>
      <c r="M116">
        <v>80</v>
      </c>
      <c r="N116">
        <v>159.98400000000001</v>
      </c>
      <c r="O116">
        <v>9.6000000000000014</v>
      </c>
      <c r="P116">
        <v>50</v>
      </c>
      <c r="Q116">
        <v>40</v>
      </c>
      <c r="R116">
        <v>750</v>
      </c>
      <c r="S116">
        <v>18.75</v>
      </c>
    </row>
    <row r="117" spans="1:19" x14ac:dyDescent="0.25">
      <c r="A117" s="57">
        <f t="shared" si="1"/>
        <v>115</v>
      </c>
      <c r="B117">
        <v>550</v>
      </c>
      <c r="C117">
        <v>19</v>
      </c>
      <c r="D117" t="s">
        <v>887</v>
      </c>
      <c r="E117">
        <v>5</v>
      </c>
      <c r="F117">
        <v>19.896357522239136</v>
      </c>
      <c r="G117">
        <v>331.57279810811519</v>
      </c>
      <c r="H117">
        <v>4</v>
      </c>
      <c r="I117">
        <v>7.9577471545947667</v>
      </c>
      <c r="J117">
        <v>318.3098861837907</v>
      </c>
      <c r="K117">
        <v>100</v>
      </c>
      <c r="L117">
        <v>50</v>
      </c>
      <c r="M117">
        <v>80</v>
      </c>
      <c r="N117">
        <v>159.98400000000001</v>
      </c>
      <c r="O117">
        <v>9.6000000000000014</v>
      </c>
      <c r="P117">
        <v>50</v>
      </c>
      <c r="Q117">
        <v>80</v>
      </c>
      <c r="R117">
        <v>250</v>
      </c>
      <c r="S117">
        <v>6.25</v>
      </c>
    </row>
    <row r="118" spans="1:19" x14ac:dyDescent="0.25">
      <c r="A118" s="57">
        <f t="shared" si="1"/>
        <v>116</v>
      </c>
      <c r="B118">
        <v>550</v>
      </c>
      <c r="C118">
        <v>20</v>
      </c>
      <c r="D118" t="s">
        <v>888</v>
      </c>
      <c r="E118">
        <v>5</v>
      </c>
      <c r="F118">
        <v>19.896357522239136</v>
      </c>
      <c r="G118">
        <v>331.57279810811519</v>
      </c>
      <c r="H118">
        <v>8</v>
      </c>
      <c r="I118">
        <v>3.9788735772973833</v>
      </c>
      <c r="J118">
        <v>159.15494309189535</v>
      </c>
      <c r="K118">
        <v>100</v>
      </c>
      <c r="L118">
        <v>50</v>
      </c>
      <c r="M118">
        <v>80</v>
      </c>
      <c r="N118">
        <v>159.98400000000001</v>
      </c>
      <c r="O118">
        <v>9.6000000000000014</v>
      </c>
      <c r="P118">
        <v>50</v>
      </c>
      <c r="Q118">
        <v>160</v>
      </c>
      <c r="R118">
        <v>250</v>
      </c>
      <c r="S118">
        <v>6.25</v>
      </c>
    </row>
    <row r="119" spans="1:19" x14ac:dyDescent="0.25">
      <c r="A119" s="57">
        <f t="shared" si="1"/>
        <v>117</v>
      </c>
      <c r="B119">
        <v>550</v>
      </c>
      <c r="C119">
        <v>21</v>
      </c>
      <c r="D119" t="s">
        <v>889</v>
      </c>
      <c r="E119">
        <v>6</v>
      </c>
      <c r="F119">
        <v>16.580297935199283</v>
      </c>
      <c r="G119">
        <v>552.62133018019199</v>
      </c>
      <c r="H119">
        <v>0.5</v>
      </c>
      <c r="I119">
        <v>5.3051647697298447</v>
      </c>
      <c r="J119">
        <v>212.20659078919377</v>
      </c>
      <c r="K119">
        <v>200</v>
      </c>
      <c r="L119">
        <v>30</v>
      </c>
      <c r="M119">
        <v>160</v>
      </c>
      <c r="N119">
        <v>319.96800000000002</v>
      </c>
      <c r="O119">
        <v>9.6000000000000014</v>
      </c>
      <c r="P119">
        <v>50</v>
      </c>
      <c r="Q119">
        <v>10</v>
      </c>
      <c r="R119">
        <v>3000</v>
      </c>
      <c r="S119">
        <v>75</v>
      </c>
    </row>
    <row r="120" spans="1:19" x14ac:dyDescent="0.25">
      <c r="A120" s="57">
        <f t="shared" si="1"/>
        <v>118</v>
      </c>
      <c r="B120">
        <v>550</v>
      </c>
      <c r="C120">
        <v>22</v>
      </c>
      <c r="D120" t="s">
        <v>890</v>
      </c>
      <c r="E120">
        <v>6</v>
      </c>
      <c r="F120">
        <v>16.580297935199283</v>
      </c>
      <c r="G120">
        <v>552.62133018019199</v>
      </c>
      <c r="H120">
        <v>1</v>
      </c>
      <c r="I120">
        <v>5.3051647697298447</v>
      </c>
      <c r="J120">
        <v>212.20659078919377</v>
      </c>
      <c r="K120">
        <v>200</v>
      </c>
      <c r="L120">
        <v>30</v>
      </c>
      <c r="M120">
        <v>160</v>
      </c>
      <c r="N120">
        <v>319.96800000000002</v>
      </c>
      <c r="O120">
        <v>9.6000000000000014</v>
      </c>
      <c r="P120">
        <v>50</v>
      </c>
      <c r="Q120">
        <v>20</v>
      </c>
      <c r="R120">
        <v>1500</v>
      </c>
      <c r="S120">
        <v>37.5</v>
      </c>
    </row>
    <row r="121" spans="1:19" x14ac:dyDescent="0.25">
      <c r="A121" s="57">
        <f t="shared" si="1"/>
        <v>119</v>
      </c>
      <c r="B121">
        <v>550</v>
      </c>
      <c r="C121">
        <v>23</v>
      </c>
      <c r="D121" t="s">
        <v>891</v>
      </c>
      <c r="E121">
        <v>6</v>
      </c>
      <c r="F121">
        <v>16.580297935199283</v>
      </c>
      <c r="G121">
        <v>552.62133018019199</v>
      </c>
      <c r="H121">
        <v>2</v>
      </c>
      <c r="I121">
        <v>5.3051647697298447</v>
      </c>
      <c r="J121">
        <v>212.20659078919377</v>
      </c>
      <c r="K121">
        <v>200</v>
      </c>
      <c r="L121">
        <v>30</v>
      </c>
      <c r="M121">
        <v>160</v>
      </c>
      <c r="N121">
        <v>319.96800000000002</v>
      </c>
      <c r="O121">
        <v>9.6000000000000014</v>
      </c>
      <c r="P121">
        <v>50</v>
      </c>
      <c r="Q121">
        <v>40</v>
      </c>
      <c r="R121">
        <v>750</v>
      </c>
      <c r="S121">
        <v>18.75</v>
      </c>
    </row>
    <row r="122" spans="1:19" x14ac:dyDescent="0.25">
      <c r="A122" s="57">
        <f t="shared" si="1"/>
        <v>120</v>
      </c>
      <c r="B122">
        <v>550</v>
      </c>
      <c r="C122">
        <v>24</v>
      </c>
      <c r="D122" t="s">
        <v>892</v>
      </c>
      <c r="E122">
        <v>6</v>
      </c>
      <c r="F122">
        <v>16.580297935199283</v>
      </c>
      <c r="G122">
        <v>552.62133018019199</v>
      </c>
      <c r="H122">
        <v>4</v>
      </c>
      <c r="I122">
        <v>7.9577471545947667</v>
      </c>
      <c r="J122">
        <v>318.3098861837907</v>
      </c>
      <c r="K122">
        <v>200</v>
      </c>
      <c r="L122">
        <v>30</v>
      </c>
      <c r="M122">
        <v>160</v>
      </c>
      <c r="N122">
        <v>319.96800000000002</v>
      </c>
      <c r="O122">
        <v>9.6000000000000014</v>
      </c>
      <c r="P122">
        <v>50</v>
      </c>
      <c r="Q122">
        <v>80</v>
      </c>
      <c r="R122">
        <v>250</v>
      </c>
      <c r="S122">
        <v>6.25</v>
      </c>
    </row>
    <row r="123" spans="1:19" x14ac:dyDescent="0.25">
      <c r="A123" s="57">
        <f t="shared" si="1"/>
        <v>121</v>
      </c>
      <c r="B123">
        <v>550</v>
      </c>
      <c r="C123">
        <v>25</v>
      </c>
      <c r="D123" t="s">
        <v>893</v>
      </c>
      <c r="E123">
        <v>6</v>
      </c>
      <c r="F123">
        <v>16.580297935199283</v>
      </c>
      <c r="G123">
        <v>552.62133018019199</v>
      </c>
      <c r="H123">
        <v>8</v>
      </c>
      <c r="I123">
        <v>3.9788735772973833</v>
      </c>
      <c r="J123">
        <v>159.15494309189535</v>
      </c>
      <c r="K123">
        <v>200</v>
      </c>
      <c r="L123">
        <v>30</v>
      </c>
      <c r="M123">
        <v>160</v>
      </c>
      <c r="N123">
        <v>319.96800000000002</v>
      </c>
      <c r="O123">
        <v>9.6000000000000014</v>
      </c>
      <c r="P123">
        <v>50</v>
      </c>
      <c r="Q123">
        <v>160</v>
      </c>
      <c r="R123">
        <v>250</v>
      </c>
      <c r="S123">
        <v>6.25</v>
      </c>
    </row>
    <row r="124" spans="1:19" x14ac:dyDescent="0.25">
      <c r="A124" s="57">
        <f t="shared" si="1"/>
        <v>122</v>
      </c>
      <c r="B124">
        <v>550</v>
      </c>
      <c r="C124">
        <v>26</v>
      </c>
      <c r="D124" t="s">
        <v>894</v>
      </c>
      <c r="E124">
        <v>7</v>
      </c>
      <c r="F124">
        <v>28.423367888913059</v>
      </c>
      <c r="G124">
        <v>473.67542586873606</v>
      </c>
      <c r="H124">
        <v>0.5</v>
      </c>
      <c r="I124">
        <v>5.3051647697298447</v>
      </c>
      <c r="J124">
        <v>212.20659078919377</v>
      </c>
      <c r="K124">
        <v>200</v>
      </c>
      <c r="L124">
        <v>35</v>
      </c>
      <c r="M124">
        <v>160</v>
      </c>
      <c r="N124">
        <v>159.98400000000001</v>
      </c>
      <c r="O124">
        <v>9.6000000000000014</v>
      </c>
      <c r="P124">
        <v>50</v>
      </c>
      <c r="Q124">
        <v>10</v>
      </c>
      <c r="R124">
        <v>3000</v>
      </c>
      <c r="S124">
        <v>75</v>
      </c>
    </row>
    <row r="125" spans="1:19" x14ac:dyDescent="0.25">
      <c r="A125" s="57">
        <f t="shared" si="1"/>
        <v>123</v>
      </c>
      <c r="B125">
        <v>550</v>
      </c>
      <c r="C125">
        <v>27</v>
      </c>
      <c r="D125" t="s">
        <v>895</v>
      </c>
      <c r="E125">
        <v>7</v>
      </c>
      <c r="F125">
        <v>28.423367888913059</v>
      </c>
      <c r="G125">
        <v>473.67542586873606</v>
      </c>
      <c r="H125">
        <v>1</v>
      </c>
      <c r="I125">
        <v>5.3051647697298447</v>
      </c>
      <c r="J125">
        <v>212.20659078919377</v>
      </c>
      <c r="K125">
        <v>200</v>
      </c>
      <c r="L125">
        <v>35</v>
      </c>
      <c r="M125">
        <v>160</v>
      </c>
      <c r="N125">
        <v>159.98400000000001</v>
      </c>
      <c r="O125">
        <v>9.6000000000000014</v>
      </c>
      <c r="P125">
        <v>50</v>
      </c>
      <c r="Q125">
        <v>20</v>
      </c>
      <c r="R125">
        <v>1500</v>
      </c>
      <c r="S125">
        <v>37.5</v>
      </c>
    </row>
    <row r="126" spans="1:19" x14ac:dyDescent="0.25">
      <c r="A126" s="57">
        <f t="shared" si="1"/>
        <v>124</v>
      </c>
      <c r="B126">
        <v>550</v>
      </c>
      <c r="C126">
        <v>28</v>
      </c>
      <c r="D126" t="s">
        <v>896</v>
      </c>
      <c r="E126">
        <v>7</v>
      </c>
      <c r="F126">
        <v>28.423367888913059</v>
      </c>
      <c r="G126">
        <v>473.67542586873606</v>
      </c>
      <c r="H126">
        <v>2</v>
      </c>
      <c r="I126">
        <v>5.3051647697298447</v>
      </c>
      <c r="J126">
        <v>212.20659078919377</v>
      </c>
      <c r="K126">
        <v>200</v>
      </c>
      <c r="L126">
        <v>35</v>
      </c>
      <c r="M126">
        <v>160</v>
      </c>
      <c r="N126">
        <v>159.98400000000001</v>
      </c>
      <c r="O126">
        <v>9.6000000000000014</v>
      </c>
      <c r="P126">
        <v>50</v>
      </c>
      <c r="Q126">
        <v>40</v>
      </c>
      <c r="R126">
        <v>750</v>
      </c>
      <c r="S126">
        <v>18.75</v>
      </c>
    </row>
    <row r="127" spans="1:19" x14ac:dyDescent="0.25">
      <c r="A127" s="57">
        <f t="shared" si="1"/>
        <v>125</v>
      </c>
      <c r="B127">
        <v>550</v>
      </c>
      <c r="C127">
        <v>29</v>
      </c>
      <c r="D127" t="s">
        <v>897</v>
      </c>
      <c r="E127">
        <v>7</v>
      </c>
      <c r="F127">
        <v>28.423367888913059</v>
      </c>
      <c r="G127">
        <v>473.67542586873606</v>
      </c>
      <c r="H127">
        <v>4</v>
      </c>
      <c r="I127">
        <v>7.9577471545947667</v>
      </c>
      <c r="J127">
        <v>318.3098861837907</v>
      </c>
      <c r="K127">
        <v>200</v>
      </c>
      <c r="L127">
        <v>35</v>
      </c>
      <c r="M127">
        <v>160</v>
      </c>
      <c r="N127">
        <v>159.98400000000001</v>
      </c>
      <c r="O127">
        <v>9.6000000000000014</v>
      </c>
      <c r="P127">
        <v>50</v>
      </c>
      <c r="Q127">
        <v>80</v>
      </c>
      <c r="R127">
        <v>250</v>
      </c>
      <c r="S127">
        <v>6.25</v>
      </c>
    </row>
    <row r="128" spans="1:19" x14ac:dyDescent="0.25">
      <c r="A128" s="57">
        <f t="shared" si="1"/>
        <v>126</v>
      </c>
      <c r="B128">
        <v>550</v>
      </c>
      <c r="C128">
        <v>30</v>
      </c>
      <c r="D128" t="s">
        <v>898</v>
      </c>
      <c r="E128">
        <v>7</v>
      </c>
      <c r="F128">
        <v>28.423367888913059</v>
      </c>
      <c r="G128">
        <v>473.67542586873606</v>
      </c>
      <c r="H128">
        <v>8</v>
      </c>
      <c r="I128">
        <v>3.9788735772973833</v>
      </c>
      <c r="J128">
        <v>159.15494309189535</v>
      </c>
      <c r="K128">
        <v>200</v>
      </c>
      <c r="L128">
        <v>35</v>
      </c>
      <c r="M128">
        <v>160</v>
      </c>
      <c r="N128">
        <v>159.98400000000001</v>
      </c>
      <c r="O128">
        <v>9.6000000000000014</v>
      </c>
      <c r="P128">
        <v>50</v>
      </c>
      <c r="Q128">
        <v>160</v>
      </c>
      <c r="R128">
        <v>250</v>
      </c>
      <c r="S128">
        <v>6.25</v>
      </c>
    </row>
    <row r="129" spans="1:19" x14ac:dyDescent="0.25">
      <c r="A129" s="57">
        <f t="shared" si="1"/>
        <v>127</v>
      </c>
      <c r="B129">
        <v>550</v>
      </c>
      <c r="C129">
        <v>31</v>
      </c>
      <c r="D129" t="s">
        <v>899</v>
      </c>
      <c r="E129">
        <v>10</v>
      </c>
      <c r="F129">
        <v>19.896357522239136</v>
      </c>
      <c r="G129">
        <v>331.57279810811519</v>
      </c>
      <c r="H129">
        <v>2</v>
      </c>
      <c r="I129">
        <v>5.3051647697298447</v>
      </c>
      <c r="J129">
        <v>212.20659078919377</v>
      </c>
      <c r="K129">
        <v>200</v>
      </c>
      <c r="L129">
        <v>50</v>
      </c>
      <c r="M129">
        <v>160</v>
      </c>
      <c r="N129">
        <v>159.98400000000001</v>
      </c>
      <c r="O129">
        <v>9.6000000000000014</v>
      </c>
      <c r="P129">
        <v>50</v>
      </c>
      <c r="Q129">
        <v>40</v>
      </c>
      <c r="R129">
        <v>750</v>
      </c>
      <c r="S129">
        <v>18.75</v>
      </c>
    </row>
    <row r="130" spans="1:19" x14ac:dyDescent="0.25">
      <c r="A130" s="57">
        <f t="shared" si="1"/>
        <v>128</v>
      </c>
      <c r="B130">
        <v>650</v>
      </c>
      <c r="C130">
        <v>0</v>
      </c>
      <c r="D130" t="s">
        <v>806</v>
      </c>
    </row>
    <row r="131" spans="1:19" x14ac:dyDescent="0.25">
      <c r="A131" s="57">
        <f t="shared" si="1"/>
        <v>129</v>
      </c>
      <c r="B131">
        <v>650</v>
      </c>
      <c r="C131">
        <v>1</v>
      </c>
      <c r="D131" t="s">
        <v>900</v>
      </c>
      <c r="E131">
        <v>2</v>
      </c>
      <c r="F131">
        <v>37.305670354198398</v>
      </c>
      <c r="G131">
        <v>621.69899645271619</v>
      </c>
      <c r="H131">
        <v>0.5</v>
      </c>
      <c r="I131">
        <v>7.9577471545947667</v>
      </c>
      <c r="J131">
        <v>318.3098861837907</v>
      </c>
      <c r="K131">
        <v>100</v>
      </c>
      <c r="L131">
        <v>20</v>
      </c>
      <c r="M131">
        <v>80</v>
      </c>
      <c r="N131">
        <v>213.31199999999998</v>
      </c>
      <c r="O131">
        <v>12.8</v>
      </c>
      <c r="P131">
        <v>50</v>
      </c>
      <c r="Q131">
        <v>10</v>
      </c>
      <c r="R131">
        <v>2000</v>
      </c>
      <c r="S131">
        <v>50</v>
      </c>
    </row>
    <row r="132" spans="1:19" x14ac:dyDescent="0.25">
      <c r="A132" s="57">
        <f t="shared" ref="A132:A195" si="2">A131+1</f>
        <v>130</v>
      </c>
      <c r="B132">
        <v>650</v>
      </c>
      <c r="C132">
        <v>2</v>
      </c>
      <c r="D132" t="s">
        <v>901</v>
      </c>
      <c r="E132">
        <v>2</v>
      </c>
      <c r="F132">
        <v>37.305670354198398</v>
      </c>
      <c r="G132">
        <v>621.69899645271619</v>
      </c>
      <c r="H132">
        <v>1</v>
      </c>
      <c r="I132">
        <v>7.9577471545947667</v>
      </c>
      <c r="J132">
        <v>318.3098861837907</v>
      </c>
      <c r="K132">
        <v>100</v>
      </c>
      <c r="L132">
        <v>20</v>
      </c>
      <c r="M132">
        <v>80</v>
      </c>
      <c r="N132">
        <v>213.31199999999998</v>
      </c>
      <c r="O132">
        <v>12.8</v>
      </c>
      <c r="P132">
        <v>50</v>
      </c>
      <c r="Q132">
        <v>20</v>
      </c>
      <c r="R132">
        <v>1000</v>
      </c>
      <c r="S132">
        <v>25</v>
      </c>
    </row>
    <row r="133" spans="1:19" x14ac:dyDescent="0.25">
      <c r="A133" s="57">
        <f t="shared" si="2"/>
        <v>131</v>
      </c>
      <c r="B133">
        <v>650</v>
      </c>
      <c r="C133">
        <v>3</v>
      </c>
      <c r="D133" t="s">
        <v>902</v>
      </c>
      <c r="E133">
        <v>2</v>
      </c>
      <c r="F133">
        <v>37.305670354198398</v>
      </c>
      <c r="G133">
        <v>621.69899645271619</v>
      </c>
      <c r="H133">
        <v>2</v>
      </c>
      <c r="I133">
        <v>7.9577471545947667</v>
      </c>
      <c r="J133">
        <v>318.3098861837907</v>
      </c>
      <c r="K133">
        <v>100</v>
      </c>
      <c r="L133">
        <v>20</v>
      </c>
      <c r="M133">
        <v>80</v>
      </c>
      <c r="N133">
        <v>213.31199999999998</v>
      </c>
      <c r="O133">
        <v>12.8</v>
      </c>
      <c r="P133">
        <v>50</v>
      </c>
      <c r="Q133">
        <v>40</v>
      </c>
      <c r="R133">
        <v>500</v>
      </c>
      <c r="S133">
        <v>12.5</v>
      </c>
    </row>
    <row r="134" spans="1:19" x14ac:dyDescent="0.25">
      <c r="A134" s="57">
        <f t="shared" si="2"/>
        <v>132</v>
      </c>
      <c r="B134">
        <v>650</v>
      </c>
      <c r="C134">
        <v>4</v>
      </c>
      <c r="D134" t="s">
        <v>903</v>
      </c>
      <c r="E134">
        <v>2</v>
      </c>
      <c r="F134">
        <v>37.305670354198398</v>
      </c>
      <c r="G134">
        <v>621.69899645271619</v>
      </c>
      <c r="H134">
        <v>4</v>
      </c>
      <c r="I134">
        <v>7.9577471545947667</v>
      </c>
      <c r="J134">
        <v>318.3098861837907</v>
      </c>
      <c r="K134">
        <v>100</v>
      </c>
      <c r="L134">
        <v>20</v>
      </c>
      <c r="M134">
        <v>80</v>
      </c>
      <c r="N134">
        <v>213.31199999999998</v>
      </c>
      <c r="O134">
        <v>12.8</v>
      </c>
      <c r="P134">
        <v>50</v>
      </c>
      <c r="Q134">
        <v>80</v>
      </c>
      <c r="R134">
        <v>250</v>
      </c>
      <c r="S134">
        <v>6.25</v>
      </c>
    </row>
    <row r="135" spans="1:19" x14ac:dyDescent="0.25">
      <c r="A135" s="57">
        <f t="shared" si="2"/>
        <v>133</v>
      </c>
      <c r="B135">
        <v>650</v>
      </c>
      <c r="C135">
        <v>5</v>
      </c>
      <c r="D135" t="s">
        <v>904</v>
      </c>
      <c r="E135">
        <v>2</v>
      </c>
      <c r="F135">
        <v>37.305670354198398</v>
      </c>
      <c r="G135">
        <v>621.69899645271619</v>
      </c>
      <c r="H135">
        <v>8</v>
      </c>
      <c r="I135">
        <v>3.9788735772973833</v>
      </c>
      <c r="J135">
        <v>159.15494309189535</v>
      </c>
      <c r="K135">
        <v>100</v>
      </c>
      <c r="L135">
        <v>20</v>
      </c>
      <c r="M135">
        <v>80</v>
      </c>
      <c r="N135">
        <v>213.31199999999998</v>
      </c>
      <c r="O135">
        <v>12.8</v>
      </c>
      <c r="P135">
        <v>50</v>
      </c>
      <c r="Q135">
        <v>160</v>
      </c>
      <c r="R135">
        <v>250</v>
      </c>
      <c r="S135">
        <v>6.25</v>
      </c>
    </row>
    <row r="136" spans="1:19" x14ac:dyDescent="0.25">
      <c r="A136" s="57">
        <f t="shared" si="2"/>
        <v>134</v>
      </c>
      <c r="B136">
        <v>650</v>
      </c>
      <c r="C136">
        <v>6</v>
      </c>
      <c r="D136" t="s">
        <v>905</v>
      </c>
      <c r="E136">
        <v>3</v>
      </c>
      <c r="F136">
        <v>33.160595870398566</v>
      </c>
      <c r="G136">
        <v>414.46599763514411</v>
      </c>
      <c r="H136">
        <v>0.5</v>
      </c>
      <c r="I136">
        <v>7.9577471545947667</v>
      </c>
      <c r="J136">
        <v>318.3098861837907</v>
      </c>
      <c r="K136">
        <v>100</v>
      </c>
      <c r="L136">
        <v>30</v>
      </c>
      <c r="M136">
        <v>80</v>
      </c>
      <c r="N136">
        <v>159.98400000000001</v>
      </c>
      <c r="O136">
        <v>12.8</v>
      </c>
      <c r="P136">
        <v>50</v>
      </c>
      <c r="Q136">
        <v>10</v>
      </c>
      <c r="R136">
        <v>2000</v>
      </c>
      <c r="S136">
        <v>50</v>
      </c>
    </row>
    <row r="137" spans="1:19" x14ac:dyDescent="0.25">
      <c r="A137" s="57">
        <f t="shared" si="2"/>
        <v>135</v>
      </c>
      <c r="B137">
        <v>650</v>
      </c>
      <c r="C137">
        <v>7</v>
      </c>
      <c r="D137" t="s">
        <v>906</v>
      </c>
      <c r="E137">
        <v>3</v>
      </c>
      <c r="F137">
        <v>33.160595870398566</v>
      </c>
      <c r="G137">
        <v>414.46599763514411</v>
      </c>
      <c r="H137">
        <v>1</v>
      </c>
      <c r="I137">
        <v>7.9577471545947667</v>
      </c>
      <c r="J137">
        <v>318.3098861837907</v>
      </c>
      <c r="K137">
        <v>100</v>
      </c>
      <c r="L137">
        <v>30</v>
      </c>
      <c r="M137">
        <v>80</v>
      </c>
      <c r="N137">
        <v>159.98400000000001</v>
      </c>
      <c r="O137">
        <v>12.8</v>
      </c>
      <c r="P137">
        <v>50</v>
      </c>
      <c r="Q137">
        <v>20</v>
      </c>
      <c r="R137">
        <v>1000</v>
      </c>
      <c r="S137">
        <v>25</v>
      </c>
    </row>
    <row r="138" spans="1:19" x14ac:dyDescent="0.25">
      <c r="A138" s="57">
        <f t="shared" si="2"/>
        <v>136</v>
      </c>
      <c r="B138">
        <v>650</v>
      </c>
      <c r="C138">
        <v>8</v>
      </c>
      <c r="D138" t="s">
        <v>907</v>
      </c>
      <c r="E138">
        <v>3</v>
      </c>
      <c r="F138">
        <v>33.160595870398566</v>
      </c>
      <c r="G138">
        <v>414.46599763514411</v>
      </c>
      <c r="H138">
        <v>2</v>
      </c>
      <c r="I138">
        <v>7.9577471545947667</v>
      </c>
      <c r="J138">
        <v>318.3098861837907</v>
      </c>
      <c r="K138">
        <v>100</v>
      </c>
      <c r="L138">
        <v>30</v>
      </c>
      <c r="M138">
        <v>80</v>
      </c>
      <c r="N138">
        <v>159.98400000000001</v>
      </c>
      <c r="O138">
        <v>12.8</v>
      </c>
      <c r="P138">
        <v>50</v>
      </c>
      <c r="Q138">
        <v>40</v>
      </c>
      <c r="R138">
        <v>500</v>
      </c>
      <c r="S138">
        <v>12.5</v>
      </c>
    </row>
    <row r="139" spans="1:19" x14ac:dyDescent="0.25">
      <c r="A139" s="57">
        <f t="shared" si="2"/>
        <v>137</v>
      </c>
      <c r="B139">
        <v>650</v>
      </c>
      <c r="C139">
        <v>9</v>
      </c>
      <c r="D139" t="s">
        <v>908</v>
      </c>
      <c r="E139">
        <v>3</v>
      </c>
      <c r="F139">
        <v>33.160595870398566</v>
      </c>
      <c r="G139">
        <v>414.46599763514411</v>
      </c>
      <c r="H139">
        <v>4</v>
      </c>
      <c r="I139">
        <v>7.9577471545947667</v>
      </c>
      <c r="J139">
        <v>318.3098861837907</v>
      </c>
      <c r="K139">
        <v>100</v>
      </c>
      <c r="L139">
        <v>30</v>
      </c>
      <c r="M139">
        <v>80</v>
      </c>
      <c r="N139">
        <v>159.98400000000001</v>
      </c>
      <c r="O139">
        <v>12.8</v>
      </c>
      <c r="P139">
        <v>50</v>
      </c>
      <c r="Q139">
        <v>80</v>
      </c>
      <c r="R139">
        <v>250</v>
      </c>
      <c r="S139">
        <v>6.25</v>
      </c>
    </row>
    <row r="140" spans="1:19" x14ac:dyDescent="0.25">
      <c r="A140" s="57">
        <f t="shared" si="2"/>
        <v>138</v>
      </c>
      <c r="B140">
        <v>650</v>
      </c>
      <c r="C140">
        <v>10</v>
      </c>
      <c r="D140" t="s">
        <v>909</v>
      </c>
      <c r="E140">
        <v>3</v>
      </c>
      <c r="F140">
        <v>33.160595870398566</v>
      </c>
      <c r="G140">
        <v>414.46599763514411</v>
      </c>
      <c r="H140">
        <v>8</v>
      </c>
      <c r="I140">
        <v>3.9788735772973833</v>
      </c>
      <c r="J140">
        <v>159.15494309189535</v>
      </c>
      <c r="K140">
        <v>100</v>
      </c>
      <c r="L140">
        <v>30</v>
      </c>
      <c r="M140">
        <v>80</v>
      </c>
      <c r="N140">
        <v>159.98400000000001</v>
      </c>
      <c r="O140">
        <v>12.8</v>
      </c>
      <c r="P140">
        <v>50</v>
      </c>
      <c r="Q140">
        <v>160</v>
      </c>
      <c r="R140">
        <v>250</v>
      </c>
      <c r="S140">
        <v>6.25</v>
      </c>
    </row>
    <row r="141" spans="1:19" x14ac:dyDescent="0.25">
      <c r="A141" s="57">
        <f t="shared" si="2"/>
        <v>139</v>
      </c>
      <c r="B141">
        <v>650</v>
      </c>
      <c r="C141">
        <v>11</v>
      </c>
      <c r="D141" t="s">
        <v>910</v>
      </c>
      <c r="E141">
        <v>4</v>
      </c>
      <c r="F141">
        <v>24.870446902798921</v>
      </c>
      <c r="G141">
        <v>621.69899645271619</v>
      </c>
      <c r="H141">
        <v>0.5</v>
      </c>
      <c r="I141">
        <v>7.9577471545947667</v>
      </c>
      <c r="J141">
        <v>318.3098861837907</v>
      </c>
      <c r="K141">
        <v>100</v>
      </c>
      <c r="L141">
        <v>40</v>
      </c>
      <c r="M141">
        <v>80</v>
      </c>
      <c r="N141">
        <v>159.98400000000001</v>
      </c>
      <c r="O141">
        <v>6.4</v>
      </c>
      <c r="P141">
        <v>50</v>
      </c>
      <c r="Q141">
        <v>10</v>
      </c>
      <c r="R141">
        <v>2000</v>
      </c>
      <c r="S141">
        <v>50</v>
      </c>
    </row>
    <row r="142" spans="1:19" x14ac:dyDescent="0.25">
      <c r="A142" s="57">
        <f t="shared" si="2"/>
        <v>140</v>
      </c>
      <c r="B142">
        <v>650</v>
      </c>
      <c r="C142">
        <v>12</v>
      </c>
      <c r="D142" t="s">
        <v>911</v>
      </c>
      <c r="E142">
        <v>4</v>
      </c>
      <c r="F142">
        <v>24.870446902798921</v>
      </c>
      <c r="G142">
        <v>621.69899645271619</v>
      </c>
      <c r="H142">
        <v>1</v>
      </c>
      <c r="I142">
        <v>7.9577471545947667</v>
      </c>
      <c r="J142">
        <v>318.3098861837907</v>
      </c>
      <c r="K142">
        <v>100</v>
      </c>
      <c r="L142">
        <v>40</v>
      </c>
      <c r="M142">
        <v>80</v>
      </c>
      <c r="N142">
        <v>159.98400000000001</v>
      </c>
      <c r="O142">
        <v>6.4</v>
      </c>
      <c r="P142">
        <v>50</v>
      </c>
      <c r="Q142">
        <v>20</v>
      </c>
      <c r="R142">
        <v>1000</v>
      </c>
      <c r="S142">
        <v>25</v>
      </c>
    </row>
    <row r="143" spans="1:19" x14ac:dyDescent="0.25">
      <c r="A143" s="57">
        <f t="shared" si="2"/>
        <v>141</v>
      </c>
      <c r="B143">
        <v>650</v>
      </c>
      <c r="C143">
        <v>13</v>
      </c>
      <c r="D143" t="s">
        <v>912</v>
      </c>
      <c r="E143">
        <v>4</v>
      </c>
      <c r="F143">
        <v>24.870446902798921</v>
      </c>
      <c r="G143">
        <v>621.69899645271619</v>
      </c>
      <c r="H143">
        <v>2</v>
      </c>
      <c r="I143">
        <v>7.9577471545947667</v>
      </c>
      <c r="J143">
        <v>318.3098861837907</v>
      </c>
      <c r="K143">
        <v>100</v>
      </c>
      <c r="L143">
        <v>40</v>
      </c>
      <c r="M143">
        <v>80</v>
      </c>
      <c r="N143">
        <v>159.98400000000001</v>
      </c>
      <c r="O143">
        <v>6.4</v>
      </c>
      <c r="P143">
        <v>50</v>
      </c>
      <c r="Q143">
        <v>40</v>
      </c>
      <c r="R143">
        <v>500</v>
      </c>
      <c r="S143">
        <v>12.5</v>
      </c>
    </row>
    <row r="144" spans="1:19" x14ac:dyDescent="0.25">
      <c r="A144" s="57">
        <f t="shared" si="2"/>
        <v>142</v>
      </c>
      <c r="B144">
        <v>650</v>
      </c>
      <c r="C144">
        <v>14</v>
      </c>
      <c r="D144" t="s">
        <v>913</v>
      </c>
      <c r="E144">
        <v>4</v>
      </c>
      <c r="F144">
        <v>24.870446902798921</v>
      </c>
      <c r="G144">
        <v>621.69899645271619</v>
      </c>
      <c r="H144">
        <v>4</v>
      </c>
      <c r="I144">
        <v>7.9577471545947667</v>
      </c>
      <c r="J144">
        <v>318.3098861837907</v>
      </c>
      <c r="K144">
        <v>100</v>
      </c>
      <c r="L144">
        <v>40</v>
      </c>
      <c r="M144">
        <v>80</v>
      </c>
      <c r="N144">
        <v>159.98400000000001</v>
      </c>
      <c r="O144">
        <v>6.4</v>
      </c>
      <c r="P144">
        <v>50</v>
      </c>
      <c r="Q144">
        <v>80</v>
      </c>
      <c r="R144">
        <v>250</v>
      </c>
      <c r="S144">
        <v>6.25</v>
      </c>
    </row>
    <row r="145" spans="1:19" x14ac:dyDescent="0.25">
      <c r="A145" s="57">
        <f t="shared" si="2"/>
        <v>143</v>
      </c>
      <c r="B145">
        <v>650</v>
      </c>
      <c r="C145">
        <v>15</v>
      </c>
      <c r="D145" t="s">
        <v>914</v>
      </c>
      <c r="E145">
        <v>4</v>
      </c>
      <c r="F145">
        <v>24.870446902798921</v>
      </c>
      <c r="G145">
        <v>621.69899645271619</v>
      </c>
      <c r="H145">
        <v>8</v>
      </c>
      <c r="I145">
        <v>3.9788735772973833</v>
      </c>
      <c r="J145">
        <v>159.15494309189535</v>
      </c>
      <c r="K145">
        <v>100</v>
      </c>
      <c r="L145">
        <v>40</v>
      </c>
      <c r="M145">
        <v>80</v>
      </c>
      <c r="N145">
        <v>159.98400000000001</v>
      </c>
      <c r="O145">
        <v>6.4</v>
      </c>
      <c r="P145">
        <v>50</v>
      </c>
      <c r="Q145">
        <v>160</v>
      </c>
      <c r="R145">
        <v>250</v>
      </c>
      <c r="S145">
        <v>6.25</v>
      </c>
    </row>
    <row r="146" spans="1:19" x14ac:dyDescent="0.25">
      <c r="A146" s="57">
        <f t="shared" si="2"/>
        <v>144</v>
      </c>
      <c r="B146">
        <v>650</v>
      </c>
      <c r="C146">
        <v>16</v>
      </c>
      <c r="D146" t="s">
        <v>915</v>
      </c>
      <c r="E146">
        <v>5</v>
      </c>
      <c r="F146">
        <v>29.844536283358714</v>
      </c>
      <c r="G146">
        <v>497.35919716217279</v>
      </c>
      <c r="H146">
        <v>0.5</v>
      </c>
      <c r="I146">
        <v>7.9577471545947667</v>
      </c>
      <c r="J146">
        <v>318.3098861837907</v>
      </c>
      <c r="K146">
        <v>100</v>
      </c>
      <c r="L146">
        <v>50</v>
      </c>
      <c r="M146">
        <v>80</v>
      </c>
      <c r="N146">
        <v>106.65599999999999</v>
      </c>
      <c r="O146">
        <v>6.4</v>
      </c>
      <c r="P146">
        <v>50</v>
      </c>
      <c r="Q146">
        <v>10</v>
      </c>
      <c r="R146">
        <v>2000</v>
      </c>
      <c r="S146">
        <v>50</v>
      </c>
    </row>
    <row r="147" spans="1:19" x14ac:dyDescent="0.25">
      <c r="A147" s="57">
        <f t="shared" si="2"/>
        <v>145</v>
      </c>
      <c r="B147">
        <v>650</v>
      </c>
      <c r="C147">
        <v>17</v>
      </c>
      <c r="D147" t="s">
        <v>916</v>
      </c>
      <c r="E147">
        <v>5</v>
      </c>
      <c r="F147">
        <v>29.844536283358714</v>
      </c>
      <c r="G147">
        <v>497.35919716217279</v>
      </c>
      <c r="H147">
        <v>1</v>
      </c>
      <c r="I147">
        <v>7.9577471545947667</v>
      </c>
      <c r="J147">
        <v>318.3098861837907</v>
      </c>
      <c r="K147">
        <v>100</v>
      </c>
      <c r="L147">
        <v>50</v>
      </c>
      <c r="M147">
        <v>80</v>
      </c>
      <c r="N147">
        <v>106.65599999999999</v>
      </c>
      <c r="O147">
        <v>6.4</v>
      </c>
      <c r="P147">
        <v>50</v>
      </c>
      <c r="Q147">
        <v>20</v>
      </c>
      <c r="R147">
        <v>1000</v>
      </c>
      <c r="S147">
        <v>25</v>
      </c>
    </row>
    <row r="148" spans="1:19" x14ac:dyDescent="0.25">
      <c r="A148" s="57">
        <f t="shared" si="2"/>
        <v>146</v>
      </c>
      <c r="B148">
        <v>650</v>
      </c>
      <c r="C148">
        <v>18</v>
      </c>
      <c r="D148" t="s">
        <v>917</v>
      </c>
      <c r="E148">
        <v>5</v>
      </c>
      <c r="F148">
        <v>29.844536283358714</v>
      </c>
      <c r="G148">
        <v>497.35919716217279</v>
      </c>
      <c r="H148">
        <v>2</v>
      </c>
      <c r="I148">
        <v>7.9577471545947667</v>
      </c>
      <c r="J148">
        <v>318.3098861837907</v>
      </c>
      <c r="K148">
        <v>100</v>
      </c>
      <c r="L148">
        <v>50</v>
      </c>
      <c r="M148">
        <v>80</v>
      </c>
      <c r="N148">
        <v>106.65599999999999</v>
      </c>
      <c r="O148">
        <v>6.4</v>
      </c>
      <c r="P148">
        <v>50</v>
      </c>
      <c r="Q148">
        <v>40</v>
      </c>
      <c r="R148">
        <v>500</v>
      </c>
      <c r="S148">
        <v>12.5</v>
      </c>
    </row>
    <row r="149" spans="1:19" x14ac:dyDescent="0.25">
      <c r="A149" s="57">
        <f t="shared" si="2"/>
        <v>147</v>
      </c>
      <c r="B149">
        <v>650</v>
      </c>
      <c r="C149">
        <v>19</v>
      </c>
      <c r="D149" t="s">
        <v>918</v>
      </c>
      <c r="E149">
        <v>5</v>
      </c>
      <c r="F149">
        <v>29.844536283358714</v>
      </c>
      <c r="G149">
        <v>497.35919716217279</v>
      </c>
      <c r="H149">
        <v>4</v>
      </c>
      <c r="I149">
        <v>7.9577471545947667</v>
      </c>
      <c r="J149">
        <v>318.3098861837907</v>
      </c>
      <c r="K149">
        <v>100</v>
      </c>
      <c r="L149">
        <v>50</v>
      </c>
      <c r="M149">
        <v>80</v>
      </c>
      <c r="N149">
        <v>106.65599999999999</v>
      </c>
      <c r="O149">
        <v>6.4</v>
      </c>
      <c r="P149">
        <v>50</v>
      </c>
      <c r="Q149">
        <v>80</v>
      </c>
      <c r="R149">
        <v>250</v>
      </c>
      <c r="S149">
        <v>6.25</v>
      </c>
    </row>
    <row r="150" spans="1:19" x14ac:dyDescent="0.25">
      <c r="A150" s="57">
        <f t="shared" si="2"/>
        <v>148</v>
      </c>
      <c r="B150">
        <v>650</v>
      </c>
      <c r="C150">
        <v>20</v>
      </c>
      <c r="D150" t="s">
        <v>919</v>
      </c>
      <c r="E150">
        <v>5</v>
      </c>
      <c r="F150">
        <v>29.844536283358714</v>
      </c>
      <c r="G150">
        <v>497.35919716217279</v>
      </c>
      <c r="H150">
        <v>8</v>
      </c>
      <c r="I150">
        <v>3.9788735772973833</v>
      </c>
      <c r="J150">
        <v>159.15494309189535</v>
      </c>
      <c r="K150">
        <v>100</v>
      </c>
      <c r="L150">
        <v>50</v>
      </c>
      <c r="M150">
        <v>80</v>
      </c>
      <c r="N150">
        <v>106.65599999999999</v>
      </c>
      <c r="O150">
        <v>6.4</v>
      </c>
      <c r="P150">
        <v>50</v>
      </c>
      <c r="Q150">
        <v>160</v>
      </c>
      <c r="R150">
        <v>250</v>
      </c>
      <c r="S150">
        <v>6.25</v>
      </c>
    </row>
    <row r="151" spans="1:19" x14ac:dyDescent="0.25">
      <c r="A151" s="57">
        <f t="shared" si="2"/>
        <v>149</v>
      </c>
      <c r="B151">
        <v>650</v>
      </c>
      <c r="C151">
        <v>21</v>
      </c>
      <c r="D151" t="s">
        <v>920</v>
      </c>
      <c r="E151">
        <v>6</v>
      </c>
      <c r="F151">
        <v>24.870446902798928</v>
      </c>
      <c r="G151">
        <v>828.93199527028821</v>
      </c>
      <c r="H151">
        <v>0.5</v>
      </c>
      <c r="I151">
        <v>7.9577471545947667</v>
      </c>
      <c r="J151">
        <v>318.3098861837907</v>
      </c>
      <c r="K151">
        <v>200</v>
      </c>
      <c r="L151">
        <v>30</v>
      </c>
      <c r="M151">
        <v>160</v>
      </c>
      <c r="N151">
        <v>213.31199999999998</v>
      </c>
      <c r="O151">
        <v>6.4</v>
      </c>
      <c r="P151">
        <v>50</v>
      </c>
      <c r="Q151">
        <v>10</v>
      </c>
      <c r="R151">
        <v>2000</v>
      </c>
      <c r="S151">
        <v>50</v>
      </c>
    </row>
    <row r="152" spans="1:19" x14ac:dyDescent="0.25">
      <c r="A152" s="57">
        <f t="shared" si="2"/>
        <v>150</v>
      </c>
      <c r="B152">
        <v>650</v>
      </c>
      <c r="C152">
        <v>22</v>
      </c>
      <c r="D152" t="s">
        <v>921</v>
      </c>
      <c r="E152">
        <v>6</v>
      </c>
      <c r="F152">
        <v>24.870446902798928</v>
      </c>
      <c r="G152">
        <v>828.93199527028821</v>
      </c>
      <c r="H152">
        <v>1</v>
      </c>
      <c r="I152">
        <v>7.9577471545947667</v>
      </c>
      <c r="J152">
        <v>318.3098861837907</v>
      </c>
      <c r="K152">
        <v>200</v>
      </c>
      <c r="L152">
        <v>30</v>
      </c>
      <c r="M152">
        <v>160</v>
      </c>
      <c r="N152">
        <v>213.31199999999998</v>
      </c>
      <c r="O152">
        <v>6.4</v>
      </c>
      <c r="P152">
        <v>50</v>
      </c>
      <c r="Q152">
        <v>20</v>
      </c>
      <c r="R152">
        <v>1000</v>
      </c>
      <c r="S152">
        <v>25</v>
      </c>
    </row>
    <row r="153" spans="1:19" x14ac:dyDescent="0.25">
      <c r="A153" s="57">
        <f t="shared" si="2"/>
        <v>151</v>
      </c>
      <c r="B153">
        <v>650</v>
      </c>
      <c r="C153">
        <v>23</v>
      </c>
      <c r="D153" t="s">
        <v>922</v>
      </c>
      <c r="E153">
        <v>6</v>
      </c>
      <c r="F153">
        <v>24.870446902798928</v>
      </c>
      <c r="G153">
        <v>828.93199527028821</v>
      </c>
      <c r="H153">
        <v>2</v>
      </c>
      <c r="I153">
        <v>7.9577471545947667</v>
      </c>
      <c r="J153">
        <v>318.3098861837907</v>
      </c>
      <c r="K153">
        <v>200</v>
      </c>
      <c r="L153">
        <v>30</v>
      </c>
      <c r="M153">
        <v>160</v>
      </c>
      <c r="N153">
        <v>213.31199999999998</v>
      </c>
      <c r="O153">
        <v>6.4</v>
      </c>
      <c r="P153">
        <v>50</v>
      </c>
      <c r="Q153">
        <v>40</v>
      </c>
      <c r="R153">
        <v>500</v>
      </c>
      <c r="S153">
        <v>12.5</v>
      </c>
    </row>
    <row r="154" spans="1:19" x14ac:dyDescent="0.25">
      <c r="A154" s="57">
        <f t="shared" si="2"/>
        <v>152</v>
      </c>
      <c r="B154">
        <v>650</v>
      </c>
      <c r="C154">
        <v>24</v>
      </c>
      <c r="D154" t="s">
        <v>923</v>
      </c>
      <c r="E154">
        <v>6</v>
      </c>
      <c r="F154">
        <v>24.870446902798928</v>
      </c>
      <c r="G154">
        <v>828.93199527028821</v>
      </c>
      <c r="H154">
        <v>4</v>
      </c>
      <c r="I154">
        <v>7.9577471545947667</v>
      </c>
      <c r="J154">
        <v>318.3098861837907</v>
      </c>
      <c r="K154">
        <v>200</v>
      </c>
      <c r="L154">
        <v>30</v>
      </c>
      <c r="M154">
        <v>160</v>
      </c>
      <c r="N154">
        <v>213.31199999999998</v>
      </c>
      <c r="O154">
        <v>6.4</v>
      </c>
      <c r="P154">
        <v>50</v>
      </c>
      <c r="Q154">
        <v>80</v>
      </c>
      <c r="R154">
        <v>250</v>
      </c>
      <c r="S154">
        <v>6.25</v>
      </c>
    </row>
    <row r="155" spans="1:19" x14ac:dyDescent="0.25">
      <c r="A155" s="57">
        <f t="shared" si="2"/>
        <v>153</v>
      </c>
      <c r="B155">
        <v>650</v>
      </c>
      <c r="C155">
        <v>25</v>
      </c>
      <c r="D155" t="s">
        <v>924</v>
      </c>
      <c r="E155">
        <v>6</v>
      </c>
      <c r="F155">
        <v>24.870446902798928</v>
      </c>
      <c r="G155">
        <v>828.93199527028821</v>
      </c>
      <c r="H155">
        <v>8</v>
      </c>
      <c r="I155">
        <v>3.9788735772973833</v>
      </c>
      <c r="J155">
        <v>159.15494309189535</v>
      </c>
      <c r="K155">
        <v>200</v>
      </c>
      <c r="L155">
        <v>30</v>
      </c>
      <c r="M155">
        <v>160</v>
      </c>
      <c r="N155">
        <v>213.31199999999998</v>
      </c>
      <c r="O155">
        <v>6.4</v>
      </c>
      <c r="P155">
        <v>50</v>
      </c>
      <c r="Q155">
        <v>160</v>
      </c>
      <c r="R155">
        <v>250</v>
      </c>
      <c r="S155">
        <v>6.25</v>
      </c>
    </row>
    <row r="156" spans="1:19" x14ac:dyDescent="0.25">
      <c r="A156" s="57">
        <f t="shared" si="2"/>
        <v>154</v>
      </c>
      <c r="B156">
        <v>650</v>
      </c>
      <c r="C156">
        <v>26</v>
      </c>
      <c r="D156" t="s">
        <v>925</v>
      </c>
      <c r="E156">
        <v>7</v>
      </c>
      <c r="F156">
        <v>42.635051833369594</v>
      </c>
      <c r="G156">
        <v>710.5131388031042</v>
      </c>
      <c r="H156">
        <v>0.5</v>
      </c>
      <c r="I156">
        <v>7.9577471545947667</v>
      </c>
      <c r="J156">
        <v>318.3098861837907</v>
      </c>
      <c r="K156">
        <v>200</v>
      </c>
      <c r="L156">
        <v>35</v>
      </c>
      <c r="M156">
        <v>160</v>
      </c>
      <c r="N156">
        <v>106.65599999999999</v>
      </c>
      <c r="O156">
        <v>6.4</v>
      </c>
      <c r="P156">
        <v>50</v>
      </c>
      <c r="Q156">
        <v>10</v>
      </c>
      <c r="R156">
        <v>2000</v>
      </c>
      <c r="S156">
        <v>50</v>
      </c>
    </row>
    <row r="157" spans="1:19" x14ac:dyDescent="0.25">
      <c r="A157" s="57">
        <f t="shared" si="2"/>
        <v>155</v>
      </c>
      <c r="B157">
        <v>650</v>
      </c>
      <c r="C157">
        <v>27</v>
      </c>
      <c r="D157" t="s">
        <v>926</v>
      </c>
      <c r="E157">
        <v>7</v>
      </c>
      <c r="F157">
        <v>42.635051833369594</v>
      </c>
      <c r="G157">
        <v>710.5131388031042</v>
      </c>
      <c r="H157">
        <v>1</v>
      </c>
      <c r="I157">
        <v>7.9577471545947667</v>
      </c>
      <c r="J157">
        <v>318.3098861837907</v>
      </c>
      <c r="K157">
        <v>200</v>
      </c>
      <c r="L157">
        <v>35</v>
      </c>
      <c r="M157">
        <v>160</v>
      </c>
      <c r="N157">
        <v>106.65599999999999</v>
      </c>
      <c r="O157">
        <v>6.4</v>
      </c>
      <c r="P157">
        <v>50</v>
      </c>
      <c r="Q157">
        <v>20</v>
      </c>
      <c r="R157">
        <v>1000</v>
      </c>
      <c r="S157">
        <v>25</v>
      </c>
    </row>
    <row r="158" spans="1:19" x14ac:dyDescent="0.25">
      <c r="A158" s="57">
        <f t="shared" si="2"/>
        <v>156</v>
      </c>
      <c r="B158">
        <v>650</v>
      </c>
      <c r="C158">
        <v>28</v>
      </c>
      <c r="D158" t="s">
        <v>927</v>
      </c>
      <c r="E158">
        <v>7</v>
      </c>
      <c r="F158">
        <v>42.635051833369594</v>
      </c>
      <c r="G158">
        <v>710.5131388031042</v>
      </c>
      <c r="H158">
        <v>2</v>
      </c>
      <c r="I158">
        <v>7.9577471545947667</v>
      </c>
      <c r="J158">
        <v>318.3098861837907</v>
      </c>
      <c r="K158">
        <v>200</v>
      </c>
      <c r="L158">
        <v>35</v>
      </c>
      <c r="M158">
        <v>160</v>
      </c>
      <c r="N158">
        <v>106.65599999999999</v>
      </c>
      <c r="O158">
        <v>6.4</v>
      </c>
      <c r="P158">
        <v>50</v>
      </c>
      <c r="Q158">
        <v>40</v>
      </c>
      <c r="R158">
        <v>500</v>
      </c>
      <c r="S158">
        <v>12.5</v>
      </c>
    </row>
    <row r="159" spans="1:19" x14ac:dyDescent="0.25">
      <c r="A159" s="57">
        <f t="shared" si="2"/>
        <v>157</v>
      </c>
      <c r="B159">
        <v>650</v>
      </c>
      <c r="C159">
        <v>29</v>
      </c>
      <c r="D159" t="s">
        <v>928</v>
      </c>
      <c r="E159">
        <v>7</v>
      </c>
      <c r="F159">
        <v>42.635051833369594</v>
      </c>
      <c r="G159">
        <v>710.5131388031042</v>
      </c>
      <c r="H159">
        <v>4</v>
      </c>
      <c r="I159">
        <v>7.9577471545947667</v>
      </c>
      <c r="J159">
        <v>318.3098861837907</v>
      </c>
      <c r="K159">
        <v>200</v>
      </c>
      <c r="L159">
        <v>35</v>
      </c>
      <c r="M159">
        <v>160</v>
      </c>
      <c r="N159">
        <v>106.65599999999999</v>
      </c>
      <c r="O159">
        <v>6.4</v>
      </c>
      <c r="P159">
        <v>50</v>
      </c>
      <c r="Q159">
        <v>80</v>
      </c>
      <c r="R159">
        <v>250</v>
      </c>
      <c r="S159">
        <v>6.25</v>
      </c>
    </row>
    <row r="160" spans="1:19" x14ac:dyDescent="0.25">
      <c r="A160" s="57">
        <f t="shared" si="2"/>
        <v>158</v>
      </c>
      <c r="B160">
        <v>650</v>
      </c>
      <c r="C160">
        <v>30</v>
      </c>
      <c r="D160" t="s">
        <v>929</v>
      </c>
      <c r="E160">
        <v>7</v>
      </c>
      <c r="F160">
        <v>42.635051833369594</v>
      </c>
      <c r="G160">
        <v>710.5131388031042</v>
      </c>
      <c r="H160">
        <v>8</v>
      </c>
      <c r="I160">
        <v>3.9788735772973833</v>
      </c>
      <c r="J160">
        <v>159.15494309189535</v>
      </c>
      <c r="K160">
        <v>200</v>
      </c>
      <c r="L160">
        <v>35</v>
      </c>
      <c r="M160">
        <v>160</v>
      </c>
      <c r="N160">
        <v>106.65599999999999</v>
      </c>
      <c r="O160">
        <v>6.4</v>
      </c>
      <c r="P160">
        <v>50</v>
      </c>
      <c r="Q160">
        <v>160</v>
      </c>
      <c r="R160">
        <v>250</v>
      </c>
      <c r="S160">
        <v>6.25</v>
      </c>
    </row>
    <row r="161" spans="1:19" x14ac:dyDescent="0.25">
      <c r="A161" s="57">
        <f t="shared" si="2"/>
        <v>159</v>
      </c>
      <c r="B161">
        <v>650</v>
      </c>
      <c r="C161">
        <v>31</v>
      </c>
      <c r="D161" t="s">
        <v>930</v>
      </c>
      <c r="E161">
        <v>10</v>
      </c>
      <c r="F161">
        <v>29.844536283358714</v>
      </c>
      <c r="G161">
        <v>497.35919716217279</v>
      </c>
      <c r="H161">
        <v>2</v>
      </c>
      <c r="I161">
        <v>7.9577471545947667</v>
      </c>
      <c r="J161">
        <v>318.3098861837907</v>
      </c>
      <c r="K161">
        <v>200</v>
      </c>
      <c r="L161">
        <v>50</v>
      </c>
      <c r="M161">
        <v>160</v>
      </c>
      <c r="N161">
        <v>106.65599999999999</v>
      </c>
      <c r="O161">
        <v>6.4</v>
      </c>
      <c r="P161">
        <v>50</v>
      </c>
      <c r="Q161">
        <v>40</v>
      </c>
      <c r="R161">
        <v>500</v>
      </c>
      <c r="S161">
        <v>12.5</v>
      </c>
    </row>
    <row r="162" spans="1:19" x14ac:dyDescent="0.25">
      <c r="A162" s="57">
        <f t="shared" si="2"/>
        <v>160</v>
      </c>
      <c r="B162">
        <v>900</v>
      </c>
      <c r="C162">
        <v>0</v>
      </c>
      <c r="D162" t="s">
        <v>806</v>
      </c>
    </row>
    <row r="163" spans="1:19" x14ac:dyDescent="0.25">
      <c r="A163" s="57">
        <f t="shared" si="2"/>
        <v>161</v>
      </c>
      <c r="B163">
        <v>900</v>
      </c>
      <c r="C163">
        <v>1</v>
      </c>
      <c r="D163" t="s">
        <v>900</v>
      </c>
      <c r="E163">
        <v>2</v>
      </c>
      <c r="F163">
        <v>37.305670354198398</v>
      </c>
      <c r="G163">
        <v>621.69899645271619</v>
      </c>
      <c r="H163">
        <v>0.5</v>
      </c>
      <c r="I163">
        <v>7.9577471545947667</v>
      </c>
      <c r="J163">
        <v>318.3098861837907</v>
      </c>
      <c r="K163">
        <v>100</v>
      </c>
      <c r="L163">
        <v>20</v>
      </c>
      <c r="M163">
        <v>80</v>
      </c>
      <c r="N163">
        <v>213.31199999999998</v>
      </c>
      <c r="O163">
        <v>12.8</v>
      </c>
      <c r="P163">
        <v>50</v>
      </c>
      <c r="Q163">
        <v>10</v>
      </c>
      <c r="R163">
        <v>2000</v>
      </c>
      <c r="S163">
        <v>50</v>
      </c>
    </row>
    <row r="164" spans="1:19" x14ac:dyDescent="0.25">
      <c r="A164" s="57">
        <f t="shared" si="2"/>
        <v>162</v>
      </c>
      <c r="B164">
        <v>900</v>
      </c>
      <c r="C164">
        <v>2</v>
      </c>
      <c r="D164" t="s">
        <v>901</v>
      </c>
      <c r="E164">
        <v>2</v>
      </c>
      <c r="F164">
        <v>37.305670354198398</v>
      </c>
      <c r="G164">
        <v>621.69899645271619</v>
      </c>
      <c r="H164">
        <v>1</v>
      </c>
      <c r="I164">
        <v>7.9577471545947667</v>
      </c>
      <c r="J164">
        <v>318.3098861837907</v>
      </c>
      <c r="K164">
        <v>100</v>
      </c>
      <c r="L164">
        <v>20</v>
      </c>
      <c r="M164">
        <v>80</v>
      </c>
      <c r="N164">
        <v>213.31199999999998</v>
      </c>
      <c r="O164">
        <v>12.8</v>
      </c>
      <c r="P164">
        <v>50</v>
      </c>
      <c r="Q164">
        <v>20</v>
      </c>
      <c r="R164">
        <v>1000</v>
      </c>
      <c r="S164">
        <v>25</v>
      </c>
    </row>
    <row r="165" spans="1:19" x14ac:dyDescent="0.25">
      <c r="A165" s="57">
        <f t="shared" si="2"/>
        <v>163</v>
      </c>
      <c r="B165">
        <v>900</v>
      </c>
      <c r="C165">
        <v>3</v>
      </c>
      <c r="D165" t="s">
        <v>902</v>
      </c>
      <c r="E165">
        <v>2</v>
      </c>
      <c r="F165">
        <v>37.305670354198398</v>
      </c>
      <c r="G165">
        <v>621.69899645271619</v>
      </c>
      <c r="H165">
        <v>2</v>
      </c>
      <c r="I165">
        <v>7.9577471545947667</v>
      </c>
      <c r="J165">
        <v>318.3098861837907</v>
      </c>
      <c r="K165">
        <v>100</v>
      </c>
      <c r="L165">
        <v>20</v>
      </c>
      <c r="M165">
        <v>80</v>
      </c>
      <c r="N165">
        <v>213.31199999999998</v>
      </c>
      <c r="O165">
        <v>12.8</v>
      </c>
      <c r="P165">
        <v>50</v>
      </c>
      <c r="Q165">
        <v>40</v>
      </c>
      <c r="R165">
        <v>500</v>
      </c>
      <c r="S165">
        <v>12.5</v>
      </c>
    </row>
    <row r="166" spans="1:19" x14ac:dyDescent="0.25">
      <c r="A166" s="57">
        <f t="shared" si="2"/>
        <v>164</v>
      </c>
      <c r="B166">
        <v>900</v>
      </c>
      <c r="C166">
        <v>4</v>
      </c>
      <c r="D166" t="s">
        <v>903</v>
      </c>
      <c r="E166">
        <v>2</v>
      </c>
      <c r="F166">
        <v>37.305670354198398</v>
      </c>
      <c r="G166">
        <v>621.69899645271619</v>
      </c>
      <c r="H166">
        <v>4</v>
      </c>
      <c r="I166">
        <v>7.9577471545947667</v>
      </c>
      <c r="J166">
        <v>318.3098861837907</v>
      </c>
      <c r="K166">
        <v>100</v>
      </c>
      <c r="L166">
        <v>20</v>
      </c>
      <c r="M166">
        <v>80</v>
      </c>
      <c r="N166">
        <v>213.31199999999998</v>
      </c>
      <c r="O166">
        <v>12.8</v>
      </c>
      <c r="P166">
        <v>50</v>
      </c>
      <c r="Q166">
        <v>80</v>
      </c>
      <c r="R166">
        <v>250</v>
      </c>
      <c r="S166">
        <v>6.25</v>
      </c>
    </row>
    <row r="167" spans="1:19" x14ac:dyDescent="0.25">
      <c r="A167" s="57">
        <f t="shared" si="2"/>
        <v>165</v>
      </c>
      <c r="B167">
        <v>900</v>
      </c>
      <c r="C167">
        <v>5</v>
      </c>
      <c r="D167" t="s">
        <v>904</v>
      </c>
      <c r="E167">
        <v>2</v>
      </c>
      <c r="F167">
        <v>37.305670354198398</v>
      </c>
      <c r="G167">
        <v>621.69899645271619</v>
      </c>
      <c r="H167">
        <v>8</v>
      </c>
      <c r="I167">
        <v>3.9788735772973833</v>
      </c>
      <c r="J167">
        <v>159.15494309189535</v>
      </c>
      <c r="K167">
        <v>100</v>
      </c>
      <c r="L167">
        <v>20</v>
      </c>
      <c r="M167">
        <v>80</v>
      </c>
      <c r="N167">
        <v>213.31199999999998</v>
      </c>
      <c r="O167">
        <v>12.8</v>
      </c>
      <c r="P167">
        <v>50</v>
      </c>
      <c r="Q167">
        <v>160</v>
      </c>
      <c r="R167">
        <v>250</v>
      </c>
      <c r="S167">
        <v>6.25</v>
      </c>
    </row>
    <row r="168" spans="1:19" x14ac:dyDescent="0.25">
      <c r="A168" s="57">
        <f t="shared" si="2"/>
        <v>166</v>
      </c>
      <c r="B168">
        <v>900</v>
      </c>
      <c r="C168">
        <v>6</v>
      </c>
      <c r="D168" t="s">
        <v>905</v>
      </c>
      <c r="E168">
        <v>3</v>
      </c>
      <c r="F168">
        <v>33.160595870398566</v>
      </c>
      <c r="G168">
        <v>414.46599763514411</v>
      </c>
      <c r="H168">
        <v>0.5</v>
      </c>
      <c r="I168">
        <v>7.9577471545947667</v>
      </c>
      <c r="J168">
        <v>318.3098861837907</v>
      </c>
      <c r="K168">
        <v>100</v>
      </c>
      <c r="L168">
        <v>30</v>
      </c>
      <c r="M168">
        <v>80</v>
      </c>
      <c r="N168">
        <v>159.98400000000001</v>
      </c>
      <c r="O168">
        <v>12.8</v>
      </c>
      <c r="P168">
        <v>50</v>
      </c>
      <c r="Q168">
        <v>10</v>
      </c>
      <c r="R168">
        <v>2000</v>
      </c>
      <c r="S168">
        <v>50</v>
      </c>
    </row>
    <row r="169" spans="1:19" x14ac:dyDescent="0.25">
      <c r="A169" s="57">
        <f t="shared" si="2"/>
        <v>167</v>
      </c>
      <c r="B169">
        <v>900</v>
      </c>
      <c r="C169">
        <v>7</v>
      </c>
      <c r="D169" t="s">
        <v>906</v>
      </c>
      <c r="E169">
        <v>3</v>
      </c>
      <c r="F169">
        <v>33.160595870398566</v>
      </c>
      <c r="G169">
        <v>414.46599763514411</v>
      </c>
      <c r="H169">
        <v>1</v>
      </c>
      <c r="I169">
        <v>7.9577471545947667</v>
      </c>
      <c r="J169">
        <v>318.3098861837907</v>
      </c>
      <c r="K169">
        <v>100</v>
      </c>
      <c r="L169">
        <v>30</v>
      </c>
      <c r="M169">
        <v>80</v>
      </c>
      <c r="N169">
        <v>159.98400000000001</v>
      </c>
      <c r="O169">
        <v>12.8</v>
      </c>
      <c r="P169">
        <v>50</v>
      </c>
      <c r="Q169">
        <v>20</v>
      </c>
      <c r="R169">
        <v>1000</v>
      </c>
      <c r="S169">
        <v>25</v>
      </c>
    </row>
    <row r="170" spans="1:19" x14ac:dyDescent="0.25">
      <c r="A170" s="57">
        <f t="shared" si="2"/>
        <v>168</v>
      </c>
      <c r="B170">
        <v>900</v>
      </c>
      <c r="C170">
        <v>8</v>
      </c>
      <c r="D170" t="s">
        <v>907</v>
      </c>
      <c r="E170">
        <v>3</v>
      </c>
      <c r="F170">
        <v>33.160595870398566</v>
      </c>
      <c r="G170">
        <v>414.46599763514411</v>
      </c>
      <c r="H170">
        <v>2</v>
      </c>
      <c r="I170">
        <v>7.9577471545947667</v>
      </c>
      <c r="J170">
        <v>318.3098861837907</v>
      </c>
      <c r="K170">
        <v>100</v>
      </c>
      <c r="L170">
        <v>30</v>
      </c>
      <c r="M170">
        <v>80</v>
      </c>
      <c r="N170">
        <v>159.98400000000001</v>
      </c>
      <c r="O170">
        <v>12.8</v>
      </c>
      <c r="P170">
        <v>50</v>
      </c>
      <c r="Q170">
        <v>40</v>
      </c>
      <c r="R170">
        <v>500</v>
      </c>
      <c r="S170">
        <v>12.5</v>
      </c>
    </row>
    <row r="171" spans="1:19" x14ac:dyDescent="0.25">
      <c r="A171" s="57">
        <f t="shared" si="2"/>
        <v>169</v>
      </c>
      <c r="B171">
        <v>900</v>
      </c>
      <c r="C171">
        <v>9</v>
      </c>
      <c r="D171" t="s">
        <v>908</v>
      </c>
      <c r="E171">
        <v>3</v>
      </c>
      <c r="F171">
        <v>33.160595870398566</v>
      </c>
      <c r="G171">
        <v>414.46599763514411</v>
      </c>
      <c r="H171">
        <v>4</v>
      </c>
      <c r="I171">
        <v>7.9577471545947667</v>
      </c>
      <c r="J171">
        <v>318.3098861837907</v>
      </c>
      <c r="K171">
        <v>100</v>
      </c>
      <c r="L171">
        <v>30</v>
      </c>
      <c r="M171">
        <v>80</v>
      </c>
      <c r="N171">
        <v>159.98400000000001</v>
      </c>
      <c r="O171">
        <v>12.8</v>
      </c>
      <c r="P171">
        <v>50</v>
      </c>
      <c r="Q171">
        <v>80</v>
      </c>
      <c r="R171">
        <v>250</v>
      </c>
      <c r="S171">
        <v>6.25</v>
      </c>
    </row>
    <row r="172" spans="1:19" x14ac:dyDescent="0.25">
      <c r="A172" s="57">
        <f t="shared" si="2"/>
        <v>170</v>
      </c>
      <c r="B172">
        <v>900</v>
      </c>
      <c r="C172">
        <v>10</v>
      </c>
      <c r="D172" t="s">
        <v>909</v>
      </c>
      <c r="E172">
        <v>3</v>
      </c>
      <c r="F172">
        <v>33.160595870398566</v>
      </c>
      <c r="G172">
        <v>414.46599763514411</v>
      </c>
      <c r="H172">
        <v>8</v>
      </c>
      <c r="I172">
        <v>3.9788735772973833</v>
      </c>
      <c r="J172">
        <v>159.15494309189535</v>
      </c>
      <c r="K172">
        <v>100</v>
      </c>
      <c r="L172">
        <v>30</v>
      </c>
      <c r="M172">
        <v>80</v>
      </c>
      <c r="N172">
        <v>159.98400000000001</v>
      </c>
      <c r="O172">
        <v>12.8</v>
      </c>
      <c r="P172">
        <v>50</v>
      </c>
      <c r="Q172">
        <v>160</v>
      </c>
      <c r="R172">
        <v>250</v>
      </c>
      <c r="S172">
        <v>6.25</v>
      </c>
    </row>
    <row r="173" spans="1:19" x14ac:dyDescent="0.25">
      <c r="A173" s="57">
        <f t="shared" si="2"/>
        <v>171</v>
      </c>
      <c r="B173">
        <v>900</v>
      </c>
      <c r="C173">
        <v>11</v>
      </c>
      <c r="D173" t="s">
        <v>910</v>
      </c>
      <c r="E173">
        <v>4</v>
      </c>
      <c r="F173">
        <v>24.870446902798921</v>
      </c>
      <c r="G173">
        <v>621.69899645271619</v>
      </c>
      <c r="H173">
        <v>0.5</v>
      </c>
      <c r="I173">
        <v>7.9577471545947667</v>
      </c>
      <c r="J173">
        <v>318.3098861837907</v>
      </c>
      <c r="K173">
        <v>100</v>
      </c>
      <c r="L173">
        <v>40</v>
      </c>
      <c r="M173">
        <v>80</v>
      </c>
      <c r="N173">
        <v>159.98400000000001</v>
      </c>
      <c r="O173">
        <v>6.4</v>
      </c>
      <c r="P173">
        <v>50</v>
      </c>
      <c r="Q173">
        <v>10</v>
      </c>
      <c r="R173">
        <v>2000</v>
      </c>
      <c r="S173">
        <v>50</v>
      </c>
    </row>
    <row r="174" spans="1:19" x14ac:dyDescent="0.25">
      <c r="A174" s="57">
        <f t="shared" si="2"/>
        <v>172</v>
      </c>
      <c r="B174">
        <v>900</v>
      </c>
      <c r="C174">
        <v>12</v>
      </c>
      <c r="D174" t="s">
        <v>911</v>
      </c>
      <c r="E174">
        <v>4</v>
      </c>
      <c r="F174">
        <v>24.870446902798921</v>
      </c>
      <c r="G174">
        <v>621.69899645271619</v>
      </c>
      <c r="H174">
        <v>1</v>
      </c>
      <c r="I174">
        <v>7.9577471545947667</v>
      </c>
      <c r="J174">
        <v>318.3098861837907</v>
      </c>
      <c r="K174">
        <v>100</v>
      </c>
      <c r="L174">
        <v>40</v>
      </c>
      <c r="M174">
        <v>80</v>
      </c>
      <c r="N174">
        <v>159.98400000000001</v>
      </c>
      <c r="O174">
        <v>6.4</v>
      </c>
      <c r="P174">
        <v>50</v>
      </c>
      <c r="Q174">
        <v>20</v>
      </c>
      <c r="R174">
        <v>1000</v>
      </c>
      <c r="S174">
        <v>25</v>
      </c>
    </row>
    <row r="175" spans="1:19" x14ac:dyDescent="0.25">
      <c r="A175" s="57">
        <f t="shared" si="2"/>
        <v>173</v>
      </c>
      <c r="B175">
        <v>900</v>
      </c>
      <c r="C175">
        <v>13</v>
      </c>
      <c r="D175" t="s">
        <v>912</v>
      </c>
      <c r="E175">
        <v>4</v>
      </c>
      <c r="F175">
        <v>24.870446902798921</v>
      </c>
      <c r="G175">
        <v>621.69899645271619</v>
      </c>
      <c r="H175">
        <v>2</v>
      </c>
      <c r="I175">
        <v>7.9577471545947667</v>
      </c>
      <c r="J175">
        <v>318.3098861837907</v>
      </c>
      <c r="K175">
        <v>100</v>
      </c>
      <c r="L175">
        <v>40</v>
      </c>
      <c r="M175">
        <v>80</v>
      </c>
      <c r="N175">
        <v>159.98400000000001</v>
      </c>
      <c r="O175">
        <v>6.4</v>
      </c>
      <c r="P175">
        <v>50</v>
      </c>
      <c r="Q175">
        <v>40</v>
      </c>
      <c r="R175">
        <v>500</v>
      </c>
      <c r="S175">
        <v>12.5</v>
      </c>
    </row>
    <row r="176" spans="1:19" x14ac:dyDescent="0.25">
      <c r="A176" s="57">
        <f t="shared" si="2"/>
        <v>174</v>
      </c>
      <c r="B176">
        <v>900</v>
      </c>
      <c r="C176">
        <v>14</v>
      </c>
      <c r="D176" t="s">
        <v>913</v>
      </c>
      <c r="E176">
        <v>4</v>
      </c>
      <c r="F176">
        <v>24.870446902798921</v>
      </c>
      <c r="G176">
        <v>621.69899645271619</v>
      </c>
      <c r="H176">
        <v>4</v>
      </c>
      <c r="I176">
        <v>7.9577471545947667</v>
      </c>
      <c r="J176">
        <v>318.3098861837907</v>
      </c>
      <c r="K176">
        <v>100</v>
      </c>
      <c r="L176">
        <v>40</v>
      </c>
      <c r="M176">
        <v>80</v>
      </c>
      <c r="N176">
        <v>159.98400000000001</v>
      </c>
      <c r="O176">
        <v>6.4</v>
      </c>
      <c r="P176">
        <v>50</v>
      </c>
      <c r="Q176">
        <v>80</v>
      </c>
      <c r="R176">
        <v>250</v>
      </c>
      <c r="S176">
        <v>6.25</v>
      </c>
    </row>
    <row r="177" spans="1:19" x14ac:dyDescent="0.25">
      <c r="A177" s="57">
        <f t="shared" si="2"/>
        <v>175</v>
      </c>
      <c r="B177">
        <v>900</v>
      </c>
      <c r="C177">
        <v>15</v>
      </c>
      <c r="D177" t="s">
        <v>914</v>
      </c>
      <c r="E177">
        <v>4</v>
      </c>
      <c r="F177">
        <v>24.870446902798921</v>
      </c>
      <c r="G177">
        <v>621.69899645271619</v>
      </c>
      <c r="H177">
        <v>8</v>
      </c>
      <c r="I177">
        <v>3.9788735772973833</v>
      </c>
      <c r="J177">
        <v>159.15494309189535</v>
      </c>
      <c r="K177">
        <v>100</v>
      </c>
      <c r="L177">
        <v>40</v>
      </c>
      <c r="M177">
        <v>80</v>
      </c>
      <c r="N177">
        <v>159.98400000000001</v>
      </c>
      <c r="O177">
        <v>6.4</v>
      </c>
      <c r="P177">
        <v>50</v>
      </c>
      <c r="Q177">
        <v>160</v>
      </c>
      <c r="R177">
        <v>250</v>
      </c>
      <c r="S177">
        <v>6.25</v>
      </c>
    </row>
    <row r="178" spans="1:19" x14ac:dyDescent="0.25">
      <c r="A178" s="57">
        <f t="shared" si="2"/>
        <v>176</v>
      </c>
      <c r="B178">
        <v>900</v>
      </c>
      <c r="C178">
        <v>16</v>
      </c>
      <c r="D178" t="s">
        <v>915</v>
      </c>
      <c r="E178">
        <v>5</v>
      </c>
      <c r="F178">
        <v>29.844536283358714</v>
      </c>
      <c r="G178">
        <v>497.35919716217279</v>
      </c>
      <c r="H178">
        <v>0.5</v>
      </c>
      <c r="I178">
        <v>7.9577471545947667</v>
      </c>
      <c r="J178">
        <v>318.3098861837907</v>
      </c>
      <c r="K178">
        <v>100</v>
      </c>
      <c r="L178">
        <v>50</v>
      </c>
      <c r="M178">
        <v>80</v>
      </c>
      <c r="N178">
        <v>106.65599999999999</v>
      </c>
      <c r="O178">
        <v>6.4</v>
      </c>
      <c r="P178">
        <v>50</v>
      </c>
      <c r="Q178">
        <v>10</v>
      </c>
      <c r="R178">
        <v>2000</v>
      </c>
      <c r="S178">
        <v>50</v>
      </c>
    </row>
    <row r="179" spans="1:19" x14ac:dyDescent="0.25">
      <c r="A179" s="57">
        <f t="shared" si="2"/>
        <v>177</v>
      </c>
      <c r="B179">
        <v>900</v>
      </c>
      <c r="C179">
        <v>17</v>
      </c>
      <c r="D179" t="s">
        <v>916</v>
      </c>
      <c r="E179">
        <v>5</v>
      </c>
      <c r="F179">
        <v>29.844536283358714</v>
      </c>
      <c r="G179">
        <v>497.35919716217279</v>
      </c>
      <c r="H179">
        <v>1</v>
      </c>
      <c r="I179">
        <v>7.9577471545947667</v>
      </c>
      <c r="J179">
        <v>318.3098861837907</v>
      </c>
      <c r="K179">
        <v>100</v>
      </c>
      <c r="L179">
        <v>50</v>
      </c>
      <c r="M179">
        <v>80</v>
      </c>
      <c r="N179">
        <v>106.65599999999999</v>
      </c>
      <c r="O179">
        <v>6.4</v>
      </c>
      <c r="P179">
        <v>50</v>
      </c>
      <c r="Q179">
        <v>20</v>
      </c>
      <c r="R179">
        <v>1000</v>
      </c>
      <c r="S179">
        <v>25</v>
      </c>
    </row>
    <row r="180" spans="1:19" x14ac:dyDescent="0.25">
      <c r="A180" s="57">
        <f t="shared" si="2"/>
        <v>178</v>
      </c>
      <c r="B180">
        <v>900</v>
      </c>
      <c r="C180">
        <v>18</v>
      </c>
      <c r="D180" t="s">
        <v>917</v>
      </c>
      <c r="E180">
        <v>5</v>
      </c>
      <c r="F180">
        <v>29.844536283358714</v>
      </c>
      <c r="G180">
        <v>497.35919716217279</v>
      </c>
      <c r="H180">
        <v>2</v>
      </c>
      <c r="I180">
        <v>7.9577471545947667</v>
      </c>
      <c r="J180">
        <v>318.3098861837907</v>
      </c>
      <c r="K180">
        <v>100</v>
      </c>
      <c r="L180">
        <v>50</v>
      </c>
      <c r="M180">
        <v>80</v>
      </c>
      <c r="N180">
        <v>106.65599999999999</v>
      </c>
      <c r="O180">
        <v>6.4</v>
      </c>
      <c r="P180">
        <v>50</v>
      </c>
      <c r="Q180">
        <v>40</v>
      </c>
      <c r="R180">
        <v>500</v>
      </c>
      <c r="S180">
        <v>12.5</v>
      </c>
    </row>
    <row r="181" spans="1:19" x14ac:dyDescent="0.25">
      <c r="A181" s="57">
        <f t="shared" si="2"/>
        <v>179</v>
      </c>
      <c r="B181">
        <v>900</v>
      </c>
      <c r="C181">
        <v>19</v>
      </c>
      <c r="D181" t="s">
        <v>918</v>
      </c>
      <c r="E181">
        <v>5</v>
      </c>
      <c r="F181">
        <v>29.844536283358714</v>
      </c>
      <c r="G181">
        <v>497.35919716217279</v>
      </c>
      <c r="H181">
        <v>4</v>
      </c>
      <c r="I181">
        <v>7.9577471545947667</v>
      </c>
      <c r="J181">
        <v>318.3098861837907</v>
      </c>
      <c r="K181">
        <v>100</v>
      </c>
      <c r="L181">
        <v>50</v>
      </c>
      <c r="M181">
        <v>80</v>
      </c>
      <c r="N181">
        <v>106.65599999999999</v>
      </c>
      <c r="O181">
        <v>6.4</v>
      </c>
      <c r="P181">
        <v>50</v>
      </c>
      <c r="Q181">
        <v>80</v>
      </c>
      <c r="R181">
        <v>250</v>
      </c>
      <c r="S181">
        <v>6.25</v>
      </c>
    </row>
    <row r="182" spans="1:19" x14ac:dyDescent="0.25">
      <c r="A182" s="57">
        <f t="shared" si="2"/>
        <v>180</v>
      </c>
      <c r="B182">
        <v>900</v>
      </c>
      <c r="C182">
        <v>20</v>
      </c>
      <c r="D182" t="s">
        <v>919</v>
      </c>
      <c r="E182">
        <v>5</v>
      </c>
      <c r="F182">
        <v>29.844536283358714</v>
      </c>
      <c r="G182">
        <v>497.35919716217279</v>
      </c>
      <c r="H182">
        <v>8</v>
      </c>
      <c r="I182">
        <v>3.9788735772973833</v>
      </c>
      <c r="J182">
        <v>159.15494309189535</v>
      </c>
      <c r="K182">
        <v>100</v>
      </c>
      <c r="L182">
        <v>50</v>
      </c>
      <c r="M182">
        <v>80</v>
      </c>
      <c r="N182">
        <v>106.65599999999999</v>
      </c>
      <c r="O182">
        <v>6.4</v>
      </c>
      <c r="P182">
        <v>50</v>
      </c>
      <c r="Q182">
        <v>160</v>
      </c>
      <c r="R182">
        <v>250</v>
      </c>
      <c r="S182">
        <v>6.25</v>
      </c>
    </row>
    <row r="183" spans="1:19" x14ac:dyDescent="0.25">
      <c r="A183" s="57">
        <f t="shared" si="2"/>
        <v>181</v>
      </c>
      <c r="B183">
        <v>900</v>
      </c>
      <c r="C183">
        <v>21</v>
      </c>
      <c r="D183" t="s">
        <v>920</v>
      </c>
      <c r="E183">
        <v>6</v>
      </c>
      <c r="F183">
        <v>24.870446902798928</v>
      </c>
      <c r="G183">
        <v>828.93199527028821</v>
      </c>
      <c r="H183">
        <v>0.5</v>
      </c>
      <c r="I183">
        <v>7.9577471545947667</v>
      </c>
      <c r="J183">
        <v>318.3098861837907</v>
      </c>
      <c r="K183">
        <v>200</v>
      </c>
      <c r="L183">
        <v>30</v>
      </c>
      <c r="M183">
        <v>160</v>
      </c>
      <c r="N183">
        <v>213.31199999999998</v>
      </c>
      <c r="O183">
        <v>6.4</v>
      </c>
      <c r="P183">
        <v>50</v>
      </c>
      <c r="Q183">
        <v>10</v>
      </c>
      <c r="R183">
        <v>2000</v>
      </c>
      <c r="S183">
        <v>50</v>
      </c>
    </row>
    <row r="184" spans="1:19" x14ac:dyDescent="0.25">
      <c r="A184" s="57">
        <f t="shared" si="2"/>
        <v>182</v>
      </c>
      <c r="B184">
        <v>900</v>
      </c>
      <c r="C184">
        <v>22</v>
      </c>
      <c r="D184" t="s">
        <v>921</v>
      </c>
      <c r="E184">
        <v>6</v>
      </c>
      <c r="F184">
        <v>24.870446902798928</v>
      </c>
      <c r="G184">
        <v>828.93199527028821</v>
      </c>
      <c r="H184">
        <v>1</v>
      </c>
      <c r="I184">
        <v>7.9577471545947667</v>
      </c>
      <c r="J184">
        <v>318.3098861837907</v>
      </c>
      <c r="K184">
        <v>200</v>
      </c>
      <c r="L184">
        <v>30</v>
      </c>
      <c r="M184">
        <v>160</v>
      </c>
      <c r="N184">
        <v>213.31199999999998</v>
      </c>
      <c r="O184">
        <v>6.4</v>
      </c>
      <c r="P184">
        <v>50</v>
      </c>
      <c r="Q184">
        <v>20</v>
      </c>
      <c r="R184">
        <v>1000</v>
      </c>
      <c r="S184">
        <v>25</v>
      </c>
    </row>
    <row r="185" spans="1:19" x14ac:dyDescent="0.25">
      <c r="A185" s="57">
        <f t="shared" si="2"/>
        <v>183</v>
      </c>
      <c r="B185">
        <v>900</v>
      </c>
      <c r="C185">
        <v>23</v>
      </c>
      <c r="D185" t="s">
        <v>922</v>
      </c>
      <c r="E185">
        <v>6</v>
      </c>
      <c r="F185">
        <v>24.870446902798928</v>
      </c>
      <c r="G185">
        <v>828.93199527028821</v>
      </c>
      <c r="H185">
        <v>2</v>
      </c>
      <c r="I185">
        <v>7.9577471545947667</v>
      </c>
      <c r="J185">
        <v>318.3098861837907</v>
      </c>
      <c r="K185">
        <v>200</v>
      </c>
      <c r="L185">
        <v>30</v>
      </c>
      <c r="M185">
        <v>160</v>
      </c>
      <c r="N185">
        <v>213.31199999999998</v>
      </c>
      <c r="O185">
        <v>6.4</v>
      </c>
      <c r="P185">
        <v>50</v>
      </c>
      <c r="Q185">
        <v>40</v>
      </c>
      <c r="R185">
        <v>500</v>
      </c>
      <c r="S185">
        <v>12.5</v>
      </c>
    </row>
    <row r="186" spans="1:19" x14ac:dyDescent="0.25">
      <c r="A186" s="57">
        <f t="shared" si="2"/>
        <v>184</v>
      </c>
      <c r="B186">
        <v>900</v>
      </c>
      <c r="C186">
        <v>24</v>
      </c>
      <c r="D186" t="s">
        <v>923</v>
      </c>
      <c r="E186">
        <v>6</v>
      </c>
      <c r="F186">
        <v>24.870446902798928</v>
      </c>
      <c r="G186">
        <v>828.93199527028821</v>
      </c>
      <c r="H186">
        <v>4</v>
      </c>
      <c r="I186">
        <v>7.9577471545947667</v>
      </c>
      <c r="J186">
        <v>318.3098861837907</v>
      </c>
      <c r="K186">
        <v>200</v>
      </c>
      <c r="L186">
        <v>30</v>
      </c>
      <c r="M186">
        <v>160</v>
      </c>
      <c r="N186">
        <v>213.31199999999998</v>
      </c>
      <c r="O186">
        <v>6.4</v>
      </c>
      <c r="P186">
        <v>50</v>
      </c>
      <c r="Q186">
        <v>80</v>
      </c>
      <c r="R186">
        <v>250</v>
      </c>
      <c r="S186">
        <v>6.25</v>
      </c>
    </row>
    <row r="187" spans="1:19" x14ac:dyDescent="0.25">
      <c r="A187" s="57">
        <f t="shared" si="2"/>
        <v>185</v>
      </c>
      <c r="B187">
        <v>900</v>
      </c>
      <c r="C187">
        <v>25</v>
      </c>
      <c r="D187" t="s">
        <v>924</v>
      </c>
      <c r="E187">
        <v>6</v>
      </c>
      <c r="F187">
        <v>24.870446902798928</v>
      </c>
      <c r="G187">
        <v>828.93199527028821</v>
      </c>
      <c r="H187">
        <v>8</v>
      </c>
      <c r="I187">
        <v>3.9788735772973833</v>
      </c>
      <c r="J187">
        <v>159.15494309189535</v>
      </c>
      <c r="K187">
        <v>200</v>
      </c>
      <c r="L187">
        <v>30</v>
      </c>
      <c r="M187">
        <v>160</v>
      </c>
      <c r="N187">
        <v>213.31199999999998</v>
      </c>
      <c r="O187">
        <v>6.4</v>
      </c>
      <c r="P187">
        <v>50</v>
      </c>
      <c r="Q187">
        <v>160</v>
      </c>
      <c r="R187">
        <v>250</v>
      </c>
      <c r="S187">
        <v>6.25</v>
      </c>
    </row>
    <row r="188" spans="1:19" x14ac:dyDescent="0.25">
      <c r="A188" s="57">
        <f t="shared" si="2"/>
        <v>186</v>
      </c>
      <c r="B188">
        <v>900</v>
      </c>
      <c r="C188">
        <v>26</v>
      </c>
      <c r="D188" t="s">
        <v>925</v>
      </c>
      <c r="E188">
        <v>7</v>
      </c>
      <c r="F188">
        <v>42.635051833369594</v>
      </c>
      <c r="G188">
        <v>710.5131388031042</v>
      </c>
      <c r="H188">
        <v>0.5</v>
      </c>
      <c r="I188">
        <v>7.9577471545947667</v>
      </c>
      <c r="J188">
        <v>318.3098861837907</v>
      </c>
      <c r="K188">
        <v>200</v>
      </c>
      <c r="L188">
        <v>35</v>
      </c>
      <c r="M188">
        <v>160</v>
      </c>
      <c r="N188">
        <v>106.65599999999999</v>
      </c>
      <c r="O188">
        <v>6.4</v>
      </c>
      <c r="P188">
        <v>50</v>
      </c>
      <c r="Q188">
        <v>10</v>
      </c>
      <c r="R188">
        <v>2000</v>
      </c>
      <c r="S188">
        <v>50</v>
      </c>
    </row>
    <row r="189" spans="1:19" x14ac:dyDescent="0.25">
      <c r="A189" s="57">
        <f t="shared" si="2"/>
        <v>187</v>
      </c>
      <c r="B189">
        <v>900</v>
      </c>
      <c r="C189">
        <v>27</v>
      </c>
      <c r="D189" t="s">
        <v>926</v>
      </c>
      <c r="E189">
        <v>7</v>
      </c>
      <c r="F189">
        <v>42.635051833369594</v>
      </c>
      <c r="G189">
        <v>710.5131388031042</v>
      </c>
      <c r="H189">
        <v>1</v>
      </c>
      <c r="I189">
        <v>7.9577471545947667</v>
      </c>
      <c r="J189">
        <v>318.3098861837907</v>
      </c>
      <c r="K189">
        <v>200</v>
      </c>
      <c r="L189">
        <v>35</v>
      </c>
      <c r="M189">
        <v>160</v>
      </c>
      <c r="N189">
        <v>106.65599999999999</v>
      </c>
      <c r="O189">
        <v>6.4</v>
      </c>
      <c r="P189">
        <v>50</v>
      </c>
      <c r="Q189">
        <v>20</v>
      </c>
      <c r="R189">
        <v>1000</v>
      </c>
      <c r="S189">
        <v>25</v>
      </c>
    </row>
    <row r="190" spans="1:19" x14ac:dyDescent="0.25">
      <c r="A190" s="57">
        <f t="shared" si="2"/>
        <v>188</v>
      </c>
      <c r="B190">
        <v>900</v>
      </c>
      <c r="C190">
        <v>28</v>
      </c>
      <c r="D190" t="s">
        <v>927</v>
      </c>
      <c r="E190">
        <v>7</v>
      </c>
      <c r="F190">
        <v>42.635051833369594</v>
      </c>
      <c r="G190">
        <v>710.5131388031042</v>
      </c>
      <c r="H190">
        <v>2</v>
      </c>
      <c r="I190">
        <v>7.9577471545947667</v>
      </c>
      <c r="J190">
        <v>318.3098861837907</v>
      </c>
      <c r="K190">
        <v>200</v>
      </c>
      <c r="L190">
        <v>35</v>
      </c>
      <c r="M190">
        <v>160</v>
      </c>
      <c r="N190">
        <v>106.65599999999999</v>
      </c>
      <c r="O190">
        <v>6.4</v>
      </c>
      <c r="P190">
        <v>50</v>
      </c>
      <c r="Q190">
        <v>40</v>
      </c>
      <c r="R190">
        <v>500</v>
      </c>
      <c r="S190">
        <v>12.5</v>
      </c>
    </row>
    <row r="191" spans="1:19" x14ac:dyDescent="0.25">
      <c r="A191" s="57">
        <f t="shared" si="2"/>
        <v>189</v>
      </c>
      <c r="B191">
        <v>900</v>
      </c>
      <c r="C191">
        <v>29</v>
      </c>
      <c r="D191" t="s">
        <v>928</v>
      </c>
      <c r="E191">
        <v>7</v>
      </c>
      <c r="F191">
        <v>42.635051833369594</v>
      </c>
      <c r="G191">
        <v>710.5131388031042</v>
      </c>
      <c r="H191">
        <v>4</v>
      </c>
      <c r="I191">
        <v>7.9577471545947667</v>
      </c>
      <c r="J191">
        <v>318.3098861837907</v>
      </c>
      <c r="K191">
        <v>200</v>
      </c>
      <c r="L191">
        <v>35</v>
      </c>
      <c r="M191">
        <v>160</v>
      </c>
      <c r="N191">
        <v>106.65599999999999</v>
      </c>
      <c r="O191">
        <v>6.4</v>
      </c>
      <c r="P191">
        <v>50</v>
      </c>
      <c r="Q191">
        <v>80</v>
      </c>
      <c r="R191">
        <v>250</v>
      </c>
      <c r="S191">
        <v>6.25</v>
      </c>
    </row>
    <row r="192" spans="1:19" x14ac:dyDescent="0.25">
      <c r="A192" s="57">
        <f t="shared" si="2"/>
        <v>190</v>
      </c>
      <c r="B192">
        <v>900</v>
      </c>
      <c r="C192">
        <v>30</v>
      </c>
      <c r="D192" t="s">
        <v>929</v>
      </c>
      <c r="E192">
        <v>7</v>
      </c>
      <c r="F192">
        <v>42.635051833369594</v>
      </c>
      <c r="G192">
        <v>710.5131388031042</v>
      </c>
      <c r="H192">
        <v>8</v>
      </c>
      <c r="I192">
        <v>3.9788735772973833</v>
      </c>
      <c r="J192">
        <v>159.15494309189535</v>
      </c>
      <c r="K192">
        <v>200</v>
      </c>
      <c r="L192">
        <v>35</v>
      </c>
      <c r="M192">
        <v>160</v>
      </c>
      <c r="N192">
        <v>106.65599999999999</v>
      </c>
      <c r="O192">
        <v>6.4</v>
      </c>
      <c r="P192">
        <v>50</v>
      </c>
      <c r="Q192">
        <v>160</v>
      </c>
      <c r="R192">
        <v>250</v>
      </c>
      <c r="S192">
        <v>6.25</v>
      </c>
    </row>
    <row r="193" spans="1:19" x14ac:dyDescent="0.25">
      <c r="A193" s="57">
        <f t="shared" si="2"/>
        <v>191</v>
      </c>
      <c r="B193">
        <v>900</v>
      </c>
      <c r="C193">
        <v>31</v>
      </c>
      <c r="D193" t="s">
        <v>930</v>
      </c>
      <c r="E193">
        <v>10</v>
      </c>
      <c r="F193">
        <v>29.844536283358714</v>
      </c>
      <c r="G193">
        <v>497.35919716217279</v>
      </c>
      <c r="H193">
        <v>2</v>
      </c>
      <c r="I193">
        <v>7.9577471545947667</v>
      </c>
      <c r="J193">
        <v>318.3098861837907</v>
      </c>
      <c r="K193">
        <v>200</v>
      </c>
      <c r="L193">
        <v>50</v>
      </c>
      <c r="M193">
        <v>160</v>
      </c>
      <c r="N193">
        <v>106.65599999999999</v>
      </c>
      <c r="O193">
        <v>6.4</v>
      </c>
      <c r="P193">
        <v>50</v>
      </c>
      <c r="Q193">
        <v>40</v>
      </c>
      <c r="R193">
        <v>500</v>
      </c>
      <c r="S193">
        <v>12.5</v>
      </c>
    </row>
    <row r="194" spans="1:19" x14ac:dyDescent="0.25">
      <c r="A194" s="57">
        <f t="shared" si="2"/>
        <v>192</v>
      </c>
      <c r="B194">
        <v>1100</v>
      </c>
      <c r="C194">
        <v>0</v>
      </c>
      <c r="D194" t="s">
        <v>806</v>
      </c>
    </row>
    <row r="195" spans="1:19" x14ac:dyDescent="0.25">
      <c r="A195" s="57">
        <f t="shared" si="2"/>
        <v>193</v>
      </c>
      <c r="B195">
        <v>1100</v>
      </c>
      <c r="C195">
        <v>1</v>
      </c>
      <c r="D195" t="s">
        <v>931</v>
      </c>
      <c r="E195">
        <v>2</v>
      </c>
      <c r="F195">
        <v>49.740893805597842</v>
      </c>
      <c r="G195">
        <v>828.9319952702881</v>
      </c>
      <c r="H195">
        <v>0.5</v>
      </c>
      <c r="I195">
        <v>10.610329539459689</v>
      </c>
      <c r="J195">
        <v>424.41318157838754</v>
      </c>
      <c r="K195">
        <v>100</v>
      </c>
      <c r="L195">
        <v>20</v>
      </c>
      <c r="M195">
        <v>80</v>
      </c>
      <c r="N195">
        <v>159.98400000000001</v>
      </c>
      <c r="O195">
        <v>9.6000000000000014</v>
      </c>
      <c r="P195">
        <v>50</v>
      </c>
      <c r="Q195">
        <v>10</v>
      </c>
      <c r="R195">
        <v>1500</v>
      </c>
      <c r="S195">
        <v>37.5</v>
      </c>
    </row>
    <row r="196" spans="1:19" x14ac:dyDescent="0.25">
      <c r="A196" s="57">
        <f t="shared" ref="A196:A257" si="3">A195+1</f>
        <v>194</v>
      </c>
      <c r="B196">
        <v>1100</v>
      </c>
      <c r="C196">
        <v>2</v>
      </c>
      <c r="D196" t="s">
        <v>932</v>
      </c>
      <c r="E196">
        <v>2</v>
      </c>
      <c r="F196">
        <v>49.740893805597842</v>
      </c>
      <c r="G196">
        <v>828.9319952702881</v>
      </c>
      <c r="H196">
        <v>1</v>
      </c>
      <c r="I196">
        <v>10.610329539459689</v>
      </c>
      <c r="J196">
        <v>424.41318157838754</v>
      </c>
      <c r="K196">
        <v>100</v>
      </c>
      <c r="L196">
        <v>20</v>
      </c>
      <c r="M196">
        <v>80</v>
      </c>
      <c r="N196">
        <v>159.98400000000001</v>
      </c>
      <c r="O196">
        <v>9.6000000000000014</v>
      </c>
      <c r="P196">
        <v>50</v>
      </c>
      <c r="Q196">
        <v>20</v>
      </c>
      <c r="R196">
        <v>750</v>
      </c>
      <c r="S196">
        <v>18.75</v>
      </c>
    </row>
    <row r="197" spans="1:19" x14ac:dyDescent="0.25">
      <c r="A197" s="57">
        <f t="shared" si="3"/>
        <v>195</v>
      </c>
      <c r="B197">
        <v>1100</v>
      </c>
      <c r="C197">
        <v>3</v>
      </c>
      <c r="D197" t="s">
        <v>933</v>
      </c>
      <c r="E197">
        <v>2</v>
      </c>
      <c r="F197">
        <v>49.740893805597842</v>
      </c>
      <c r="G197">
        <v>828.9319952702881</v>
      </c>
      <c r="H197">
        <v>2</v>
      </c>
      <c r="I197">
        <v>15.915494309189533</v>
      </c>
      <c r="J197">
        <v>636.61977236758139</v>
      </c>
      <c r="K197">
        <v>100</v>
      </c>
      <c r="L197">
        <v>20</v>
      </c>
      <c r="M197">
        <v>80</v>
      </c>
      <c r="N197">
        <v>159.98400000000001</v>
      </c>
      <c r="O197">
        <v>9.6000000000000014</v>
      </c>
      <c r="P197">
        <v>50</v>
      </c>
      <c r="Q197">
        <v>40</v>
      </c>
      <c r="R197">
        <v>250</v>
      </c>
      <c r="S197">
        <v>6.25</v>
      </c>
    </row>
    <row r="198" spans="1:19" x14ac:dyDescent="0.25">
      <c r="A198" s="57">
        <f t="shared" si="3"/>
        <v>196</v>
      </c>
      <c r="B198">
        <v>1100</v>
      </c>
      <c r="C198">
        <v>4</v>
      </c>
      <c r="D198" t="s">
        <v>934</v>
      </c>
      <c r="E198">
        <v>2</v>
      </c>
      <c r="F198">
        <v>49.740893805597842</v>
      </c>
      <c r="G198">
        <v>828.9319952702881</v>
      </c>
      <c r="H198">
        <v>4</v>
      </c>
      <c r="I198">
        <v>7.9577471545947667</v>
      </c>
      <c r="J198">
        <v>318.3098861837907</v>
      </c>
      <c r="K198">
        <v>100</v>
      </c>
      <c r="L198">
        <v>20</v>
      </c>
      <c r="M198">
        <v>80</v>
      </c>
      <c r="N198">
        <v>159.98400000000001</v>
      </c>
      <c r="O198">
        <v>9.6000000000000014</v>
      </c>
      <c r="P198">
        <v>50</v>
      </c>
      <c r="Q198">
        <v>80</v>
      </c>
      <c r="R198">
        <v>250</v>
      </c>
      <c r="S198">
        <v>6.25</v>
      </c>
    </row>
    <row r="199" spans="1:19" x14ac:dyDescent="0.25">
      <c r="A199" s="57">
        <f t="shared" si="3"/>
        <v>197</v>
      </c>
      <c r="B199">
        <v>1100</v>
      </c>
      <c r="C199">
        <v>5</v>
      </c>
      <c r="D199" t="s">
        <v>935</v>
      </c>
      <c r="E199">
        <v>2</v>
      </c>
      <c r="F199">
        <v>49.740893805597842</v>
      </c>
      <c r="G199">
        <v>828.9319952702881</v>
      </c>
      <c r="H199">
        <v>8</v>
      </c>
      <c r="I199">
        <v>3.9788735772973833</v>
      </c>
      <c r="J199">
        <v>159.15494309189535</v>
      </c>
      <c r="K199">
        <v>100</v>
      </c>
      <c r="L199">
        <v>20</v>
      </c>
      <c r="M199">
        <v>80</v>
      </c>
      <c r="N199">
        <v>159.98400000000001</v>
      </c>
      <c r="O199">
        <v>9.6000000000000014</v>
      </c>
      <c r="P199">
        <v>50</v>
      </c>
      <c r="Q199">
        <v>160</v>
      </c>
      <c r="R199">
        <v>250</v>
      </c>
      <c r="S199">
        <v>6.25</v>
      </c>
    </row>
    <row r="200" spans="1:19" x14ac:dyDescent="0.25">
      <c r="A200" s="57">
        <f t="shared" si="3"/>
        <v>198</v>
      </c>
      <c r="B200">
        <v>1100</v>
      </c>
      <c r="C200">
        <v>6</v>
      </c>
      <c r="D200" t="s">
        <v>936</v>
      </c>
      <c r="E200">
        <v>3</v>
      </c>
      <c r="F200">
        <v>49.740893805597857</v>
      </c>
      <c r="G200">
        <v>552.62133018019199</v>
      </c>
      <c r="H200">
        <v>0.5</v>
      </c>
      <c r="I200">
        <v>10.610329539459689</v>
      </c>
      <c r="J200">
        <v>424.41318157838754</v>
      </c>
      <c r="K200">
        <v>100</v>
      </c>
      <c r="L200">
        <v>30</v>
      </c>
      <c r="M200">
        <v>80</v>
      </c>
      <c r="N200">
        <v>106.65599999999999</v>
      </c>
      <c r="O200">
        <v>9.6000000000000014</v>
      </c>
      <c r="P200">
        <v>50</v>
      </c>
      <c r="Q200">
        <v>10</v>
      </c>
      <c r="R200">
        <v>1500</v>
      </c>
      <c r="S200">
        <v>37.5</v>
      </c>
    </row>
    <row r="201" spans="1:19" x14ac:dyDescent="0.25">
      <c r="A201" s="57">
        <f t="shared" si="3"/>
        <v>199</v>
      </c>
      <c r="B201">
        <v>1100</v>
      </c>
      <c r="C201">
        <v>7</v>
      </c>
      <c r="D201" t="s">
        <v>937</v>
      </c>
      <c r="E201">
        <v>3</v>
      </c>
      <c r="F201">
        <v>49.740893805597857</v>
      </c>
      <c r="G201">
        <v>552.62133018019199</v>
      </c>
      <c r="H201">
        <v>1</v>
      </c>
      <c r="I201">
        <v>10.610329539459689</v>
      </c>
      <c r="J201">
        <v>424.41318157838754</v>
      </c>
      <c r="K201">
        <v>100</v>
      </c>
      <c r="L201">
        <v>30</v>
      </c>
      <c r="M201">
        <v>80</v>
      </c>
      <c r="N201">
        <v>106.65599999999999</v>
      </c>
      <c r="O201">
        <v>9.6000000000000014</v>
      </c>
      <c r="P201">
        <v>50</v>
      </c>
      <c r="Q201">
        <v>20</v>
      </c>
      <c r="R201">
        <v>750</v>
      </c>
      <c r="S201">
        <v>18.75</v>
      </c>
    </row>
    <row r="202" spans="1:19" x14ac:dyDescent="0.25">
      <c r="A202" s="57">
        <f t="shared" si="3"/>
        <v>200</v>
      </c>
      <c r="B202">
        <v>1100</v>
      </c>
      <c r="C202">
        <v>8</v>
      </c>
      <c r="D202" t="s">
        <v>938</v>
      </c>
      <c r="E202">
        <v>3</v>
      </c>
      <c r="F202">
        <v>49.740893805597857</v>
      </c>
      <c r="G202">
        <v>552.62133018019199</v>
      </c>
      <c r="H202">
        <v>2</v>
      </c>
      <c r="I202">
        <v>15.915494309189533</v>
      </c>
      <c r="J202">
        <v>636.61977236758139</v>
      </c>
      <c r="K202">
        <v>100</v>
      </c>
      <c r="L202">
        <v>30</v>
      </c>
      <c r="M202">
        <v>80</v>
      </c>
      <c r="N202">
        <v>106.65599999999999</v>
      </c>
      <c r="O202">
        <v>9.6000000000000014</v>
      </c>
      <c r="P202">
        <v>50</v>
      </c>
      <c r="Q202">
        <v>40</v>
      </c>
      <c r="R202">
        <v>250</v>
      </c>
      <c r="S202">
        <v>6.25</v>
      </c>
    </row>
    <row r="203" spans="1:19" x14ac:dyDescent="0.25">
      <c r="A203" s="57">
        <f t="shared" si="3"/>
        <v>201</v>
      </c>
      <c r="B203">
        <v>1100</v>
      </c>
      <c r="C203">
        <v>9</v>
      </c>
      <c r="D203" t="s">
        <v>939</v>
      </c>
      <c r="E203">
        <v>3</v>
      </c>
      <c r="F203">
        <v>49.740893805597857</v>
      </c>
      <c r="G203">
        <v>552.62133018019199</v>
      </c>
      <c r="H203">
        <v>4</v>
      </c>
      <c r="I203">
        <v>7.9577471545947667</v>
      </c>
      <c r="J203">
        <v>318.3098861837907</v>
      </c>
      <c r="K203">
        <v>100</v>
      </c>
      <c r="L203">
        <v>30</v>
      </c>
      <c r="M203">
        <v>80</v>
      </c>
      <c r="N203">
        <v>106.65599999999999</v>
      </c>
      <c r="O203">
        <v>9.6000000000000014</v>
      </c>
      <c r="P203">
        <v>50</v>
      </c>
      <c r="Q203">
        <v>80</v>
      </c>
      <c r="R203">
        <v>250</v>
      </c>
      <c r="S203">
        <v>6.25</v>
      </c>
    </row>
    <row r="204" spans="1:19" x14ac:dyDescent="0.25">
      <c r="A204" s="57">
        <f t="shared" si="3"/>
        <v>202</v>
      </c>
      <c r="B204">
        <v>1100</v>
      </c>
      <c r="C204">
        <v>10</v>
      </c>
      <c r="D204" t="s">
        <v>940</v>
      </c>
      <c r="E204">
        <v>3</v>
      </c>
      <c r="F204">
        <v>49.740893805597857</v>
      </c>
      <c r="G204">
        <v>552.62133018019199</v>
      </c>
      <c r="H204">
        <v>8</v>
      </c>
      <c r="I204">
        <v>3.9788735772973833</v>
      </c>
      <c r="J204">
        <v>159.15494309189535</v>
      </c>
      <c r="K204">
        <v>100</v>
      </c>
      <c r="L204">
        <v>30</v>
      </c>
      <c r="M204">
        <v>80</v>
      </c>
      <c r="N204">
        <v>106.65599999999999</v>
      </c>
      <c r="O204">
        <v>9.6000000000000014</v>
      </c>
      <c r="P204">
        <v>50</v>
      </c>
      <c r="Q204">
        <v>160</v>
      </c>
      <c r="R204">
        <v>250</v>
      </c>
      <c r="S204">
        <v>6.25</v>
      </c>
    </row>
    <row r="205" spans="1:19" x14ac:dyDescent="0.25">
      <c r="A205" s="57">
        <f t="shared" si="3"/>
        <v>203</v>
      </c>
      <c r="B205">
        <v>1100</v>
      </c>
      <c r="C205">
        <v>11</v>
      </c>
      <c r="D205" t="s">
        <v>941</v>
      </c>
      <c r="E205">
        <v>4</v>
      </c>
      <c r="F205">
        <v>37.305670354198398</v>
      </c>
      <c r="G205">
        <v>1243.3979929054324</v>
      </c>
      <c r="H205">
        <v>0.5</v>
      </c>
      <c r="I205">
        <v>10.610329539459689</v>
      </c>
      <c r="J205">
        <v>424.41318157838754</v>
      </c>
      <c r="K205">
        <v>100</v>
      </c>
      <c r="L205">
        <v>40</v>
      </c>
      <c r="M205">
        <v>80</v>
      </c>
      <c r="N205">
        <v>106.65599999999999</v>
      </c>
      <c r="O205">
        <v>3.2</v>
      </c>
      <c r="P205">
        <v>50</v>
      </c>
      <c r="Q205">
        <v>10</v>
      </c>
      <c r="R205">
        <v>1500</v>
      </c>
      <c r="S205">
        <v>37.5</v>
      </c>
    </row>
    <row r="206" spans="1:19" x14ac:dyDescent="0.25">
      <c r="A206" s="57">
        <f t="shared" si="3"/>
        <v>204</v>
      </c>
      <c r="B206">
        <v>1100</v>
      </c>
      <c r="C206">
        <v>12</v>
      </c>
      <c r="D206" t="s">
        <v>942</v>
      </c>
      <c r="E206">
        <v>4</v>
      </c>
      <c r="F206">
        <v>37.305670354198398</v>
      </c>
      <c r="G206">
        <v>1243.3979929054324</v>
      </c>
      <c r="H206">
        <v>1</v>
      </c>
      <c r="I206">
        <v>10.610329539459689</v>
      </c>
      <c r="J206">
        <v>424.41318157838754</v>
      </c>
      <c r="K206">
        <v>100</v>
      </c>
      <c r="L206">
        <v>40</v>
      </c>
      <c r="M206">
        <v>80</v>
      </c>
      <c r="N206">
        <v>106.65599999999999</v>
      </c>
      <c r="O206">
        <v>3.2</v>
      </c>
      <c r="P206">
        <v>50</v>
      </c>
      <c r="Q206">
        <v>20</v>
      </c>
      <c r="R206">
        <v>750</v>
      </c>
      <c r="S206">
        <v>18.75</v>
      </c>
    </row>
    <row r="207" spans="1:19" x14ac:dyDescent="0.25">
      <c r="A207" s="57">
        <f t="shared" si="3"/>
        <v>205</v>
      </c>
      <c r="B207">
        <v>1100</v>
      </c>
      <c r="C207">
        <v>13</v>
      </c>
      <c r="D207" t="s">
        <v>943</v>
      </c>
      <c r="E207">
        <v>4</v>
      </c>
      <c r="F207">
        <v>37.305670354198398</v>
      </c>
      <c r="G207">
        <v>1243.3979929054324</v>
      </c>
      <c r="H207">
        <v>2</v>
      </c>
      <c r="I207">
        <v>15.915494309189533</v>
      </c>
      <c r="J207">
        <v>636.61977236758139</v>
      </c>
      <c r="K207">
        <v>100</v>
      </c>
      <c r="L207">
        <v>40</v>
      </c>
      <c r="M207">
        <v>80</v>
      </c>
      <c r="N207">
        <v>106.65599999999999</v>
      </c>
      <c r="O207">
        <v>3.2</v>
      </c>
      <c r="P207">
        <v>50</v>
      </c>
      <c r="Q207">
        <v>40</v>
      </c>
      <c r="R207">
        <v>250</v>
      </c>
      <c r="S207">
        <v>6.25</v>
      </c>
    </row>
    <row r="208" spans="1:19" x14ac:dyDescent="0.25">
      <c r="A208" s="57">
        <f t="shared" si="3"/>
        <v>206</v>
      </c>
      <c r="B208">
        <v>1100</v>
      </c>
      <c r="C208">
        <v>14</v>
      </c>
      <c r="D208" t="s">
        <v>944</v>
      </c>
      <c r="E208">
        <v>4</v>
      </c>
      <c r="F208">
        <v>37.305670354198398</v>
      </c>
      <c r="G208">
        <v>1243.3979929054324</v>
      </c>
      <c r="H208">
        <v>4</v>
      </c>
      <c r="I208">
        <v>7.9577471545947667</v>
      </c>
      <c r="J208">
        <v>318.3098861837907</v>
      </c>
      <c r="K208">
        <v>100</v>
      </c>
      <c r="L208">
        <v>40</v>
      </c>
      <c r="M208">
        <v>80</v>
      </c>
      <c r="N208">
        <v>106.65599999999999</v>
      </c>
      <c r="O208">
        <v>3.2</v>
      </c>
      <c r="P208">
        <v>50</v>
      </c>
      <c r="Q208">
        <v>80</v>
      </c>
      <c r="R208">
        <v>250</v>
      </c>
      <c r="S208">
        <v>6.25</v>
      </c>
    </row>
    <row r="209" spans="1:19" x14ac:dyDescent="0.25">
      <c r="A209" s="57">
        <f t="shared" si="3"/>
        <v>207</v>
      </c>
      <c r="B209">
        <v>1100</v>
      </c>
      <c r="C209">
        <v>15</v>
      </c>
      <c r="D209" t="s">
        <v>945</v>
      </c>
      <c r="E209">
        <v>4</v>
      </c>
      <c r="F209">
        <v>37.305670354198398</v>
      </c>
      <c r="G209">
        <v>1243.3979929054324</v>
      </c>
      <c r="H209">
        <v>8</v>
      </c>
      <c r="I209">
        <v>3.9788735772973833</v>
      </c>
      <c r="J209">
        <v>159.15494309189535</v>
      </c>
      <c r="K209">
        <v>100</v>
      </c>
      <c r="L209">
        <v>40</v>
      </c>
      <c r="M209">
        <v>80</v>
      </c>
      <c r="N209">
        <v>106.65599999999999</v>
      </c>
      <c r="O209">
        <v>3.2</v>
      </c>
      <c r="P209">
        <v>50</v>
      </c>
      <c r="Q209">
        <v>160</v>
      </c>
      <c r="R209">
        <v>250</v>
      </c>
      <c r="S209">
        <v>6.25</v>
      </c>
    </row>
    <row r="210" spans="1:19" x14ac:dyDescent="0.25">
      <c r="A210" s="57">
        <f t="shared" si="3"/>
        <v>208</v>
      </c>
      <c r="B210">
        <v>1100</v>
      </c>
      <c r="C210">
        <v>16</v>
      </c>
      <c r="D210" t="s">
        <v>946</v>
      </c>
      <c r="E210">
        <v>5</v>
      </c>
      <c r="F210">
        <v>39.792715044478271</v>
      </c>
      <c r="G210">
        <v>994.71839432434558</v>
      </c>
      <c r="H210">
        <v>0.5</v>
      </c>
      <c r="I210">
        <v>10.610329539459689</v>
      </c>
      <c r="J210">
        <v>424.41318157838754</v>
      </c>
      <c r="K210">
        <v>100</v>
      </c>
      <c r="L210">
        <v>50</v>
      </c>
      <c r="M210">
        <v>80</v>
      </c>
      <c r="N210">
        <v>79.992000000000004</v>
      </c>
      <c r="O210">
        <v>3.2</v>
      </c>
      <c r="P210">
        <v>50</v>
      </c>
      <c r="Q210">
        <v>10</v>
      </c>
      <c r="R210">
        <v>1500</v>
      </c>
      <c r="S210">
        <v>37.5</v>
      </c>
    </row>
    <row r="211" spans="1:19" x14ac:dyDescent="0.25">
      <c r="A211" s="57">
        <f t="shared" si="3"/>
        <v>209</v>
      </c>
      <c r="B211">
        <v>1100</v>
      </c>
      <c r="C211">
        <v>17</v>
      </c>
      <c r="D211" t="s">
        <v>947</v>
      </c>
      <c r="E211">
        <v>5</v>
      </c>
      <c r="F211">
        <v>39.792715044478271</v>
      </c>
      <c r="G211">
        <v>994.71839432434558</v>
      </c>
      <c r="H211">
        <v>1</v>
      </c>
      <c r="I211">
        <v>10.610329539459689</v>
      </c>
      <c r="J211">
        <v>424.41318157838754</v>
      </c>
      <c r="K211">
        <v>100</v>
      </c>
      <c r="L211">
        <v>50</v>
      </c>
      <c r="M211">
        <v>80</v>
      </c>
      <c r="N211">
        <v>79.992000000000004</v>
      </c>
      <c r="O211">
        <v>3.2</v>
      </c>
      <c r="P211">
        <v>50</v>
      </c>
      <c r="Q211">
        <v>20</v>
      </c>
      <c r="R211">
        <v>750</v>
      </c>
      <c r="S211">
        <v>18.75</v>
      </c>
    </row>
    <row r="212" spans="1:19" x14ac:dyDescent="0.25">
      <c r="A212" s="57">
        <f t="shared" si="3"/>
        <v>210</v>
      </c>
      <c r="B212">
        <v>1100</v>
      </c>
      <c r="C212">
        <v>18</v>
      </c>
      <c r="D212" t="s">
        <v>948</v>
      </c>
      <c r="E212">
        <v>5</v>
      </c>
      <c r="F212">
        <v>39.792715044478271</v>
      </c>
      <c r="G212">
        <v>994.71839432434558</v>
      </c>
      <c r="H212">
        <v>2</v>
      </c>
      <c r="I212">
        <v>15.915494309189533</v>
      </c>
      <c r="J212">
        <v>636.61977236758139</v>
      </c>
      <c r="K212">
        <v>100</v>
      </c>
      <c r="L212">
        <v>50</v>
      </c>
      <c r="M212">
        <v>80</v>
      </c>
      <c r="N212">
        <v>79.992000000000004</v>
      </c>
      <c r="O212">
        <v>3.2</v>
      </c>
      <c r="P212">
        <v>50</v>
      </c>
      <c r="Q212">
        <v>40</v>
      </c>
      <c r="R212">
        <v>250</v>
      </c>
      <c r="S212">
        <v>6.25</v>
      </c>
    </row>
    <row r="213" spans="1:19" x14ac:dyDescent="0.25">
      <c r="A213" s="57">
        <f t="shared" si="3"/>
        <v>211</v>
      </c>
      <c r="B213">
        <v>1100</v>
      </c>
      <c r="C213">
        <v>19</v>
      </c>
      <c r="D213" t="s">
        <v>949</v>
      </c>
      <c r="E213">
        <v>5</v>
      </c>
      <c r="F213">
        <v>39.792715044478271</v>
      </c>
      <c r="G213">
        <v>994.71839432434558</v>
      </c>
      <c r="H213">
        <v>4</v>
      </c>
      <c r="I213">
        <v>7.9577471545947667</v>
      </c>
      <c r="J213">
        <v>318.3098861837907</v>
      </c>
      <c r="K213">
        <v>100</v>
      </c>
      <c r="L213">
        <v>50</v>
      </c>
      <c r="M213">
        <v>80</v>
      </c>
      <c r="N213">
        <v>79.992000000000004</v>
      </c>
      <c r="O213">
        <v>3.2</v>
      </c>
      <c r="P213">
        <v>50</v>
      </c>
      <c r="Q213">
        <v>80</v>
      </c>
      <c r="R213">
        <v>250</v>
      </c>
      <c r="S213">
        <v>6.25</v>
      </c>
    </row>
    <row r="214" spans="1:19" x14ac:dyDescent="0.25">
      <c r="A214" s="57">
        <f t="shared" si="3"/>
        <v>212</v>
      </c>
      <c r="B214">
        <v>1100</v>
      </c>
      <c r="C214">
        <v>20</v>
      </c>
      <c r="D214" t="s">
        <v>950</v>
      </c>
      <c r="E214">
        <v>5</v>
      </c>
      <c r="F214">
        <v>39.792715044478271</v>
      </c>
      <c r="G214">
        <v>994.71839432434558</v>
      </c>
      <c r="H214">
        <v>8</v>
      </c>
      <c r="I214">
        <v>3.9788735772973833</v>
      </c>
      <c r="J214">
        <v>159.15494309189535</v>
      </c>
      <c r="K214">
        <v>100</v>
      </c>
      <c r="L214">
        <v>50</v>
      </c>
      <c r="M214">
        <v>80</v>
      </c>
      <c r="N214">
        <v>79.992000000000004</v>
      </c>
      <c r="O214">
        <v>3.2</v>
      </c>
      <c r="P214">
        <v>50</v>
      </c>
      <c r="Q214">
        <v>160</v>
      </c>
      <c r="R214">
        <v>250</v>
      </c>
      <c r="S214">
        <v>6.25</v>
      </c>
    </row>
    <row r="215" spans="1:19" x14ac:dyDescent="0.25">
      <c r="A215" s="57">
        <f t="shared" si="3"/>
        <v>213</v>
      </c>
      <c r="B215">
        <v>1100</v>
      </c>
      <c r="C215">
        <v>21</v>
      </c>
      <c r="D215" t="s">
        <v>951</v>
      </c>
      <c r="E215">
        <v>6</v>
      </c>
      <c r="F215">
        <v>33.160595870398566</v>
      </c>
      <c r="G215">
        <v>1657.8639905405764</v>
      </c>
      <c r="H215">
        <v>0.5</v>
      </c>
      <c r="I215">
        <v>10.610329539459689</v>
      </c>
      <c r="J215">
        <v>424.41318157838754</v>
      </c>
      <c r="K215">
        <v>200</v>
      </c>
      <c r="L215">
        <v>30</v>
      </c>
      <c r="M215">
        <v>160</v>
      </c>
      <c r="N215">
        <v>159.98400000000001</v>
      </c>
      <c r="O215">
        <v>3.2</v>
      </c>
      <c r="P215">
        <v>50</v>
      </c>
      <c r="Q215">
        <v>10</v>
      </c>
      <c r="R215">
        <v>1500</v>
      </c>
      <c r="S215">
        <v>37.5</v>
      </c>
    </row>
    <row r="216" spans="1:19" x14ac:dyDescent="0.25">
      <c r="A216" s="57">
        <f t="shared" si="3"/>
        <v>214</v>
      </c>
      <c r="B216">
        <v>1100</v>
      </c>
      <c r="C216">
        <v>22</v>
      </c>
      <c r="D216" t="s">
        <v>952</v>
      </c>
      <c r="E216">
        <v>6</v>
      </c>
      <c r="F216">
        <v>33.160595870398566</v>
      </c>
      <c r="G216">
        <v>1657.8639905405764</v>
      </c>
      <c r="H216">
        <v>1</v>
      </c>
      <c r="I216">
        <v>10.610329539459689</v>
      </c>
      <c r="J216">
        <v>424.41318157838754</v>
      </c>
      <c r="K216">
        <v>200</v>
      </c>
      <c r="L216">
        <v>30</v>
      </c>
      <c r="M216">
        <v>160</v>
      </c>
      <c r="N216">
        <v>159.98400000000001</v>
      </c>
      <c r="O216">
        <v>3.2</v>
      </c>
      <c r="P216">
        <v>50</v>
      </c>
      <c r="Q216">
        <v>20</v>
      </c>
      <c r="R216">
        <v>750</v>
      </c>
      <c r="S216">
        <v>18.75</v>
      </c>
    </row>
    <row r="217" spans="1:19" x14ac:dyDescent="0.25">
      <c r="A217" s="57">
        <f t="shared" si="3"/>
        <v>215</v>
      </c>
      <c r="B217">
        <v>1100</v>
      </c>
      <c r="C217">
        <v>23</v>
      </c>
      <c r="D217" t="s">
        <v>953</v>
      </c>
      <c r="E217">
        <v>6</v>
      </c>
      <c r="F217">
        <v>33.160595870398566</v>
      </c>
      <c r="G217">
        <v>1657.8639905405764</v>
      </c>
      <c r="H217">
        <v>2</v>
      </c>
      <c r="I217">
        <v>15.915494309189533</v>
      </c>
      <c r="J217">
        <v>636.61977236758139</v>
      </c>
      <c r="K217">
        <v>200</v>
      </c>
      <c r="L217">
        <v>30</v>
      </c>
      <c r="M217">
        <v>160</v>
      </c>
      <c r="N217">
        <v>159.98400000000001</v>
      </c>
      <c r="O217">
        <v>3.2</v>
      </c>
      <c r="P217">
        <v>50</v>
      </c>
      <c r="Q217">
        <v>40</v>
      </c>
      <c r="R217">
        <v>250</v>
      </c>
      <c r="S217">
        <v>6.25</v>
      </c>
    </row>
    <row r="218" spans="1:19" x14ac:dyDescent="0.25">
      <c r="A218" s="57">
        <f t="shared" si="3"/>
        <v>216</v>
      </c>
      <c r="B218">
        <v>1100</v>
      </c>
      <c r="C218">
        <v>24</v>
      </c>
      <c r="D218" t="s">
        <v>954</v>
      </c>
      <c r="E218">
        <v>6</v>
      </c>
      <c r="F218">
        <v>33.160595870398566</v>
      </c>
      <c r="G218">
        <v>1657.8639905405764</v>
      </c>
      <c r="H218">
        <v>4</v>
      </c>
      <c r="I218">
        <v>7.9577471545947667</v>
      </c>
      <c r="J218">
        <v>318.3098861837907</v>
      </c>
      <c r="K218">
        <v>200</v>
      </c>
      <c r="L218">
        <v>30</v>
      </c>
      <c r="M218">
        <v>160</v>
      </c>
      <c r="N218">
        <v>159.98400000000001</v>
      </c>
      <c r="O218">
        <v>3.2</v>
      </c>
      <c r="P218">
        <v>50</v>
      </c>
      <c r="Q218">
        <v>80</v>
      </c>
      <c r="R218">
        <v>250</v>
      </c>
      <c r="S218">
        <v>6.25</v>
      </c>
    </row>
    <row r="219" spans="1:19" x14ac:dyDescent="0.25">
      <c r="A219" s="57">
        <f t="shared" si="3"/>
        <v>217</v>
      </c>
      <c r="B219">
        <v>1100</v>
      </c>
      <c r="C219">
        <v>25</v>
      </c>
      <c r="D219" t="s">
        <v>955</v>
      </c>
      <c r="E219">
        <v>6</v>
      </c>
      <c r="F219">
        <v>33.160595870398566</v>
      </c>
      <c r="G219">
        <v>1657.8639905405764</v>
      </c>
      <c r="H219">
        <v>8</v>
      </c>
      <c r="I219">
        <v>3.9788735772973833</v>
      </c>
      <c r="J219">
        <v>159.15494309189535</v>
      </c>
      <c r="K219">
        <v>200</v>
      </c>
      <c r="L219">
        <v>30</v>
      </c>
      <c r="M219">
        <v>160</v>
      </c>
      <c r="N219">
        <v>159.98400000000001</v>
      </c>
      <c r="O219">
        <v>3.2</v>
      </c>
      <c r="P219">
        <v>50</v>
      </c>
      <c r="Q219">
        <v>160</v>
      </c>
      <c r="R219">
        <v>250</v>
      </c>
      <c r="S219">
        <v>6.25</v>
      </c>
    </row>
    <row r="220" spans="1:19" x14ac:dyDescent="0.25">
      <c r="A220" s="57">
        <f t="shared" si="3"/>
        <v>218</v>
      </c>
      <c r="B220">
        <v>1100</v>
      </c>
      <c r="C220">
        <v>26</v>
      </c>
      <c r="D220" t="s">
        <v>956</v>
      </c>
      <c r="E220">
        <v>7</v>
      </c>
      <c r="F220">
        <v>85.270103666739189</v>
      </c>
      <c r="G220">
        <v>1421.0262776062084</v>
      </c>
      <c r="H220">
        <v>0.5</v>
      </c>
      <c r="I220">
        <v>10.610329539459689</v>
      </c>
      <c r="J220">
        <v>424.41318157838754</v>
      </c>
      <c r="K220">
        <v>200</v>
      </c>
      <c r="L220">
        <v>35</v>
      </c>
      <c r="M220">
        <v>160</v>
      </c>
      <c r="N220">
        <v>53.327999999999996</v>
      </c>
      <c r="O220">
        <v>3.2</v>
      </c>
      <c r="P220">
        <v>50</v>
      </c>
      <c r="Q220">
        <v>10</v>
      </c>
      <c r="R220">
        <v>1500</v>
      </c>
      <c r="S220">
        <v>37.5</v>
      </c>
    </row>
    <row r="221" spans="1:19" x14ac:dyDescent="0.25">
      <c r="A221" s="57">
        <f t="shared" si="3"/>
        <v>219</v>
      </c>
      <c r="B221">
        <v>1100</v>
      </c>
      <c r="C221">
        <v>27</v>
      </c>
      <c r="D221" t="s">
        <v>957</v>
      </c>
      <c r="E221">
        <v>7</v>
      </c>
      <c r="F221">
        <v>85.270103666739189</v>
      </c>
      <c r="G221">
        <v>1421.0262776062084</v>
      </c>
      <c r="H221">
        <v>1</v>
      </c>
      <c r="I221">
        <v>10.610329539459689</v>
      </c>
      <c r="J221">
        <v>424.41318157838754</v>
      </c>
      <c r="K221">
        <v>200</v>
      </c>
      <c r="L221">
        <v>35</v>
      </c>
      <c r="M221">
        <v>160</v>
      </c>
      <c r="N221">
        <v>53.327999999999996</v>
      </c>
      <c r="O221">
        <v>3.2</v>
      </c>
      <c r="P221">
        <v>50</v>
      </c>
      <c r="Q221">
        <v>20</v>
      </c>
      <c r="R221">
        <v>750</v>
      </c>
      <c r="S221">
        <v>18.75</v>
      </c>
    </row>
    <row r="222" spans="1:19" x14ac:dyDescent="0.25">
      <c r="A222" s="57">
        <f t="shared" si="3"/>
        <v>220</v>
      </c>
      <c r="B222">
        <v>1100</v>
      </c>
      <c r="C222">
        <v>28</v>
      </c>
      <c r="D222" t="s">
        <v>958</v>
      </c>
      <c r="E222">
        <v>7</v>
      </c>
      <c r="F222">
        <v>85.270103666739189</v>
      </c>
      <c r="G222">
        <v>1421.0262776062084</v>
      </c>
      <c r="H222">
        <v>2</v>
      </c>
      <c r="I222">
        <v>15.915494309189533</v>
      </c>
      <c r="J222">
        <v>636.61977236758139</v>
      </c>
      <c r="K222">
        <v>200</v>
      </c>
      <c r="L222">
        <v>35</v>
      </c>
      <c r="M222">
        <v>160</v>
      </c>
      <c r="N222">
        <v>53.327999999999996</v>
      </c>
      <c r="O222">
        <v>3.2</v>
      </c>
      <c r="P222">
        <v>50</v>
      </c>
      <c r="Q222">
        <v>40</v>
      </c>
      <c r="R222">
        <v>250</v>
      </c>
      <c r="S222">
        <v>6.25</v>
      </c>
    </row>
    <row r="223" spans="1:19" x14ac:dyDescent="0.25">
      <c r="A223" s="57">
        <f t="shared" si="3"/>
        <v>221</v>
      </c>
      <c r="B223">
        <v>1100</v>
      </c>
      <c r="C223">
        <v>29</v>
      </c>
      <c r="D223" t="s">
        <v>959</v>
      </c>
      <c r="E223">
        <v>7</v>
      </c>
      <c r="F223">
        <v>85.270103666739189</v>
      </c>
      <c r="G223">
        <v>1421.0262776062084</v>
      </c>
      <c r="H223">
        <v>4</v>
      </c>
      <c r="I223">
        <v>7.9577471545947667</v>
      </c>
      <c r="J223">
        <v>318.3098861837907</v>
      </c>
      <c r="K223">
        <v>200</v>
      </c>
      <c r="L223">
        <v>35</v>
      </c>
      <c r="M223">
        <v>160</v>
      </c>
      <c r="N223">
        <v>53.327999999999996</v>
      </c>
      <c r="O223">
        <v>3.2</v>
      </c>
      <c r="P223">
        <v>50</v>
      </c>
      <c r="Q223">
        <v>80</v>
      </c>
      <c r="R223">
        <v>250</v>
      </c>
      <c r="S223">
        <v>6.25</v>
      </c>
    </row>
    <row r="224" spans="1:19" x14ac:dyDescent="0.25">
      <c r="A224" s="57">
        <f t="shared" si="3"/>
        <v>222</v>
      </c>
      <c r="B224">
        <v>1100</v>
      </c>
      <c r="C224">
        <v>30</v>
      </c>
      <c r="D224" t="s">
        <v>960</v>
      </c>
      <c r="E224">
        <v>7</v>
      </c>
      <c r="F224">
        <v>85.270103666739189</v>
      </c>
      <c r="G224">
        <v>1421.0262776062084</v>
      </c>
      <c r="H224">
        <v>8</v>
      </c>
      <c r="I224">
        <v>3.9788735772973833</v>
      </c>
      <c r="J224">
        <v>159.15494309189535</v>
      </c>
      <c r="K224">
        <v>200</v>
      </c>
      <c r="L224">
        <v>35</v>
      </c>
      <c r="M224">
        <v>160</v>
      </c>
      <c r="N224">
        <v>53.327999999999996</v>
      </c>
      <c r="O224">
        <v>3.2</v>
      </c>
      <c r="P224">
        <v>50</v>
      </c>
      <c r="Q224">
        <v>160</v>
      </c>
      <c r="R224">
        <v>250</v>
      </c>
      <c r="S224">
        <v>6.25</v>
      </c>
    </row>
    <row r="225" spans="1:19" x14ac:dyDescent="0.25">
      <c r="A225" s="57">
        <f t="shared" si="3"/>
        <v>223</v>
      </c>
      <c r="B225">
        <v>1100</v>
      </c>
      <c r="C225">
        <v>31</v>
      </c>
      <c r="D225" t="s">
        <v>961</v>
      </c>
      <c r="E225">
        <v>10</v>
      </c>
      <c r="F225">
        <v>59.689072566717428</v>
      </c>
      <c r="G225">
        <v>994.71839432434558</v>
      </c>
      <c r="H225">
        <v>2</v>
      </c>
      <c r="I225">
        <v>15.915494309189533</v>
      </c>
      <c r="J225">
        <v>636.61977236758139</v>
      </c>
      <c r="K225">
        <v>200</v>
      </c>
      <c r="L225">
        <v>50</v>
      </c>
      <c r="M225">
        <v>160</v>
      </c>
      <c r="N225">
        <v>53.327999999999996</v>
      </c>
      <c r="O225">
        <v>3.2</v>
      </c>
      <c r="P225">
        <v>50</v>
      </c>
      <c r="Q225">
        <v>40</v>
      </c>
      <c r="R225">
        <v>250</v>
      </c>
      <c r="S225">
        <v>6.25</v>
      </c>
    </row>
    <row r="226" spans="1:19" x14ac:dyDescent="0.25">
      <c r="A226" s="57">
        <f t="shared" si="3"/>
        <v>224</v>
      </c>
      <c r="B226">
        <v>1500</v>
      </c>
      <c r="C226">
        <v>0</v>
      </c>
      <c r="D226" t="s">
        <v>806</v>
      </c>
    </row>
    <row r="227" spans="1:19" x14ac:dyDescent="0.25">
      <c r="A227" s="57">
        <f t="shared" si="3"/>
        <v>225</v>
      </c>
      <c r="B227">
        <v>1500</v>
      </c>
      <c r="C227">
        <v>1</v>
      </c>
      <c r="D227" t="s">
        <v>962</v>
      </c>
      <c r="E227">
        <v>2</v>
      </c>
      <c r="F227">
        <v>74.611340708396796</v>
      </c>
      <c r="G227">
        <v>1243.3979929054324</v>
      </c>
      <c r="H227">
        <v>0.5</v>
      </c>
      <c r="I227">
        <v>15.915494309189533</v>
      </c>
      <c r="J227">
        <v>636.61977236758139</v>
      </c>
      <c r="K227">
        <v>100</v>
      </c>
      <c r="L227">
        <v>20</v>
      </c>
      <c r="M227">
        <v>80</v>
      </c>
      <c r="N227">
        <v>106.65599999999999</v>
      </c>
      <c r="O227">
        <v>6.4</v>
      </c>
      <c r="P227">
        <v>50</v>
      </c>
      <c r="Q227">
        <v>10</v>
      </c>
      <c r="R227">
        <v>1000</v>
      </c>
      <c r="S227">
        <v>25</v>
      </c>
    </row>
    <row r="228" spans="1:19" x14ac:dyDescent="0.25">
      <c r="A228" s="57">
        <f t="shared" si="3"/>
        <v>226</v>
      </c>
      <c r="B228">
        <v>1500</v>
      </c>
      <c r="C228">
        <v>2</v>
      </c>
      <c r="D228" t="s">
        <v>963</v>
      </c>
      <c r="E228">
        <v>2</v>
      </c>
      <c r="F228">
        <v>74.611340708396796</v>
      </c>
      <c r="G228">
        <v>1243.3979929054324</v>
      </c>
      <c r="H228">
        <v>1</v>
      </c>
      <c r="I228">
        <v>15.915494309189533</v>
      </c>
      <c r="J228">
        <v>636.61977236758139</v>
      </c>
      <c r="K228">
        <v>100</v>
      </c>
      <c r="L228">
        <v>20</v>
      </c>
      <c r="M228">
        <v>80</v>
      </c>
      <c r="N228">
        <v>106.65599999999999</v>
      </c>
      <c r="O228">
        <v>6.4</v>
      </c>
      <c r="P228">
        <v>50</v>
      </c>
      <c r="Q228">
        <v>20</v>
      </c>
      <c r="R228">
        <v>500</v>
      </c>
      <c r="S228">
        <v>12.5</v>
      </c>
    </row>
    <row r="229" spans="1:19" x14ac:dyDescent="0.25">
      <c r="A229" s="57">
        <f t="shared" si="3"/>
        <v>227</v>
      </c>
      <c r="B229">
        <v>1500</v>
      </c>
      <c r="C229">
        <v>3</v>
      </c>
      <c r="D229" t="s">
        <v>964</v>
      </c>
      <c r="E229">
        <v>2</v>
      </c>
      <c r="F229">
        <v>74.611340708396796</v>
      </c>
      <c r="G229">
        <v>1243.3979929054324</v>
      </c>
      <c r="H229">
        <v>2</v>
      </c>
      <c r="I229">
        <v>15.915494309189533</v>
      </c>
      <c r="J229">
        <v>636.61977236758139</v>
      </c>
      <c r="K229">
        <v>100</v>
      </c>
      <c r="L229">
        <v>20</v>
      </c>
      <c r="M229">
        <v>80</v>
      </c>
      <c r="N229">
        <v>106.65599999999999</v>
      </c>
      <c r="O229">
        <v>6.4</v>
      </c>
      <c r="P229">
        <v>50</v>
      </c>
      <c r="Q229">
        <v>40</v>
      </c>
      <c r="R229">
        <v>250</v>
      </c>
      <c r="S229">
        <v>6.25</v>
      </c>
    </row>
    <row r="230" spans="1:19" x14ac:dyDescent="0.25">
      <c r="A230" s="57">
        <f t="shared" si="3"/>
        <v>228</v>
      </c>
      <c r="B230">
        <v>1500</v>
      </c>
      <c r="C230">
        <v>4</v>
      </c>
      <c r="D230" t="s">
        <v>965</v>
      </c>
      <c r="E230">
        <v>2</v>
      </c>
      <c r="F230">
        <v>74.611340708396796</v>
      </c>
      <c r="G230">
        <v>1243.3979929054324</v>
      </c>
      <c r="H230">
        <v>4</v>
      </c>
      <c r="I230">
        <v>7.9577471545947667</v>
      </c>
      <c r="J230">
        <v>318.3098861837907</v>
      </c>
      <c r="K230">
        <v>100</v>
      </c>
      <c r="L230">
        <v>20</v>
      </c>
      <c r="M230">
        <v>80</v>
      </c>
      <c r="N230">
        <v>106.65599999999999</v>
      </c>
      <c r="O230">
        <v>6.4</v>
      </c>
      <c r="P230">
        <v>50</v>
      </c>
      <c r="Q230">
        <v>80</v>
      </c>
      <c r="R230">
        <v>250</v>
      </c>
      <c r="S230">
        <v>6.25</v>
      </c>
    </row>
    <row r="231" spans="1:19" x14ac:dyDescent="0.25">
      <c r="A231" s="57">
        <f t="shared" si="3"/>
        <v>229</v>
      </c>
      <c r="B231">
        <v>1500</v>
      </c>
      <c r="C231">
        <v>5</v>
      </c>
      <c r="D231" t="s">
        <v>966</v>
      </c>
      <c r="E231">
        <v>2</v>
      </c>
      <c r="F231">
        <v>74.611340708396796</v>
      </c>
      <c r="G231">
        <v>1243.3979929054324</v>
      </c>
      <c r="H231">
        <v>8</v>
      </c>
      <c r="I231">
        <v>3.9788735772973833</v>
      </c>
      <c r="J231">
        <v>159.15494309189535</v>
      </c>
      <c r="K231">
        <v>100</v>
      </c>
      <c r="L231">
        <v>20</v>
      </c>
      <c r="M231">
        <v>80</v>
      </c>
      <c r="N231">
        <v>106.65599999999999</v>
      </c>
      <c r="O231">
        <v>6.4</v>
      </c>
      <c r="P231">
        <v>50</v>
      </c>
      <c r="Q231">
        <v>160</v>
      </c>
      <c r="R231">
        <v>250</v>
      </c>
      <c r="S231">
        <v>6.25</v>
      </c>
    </row>
    <row r="232" spans="1:19" x14ac:dyDescent="0.25">
      <c r="A232" s="57">
        <f t="shared" si="3"/>
        <v>230</v>
      </c>
      <c r="B232">
        <v>1500</v>
      </c>
      <c r="C232">
        <v>6</v>
      </c>
      <c r="D232" t="s">
        <v>967</v>
      </c>
      <c r="E232">
        <v>3</v>
      </c>
      <c r="F232">
        <v>66.321191740797133</v>
      </c>
      <c r="G232">
        <v>828.93199527028821</v>
      </c>
      <c r="H232">
        <v>0.5</v>
      </c>
      <c r="I232">
        <v>15.915494309189533</v>
      </c>
      <c r="J232">
        <v>636.61977236758139</v>
      </c>
      <c r="K232">
        <v>100</v>
      </c>
      <c r="L232">
        <v>30</v>
      </c>
      <c r="M232">
        <v>80</v>
      </c>
      <c r="N232">
        <v>79.992000000000004</v>
      </c>
      <c r="O232">
        <v>6.4</v>
      </c>
      <c r="P232">
        <v>50</v>
      </c>
      <c r="Q232">
        <v>10</v>
      </c>
      <c r="R232">
        <v>1000</v>
      </c>
      <c r="S232">
        <v>25</v>
      </c>
    </row>
    <row r="233" spans="1:19" x14ac:dyDescent="0.25">
      <c r="A233" s="57">
        <f t="shared" si="3"/>
        <v>231</v>
      </c>
      <c r="B233">
        <v>1500</v>
      </c>
      <c r="C233">
        <v>7</v>
      </c>
      <c r="D233" t="s">
        <v>968</v>
      </c>
      <c r="E233">
        <v>3</v>
      </c>
      <c r="F233">
        <v>66.321191740797133</v>
      </c>
      <c r="G233">
        <v>828.93199527028821</v>
      </c>
      <c r="H233">
        <v>1</v>
      </c>
      <c r="I233">
        <v>15.915494309189533</v>
      </c>
      <c r="J233">
        <v>636.61977236758139</v>
      </c>
      <c r="K233">
        <v>100</v>
      </c>
      <c r="L233">
        <v>30</v>
      </c>
      <c r="M233">
        <v>80</v>
      </c>
      <c r="N233">
        <v>79.992000000000004</v>
      </c>
      <c r="O233">
        <v>6.4</v>
      </c>
      <c r="P233">
        <v>50</v>
      </c>
      <c r="Q233">
        <v>20</v>
      </c>
      <c r="R233">
        <v>500</v>
      </c>
      <c r="S233">
        <v>12.5</v>
      </c>
    </row>
    <row r="234" spans="1:19" x14ac:dyDescent="0.25">
      <c r="A234" s="57">
        <f t="shared" si="3"/>
        <v>232</v>
      </c>
      <c r="B234">
        <v>1500</v>
      </c>
      <c r="C234">
        <v>8</v>
      </c>
      <c r="D234" t="s">
        <v>969</v>
      </c>
      <c r="E234">
        <v>3</v>
      </c>
      <c r="F234">
        <v>66.321191740797133</v>
      </c>
      <c r="G234">
        <v>828.93199527028821</v>
      </c>
      <c r="H234">
        <v>2</v>
      </c>
      <c r="I234">
        <v>15.915494309189533</v>
      </c>
      <c r="J234">
        <v>636.61977236758139</v>
      </c>
      <c r="K234">
        <v>100</v>
      </c>
      <c r="L234">
        <v>30</v>
      </c>
      <c r="M234">
        <v>80</v>
      </c>
      <c r="N234">
        <v>79.992000000000004</v>
      </c>
      <c r="O234">
        <v>6.4</v>
      </c>
      <c r="P234">
        <v>50</v>
      </c>
      <c r="Q234">
        <v>40</v>
      </c>
      <c r="R234">
        <v>250</v>
      </c>
      <c r="S234">
        <v>6.25</v>
      </c>
    </row>
    <row r="235" spans="1:19" x14ac:dyDescent="0.25">
      <c r="A235" s="57">
        <f t="shared" si="3"/>
        <v>233</v>
      </c>
      <c r="B235">
        <v>1500</v>
      </c>
      <c r="C235">
        <v>9</v>
      </c>
      <c r="D235" t="s">
        <v>970</v>
      </c>
      <c r="E235">
        <v>3</v>
      </c>
      <c r="F235">
        <v>66.321191740797133</v>
      </c>
      <c r="G235">
        <v>828.93199527028821</v>
      </c>
      <c r="H235">
        <v>4</v>
      </c>
      <c r="I235">
        <v>7.9577471545947667</v>
      </c>
      <c r="J235">
        <v>318.3098861837907</v>
      </c>
      <c r="K235">
        <v>100</v>
      </c>
      <c r="L235">
        <v>30</v>
      </c>
      <c r="M235">
        <v>80</v>
      </c>
      <c r="N235">
        <v>79.992000000000004</v>
      </c>
      <c r="O235">
        <v>6.4</v>
      </c>
      <c r="P235">
        <v>50</v>
      </c>
      <c r="Q235">
        <v>80</v>
      </c>
      <c r="R235">
        <v>250</v>
      </c>
      <c r="S235">
        <v>6.25</v>
      </c>
    </row>
    <row r="236" spans="1:19" x14ac:dyDescent="0.25">
      <c r="A236" s="57">
        <f t="shared" si="3"/>
        <v>234</v>
      </c>
      <c r="B236">
        <v>1500</v>
      </c>
      <c r="C236">
        <v>10</v>
      </c>
      <c r="D236" t="s">
        <v>971</v>
      </c>
      <c r="E236">
        <v>3</v>
      </c>
      <c r="F236">
        <v>66.321191740797133</v>
      </c>
      <c r="G236">
        <v>828.93199527028821</v>
      </c>
      <c r="H236">
        <v>8</v>
      </c>
      <c r="I236">
        <v>3.9788735772973833</v>
      </c>
      <c r="J236">
        <v>159.15494309189535</v>
      </c>
      <c r="K236">
        <v>100</v>
      </c>
      <c r="L236">
        <v>30</v>
      </c>
      <c r="M236">
        <v>80</v>
      </c>
      <c r="N236">
        <v>79.992000000000004</v>
      </c>
      <c r="O236">
        <v>6.4</v>
      </c>
      <c r="P236">
        <v>50</v>
      </c>
      <c r="Q236">
        <v>160</v>
      </c>
      <c r="R236">
        <v>250</v>
      </c>
      <c r="S236">
        <v>6.25</v>
      </c>
    </row>
    <row r="237" spans="1:19" x14ac:dyDescent="0.25">
      <c r="A237" s="57">
        <f t="shared" si="3"/>
        <v>235</v>
      </c>
      <c r="B237">
        <v>1500</v>
      </c>
      <c r="C237">
        <v>11</v>
      </c>
      <c r="D237" t="s">
        <v>972</v>
      </c>
      <c r="E237">
        <v>4</v>
      </c>
      <c r="F237">
        <v>49.740893805597842</v>
      </c>
      <c r="G237">
        <v>1243.3979929054324</v>
      </c>
      <c r="H237">
        <v>0.5</v>
      </c>
      <c r="I237">
        <v>15.915494309189533</v>
      </c>
      <c r="J237">
        <v>636.61977236758139</v>
      </c>
      <c r="K237">
        <v>100</v>
      </c>
      <c r="L237">
        <v>40</v>
      </c>
      <c r="M237">
        <v>80</v>
      </c>
      <c r="N237">
        <v>79.992000000000004</v>
      </c>
      <c r="O237">
        <v>3.2</v>
      </c>
      <c r="P237">
        <v>50</v>
      </c>
      <c r="Q237">
        <v>10</v>
      </c>
      <c r="R237">
        <v>1000</v>
      </c>
      <c r="S237">
        <v>25</v>
      </c>
    </row>
    <row r="238" spans="1:19" x14ac:dyDescent="0.25">
      <c r="A238" s="57">
        <f t="shared" si="3"/>
        <v>236</v>
      </c>
      <c r="B238">
        <v>1500</v>
      </c>
      <c r="C238">
        <v>12</v>
      </c>
      <c r="D238" t="s">
        <v>973</v>
      </c>
      <c r="E238">
        <v>4</v>
      </c>
      <c r="F238">
        <v>49.740893805597842</v>
      </c>
      <c r="G238">
        <v>1243.3979929054324</v>
      </c>
      <c r="H238">
        <v>1</v>
      </c>
      <c r="I238">
        <v>15.915494309189533</v>
      </c>
      <c r="J238">
        <v>636.61977236758139</v>
      </c>
      <c r="K238">
        <v>100</v>
      </c>
      <c r="L238">
        <v>40</v>
      </c>
      <c r="M238">
        <v>80</v>
      </c>
      <c r="N238">
        <v>79.992000000000004</v>
      </c>
      <c r="O238">
        <v>3.2</v>
      </c>
      <c r="P238">
        <v>50</v>
      </c>
      <c r="Q238">
        <v>20</v>
      </c>
      <c r="R238">
        <v>500</v>
      </c>
      <c r="S238">
        <v>12.5</v>
      </c>
    </row>
    <row r="239" spans="1:19" x14ac:dyDescent="0.25">
      <c r="A239" s="57">
        <f t="shared" si="3"/>
        <v>237</v>
      </c>
      <c r="B239">
        <v>1500</v>
      </c>
      <c r="C239">
        <v>13</v>
      </c>
      <c r="D239" t="s">
        <v>974</v>
      </c>
      <c r="E239">
        <v>4</v>
      </c>
      <c r="F239">
        <v>49.740893805597842</v>
      </c>
      <c r="G239">
        <v>1243.3979929054324</v>
      </c>
      <c r="H239">
        <v>2</v>
      </c>
      <c r="I239">
        <v>15.915494309189533</v>
      </c>
      <c r="J239">
        <v>636.61977236758139</v>
      </c>
      <c r="K239">
        <v>100</v>
      </c>
      <c r="L239">
        <v>40</v>
      </c>
      <c r="M239">
        <v>80</v>
      </c>
      <c r="N239">
        <v>79.992000000000004</v>
      </c>
      <c r="O239">
        <v>3.2</v>
      </c>
      <c r="P239">
        <v>50</v>
      </c>
      <c r="Q239">
        <v>40</v>
      </c>
      <c r="R239">
        <v>250</v>
      </c>
      <c r="S239">
        <v>6.25</v>
      </c>
    </row>
    <row r="240" spans="1:19" x14ac:dyDescent="0.25">
      <c r="A240" s="57">
        <f t="shared" si="3"/>
        <v>238</v>
      </c>
      <c r="B240">
        <v>1500</v>
      </c>
      <c r="C240">
        <v>14</v>
      </c>
      <c r="D240" t="s">
        <v>975</v>
      </c>
      <c r="E240">
        <v>4</v>
      </c>
      <c r="F240">
        <v>49.740893805597842</v>
      </c>
      <c r="G240">
        <v>1243.3979929054324</v>
      </c>
      <c r="H240">
        <v>4</v>
      </c>
      <c r="I240">
        <v>7.9577471545947667</v>
      </c>
      <c r="J240">
        <v>318.3098861837907</v>
      </c>
      <c r="K240">
        <v>100</v>
      </c>
      <c r="L240">
        <v>40</v>
      </c>
      <c r="M240">
        <v>80</v>
      </c>
      <c r="N240">
        <v>79.992000000000004</v>
      </c>
      <c r="O240">
        <v>3.2</v>
      </c>
      <c r="P240">
        <v>50</v>
      </c>
      <c r="Q240">
        <v>80</v>
      </c>
      <c r="R240">
        <v>250</v>
      </c>
      <c r="S240">
        <v>6.25</v>
      </c>
    </row>
    <row r="241" spans="1:19" x14ac:dyDescent="0.25">
      <c r="A241" s="57">
        <f t="shared" si="3"/>
        <v>239</v>
      </c>
      <c r="B241">
        <v>1500</v>
      </c>
      <c r="C241">
        <v>15</v>
      </c>
      <c r="D241" t="s">
        <v>976</v>
      </c>
      <c r="E241">
        <v>4</v>
      </c>
      <c r="F241">
        <v>49.740893805597842</v>
      </c>
      <c r="G241">
        <v>1243.3979929054324</v>
      </c>
      <c r="H241">
        <v>8</v>
      </c>
      <c r="I241">
        <v>3.9788735772973833</v>
      </c>
      <c r="J241">
        <v>159.15494309189535</v>
      </c>
      <c r="K241">
        <v>100</v>
      </c>
      <c r="L241">
        <v>40</v>
      </c>
      <c r="M241">
        <v>80</v>
      </c>
      <c r="N241">
        <v>79.992000000000004</v>
      </c>
      <c r="O241">
        <v>3.2</v>
      </c>
      <c r="P241">
        <v>50</v>
      </c>
      <c r="Q241">
        <v>160</v>
      </c>
      <c r="R241">
        <v>250</v>
      </c>
      <c r="S241">
        <v>6.25</v>
      </c>
    </row>
    <row r="242" spans="1:19" x14ac:dyDescent="0.25">
      <c r="A242" s="57">
        <f t="shared" si="3"/>
        <v>240</v>
      </c>
      <c r="B242">
        <v>1500</v>
      </c>
      <c r="C242">
        <v>16</v>
      </c>
      <c r="D242" t="s">
        <v>977</v>
      </c>
      <c r="E242">
        <v>5</v>
      </c>
      <c r="F242">
        <v>59.689072566717428</v>
      </c>
      <c r="G242">
        <v>994.71839432434558</v>
      </c>
      <c r="H242">
        <v>0.5</v>
      </c>
      <c r="I242">
        <v>15.915494309189533</v>
      </c>
      <c r="J242">
        <v>636.61977236758139</v>
      </c>
      <c r="K242">
        <v>100</v>
      </c>
      <c r="L242">
        <v>50</v>
      </c>
      <c r="M242">
        <v>80</v>
      </c>
      <c r="N242">
        <v>53.327999999999996</v>
      </c>
      <c r="O242">
        <v>3.2</v>
      </c>
      <c r="P242">
        <v>50</v>
      </c>
      <c r="Q242">
        <v>10</v>
      </c>
      <c r="R242">
        <v>1000</v>
      </c>
      <c r="S242">
        <v>25</v>
      </c>
    </row>
    <row r="243" spans="1:19" x14ac:dyDescent="0.25">
      <c r="A243" s="57">
        <f t="shared" si="3"/>
        <v>241</v>
      </c>
      <c r="B243">
        <v>1500</v>
      </c>
      <c r="C243">
        <v>17</v>
      </c>
      <c r="D243" t="s">
        <v>978</v>
      </c>
      <c r="E243">
        <v>5</v>
      </c>
      <c r="F243">
        <v>59.689072566717428</v>
      </c>
      <c r="G243">
        <v>994.71839432434558</v>
      </c>
      <c r="H243">
        <v>1</v>
      </c>
      <c r="I243">
        <v>15.915494309189533</v>
      </c>
      <c r="J243">
        <v>636.61977236758139</v>
      </c>
      <c r="K243">
        <v>100</v>
      </c>
      <c r="L243">
        <v>50</v>
      </c>
      <c r="M243">
        <v>80</v>
      </c>
      <c r="N243">
        <v>53.327999999999996</v>
      </c>
      <c r="O243">
        <v>3.2</v>
      </c>
      <c r="P243">
        <v>50</v>
      </c>
      <c r="Q243">
        <v>20</v>
      </c>
      <c r="R243">
        <v>500</v>
      </c>
      <c r="S243">
        <v>12.5</v>
      </c>
    </row>
    <row r="244" spans="1:19" x14ac:dyDescent="0.25">
      <c r="A244" s="57">
        <f t="shared" si="3"/>
        <v>242</v>
      </c>
      <c r="B244">
        <v>1500</v>
      </c>
      <c r="C244">
        <v>18</v>
      </c>
      <c r="D244" t="s">
        <v>979</v>
      </c>
      <c r="E244">
        <v>5</v>
      </c>
      <c r="F244">
        <v>59.689072566717428</v>
      </c>
      <c r="G244">
        <v>994.71839432434558</v>
      </c>
      <c r="H244">
        <v>2</v>
      </c>
      <c r="I244">
        <v>15.915494309189533</v>
      </c>
      <c r="J244">
        <v>636.61977236758139</v>
      </c>
      <c r="K244">
        <v>100</v>
      </c>
      <c r="L244">
        <v>50</v>
      </c>
      <c r="M244">
        <v>80</v>
      </c>
      <c r="N244">
        <v>53.327999999999996</v>
      </c>
      <c r="O244">
        <v>3.2</v>
      </c>
      <c r="P244">
        <v>50</v>
      </c>
      <c r="Q244">
        <v>40</v>
      </c>
      <c r="R244">
        <v>250</v>
      </c>
      <c r="S244">
        <v>6.25</v>
      </c>
    </row>
    <row r="245" spans="1:19" x14ac:dyDescent="0.25">
      <c r="A245" s="57">
        <f t="shared" si="3"/>
        <v>243</v>
      </c>
      <c r="B245">
        <v>1500</v>
      </c>
      <c r="C245">
        <v>19</v>
      </c>
      <c r="D245" t="s">
        <v>980</v>
      </c>
      <c r="E245">
        <v>5</v>
      </c>
      <c r="F245">
        <v>59.689072566717428</v>
      </c>
      <c r="G245">
        <v>994.71839432434558</v>
      </c>
      <c r="H245">
        <v>4</v>
      </c>
      <c r="I245">
        <v>7.9577471545947667</v>
      </c>
      <c r="J245">
        <v>318.3098861837907</v>
      </c>
      <c r="K245">
        <v>100</v>
      </c>
      <c r="L245">
        <v>50</v>
      </c>
      <c r="M245">
        <v>80</v>
      </c>
      <c r="N245">
        <v>53.327999999999996</v>
      </c>
      <c r="O245">
        <v>3.2</v>
      </c>
      <c r="P245">
        <v>50</v>
      </c>
      <c r="Q245">
        <v>80</v>
      </c>
      <c r="R245">
        <v>250</v>
      </c>
      <c r="S245">
        <v>6.25</v>
      </c>
    </row>
    <row r="246" spans="1:19" x14ac:dyDescent="0.25">
      <c r="A246" s="57">
        <f t="shared" si="3"/>
        <v>244</v>
      </c>
      <c r="B246">
        <v>1500</v>
      </c>
      <c r="C246">
        <v>20</v>
      </c>
      <c r="D246" t="s">
        <v>981</v>
      </c>
      <c r="E246">
        <v>5</v>
      </c>
      <c r="F246">
        <v>59.689072566717428</v>
      </c>
      <c r="G246">
        <v>994.71839432434558</v>
      </c>
      <c r="H246">
        <v>8</v>
      </c>
      <c r="I246">
        <v>3.9788735772973833</v>
      </c>
      <c r="J246">
        <v>159.15494309189535</v>
      </c>
      <c r="K246">
        <v>100</v>
      </c>
      <c r="L246">
        <v>50</v>
      </c>
      <c r="M246">
        <v>80</v>
      </c>
      <c r="N246">
        <v>53.327999999999996</v>
      </c>
      <c r="O246">
        <v>3.2</v>
      </c>
      <c r="P246">
        <v>50</v>
      </c>
      <c r="Q246">
        <v>160</v>
      </c>
      <c r="R246">
        <v>250</v>
      </c>
      <c r="S246">
        <v>6.25</v>
      </c>
    </row>
    <row r="247" spans="1:19" x14ac:dyDescent="0.25">
      <c r="A247" s="57">
        <f t="shared" si="3"/>
        <v>245</v>
      </c>
      <c r="B247">
        <v>1500</v>
      </c>
      <c r="C247">
        <v>21</v>
      </c>
      <c r="D247" t="s">
        <v>982</v>
      </c>
      <c r="E247">
        <v>6</v>
      </c>
      <c r="F247">
        <v>49.740893805597857</v>
      </c>
      <c r="G247">
        <v>1657.8639905405764</v>
      </c>
      <c r="H247">
        <v>0.5</v>
      </c>
      <c r="I247">
        <v>15.915494309189533</v>
      </c>
      <c r="J247">
        <v>636.61977236758139</v>
      </c>
      <c r="K247">
        <v>200</v>
      </c>
      <c r="L247">
        <v>30</v>
      </c>
      <c r="M247">
        <v>160</v>
      </c>
      <c r="N247">
        <v>106.65599999999999</v>
      </c>
      <c r="O247">
        <v>3.2</v>
      </c>
      <c r="P247">
        <v>50</v>
      </c>
      <c r="Q247">
        <v>10</v>
      </c>
      <c r="R247">
        <v>1000</v>
      </c>
      <c r="S247">
        <v>25</v>
      </c>
    </row>
    <row r="248" spans="1:19" x14ac:dyDescent="0.25">
      <c r="A248" s="57">
        <f t="shared" si="3"/>
        <v>246</v>
      </c>
      <c r="B248">
        <v>1500</v>
      </c>
      <c r="C248">
        <v>22</v>
      </c>
      <c r="D248" t="s">
        <v>983</v>
      </c>
      <c r="E248">
        <v>6</v>
      </c>
      <c r="F248">
        <v>49.740893805597857</v>
      </c>
      <c r="G248">
        <v>1657.8639905405764</v>
      </c>
      <c r="H248">
        <v>1</v>
      </c>
      <c r="I248">
        <v>15.915494309189533</v>
      </c>
      <c r="J248">
        <v>636.61977236758139</v>
      </c>
      <c r="K248">
        <v>200</v>
      </c>
      <c r="L248">
        <v>30</v>
      </c>
      <c r="M248">
        <v>160</v>
      </c>
      <c r="N248">
        <v>106.65599999999999</v>
      </c>
      <c r="O248">
        <v>3.2</v>
      </c>
      <c r="P248">
        <v>50</v>
      </c>
      <c r="Q248">
        <v>20</v>
      </c>
      <c r="R248">
        <v>500</v>
      </c>
      <c r="S248">
        <v>12.5</v>
      </c>
    </row>
    <row r="249" spans="1:19" x14ac:dyDescent="0.25">
      <c r="A249" s="57">
        <f t="shared" si="3"/>
        <v>247</v>
      </c>
      <c r="B249">
        <v>1500</v>
      </c>
      <c r="C249">
        <v>23</v>
      </c>
      <c r="D249" t="s">
        <v>984</v>
      </c>
      <c r="E249">
        <v>6</v>
      </c>
      <c r="F249">
        <v>49.740893805597857</v>
      </c>
      <c r="G249">
        <v>1657.8639905405764</v>
      </c>
      <c r="H249">
        <v>2</v>
      </c>
      <c r="I249">
        <v>15.915494309189533</v>
      </c>
      <c r="J249">
        <v>636.61977236758139</v>
      </c>
      <c r="K249">
        <v>200</v>
      </c>
      <c r="L249">
        <v>30</v>
      </c>
      <c r="M249">
        <v>160</v>
      </c>
      <c r="N249">
        <v>106.65599999999999</v>
      </c>
      <c r="O249">
        <v>3.2</v>
      </c>
      <c r="P249">
        <v>50</v>
      </c>
      <c r="Q249">
        <v>40</v>
      </c>
      <c r="R249">
        <v>250</v>
      </c>
      <c r="S249">
        <v>6.25</v>
      </c>
    </row>
    <row r="250" spans="1:19" x14ac:dyDescent="0.25">
      <c r="A250" s="57">
        <f t="shared" si="3"/>
        <v>248</v>
      </c>
      <c r="B250">
        <v>1500</v>
      </c>
      <c r="C250">
        <v>24</v>
      </c>
      <c r="D250" t="s">
        <v>985</v>
      </c>
      <c r="E250">
        <v>6</v>
      </c>
      <c r="F250">
        <v>49.740893805597857</v>
      </c>
      <c r="G250">
        <v>1657.8639905405764</v>
      </c>
      <c r="H250">
        <v>4</v>
      </c>
      <c r="I250">
        <v>7.9577471545947667</v>
      </c>
      <c r="J250">
        <v>318.3098861837907</v>
      </c>
      <c r="K250">
        <v>200</v>
      </c>
      <c r="L250">
        <v>30</v>
      </c>
      <c r="M250">
        <v>160</v>
      </c>
      <c r="N250">
        <v>106.65599999999999</v>
      </c>
      <c r="O250">
        <v>3.2</v>
      </c>
      <c r="P250">
        <v>50</v>
      </c>
      <c r="Q250">
        <v>80</v>
      </c>
      <c r="R250">
        <v>250</v>
      </c>
      <c r="S250">
        <v>6.25</v>
      </c>
    </row>
    <row r="251" spans="1:19" x14ac:dyDescent="0.25">
      <c r="A251" s="57">
        <f t="shared" si="3"/>
        <v>249</v>
      </c>
      <c r="B251">
        <v>1500</v>
      </c>
      <c r="C251">
        <v>25</v>
      </c>
      <c r="D251" t="s">
        <v>986</v>
      </c>
      <c r="E251">
        <v>6</v>
      </c>
      <c r="F251">
        <v>49.740893805597857</v>
      </c>
      <c r="G251">
        <v>1657.8639905405764</v>
      </c>
      <c r="H251">
        <v>8</v>
      </c>
      <c r="I251">
        <v>3.9788735772973833</v>
      </c>
      <c r="J251">
        <v>159.15494309189535</v>
      </c>
      <c r="K251">
        <v>200</v>
      </c>
      <c r="L251">
        <v>30</v>
      </c>
      <c r="M251">
        <v>160</v>
      </c>
      <c r="N251">
        <v>106.65599999999999</v>
      </c>
      <c r="O251">
        <v>3.2</v>
      </c>
      <c r="P251">
        <v>50</v>
      </c>
      <c r="Q251">
        <v>160</v>
      </c>
      <c r="R251">
        <v>250</v>
      </c>
      <c r="S251">
        <v>6.25</v>
      </c>
    </row>
    <row r="252" spans="1:19" x14ac:dyDescent="0.25">
      <c r="A252" s="57">
        <f t="shared" si="3"/>
        <v>250</v>
      </c>
      <c r="B252">
        <v>1500</v>
      </c>
      <c r="C252">
        <v>26</v>
      </c>
      <c r="D252" t="s">
        <v>987</v>
      </c>
      <c r="E252">
        <v>7</v>
      </c>
      <c r="F252">
        <v>85.270103666739189</v>
      </c>
      <c r="G252">
        <v>1421.0262776062084</v>
      </c>
      <c r="H252">
        <v>0.5</v>
      </c>
      <c r="I252">
        <v>15.915494309189533</v>
      </c>
      <c r="J252">
        <v>636.61977236758139</v>
      </c>
      <c r="K252">
        <v>200</v>
      </c>
      <c r="L252">
        <v>35</v>
      </c>
      <c r="M252">
        <v>160</v>
      </c>
      <c r="N252">
        <v>53.327999999999996</v>
      </c>
      <c r="O252">
        <v>3.2</v>
      </c>
      <c r="P252">
        <v>50</v>
      </c>
      <c r="Q252">
        <v>10</v>
      </c>
      <c r="R252">
        <v>1000</v>
      </c>
      <c r="S252">
        <v>25</v>
      </c>
    </row>
    <row r="253" spans="1:19" x14ac:dyDescent="0.25">
      <c r="A253" s="57">
        <f t="shared" si="3"/>
        <v>251</v>
      </c>
      <c r="B253">
        <v>1500</v>
      </c>
      <c r="C253">
        <v>27</v>
      </c>
      <c r="D253" t="s">
        <v>988</v>
      </c>
      <c r="E253">
        <v>7</v>
      </c>
      <c r="F253">
        <v>85.270103666739189</v>
      </c>
      <c r="G253">
        <v>1421.0262776062084</v>
      </c>
      <c r="H253">
        <v>1</v>
      </c>
      <c r="I253">
        <v>15.915494309189533</v>
      </c>
      <c r="J253">
        <v>636.61977236758139</v>
      </c>
      <c r="K253">
        <v>200</v>
      </c>
      <c r="L253">
        <v>35</v>
      </c>
      <c r="M253">
        <v>160</v>
      </c>
      <c r="N253">
        <v>53.327999999999996</v>
      </c>
      <c r="O253">
        <v>3.2</v>
      </c>
      <c r="P253">
        <v>50</v>
      </c>
      <c r="Q253">
        <v>20</v>
      </c>
      <c r="R253">
        <v>500</v>
      </c>
      <c r="S253">
        <v>12.5</v>
      </c>
    </row>
    <row r="254" spans="1:19" x14ac:dyDescent="0.25">
      <c r="A254" s="57">
        <f t="shared" si="3"/>
        <v>252</v>
      </c>
      <c r="B254">
        <v>1500</v>
      </c>
      <c r="C254">
        <v>28</v>
      </c>
      <c r="D254" t="s">
        <v>958</v>
      </c>
      <c r="E254">
        <v>7</v>
      </c>
      <c r="F254">
        <v>85.270103666739189</v>
      </c>
      <c r="G254">
        <v>1421.0262776062084</v>
      </c>
      <c r="H254">
        <v>2</v>
      </c>
      <c r="I254">
        <v>15.915494309189533</v>
      </c>
      <c r="J254">
        <v>636.61977236758139</v>
      </c>
      <c r="K254">
        <v>200</v>
      </c>
      <c r="L254">
        <v>35</v>
      </c>
      <c r="M254">
        <v>160</v>
      </c>
      <c r="N254">
        <v>53.327999999999996</v>
      </c>
      <c r="O254">
        <v>3.2</v>
      </c>
      <c r="P254">
        <v>50</v>
      </c>
      <c r="Q254">
        <v>40</v>
      </c>
      <c r="R254">
        <v>250</v>
      </c>
      <c r="S254">
        <v>6.25</v>
      </c>
    </row>
    <row r="255" spans="1:19" x14ac:dyDescent="0.25">
      <c r="A255" s="57">
        <f t="shared" si="3"/>
        <v>253</v>
      </c>
      <c r="B255">
        <v>1500</v>
      </c>
      <c r="C255">
        <v>29</v>
      </c>
      <c r="D255" t="s">
        <v>959</v>
      </c>
      <c r="E255">
        <v>7</v>
      </c>
      <c r="F255">
        <v>85.270103666739189</v>
      </c>
      <c r="G255">
        <v>1421.0262776062084</v>
      </c>
      <c r="H255">
        <v>4</v>
      </c>
      <c r="I255">
        <v>7.9577471545947667</v>
      </c>
      <c r="J255">
        <v>318.3098861837907</v>
      </c>
      <c r="K255">
        <v>200</v>
      </c>
      <c r="L255">
        <v>35</v>
      </c>
      <c r="M255">
        <v>160</v>
      </c>
      <c r="N255">
        <v>53.327999999999996</v>
      </c>
      <c r="O255">
        <v>3.2</v>
      </c>
      <c r="P255">
        <v>50</v>
      </c>
      <c r="Q255">
        <v>80</v>
      </c>
      <c r="R255">
        <v>250</v>
      </c>
      <c r="S255">
        <v>6.25</v>
      </c>
    </row>
    <row r="256" spans="1:19" x14ac:dyDescent="0.25">
      <c r="A256" s="57">
        <f t="shared" si="3"/>
        <v>254</v>
      </c>
      <c r="B256">
        <v>1500</v>
      </c>
      <c r="C256">
        <v>30</v>
      </c>
      <c r="D256" t="s">
        <v>960</v>
      </c>
      <c r="E256">
        <v>7</v>
      </c>
      <c r="F256">
        <v>85.270103666739189</v>
      </c>
      <c r="G256">
        <v>1421.0262776062084</v>
      </c>
      <c r="H256">
        <v>8</v>
      </c>
      <c r="I256">
        <v>3.9788735772973833</v>
      </c>
      <c r="J256">
        <v>159.15494309189535</v>
      </c>
      <c r="K256">
        <v>200</v>
      </c>
      <c r="L256">
        <v>35</v>
      </c>
      <c r="M256">
        <v>160</v>
      </c>
      <c r="N256">
        <v>53.327999999999996</v>
      </c>
      <c r="O256">
        <v>3.2</v>
      </c>
      <c r="P256">
        <v>50</v>
      </c>
      <c r="Q256">
        <v>160</v>
      </c>
      <c r="R256">
        <v>250</v>
      </c>
      <c r="S256">
        <v>6.25</v>
      </c>
    </row>
    <row r="257" spans="1:19" x14ac:dyDescent="0.25">
      <c r="A257" s="57">
        <f t="shared" si="3"/>
        <v>255</v>
      </c>
      <c r="B257">
        <v>1500</v>
      </c>
      <c r="C257">
        <v>31</v>
      </c>
      <c r="D257" t="s">
        <v>961</v>
      </c>
      <c r="E257">
        <v>10</v>
      </c>
      <c r="F257">
        <v>59.689072566717428</v>
      </c>
      <c r="G257">
        <v>994.71839432434558</v>
      </c>
      <c r="H257">
        <v>2</v>
      </c>
      <c r="I257">
        <v>15.915494309189533</v>
      </c>
      <c r="J257">
        <v>636.61977236758139</v>
      </c>
      <c r="K257">
        <v>200</v>
      </c>
      <c r="L257">
        <v>50</v>
      </c>
      <c r="M257">
        <v>160</v>
      </c>
      <c r="N257">
        <v>53.327999999999996</v>
      </c>
      <c r="O257">
        <v>3.2</v>
      </c>
      <c r="P257">
        <v>50</v>
      </c>
      <c r="Q257">
        <v>40</v>
      </c>
      <c r="R257">
        <v>250</v>
      </c>
      <c r="S257">
        <v>6.25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zoomScaleNormal="100" workbookViewId="0">
      <selection activeCell="C2" sqref="C2"/>
    </sheetView>
  </sheetViews>
  <sheetFormatPr defaultColWidth="9.140625" defaultRowHeight="15" x14ac:dyDescent="0.25"/>
  <cols>
    <col min="1" max="1" width="14.28515625" style="57" bestFit="1" customWidth="1"/>
    <col min="2" max="2" width="17.5703125" style="57" customWidth="1"/>
    <col min="3" max="3" width="55.85546875" style="57" bestFit="1" customWidth="1"/>
    <col min="4" max="4" width="102" style="57" bestFit="1" customWidth="1"/>
    <col min="5" max="5" width="58.7109375" style="57" bestFit="1" customWidth="1"/>
    <col min="6" max="6" width="51.5703125" style="57" bestFit="1" customWidth="1"/>
    <col min="7" max="7" width="48.140625" style="57" bestFit="1" customWidth="1"/>
    <col min="8" max="8" width="41" style="57" bestFit="1" customWidth="1"/>
    <col min="9" max="9" width="53.140625" style="57" bestFit="1" customWidth="1"/>
    <col min="10" max="10" width="0.28515625" style="57" customWidth="1"/>
    <col min="11" max="11" width="46.85546875" style="57" customWidth="1"/>
    <col min="12" max="12" width="44.85546875" style="57" customWidth="1"/>
    <col min="13" max="13" width="35.28515625" style="57" bestFit="1" customWidth="1"/>
    <col min="14" max="14" width="8.28515625" style="57" customWidth="1"/>
    <col min="15" max="15" width="9.140625" style="57"/>
    <col min="16" max="18" width="15.85546875" style="57" bestFit="1" customWidth="1"/>
    <col min="19" max="19" width="13.42578125" style="57" bestFit="1" customWidth="1"/>
    <col min="20" max="20" width="16.7109375" style="57" bestFit="1" customWidth="1"/>
    <col min="21" max="16384" width="9.140625" style="57"/>
  </cols>
  <sheetData>
    <row r="1" spans="1:5" x14ac:dyDescent="0.25">
      <c r="A1" s="375"/>
      <c r="B1" s="375"/>
      <c r="C1" s="375" t="s">
        <v>700</v>
      </c>
      <c r="D1" s="375"/>
      <c r="E1" s="375"/>
    </row>
    <row r="2" spans="1:5" x14ac:dyDescent="0.25">
      <c r="A2" s="375"/>
      <c r="B2" s="375" t="s">
        <v>701</v>
      </c>
      <c r="C2" s="375">
        <f>'Device Calculator'!D4</f>
        <v>40</v>
      </c>
      <c r="D2" s="375" t="s">
        <v>702</v>
      </c>
      <c r="E2" s="375"/>
    </row>
    <row r="3" spans="1:5" x14ac:dyDescent="0.25">
      <c r="A3" s="375"/>
      <c r="B3" s="375" t="s">
        <v>182</v>
      </c>
      <c r="C3" s="375">
        <f>Pvin</f>
        <v>12</v>
      </c>
      <c r="D3" s="375"/>
      <c r="E3" s="375"/>
    </row>
    <row r="4" spans="1:5" x14ac:dyDescent="0.25">
      <c r="A4" s="375"/>
      <c r="B4" s="375" t="s">
        <v>25</v>
      </c>
      <c r="C4" s="375">
        <f>Iout</f>
        <v>11</v>
      </c>
      <c r="D4" s="375"/>
      <c r="E4" s="375"/>
    </row>
    <row r="5" spans="1:5" x14ac:dyDescent="0.25">
      <c r="A5" s="375"/>
      <c r="B5" s="375" t="s">
        <v>23</v>
      </c>
      <c r="C5" s="375">
        <f>Vout</f>
        <v>0.8</v>
      </c>
      <c r="D5" s="375"/>
      <c r="E5" s="375"/>
    </row>
    <row r="6" spans="1:5" x14ac:dyDescent="0.25">
      <c r="A6" s="375"/>
      <c r="B6" s="375" t="s">
        <v>703</v>
      </c>
      <c r="C6" s="375">
        <f>Phases</f>
        <v>1</v>
      </c>
      <c r="D6" s="376" t="s">
        <v>129</v>
      </c>
      <c r="E6" s="375"/>
    </row>
    <row r="7" spans="1:5" x14ac:dyDescent="0.25">
      <c r="A7" s="375"/>
      <c r="B7" s="375"/>
      <c r="C7" s="375"/>
      <c r="D7" s="375"/>
      <c r="E7" s="375"/>
    </row>
    <row r="8" spans="1:5" x14ac:dyDescent="0.25">
      <c r="A8" s="375"/>
      <c r="B8" s="375" t="s">
        <v>704</v>
      </c>
      <c r="C8" s="377">
        <f>'Device Calculator'!E122*0.000001</f>
        <v>9.9999999999999991E-5</v>
      </c>
      <c r="D8" s="376" t="s">
        <v>93</v>
      </c>
      <c r="E8" s="377"/>
    </row>
    <row r="9" spans="1:5" x14ac:dyDescent="0.25">
      <c r="A9" s="375"/>
      <c r="B9" s="375" t="s">
        <v>705</v>
      </c>
      <c r="C9" s="377">
        <f>'Device Calculator'!E124*1000</f>
        <v>40000</v>
      </c>
      <c r="D9" s="376" t="s">
        <v>317</v>
      </c>
      <c r="E9" s="377"/>
    </row>
    <row r="10" spans="1:5" x14ac:dyDescent="0.25">
      <c r="A10" s="375"/>
      <c r="B10" s="375" t="s">
        <v>706</v>
      </c>
      <c r="C10" s="377">
        <f>'Device Calculator'!E129*0.000000000001</f>
        <v>9.6000000000000011E-12</v>
      </c>
      <c r="D10" s="376" t="s">
        <v>319</v>
      </c>
      <c r="E10" s="377"/>
    </row>
    <row r="11" spans="1:5" x14ac:dyDescent="0.25">
      <c r="A11" s="375"/>
      <c r="B11" s="375" t="s">
        <v>707</v>
      </c>
      <c r="C11" s="377">
        <f>'Device Calculator'!E126/'BODE PLOT'!C8</f>
        <v>800000.00000000012</v>
      </c>
      <c r="D11" s="375"/>
      <c r="E11" s="377"/>
    </row>
    <row r="12" spans="1:5" x14ac:dyDescent="0.25">
      <c r="A12" s="375"/>
      <c r="B12" s="375" t="s">
        <v>708</v>
      </c>
      <c r="C12" s="377">
        <f>'Device Calculator'!E127*0.000000000001/'Device Calculator'!E126</f>
        <v>2.9970000000000003E-12</v>
      </c>
      <c r="D12" s="375"/>
      <c r="E12" s="377"/>
    </row>
    <row r="13" spans="1:5" x14ac:dyDescent="0.25">
      <c r="A13" s="375"/>
      <c r="B13" s="375"/>
      <c r="C13" s="375"/>
      <c r="D13" s="375"/>
      <c r="E13" s="375"/>
    </row>
    <row r="14" spans="1:5" x14ac:dyDescent="0.25">
      <c r="A14" s="375"/>
      <c r="B14" s="375" t="s">
        <v>709</v>
      </c>
      <c r="C14" s="377">
        <f>(C8)*(C9)</f>
        <v>3.9999999999999996</v>
      </c>
      <c r="D14" s="376" t="s">
        <v>710</v>
      </c>
      <c r="E14" s="375" t="s">
        <v>711</v>
      </c>
    </row>
    <row r="15" spans="1:5" x14ac:dyDescent="0.25">
      <c r="A15" s="375"/>
      <c r="B15" s="375" t="s">
        <v>712</v>
      </c>
      <c r="C15" s="377">
        <f>1/(C14*(C11)*(C12))</f>
        <v>104270.93760427093</v>
      </c>
      <c r="D15" s="376" t="s">
        <v>713</v>
      </c>
      <c r="E15" s="375" t="s">
        <v>714</v>
      </c>
    </row>
    <row r="16" spans="1:5" x14ac:dyDescent="0.25">
      <c r="A16" s="375"/>
      <c r="B16" s="375" t="s">
        <v>715</v>
      </c>
      <c r="C16" s="377">
        <f>1/((C9)*(C10))</f>
        <v>2604166.6666666665</v>
      </c>
      <c r="D16" s="376" t="s">
        <v>716</v>
      </c>
      <c r="E16" s="375" t="s">
        <v>717</v>
      </c>
    </row>
    <row r="17" spans="1:6" ht="14.25" customHeight="1" x14ac:dyDescent="0.25">
      <c r="A17" s="375"/>
      <c r="B17" s="375"/>
      <c r="C17" s="375"/>
      <c r="D17" s="375"/>
      <c r="E17" s="375"/>
    </row>
    <row r="18" spans="1:6" x14ac:dyDescent="0.25">
      <c r="A18" s="375"/>
      <c r="B18" s="375" t="s">
        <v>718</v>
      </c>
      <c r="C18" s="375">
        <f>C5/C4</f>
        <v>7.2727272727272738E-2</v>
      </c>
      <c r="D18" s="375"/>
      <c r="E18" s="375"/>
    </row>
    <row r="19" spans="1:6" x14ac:dyDescent="0.25">
      <c r="A19" s="375"/>
      <c r="B19" s="375" t="s">
        <v>782</v>
      </c>
      <c r="C19" s="375"/>
      <c r="D19" s="375"/>
      <c r="E19" s="375"/>
    </row>
    <row r="20" spans="1:6" x14ac:dyDescent="0.25">
      <c r="A20" s="375"/>
      <c r="B20" s="375" t="s">
        <v>719</v>
      </c>
      <c r="C20" s="377">
        <f>'Device Calculator'!F47*0.000001</f>
        <v>3.9649999999999995E-5</v>
      </c>
      <c r="D20" s="375" t="s">
        <v>720</v>
      </c>
      <c r="E20" s="375"/>
    </row>
    <row r="21" spans="1:6" x14ac:dyDescent="0.25">
      <c r="A21" s="375"/>
      <c r="B21" s="375" t="s">
        <v>721</v>
      </c>
      <c r="C21" s="377">
        <f>'Device Calculator'!E45*0.001</f>
        <v>1E-3</v>
      </c>
      <c r="D21" s="375" t="s">
        <v>722</v>
      </c>
      <c r="E21" s="375"/>
    </row>
    <row r="22" spans="1:6" x14ac:dyDescent="0.25">
      <c r="A22" s="375"/>
      <c r="B22" s="375" t="s">
        <v>723</v>
      </c>
      <c r="C22" s="375">
        <f>'Device Calculator'!E46</f>
        <v>8</v>
      </c>
      <c r="D22" s="375" t="s">
        <v>724</v>
      </c>
      <c r="E22" s="375"/>
    </row>
    <row r="23" spans="1:6" x14ac:dyDescent="0.25">
      <c r="A23" s="375"/>
      <c r="B23" s="375"/>
      <c r="C23" s="375"/>
      <c r="D23" s="375"/>
      <c r="E23" s="375"/>
    </row>
    <row r="24" spans="1:6" x14ac:dyDescent="0.25">
      <c r="A24" s="375"/>
      <c r="B24" s="375" t="s">
        <v>725</v>
      </c>
      <c r="C24" s="377">
        <f>'Device Calculator'!F38*0.000001</f>
        <v>3.2899999999999997E-4</v>
      </c>
      <c r="D24" s="375" t="s">
        <v>726</v>
      </c>
      <c r="E24" s="375"/>
    </row>
    <row r="25" spans="1:6" x14ac:dyDescent="0.25">
      <c r="A25" s="375"/>
      <c r="B25" s="375" t="s">
        <v>727</v>
      </c>
      <c r="C25" s="377">
        <f>'Device Calculator'!E39*0.001</f>
        <v>3.0000000000000001E-3</v>
      </c>
      <c r="D25" s="375" t="s">
        <v>728</v>
      </c>
      <c r="E25" s="375"/>
    </row>
    <row r="26" spans="1:6" x14ac:dyDescent="0.25">
      <c r="A26" s="375"/>
      <c r="B26" s="375" t="s">
        <v>729</v>
      </c>
      <c r="C26" s="375">
        <f>'Device Calculator'!E40</f>
        <v>2</v>
      </c>
      <c r="D26" s="375" t="s">
        <v>730</v>
      </c>
      <c r="E26" s="375"/>
    </row>
    <row r="27" spans="1:6" x14ac:dyDescent="0.25">
      <c r="A27" s="375"/>
      <c r="B27" s="375"/>
      <c r="C27" s="375"/>
      <c r="D27" s="375"/>
      <c r="E27" s="375"/>
    </row>
    <row r="28" spans="1:6" x14ac:dyDescent="0.25">
      <c r="A28" s="375"/>
      <c r="B28" s="375" t="s">
        <v>731</v>
      </c>
      <c r="C28" s="377">
        <f>Lout*0.000001</f>
        <v>1.4000000000000001E-7</v>
      </c>
      <c r="D28" s="375" t="s">
        <v>39</v>
      </c>
      <c r="E28" s="375"/>
    </row>
    <row r="29" spans="1:6" x14ac:dyDescent="0.25">
      <c r="A29" s="375"/>
      <c r="B29" s="375" t="s">
        <v>732</v>
      </c>
      <c r="C29" s="375">
        <f>5.5/Pvin</f>
        <v>0.45833333333333331</v>
      </c>
      <c r="D29" s="375" t="s">
        <v>733</v>
      </c>
      <c r="E29" s="375"/>
    </row>
    <row r="30" spans="1:6" x14ac:dyDescent="0.25">
      <c r="A30" s="375"/>
      <c r="B30" s="375" t="s">
        <v>734</v>
      </c>
      <c r="C30" s="375">
        <f>IF(C2&gt;20,1,2)</f>
        <v>1</v>
      </c>
      <c r="D30" s="375" t="s">
        <v>735</v>
      </c>
      <c r="E30" s="375"/>
      <c r="F30" s="365"/>
    </row>
    <row r="31" spans="1:6" x14ac:dyDescent="0.25">
      <c r="A31" s="375"/>
      <c r="B31" s="375" t="s">
        <v>736</v>
      </c>
      <c r="C31" s="375">
        <f>0.006155*C30</f>
        <v>6.1549999999999999E-3</v>
      </c>
      <c r="D31" s="378" t="s">
        <v>737</v>
      </c>
      <c r="E31" s="375"/>
      <c r="F31" s="365"/>
    </row>
    <row r="32" spans="1:6" x14ac:dyDescent="0.25">
      <c r="A32" s="375"/>
      <c r="B32" s="375" t="s">
        <v>738</v>
      </c>
      <c r="C32" s="375">
        <f>'Device Calculator'!E138*0.000001</f>
        <v>4.9999999999999996E-5</v>
      </c>
      <c r="D32" s="375" t="s">
        <v>104</v>
      </c>
      <c r="E32" s="375"/>
      <c r="F32" s="365" t="s">
        <v>739</v>
      </c>
    </row>
    <row r="33" spans="1:20" x14ac:dyDescent="0.25">
      <c r="A33" s="375"/>
      <c r="B33" s="375" t="s">
        <v>740</v>
      </c>
      <c r="C33" s="377">
        <f>'Device Calculator'!E140*1000</f>
        <v>80000</v>
      </c>
      <c r="D33" s="375" t="s">
        <v>320</v>
      </c>
      <c r="E33" s="375"/>
      <c r="F33" s="365"/>
    </row>
    <row r="34" spans="1:20" x14ac:dyDescent="0.25">
      <c r="A34" s="375"/>
      <c r="B34" s="375" t="s">
        <v>741</v>
      </c>
      <c r="C34" s="377">
        <f>'Device Calculator'!E144*0.000000000001</f>
        <v>6.2500000000000002E-12</v>
      </c>
      <c r="D34" s="375" t="s">
        <v>322</v>
      </c>
      <c r="E34" s="375"/>
      <c r="F34" s="365"/>
    </row>
    <row r="35" spans="1:20" x14ac:dyDescent="0.25">
      <c r="A35" s="375"/>
      <c r="B35" s="375" t="s">
        <v>742</v>
      </c>
      <c r="C35" s="377">
        <v>4000000</v>
      </c>
      <c r="D35" s="375" t="s">
        <v>743</v>
      </c>
      <c r="E35" s="375"/>
      <c r="F35" s="365"/>
    </row>
    <row r="36" spans="1:20" x14ac:dyDescent="0.25">
      <c r="A36" s="375"/>
      <c r="B36" s="375" t="s">
        <v>744</v>
      </c>
      <c r="C36" s="377">
        <f>'Device Calculator'!E142*0.000000000001/(C32*'BODE PLOT'!C35)</f>
        <v>1.2500000000000003E-12</v>
      </c>
      <c r="D36" s="375" t="s">
        <v>745</v>
      </c>
      <c r="E36" s="375"/>
      <c r="F36" s="365"/>
    </row>
    <row r="37" spans="1:20" x14ac:dyDescent="0.25">
      <c r="A37" s="375"/>
      <c r="B37" s="375" t="s">
        <v>746</v>
      </c>
      <c r="C37" s="375">
        <f>C32*C33</f>
        <v>3.9999999999999996</v>
      </c>
      <c r="D37" s="375" t="s">
        <v>747</v>
      </c>
      <c r="E37" s="379" t="s">
        <v>748</v>
      </c>
    </row>
    <row r="38" spans="1:20" x14ac:dyDescent="0.25">
      <c r="A38" s="375"/>
      <c r="B38" s="375" t="s">
        <v>749</v>
      </c>
      <c r="C38" s="377">
        <f>1/(C37*C35*C36)</f>
        <v>49999.999999999993</v>
      </c>
      <c r="D38" s="375" t="s">
        <v>750</v>
      </c>
      <c r="E38" s="379" t="s">
        <v>751</v>
      </c>
      <c r="H38" s="57" t="str">
        <f>IMSUM(K44,COMPLEX(0,$C$28*A44))</f>
        <v>0.0727272581466492-0.0000315295365829861i</v>
      </c>
      <c r="N38" s="57" t="s">
        <v>788</v>
      </c>
      <c r="O38" s="57" t="s">
        <v>787</v>
      </c>
    </row>
    <row r="39" spans="1:20" x14ac:dyDescent="0.25">
      <c r="A39" s="375"/>
      <c r="B39" s="375" t="s">
        <v>752</v>
      </c>
      <c r="C39" s="377">
        <f>1/(C33*C34)</f>
        <v>2000000</v>
      </c>
      <c r="D39" s="375" t="s">
        <v>753</v>
      </c>
      <c r="E39" s="379" t="s">
        <v>754</v>
      </c>
      <c r="N39" s="57">
        <f>MIN(N44:N3845)</f>
        <v>6.574370545897068E-2</v>
      </c>
      <c r="O39" s="57">
        <f>MIN(O44:O3845)</f>
        <v>1.0386086792902798E-2</v>
      </c>
      <c r="P39" s="57" t="s">
        <v>785</v>
      </c>
      <c r="Q39" s="57" t="s">
        <v>783</v>
      </c>
      <c r="R39" s="57" t="s">
        <v>789</v>
      </c>
    </row>
    <row r="40" spans="1:20" x14ac:dyDescent="0.25">
      <c r="A40" s="375"/>
      <c r="B40" s="375" t="s">
        <v>703</v>
      </c>
      <c r="C40" s="375">
        <f>C6</f>
        <v>1</v>
      </c>
      <c r="D40" s="375"/>
      <c r="N40" s="57">
        <f>VLOOKUP(N39,N44:R3845,5,FALSE)</f>
        <v>6.574370545897068E-2</v>
      </c>
      <c r="O40" s="57">
        <f>VLOOKUP(O39,O44:P3845,2,FALSE)</f>
        <v>-1.0386086792902798E-2</v>
      </c>
      <c r="P40" s="57">
        <f>VLOOKUP(O40,P44:S3845,4,FALSE)</f>
        <v>74.540448510787158</v>
      </c>
      <c r="Q40" s="57">
        <f>VLOOKUP(O40,P44:R3845,3,FALSE)</f>
        <v>64.077340543707777</v>
      </c>
      <c r="R40" s="57">
        <f>VLOOKUP(N40,R44:T3845,3,FALSE)</f>
        <v>-11.62141743486767</v>
      </c>
    </row>
    <row r="41" spans="1:20" x14ac:dyDescent="0.25">
      <c r="A41" s="375"/>
      <c r="B41" s="375" t="s">
        <v>755</v>
      </c>
      <c r="C41" s="375">
        <f>VOSL</f>
        <v>0.5</v>
      </c>
      <c r="D41" s="375"/>
      <c r="I41" s="364" t="s">
        <v>756</v>
      </c>
    </row>
    <row r="42" spans="1:20" x14ac:dyDescent="0.25">
      <c r="A42" s="374">
        <f>B3845</f>
        <v>1823787.8002829247</v>
      </c>
      <c r="B42" s="375">
        <f>0.0038</f>
        <v>3.8E-3</v>
      </c>
      <c r="C42" s="375" t="s">
        <v>757</v>
      </c>
      <c r="D42" s="375" t="s">
        <v>758</v>
      </c>
      <c r="E42" s="375" t="s">
        <v>759</v>
      </c>
      <c r="F42" s="375" t="s">
        <v>760</v>
      </c>
      <c r="G42" s="375" t="s">
        <v>761</v>
      </c>
      <c r="H42" s="375" t="s">
        <v>762</v>
      </c>
      <c r="I42" s="375" t="s">
        <v>763</v>
      </c>
      <c r="J42" s="375"/>
      <c r="K42" s="375" t="s">
        <v>764</v>
      </c>
      <c r="L42" s="375" t="s">
        <v>765</v>
      </c>
      <c r="M42" s="375" t="s">
        <v>766</v>
      </c>
      <c r="N42" s="367"/>
    </row>
    <row r="43" spans="1:20" ht="45" x14ac:dyDescent="0.25">
      <c r="A43" s="368" t="s">
        <v>767</v>
      </c>
      <c r="B43" s="368" t="s">
        <v>768</v>
      </c>
      <c r="C43" s="366" t="s">
        <v>769</v>
      </c>
      <c r="D43" s="366" t="s">
        <v>770</v>
      </c>
      <c r="E43" s="369" t="s">
        <v>771</v>
      </c>
      <c r="F43" s="369" t="s">
        <v>772</v>
      </c>
      <c r="G43" s="369" t="s">
        <v>773</v>
      </c>
      <c r="H43" s="369" t="s">
        <v>774</v>
      </c>
      <c r="I43" s="57" t="s">
        <v>775</v>
      </c>
      <c r="J43" s="57" t="s">
        <v>776</v>
      </c>
      <c r="K43" s="369" t="s">
        <v>777</v>
      </c>
      <c r="L43" s="57" t="s">
        <v>778</v>
      </c>
      <c r="M43" s="57" t="s">
        <v>779</v>
      </c>
      <c r="P43" s="370" t="s">
        <v>780</v>
      </c>
      <c r="Q43" s="370" t="s">
        <v>781</v>
      </c>
      <c r="R43" s="370" t="s">
        <v>786</v>
      </c>
      <c r="S43" s="372" t="s">
        <v>784</v>
      </c>
      <c r="T43" s="12" t="str">
        <f>P43</f>
        <v>Total_gain</v>
      </c>
    </row>
    <row r="44" spans="1:20" x14ac:dyDescent="0.25">
      <c r="A44" s="57">
        <f>2*PI()*B44</f>
        <v>6.2831853071795862</v>
      </c>
      <c r="B44" s="12">
        <v>1</v>
      </c>
      <c r="C44" s="57" t="str">
        <f>IMPRODUCT(D44,E44,$C$40,,K44,$C$41)</f>
        <v>-64.0152726372991-188056.913456493i</v>
      </c>
      <c r="D44" s="57" t="str">
        <f>IMDIV(IMPRODUCT($C$37,$C$38,COMPLEX(1,A44/$C$38)),IMSUM(-1*A44*A44/$C$39,COMPLEX(0,1*A44)))</f>
        <v>3.89999999996152-31830.9886306313i</v>
      </c>
      <c r="E44" s="57" t="str">
        <f>IMDIV(IMPRODUCT(IMSUM(F44,G44),$C$29,H44),IMSUM(1,I44))</f>
        <v>162.469534434595-0.00281064149074189i</v>
      </c>
      <c r="F44" s="57" t="str">
        <f>IMDIV(IMPRODUCT($C$14,$C$15,COMPLEX(1,A44/$C$15)),IMSUM(-1*A44*A44/$C$16,COMPLEX(0,A44)))</f>
        <v>3.83983983981748-66380.9405714498i</v>
      </c>
      <c r="G44" s="57" t="str">
        <f>IMDIV(1,COMPLEX(1,A44*$C$9*$C$10))</f>
        <v>0.999999999994179-2.41274315794291E-06i</v>
      </c>
      <c r="H44" s="57" t="str">
        <f>IMDIV($C$3,IMSUM(K44,COMPLEX(0,$C$28*A44)))</f>
        <v>165.000002068159+0.0715326513603826i</v>
      </c>
      <c r="I44" s="57" t="str">
        <f>IMPRODUCT(F44,$C$29,H44,$C$31)</f>
        <v>15.1827849216349-30898.4604844802i</v>
      </c>
      <c r="K44" s="57" t="str">
        <f>IF($C$26&lt;=0,IMDIV(1,IMSUM(IMDIV(1,L44),1/$C$18)),IMDIV(1,IMSUM(IMDIV(1,L44),1/$C$18,IMDIV(1,M44))))</f>
        <v>0.0727272581466492-0.0000324091825259912i</v>
      </c>
      <c r="L44" s="57" t="str">
        <f>IMSUM($C$21/$C$22,IMDIV(1,COMPLEX(0,$C$20*$C$22*A44)))</f>
        <v>0.000125-501.749505333845i</v>
      </c>
      <c r="M44" s="57" t="str">
        <f>IMSUM($C$25/$C$26,IMDIV(1,COMPLEX(0,$C$24*$C$26*A44)))</f>
        <v>0.0015-241.876813209567i</v>
      </c>
      <c r="N44" s="57">
        <f>ABS(R44)</f>
        <v>89.980496304350567</v>
      </c>
      <c r="O44" s="57">
        <f>ABS(P44)</f>
        <v>105.48578657994953</v>
      </c>
      <c r="P44" s="371">
        <f>20*LOG10(IMABS(C44))</f>
        <v>105.48578657994953</v>
      </c>
      <c r="Q44" s="371">
        <f>IMARGUMENT(C44)*180/PI()</f>
        <v>-90.019503695649433</v>
      </c>
      <c r="R44" s="12">
        <f>IF(Q44&lt;0,Q44+180,Q44-180)</f>
        <v>89.980496304350567</v>
      </c>
      <c r="S44" s="57">
        <f>B44/1000</f>
        <v>1E-3</v>
      </c>
      <c r="T44" s="12">
        <f t="shared" ref="T44:T107" si="0">P44</f>
        <v>105.48578657994953</v>
      </c>
    </row>
    <row r="45" spans="1:20" x14ac:dyDescent="0.25">
      <c r="A45" s="57">
        <f t="shared" ref="A45:A108" si="1">2*PI()*B45</f>
        <v>6.3070614113468686</v>
      </c>
      <c r="B45" s="12">
        <f>B44*(1+B$42)</f>
        <v>1.0038</v>
      </c>
      <c r="C45" s="57" t="str">
        <f t="shared" ref="C45:C108" si="2">IMPRODUCT(D45,E45,$C$40,,K45,$C$41)</f>
        <v>-64.0152725211068-187345.002209471i</v>
      </c>
      <c r="D45" s="57" t="str">
        <f t="shared" ref="D45:D108" si="3">IMDIV(IMPRODUCT($C$37,$C$38,COMPLEX(1,A45/$C$38)),IMSUM(-1*A45*A45/$C$39,COMPLEX(0,1*A45)))</f>
        <v>3.8999999999612-31710.4887733857i</v>
      </c>
      <c r="E45" s="57" t="str">
        <f t="shared" ref="E45:E108" si="4">IMDIV(IMPRODUCT(IMSUM(F45,G45),$C$29,H45),IMSUM(1,I45))</f>
        <v>162.469534415352-0.00282132191830197i</v>
      </c>
      <c r="F45" s="57" t="str">
        <f t="shared" ref="F45:F108" si="5">IMDIV(IMPRODUCT($C$14,$C$15,COMPLEX(1,A45/$C$15)),IMSUM(-1*A45*A45/$C$16,COMPLEX(0,A45)))</f>
        <v>3.83983983981732-66129.6479094644i</v>
      </c>
      <c r="G45" s="57" t="str">
        <f t="shared" ref="G45:G108" si="6">IMDIV(1,COMPLEX(1,A45*$C$9*$C$10))</f>
        <v>0.999999999994134-2.42191158194299E-06i</v>
      </c>
      <c r="H45" s="57" t="str">
        <f t="shared" ref="H45:H108" si="7">IMDIV($C$3,IMSUM(K45,COMPLEX(0,$C$28*A45)))</f>
        <v>165.000002083907+0.0718044754382641i</v>
      </c>
      <c r="I45" s="57" t="str">
        <f t="shared" ref="I45:I108" si="8">IMPRODUCT(F45,$C$29,H45,$C$31)</f>
        <v>15.1827849223255-30781.4908164594i</v>
      </c>
      <c r="K45" s="57" t="str">
        <f t="shared" ref="K45:K108" si="9">IF($C$26&lt;=0,IMDIV(1,IMSUM(IMDIV(1,L45),1/$C$18)),IMDIV(1,IMSUM(IMDIV(1,L45),1/$C$18,IMDIV(1,M45))))</f>
        <v>0.0727272580356259-0.0000325323373694498i</v>
      </c>
      <c r="L45" s="57" t="str">
        <f t="shared" ref="L45:L108" si="10">IMSUM($C$21/$C$22,IMDIV(1,COMPLEX(0,$C$20*$C$22*A45)))</f>
        <v>0.000125-499.850075048658i</v>
      </c>
      <c r="M45" s="57" t="str">
        <f t="shared" ref="M45:M108" si="11">IMSUM($C$25/$C$26,IMDIV(1,COMPLEX(0,$C$24*$C$26*A45)))</f>
        <v>0.0015-240.961160798533i</v>
      </c>
      <c r="N45" s="57">
        <f t="shared" ref="N45:N108" si="12">ABS(R45)</f>
        <v>89.980422190323551</v>
      </c>
      <c r="O45" s="57">
        <f t="shared" ref="O45:O108" si="13">ABS(P45)</f>
        <v>105.45284274583909</v>
      </c>
      <c r="P45" s="371">
        <f t="shared" ref="P45:P108" si="14">20*LOG10(IMABS(C45))</f>
        <v>105.45284274583909</v>
      </c>
      <c r="Q45" s="371">
        <f t="shared" ref="Q45:Q108" si="15">IMARGUMENT(C45)*180/PI()</f>
        <v>-90.019577809676449</v>
      </c>
      <c r="R45" s="12">
        <f t="shared" ref="R45:R108" si="16">IF(Q45&lt;0,Q45+180,Q45-180)</f>
        <v>89.980422190323551</v>
      </c>
      <c r="S45" s="57">
        <f t="shared" ref="S45:S108" si="17">B45/1000</f>
        <v>1.0038E-3</v>
      </c>
      <c r="T45" s="12">
        <f t="shared" si="0"/>
        <v>105.45284274583909</v>
      </c>
    </row>
    <row r="46" spans="1:20" x14ac:dyDescent="0.25">
      <c r="A46" s="57">
        <f t="shared" si="1"/>
        <v>6.3310282447099864</v>
      </c>
      <c r="B46" s="12">
        <f t="shared" ref="B46:B109" si="18">B45*(1+B$42)</f>
        <v>1.00761444</v>
      </c>
      <c r="C46" s="57" t="str">
        <f t="shared" si="2"/>
        <v>-64.0152724040302-186635.785983203i</v>
      </c>
      <c r="D46" s="57" t="str">
        <f t="shared" si="3"/>
        <v>3.89999999996093-31590.4450821671i</v>
      </c>
      <c r="E46" s="57" t="str">
        <f t="shared" si="4"/>
        <v>162.469534395962-0.00283204293137189i</v>
      </c>
      <c r="F46" s="57" t="str">
        <f t="shared" si="5"/>
        <v>3.83983983981715-65879.3065446655i</v>
      </c>
      <c r="G46" s="57" t="str">
        <f t="shared" si="6"/>
        <v>0.99999999999409-2.43111484595426E-06i</v>
      </c>
      <c r="H46" s="57" t="str">
        <f t="shared" si="7"/>
        <v>165.000002099774+0.0720773324476726i</v>
      </c>
      <c r="I46" s="57" t="str">
        <f t="shared" si="8"/>
        <v>15.1827849230215-30664.9639505178i</v>
      </c>
      <c r="K46" s="57" t="str">
        <f t="shared" si="9"/>
        <v>0.0727272579237574-0.0000326559602007398i</v>
      </c>
      <c r="L46" s="57" t="str">
        <f t="shared" si="10"/>
        <v>0.000125-497.957835274615i</v>
      </c>
      <c r="M46" s="57" t="str">
        <f t="shared" si="11"/>
        <v>0.0015-240.048974694693i</v>
      </c>
      <c r="N46" s="57">
        <f t="shared" si="12"/>
        <v>89.980347794663416</v>
      </c>
      <c r="O46" s="57">
        <f t="shared" si="13"/>
        <v>105.41989891167395</v>
      </c>
      <c r="P46" s="371">
        <f t="shared" si="14"/>
        <v>105.41989891167395</v>
      </c>
      <c r="Q46" s="371">
        <f t="shared" si="15"/>
        <v>-90.019652205336584</v>
      </c>
      <c r="R46" s="12">
        <f t="shared" si="16"/>
        <v>89.980347794663416</v>
      </c>
      <c r="S46" s="57">
        <f t="shared" si="17"/>
        <v>1.00761444E-3</v>
      </c>
      <c r="T46" s="12">
        <f t="shared" si="0"/>
        <v>105.41989891167395</v>
      </c>
    </row>
    <row r="47" spans="1:20" x14ac:dyDescent="0.25">
      <c r="A47" s="57">
        <f t="shared" si="1"/>
        <v>6.3550861520398847</v>
      </c>
      <c r="B47" s="12">
        <f t="shared" si="18"/>
        <v>1.011443374872</v>
      </c>
      <c r="C47" s="57" t="str">
        <f t="shared" si="2"/>
        <v>-64.0152722860615-185929.254575374i</v>
      </c>
      <c r="D47" s="57" t="str">
        <f t="shared" si="3"/>
        <v>3.89999999996063-31470.8558301067i</v>
      </c>
      <c r="E47" s="57" t="str">
        <f t="shared" si="4"/>
        <v>162.469534376425-0.00284280468417411i</v>
      </c>
      <c r="F47" s="57" t="str">
        <f t="shared" si="5"/>
        <v>3.83983983981697-65629.9128758086i</v>
      </c>
      <c r="G47" s="57" t="str">
        <f t="shared" si="6"/>
        <v>0.999999999994045-2.44035308236879E-06i</v>
      </c>
      <c r="H47" s="57" t="str">
        <f t="shared" si="7"/>
        <v>165.000002115764+0.0723512263137483i</v>
      </c>
      <c r="I47" s="57" t="str">
        <f t="shared" si="8"/>
        <v>15.1827849237228-30548.8782103781i</v>
      </c>
      <c r="K47" s="57" t="str">
        <f t="shared" si="9"/>
        <v>0.0727272578110367-0.0000327800527982081i</v>
      </c>
      <c r="L47" s="57" t="str">
        <f t="shared" si="10"/>
        <v>0.000125-496.072758791209i</v>
      </c>
      <c r="M47" s="57" t="str">
        <f t="shared" si="11"/>
        <v>0.0015-239.140241775945i</v>
      </c>
      <c r="N47" s="57">
        <f t="shared" si="12"/>
        <v>89.980273116299969</v>
      </c>
      <c r="O47" s="57">
        <f t="shared" si="13"/>
        <v>105.38695507745361</v>
      </c>
      <c r="P47" s="371">
        <f t="shared" si="14"/>
        <v>105.38695507745361</v>
      </c>
      <c r="Q47" s="371">
        <f t="shared" si="15"/>
        <v>-90.019726883700031</v>
      </c>
      <c r="R47" s="12">
        <f t="shared" si="16"/>
        <v>89.980273116299969</v>
      </c>
      <c r="S47" s="57">
        <f t="shared" si="17"/>
        <v>1.0114433748720001E-3</v>
      </c>
      <c r="T47" s="12">
        <f t="shared" si="0"/>
        <v>105.38695507745361</v>
      </c>
    </row>
    <row r="48" spans="1:20" x14ac:dyDescent="0.25">
      <c r="A48" s="57">
        <f t="shared" si="1"/>
        <v>6.3792354794176367</v>
      </c>
      <c r="B48" s="12">
        <f t="shared" si="18"/>
        <v>1.0152868596965137</v>
      </c>
      <c r="C48" s="57" t="str">
        <f t="shared" si="2"/>
        <v>-64.0152721671947-185225.397822291i</v>
      </c>
      <c r="D48" s="57" t="str">
        <f t="shared" si="3"/>
        <v>3.89999999996033-31351.7192968729i</v>
      </c>
      <c r="E48" s="57" t="str">
        <f t="shared" si="4"/>
        <v>162.469534356738-0.00285360733151894i</v>
      </c>
      <c r="F48" s="57" t="str">
        <f t="shared" si="5"/>
        <v>3.83983983981679-65381.4633152818i</v>
      </c>
      <c r="G48" s="57" t="str">
        <f t="shared" si="6"/>
        <v>0.999999999993999-2.44962642408167E-06i</v>
      </c>
      <c r="H48" s="57" t="str">
        <f t="shared" si="7"/>
        <v>165.000002131874+0.0726261609765469i</v>
      </c>
      <c r="I48" s="57" t="str">
        <f t="shared" si="8"/>
        <v>15.1827849244294-30433.2319261071i</v>
      </c>
      <c r="K48" s="57" t="str">
        <f t="shared" si="9"/>
        <v>0.0727272576974579-0.00003290461694696i</v>
      </c>
      <c r="L48" s="57" t="str">
        <f t="shared" si="10"/>
        <v>0.000125-494.194818480982i</v>
      </c>
      <c r="M48" s="57" t="str">
        <f t="shared" si="11"/>
        <v>0.0015-238.234948969859i</v>
      </c>
      <c r="N48" s="57">
        <f t="shared" si="12"/>
        <v>89.980198154158941</v>
      </c>
      <c r="O48" s="57">
        <f t="shared" si="13"/>
        <v>105.3540112431776</v>
      </c>
      <c r="P48" s="371">
        <f t="shared" si="14"/>
        <v>105.3540112431776</v>
      </c>
      <c r="Q48" s="371">
        <f t="shared" si="15"/>
        <v>-90.019801845841059</v>
      </c>
      <c r="R48" s="12">
        <f t="shared" si="16"/>
        <v>89.980198154158941</v>
      </c>
      <c r="S48" s="57">
        <f t="shared" si="17"/>
        <v>1.0152868596965136E-3</v>
      </c>
      <c r="T48" s="12">
        <f t="shared" si="0"/>
        <v>105.3540112431776</v>
      </c>
    </row>
    <row r="49" spans="1:20" x14ac:dyDescent="0.25">
      <c r="A49" s="57">
        <f t="shared" si="1"/>
        <v>6.4034765742394235</v>
      </c>
      <c r="B49" s="12">
        <f t="shared" si="18"/>
        <v>1.0191449497633605</v>
      </c>
      <c r="C49" s="57" t="str">
        <f t="shared" si="2"/>
        <v>-64.0152720474232-184524.205598742i</v>
      </c>
      <c r="D49" s="57" t="str">
        <f t="shared" si="3"/>
        <v>3.89999999996001-31233.0337686468i</v>
      </c>
      <c r="E49" s="57" t="str">
        <f t="shared" si="4"/>
        <v>162.469534336901-0.00286445102880386i</v>
      </c>
      <c r="F49" s="57" t="str">
        <f t="shared" si="5"/>
        <v>3.83983983981663-65133.954289055i</v>
      </c>
      <c r="G49" s="57" t="str">
        <f t="shared" si="6"/>
        <v>0.999999999993954-2.45893500449307E-06i</v>
      </c>
      <c r="H49" s="57" t="str">
        <f t="shared" si="7"/>
        <v>165.000002148107+0.0729021403910962i</v>
      </c>
      <c r="I49" s="57" t="str">
        <f t="shared" si="8"/>
        <v>15.1827849251414-30318.0234340946i</v>
      </c>
      <c r="K49" s="57" t="str">
        <f t="shared" si="9"/>
        <v>0.0727272575830145-0.0000330296544388836i</v>
      </c>
      <c r="L49" s="57" t="str">
        <f t="shared" si="10"/>
        <v>0.000125-492.323987329132i</v>
      </c>
      <c r="M49" s="57" t="str">
        <f t="shared" si="11"/>
        <v>0.0015-237.333083253496i</v>
      </c>
      <c r="N49" s="57">
        <f t="shared" si="12"/>
        <v>89.980122907161942</v>
      </c>
      <c r="O49" s="57">
        <f t="shared" si="13"/>
        <v>105.32106740884566</v>
      </c>
      <c r="P49" s="371">
        <f t="shared" si="14"/>
        <v>105.32106740884566</v>
      </c>
      <c r="Q49" s="371">
        <f t="shared" si="15"/>
        <v>-90.019877092838058</v>
      </c>
      <c r="R49" s="12">
        <f t="shared" si="16"/>
        <v>89.980122907161942</v>
      </c>
      <c r="S49" s="57">
        <f t="shared" si="17"/>
        <v>1.0191449497633604E-3</v>
      </c>
      <c r="T49" s="12">
        <f t="shared" si="0"/>
        <v>105.32106740884566</v>
      </c>
    </row>
    <row r="50" spans="1:20" x14ac:dyDescent="0.25">
      <c r="A50" s="57">
        <f t="shared" si="1"/>
        <v>6.4278097852215339</v>
      </c>
      <c r="B50" s="12">
        <f t="shared" si="18"/>
        <v>1.0230177005724612</v>
      </c>
      <c r="C50" s="57" t="str">
        <f t="shared" si="2"/>
        <v>-64.0152719267407-183825.667817842i</v>
      </c>
      <c r="D50" s="57" t="str">
        <f t="shared" si="3"/>
        <v>3.89999999995973-31114.7975380972i</v>
      </c>
      <c r="E50" s="57" t="str">
        <f t="shared" si="4"/>
        <v>162.469534316915-0.00287533593201774i</v>
      </c>
      <c r="F50" s="57" t="str">
        <f t="shared" si="5"/>
        <v>3.83983983981644-64887.3822366277i</v>
      </c>
      <c r="G50" s="57" t="str">
        <f t="shared" si="6"/>
        <v>0.999999999993908-2.46827895751003E-06i</v>
      </c>
      <c r="H50" s="57" t="str">
        <f t="shared" si="7"/>
        <v>165.000002164463+0.0731791685274534i</v>
      </c>
      <c r="I50" s="57" t="str">
        <f t="shared" si="8"/>
        <v>15.1827849258588-30203.2510770275i</v>
      </c>
      <c r="K50" s="57" t="str">
        <f t="shared" si="9"/>
        <v>0.0727272574676995-0.000033155167072676i</v>
      </c>
      <c r="L50" s="57" t="str">
        <f t="shared" si="10"/>
        <v>0.000125-490.460238423123i</v>
      </c>
      <c r="M50" s="57" t="str">
        <f t="shared" si="11"/>
        <v>0.0015-236.434631653214i</v>
      </c>
      <c r="N50" s="57">
        <f t="shared" si="12"/>
        <v>89.980047374226572</v>
      </c>
      <c r="O50" s="57">
        <f t="shared" si="13"/>
        <v>105.28812357445739</v>
      </c>
      <c r="P50" s="371">
        <f t="shared" si="14"/>
        <v>105.28812357445739</v>
      </c>
      <c r="Q50" s="371">
        <f t="shared" si="15"/>
        <v>-90.019952625773428</v>
      </c>
      <c r="R50" s="12">
        <f t="shared" si="16"/>
        <v>89.980047374226572</v>
      </c>
      <c r="S50" s="57">
        <f t="shared" si="17"/>
        <v>1.0230177005724611E-3</v>
      </c>
      <c r="T50" s="12">
        <f t="shared" si="0"/>
        <v>105.28812357445739</v>
      </c>
    </row>
    <row r="51" spans="1:20" x14ac:dyDescent="0.25">
      <c r="A51" s="57">
        <f t="shared" si="1"/>
        <v>6.4522354624053753</v>
      </c>
      <c r="B51" s="12">
        <f t="shared" si="18"/>
        <v>1.0269051678346366</v>
      </c>
      <c r="C51" s="57" t="str">
        <f t="shared" si="2"/>
        <v>-64.0152718051375-183129.774430886i</v>
      </c>
      <c r="D51" s="57" t="str">
        <f t="shared" si="3"/>
        <v>3.89999999995942-30997.008904356i</v>
      </c>
      <c r="E51" s="57" t="str">
        <f t="shared" si="4"/>
        <v>162.469534296776-0.002886262197741i</v>
      </c>
      <c r="F51" s="57" t="str">
        <f t="shared" si="5"/>
        <v>3.83983983981626-64641.7436109781i</v>
      </c>
      <c r="G51" s="57" t="str">
        <f t="shared" si="6"/>
        <v>0.999999999993861-2.47765841754845E-06i</v>
      </c>
      <c r="H51" s="57" t="str">
        <f t="shared" si="7"/>
        <v>165.000002180945+0.0734572493707613i</v>
      </c>
      <c r="I51" s="57" t="str">
        <f t="shared" si="8"/>
        <v>15.1827849265816-30088.9132038674i</v>
      </c>
      <c r="K51" s="57" t="str">
        <f t="shared" si="9"/>
        <v>0.0727272573515063-0.0000332811566538692i</v>
      </c>
      <c r="L51" s="57" t="str">
        <f t="shared" si="10"/>
        <v>0.000125-488.603544952305i</v>
      </c>
      <c r="M51" s="57" t="str">
        <f t="shared" si="11"/>
        <v>0.0015-235.539581244484i</v>
      </c>
      <c r="N51" s="57">
        <f t="shared" si="12"/>
        <v>89.979971554266271</v>
      </c>
      <c r="O51" s="57">
        <f t="shared" si="13"/>
        <v>105.25517974001217</v>
      </c>
      <c r="P51" s="371">
        <f t="shared" si="14"/>
        <v>105.25517974001217</v>
      </c>
      <c r="Q51" s="371">
        <f t="shared" si="15"/>
        <v>-90.020028445733729</v>
      </c>
      <c r="R51" s="12">
        <f t="shared" si="16"/>
        <v>89.979971554266271</v>
      </c>
      <c r="S51" s="57">
        <f t="shared" si="17"/>
        <v>1.0269051678346366E-3</v>
      </c>
      <c r="T51" s="12">
        <f t="shared" si="0"/>
        <v>105.25517974001217</v>
      </c>
    </row>
    <row r="52" spans="1:20" x14ac:dyDescent="0.25">
      <c r="A52" s="57">
        <f t="shared" si="1"/>
        <v>6.4767539571625168</v>
      </c>
      <c r="B52" s="12">
        <f t="shared" si="18"/>
        <v>1.0308074074724083</v>
      </c>
      <c r="C52" s="57" t="str">
        <f t="shared" si="2"/>
        <v>-64.015271682608-182436.515427215i</v>
      </c>
      <c r="D52" s="57" t="str">
        <f t="shared" si="3"/>
        <v>3.89999999995909-30879.6661729944i</v>
      </c>
      <c r="E52" s="57" t="str">
        <f t="shared" si="4"/>
        <v>162.469534276482-0.00289722998315019i</v>
      </c>
      <c r="F52" s="57" t="str">
        <f t="shared" si="5"/>
        <v>3.83983983981609-64397.0348785122i</v>
      </c>
      <c r="G52" s="57" t="str">
        <f t="shared" si="6"/>
        <v>0.999999999993815-2.48707351953503E-06i</v>
      </c>
      <c r="H52" s="57" t="str">
        <f t="shared" si="7"/>
        <v>165.000002197552+0.0737363869213076i</v>
      </c>
      <c r="I52" s="57" t="str">
        <f t="shared" si="8"/>
        <v>15.1827849273101-29975.0081698253i</v>
      </c>
      <c r="K52" s="57" t="str">
        <f t="shared" si="9"/>
        <v>0.0727272572344282-0.0000334076249948566i</v>
      </c>
      <c r="L52" s="57" t="str">
        <f t="shared" si="10"/>
        <v>0.000125-486.753880207515i</v>
      </c>
      <c r="M52" s="57" t="str">
        <f t="shared" si="11"/>
        <v>0.0015-234.647919151708i</v>
      </c>
      <c r="N52" s="57">
        <f t="shared" si="12"/>
        <v>89.97989544619027</v>
      </c>
      <c r="O52" s="57">
        <f t="shared" si="13"/>
        <v>105.22223590550958</v>
      </c>
      <c r="P52" s="371">
        <f t="shared" si="14"/>
        <v>105.22223590550958</v>
      </c>
      <c r="Q52" s="371">
        <f t="shared" si="15"/>
        <v>-90.02010455380973</v>
      </c>
      <c r="R52" s="12">
        <f t="shared" si="16"/>
        <v>89.97989544619027</v>
      </c>
      <c r="S52" s="57">
        <f t="shared" si="17"/>
        <v>1.0308074074724084E-3</v>
      </c>
      <c r="T52" s="12">
        <f t="shared" si="0"/>
        <v>105.22223590550958</v>
      </c>
    </row>
    <row r="53" spans="1:20" x14ac:dyDescent="0.25">
      <c r="A53" s="57">
        <f t="shared" si="1"/>
        <v>6.5013656221997342</v>
      </c>
      <c r="B53" s="12">
        <f t="shared" si="18"/>
        <v>1.0347244756208034</v>
      </c>
      <c r="C53" s="57" t="str">
        <f t="shared" si="2"/>
        <v>-64.015271559147-181745.880834069i</v>
      </c>
      <c r="D53" s="57" t="str">
        <f t="shared" si="3"/>
        <v>3.8999999999588-30762.7676559978i</v>
      </c>
      <c r="E53" s="57" t="str">
        <f t="shared" si="4"/>
        <v>162.469534256035-0.00290823944601889i</v>
      </c>
      <c r="F53" s="57" t="str">
        <f t="shared" si="5"/>
        <v>3.8398398398159-64153.2525190128i</v>
      </c>
      <c r="G53" s="57" t="str">
        <f t="shared" si="6"/>
        <v>0.999999999993767-2.49652439890914E-06i</v>
      </c>
      <c r="H53" s="57" t="str">
        <f t="shared" si="7"/>
        <v>165.000002214284+0.0740165851945788i</v>
      </c>
      <c r="I53" s="57" t="str">
        <f t="shared" si="8"/>
        <v>15.1827849280439-29861.5343363388i</v>
      </c>
      <c r="K53" s="57" t="str">
        <f t="shared" si="9"/>
        <v>0.0727272571164592-0.0000335345739149188i</v>
      </c>
      <c r="L53" s="57" t="str">
        <f t="shared" si="10"/>
        <v>0.000125-484.911217580708i</v>
      </c>
      <c r="M53" s="57" t="str">
        <f t="shared" si="11"/>
        <v>0.0015-233.759632548026i</v>
      </c>
      <c r="N53" s="57">
        <f t="shared" si="12"/>
        <v>89.979819048903835</v>
      </c>
      <c r="O53" s="57">
        <f t="shared" si="13"/>
        <v>105.18929207094935</v>
      </c>
      <c r="P53" s="371">
        <f t="shared" si="14"/>
        <v>105.18929207094935</v>
      </c>
      <c r="Q53" s="371">
        <f t="shared" si="15"/>
        <v>-90.020180951096165</v>
      </c>
      <c r="R53" s="12">
        <f t="shared" si="16"/>
        <v>89.979819048903835</v>
      </c>
      <c r="S53" s="57">
        <f t="shared" si="17"/>
        <v>1.0347244756208035E-3</v>
      </c>
      <c r="T53" s="12">
        <f t="shared" si="0"/>
        <v>105.18929207094935</v>
      </c>
    </row>
    <row r="54" spans="1:20" x14ac:dyDescent="0.25">
      <c r="A54" s="57">
        <f t="shared" si="1"/>
        <v>6.5260708115640931</v>
      </c>
      <c r="B54" s="12">
        <f t="shared" si="18"/>
        <v>1.0386564286281625</v>
      </c>
      <c r="C54" s="57" t="str">
        <f t="shared" si="2"/>
        <v>-64.0152714347456-181057.860716434i</v>
      </c>
      <c r="D54" s="57" t="str">
        <f t="shared" si="3"/>
        <v>3.89999999995848-30646.3116717417i</v>
      </c>
      <c r="E54" s="57" t="str">
        <f t="shared" si="4"/>
        <v>162.469534235432-0.00291929074472015i</v>
      </c>
      <c r="F54" s="57" t="str">
        <f t="shared" si="5"/>
        <v>3.83983983981573-63910.3930255885i</v>
      </c>
      <c r="G54" s="57" t="str">
        <f t="shared" si="6"/>
        <v>0.99999999999372-2.50601119162487E-06i</v>
      </c>
      <c r="H54" s="57" t="str">
        <f t="shared" si="7"/>
        <v>165.000002231145+0.074297848221323i</v>
      </c>
      <c r="I54" s="57" t="str">
        <f t="shared" si="8"/>
        <v>15.1827849287835-29748.4900710492i</v>
      </c>
      <c r="K54" s="57" t="str">
        <f t="shared" si="9"/>
        <v>0.0727272569975915-0.0000336620052402485i</v>
      </c>
      <c r="L54" s="57" t="str">
        <f t="shared" si="10"/>
        <v>0.000125-483.075530564563i</v>
      </c>
      <c r="M54" s="57" t="str">
        <f t="shared" si="11"/>
        <v>0.0015-232.874708655136i</v>
      </c>
      <c r="N54" s="57">
        <f t="shared" si="12"/>
        <v>89.979742361307885</v>
      </c>
      <c r="O54" s="57">
        <f t="shared" si="13"/>
        <v>105.15634823633091</v>
      </c>
      <c r="P54" s="371">
        <f t="shared" si="14"/>
        <v>105.15634823633091</v>
      </c>
      <c r="Q54" s="371">
        <f t="shared" si="15"/>
        <v>-90.020257638692115</v>
      </c>
      <c r="R54" s="12">
        <f t="shared" si="16"/>
        <v>89.979742361307885</v>
      </c>
      <c r="S54" s="57">
        <f t="shared" si="17"/>
        <v>1.0386564286281625E-3</v>
      </c>
      <c r="T54" s="12">
        <f t="shared" si="0"/>
        <v>105.15634823633091</v>
      </c>
    </row>
    <row r="55" spans="1:20" x14ac:dyDescent="0.25">
      <c r="A55" s="57">
        <f t="shared" si="1"/>
        <v>6.5508698806480368</v>
      </c>
      <c r="B55" s="12">
        <f t="shared" si="18"/>
        <v>1.0426033230569496</v>
      </c>
      <c r="C55" s="57" t="str">
        <f t="shared" si="2"/>
        <v>-64.0152713093963-180372.445176912i</v>
      </c>
      <c r="D55" s="57" t="str">
        <f t="shared" si="3"/>
        <v>3.89999999995817-30530.2965449677i</v>
      </c>
      <c r="E55" s="57" t="str">
        <f t="shared" si="4"/>
        <v>162.469534214672-0.00293038403822806i</v>
      </c>
      <c r="F55" s="57" t="str">
        <f t="shared" si="5"/>
        <v>3.83983983981553-63668.4529046241i</v>
      </c>
      <c r="G55" s="57" t="str">
        <f t="shared" si="6"/>
        <v>0.999999999993672-2.51553403415293E-06i</v>
      </c>
      <c r="H55" s="57" t="str">
        <f t="shared" si="7"/>
        <v>165.000002248134+0.074580180047603i</v>
      </c>
      <c r="I55" s="57" t="str">
        <f t="shared" si="8"/>
        <v>15.1827849295286-29635.8737477765i</v>
      </c>
      <c r="K55" s="57" t="str">
        <f t="shared" si="9"/>
        <v>0.0727272568778188-0.0000337899208039788i</v>
      </c>
      <c r="L55" s="57" t="str">
        <f t="shared" si="10"/>
        <v>0.000125-481.246792752105i</v>
      </c>
      <c r="M55" s="57" t="str">
        <f t="shared" si="11"/>
        <v>0.0015-231.993134743112i</v>
      </c>
      <c r="N55" s="57">
        <f t="shared" si="12"/>
        <v>89.979665382299288</v>
      </c>
      <c r="O55" s="57">
        <f t="shared" si="13"/>
        <v>105.1234044016539</v>
      </c>
      <c r="P55" s="371">
        <f t="shared" si="14"/>
        <v>105.1234044016539</v>
      </c>
      <c r="Q55" s="371">
        <f t="shared" si="15"/>
        <v>-90.020334617700712</v>
      </c>
      <c r="R55" s="12">
        <f t="shared" si="16"/>
        <v>89.979665382299288</v>
      </c>
      <c r="S55" s="57">
        <f t="shared" si="17"/>
        <v>1.0426033230569495E-3</v>
      </c>
      <c r="T55" s="12">
        <f t="shared" si="0"/>
        <v>105.1234044016539</v>
      </c>
    </row>
    <row r="56" spans="1:20" x14ac:dyDescent="0.25">
      <c r="A56" s="57">
        <f t="shared" si="1"/>
        <v>6.5757631861944992</v>
      </c>
      <c r="B56" s="12">
        <f t="shared" si="18"/>
        <v>1.046565215684566</v>
      </c>
      <c r="C56" s="57" t="str">
        <f t="shared" si="2"/>
        <v>-64.0152711830931-179689.624355569i</v>
      </c>
      <c r="D56" s="57" t="str">
        <f t="shared" si="3"/>
        <v>3.89999999995784-30414.7206067593i</v>
      </c>
      <c r="E56" s="57" t="str">
        <f t="shared" si="4"/>
        <v>162.469534193754-0.00294151948612142i</v>
      </c>
      <c r="F56" s="57" t="str">
        <f t="shared" si="5"/>
        <v>3.83983983981536-63427.4286757299i</v>
      </c>
      <c r="G56" s="57" t="str">
        <f t="shared" si="6"/>
        <v>0.999999999993624-2.52509306348259E-06i</v>
      </c>
      <c r="H56" s="57" t="str">
        <f t="shared" si="7"/>
        <v>165.000002265252+0.0748635847348578i</v>
      </c>
      <c r="I56" s="57" t="str">
        <f t="shared" si="8"/>
        <v>15.1827849302794-29523.6837464971i</v>
      </c>
      <c r="K56" s="57" t="str">
        <f t="shared" si="9"/>
        <v>0.0727272567571342-0.0000339183224462086i</v>
      </c>
      <c r="L56" s="57" t="str">
        <f t="shared" si="10"/>
        <v>0.000125-479.424977836328i</v>
      </c>
      <c r="M56" s="57" t="str">
        <f t="shared" si="11"/>
        <v>0.0015-231.114898130217i</v>
      </c>
      <c r="N56" s="57">
        <f t="shared" si="12"/>
        <v>89.979588110770663</v>
      </c>
      <c r="O56" s="57">
        <f t="shared" si="13"/>
        <v>105.09046056691781</v>
      </c>
      <c r="P56" s="371">
        <f t="shared" si="14"/>
        <v>105.09046056691781</v>
      </c>
      <c r="Q56" s="371">
        <f t="shared" si="15"/>
        <v>-90.020411889229337</v>
      </c>
      <c r="R56" s="12">
        <f t="shared" si="16"/>
        <v>89.979588110770663</v>
      </c>
      <c r="S56" s="57">
        <f t="shared" si="17"/>
        <v>1.0465652156845659E-3</v>
      </c>
      <c r="T56" s="12">
        <f t="shared" si="0"/>
        <v>105.09046056691781</v>
      </c>
    </row>
    <row r="57" spans="1:20" x14ac:dyDescent="0.25">
      <c r="A57" s="57">
        <f t="shared" si="1"/>
        <v>6.6007510863020391</v>
      </c>
      <c r="B57" s="12">
        <f t="shared" si="18"/>
        <v>1.0505421635041674</v>
      </c>
      <c r="C57" s="57" t="str">
        <f t="shared" si="2"/>
        <v>-64.0152710558276-179009.388429798i</v>
      </c>
      <c r="D57" s="57" t="str">
        <f t="shared" si="3"/>
        <v>3.89999999995752-30299.5821945178i</v>
      </c>
      <c r="E57" s="57" t="str">
        <f t="shared" si="4"/>
        <v>162.469534172677-0.00295269724858571i</v>
      </c>
      <c r="F57" s="57" t="str">
        <f t="shared" si="5"/>
        <v>3.83983983981518-63187.3168716913i</v>
      </c>
      <c r="G57" s="57" t="str">
        <f t="shared" si="6"/>
        <v>0.999999999993575-0.0000025346884171237i</v>
      </c>
      <c r="H57" s="57" t="str">
        <f t="shared" si="7"/>
        <v>165.000002282501+0.0751480663599592i</v>
      </c>
      <c r="I57" s="57" t="str">
        <f t="shared" si="8"/>
        <v>15.1827849310359-29411.9184533203i</v>
      </c>
      <c r="K57" s="57" t="str">
        <f t="shared" si="9"/>
        <v>0.0727272566355304-0.0000340472120140283i</v>
      </c>
      <c r="L57" s="57" t="str">
        <f t="shared" si="10"/>
        <v>0.000125-477.610059609809i</v>
      </c>
      <c r="M57" s="57" t="str">
        <f t="shared" si="11"/>
        <v>0.0015-230.239986182723i</v>
      </c>
      <c r="N57" s="57">
        <f t="shared" si="12"/>
        <v>89.979510545610452</v>
      </c>
      <c r="O57" s="57">
        <f t="shared" si="13"/>
        <v>105.0575167321222</v>
      </c>
      <c r="P57" s="371">
        <f t="shared" si="14"/>
        <v>105.0575167321222</v>
      </c>
      <c r="Q57" s="371">
        <f t="shared" si="15"/>
        <v>-90.020489454389548</v>
      </c>
      <c r="R57" s="12">
        <f t="shared" si="16"/>
        <v>89.979510545610452</v>
      </c>
      <c r="S57" s="57">
        <f t="shared" si="17"/>
        <v>1.0505421635041675E-3</v>
      </c>
      <c r="T57" s="12">
        <f t="shared" si="0"/>
        <v>105.0575167321222</v>
      </c>
    </row>
    <row r="58" spans="1:20" x14ac:dyDescent="0.25">
      <c r="A58" s="57">
        <f t="shared" si="1"/>
        <v>6.6258339404299873</v>
      </c>
      <c r="B58" s="12">
        <f t="shared" si="18"/>
        <v>1.0545342237254833</v>
      </c>
      <c r="C58" s="57" t="str">
        <f t="shared" si="2"/>
        <v>-64.015270927594-178331.727614178i</v>
      </c>
      <c r="D58" s="57" t="str">
        <f t="shared" si="3"/>
        <v>3.8999999999572-30184.8796519384i</v>
      </c>
      <c r="E58" s="57" t="str">
        <f t="shared" si="4"/>
        <v>162.469534151439-0.00296391748641573i</v>
      </c>
      <c r="F58" s="57" t="str">
        <f t="shared" si="5"/>
        <v>3.83983983981497-62948.1140384194i</v>
      </c>
      <c r="G58" s="57" t="str">
        <f t="shared" si="6"/>
        <v>0.999999999993527-2.54432023310865E-06i</v>
      </c>
      <c r="H58" s="57" t="str">
        <f t="shared" si="7"/>
        <v>165.000002299881+0.0754336290152714i</v>
      </c>
      <c r="I58" s="57" t="str">
        <f t="shared" si="8"/>
        <v>15.1827849317982-29300.5762604647i</v>
      </c>
      <c r="K58" s="57" t="str">
        <f t="shared" si="9"/>
        <v>0.072727256513001-0.0000341765913615482i</v>
      </c>
      <c r="L58" s="57" t="str">
        <f t="shared" si="10"/>
        <v>0.000125-475.802011964346i</v>
      </c>
      <c r="M58" s="57" t="str">
        <f t="shared" si="11"/>
        <v>0.0015-229.368386314727i</v>
      </c>
      <c r="N58" s="57">
        <f t="shared" si="12"/>
        <v>89.979432685702847</v>
      </c>
      <c r="O58" s="57">
        <f t="shared" si="13"/>
        <v>105.02457289726664</v>
      </c>
      <c r="P58" s="371">
        <f t="shared" si="14"/>
        <v>105.02457289726664</v>
      </c>
      <c r="Q58" s="371">
        <f t="shared" si="15"/>
        <v>-90.020567314297153</v>
      </c>
      <c r="R58" s="12">
        <f t="shared" si="16"/>
        <v>89.979432685702847</v>
      </c>
      <c r="S58" s="57">
        <f t="shared" si="17"/>
        <v>1.0545342237254834E-3</v>
      </c>
      <c r="T58" s="12">
        <f t="shared" si="0"/>
        <v>105.02457289726664</v>
      </c>
    </row>
    <row r="59" spans="1:20" x14ac:dyDescent="0.25">
      <c r="A59" s="57">
        <f t="shared" si="1"/>
        <v>6.651012109403621</v>
      </c>
      <c r="B59" s="12">
        <f t="shared" si="18"/>
        <v>1.0585414537756401</v>
      </c>
      <c r="C59" s="57" t="str">
        <f t="shared" si="2"/>
        <v>-64.0152707983839-177656.63216033i</v>
      </c>
      <c r="D59" s="57" t="str">
        <f t="shared" si="3"/>
        <v>3.89999999995686-30070.6113289867i</v>
      </c>
      <c r="E59" s="57" t="str">
        <f t="shared" si="4"/>
        <v>162.46953413004-0.00297518036101478i</v>
      </c>
      <c r="F59" s="57" t="str">
        <f t="shared" si="5"/>
        <v>3.8398398398148-62709.8167349012i</v>
      </c>
      <c r="G59" s="57" t="str">
        <f t="shared" si="6"/>
        <v>0.999999999993477-2.55398864999433E-06i</v>
      </c>
      <c r="H59" s="57" t="str">
        <f t="shared" si="7"/>
        <v>165.000002317393+0.0757202768087099i</v>
      </c>
      <c r="I59" s="57" t="str">
        <f t="shared" si="8"/>
        <v>15.1827849325663-29189.6555662355i</v>
      </c>
      <c r="K59" s="57" t="str">
        <f t="shared" si="9"/>
        <v>0.0727272563895385-0.0000343064623499234i</v>
      </c>
      <c r="L59" s="57" t="str">
        <f t="shared" si="10"/>
        <v>0.000125-474.000808890561i</v>
      </c>
      <c r="M59" s="57" t="str">
        <f t="shared" si="11"/>
        <v>0.0015-228.500085987973i</v>
      </c>
      <c r="N59" s="57">
        <f t="shared" si="12"/>
        <v>89.979354529927818</v>
      </c>
      <c r="O59" s="57">
        <f t="shared" si="13"/>
        <v>104.99162906235068</v>
      </c>
      <c r="P59" s="371">
        <f t="shared" si="14"/>
        <v>104.99162906235068</v>
      </c>
      <c r="Q59" s="371">
        <f t="shared" si="15"/>
        <v>-90.020645470072182</v>
      </c>
      <c r="R59" s="12">
        <f t="shared" si="16"/>
        <v>89.979354529927818</v>
      </c>
      <c r="S59" s="57">
        <f t="shared" si="17"/>
        <v>1.0585414537756402E-3</v>
      </c>
      <c r="T59" s="12">
        <f t="shared" si="0"/>
        <v>104.99162906235068</v>
      </c>
    </row>
    <row r="60" spans="1:20" x14ac:dyDescent="0.25">
      <c r="A60" s="57">
        <f t="shared" si="1"/>
        <v>6.6762859554193552</v>
      </c>
      <c r="B60" s="12">
        <f t="shared" si="18"/>
        <v>1.0625639112999876</v>
      </c>
      <c r="C60" s="57" t="str">
        <f t="shared" si="2"/>
        <v>-64.0152706681888-176984.092356778i</v>
      </c>
      <c r="D60" s="57" t="str">
        <f t="shared" si="3"/>
        <v>3.89999999995654-29956.7755818743i</v>
      </c>
      <c r="E60" s="57" t="str">
        <f t="shared" si="4"/>
        <v>162.469534108477-0.00298648603440164i</v>
      </c>
      <c r="F60" s="57" t="str">
        <f t="shared" si="5"/>
        <v>3.8398398398146-62472.4215331498i</v>
      </c>
      <c r="G60" s="57" t="str">
        <f t="shared" si="6"/>
        <v>0.999999999993427-2.56369380686418E-06i</v>
      </c>
      <c r="H60" s="57" t="str">
        <f t="shared" si="7"/>
        <v>165.000002335039+0.0760080138637999i</v>
      </c>
      <c r="I60" s="57" t="str">
        <f t="shared" si="8"/>
        <v>15.1827849333402-29079.1547750013i</v>
      </c>
      <c r="K60" s="57" t="str">
        <f t="shared" si="9"/>
        <v>0.0727272562651358-0.0000344368268473815i</v>
      </c>
      <c r="L60" s="57" t="str">
        <f t="shared" si="10"/>
        <v>0.000125-472.206424477546i</v>
      </c>
      <c r="M60" s="57" t="str">
        <f t="shared" si="11"/>
        <v>0.0015-227.635072711668i</v>
      </c>
      <c r="N60" s="57">
        <f t="shared" si="12"/>
        <v>89.97927607716106</v>
      </c>
      <c r="O60" s="57">
        <f t="shared" si="13"/>
        <v>104.95868522737376</v>
      </c>
      <c r="P60" s="371">
        <f t="shared" si="14"/>
        <v>104.95868522737376</v>
      </c>
      <c r="Q60" s="371">
        <f t="shared" si="15"/>
        <v>-90.02072392283894</v>
      </c>
      <c r="R60" s="12">
        <f t="shared" si="16"/>
        <v>89.97927607716106</v>
      </c>
      <c r="S60" s="57">
        <f t="shared" si="17"/>
        <v>1.0625639112999876E-3</v>
      </c>
      <c r="T60" s="12">
        <f t="shared" si="0"/>
        <v>104.95868522737376</v>
      </c>
    </row>
    <row r="61" spans="1:20" x14ac:dyDescent="0.25">
      <c r="A61" s="57">
        <f t="shared" si="1"/>
        <v>6.7016558420499486</v>
      </c>
      <c r="B61" s="12">
        <f t="shared" si="18"/>
        <v>1.0666016541629275</v>
      </c>
      <c r="C61" s="57" t="str">
        <f t="shared" si="2"/>
        <v>-64.0152705370035-176314.098528814i</v>
      </c>
      <c r="D61" s="57" t="str">
        <f t="shared" si="3"/>
        <v>3.89999999995621-29843.3707730359i</v>
      </c>
      <c r="E61" s="57" t="str">
        <f t="shared" si="4"/>
        <v>162.469534086751-0.00299783466921062i</v>
      </c>
      <c r="F61" s="57" t="str">
        <f t="shared" si="5"/>
        <v>3.83983983981441-62235.9250181559i</v>
      </c>
      <c r="G61" s="57" t="str">
        <f t="shared" si="6"/>
        <v>0.999999999993378-2.57343584333014E-06i</v>
      </c>
      <c r="H61" s="57" t="str">
        <f t="shared" si="7"/>
        <v>165.000002352819+0.0762968443197361i</v>
      </c>
      <c r="I61" s="57" t="str">
        <f t="shared" si="8"/>
        <v>15.1827849341201-28969.0722971712i</v>
      </c>
      <c r="K61" s="57" t="str">
        <f t="shared" si="9"/>
        <v>0.0727272561397858-0.0000345676867292494i</v>
      </c>
      <c r="L61" s="57" t="str">
        <f t="shared" si="10"/>
        <v>0.000125-470.41883291248i</v>
      </c>
      <c r="M61" s="57" t="str">
        <f t="shared" si="11"/>
        <v>0.0015-226.773334042307i</v>
      </c>
      <c r="N61" s="57">
        <f t="shared" si="12"/>
        <v>89.97919732627399</v>
      </c>
      <c r="O61" s="57">
        <f t="shared" si="13"/>
        <v>104.9257413923356</v>
      </c>
      <c r="P61" s="371">
        <f t="shared" si="14"/>
        <v>104.9257413923356</v>
      </c>
      <c r="Q61" s="371">
        <f t="shared" si="15"/>
        <v>-90.02080267372601</v>
      </c>
      <c r="R61" s="12">
        <f t="shared" si="16"/>
        <v>89.97919732627399</v>
      </c>
      <c r="S61" s="57">
        <f t="shared" si="17"/>
        <v>1.0666016541629275E-3</v>
      </c>
      <c r="T61" s="12">
        <f t="shared" si="0"/>
        <v>104.9257413923356</v>
      </c>
    </row>
    <row r="62" spans="1:20" x14ac:dyDescent="0.25">
      <c r="A62" s="57">
        <f t="shared" si="1"/>
        <v>6.7271221342497389</v>
      </c>
      <c r="B62" s="12">
        <f t="shared" si="18"/>
        <v>1.0706547404487468</v>
      </c>
      <c r="C62" s="57" t="str">
        <f t="shared" si="2"/>
        <v>-64.0152704048195-175646.64103835i</v>
      </c>
      <c r="D62" s="57" t="str">
        <f t="shared" si="3"/>
        <v>3.89999999995588-29730.3952711052i</v>
      </c>
      <c r="E62" s="57" t="str">
        <f t="shared" si="4"/>
        <v>162.469534064859-0.00300922642869347i</v>
      </c>
      <c r="F62" s="57" t="str">
        <f t="shared" si="5"/>
        <v>3.83983983981422-62000.3237878373i</v>
      </c>
      <c r="G62" s="57" t="str">
        <f t="shared" si="6"/>
        <v>0.999999999993327-2.58321489953466E-06i</v>
      </c>
      <c r="H62" s="57" t="str">
        <f t="shared" si="7"/>
        <v>165.000002370734+0.0765867723314421i</v>
      </c>
      <c r="I62" s="57" t="str">
        <f t="shared" si="8"/>
        <v>15.1827849349059-28859.4065491715i</v>
      </c>
      <c r="K62" s="57" t="str">
        <f t="shared" si="9"/>
        <v>0.0727272560134814-0.0000346990438779801i</v>
      </c>
      <c r="L62" s="57" t="str">
        <f t="shared" si="10"/>
        <v>0.000125-468.638008480254i</v>
      </c>
      <c r="M62" s="57" t="str">
        <f t="shared" si="11"/>
        <v>0.0015-225.91485758349i</v>
      </c>
      <c r="N62" s="57">
        <f t="shared" si="12"/>
        <v>89.979118276133789</v>
      </c>
      <c r="O62" s="57">
        <f t="shared" si="13"/>
        <v>104.8927975572356</v>
      </c>
      <c r="P62" s="371">
        <f t="shared" si="14"/>
        <v>104.8927975572356</v>
      </c>
      <c r="Q62" s="371">
        <f t="shared" si="15"/>
        <v>-90.020881723866211</v>
      </c>
      <c r="R62" s="12">
        <f t="shared" si="16"/>
        <v>89.979118276133789</v>
      </c>
      <c r="S62" s="57">
        <f t="shared" si="17"/>
        <v>1.0706547404487467E-3</v>
      </c>
      <c r="T62" s="12">
        <f t="shared" si="0"/>
        <v>104.8927975572356</v>
      </c>
    </row>
    <row r="63" spans="1:20" x14ac:dyDescent="0.25">
      <c r="A63" s="57">
        <f t="shared" si="1"/>
        <v>6.7526851983598881</v>
      </c>
      <c r="B63" s="12">
        <f t="shared" si="18"/>
        <v>1.0747232284624519</v>
      </c>
      <c r="C63" s="57" t="str">
        <f t="shared" si="2"/>
        <v>-64.0152702716276-174981.710283786i</v>
      </c>
      <c r="D63" s="57" t="str">
        <f t="shared" si="3"/>
        <v>3.89999999995555-29617.8474508917i</v>
      </c>
      <c r="E63" s="57" t="str">
        <f t="shared" si="4"/>
        <v>162.4695340428-0.00302066147672092i</v>
      </c>
      <c r="F63" s="57" t="str">
        <f t="shared" si="5"/>
        <v>3.83983983981403-61765.6144529915i</v>
      </c>
      <c r="G63" s="57" t="str">
        <f t="shared" si="6"/>
        <v>0.999999999993276-2.59303111615277E-06i</v>
      </c>
      <c r="H63" s="57" t="str">
        <f t="shared" si="7"/>
        <v>165.000002388786+0.0768778020696301i</v>
      </c>
      <c r="I63" s="57" t="str">
        <f t="shared" si="8"/>
        <v>15.1827849356976-28750.1559534241i</v>
      </c>
      <c r="K63" s="57" t="str">
        <f t="shared" si="9"/>
        <v>0.0727272558862154-0.0000348309001831798i</v>
      </c>
      <c r="L63" s="57" t="str">
        <f t="shared" si="10"/>
        <v>0.000125-466.863925563114i</v>
      </c>
      <c r="M63" s="57" t="str">
        <f t="shared" si="11"/>
        <v>0.0015-225.059630985744i</v>
      </c>
      <c r="N63" s="57">
        <f t="shared" si="12"/>
        <v>89.979038925603291</v>
      </c>
      <c r="O63" s="57">
        <f t="shared" si="13"/>
        <v>104.85985372207331</v>
      </c>
      <c r="P63" s="371">
        <f t="shared" si="14"/>
        <v>104.85985372207331</v>
      </c>
      <c r="Q63" s="371">
        <f t="shared" si="15"/>
        <v>-90.020961074396709</v>
      </c>
      <c r="R63" s="12">
        <f t="shared" si="16"/>
        <v>89.979038925603291</v>
      </c>
      <c r="S63" s="57">
        <f t="shared" si="17"/>
        <v>1.0747232284624519E-3</v>
      </c>
      <c r="T63" s="12">
        <f t="shared" si="0"/>
        <v>104.85985372207331</v>
      </c>
    </row>
    <row r="64" spans="1:20" x14ac:dyDescent="0.25">
      <c r="A64" s="57">
        <f t="shared" si="1"/>
        <v>6.778345402113656</v>
      </c>
      <c r="B64" s="12">
        <f t="shared" si="18"/>
        <v>1.0788071767306093</v>
      </c>
      <c r="C64" s="57" t="str">
        <f t="shared" si="2"/>
        <v>-64.0152701374222-174319.29669987i</v>
      </c>
      <c r="D64" s="57" t="str">
        <f t="shared" si="3"/>
        <v>3.8999999999552-29505.7256933572i</v>
      </c>
      <c r="E64" s="57" t="str">
        <f t="shared" si="4"/>
        <v>162.469534020574-0.0030321399777898i</v>
      </c>
      <c r="F64" s="57" t="str">
        <f t="shared" si="5"/>
        <v>3.83983983981382-61531.7936372457i</v>
      </c>
      <c r="G64" s="57" t="str">
        <f t="shared" si="6"/>
        <v>0.999999999993225-2.60288463439401E-06i</v>
      </c>
      <c r="H64" s="57" t="str">
        <f t="shared" si="7"/>
        <v>165.000002406975+0.0771699377208612i</v>
      </c>
      <c r="I64" s="57" t="str">
        <f t="shared" si="8"/>
        <v>15.1827849364953-28641.3189383218i</v>
      </c>
      <c r="K64" s="57" t="str">
        <f t="shared" si="9"/>
        <v>0.07272725575798-0.0000349632575416347i</v>
      </c>
      <c r="L64" s="57" t="str">
        <f t="shared" si="10"/>
        <v>0.000125-465.096558640282i</v>
      </c>
      <c r="M64" s="57" t="str">
        <f t="shared" si="11"/>
        <v>0.0015-224.207641946349i</v>
      </c>
      <c r="N64" s="57">
        <f t="shared" si="12"/>
        <v>89.978959273541008</v>
      </c>
      <c r="O64" s="57">
        <f t="shared" si="13"/>
        <v>104.82690988684826</v>
      </c>
      <c r="P64" s="371">
        <f t="shared" si="14"/>
        <v>104.82690988684826</v>
      </c>
      <c r="Q64" s="371">
        <f t="shared" si="15"/>
        <v>-90.021040726458992</v>
      </c>
      <c r="R64" s="12">
        <f t="shared" si="16"/>
        <v>89.978959273541008</v>
      </c>
      <c r="S64" s="57">
        <f t="shared" si="17"/>
        <v>1.0788071767306093E-3</v>
      </c>
      <c r="T64" s="12">
        <f t="shared" si="0"/>
        <v>104.82690988684826</v>
      </c>
    </row>
    <row r="65" spans="1:20" x14ac:dyDescent="0.25">
      <c r="A65" s="57">
        <f t="shared" si="1"/>
        <v>6.8041031146416877</v>
      </c>
      <c r="B65" s="12">
        <f t="shared" si="18"/>
        <v>1.0829066440021857</v>
      </c>
      <c r="C65" s="57" t="str">
        <f t="shared" si="2"/>
        <v>-64.0152700021944-173659.390757559i</v>
      </c>
      <c r="D65" s="57" t="str">
        <f t="shared" si="3"/>
        <v>3.89999999995487-29394.0283855926i</v>
      </c>
      <c r="E65" s="57" t="str">
        <f t="shared" si="4"/>
        <v>162.469533998177-0.00304366209701882i</v>
      </c>
      <c r="F65" s="57" t="str">
        <f t="shared" si="5"/>
        <v>3.83983983981362-61298.8579770092i</v>
      </c>
      <c r="G65" s="57" t="str">
        <f t="shared" si="6"/>
        <v>0.999999999993173-2.61277559600457E-06i</v>
      </c>
      <c r="H65" s="57" t="str">
        <f t="shared" si="7"/>
        <v>165.000002425303+0.0774631834876057i</v>
      </c>
      <c r="I65" s="57" t="str">
        <f t="shared" si="8"/>
        <v>15.1827849372992-28532.8939382085i</v>
      </c>
      <c r="K65" s="57" t="str">
        <f t="shared" si="9"/>
        <v>0.0727272556287684-0.0000350961178573398i</v>
      </c>
      <c r="L65" s="57" t="str">
        <f t="shared" si="10"/>
        <v>0.000125-463.335882287589i</v>
      </c>
      <c r="M65" s="57" t="str">
        <f t="shared" si="11"/>
        <v>0.0015-223.358878209154i</v>
      </c>
      <c r="N65" s="57">
        <f t="shared" si="12"/>
        <v>89.97887931880112</v>
      </c>
      <c r="O65" s="57">
        <f t="shared" si="13"/>
        <v>104.79396605155992</v>
      </c>
      <c r="P65" s="371">
        <f t="shared" si="14"/>
        <v>104.79396605155992</v>
      </c>
      <c r="Q65" s="371">
        <f t="shared" si="15"/>
        <v>-90.02112068119888</v>
      </c>
      <c r="R65" s="12">
        <f t="shared" si="16"/>
        <v>89.97887931880112</v>
      </c>
      <c r="S65" s="57">
        <f t="shared" si="17"/>
        <v>1.0829066440021858E-3</v>
      </c>
      <c r="T65" s="12">
        <f t="shared" si="0"/>
        <v>104.79396605155992</v>
      </c>
    </row>
    <row r="66" spans="1:20" x14ac:dyDescent="0.25">
      <c r="A66" s="57">
        <f t="shared" si="1"/>
        <v>6.8299587064773268</v>
      </c>
      <c r="B66" s="12">
        <f t="shared" si="18"/>
        <v>1.087021689249394</v>
      </c>
      <c r="C66" s="57" t="str">
        <f t="shared" si="2"/>
        <v>-64.0152698659376-173001.982963886i</v>
      </c>
      <c r="D66" s="57" t="str">
        <f t="shared" si="3"/>
        <v>3.89999999995453-29282.7539207946i</v>
      </c>
      <c r="E66" s="57" t="str">
        <f t="shared" si="4"/>
        <v>162.46953397561-0.00305522800015616i</v>
      </c>
      <c r="F66" s="57" t="str">
        <f t="shared" si="5"/>
        <v>3.83983983981342-61066.8041214242i</v>
      </c>
      <c r="G66" s="57" t="str">
        <f t="shared" si="6"/>
        <v>0.999999999993122-2.62270414326925E-06i</v>
      </c>
      <c r="H66" s="57" t="str">
        <f t="shared" si="7"/>
        <v>165.000002443771+0.0777575435883031i</v>
      </c>
      <c r="I66" s="57" t="str">
        <f t="shared" si="8"/>
        <v>15.1827849381093-28424.8793933536i</v>
      </c>
      <c r="K66" s="57" t="str">
        <f t="shared" si="9"/>
        <v>0.0727272554985728-0.0000352294830415242i</v>
      </c>
      <c r="L66" s="57" t="str">
        <f t="shared" si="10"/>
        <v>0.000125-461.581871177115i</v>
      </c>
      <c r="M66" s="57" t="str">
        <f t="shared" si="11"/>
        <v>0.0015-222.513327564409i</v>
      </c>
      <c r="N66" s="57">
        <f t="shared" si="12"/>
        <v>89.978799060233442</v>
      </c>
      <c r="O66" s="57">
        <f t="shared" si="13"/>
        <v>104.76102221620789</v>
      </c>
      <c r="P66" s="371">
        <f t="shared" si="14"/>
        <v>104.76102221620789</v>
      </c>
      <c r="Q66" s="371">
        <f t="shared" si="15"/>
        <v>-90.021200939766558</v>
      </c>
      <c r="R66" s="12">
        <f t="shared" si="16"/>
        <v>89.978799060233442</v>
      </c>
      <c r="S66" s="57">
        <f t="shared" si="17"/>
        <v>1.087021689249394E-3</v>
      </c>
      <c r="T66" s="12">
        <f t="shared" si="0"/>
        <v>104.76102221620789</v>
      </c>
    </row>
    <row r="67" spans="1:20" x14ac:dyDescent="0.25">
      <c r="A67" s="57">
        <f t="shared" si="1"/>
        <v>6.8559125495619408</v>
      </c>
      <c r="B67" s="12">
        <f t="shared" si="18"/>
        <v>1.0911523716685418</v>
      </c>
      <c r="C67" s="57" t="str">
        <f t="shared" si="2"/>
        <v>-64.0152697286436-172347.06386182i</v>
      </c>
      <c r="D67" s="57" t="str">
        <f t="shared" si="3"/>
        <v>3.89999999995418-29171.9006982427i</v>
      </c>
      <c r="E67" s="57" t="str">
        <f t="shared" si="4"/>
        <v>162.469533952872-0.0030668378535781i</v>
      </c>
      <c r="F67" s="57" t="str">
        <f t="shared" si="5"/>
        <v>3.83983983981322-60835.6287323181i</v>
      </c>
      <c r="G67" s="57" t="str">
        <f t="shared" si="6"/>
        <v>0.999999999993069-2.63267041901354E-06i</v>
      </c>
      <c r="H67" s="57" t="str">
        <f t="shared" si="7"/>
        <v>165.000002462378+0.0780530222574222i</v>
      </c>
      <c r="I67" s="57" t="str">
        <f t="shared" si="8"/>
        <v>15.1827849389254-28317.2737499314i</v>
      </c>
      <c r="K67" s="57" t="str">
        <f t="shared" si="9"/>
        <v>0.0727272553673862-0.0000353633550126801i</v>
      </c>
      <c r="L67" s="57" t="str">
        <f t="shared" si="10"/>
        <v>0.000125-459.834500076823i</v>
      </c>
      <c r="M67" s="57" t="str">
        <f t="shared" si="11"/>
        <v>0.0015-221.670977848584i</v>
      </c>
      <c r="N67" s="57">
        <f t="shared" si="12"/>
        <v>89.978718496683456</v>
      </c>
      <c r="O67" s="57">
        <f t="shared" si="13"/>
        <v>104.72807838079171</v>
      </c>
      <c r="P67" s="371">
        <f t="shared" si="14"/>
        <v>104.72807838079171</v>
      </c>
      <c r="Q67" s="371">
        <f t="shared" si="15"/>
        <v>-90.021281503316544</v>
      </c>
      <c r="R67" s="12">
        <f t="shared" si="16"/>
        <v>89.978718496683456</v>
      </c>
      <c r="S67" s="57">
        <f t="shared" si="17"/>
        <v>1.0911523716685418E-3</v>
      </c>
      <c r="T67" s="12">
        <f t="shared" si="0"/>
        <v>104.72807838079171</v>
      </c>
    </row>
    <row r="68" spans="1:20" x14ac:dyDescent="0.25">
      <c r="A68" s="57">
        <f t="shared" si="1"/>
        <v>6.881965017250276</v>
      </c>
      <c r="B68" s="12">
        <f t="shared" si="18"/>
        <v>1.0952987506808822</v>
      </c>
      <c r="C68" s="57" t="str">
        <f t="shared" si="2"/>
        <v>-64.0152695903035-171694.624030128i</v>
      </c>
      <c r="D68" s="57" t="str">
        <f t="shared" si="3"/>
        <v>3.89999999995383-29061.467123276i</v>
      </c>
      <c r="E68" s="57" t="str">
        <f t="shared" si="4"/>
        <v>162.469533929961-0.00307849182429491i</v>
      </c>
      <c r="F68" s="57" t="str">
        <f t="shared" si="5"/>
        <v>3.83983983981302-60605.3284841553i</v>
      </c>
      <c r="G68" s="57" t="str">
        <f t="shared" si="6"/>
        <v>0.999999999993016-2.64267456660565E-06i</v>
      </c>
      <c r="H68" s="57" t="str">
        <f t="shared" si="7"/>
        <v>165.000002481128+0.0783496237455241i</v>
      </c>
      <c r="I68" s="57" t="str">
        <f t="shared" si="8"/>
        <v>15.1827849397478-28210.0754599991i</v>
      </c>
      <c r="K68" s="57" t="str">
        <f t="shared" si="9"/>
        <v>0.0727272552352001-0.0000354977356965889i</v>
      </c>
      <c r="L68" s="57" t="str">
        <f t="shared" si="10"/>
        <v>0.000125-458.093743850192i</v>
      </c>
      <c r="M68" s="57" t="str">
        <f t="shared" si="11"/>
        <v>0.0015-220.831816944196i</v>
      </c>
      <c r="N68" s="57">
        <f t="shared" si="12"/>
        <v>89.978637626992253</v>
      </c>
      <c r="O68" s="57">
        <f t="shared" si="13"/>
        <v>104.69513454531081</v>
      </c>
      <c r="P68" s="371">
        <f t="shared" si="14"/>
        <v>104.69513454531081</v>
      </c>
      <c r="Q68" s="371">
        <f t="shared" si="15"/>
        <v>-90.021362373007747</v>
      </c>
      <c r="R68" s="12">
        <f t="shared" si="16"/>
        <v>89.978637626992253</v>
      </c>
      <c r="S68" s="57">
        <f t="shared" si="17"/>
        <v>1.0952987506808822E-3</v>
      </c>
      <c r="T68" s="12">
        <f t="shared" si="0"/>
        <v>104.69513454531081</v>
      </c>
    </row>
    <row r="69" spans="1:20" x14ac:dyDescent="0.25">
      <c r="A69" s="57">
        <f t="shared" si="1"/>
        <v>6.9081164843158271</v>
      </c>
      <c r="B69" s="12">
        <f t="shared" si="18"/>
        <v>1.0994608859334696</v>
      </c>
      <c r="C69" s="57" t="str">
        <f t="shared" si="2"/>
        <v>-64.0152694509103-171044.654083246i</v>
      </c>
      <c r="D69" s="57" t="str">
        <f t="shared" si="3"/>
        <v>3.89999999995348-28951.4516072706i</v>
      </c>
      <c r="E69" s="57" t="str">
        <f t="shared" si="4"/>
        <v>162.469533906875-0.00309019007994988i</v>
      </c>
      <c r="F69" s="57" t="str">
        <f t="shared" si="5"/>
        <v>3.83983983981282-60375.9000639894i</v>
      </c>
      <c r="G69" s="57" t="str">
        <f t="shared" si="6"/>
        <v>0.999999999992963-2.65271672995861E-06i</v>
      </c>
      <c r="H69" s="57" t="str">
        <f t="shared" si="7"/>
        <v>165.00000250002+0.0786473523193207i</v>
      </c>
      <c r="I69" s="57" t="str">
        <f t="shared" si="8"/>
        <v>15.1827849405764-28103.282981473i</v>
      </c>
      <c r="K69" s="57" t="str">
        <f t="shared" si="9"/>
        <v>0.072727255102008-0.0000356326270263515i</v>
      </c>
      <c r="L69" s="57" t="str">
        <f t="shared" si="10"/>
        <v>0.000125-456.35957745586i</v>
      </c>
      <c r="M69" s="57" t="str">
        <f t="shared" si="11"/>
        <v>0.0015-219.995832779634i</v>
      </c>
      <c r="N69" s="57">
        <f t="shared" si="12"/>
        <v>89.978556449996418</v>
      </c>
      <c r="O69" s="57">
        <f t="shared" si="13"/>
        <v>104.66219070976479</v>
      </c>
      <c r="P69" s="371">
        <f t="shared" si="14"/>
        <v>104.66219070976479</v>
      </c>
      <c r="Q69" s="371">
        <f t="shared" si="15"/>
        <v>-90.021443550003582</v>
      </c>
      <c r="R69" s="12">
        <f t="shared" si="16"/>
        <v>89.978556449996418</v>
      </c>
      <c r="S69" s="57">
        <f t="shared" si="17"/>
        <v>1.0994608859334696E-3</v>
      </c>
      <c r="T69" s="12">
        <f t="shared" si="0"/>
        <v>104.66219070976479</v>
      </c>
    </row>
    <row r="70" spans="1:20" x14ac:dyDescent="0.25">
      <c r="A70" s="57">
        <f t="shared" si="1"/>
        <v>6.9343673269562274</v>
      </c>
      <c r="B70" s="12">
        <f t="shared" si="18"/>
        <v>1.1036388373000168</v>
      </c>
      <c r="C70" s="57" t="str">
        <f t="shared" si="2"/>
        <v>-64.0152693104557-170397.144671135i</v>
      </c>
      <c r="D70" s="57" t="str">
        <f t="shared" si="3"/>
        <v>3.89999999995313-28841.8525676162i</v>
      </c>
      <c r="E70" s="57" t="str">
        <f t="shared" si="4"/>
        <v>162.469533883613-0.0031019327888251i</v>
      </c>
      <c r="F70" s="57" t="str">
        <f t="shared" si="5"/>
        <v>3.83983983981261-60147.3401714156i</v>
      </c>
      <c r="G70" s="57" t="str">
        <f t="shared" si="6"/>
        <v>0.999999999992909-2.66279705353231E-06i</v>
      </c>
      <c r="H70" s="57" t="str">
        <f t="shared" si="7"/>
        <v>165.000002519057+0.0789462122617387i</v>
      </c>
      <c r="I70" s="57" t="str">
        <f t="shared" si="8"/>
        <v>15.1827849414114-27996.8947781077i</v>
      </c>
      <c r="K70" s="57" t="str">
        <f t="shared" si="9"/>
        <v>0.0727272549678013-0.000035768030942413i</v>
      </c>
      <c r="L70" s="57" t="str">
        <f t="shared" si="10"/>
        <v>0.000125-454.631975947262i</v>
      </c>
      <c r="M70" s="57" t="str">
        <f t="shared" si="11"/>
        <v>0.0015-219.163013328983i</v>
      </c>
      <c r="N70" s="57">
        <f t="shared" si="12"/>
        <v>89.978474964528289</v>
      </c>
      <c r="O70" s="57">
        <f t="shared" si="13"/>
        <v>104.62924687415298</v>
      </c>
      <c r="P70" s="371">
        <f t="shared" si="14"/>
        <v>104.62924687415298</v>
      </c>
      <c r="Q70" s="371">
        <f t="shared" si="15"/>
        <v>-90.021525035471711</v>
      </c>
      <c r="R70" s="12">
        <f t="shared" si="16"/>
        <v>89.978474964528289</v>
      </c>
      <c r="S70" s="57">
        <f t="shared" si="17"/>
        <v>1.1036388373000167E-3</v>
      </c>
      <c r="T70" s="12">
        <f t="shared" si="0"/>
        <v>104.62924687415298</v>
      </c>
    </row>
    <row r="71" spans="1:20" x14ac:dyDescent="0.25">
      <c r="A71" s="57">
        <f t="shared" si="1"/>
        <v>6.9607179227986613</v>
      </c>
      <c r="B71" s="12">
        <f t="shared" si="18"/>
        <v>1.1078326648817569</v>
      </c>
      <c r="C71" s="57" t="str">
        <f t="shared" si="2"/>
        <v>-64.0152691689312-169752.086479158i</v>
      </c>
      <c r="D71" s="57" t="str">
        <f t="shared" si="3"/>
        <v>3.89999999995275-28732.668427694i</v>
      </c>
      <c r="E71" s="57" t="str">
        <f t="shared" si="4"/>
        <v>162.469533860174-0.00311372011983942i</v>
      </c>
      <c r="F71" s="57" t="str">
        <f t="shared" si="5"/>
        <v>3.8398398398124-59919.645518523i</v>
      </c>
      <c r="G71" s="57" t="str">
        <f t="shared" si="6"/>
        <v>0.999999999992855-2.67291568233559E-06i</v>
      </c>
      <c r="H71" s="57" t="str">
        <f t="shared" si="7"/>
        <v>165.000002538238+0.079246207871979i</v>
      </c>
      <c r="I71" s="57" t="str">
        <f t="shared" si="8"/>
        <v>15.1827849422526-27890.9093194729i</v>
      </c>
      <c r="K71" s="57" t="str">
        <f t="shared" si="9"/>
        <v>0.0727272548325729-0.000035903949392593i</v>
      </c>
      <c r="L71" s="57" t="str">
        <f t="shared" si="10"/>
        <v>0.000125-452.910914472267i</v>
      </c>
      <c r="M71" s="57" t="str">
        <f t="shared" si="11"/>
        <v>0.0015-218.333346611858i</v>
      </c>
      <c r="N71" s="57">
        <f t="shared" si="12"/>
        <v>89.978393169415597</v>
      </c>
      <c r="O71" s="57">
        <f t="shared" si="13"/>
        <v>104.5963030384751</v>
      </c>
      <c r="P71" s="371">
        <f t="shared" si="14"/>
        <v>104.5963030384751</v>
      </c>
      <c r="Q71" s="371">
        <f t="shared" si="15"/>
        <v>-90.021606830584403</v>
      </c>
      <c r="R71" s="12">
        <f t="shared" si="16"/>
        <v>89.978393169415597</v>
      </c>
      <c r="S71" s="57">
        <f t="shared" si="17"/>
        <v>1.1078326648817569E-3</v>
      </c>
      <c r="T71" s="12">
        <f t="shared" si="0"/>
        <v>104.5963030384751</v>
      </c>
    </row>
    <row r="72" spans="1:20" x14ac:dyDescent="0.25">
      <c r="A72" s="57">
        <f t="shared" si="1"/>
        <v>6.9871686509052955</v>
      </c>
      <c r="B72" s="12">
        <f t="shared" si="18"/>
        <v>1.1120424290083075</v>
      </c>
      <c r="C72" s="57" t="str">
        <f t="shared" si="2"/>
        <v>-64.0152690263311-169109.470227936i</v>
      </c>
      <c r="D72" s="57" t="str">
        <f t="shared" si="3"/>
        <v>3.8999999999524-28623.8976168533i</v>
      </c>
      <c r="E72" s="57" t="str">
        <f t="shared" si="4"/>
        <v>162.469533836558-0.00312555224255715i</v>
      </c>
      <c r="F72" s="57" t="str">
        <f t="shared" si="5"/>
        <v>3.8398398398122-59692.8128298477i</v>
      </c>
      <c r="G72" s="57" t="str">
        <f t="shared" si="6"/>
        <v>0.999999999992801-2.68307276192831E-06i</v>
      </c>
      <c r="H72" s="57" t="str">
        <f t="shared" si="7"/>
        <v>165.000002557565+0.0795473434655805i</v>
      </c>
      <c r="I72" s="57" t="str">
        <f t="shared" si="8"/>
        <v>15.1827849431004-27785.3250809322i</v>
      </c>
      <c r="K72" s="57" t="str">
        <f t="shared" si="9"/>
        <v>0.072727254696315-0.0000360403843321128i</v>
      </c>
      <c r="L72" s="57" t="str">
        <f t="shared" si="10"/>
        <v>0.000125-451.196368272829i</v>
      </c>
      <c r="M72" s="57" t="str">
        <f t="shared" si="11"/>
        <v>0.0015-217.506820693224i</v>
      </c>
      <c r="N72" s="57">
        <f t="shared" si="12"/>
        <v>89.97831106348174</v>
      </c>
      <c r="O72" s="57">
        <f t="shared" si="13"/>
        <v>104.56335920273057</v>
      </c>
      <c r="P72" s="371">
        <f t="shared" si="14"/>
        <v>104.56335920273057</v>
      </c>
      <c r="Q72" s="371">
        <f t="shared" si="15"/>
        <v>-90.02168893651826</v>
      </c>
      <c r="R72" s="12">
        <f t="shared" si="16"/>
        <v>89.97831106348174</v>
      </c>
      <c r="S72" s="57">
        <f t="shared" si="17"/>
        <v>1.1120424290083075E-3</v>
      </c>
      <c r="T72" s="12">
        <f t="shared" si="0"/>
        <v>104.56335920273057</v>
      </c>
    </row>
    <row r="73" spans="1:20" x14ac:dyDescent="0.25">
      <c r="A73" s="57">
        <f t="shared" si="1"/>
        <v>7.0137198917787362</v>
      </c>
      <c r="B73" s="12">
        <f t="shared" si="18"/>
        <v>1.1162681902385392</v>
      </c>
      <c r="C73" s="57" t="str">
        <f t="shared" si="2"/>
        <v>-64.0152688826424-168469.286673214i</v>
      </c>
      <c r="D73" s="57" t="str">
        <f t="shared" si="3"/>
        <v>3.89999999995204-28515.5385703895i</v>
      </c>
      <c r="E73" s="57" t="str">
        <f t="shared" si="4"/>
        <v>162.46953381276-0.00313742932718306i</v>
      </c>
      <c r="F73" s="57" t="str">
        <f t="shared" si="5"/>
        <v>3.83983983981198-59466.8388423253i</v>
      </c>
      <c r="G73" s="57" t="str">
        <f t="shared" si="6"/>
        <v>0.999999999992746-2.69326843842349E-06i</v>
      </c>
      <c r="H73" s="57" t="str">
        <f t="shared" si="7"/>
        <v>165.00000257704+0.0798496233744792i</v>
      </c>
      <c r="I73" s="57" t="str">
        <f t="shared" si="8"/>
        <v>15.1827849439545-27680.1405436212i</v>
      </c>
      <c r="K73" s="57" t="str">
        <f t="shared" si="9"/>
        <v>0.0727272545590194-0.0000361773377236223i</v>
      </c>
      <c r="L73" s="57" t="str">
        <f t="shared" si="10"/>
        <v>0.000125-449.488312684629i</v>
      </c>
      <c r="M73" s="57" t="str">
        <f t="shared" si="11"/>
        <v>0.0015-216.683423683228i</v>
      </c>
      <c r="N73" s="57">
        <f t="shared" si="12"/>
        <v>89.978228645545599</v>
      </c>
      <c r="O73" s="57">
        <f t="shared" si="13"/>
        <v>104.5304153669187</v>
      </c>
      <c r="P73" s="371">
        <f t="shared" si="14"/>
        <v>104.5304153669187</v>
      </c>
      <c r="Q73" s="371">
        <f t="shared" si="15"/>
        <v>-90.021771354454401</v>
      </c>
      <c r="R73" s="12">
        <f t="shared" si="16"/>
        <v>89.978228645545599</v>
      </c>
      <c r="S73" s="57">
        <f t="shared" si="17"/>
        <v>1.1162681902385392E-3</v>
      </c>
      <c r="T73" s="12">
        <f t="shared" si="0"/>
        <v>104.5304153669187</v>
      </c>
    </row>
    <row r="74" spans="1:20" x14ac:dyDescent="0.25">
      <c r="A74" s="57">
        <f t="shared" si="1"/>
        <v>7.0403720273674963</v>
      </c>
      <c r="B74" s="12">
        <f t="shared" si="18"/>
        <v>1.1205100093614457</v>
      </c>
      <c r="C74" s="57" t="str">
        <f t="shared" si="2"/>
        <v>-64.015268737861-167831.526605742i</v>
      </c>
      <c r="D74" s="57" t="str">
        <f t="shared" si="3"/>
        <v>3.89999999995167-28407.5897295215i</v>
      </c>
      <c r="E74" s="57" t="str">
        <f t="shared" si="4"/>
        <v>162.469533788782-0.00314935154457206i</v>
      </c>
      <c r="F74" s="57" t="str">
        <f t="shared" si="5"/>
        <v>3.83983983981177-59241.7203052442i</v>
      </c>
      <c r="G74" s="57" t="str">
        <f t="shared" si="6"/>
        <v>0.999999999992691-2.70350285848936E-06i</v>
      </c>
      <c r="H74" s="57" t="str">
        <f t="shared" si="7"/>
        <v>165.000002596662+0.0801530519470748i</v>
      </c>
      <c r="I74" s="57" t="str">
        <f t="shared" si="8"/>
        <v>15.1827849448152-27575.3541944247i</v>
      </c>
      <c r="K74" s="57" t="str">
        <f t="shared" si="9"/>
        <v>0.0727272544206783-0.0000363148115372305i</v>
      </c>
      <c r="L74" s="57" t="str">
        <f t="shared" si="10"/>
        <v>0.000125-447.786723136708i</v>
      </c>
      <c r="M74" s="57" t="str">
        <f t="shared" si="11"/>
        <v>0.0015-215.863143737027i</v>
      </c>
      <c r="N74" s="57">
        <f t="shared" si="12"/>
        <v>89.97814591442156</v>
      </c>
      <c r="O74" s="57">
        <f t="shared" si="13"/>
        <v>104.49747153103921</v>
      </c>
      <c r="P74" s="371">
        <f t="shared" si="14"/>
        <v>104.49747153103921</v>
      </c>
      <c r="Q74" s="371">
        <f t="shared" si="15"/>
        <v>-90.02185408557844</v>
      </c>
      <c r="R74" s="12">
        <f t="shared" si="16"/>
        <v>89.97814591442156</v>
      </c>
      <c r="S74" s="57">
        <f t="shared" si="17"/>
        <v>1.1205100093614458E-3</v>
      </c>
      <c r="T74" s="12">
        <f t="shared" si="0"/>
        <v>104.49747153103921</v>
      </c>
    </row>
    <row r="75" spans="1:20" x14ac:dyDescent="0.25">
      <c r="A75" s="57">
        <f t="shared" si="1"/>
        <v>7.0671254410714939</v>
      </c>
      <c r="B75" s="12">
        <f t="shared" si="18"/>
        <v>1.1247679473970194</v>
      </c>
      <c r="C75" s="57" t="str">
        <f t="shared" si="2"/>
        <v>-64.0152685919774-167196.180851126i</v>
      </c>
      <c r="D75" s="57" t="str">
        <f t="shared" si="3"/>
        <v>3.89999999995131-28300.0495413688i</v>
      </c>
      <c r="E75" s="57" t="str">
        <f t="shared" si="4"/>
        <v>162.469533764621-0.00316131906622636i</v>
      </c>
      <c r="F75" s="57" t="str">
        <f t="shared" si="5"/>
        <v>3.83983983981157-59017.4539801985i</v>
      </c>
      <c r="G75" s="57" t="str">
        <f t="shared" si="6"/>
        <v>0.999999999992635-2.71377616935146E-06i</v>
      </c>
      <c r="H75" s="57" t="str">
        <f t="shared" si="7"/>
        <v>165.000002616434+0.080457633548289i</v>
      </c>
      <c r="I75" s="57" t="str">
        <f t="shared" si="8"/>
        <v>15.1827849456824-27470.964525956i</v>
      </c>
      <c r="K75" s="57" t="str">
        <f t="shared" si="9"/>
        <v>0.0727272542812842-0.0000364528077505326i</v>
      </c>
      <c r="L75" s="57" t="str">
        <f t="shared" si="10"/>
        <v>0.000125-446.091575151133i</v>
      </c>
      <c r="M75" s="57" t="str">
        <f t="shared" si="11"/>
        <v>0.0015-215.04596905462i</v>
      </c>
      <c r="N75" s="57">
        <f t="shared" si="12"/>
        <v>89.978062868919494</v>
      </c>
      <c r="O75" s="57">
        <f t="shared" si="13"/>
        <v>104.46452769509156</v>
      </c>
      <c r="P75" s="371">
        <f t="shared" si="14"/>
        <v>104.46452769509156</v>
      </c>
      <c r="Q75" s="371">
        <f t="shared" si="15"/>
        <v>-90.021937131080506</v>
      </c>
      <c r="R75" s="12">
        <f t="shared" si="16"/>
        <v>89.978062868919494</v>
      </c>
      <c r="S75" s="57">
        <f t="shared" si="17"/>
        <v>1.1247679473970194E-3</v>
      </c>
      <c r="T75" s="12">
        <f t="shared" si="0"/>
        <v>104.46452769509156</v>
      </c>
    </row>
    <row r="76" spans="1:20" x14ac:dyDescent="0.25">
      <c r="A76" s="57">
        <f t="shared" si="1"/>
        <v>7.0939805177475659</v>
      </c>
      <c r="B76" s="12">
        <f t="shared" si="18"/>
        <v>1.1290420655971281</v>
      </c>
      <c r="C76" s="57" t="str">
        <f t="shared" si="2"/>
        <v>-64.0152684449819-166563.240269702i</v>
      </c>
      <c r="D76" s="57" t="str">
        <f t="shared" si="3"/>
        <v>3.89999999995092-28192.9164589298i</v>
      </c>
      <c r="E76" s="57" t="str">
        <f t="shared" si="4"/>
        <v>162.469533740276-0.00317333206429993i</v>
      </c>
      <c r="F76" s="57" t="str">
        <f t="shared" si="5"/>
        <v>3.83983983981135-58794.0366410418i</v>
      </c>
      <c r="G76" s="57" t="str">
        <f t="shared" si="6"/>
        <v>0.999999999992579-2.72408851879486E-06i</v>
      </c>
      <c r="H76" s="57" t="str">
        <f t="shared" si="7"/>
        <v>165.000002636357+0.0807633725596317i</v>
      </c>
      <c r="I76" s="57" t="str">
        <f t="shared" si="8"/>
        <v>15.1827849465562-27366.9700365348i</v>
      </c>
      <c r="K76" s="57" t="str">
        <f t="shared" si="9"/>
        <v>0.0727272541408281-0.0000365913283486376i</v>
      </c>
      <c r="L76" s="57" t="str">
        <f t="shared" si="10"/>
        <v>0.000125-444.402844342631i</v>
      </c>
      <c r="M76" s="57" t="str">
        <f t="shared" si="11"/>
        <v>0.0015-214.231887880673i</v>
      </c>
      <c r="N76" s="57">
        <f t="shared" si="12"/>
        <v>89.977979507844807</v>
      </c>
      <c r="O76" s="57">
        <f t="shared" si="13"/>
        <v>104.43158385907509</v>
      </c>
      <c r="P76" s="371">
        <f t="shared" si="14"/>
        <v>104.43158385907509</v>
      </c>
      <c r="Q76" s="371">
        <f t="shared" si="15"/>
        <v>-90.022020492155193</v>
      </c>
      <c r="R76" s="12">
        <f t="shared" si="16"/>
        <v>89.977979507844807</v>
      </c>
      <c r="S76" s="57">
        <f t="shared" si="17"/>
        <v>1.129042065597128E-3</v>
      </c>
      <c r="T76" s="12">
        <f t="shared" si="0"/>
        <v>104.43158385907509</v>
      </c>
    </row>
    <row r="77" spans="1:20" x14ac:dyDescent="0.25">
      <c r="A77" s="57">
        <f t="shared" si="1"/>
        <v>7.1209376437150071</v>
      </c>
      <c r="B77" s="12">
        <f t="shared" si="18"/>
        <v>1.1333324254463972</v>
      </c>
      <c r="C77" s="57" t="str">
        <f t="shared" si="2"/>
        <v>-64.0152682968672-165932.695756409i</v>
      </c>
      <c r="D77" s="57" t="str">
        <f t="shared" si="3"/>
        <v>3.89999999995055-28086.1889410591i</v>
      </c>
      <c r="E77" s="57" t="str">
        <f t="shared" si="4"/>
        <v>162.469533715746-0.0031853907116016i</v>
      </c>
      <c r="F77" s="57" t="str">
        <f t="shared" si="5"/>
        <v>3.83983983981112-58571.4650738409i</v>
      </c>
      <c r="G77" s="57" t="str">
        <f t="shared" si="6"/>
        <v>0.999999999992523-2.73444005516611E-06i</v>
      </c>
      <c r="H77" s="57" t="str">
        <f t="shared" si="7"/>
        <v>165.000002656432+0.0810702733792616i</v>
      </c>
      <c r="I77" s="57" t="str">
        <f t="shared" si="8"/>
        <v>15.1827849474366-27263.3692301653i</v>
      </c>
      <c r="K77" s="57" t="str">
        <f t="shared" si="9"/>
        <v>0.0727272539993027-0.000036730375324199i</v>
      </c>
      <c r="L77" s="57" t="str">
        <f t="shared" si="10"/>
        <v>0.000125-442.720506418243i</v>
      </c>
      <c r="M77" s="57" t="str">
        <f t="shared" si="11"/>
        <v>0.0015-213.420888504357i</v>
      </c>
      <c r="N77" s="57">
        <f t="shared" si="12"/>
        <v>89.977895829998289</v>
      </c>
      <c r="O77" s="57">
        <f t="shared" si="13"/>
        <v>104.3986400229894</v>
      </c>
      <c r="P77" s="371">
        <f t="shared" si="14"/>
        <v>104.3986400229894</v>
      </c>
      <c r="Q77" s="371">
        <f t="shared" si="15"/>
        <v>-90.022104170001711</v>
      </c>
      <c r="R77" s="12">
        <f t="shared" si="16"/>
        <v>89.977895829998289</v>
      </c>
      <c r="S77" s="57">
        <f t="shared" si="17"/>
        <v>1.1333324254463972E-3</v>
      </c>
      <c r="T77" s="12">
        <f t="shared" si="0"/>
        <v>104.3986400229894</v>
      </c>
    </row>
    <row r="78" spans="1:20" x14ac:dyDescent="0.25">
      <c r="A78" s="57">
        <f t="shared" si="1"/>
        <v>7.1479972067611239</v>
      </c>
      <c r="B78" s="12">
        <f t="shared" si="18"/>
        <v>1.1376390886630936</v>
      </c>
      <c r="C78" s="57" t="str">
        <f t="shared" si="2"/>
        <v>-64.0152681476252-165304.538240652i</v>
      </c>
      <c r="D78" s="57" t="str">
        <f t="shared" si="3"/>
        <v>3.89999999995017-27979.8654524456i</v>
      </c>
      <c r="E78" s="57" t="str">
        <f t="shared" si="4"/>
        <v>162.469533691028-0.00319749518159677i</v>
      </c>
      <c r="F78" s="57" t="str">
        <f t="shared" si="5"/>
        <v>3.83983983981091-58349.7360768289i</v>
      </c>
      <c r="G78" s="57" t="str">
        <f t="shared" si="6"/>
        <v>0.999999999992466-2.74483092737559E-06i</v>
      </c>
      <c r="H78" s="57" t="str">
        <f t="shared" si="7"/>
        <v>165.000002676659+0.0813783404220509i</v>
      </c>
      <c r="I78" s="57" t="str">
        <f t="shared" si="8"/>
        <v>15.1827849483238-27160.1606165151i</v>
      </c>
      <c r="K78" s="57" t="str">
        <f t="shared" si="9"/>
        <v>0.0727272538566998-0.000036869950677442i</v>
      </c>
      <c r="L78" s="57" t="str">
        <f t="shared" si="10"/>
        <v>0.000125-441.04453717697i</v>
      </c>
      <c r="M78" s="57" t="str">
        <f t="shared" si="11"/>
        <v>0.0015-212.612959259172i</v>
      </c>
      <c r="N78" s="57">
        <f t="shared" si="12"/>
        <v>89.977811834176222</v>
      </c>
      <c r="O78" s="57">
        <f t="shared" si="13"/>
        <v>104.3656961868339</v>
      </c>
      <c r="P78" s="371">
        <f t="shared" si="14"/>
        <v>104.3656961868339</v>
      </c>
      <c r="Q78" s="371">
        <f t="shared" si="15"/>
        <v>-90.022188165823778</v>
      </c>
      <c r="R78" s="12">
        <f t="shared" si="16"/>
        <v>89.977811834176222</v>
      </c>
      <c r="S78" s="57">
        <f t="shared" si="17"/>
        <v>1.1376390886630935E-3</v>
      </c>
      <c r="T78" s="12">
        <f t="shared" si="0"/>
        <v>104.3656961868339</v>
      </c>
    </row>
    <row r="79" spans="1:20" x14ac:dyDescent="0.25">
      <c r="A79" s="57">
        <f t="shared" si="1"/>
        <v>7.1751595961468171</v>
      </c>
      <c r="B79" s="12">
        <f t="shared" si="18"/>
        <v>1.1419621172000134</v>
      </c>
      <c r="C79" s="57" t="str">
        <f t="shared" si="2"/>
        <v>-64.0152679972475-164678.758686175i</v>
      </c>
      <c r="D79" s="57" t="str">
        <f t="shared" si="3"/>
        <v>3.89999999994979-27873.9444635901i</v>
      </c>
      <c r="E79" s="57" t="str">
        <f t="shared" si="4"/>
        <v>162.469533666124-0.00320964564840999i</v>
      </c>
      <c r="F79" s="57" t="str">
        <f t="shared" si="5"/>
        <v>3.83983983981068-58128.8464603598i</v>
      </c>
      <c r="G79" s="57" t="str">
        <f t="shared" si="6"/>
        <v>0.999999999992409-2.75526128489946E-06i</v>
      </c>
      <c r="H79" s="57" t="str">
        <f t="shared" si="7"/>
        <v>165.00000269704+0.0816875781196484i</v>
      </c>
      <c r="I79" s="57" t="str">
        <f t="shared" si="8"/>
        <v>15.1827849492178-27057.3427108936i</v>
      </c>
      <c r="K79" s="57" t="str">
        <f t="shared" si="9"/>
        <v>0.0727272537130108-0.0000370100564161919i</v>
      </c>
      <c r="L79" s="57" t="str">
        <f t="shared" si="10"/>
        <v>0.000125-439.374912509434i</v>
      </c>
      <c r="M79" s="57" t="str">
        <f t="shared" si="11"/>
        <v>0.0015-211.808088522785i</v>
      </c>
      <c r="N79" s="57">
        <f t="shared" si="12"/>
        <v>89.977727519170315</v>
      </c>
      <c r="O79" s="57">
        <f t="shared" si="13"/>
        <v>104.33275235060812</v>
      </c>
      <c r="P79" s="371">
        <f t="shared" si="14"/>
        <v>104.33275235060812</v>
      </c>
      <c r="Q79" s="371">
        <f t="shared" si="15"/>
        <v>-90.022272480829685</v>
      </c>
      <c r="R79" s="12">
        <f t="shared" si="16"/>
        <v>89.977727519170315</v>
      </c>
      <c r="S79" s="57">
        <f t="shared" si="17"/>
        <v>1.1419621172000134E-3</v>
      </c>
      <c r="T79" s="12">
        <f t="shared" si="0"/>
        <v>104.33275235060812</v>
      </c>
    </row>
    <row r="80" spans="1:20" x14ac:dyDescent="0.25">
      <c r="A80" s="57">
        <f t="shared" si="1"/>
        <v>7.2024252026121749</v>
      </c>
      <c r="B80" s="12">
        <f t="shared" si="18"/>
        <v>1.1463015732453734</v>
      </c>
      <c r="C80" s="57" t="str">
        <f t="shared" si="2"/>
        <v>-64.0152678457235-164055.348090928i</v>
      </c>
      <c r="D80" s="57" t="str">
        <f t="shared" si="3"/>
        <v>3.89999999994944-27768.4244507836i</v>
      </c>
      <c r="E80" s="57" t="str">
        <f t="shared" si="4"/>
        <v>162.469533641029-0.00322184228682657i</v>
      </c>
      <c r="F80" s="57" t="str">
        <f t="shared" si="5"/>
        <v>3.83983983981047-57908.7930468623i</v>
      </c>
      <c r="G80" s="57" t="str">
        <f t="shared" si="6"/>
        <v>0.999999999992351-2.76573127778192E-06i</v>
      </c>
      <c r="H80" s="57" t="str">
        <f t="shared" si="7"/>
        <v>165.000002717577+0.0819979909205416i</v>
      </c>
      <c r="I80" s="57" t="str">
        <f t="shared" si="8"/>
        <v>15.1827849501185-26954.914034231i</v>
      </c>
      <c r="K80" s="57" t="str">
        <f t="shared" si="9"/>
        <v>0.072727253568228-0.0000371506945559043i</v>
      </c>
      <c r="L80" s="57" t="str">
        <f t="shared" si="10"/>
        <v>0.000125-437.711608397524i</v>
      </c>
      <c r="M80" s="57" t="str">
        <f t="shared" si="11"/>
        <v>0.0015-211.006264716861i</v>
      </c>
      <c r="N80" s="57">
        <f t="shared" si="12"/>
        <v>89.977642883767672</v>
      </c>
      <c r="O80" s="57">
        <f t="shared" si="13"/>
        <v>104.29980851431147</v>
      </c>
      <c r="P80" s="371">
        <f t="shared" si="14"/>
        <v>104.29980851431147</v>
      </c>
      <c r="Q80" s="371">
        <f t="shared" si="15"/>
        <v>-90.022357116232328</v>
      </c>
      <c r="R80" s="12">
        <f t="shared" si="16"/>
        <v>89.977642883767672</v>
      </c>
      <c r="S80" s="57">
        <f t="shared" si="17"/>
        <v>1.1463015732453734E-3</v>
      </c>
      <c r="T80" s="12">
        <f t="shared" si="0"/>
        <v>104.29980851431147</v>
      </c>
    </row>
    <row r="81" spans="1:20" x14ac:dyDescent="0.25">
      <c r="A81" s="57">
        <f t="shared" si="1"/>
        <v>7.2297944183821006</v>
      </c>
      <c r="B81" s="12">
        <f t="shared" si="18"/>
        <v>1.1506575192237058</v>
      </c>
      <c r="C81" s="57" t="str">
        <f t="shared" si="2"/>
        <v>-64.0152676930454-163434.297486939i</v>
      </c>
      <c r="D81" s="57" t="str">
        <f t="shared" si="3"/>
        <v>3.89999999994904-27663.3038960854i</v>
      </c>
      <c r="E81" s="57" t="str">
        <f t="shared" si="4"/>
        <v>162.469533615742-0.00323408527229635i</v>
      </c>
      <c r="F81" s="57" t="str">
        <f t="shared" si="5"/>
        <v>3.83983983981024-57689.5726707941i</v>
      </c>
      <c r="G81" s="57" t="str">
        <f t="shared" si="6"/>
        <v>0.999999999992292-2.77624105663733E-06i</v>
      </c>
      <c r="H81" s="57" t="str">
        <f t="shared" si="7"/>
        <v>165.000002738269+0.0823095832901248i</v>
      </c>
      <c r="I81" s="57" t="str">
        <f t="shared" si="8"/>
        <v>15.182784951026-26852.873113056i</v>
      </c>
      <c r="K81" s="57" t="str">
        <f t="shared" si="9"/>
        <v>0.0727272534223427-0.0000372918671196932i</v>
      </c>
      <c r="L81" s="57" t="str">
        <f t="shared" si="10"/>
        <v>0.000125-436.054600914051i</v>
      </c>
      <c r="M81" s="57" t="str">
        <f t="shared" si="11"/>
        <v>0.0015-210.207476306895i</v>
      </c>
      <c r="N81" s="57">
        <f t="shared" si="12"/>
        <v>89.977557926750762</v>
      </c>
      <c r="O81" s="57">
        <f t="shared" si="13"/>
        <v>104.26686467794335</v>
      </c>
      <c r="P81" s="371">
        <f t="shared" si="14"/>
        <v>104.26686467794335</v>
      </c>
      <c r="Q81" s="371">
        <f t="shared" si="15"/>
        <v>-90.022442073249238</v>
      </c>
      <c r="R81" s="12">
        <f t="shared" si="16"/>
        <v>89.977557926750762</v>
      </c>
      <c r="S81" s="57">
        <f t="shared" si="17"/>
        <v>1.1506575192237059E-3</v>
      </c>
      <c r="T81" s="12">
        <f t="shared" si="0"/>
        <v>104.26686467794335</v>
      </c>
    </row>
    <row r="82" spans="1:20" x14ac:dyDescent="0.25">
      <c r="A82" s="57">
        <f t="shared" si="1"/>
        <v>7.257267637171954</v>
      </c>
      <c r="B82" s="12">
        <f t="shared" si="18"/>
        <v>1.1550300177967561</v>
      </c>
      <c r="C82" s="57" t="str">
        <f t="shared" si="2"/>
        <v>-64.0152675392065-162815.597940191i</v>
      </c>
      <c r="D82" s="57" t="str">
        <f t="shared" si="3"/>
        <v>3.89999999994865-27558.5812873011i</v>
      </c>
      <c r="E82" s="57" t="str">
        <f t="shared" si="4"/>
        <v>162.469533590264-0.00324637478093761i</v>
      </c>
      <c r="F82" s="57" t="str">
        <f t="shared" si="5"/>
        <v>3.83983983981002-57471.1821785967i</v>
      </c>
      <c r="G82" s="57" t="str">
        <f t="shared" si="6"/>
        <v>0.999999999992234-2.78679077265239E-06i</v>
      </c>
      <c r="H82" s="57" t="str">
        <f t="shared" si="7"/>
        <v>165.00000275912+0.0826223597107593i</v>
      </c>
      <c r="I82" s="57" t="str">
        <f t="shared" si="8"/>
        <v>15.1827849519406-26751.2184794761i</v>
      </c>
      <c r="K82" s="57" t="str">
        <f t="shared" si="9"/>
        <v>0.0727272532753464-0.0000374335761383602i</v>
      </c>
      <c r="L82" s="57" t="str">
        <f t="shared" si="10"/>
        <v>0.000125-434.403866222406i</v>
      </c>
      <c r="M82" s="57" t="str">
        <f t="shared" si="11"/>
        <v>0.0015-209.411711802047i</v>
      </c>
      <c r="N82" s="57">
        <f t="shared" si="12"/>
        <v>89.977472646897482</v>
      </c>
      <c r="O82" s="57">
        <f t="shared" si="13"/>
        <v>104.23392084150343</v>
      </c>
      <c r="P82" s="371">
        <f t="shared" si="14"/>
        <v>104.23392084150343</v>
      </c>
      <c r="Q82" s="371">
        <f t="shared" si="15"/>
        <v>-90.022527353102518</v>
      </c>
      <c r="R82" s="12">
        <f t="shared" si="16"/>
        <v>89.977472646897482</v>
      </c>
      <c r="S82" s="57">
        <f t="shared" si="17"/>
        <v>1.1550300177967561E-3</v>
      </c>
      <c r="T82" s="12">
        <f t="shared" si="0"/>
        <v>104.23392084150343</v>
      </c>
    </row>
    <row r="83" spans="1:20" x14ac:dyDescent="0.25">
      <c r="A83" s="57">
        <f t="shared" si="1"/>
        <v>7.2848452541932076</v>
      </c>
      <c r="B83" s="12">
        <f t="shared" si="18"/>
        <v>1.1594191318643838</v>
      </c>
      <c r="C83" s="57" t="str">
        <f t="shared" si="2"/>
        <v>-64.0152673841955-162199.240550479i</v>
      </c>
      <c r="D83" s="57" t="str">
        <f t="shared" si="3"/>
        <v>3.89999999994825-27454.2551179605i</v>
      </c>
      <c r="E83" s="57" t="str">
        <f t="shared" si="4"/>
        <v>162.469533564592-0.00325871098953533i</v>
      </c>
      <c r="F83" s="57" t="str">
        <f t="shared" si="5"/>
        <v>3.83983983980979-57253.6184286492i</v>
      </c>
      <c r="G83" s="57" t="str">
        <f t="shared" si="6"/>
        <v>0.999999999992175-0.0000027973805775883i</v>
      </c>
      <c r="H83" s="57" t="str">
        <f t="shared" si="7"/>
        <v>165.000002780129+0.0829363246818398i</v>
      </c>
      <c r="I83" s="57" t="str">
        <f t="shared" si="8"/>
        <v>15.1827849528621-26649.9486711548i</v>
      </c>
      <c r="K83" s="57" t="str">
        <f t="shared" si="9"/>
        <v>0.0727272531272309-0.0000375758236504241i</v>
      </c>
      <c r="L83" s="57" t="str">
        <f t="shared" si="10"/>
        <v>0.000125-432.759380576214i</v>
      </c>
      <c r="M83" s="57" t="str">
        <f t="shared" si="11"/>
        <v>0.0015-208.618959754978i</v>
      </c>
      <c r="N83" s="57">
        <f t="shared" si="12"/>
        <v>89.97738704298105</v>
      </c>
      <c r="O83" s="57">
        <f t="shared" si="13"/>
        <v>104.20097700499096</v>
      </c>
      <c r="P83" s="371">
        <f t="shared" si="14"/>
        <v>104.20097700499096</v>
      </c>
      <c r="Q83" s="371">
        <f t="shared" si="15"/>
        <v>-90.02261295701895</v>
      </c>
      <c r="R83" s="12">
        <f t="shared" si="16"/>
        <v>89.97738704298105</v>
      </c>
      <c r="S83" s="57">
        <f t="shared" si="17"/>
        <v>1.1594191318643839E-3</v>
      </c>
      <c r="T83" s="12">
        <f t="shared" si="0"/>
        <v>104.20097700499096</v>
      </c>
    </row>
    <row r="84" spans="1:20" x14ac:dyDescent="0.25">
      <c r="A84" s="57">
        <f t="shared" si="1"/>
        <v>7.3125276661591423</v>
      </c>
      <c r="B84" s="12">
        <f t="shared" si="18"/>
        <v>1.1638249245654686</v>
      </c>
      <c r="C84" s="57" t="str">
        <f t="shared" si="2"/>
        <v>-64.0152672280042-161585.216451297i</v>
      </c>
      <c r="D84" s="57" t="str">
        <f t="shared" si="3"/>
        <v>3.89999999994787-27350.323887297i</v>
      </c>
      <c r="E84" s="57" t="str">
        <f t="shared" si="4"/>
        <v>162.469533538724-0.00327109407554746i</v>
      </c>
      <c r="F84" s="57" t="str">
        <f t="shared" si="5"/>
        <v>3.83983983980955-57036.8782912244i</v>
      </c>
      <c r="G84" s="57" t="str">
        <f t="shared" si="6"/>
        <v>0.999999999992115-2.80801062378297E-06i</v>
      </c>
      <c r="H84" s="57" t="str">
        <f t="shared" si="7"/>
        <v>165.000002801298+0.0832514827198576i</v>
      </c>
      <c r="I84" s="57" t="str">
        <f t="shared" si="8"/>
        <v>15.1827849537906-26549.0622312924i</v>
      </c>
      <c r="K84" s="57" t="str">
        <f t="shared" si="9"/>
        <v>0.0727272529779877-0.0000377186117021497i</v>
      </c>
      <c r="L84" s="57" t="str">
        <f t="shared" si="10"/>
        <v>0.000125-431.121120319003i</v>
      </c>
      <c r="M84" s="57" t="str">
        <f t="shared" si="11"/>
        <v>0.0015-207.829208761683i</v>
      </c>
      <c r="N84" s="57">
        <f t="shared" si="12"/>
        <v>89.977301113770011</v>
      </c>
      <c r="O84" s="57">
        <f t="shared" si="13"/>
        <v>104.16803316840546</v>
      </c>
      <c r="P84" s="371">
        <f t="shared" si="14"/>
        <v>104.16803316840546</v>
      </c>
      <c r="Q84" s="371">
        <f t="shared" si="15"/>
        <v>-90.022698886229989</v>
      </c>
      <c r="R84" s="12">
        <f t="shared" si="16"/>
        <v>89.977301113770011</v>
      </c>
      <c r="S84" s="57">
        <f t="shared" si="17"/>
        <v>1.1638249245654686E-3</v>
      </c>
      <c r="T84" s="12">
        <f t="shared" si="0"/>
        <v>104.16803316840546</v>
      </c>
    </row>
    <row r="85" spans="1:20" x14ac:dyDescent="0.25">
      <c r="A85" s="57">
        <f t="shared" si="1"/>
        <v>7.3403152712905477</v>
      </c>
      <c r="B85" s="12">
        <f t="shared" si="18"/>
        <v>1.1682474592788175</v>
      </c>
      <c r="C85" s="57" t="str">
        <f t="shared" si="2"/>
        <v>-64.015267070623-160973.516809702i</v>
      </c>
      <c r="D85" s="57" t="str">
        <f t="shared" si="3"/>
        <v>3.89999999994747-27246.7861002247i</v>
      </c>
      <c r="E85" s="57" t="str">
        <f t="shared" si="4"/>
        <v>162.469533512659-0.00328352421710562i</v>
      </c>
      <c r="F85" s="57" t="str">
        <f t="shared" si="5"/>
        <v>3.83983983980933-56820.9586484424i</v>
      </c>
      <c r="G85" s="57" t="str">
        <f t="shared" si="6"/>
        <v>0.999999999992055-2.81868106415318E-06i</v>
      </c>
      <c r="H85" s="57" t="str">
        <f t="shared" si="7"/>
        <v>165.000002822628+0.0835678383584681i</v>
      </c>
      <c r="I85" s="57" t="str">
        <f t="shared" si="8"/>
        <v>15.182784954726-26448.5577086032i</v>
      </c>
      <c r="K85" s="57" t="str">
        <f t="shared" si="9"/>
        <v>0.0727272528276083-0.0000378619423475777i</v>
      </c>
      <c r="L85" s="57" t="str">
        <f t="shared" si="10"/>
        <v>0.000125-429.489061883845i</v>
      </c>
      <c r="M85" s="57" t="str">
        <f t="shared" si="11"/>
        <v>0.0015-207.042447461331i</v>
      </c>
      <c r="N85" s="57">
        <f t="shared" si="12"/>
        <v>89.977214858028262</v>
      </c>
      <c r="O85" s="57">
        <f t="shared" si="13"/>
        <v>104.1350893317464</v>
      </c>
      <c r="P85" s="371">
        <f t="shared" si="14"/>
        <v>104.1350893317464</v>
      </c>
      <c r="Q85" s="371">
        <f t="shared" si="15"/>
        <v>-90.022785141971738</v>
      </c>
      <c r="R85" s="12">
        <f t="shared" si="16"/>
        <v>89.977214858028262</v>
      </c>
      <c r="S85" s="57">
        <f t="shared" si="17"/>
        <v>1.1682474592788175E-3</v>
      </c>
      <c r="T85" s="12">
        <f t="shared" si="0"/>
        <v>104.1350893317464</v>
      </c>
    </row>
    <row r="86" spans="1:20" x14ac:dyDescent="0.25">
      <c r="A86" s="57">
        <f t="shared" si="1"/>
        <v>7.3682084693214529</v>
      </c>
      <c r="B86" s="12">
        <f t="shared" si="18"/>
        <v>1.1726867996240771</v>
      </c>
      <c r="C86" s="57" t="str">
        <f t="shared" si="2"/>
        <v>-64.0152669120438-160364.132826188i</v>
      </c>
      <c r="D86" s="57" t="str">
        <f t="shared" si="3"/>
        <v>3.89999999994707-27143.6402673179i</v>
      </c>
      <c r="E86" s="57" t="str">
        <f t="shared" si="4"/>
        <v>162.469533486396-0.00329600159302043i</v>
      </c>
      <c r="F86" s="57" t="str">
        <f t="shared" si="5"/>
        <v>3.8398398398091-56605.8563942268i</v>
      </c>
      <c r="G86" s="57" t="str">
        <f t="shared" si="6"/>
        <v>0.999999999991995-2.82939205219679E-06i</v>
      </c>
      <c r="H86" s="57" t="str">
        <f t="shared" si="7"/>
        <v>165.000002844122+0.0838853961485551i</v>
      </c>
      <c r="I86" s="57" t="str">
        <f t="shared" si="8"/>
        <v>15.1827849556688-26348.4336572963i</v>
      </c>
      <c r="K86" s="57" t="str">
        <f t="shared" si="9"/>
        <v>0.072727252676083-0.0000380058176485533i</v>
      </c>
      <c r="L86" s="57" t="str">
        <f t="shared" si="10"/>
        <v>0.000125-427.863181793032i</v>
      </c>
      <c r="M86" s="57" t="str">
        <f t="shared" si="11"/>
        <v>0.0015-206.258664536093i</v>
      </c>
      <c r="N86" s="57">
        <f t="shared" si="12"/>
        <v>89.977128274514996</v>
      </c>
      <c r="O86" s="57">
        <f t="shared" si="13"/>
        <v>104.10214549501312</v>
      </c>
      <c r="P86" s="371">
        <f t="shared" si="14"/>
        <v>104.10214549501312</v>
      </c>
      <c r="Q86" s="371">
        <f t="shared" si="15"/>
        <v>-90.022871725485004</v>
      </c>
      <c r="R86" s="12">
        <f t="shared" si="16"/>
        <v>89.977128274514996</v>
      </c>
      <c r="S86" s="57">
        <f t="shared" si="17"/>
        <v>1.1726867996240771E-3</v>
      </c>
      <c r="T86" s="12">
        <f t="shared" si="0"/>
        <v>104.10214549501312</v>
      </c>
    </row>
    <row r="87" spans="1:20" x14ac:dyDescent="0.25">
      <c r="A87" s="57">
        <f t="shared" si="1"/>
        <v>7.3962076615048735</v>
      </c>
      <c r="B87" s="12">
        <f t="shared" si="18"/>
        <v>1.1771430094626485</v>
      </c>
      <c r="C87" s="57" t="str">
        <f t="shared" si="2"/>
        <v>-64.0152667522581-159757.055734564i</v>
      </c>
      <c r="D87" s="57" t="str">
        <f t="shared" si="3"/>
        <v>3.89999999994665-27040.8849047891i</v>
      </c>
      <c r="E87" s="57" t="str">
        <f t="shared" si="4"/>
        <v>162.469533459932-0.0033085263827792i</v>
      </c>
      <c r="F87" s="57" t="str">
        <f t="shared" si="5"/>
        <v>3.83983983980887-56391.5684342593i</v>
      </c>
      <c r="G87" s="57" t="str">
        <f t="shared" si="6"/>
        <v>0.999999999991934-2.84014374199496E-06i</v>
      </c>
      <c r="H87" s="57" t="str">
        <f t="shared" si="7"/>
        <v>165.000002865777+0.0842041606582934i</v>
      </c>
      <c r="I87" s="57" t="str">
        <f t="shared" si="8"/>
        <v>15.1827849566187-26248.688637053i</v>
      </c>
      <c r="K87" s="57" t="str">
        <f t="shared" si="9"/>
        <v>0.0727272525234049-0.0000381502396747586i</v>
      </c>
      <c r="L87" s="57" t="str">
        <f t="shared" si="10"/>
        <v>0.000125-426.243456657731i</v>
      </c>
      <c r="M87" s="57" t="str">
        <f t="shared" si="11"/>
        <v>0.0015-205.477848710991i</v>
      </c>
      <c r="N87" s="57">
        <f t="shared" si="12"/>
        <v>89.977041361984689</v>
      </c>
      <c r="O87" s="57">
        <f t="shared" si="13"/>
        <v>104.0692016582052</v>
      </c>
      <c r="P87" s="371">
        <f t="shared" si="14"/>
        <v>104.0692016582052</v>
      </c>
      <c r="Q87" s="371">
        <f t="shared" si="15"/>
        <v>-90.022958638015311</v>
      </c>
      <c r="R87" s="12">
        <f t="shared" si="16"/>
        <v>89.977041361984689</v>
      </c>
      <c r="S87" s="57">
        <f t="shared" si="17"/>
        <v>1.1771430094626484E-3</v>
      </c>
      <c r="T87" s="12">
        <f t="shared" si="0"/>
        <v>104.0692016582052</v>
      </c>
    </row>
    <row r="88" spans="1:20" x14ac:dyDescent="0.25">
      <c r="A88" s="57">
        <f t="shared" si="1"/>
        <v>7.4243132506185932</v>
      </c>
      <c r="B88" s="12">
        <f t="shared" si="18"/>
        <v>1.1816161528986067</v>
      </c>
      <c r="C88" s="57" t="str">
        <f t="shared" si="2"/>
        <v>-64.0152665912532-159152.276801819i</v>
      </c>
      <c r="D88" s="57" t="str">
        <f t="shared" si="3"/>
        <v>3.89999999994626-26938.5185344679i</v>
      </c>
      <c r="E88" s="57" t="str">
        <f t="shared" si="4"/>
        <v>162.469533433267-0.00332109876655196i</v>
      </c>
      <c r="F88" s="57" t="str">
        <f t="shared" si="5"/>
        <v>3.83983983980864-56178.0916859358i</v>
      </c>
      <c r="G88" s="57" t="str">
        <f t="shared" si="6"/>
        <v>0.999999999991872-2.85093628821437E-06i</v>
      </c>
      <c r="H88" s="57" t="str">
        <f t="shared" si="7"/>
        <v>165.000002887599+0.0845241364732183i</v>
      </c>
      <c r="I88" s="57" t="str">
        <f t="shared" si="8"/>
        <v>15.1827849575757-26149.3212130084i</v>
      </c>
      <c r="K88" s="57" t="str">
        <f t="shared" si="9"/>
        <v>0.0727272523695636-0.0000382952105037373i</v>
      </c>
      <c r="L88" s="57" t="str">
        <f t="shared" si="10"/>
        <v>0.000125-424.629863177656i</v>
      </c>
      <c r="M88" s="57" t="str">
        <f t="shared" si="11"/>
        <v>0.0015-204.699988753728i</v>
      </c>
      <c r="N88" s="57">
        <f t="shared" si="12"/>
        <v>89.976954119187056</v>
      </c>
      <c r="O88" s="57">
        <f t="shared" si="13"/>
        <v>104.03625782132188</v>
      </c>
      <c r="P88" s="371">
        <f t="shared" si="14"/>
        <v>104.03625782132188</v>
      </c>
      <c r="Q88" s="371">
        <f t="shared" si="15"/>
        <v>-90.023045880812944</v>
      </c>
      <c r="R88" s="12">
        <f t="shared" si="16"/>
        <v>89.976954119187056</v>
      </c>
      <c r="S88" s="57">
        <f t="shared" si="17"/>
        <v>1.1816161528986067E-3</v>
      </c>
      <c r="T88" s="12">
        <f t="shared" si="0"/>
        <v>104.03625782132188</v>
      </c>
    </row>
    <row r="89" spans="1:20" x14ac:dyDescent="0.25">
      <c r="A89" s="57">
        <f t="shared" si="1"/>
        <v>7.4525256409709444</v>
      </c>
      <c r="B89" s="12">
        <f t="shared" si="18"/>
        <v>1.1861062942796214</v>
      </c>
      <c r="C89" s="57" t="str">
        <f t="shared" si="2"/>
        <v>-64.0152664290253-158549.78732801i</v>
      </c>
      <c r="D89" s="57" t="str">
        <f t="shared" si="3"/>
        <v>3.89999999994585-26836.5396837798i</v>
      </c>
      <c r="E89" s="57" t="str">
        <f t="shared" si="4"/>
        <v>162.469533406399-0.00333371892519544i</v>
      </c>
      <c r="F89" s="57" t="str">
        <f t="shared" si="5"/>
        <v>3.8398398398084-55965.4230783215i</v>
      </c>
      <c r="G89" s="57" t="str">
        <f t="shared" si="6"/>
        <v>0.99999999999181-0.0000028617698461094i</v>
      </c>
      <c r="H89" s="57" t="str">
        <f t="shared" si="7"/>
        <v>165.000002909585+0.0848453281962912i</v>
      </c>
      <c r="I89" s="57" t="str">
        <f t="shared" si="8"/>
        <v>15.1827849585401-26050.329955728i</v>
      </c>
      <c r="K89" s="57" t="str">
        <f t="shared" si="9"/>
        <v>0.0727272522145514-0.000038440732220931i</v>
      </c>
      <c r="L89" s="57" t="str">
        <f t="shared" si="10"/>
        <v>0.000125-423.022378140722i</v>
      </c>
      <c r="M89" s="57" t="str">
        <f t="shared" si="11"/>
        <v>0.0015-203.925073474524i</v>
      </c>
      <c r="N89" s="57">
        <f t="shared" si="12"/>
        <v>89.976866544867107</v>
      </c>
      <c r="O89" s="57">
        <f t="shared" si="13"/>
        <v>104.00331398436285</v>
      </c>
      <c r="P89" s="371">
        <f t="shared" si="14"/>
        <v>104.00331398436285</v>
      </c>
      <c r="Q89" s="371">
        <f t="shared" si="15"/>
        <v>-90.023133455132893</v>
      </c>
      <c r="R89" s="12">
        <f t="shared" si="16"/>
        <v>89.976866544867107</v>
      </c>
      <c r="S89" s="57">
        <f t="shared" si="17"/>
        <v>1.1861062942796214E-3</v>
      </c>
      <c r="T89" s="12">
        <f t="shared" si="0"/>
        <v>104.00331398436285</v>
      </c>
    </row>
    <row r="90" spans="1:20" x14ac:dyDescent="0.25">
      <c r="A90" s="57">
        <f t="shared" si="1"/>
        <v>7.4808452384066335</v>
      </c>
      <c r="B90" s="12">
        <f t="shared" si="18"/>
        <v>1.190613498197884</v>
      </c>
      <c r="C90" s="57" t="str">
        <f t="shared" si="2"/>
        <v>-64.0152662655596-157949.578646118i</v>
      </c>
      <c r="D90" s="57" t="str">
        <f t="shared" si="3"/>
        <v>3.89999999994545-26734.9468857247i</v>
      </c>
      <c r="E90" s="57" t="str">
        <f t="shared" si="4"/>
        <v>162.469533379326-0.0033463870402498i</v>
      </c>
      <c r="F90" s="57" t="str">
        <f t="shared" si="5"/>
        <v>3.83983983980815-55753.5595521072i</v>
      </c>
      <c r="G90" s="57" t="str">
        <f t="shared" si="6"/>
        <v>0.999999999991748-2.87264457152444E-06i</v>
      </c>
      <c r="H90" s="57" t="str">
        <f t="shared" si="7"/>
        <v>165.000002931741+0.0851677404479628i</v>
      </c>
      <c r="I90" s="57" t="str">
        <f t="shared" si="8"/>
        <v>15.1827849595118-25951.7134411902i</v>
      </c>
      <c r="K90" s="57" t="str">
        <f t="shared" si="9"/>
        <v>0.0727272520583584-0.0000385868069197029i</v>
      </c>
      <c r="L90" s="57" t="str">
        <f t="shared" si="10"/>
        <v>0.000125-421.420978422716i</v>
      </c>
      <c r="M90" s="57" t="str">
        <f t="shared" si="11"/>
        <v>0.0015-203.153091725966i</v>
      </c>
      <c r="N90" s="57">
        <f t="shared" si="12"/>
        <v>89.976778637765051</v>
      </c>
      <c r="O90" s="57">
        <f t="shared" si="13"/>
        <v>103.97037014732724</v>
      </c>
      <c r="P90" s="371">
        <f t="shared" si="14"/>
        <v>103.97037014732724</v>
      </c>
      <c r="Q90" s="371">
        <f t="shared" si="15"/>
        <v>-90.023221362234949</v>
      </c>
      <c r="R90" s="12">
        <f t="shared" si="16"/>
        <v>89.976778637765051</v>
      </c>
      <c r="S90" s="57">
        <f t="shared" si="17"/>
        <v>1.1906134981978841E-3</v>
      </c>
      <c r="T90" s="12">
        <f t="shared" si="0"/>
        <v>103.97037014732724</v>
      </c>
    </row>
    <row r="91" spans="1:20" x14ac:dyDescent="0.25">
      <c r="A91" s="57">
        <f t="shared" si="1"/>
        <v>7.5092724503125785</v>
      </c>
      <c r="B91" s="12">
        <f t="shared" si="18"/>
        <v>1.195137829491036</v>
      </c>
      <c r="C91" s="57" t="str">
        <f t="shared" si="2"/>
        <v>-64.0152661008511-157351.642121944i</v>
      </c>
      <c r="D91" s="57" t="str">
        <f t="shared" si="3"/>
        <v>3.89999999994503-26633.7386788561i</v>
      </c>
      <c r="E91" s="57" t="str">
        <f t="shared" si="4"/>
        <v>162.469533352048-0.00335910329394951i</v>
      </c>
      <c r="F91" s="57" t="str">
        <f t="shared" si="5"/>
        <v>3.83983983980791-55542.4980595648i</v>
      </c>
      <c r="G91" s="57" t="str">
        <f t="shared" si="6"/>
        <v>0.999999999991685-2.88356062089605E-06i</v>
      </c>
      <c r="H91" s="57" t="str">
        <f t="shared" si="7"/>
        <v>165.000002954064+0.0854913778662425i</v>
      </c>
      <c r="I91" s="57" t="str">
        <f t="shared" si="8"/>
        <v>15.1827849604909-25853.4702507626i</v>
      </c>
      <c r="K91" s="57" t="str">
        <f t="shared" si="9"/>
        <v>0.0727272519009762-0.0000387334367013729i</v>
      </c>
      <c r="L91" s="57" t="str">
        <f t="shared" si="10"/>
        <v>0.000125-419.825640986965i</v>
      </c>
      <c r="M91" s="57" t="str">
        <f t="shared" si="11"/>
        <v>0.0015-202.384032402835i</v>
      </c>
      <c r="N91" s="57">
        <f t="shared" si="12"/>
        <v>89.976690396616334</v>
      </c>
      <c r="O91" s="57">
        <f t="shared" si="13"/>
        <v>103.9374263102147</v>
      </c>
      <c r="P91" s="371">
        <f t="shared" si="14"/>
        <v>103.9374263102147</v>
      </c>
      <c r="Q91" s="371">
        <f t="shared" si="15"/>
        <v>-90.023309603383666</v>
      </c>
      <c r="R91" s="12">
        <f t="shared" si="16"/>
        <v>89.976690396616334</v>
      </c>
      <c r="S91" s="57">
        <f t="shared" si="17"/>
        <v>1.195137829491036E-3</v>
      </c>
      <c r="T91" s="12">
        <f t="shared" si="0"/>
        <v>103.9374263102147</v>
      </c>
    </row>
    <row r="92" spans="1:20" x14ac:dyDescent="0.25">
      <c r="A92" s="57">
        <f t="shared" si="1"/>
        <v>7.5378076856237675</v>
      </c>
      <c r="B92" s="12">
        <f t="shared" si="18"/>
        <v>1.199679353243102</v>
      </c>
      <c r="C92" s="57" t="str">
        <f t="shared" si="2"/>
        <v>-64.0152659348867-156755.969153967i</v>
      </c>
      <c r="D92" s="57" t="str">
        <f t="shared" si="3"/>
        <v>3.89999999994459-26532.91360726i</v>
      </c>
      <c r="E92" s="57" t="str">
        <f t="shared" si="4"/>
        <v>162.469533324561-0.00337186786921703i</v>
      </c>
      <c r="F92" s="57" t="str">
        <f t="shared" si="5"/>
        <v>3.83983983980767-55332.235564504i</v>
      </c>
      <c r="G92" s="57" t="str">
        <f t="shared" si="6"/>
        <v>0.999999999991622-2.89451815125528E-06i</v>
      </c>
      <c r="H92" s="57" t="str">
        <f t="shared" si="7"/>
        <v>165.000002976558+0.0858162451067644i</v>
      </c>
      <c r="I92" s="57" t="str">
        <f t="shared" si="8"/>
        <v>15.1827849614775-25755.5989711844i</v>
      </c>
      <c r="K92" s="57" t="str">
        <f t="shared" si="9"/>
        <v>0.0727272517423955-0.0000388806236752447i</v>
      </c>
      <c r="L92" s="57" t="str">
        <f t="shared" si="10"/>
        <v>0.000125-418.236342884005i</v>
      </c>
      <c r="M92" s="57" t="str">
        <f t="shared" si="11"/>
        <v>0.0015-201.617884441955i</v>
      </c>
      <c r="N92" s="57">
        <f t="shared" si="12"/>
        <v>89.976601820151544</v>
      </c>
      <c r="O92" s="57">
        <f t="shared" si="13"/>
        <v>103.90448247302447</v>
      </c>
      <c r="P92" s="371">
        <f t="shared" si="14"/>
        <v>103.90448247302447</v>
      </c>
      <c r="Q92" s="371">
        <f t="shared" si="15"/>
        <v>-90.023398179848456</v>
      </c>
      <c r="R92" s="12">
        <f t="shared" si="16"/>
        <v>89.976601820151544</v>
      </c>
      <c r="S92" s="57">
        <f t="shared" si="17"/>
        <v>1.199679353243102E-3</v>
      </c>
      <c r="T92" s="12">
        <f t="shared" si="0"/>
        <v>103.90448247302447</v>
      </c>
    </row>
    <row r="93" spans="1:20" x14ac:dyDescent="0.25">
      <c r="A93" s="57">
        <f t="shared" si="1"/>
        <v>7.5664513548291383</v>
      </c>
      <c r="B93" s="12">
        <f t="shared" si="18"/>
        <v>1.2042381347854259</v>
      </c>
      <c r="C93" s="57" t="str">
        <f t="shared" si="2"/>
        <v>-64.0152657676602-156162.551173235i</v>
      </c>
      <c r="D93" s="57" t="str">
        <f t="shared" si="3"/>
        <v>3.89999999994419-26432.4702205339i</v>
      </c>
      <c r="E93" s="57" t="str">
        <f t="shared" si="4"/>
        <v>162.469533296866-0.00338468094967422i</v>
      </c>
      <c r="F93" s="57" t="str">
        <f t="shared" si="5"/>
        <v>3.83983983980743-55122.7690422281i</v>
      </c>
      <c r="G93" s="57" t="str">
        <f t="shared" si="6"/>
        <v>0.999999999991558-2.90551732022986E-06i</v>
      </c>
      <c r="H93" s="57" t="str">
        <f t="shared" si="7"/>
        <v>165.000002999223+0.0861423468428529i</v>
      </c>
      <c r="I93" s="57" t="str">
        <f t="shared" si="8"/>
        <v>15.1827849624716-25658.098194544i</v>
      </c>
      <c r="K93" s="57" t="str">
        <f t="shared" si="9"/>
        <v>0.0727272515826075-0.0000390283699586379i</v>
      </c>
      <c r="L93" s="57" t="str">
        <f t="shared" si="10"/>
        <v>0.000125-416.653061251251i</v>
      </c>
      <c r="M93" s="57" t="str">
        <f t="shared" si="11"/>
        <v>0.0015-200.854636822032i</v>
      </c>
      <c r="N93" s="57">
        <f t="shared" si="12"/>
        <v>89.976512907096534</v>
      </c>
      <c r="O93" s="57">
        <f t="shared" si="13"/>
        <v>103.87153863575617</v>
      </c>
      <c r="P93" s="371">
        <f t="shared" si="14"/>
        <v>103.87153863575617</v>
      </c>
      <c r="Q93" s="371">
        <f t="shared" si="15"/>
        <v>-90.023487092903466</v>
      </c>
      <c r="R93" s="12">
        <f t="shared" si="16"/>
        <v>89.976512907096534</v>
      </c>
      <c r="S93" s="57">
        <f t="shared" si="17"/>
        <v>1.2042381347854259E-3</v>
      </c>
      <c r="T93" s="12">
        <f t="shared" si="0"/>
        <v>103.87153863575617</v>
      </c>
    </row>
    <row r="94" spans="1:20" x14ac:dyDescent="0.25">
      <c r="A94" s="57">
        <f t="shared" si="1"/>
        <v>7.5952038699774889</v>
      </c>
      <c r="B94" s="12">
        <f t="shared" si="18"/>
        <v>1.2088142396976105</v>
      </c>
      <c r="C94" s="57" t="str">
        <f t="shared" si="2"/>
        <v>-64.0152655991602-155571.37964323i</v>
      </c>
      <c r="D94" s="57" t="str">
        <f t="shared" si="3"/>
        <v>3.89999999994376-26332.407073766i</v>
      </c>
      <c r="E94" s="57" t="str">
        <f t="shared" si="4"/>
        <v>162.46953326896-0.00339754271963715i</v>
      </c>
      <c r="F94" s="57" t="str">
        <f t="shared" si="5"/>
        <v>3.83983983980717-54914.095479491i</v>
      </c>
      <c r="G94" s="57" t="str">
        <f t="shared" si="6"/>
        <v>0.999999999991494-2.91655828604655E-06i</v>
      </c>
      <c r="H94" s="57" t="str">
        <f t="shared" si="7"/>
        <v>165.00000302206+0.0864696877655923i</v>
      </c>
      <c r="I94" s="57" t="str">
        <f t="shared" si="8"/>
        <v>15.1827849634733-25560.9665182602i</v>
      </c>
      <c r="K94" s="57" t="str">
        <f t="shared" si="9"/>
        <v>0.0727272514216028-0.0000391766776769173i</v>
      </c>
      <c r="L94" s="57" t="str">
        <f t="shared" si="10"/>
        <v>0.000125-415.075773312663i</v>
      </c>
      <c r="M94" s="57" t="str">
        <f t="shared" si="11"/>
        <v>0.0015-200.09427856349i</v>
      </c>
      <c r="N94" s="57">
        <f t="shared" si="12"/>
        <v>89.97642365617223</v>
      </c>
      <c r="O94" s="57">
        <f t="shared" si="13"/>
        <v>103.83859479840909</v>
      </c>
      <c r="P94" s="371">
        <f t="shared" si="14"/>
        <v>103.83859479840909</v>
      </c>
      <c r="Q94" s="371">
        <f t="shared" si="15"/>
        <v>-90.02357634382777</v>
      </c>
      <c r="R94" s="12">
        <f t="shared" si="16"/>
        <v>89.97642365617223</v>
      </c>
      <c r="S94" s="57">
        <f t="shared" si="17"/>
        <v>1.2088142396976104E-3</v>
      </c>
      <c r="T94" s="12">
        <f t="shared" si="0"/>
        <v>103.83859479840909</v>
      </c>
    </row>
    <row r="95" spans="1:20" x14ac:dyDescent="0.25">
      <c r="A95" s="57">
        <f t="shared" si="1"/>
        <v>7.6240656446834034</v>
      </c>
      <c r="B95" s="12">
        <f t="shared" si="18"/>
        <v>1.2134077338084615</v>
      </c>
      <c r="C95" s="57" t="str">
        <f t="shared" si="2"/>
        <v>-64.0152654293756-154982.446059747i</v>
      </c>
      <c r="D95" s="57" t="str">
        <f t="shared" si="3"/>
        <v>3.89999999994333-26232.7227275142i</v>
      </c>
      <c r="E95" s="57" t="str">
        <f t="shared" si="4"/>
        <v>162.46953324084-0.00341045336412347i</v>
      </c>
      <c r="F95" s="57" t="str">
        <f t="shared" si="5"/>
        <v>3.83983983980693-54706.2118744534i</v>
      </c>
      <c r="G95" s="57" t="str">
        <f t="shared" si="6"/>
        <v>0.999999999991429-2.92764120753334E-06i</v>
      </c>
      <c r="H95" s="57" t="str">
        <f t="shared" si="7"/>
        <v>165.000003045072+0.0867982725838918i</v>
      </c>
      <c r="I95" s="57" t="str">
        <f t="shared" si="8"/>
        <v>15.1827849644825-25464.2025450614i</v>
      </c>
      <c r="K95" s="57" t="str">
        <f t="shared" si="9"/>
        <v>0.0727272512593721-0.000039325548963524i</v>
      </c>
      <c r="L95" s="57" t="str">
        <f t="shared" si="10"/>
        <v>0.000125-413.504456378424i</v>
      </c>
      <c r="M95" s="57" t="str">
        <f t="shared" si="11"/>
        <v>0.0015-199.336798728323i</v>
      </c>
      <c r="N95" s="57">
        <f t="shared" si="12"/>
        <v>89.976334066094736</v>
      </c>
      <c r="O95" s="57">
        <f t="shared" si="13"/>
        <v>103.80565096098245</v>
      </c>
      <c r="P95" s="371">
        <f t="shared" si="14"/>
        <v>103.80565096098245</v>
      </c>
      <c r="Q95" s="371">
        <f t="shared" si="15"/>
        <v>-90.023665933905264</v>
      </c>
      <c r="R95" s="12">
        <f t="shared" si="16"/>
        <v>89.976334066094736</v>
      </c>
      <c r="S95" s="57">
        <f t="shared" si="17"/>
        <v>1.2134077338084614E-3</v>
      </c>
      <c r="T95" s="12">
        <f t="shared" si="0"/>
        <v>103.80565096098245</v>
      </c>
    </row>
    <row r="96" spans="1:20" x14ac:dyDescent="0.25">
      <c r="A96" s="57">
        <f t="shared" si="1"/>
        <v>7.6530370941332011</v>
      </c>
      <c r="B96" s="12">
        <f t="shared" si="18"/>
        <v>1.2180186831969337</v>
      </c>
      <c r="C96" s="57" t="str">
        <f t="shared" si="2"/>
        <v>-64.0152652582999-154395.741950784i</v>
      </c>
      <c r="D96" s="57" t="str">
        <f t="shared" si="3"/>
        <v>3.89999999994289-26133.4157477858i</v>
      </c>
      <c r="E96" s="57" t="str">
        <f t="shared" si="4"/>
        <v>162.469533212507-0.00342341306885541i</v>
      </c>
      <c r="F96" s="57" t="str">
        <f t="shared" si="5"/>
        <v>3.83983983980668-54499.1152366398i</v>
      </c>
      <c r="G96" s="57" t="str">
        <f t="shared" si="6"/>
        <v>0.999999999991364-2.93876624412177E-06i</v>
      </c>
      <c r="H96" s="57" t="str">
        <f t="shared" si="7"/>
        <v>165.000003068258+0.0871281060245561i</v>
      </c>
      <c r="I96" s="57" t="str">
        <f t="shared" si="8"/>
        <v>15.1827849654995-25367.8048829649i</v>
      </c>
      <c r="K96" s="57" t="str">
        <f t="shared" si="9"/>
        <v>0.0727272510959061-0.0000394749859600065i</v>
      </c>
      <c r="L96" s="57" t="str">
        <f t="shared" si="10"/>
        <v>0.000125-411.939087844615i</v>
      </c>
      <c r="M96" s="57" t="str">
        <f t="shared" si="11"/>
        <v>0.0015-198.582186419927i</v>
      </c>
      <c r="N96" s="57">
        <f t="shared" si="12"/>
        <v>89.976244135575286</v>
      </c>
      <c r="O96" s="57">
        <f t="shared" si="13"/>
        <v>103.77270712347594</v>
      </c>
      <c r="P96" s="371">
        <f t="shared" si="14"/>
        <v>103.77270712347594</v>
      </c>
      <c r="Q96" s="371">
        <f t="shared" si="15"/>
        <v>-90.023755864424714</v>
      </c>
      <c r="R96" s="12">
        <f t="shared" si="16"/>
        <v>89.976244135575286</v>
      </c>
      <c r="S96" s="57">
        <f t="shared" si="17"/>
        <v>1.2180186831969337E-3</v>
      </c>
      <c r="T96" s="12">
        <f t="shared" si="0"/>
        <v>103.77270712347594</v>
      </c>
    </row>
    <row r="97" spans="1:20" x14ac:dyDescent="0.25">
      <c r="A97" s="57">
        <f t="shared" si="1"/>
        <v>7.6821186350909079</v>
      </c>
      <c r="B97" s="12">
        <f t="shared" si="18"/>
        <v>1.2226471541930821</v>
      </c>
      <c r="C97" s="57" t="str">
        <f t="shared" si="2"/>
        <v>-64.0152650859211-153811.258876404i</v>
      </c>
      <c r="D97" s="57" t="str">
        <f t="shared" si="3"/>
        <v>3.89999999994246-26034.4847060166i</v>
      </c>
      <c r="E97" s="57" t="str">
        <f t="shared" si="4"/>
        <v>162.469533183958-0.00343642202025813i</v>
      </c>
      <c r="F97" s="57" t="str">
        <f t="shared" si="5"/>
        <v>3.83983983980642-54292.8025868955i</v>
      </c>
      <c r="G97" s="57" t="str">
        <f t="shared" si="6"/>
        <v>0.999999999991298-2.94993355584924E-06i</v>
      </c>
      <c r="H97" s="57" t="str">
        <f t="shared" si="7"/>
        <v>165.000003091621+0.0874591928323504i</v>
      </c>
      <c r="I97" s="57" t="str">
        <f t="shared" si="8"/>
        <v>15.1827849665242-25271.7721452583i</v>
      </c>
      <c r="K97" s="57" t="str">
        <f t="shared" si="9"/>
        <v>0.0727272509311957-0.0000396249908160507i</v>
      </c>
      <c r="L97" s="57" t="str">
        <f t="shared" si="10"/>
        <v>0.000125-410.379645192881i</v>
      </c>
      <c r="M97" s="57" t="str">
        <f t="shared" si="11"/>
        <v>0.0015-197.830430782952i</v>
      </c>
      <c r="N97" s="57">
        <f t="shared" si="12"/>
        <v>89.976153863320206</v>
      </c>
      <c r="O97" s="57">
        <f t="shared" si="13"/>
        <v>103.73976328588884</v>
      </c>
      <c r="P97" s="371">
        <f t="shared" si="14"/>
        <v>103.73976328588884</v>
      </c>
      <c r="Q97" s="371">
        <f t="shared" si="15"/>
        <v>-90.023846136679794</v>
      </c>
      <c r="R97" s="12">
        <f t="shared" si="16"/>
        <v>89.976153863320206</v>
      </c>
      <c r="S97" s="57">
        <f t="shared" si="17"/>
        <v>1.222647154193082E-3</v>
      </c>
      <c r="T97" s="12">
        <f t="shared" si="0"/>
        <v>103.73976328588884</v>
      </c>
    </row>
    <row r="98" spans="1:20" x14ac:dyDescent="0.25">
      <c r="A98" s="57">
        <f t="shared" si="1"/>
        <v>7.7113106859042526</v>
      </c>
      <c r="B98" s="12">
        <f t="shared" si="18"/>
        <v>1.2272932133790158</v>
      </c>
      <c r="C98" s="57" t="str">
        <f t="shared" si="2"/>
        <v>-64.0152649122296-153228.98842862i</v>
      </c>
      <c r="D98" s="57" t="str">
        <f t="shared" si="3"/>
        <v>3.89999999994202-25935.9281790503i</v>
      </c>
      <c r="E98" s="57" t="str">
        <f t="shared" si="4"/>
        <v>162.469533155192-0.00344948040546766i</v>
      </c>
      <c r="F98" s="57" t="str">
        <f t="shared" si="5"/>
        <v>3.83983983980617-54087.2709573438i</v>
      </c>
      <c r="G98" s="57" t="str">
        <f t="shared" si="6"/>
        <v>0.999999999991232-2.96114330336127E-06i</v>
      </c>
      <c r="H98" s="57" t="str">
        <f t="shared" si="7"/>
        <v>165.000003115162+0.0877915377700702i</v>
      </c>
      <c r="I98" s="57" t="str">
        <f t="shared" si="8"/>
        <v>15.1827849675567-25176.1029504784i</v>
      </c>
      <c r="K98" s="57" t="str">
        <f t="shared" si="9"/>
        <v>0.0727272507652307-0.0000397755656895107i</v>
      </c>
      <c r="L98" s="57" t="str">
        <f t="shared" si="10"/>
        <v>0.000125-408.82610599012i</v>
      </c>
      <c r="M98" s="57" t="str">
        <f t="shared" si="11"/>
        <v>0.0015-197.08152100314i</v>
      </c>
      <c r="N98" s="57">
        <f t="shared" si="12"/>
        <v>89.976063248030883</v>
      </c>
      <c r="O98" s="57">
        <f t="shared" si="13"/>
        <v>103.70681944822047</v>
      </c>
      <c r="P98" s="371">
        <f t="shared" si="14"/>
        <v>103.70681944822047</v>
      </c>
      <c r="Q98" s="371">
        <f t="shared" si="15"/>
        <v>-90.023936751969117</v>
      </c>
      <c r="R98" s="12">
        <f t="shared" si="16"/>
        <v>89.976063248030883</v>
      </c>
      <c r="S98" s="57">
        <f t="shared" si="17"/>
        <v>1.2272932133790158E-3</v>
      </c>
      <c r="T98" s="12">
        <f t="shared" si="0"/>
        <v>103.70681944822047</v>
      </c>
    </row>
    <row r="99" spans="1:20" x14ac:dyDescent="0.25">
      <c r="A99" s="57">
        <f t="shared" si="1"/>
        <v>7.7406136665106891</v>
      </c>
      <c r="B99" s="12">
        <f t="shared" si="18"/>
        <v>1.2319569275898561</v>
      </c>
      <c r="C99" s="57" t="str">
        <f t="shared" si="2"/>
        <v>-64.0152647372152-152648.922231277i</v>
      </c>
      <c r="D99" s="57" t="str">
        <f t="shared" si="3"/>
        <v>3.89999999994159-25837.7447491181i</v>
      </c>
      <c r="E99" s="57" t="str">
        <f t="shared" si="4"/>
        <v>162.469533126207-0.0034625884123297i</v>
      </c>
      <c r="F99" s="57" t="str">
        <f t="shared" si="5"/>
        <v>3.83983983980591-53882.5173913433i</v>
      </c>
      <c r="G99" s="57" t="str">
        <f t="shared" si="6"/>
        <v>0.999999999991165-2.97239564791385E-06i</v>
      </c>
      <c r="H99" s="57" t="str">
        <f t="shared" si="7"/>
        <v>165.000003138882+0.0881251456186102i</v>
      </c>
      <c r="I99" s="57" t="str">
        <f t="shared" si="8"/>
        <v>15.1827849685971-25080.7959223916i</v>
      </c>
      <c r="K99" s="57" t="str">
        <f t="shared" si="9"/>
        <v>0.0727272505980019-0.0000399267127464411i</v>
      </c>
      <c r="L99" s="57" t="str">
        <f t="shared" si="10"/>
        <v>0.000125-407.278447888145i</v>
      </c>
      <c r="M99" s="57" t="str">
        <f t="shared" si="11"/>
        <v>0.0015-196.335446307173i</v>
      </c>
      <c r="N99" s="57">
        <f t="shared" si="12"/>
        <v>89.97597228840381</v>
      </c>
      <c r="O99" s="57">
        <f t="shared" si="13"/>
        <v>103.67387561047025</v>
      </c>
      <c r="P99" s="371">
        <f t="shared" si="14"/>
        <v>103.67387561047025</v>
      </c>
      <c r="Q99" s="371">
        <f t="shared" si="15"/>
        <v>-90.02402771159619</v>
      </c>
      <c r="R99" s="12">
        <f t="shared" si="16"/>
        <v>89.97597228840381</v>
      </c>
      <c r="S99" s="57">
        <f t="shared" si="17"/>
        <v>1.231956927589856E-3</v>
      </c>
      <c r="T99" s="12">
        <f t="shared" si="0"/>
        <v>103.67387561047025</v>
      </c>
    </row>
    <row r="100" spans="1:20" x14ac:dyDescent="0.25">
      <c r="A100" s="57">
        <f t="shared" si="1"/>
        <v>7.77002799844343</v>
      </c>
      <c r="B100" s="12">
        <f t="shared" si="18"/>
        <v>1.2366383639146976</v>
      </c>
      <c r="C100" s="57" t="str">
        <f t="shared" si="2"/>
        <v>-64.0152645608681-152071.051939928i</v>
      </c>
      <c r="D100" s="57" t="str">
        <f t="shared" si="3"/>
        <v>3.89999999994115-25739.9330038185i</v>
      </c>
      <c r="E100" s="57" t="str">
        <f t="shared" si="4"/>
        <v>162.469533097-0.0034757462294035i</v>
      </c>
      <c r="F100" s="57" t="str">
        <f t="shared" si="5"/>
        <v>3.83983983980565-53678.5389434451i</v>
      </c>
      <c r="G100" s="57" t="str">
        <f t="shared" si="6"/>
        <v>0.999999999991098-2.98369075137572E-06i</v>
      </c>
      <c r="H100" s="57" t="str">
        <f t="shared" si="7"/>
        <v>165.000003162783+0.088460021177032i</v>
      </c>
      <c r="I100" s="57" t="str">
        <f t="shared" si="8"/>
        <v>15.1827849696454-24985.8496899745i</v>
      </c>
      <c r="K100" s="57" t="str">
        <f t="shared" si="9"/>
        <v>0.0727272504295002-0.0000400784341611276i</v>
      </c>
      <c r="L100" s="57" t="str">
        <f t="shared" si="10"/>
        <v>0.000125-405.736648623375i</v>
      </c>
      <c r="M100" s="57" t="str">
        <f t="shared" si="11"/>
        <v>0.0015-195.592195962515i</v>
      </c>
      <c r="N100" s="57">
        <f t="shared" si="12"/>
        <v>89.975880983130509</v>
      </c>
      <c r="O100" s="57">
        <f t="shared" si="13"/>
        <v>103.64093177263756</v>
      </c>
      <c r="P100" s="371">
        <f t="shared" si="14"/>
        <v>103.64093177263756</v>
      </c>
      <c r="Q100" s="371">
        <f t="shared" si="15"/>
        <v>-90.024119016869491</v>
      </c>
      <c r="R100" s="12">
        <f t="shared" si="16"/>
        <v>89.975880983130509</v>
      </c>
      <c r="S100" s="57">
        <f t="shared" si="17"/>
        <v>1.2366383639146976E-3</v>
      </c>
      <c r="T100" s="12">
        <f t="shared" si="0"/>
        <v>103.64093177263756</v>
      </c>
    </row>
    <row r="101" spans="1:20" x14ac:dyDescent="0.25">
      <c r="A101" s="57">
        <f t="shared" si="1"/>
        <v>7.7995541048375161</v>
      </c>
      <c r="B101" s="12">
        <f t="shared" si="18"/>
        <v>1.2413375896975736</v>
      </c>
      <c r="C101" s="57" t="str">
        <f t="shared" si="2"/>
        <v>-64.0152643831784-151495.369241715i</v>
      </c>
      <c r="D101" s="57" t="str">
        <f t="shared" si="3"/>
        <v>3.89999999994068-25642.4915360967i</v>
      </c>
      <c r="E101" s="57" t="str">
        <f t="shared" si="4"/>
        <v>162.469533067572-0.00348895404596652i</v>
      </c>
      <c r="F101" s="57" t="str">
        <f t="shared" si="5"/>
        <v>3.8398398398054-53475.3326793508i</v>
      </c>
      <c r="G101" s="57" t="str">
        <f t="shared" si="6"/>
        <v>0.99999999999103-2.99502877623074E-06i</v>
      </c>
      <c r="H101" s="57" t="str">
        <f t="shared" si="7"/>
        <v>165.000003186866+0.0887961692626343i</v>
      </c>
      <c r="I101" s="57" t="str">
        <f t="shared" si="8"/>
        <v>15.1827849707017-24891.2628873935i</v>
      </c>
      <c r="K101" s="57" t="str">
        <f t="shared" si="9"/>
        <v>0.0727272502597148-0.0000402307321161165i</v>
      </c>
      <c r="L101" s="57" t="str">
        <f t="shared" si="10"/>
        <v>0.000125-404.200686016513i</v>
      </c>
      <c r="M101" s="57" t="str">
        <f t="shared" si="11"/>
        <v>0.0015-194.851759277261i</v>
      </c>
      <c r="N101" s="57">
        <f t="shared" si="12"/>
        <v>89.975789330897513</v>
      </c>
      <c r="O101" s="57">
        <f t="shared" si="13"/>
        <v>103.60798793472178</v>
      </c>
      <c r="P101" s="371">
        <f t="shared" si="14"/>
        <v>103.60798793472178</v>
      </c>
      <c r="Q101" s="371">
        <f t="shared" si="15"/>
        <v>-90.024210669102487</v>
      </c>
      <c r="R101" s="12">
        <f t="shared" si="16"/>
        <v>89.975789330897513</v>
      </c>
      <c r="S101" s="57">
        <f t="shared" si="17"/>
        <v>1.2413375896975737E-3</v>
      </c>
      <c r="T101" s="12">
        <f t="shared" si="0"/>
        <v>103.60798793472178</v>
      </c>
    </row>
    <row r="102" spans="1:20" x14ac:dyDescent="0.25">
      <c r="A102" s="57">
        <f t="shared" si="1"/>
        <v>7.8291924104358985</v>
      </c>
      <c r="B102" s="12">
        <f t="shared" si="18"/>
        <v>1.2460546725384243</v>
      </c>
      <c r="C102" s="57" t="str">
        <f t="shared" si="2"/>
        <v>-64.0152642041359-150921.865855251i</v>
      </c>
      <c r="D102" s="57" t="str">
        <f t="shared" si="3"/>
        <v>3.89999999994024-25545.4189442245i</v>
      </c>
      <c r="E102" s="57" t="str">
        <f t="shared" si="4"/>
        <v>162.469533037919-0.0035022120520132i</v>
      </c>
      <c r="F102" s="57" t="str">
        <f t="shared" si="5"/>
        <v>3.83983983980513-53272.8956758701i</v>
      </c>
      <c r="G102" s="57" t="str">
        <f t="shared" si="6"/>
        <v>0.999999999990961-3.00640988558022E-06i</v>
      </c>
      <c r="H102" s="57" t="str">
        <f t="shared" si="7"/>
        <v>165.000003211132+0.0891335947110199i</v>
      </c>
      <c r="I102" s="57" t="str">
        <f t="shared" si="8"/>
        <v>15.182784971766-24797.0341539857i</v>
      </c>
      <c r="K102" s="57" t="str">
        <f t="shared" si="9"/>
        <v>0.0727272500886373-0.0000403836088022499i</v>
      </c>
      <c r="L102" s="57" t="str">
        <f t="shared" si="10"/>
        <v>0.000125-402.670537972218i</v>
      </c>
      <c r="M102" s="57" t="str">
        <f t="shared" si="11"/>
        <v>0.0015-194.114125599981i</v>
      </c>
      <c r="N102" s="57">
        <f t="shared" si="12"/>
        <v>89.975697330386382</v>
      </c>
      <c r="O102" s="57">
        <f t="shared" si="13"/>
        <v>103.57504409672237</v>
      </c>
      <c r="P102" s="371">
        <f t="shared" si="14"/>
        <v>103.57504409672237</v>
      </c>
      <c r="Q102" s="371">
        <f t="shared" si="15"/>
        <v>-90.024302669613618</v>
      </c>
      <c r="R102" s="12">
        <f t="shared" si="16"/>
        <v>89.975697330386382</v>
      </c>
      <c r="S102" s="57">
        <f t="shared" si="17"/>
        <v>1.2460546725384244E-3</v>
      </c>
      <c r="T102" s="12">
        <f t="shared" si="0"/>
        <v>103.57504409672237</v>
      </c>
    </row>
    <row r="103" spans="1:20" x14ac:dyDescent="0.25">
      <c r="A103" s="57">
        <f t="shared" si="1"/>
        <v>7.8589433415955545</v>
      </c>
      <c r="B103" s="12">
        <f t="shared" si="18"/>
        <v>1.2507896802940703</v>
      </c>
      <c r="C103" s="57" t="str">
        <f t="shared" si="2"/>
        <v>-64.0152640237304-150350.533530495i</v>
      </c>
      <c r="D103" s="57" t="str">
        <f t="shared" si="3"/>
        <v>3.89999999993978-25448.71383178i</v>
      </c>
      <c r="E103" s="57" t="str">
        <f t="shared" si="4"/>
        <v>162.469533008041-0.00351552043826255i</v>
      </c>
      <c r="F103" s="57" t="str">
        <f t="shared" si="5"/>
        <v>3.83983983980487-53071.2250208787i</v>
      </c>
      <c r="G103" s="57" t="str">
        <f t="shared" si="6"/>
        <v>0.999999999990893-3.01783424314521E-06i</v>
      </c>
      <c r="H103" s="57" t="str">
        <f t="shared" si="7"/>
        <v>165.000003235583+0.0894723023761687i</v>
      </c>
      <c r="I103" s="57" t="str">
        <f t="shared" si="8"/>
        <v>15.1827849728384-24703.1621342392i</v>
      </c>
      <c r="K103" s="57" t="str">
        <f t="shared" si="9"/>
        <v>0.0727272499162568-0.0000405370664186927i</v>
      </c>
      <c r="L103" s="57" t="str">
        <f t="shared" si="10"/>
        <v>0.000125-401.146182478799i</v>
      </c>
      <c r="M103" s="57" t="str">
        <f t="shared" si="11"/>
        <v>0.0015-193.379284319567i</v>
      </c>
      <c r="N103" s="57">
        <f t="shared" si="12"/>
        <v>89.975604980273701</v>
      </c>
      <c r="O103" s="57">
        <f t="shared" si="13"/>
        <v>103.54210025863858</v>
      </c>
      <c r="P103" s="371">
        <f t="shared" si="14"/>
        <v>103.54210025863858</v>
      </c>
      <c r="Q103" s="371">
        <f t="shared" si="15"/>
        <v>-90.024395019726299</v>
      </c>
      <c r="R103" s="12">
        <f t="shared" si="16"/>
        <v>89.975604980273701</v>
      </c>
      <c r="S103" s="57">
        <f t="shared" si="17"/>
        <v>1.2507896802940704E-3</v>
      </c>
      <c r="T103" s="12">
        <f t="shared" si="0"/>
        <v>103.54210025863858</v>
      </c>
    </row>
    <row r="104" spans="1:20" x14ac:dyDescent="0.25">
      <c r="A104" s="57">
        <f t="shared" si="1"/>
        <v>7.8888073262936187</v>
      </c>
      <c r="B104" s="12">
        <f t="shared" si="18"/>
        <v>1.2555426810791879</v>
      </c>
      <c r="C104" s="57" t="str">
        <f t="shared" si="2"/>
        <v>-64.0152638419503-149781.364048639i</v>
      </c>
      <c r="D104" s="57" t="str">
        <f t="shared" si="3"/>
        <v>3.89999999993931-25352.3748076277i</v>
      </c>
      <c r="E104" s="57" t="str">
        <f t="shared" si="4"/>
        <v>162.469532977936-0.00352887939615532i</v>
      </c>
      <c r="F104" s="57" t="str">
        <f t="shared" si="5"/>
        <v>3.83983983980461-52870.3178132764i</v>
      </c>
      <c r="G104" s="57" t="str">
        <f t="shared" si="6"/>
        <v>0.999999999990823-3.02930201326895E-06i</v>
      </c>
      <c r="H104" s="57" t="str">
        <f t="shared" si="7"/>
        <v>165.000003260221+0.0898122971305054i</v>
      </c>
      <c r="I104" s="57" t="str">
        <f t="shared" si="8"/>
        <v>15.182784973919-24609.6454777735i</v>
      </c>
      <c r="K104" s="57" t="str">
        <f t="shared" si="9"/>
        <v>0.0727272497425634-0.0000406911071729676i</v>
      </c>
      <c r="L104" s="57" t="str">
        <f t="shared" si="10"/>
        <v>0.000125-399.627597607889i</v>
      </c>
      <c r="M104" s="57" t="str">
        <f t="shared" si="11"/>
        <v>0.0015-192.64722486508i</v>
      </c>
      <c r="N104" s="57">
        <f t="shared" si="12"/>
        <v>89.975512279230912</v>
      </c>
      <c r="O104" s="57">
        <f t="shared" si="13"/>
        <v>103.50915642046972</v>
      </c>
      <c r="P104" s="371">
        <f t="shared" si="14"/>
        <v>103.50915642046972</v>
      </c>
      <c r="Q104" s="371">
        <f t="shared" si="15"/>
        <v>-90.024487720769088</v>
      </c>
      <c r="R104" s="12">
        <f t="shared" si="16"/>
        <v>89.975512279230912</v>
      </c>
      <c r="S104" s="57">
        <f t="shared" si="17"/>
        <v>1.255542681079188E-3</v>
      </c>
      <c r="T104" s="12">
        <f t="shared" si="0"/>
        <v>103.50915642046972</v>
      </c>
    </row>
    <row r="105" spans="1:20" x14ac:dyDescent="0.25">
      <c r="A105" s="57">
        <f t="shared" si="1"/>
        <v>7.9187847941335345</v>
      </c>
      <c r="B105" s="12">
        <f t="shared" si="18"/>
        <v>1.2603137432672888</v>
      </c>
      <c r="C105" s="57" t="str">
        <f t="shared" si="2"/>
        <v>-64.0152636587871-149214.34922199i</v>
      </c>
      <c r="D105" s="57" t="str">
        <f t="shared" si="3"/>
        <v>3.89999999993887-25256.4004858984i</v>
      </c>
      <c r="E105" s="57" t="str">
        <f t="shared" si="4"/>
        <v>162.4695329476-0.0035422891178627i</v>
      </c>
      <c r="F105" s="57" t="str">
        <f t="shared" si="5"/>
        <v>3.83983983980434-52670.1711629458i</v>
      </c>
      <c r="G105" s="57" t="str">
        <f t="shared" si="6"/>
        <v>0.999999999990753-3.04081336091916E-06i</v>
      </c>
      <c r="H105" s="57" t="str">
        <f t="shared" si="7"/>
        <v>165.000003285045+0.0901535838649694i</v>
      </c>
      <c r="I105" s="57" t="str">
        <f t="shared" si="8"/>
        <v>15.1827849750079-24516.4828393199i</v>
      </c>
      <c r="K105" s="57" t="str">
        <f t="shared" si="9"/>
        <v>0.0727272495675479-0.0000408457332809866i</v>
      </c>
      <c r="L105" s="57" t="str">
        <f t="shared" si="10"/>
        <v>0.000125-398.114761514135i</v>
      </c>
      <c r="M105" s="57" t="str">
        <f t="shared" si="11"/>
        <v>0.0015-191.917936705598i</v>
      </c>
      <c r="N105" s="57">
        <f t="shared" si="12"/>
        <v>89.975419225924554</v>
      </c>
      <c r="O105" s="57">
        <f t="shared" si="13"/>
        <v>103.47621258221521</v>
      </c>
      <c r="P105" s="371">
        <f t="shared" si="14"/>
        <v>103.47621258221521</v>
      </c>
      <c r="Q105" s="371">
        <f t="shared" si="15"/>
        <v>-90.024580774075446</v>
      </c>
      <c r="R105" s="12">
        <f t="shared" si="16"/>
        <v>89.975419225924554</v>
      </c>
      <c r="S105" s="57">
        <f t="shared" si="17"/>
        <v>1.2603137432672887E-3</v>
      </c>
      <c r="T105" s="12">
        <f t="shared" si="0"/>
        <v>103.47621258221521</v>
      </c>
    </row>
    <row r="106" spans="1:20" x14ac:dyDescent="0.25">
      <c r="A106" s="57">
        <f t="shared" si="1"/>
        <v>7.9488761763512414</v>
      </c>
      <c r="B106" s="12">
        <f t="shared" si="18"/>
        <v>1.2651029354917045</v>
      </c>
      <c r="C106" s="57" t="str">
        <f t="shared" si="2"/>
        <v>-64.015263474229-148649.480893851i</v>
      </c>
      <c r="D106" s="57" t="str">
        <f t="shared" si="3"/>
        <v>3.8999999999384-25160.7894859693i</v>
      </c>
      <c r="E106" s="57" t="str">
        <f t="shared" si="4"/>
        <v>162.469532917035-0.00355574979628292i</v>
      </c>
      <c r="F106" s="57" t="str">
        <f t="shared" si="5"/>
        <v>3.83983983980407-52470.78219071i</v>
      </c>
      <c r="G106" s="57" t="str">
        <f t="shared" si="6"/>
        <v>0.999999999990683-3.05236845169044E-06i</v>
      </c>
      <c r="H106" s="57" t="str">
        <f t="shared" si="7"/>
        <v>165.000003310059+0.0904961674890856i</v>
      </c>
      <c r="I106" s="57" t="str">
        <f t="shared" si="8"/>
        <v>15.182784976105-24423.6728787028i</v>
      </c>
      <c r="K106" s="57" t="str">
        <f t="shared" si="9"/>
        <v>0.0727272493911996-0.0000410009469670802i</v>
      </c>
      <c r="L106" s="57" t="str">
        <f t="shared" si="10"/>
        <v>0.000125-396.607652434884i</v>
      </c>
      <c r="M106" s="57" t="str">
        <f t="shared" si="11"/>
        <v>0.0015-191.191409350068i</v>
      </c>
      <c r="N106" s="57">
        <f t="shared" si="12"/>
        <v>89.975325819016007</v>
      </c>
      <c r="O106" s="57">
        <f t="shared" si="13"/>
        <v>103.4432687438745</v>
      </c>
      <c r="P106" s="371">
        <f t="shared" si="14"/>
        <v>103.4432687438745</v>
      </c>
      <c r="Q106" s="371">
        <f t="shared" si="15"/>
        <v>-90.024674180983993</v>
      </c>
      <c r="R106" s="12">
        <f t="shared" si="16"/>
        <v>89.975325819016007</v>
      </c>
      <c r="S106" s="57">
        <f t="shared" si="17"/>
        <v>1.2651029354917044E-3</v>
      </c>
      <c r="T106" s="12">
        <f t="shared" si="0"/>
        <v>103.4432687438745</v>
      </c>
    </row>
    <row r="107" spans="1:20" x14ac:dyDescent="0.25">
      <c r="A107" s="57">
        <f t="shared" si="1"/>
        <v>7.979081905821376</v>
      </c>
      <c r="B107" s="12">
        <f t="shared" si="18"/>
        <v>1.269910326646573</v>
      </c>
      <c r="C107" s="57" t="str">
        <f t="shared" si="2"/>
        <v>-64.0152632882651-148086.750938399i</v>
      </c>
      <c r="D107" s="57" t="str">
        <f t="shared" si="3"/>
        <v>3.89999999993794-25065.540432444i</v>
      </c>
      <c r="E107" s="57" t="str">
        <f t="shared" si="4"/>
        <v>162.469532886236-0.00356926162504998i</v>
      </c>
      <c r="F107" s="57" t="str">
        <f t="shared" si="5"/>
        <v>3.83983983980379-52272.1480282917i</v>
      </c>
      <c r="G107" s="57" t="str">
        <f t="shared" si="6"/>
        <v>0.999999999990612-3.06396745180665E-06i</v>
      </c>
      <c r="H107" s="57" t="str">
        <f t="shared" si="7"/>
        <v>165.000003335263+0.0908400529310354i</v>
      </c>
      <c r="I107" s="57" t="str">
        <f t="shared" si="8"/>
        <v>15.1827849772104-24331.2142608196i</v>
      </c>
      <c r="K107" s="57" t="str">
        <f t="shared" si="9"/>
        <v>0.0727272492135086-0.0000411567504640323i</v>
      </c>
      <c r="L107" s="57" t="str">
        <f t="shared" si="10"/>
        <v>0.000125-395.106248689862i</v>
      </c>
      <c r="M107" s="57" t="str">
        <f t="shared" si="11"/>
        <v>0.0015-190.467632347149i</v>
      </c>
      <c r="N107" s="57">
        <f t="shared" si="12"/>
        <v>89.975232057161577</v>
      </c>
      <c r="O107" s="57">
        <f t="shared" si="13"/>
        <v>103.41032490544677</v>
      </c>
      <c r="P107" s="371">
        <f t="shared" si="14"/>
        <v>103.41032490544677</v>
      </c>
      <c r="Q107" s="371">
        <f t="shared" si="15"/>
        <v>-90.024767942838423</v>
      </c>
      <c r="R107" s="12">
        <f t="shared" si="16"/>
        <v>89.975232057161577</v>
      </c>
      <c r="S107" s="57">
        <f t="shared" si="17"/>
        <v>1.269910326646573E-3</v>
      </c>
      <c r="T107" s="12">
        <f t="shared" si="0"/>
        <v>103.41032490544677</v>
      </c>
    </row>
    <row r="108" spans="1:20" x14ac:dyDescent="0.25">
      <c r="A108" s="57">
        <f t="shared" si="1"/>
        <v>8.0094024170634981</v>
      </c>
      <c r="B108" s="12">
        <f t="shared" si="18"/>
        <v>1.27473598588783</v>
      </c>
      <c r="C108" s="57" t="str">
        <f t="shared" si="2"/>
        <v>-64.0152631008852-147526.151260575i</v>
      </c>
      <c r="D108" s="57" t="str">
        <f t="shared" si="3"/>
        <v>3.89999999993745-24970.651955133i</v>
      </c>
      <c r="E108" s="57" t="str">
        <f t="shared" si="4"/>
        <v>162.469532855202-0.00358282479853128i</v>
      </c>
      <c r="F108" s="57" t="str">
        <f t="shared" si="5"/>
        <v>3.83983983980352-52074.2658182719i</v>
      </c>
      <c r="G108" s="57" t="str">
        <f t="shared" si="6"/>
        <v>0.999999999990541-3.07561052812329E-06i</v>
      </c>
      <c r="H108" s="57" t="str">
        <f t="shared" si="7"/>
        <v>165.000003360659+0.0911852451377279i</v>
      </c>
      <c r="I108" s="57" t="str">
        <f t="shared" si="8"/>
        <v>15.1827849783243-24239.1056556223i</v>
      </c>
      <c r="K108" s="57" t="str">
        <f t="shared" si="9"/>
        <v>0.0727272490344647-0.0000413131460131114i</v>
      </c>
      <c r="L108" s="57" t="str">
        <f t="shared" si="10"/>
        <v>0.000125-393.610528680874i</v>
      </c>
      <c r="M108" s="57" t="str">
        <f t="shared" si="11"/>
        <v>0.0015-189.746595285066i</v>
      </c>
      <c r="N108" s="57">
        <f t="shared" si="12"/>
        <v>89.97513793901247</v>
      </c>
      <c r="O108" s="57">
        <f t="shared" si="13"/>
        <v>103.37738106693139</v>
      </c>
      <c r="P108" s="371">
        <f t="shared" si="14"/>
        <v>103.37738106693139</v>
      </c>
      <c r="Q108" s="371">
        <f t="shared" si="15"/>
        <v>-90.02486206098753</v>
      </c>
      <c r="R108" s="12">
        <f t="shared" si="16"/>
        <v>89.97513793901247</v>
      </c>
      <c r="S108" s="57">
        <f t="shared" si="17"/>
        <v>1.2747359858878301E-3</v>
      </c>
      <c r="T108" s="12">
        <f t="shared" ref="T108:T171" si="19">P108</f>
        <v>103.37738106693139</v>
      </c>
    </row>
    <row r="109" spans="1:20" x14ac:dyDescent="0.25">
      <c r="A109" s="57">
        <f t="shared" ref="A109:A172" si="20">2*PI()*B109</f>
        <v>8.0398381462483393</v>
      </c>
      <c r="B109" s="12">
        <f t="shared" si="18"/>
        <v>1.2795799826342038</v>
      </c>
      <c r="C109" s="57" t="str">
        <f t="shared" ref="C109:C172" si="21">IMPRODUCT(D109,E109,$C$40,,K109,$C$41)</f>
        <v>-64.0152629120784-146967.673795966i</v>
      </c>
      <c r="D109" s="57" t="str">
        <f t="shared" ref="D109:D172" si="22">IMDIV(IMPRODUCT($C$37,$C$38,COMPLEX(1,A109/$C$38)),IMSUM(-1*A109*A109/$C$39,COMPLEX(0,1*A109)))</f>
        <v>3.89999999993698-24876.1226890336i</v>
      </c>
      <c r="E109" s="57" t="str">
        <f t="shared" ref="E109:E172" si="23">IMDIV(IMPRODUCT(IMSUM(F109,G109),$C$29,H109),IMSUM(1,I109))</f>
        <v>162.469532823933-0.00359643951183558i</v>
      </c>
      <c r="F109" s="57" t="str">
        <f t="shared" ref="F109:F172" si="24">IMDIV(IMPRODUCT($C$14,$C$15,COMPLEX(1,A109/$C$15)),IMSUM(-1*A109*A109/$C$16,COMPLEX(0,A109)))</f>
        <v>3.83983983980325-51877.1327140484i</v>
      </c>
      <c r="G109" s="57" t="str">
        <f t="shared" ref="G109:G172" si="25">IMDIV(1,COMPLEX(1,A109*$C$9*$C$10))</f>
        <v>0.999999999990469-3.08729784812993E-06i</v>
      </c>
      <c r="H109" s="57" t="str">
        <f t="shared" ref="H109:H172" si="26">IMDIV($C$3,IMSUM(K109,COMPLEX(0,$C$28*A109)))</f>
        <v>165.000003386249+0.091531749074869i</v>
      </c>
      <c r="I109" s="57" t="str">
        <f t="shared" ref="I109:I172" si="27">IMPRODUCT(F109,$C$29,H109,$C$31)</f>
        <v>15.1827849794466-24147.3457380974i</v>
      </c>
      <c r="K109" s="57" t="str">
        <f t="shared" ref="K109:K172" si="28">IF($C$26&lt;=0,IMDIV(1,IMSUM(IMDIV(1,L109),1/$C$18)),IMDIV(1,IMSUM(IMDIV(1,L109),1/$C$18,IMDIV(1,M109))))</f>
        <v>0.0727272488540572-0.0000414701358641015i</v>
      </c>
      <c r="L109" s="57" t="str">
        <f t="shared" ref="L109:L172" si="29">IMSUM($C$21/$C$22,IMDIV(1,COMPLEX(0,$C$20*$C$22*A109)))</f>
        <v>0.000125-392.120470891487i</v>
      </c>
      <c r="M109" s="57" t="str">
        <f t="shared" ref="M109:M172" si="30">IMSUM($C$25/$C$26,IMDIV(1,COMPLEX(0,$C$24*$C$26*A109)))</f>
        <v>0.0015-189.028287791458i</v>
      </c>
      <c r="N109" s="57">
        <f t="shared" ref="N109:N172" si="31">ABS(R109)</f>
        <v>89.975043463214789</v>
      </c>
      <c r="O109" s="57">
        <f t="shared" ref="O109:O172" si="32">ABS(P109)</f>
        <v>103.34443722832779</v>
      </c>
      <c r="P109" s="371">
        <f t="shared" ref="P109:P172" si="33">20*LOG10(IMABS(C109))</f>
        <v>103.34443722832779</v>
      </c>
      <c r="Q109" s="371">
        <f t="shared" ref="Q109:Q172" si="34">IMARGUMENT(C109)*180/PI()</f>
        <v>-90.024956536785211</v>
      </c>
      <c r="R109" s="12">
        <f t="shared" ref="R109:R172" si="35">IF(Q109&lt;0,Q109+180,Q109-180)</f>
        <v>89.975043463214789</v>
      </c>
      <c r="S109" s="57">
        <f t="shared" ref="S109:S172" si="36">B109/1000</f>
        <v>1.2795799826342039E-3</v>
      </c>
      <c r="T109" s="12">
        <f t="shared" si="19"/>
        <v>103.34443722832779</v>
      </c>
    </row>
    <row r="110" spans="1:20" x14ac:dyDescent="0.25">
      <c r="A110" s="57">
        <f t="shared" si="20"/>
        <v>8.0703895312040821</v>
      </c>
      <c r="B110" s="12">
        <f t="shared" ref="B110:B173" si="37">B109*(1+B$42)</f>
        <v>1.2844423865682137</v>
      </c>
      <c r="C110" s="57" t="str">
        <f t="shared" si="21"/>
        <v>-64.0152627218353-146411.310510685i</v>
      </c>
      <c r="D110" s="57" t="str">
        <f t="shared" si="22"/>
        <v>3.89999999993651-24781.9512743106i</v>
      </c>
      <c r="E110" s="57" t="str">
        <f t="shared" si="23"/>
        <v>162.469532792425-0.0036101059608119i</v>
      </c>
      <c r="F110" s="57" t="str">
        <f t="shared" si="24"/>
        <v>3.83983983980296-51680.7458797955i</v>
      </c>
      <c r="G110" s="57" t="str">
        <f t="shared" si="25"/>
        <v>0.999999999990396-3.09902957995261E-06i</v>
      </c>
      <c r="H110" s="57" t="str">
        <f t="shared" si="26"/>
        <v>165.000003412033+0.0918795697270358i</v>
      </c>
      <c r="I110" s="57" t="str">
        <f t="shared" si="27"/>
        <v>15.1827849805776-24055.9331882478i</v>
      </c>
      <c r="K110" s="57" t="str">
        <f t="shared" si="28"/>
        <v>0.0727272486722763-0.0000416277222753373i</v>
      </c>
      <c r="L110" s="57" t="str">
        <f t="shared" si="29"/>
        <v>0.000125-390.636053886718i</v>
      </c>
      <c r="M110" s="57" t="str">
        <f t="shared" si="30"/>
        <v>0.0015-188.312699533232i</v>
      </c>
      <c r="N110" s="57">
        <f t="shared" si="31"/>
        <v>89.974948628409479</v>
      </c>
      <c r="O110" s="57">
        <f t="shared" si="32"/>
        <v>103.31149338963522</v>
      </c>
      <c r="P110" s="371">
        <f t="shared" si="33"/>
        <v>103.31149338963522</v>
      </c>
      <c r="Q110" s="371">
        <f t="shared" si="34"/>
        <v>-90.025051371590521</v>
      </c>
      <c r="R110" s="12">
        <f t="shared" si="35"/>
        <v>89.974948628409479</v>
      </c>
      <c r="S110" s="57">
        <f t="shared" si="36"/>
        <v>1.2844423865682136E-3</v>
      </c>
      <c r="T110" s="12">
        <f t="shared" si="19"/>
        <v>103.31149338963522</v>
      </c>
    </row>
    <row r="111" spans="1:20" x14ac:dyDescent="0.25">
      <c r="A111" s="57">
        <f t="shared" si="20"/>
        <v>8.1010570114226592</v>
      </c>
      <c r="B111" s="12">
        <f t="shared" si="37"/>
        <v>1.2893232676371731</v>
      </c>
      <c r="C111" s="57" t="str">
        <f t="shared" si="21"/>
        <v>-64.0152625301419-145857.053401259i</v>
      </c>
      <c r="D111" s="57" t="str">
        <f t="shared" si="22"/>
        <v>3.89999999993601-24688.1363562766i</v>
      </c>
      <c r="E111" s="57" t="str">
        <f t="shared" si="23"/>
        <v>162.469532760678-0.00362382434205109i</v>
      </c>
      <c r="F111" s="57" t="str">
        <f t="shared" si="24"/>
        <v>3.83983983980268-51485.1024904225i</v>
      </c>
      <c r="G111" s="57" t="str">
        <f t="shared" si="25"/>
        <v>0.999999999990323-0.0000031108058923562i</v>
      </c>
      <c r="H111" s="57" t="str">
        <f t="shared" si="26"/>
        <v>165.000003438014+0.0922287120977457i</v>
      </c>
      <c r="I111" s="57" t="str">
        <f t="shared" si="27"/>
        <v>15.1827849817171-23964.8666910733i</v>
      </c>
      <c r="K111" s="57" t="str">
        <f t="shared" si="28"/>
        <v>0.0727272484891106-0.0000417859075137329i</v>
      </c>
      <c r="L111" s="57" t="str">
        <f t="shared" si="29"/>
        <v>0.000125-389.157256312728i</v>
      </c>
      <c r="M111" s="57" t="str">
        <f t="shared" si="30"/>
        <v>0.0015-187.59982021641i</v>
      </c>
      <c r="N111" s="57">
        <f t="shared" si="31"/>
        <v>89.974853433232298</v>
      </c>
      <c r="O111" s="57">
        <f t="shared" si="32"/>
        <v>103.27854955085297</v>
      </c>
      <c r="P111" s="371">
        <f t="shared" si="33"/>
        <v>103.27854955085297</v>
      </c>
      <c r="Q111" s="371">
        <f t="shared" si="34"/>
        <v>-90.025146566767702</v>
      </c>
      <c r="R111" s="12">
        <f t="shared" si="35"/>
        <v>89.974853433232298</v>
      </c>
      <c r="S111" s="57">
        <f t="shared" si="36"/>
        <v>1.289323267637173E-3</v>
      </c>
      <c r="T111" s="12">
        <f t="shared" si="19"/>
        <v>103.27854955085297</v>
      </c>
    </row>
    <row r="112" spans="1:20" x14ac:dyDescent="0.25">
      <c r="A112" s="57">
        <f t="shared" si="20"/>
        <v>8.1318410280660665</v>
      </c>
      <c r="B112" s="12">
        <f t="shared" si="37"/>
        <v>1.2942226960541945</v>
      </c>
      <c r="C112" s="57" t="str">
        <f t="shared" si="21"/>
        <v>-64.0152623369891-145304.894494513i</v>
      </c>
      <c r="D112" s="57" t="str">
        <f t="shared" si="22"/>
        <v>3.89999999993552-24594.6765853724i</v>
      </c>
      <c r="E112" s="57" t="str">
        <f t="shared" si="23"/>
        <v>162.469532728688-0.00363759485289395i</v>
      </c>
      <c r="F112" s="57" t="str">
        <f t="shared" si="24"/>
        <v>3.8398398398024-51290.1997315336i</v>
      </c>
      <c r="G112" s="57" t="str">
        <f t="shared" si="25"/>
        <v>0.999999999990249-3.12262695474692E-06i</v>
      </c>
      <c r="H112" s="57" t="str">
        <f t="shared" si="26"/>
        <v>165.000003464193+0.0925791812095303i</v>
      </c>
      <c r="I112" s="57" t="str">
        <f t="shared" si="27"/>
        <v>15.1827849828653-23874.1449365518i</v>
      </c>
      <c r="K112" s="57" t="str">
        <f t="shared" si="28"/>
        <v>0.0727272483045507-0.0000419446938548192i</v>
      </c>
      <c r="L112" s="57" t="str">
        <f t="shared" si="29"/>
        <v>0.000125-387.684056896521i</v>
      </c>
      <c r="M112" s="57" t="str">
        <f t="shared" si="30"/>
        <v>0.0015-186.889639585983i</v>
      </c>
      <c r="N112" s="57">
        <f t="shared" si="31"/>
        <v>89.974757876313831</v>
      </c>
      <c r="O112" s="57">
        <f t="shared" si="32"/>
        <v>103.24560571198036</v>
      </c>
      <c r="P112" s="371">
        <f t="shared" si="33"/>
        <v>103.24560571198036</v>
      </c>
      <c r="Q112" s="371">
        <f t="shared" si="34"/>
        <v>-90.025242123686169</v>
      </c>
      <c r="R112" s="12">
        <f t="shared" si="35"/>
        <v>89.974757876313831</v>
      </c>
      <c r="S112" s="57">
        <f t="shared" si="36"/>
        <v>1.2942226960541946E-3</v>
      </c>
      <c r="T112" s="12">
        <f t="shared" si="19"/>
        <v>103.24560571198036</v>
      </c>
    </row>
    <row r="113" spans="1:20" x14ac:dyDescent="0.25">
      <c r="A113" s="57">
        <f t="shared" si="20"/>
        <v>8.1627420239727186</v>
      </c>
      <c r="B113" s="12">
        <f t="shared" si="37"/>
        <v>1.2991407422992005</v>
      </c>
      <c r="C113" s="57" t="str">
        <f t="shared" si="21"/>
        <v>-64.0152621423668-144754.825847458i</v>
      </c>
      <c r="D113" s="57" t="str">
        <f t="shared" si="22"/>
        <v>3.89999999993503-24501.570617148i</v>
      </c>
      <c r="E113" s="57" t="str">
        <f t="shared" si="23"/>
        <v>162.469532696455-0.00365141769143068i</v>
      </c>
      <c r="F113" s="57" t="str">
        <f t="shared" si="24"/>
        <v>3.83983983980212-51096.0347993872i</v>
      </c>
      <c r="G113" s="57" t="str">
        <f t="shared" si="25"/>
        <v>0.999999999990175-3.13449293717472E-06i</v>
      </c>
      <c r="H113" s="57" t="str">
        <f t="shared" si="26"/>
        <v>165.00000349057+0.0929309821040063i</v>
      </c>
      <c r="I113" s="57" t="str">
        <f t="shared" si="27"/>
        <v>15.1827849840223-23783.7666196201i</v>
      </c>
      <c r="K113" s="57" t="str">
        <f t="shared" si="28"/>
        <v>0.0727272481185856-0.000042104083582772i</v>
      </c>
      <c r="L113" s="57" t="str">
        <f t="shared" si="29"/>
        <v>0.000125-386.216434445628i</v>
      </c>
      <c r="M113" s="57" t="str">
        <f t="shared" si="30"/>
        <v>0.0015-186.182147425765i</v>
      </c>
      <c r="N113" s="57">
        <f t="shared" si="31"/>
        <v>89.97466195627949</v>
      </c>
      <c r="O113" s="57">
        <f t="shared" si="32"/>
        <v>103.21266187301681</v>
      </c>
      <c r="P113" s="371">
        <f t="shared" si="33"/>
        <v>103.21266187301681</v>
      </c>
      <c r="Q113" s="371">
        <f t="shared" si="34"/>
        <v>-90.02533804372051</v>
      </c>
      <c r="R113" s="12">
        <f t="shared" si="35"/>
        <v>89.97466195627949</v>
      </c>
      <c r="S113" s="57">
        <f t="shared" si="36"/>
        <v>1.2991407422992005E-3</v>
      </c>
      <c r="T113" s="12">
        <f t="shared" si="19"/>
        <v>103.21266187301681</v>
      </c>
    </row>
    <row r="114" spans="1:20" x14ac:dyDescent="0.25">
      <c r="A114" s="57">
        <f t="shared" si="20"/>
        <v>8.1937604436638143</v>
      </c>
      <c r="B114" s="12">
        <f t="shared" si="37"/>
        <v>1.3040774771199375</v>
      </c>
      <c r="C114" s="57" t="str">
        <f t="shared" si="21"/>
        <v>-64.0152619462616-144206.839547171i</v>
      </c>
      <c r="D114" s="57" t="str">
        <f t="shared" si="22"/>
        <v>3.89999999993454-24408.8171122427i</v>
      </c>
      <c r="E114" s="57" t="str">
        <f t="shared" si="23"/>
        <v>162.469532663977-0.00366529305650322i</v>
      </c>
      <c r="F114" s="57" t="str">
        <f t="shared" si="24"/>
        <v>3.83983983980183-50902.6049008556i</v>
      </c>
      <c r="G114" s="57" t="str">
        <f t="shared" si="25"/>
        <v>0.9999999999901-3.14640401033576E-06i</v>
      </c>
      <c r="H114" s="57" t="str">
        <f t="shared" si="26"/>
        <v>165.000003517149+0.093284119841948i</v>
      </c>
      <c r="I114" s="57" t="str">
        <f t="shared" si="27"/>
        <v>15.182784985188-23693.7304401562i</v>
      </c>
      <c r="K114" s="57" t="str">
        <f t="shared" si="28"/>
        <v>0.0727272479312042-0.0000422640789904466i</v>
      </c>
      <c r="L114" s="57" t="str">
        <f t="shared" si="29"/>
        <v>0.000125-384.754367847807i</v>
      </c>
      <c r="M114" s="57" t="str">
        <f t="shared" si="30"/>
        <v>0.0015-185.477333558244i</v>
      </c>
      <c r="N114" s="57">
        <f t="shared" si="31"/>
        <v>89.974565671749417</v>
      </c>
      <c r="O114" s="57">
        <f t="shared" si="32"/>
        <v>103.17971803396161</v>
      </c>
      <c r="P114" s="371">
        <f t="shared" si="33"/>
        <v>103.17971803396161</v>
      </c>
      <c r="Q114" s="371">
        <f t="shared" si="34"/>
        <v>-90.025434328250583</v>
      </c>
      <c r="R114" s="12">
        <f t="shared" si="35"/>
        <v>89.974565671749417</v>
      </c>
      <c r="S114" s="57">
        <f t="shared" si="36"/>
        <v>1.3040774771199376E-3</v>
      </c>
      <c r="T114" s="12">
        <f t="shared" si="19"/>
        <v>103.17971803396161</v>
      </c>
    </row>
    <row r="115" spans="1:20" x14ac:dyDescent="0.25">
      <c r="A115" s="57">
        <f t="shared" si="20"/>
        <v>8.2248967333497376</v>
      </c>
      <c r="B115" s="12">
        <f t="shared" si="37"/>
        <v>1.3090329715329934</v>
      </c>
      <c r="C115" s="57" t="str">
        <f t="shared" si="21"/>
        <v>-64.0152617486634-143660.927710684i</v>
      </c>
      <c r="D115" s="57" t="str">
        <f t="shared" si="22"/>
        <v>3.89999999993405-24316.4147363662i</v>
      </c>
      <c r="E115" s="57" t="str">
        <f t="shared" si="23"/>
        <v>162.469532631251-0.00367922114770865i</v>
      </c>
      <c r="F115" s="57" t="str">
        <f t="shared" si="24"/>
        <v>3.83983983980153-50709.9072533847i</v>
      </c>
      <c r="G115" s="57" t="str">
        <f t="shared" si="25"/>
        <v>0.999999999990025-0.0000031583603455748i</v>
      </c>
      <c r="H115" s="57" t="str">
        <f t="shared" si="26"/>
        <v>165.00000354393+0.0936385995033623i</v>
      </c>
      <c r="I115" s="57" t="str">
        <f t="shared" si="27"/>
        <v>15.1827849863626-23604.0351029592i</v>
      </c>
      <c r="K115" s="57" t="str">
        <f t="shared" si="28"/>
        <v>0.0727272477423963-0.0000424246823794129i</v>
      </c>
      <c r="L115" s="57" t="str">
        <f t="shared" si="29"/>
        <v>0.000125-383.297836070737i</v>
      </c>
      <c r="M115" s="57" t="str">
        <f t="shared" si="30"/>
        <v>0.0015-184.775187844435i</v>
      </c>
      <c r="N115" s="57">
        <f t="shared" si="31"/>
        <v>89.974469021338564</v>
      </c>
      <c r="O115" s="57">
        <f t="shared" si="32"/>
        <v>103.14677419481396</v>
      </c>
      <c r="P115" s="371">
        <f t="shared" si="33"/>
        <v>103.14677419481396</v>
      </c>
      <c r="Q115" s="371">
        <f t="shared" si="34"/>
        <v>-90.025530978661436</v>
      </c>
      <c r="R115" s="12">
        <f t="shared" si="35"/>
        <v>89.974469021338564</v>
      </c>
      <c r="S115" s="57">
        <f t="shared" si="36"/>
        <v>1.3090329715329933E-3</v>
      </c>
      <c r="T115" s="12">
        <f t="shared" si="19"/>
        <v>103.14677419481396</v>
      </c>
    </row>
    <row r="116" spans="1:20" x14ac:dyDescent="0.25">
      <c r="A116" s="57">
        <f t="shared" si="20"/>
        <v>8.2561513409364675</v>
      </c>
      <c r="B116" s="12">
        <f t="shared" si="37"/>
        <v>1.3140072968248189</v>
      </c>
      <c r="C116" s="57" t="str">
        <f t="shared" si="21"/>
        <v>-64.0152615495595-143117.082484871i</v>
      </c>
      <c r="D116" s="57" t="str">
        <f t="shared" si="22"/>
        <v>3.89999999993353-24224.3621602792i</v>
      </c>
      <c r="E116" s="57" t="str">
        <f t="shared" si="23"/>
        <v>162.469532598276-0.00369320216540477i</v>
      </c>
      <c r="F116" s="57" t="str">
        <f t="shared" si="24"/>
        <v>3.83983983980125-50517.9390849542i</v>
      </c>
      <c r="G116" s="57" t="str">
        <f t="shared" si="25"/>
        <v>0.999999999989949-3.17036211488773E-06i</v>
      </c>
      <c r="H116" s="57" t="str">
        <f t="shared" si="26"/>
        <v>165.000003570916+0.0939944261875589i</v>
      </c>
      <c r="I116" s="57" t="str">
        <f t="shared" si="27"/>
        <v>15.1827849875462-23514.6793177318i</v>
      </c>
      <c r="K116" s="57" t="str">
        <f t="shared" si="28"/>
        <v>0.0727272475521501-0.000042585896059984i</v>
      </c>
      <c r="L116" s="57" t="str">
        <f t="shared" si="29"/>
        <v>0.000125-381.846818161723i</v>
      </c>
      <c r="M116" s="57" t="str">
        <f t="shared" si="30"/>
        <v>0.0015-184.075700183736i</v>
      </c>
      <c r="N116" s="57">
        <f t="shared" si="31"/>
        <v>89.974372003656541</v>
      </c>
      <c r="O116" s="57">
        <f t="shared" si="32"/>
        <v>103.11383035557311</v>
      </c>
      <c r="P116" s="371">
        <f t="shared" si="33"/>
        <v>103.11383035557311</v>
      </c>
      <c r="Q116" s="371">
        <f t="shared" si="34"/>
        <v>-90.025627996343459</v>
      </c>
      <c r="R116" s="12">
        <f t="shared" si="35"/>
        <v>89.974372003656541</v>
      </c>
      <c r="S116" s="57">
        <f t="shared" si="36"/>
        <v>1.3140072968248189E-3</v>
      </c>
      <c r="T116" s="12">
        <f t="shared" si="19"/>
        <v>103.11383035557311</v>
      </c>
    </row>
    <row r="117" spans="1:20" x14ac:dyDescent="0.25">
      <c r="A117" s="57">
        <f t="shared" si="20"/>
        <v>8.287524716032026</v>
      </c>
      <c r="B117" s="12">
        <f t="shared" si="37"/>
        <v>1.3190005245527532</v>
      </c>
      <c r="C117" s="57" t="str">
        <f t="shared" si="21"/>
        <v>-64.0152613489404-142575.296046339i</v>
      </c>
      <c r="D117" s="57" t="str">
        <f t="shared" si="22"/>
        <v>3.89999999993304-24132.6580597746i</v>
      </c>
      <c r="E117" s="57" t="str">
        <f t="shared" si="23"/>
        <v>162.46953256505-0.00370723631070899i</v>
      </c>
      <c r="F117" s="57" t="str">
        <f t="shared" si="24"/>
        <v>3.83983983980095-50326.6976340376i</v>
      </c>
      <c r="G117" s="57" t="str">
        <f t="shared" si="25"/>
        <v>0.999999999989872-3.18240949092407E-06i</v>
      </c>
      <c r="H117" s="57" t="str">
        <f t="shared" si="26"/>
        <v>165.000003598106+0.0943516050132246i</v>
      </c>
      <c r="I117" s="57" t="str">
        <f t="shared" si="27"/>
        <v>15.1827849887388-23425.6617990606i</v>
      </c>
      <c r="K117" s="57" t="str">
        <f t="shared" si="28"/>
        <v>0.0727272473604558-0.0000427477223512547i</v>
      </c>
      <c r="L117" s="57" t="str">
        <f t="shared" si="29"/>
        <v>0.000125-380.401293247383i</v>
      </c>
      <c r="M117" s="57" t="str">
        <f t="shared" si="30"/>
        <v>0.0015-183.378860513784i</v>
      </c>
      <c r="N117" s="57">
        <f t="shared" si="31"/>
        <v>89.974274617307756</v>
      </c>
      <c r="O117" s="57">
        <f t="shared" si="32"/>
        <v>103.08088651623855</v>
      </c>
      <c r="P117" s="371">
        <f t="shared" si="33"/>
        <v>103.08088651623855</v>
      </c>
      <c r="Q117" s="371">
        <f t="shared" si="34"/>
        <v>-90.025725382692244</v>
      </c>
      <c r="R117" s="12">
        <f t="shared" si="35"/>
        <v>89.974274617307756</v>
      </c>
      <c r="S117" s="57">
        <f t="shared" si="36"/>
        <v>1.3190005245527531E-3</v>
      </c>
      <c r="T117" s="12">
        <f t="shared" si="19"/>
        <v>103.08088651623855</v>
      </c>
    </row>
    <row r="118" spans="1:20" x14ac:dyDescent="0.25">
      <c r="A118" s="57">
        <f t="shared" si="20"/>
        <v>8.3190173099529474</v>
      </c>
      <c r="B118" s="12">
        <f t="shared" si="37"/>
        <v>1.3240127265460537</v>
      </c>
      <c r="C118" s="57" t="str">
        <f t="shared" si="21"/>
        <v>-64.0152611467947-142035.560601308i</v>
      </c>
      <c r="D118" s="57" t="str">
        <f t="shared" si="22"/>
        <v>3.89999999993252-24041.3011156582i</v>
      </c>
      <c r="E118" s="57" t="str">
        <f t="shared" si="23"/>
        <v>162.469532531572-0.0037213237855028i</v>
      </c>
      <c r="F118" s="57" t="str">
        <f t="shared" si="24"/>
        <v>3.83983983980065-50136.1801495623i</v>
      </c>
      <c r="G118" s="57" t="str">
        <f t="shared" si="25"/>
        <v>0.999999999989795-3.19450264698933E-06i</v>
      </c>
      <c r="H118" s="57" t="str">
        <f t="shared" si="26"/>
        <v>165.000003625503+0.0947101411184986i</v>
      </c>
      <c r="I118" s="57" t="str">
        <f t="shared" si="27"/>
        <v>15.1827849899404-23336.9812663989i</v>
      </c>
      <c r="K118" s="57" t="str">
        <f t="shared" si="28"/>
        <v>0.0727272471673019-0.0000429101635811306i</v>
      </c>
      <c r="L118" s="57" t="str">
        <f t="shared" si="29"/>
        <v>0.000125-378.961240533357i</v>
      </c>
      <c r="M118" s="57" t="str">
        <f t="shared" si="30"/>
        <v>0.0015-182.684658810305i</v>
      </c>
      <c r="N118" s="57">
        <f t="shared" si="31"/>
        <v>89.974176860891276</v>
      </c>
      <c r="O118" s="57">
        <f t="shared" si="32"/>
        <v>103.04794267680955</v>
      </c>
      <c r="P118" s="371">
        <f t="shared" si="33"/>
        <v>103.04794267680955</v>
      </c>
      <c r="Q118" s="371">
        <f t="shared" si="34"/>
        <v>-90.025823139108724</v>
      </c>
      <c r="R118" s="12">
        <f t="shared" si="35"/>
        <v>89.974176860891276</v>
      </c>
      <c r="S118" s="57">
        <f t="shared" si="36"/>
        <v>1.3240127265460536E-3</v>
      </c>
      <c r="T118" s="12">
        <f t="shared" si="19"/>
        <v>103.04794267680955</v>
      </c>
    </row>
    <row r="119" spans="1:20" x14ac:dyDescent="0.25">
      <c r="A119" s="57">
        <f t="shared" si="20"/>
        <v>8.3506295757307694</v>
      </c>
      <c r="B119" s="12">
        <f t="shared" si="37"/>
        <v>1.3290439749069287</v>
      </c>
      <c r="C119" s="57" t="str">
        <f t="shared" si="21"/>
        <v>-64.0152609431091-141497.868385499i</v>
      </c>
      <c r="D119" s="57" t="str">
        <f t="shared" si="22"/>
        <v>3.899999999932-23950.2900137296i</v>
      </c>
      <c r="E119" s="57" t="str">
        <f t="shared" si="23"/>
        <v>162.469532497838-0.00373546479243579i</v>
      </c>
      <c r="F119" s="57" t="str">
        <f t="shared" si="24"/>
        <v>3.83983983980036-49946.3838908704i</v>
      </c>
      <c r="G119" s="57" t="str">
        <f t="shared" si="25"/>
        <v>0.999999999989718-3.20664175704765E-06i</v>
      </c>
      <c r="H119" s="57" t="str">
        <f t="shared" si="26"/>
        <v>165.00000365311+0.0950700396610441i</v>
      </c>
      <c r="I119" s="57" t="str">
        <f t="shared" si="27"/>
        <v>15.1827849911513-23248.6364440477i</v>
      </c>
      <c r="K119" s="57" t="str">
        <f t="shared" si="28"/>
        <v>0.0727272469726769-0.0000430732220863631i</v>
      </c>
      <c r="L119" s="57" t="str">
        <f t="shared" si="29"/>
        <v>0.000125-377.526639304001i</v>
      </c>
      <c r="M119" s="57" t="str">
        <f t="shared" si="30"/>
        <v>0.0015-181.993085086974i</v>
      </c>
      <c r="N119" s="57">
        <f t="shared" si="31"/>
        <v>89.974078733000852</v>
      </c>
      <c r="O119" s="57">
        <f t="shared" si="32"/>
        <v>103.01499883728519</v>
      </c>
      <c r="P119" s="371">
        <f t="shared" si="33"/>
        <v>103.01499883728519</v>
      </c>
      <c r="Q119" s="371">
        <f t="shared" si="34"/>
        <v>-90.025921266999148</v>
      </c>
      <c r="R119" s="12">
        <f t="shared" si="35"/>
        <v>89.974078733000852</v>
      </c>
      <c r="S119" s="57">
        <f t="shared" si="36"/>
        <v>1.3290439749069286E-3</v>
      </c>
      <c r="T119" s="12">
        <f t="shared" si="19"/>
        <v>103.01499883728519</v>
      </c>
    </row>
    <row r="120" spans="1:20" x14ac:dyDescent="0.25">
      <c r="A120" s="57">
        <f t="shared" si="20"/>
        <v>8.3823619681185466</v>
      </c>
      <c r="B120" s="12">
        <f t="shared" si="37"/>
        <v>1.3340943420115752</v>
      </c>
      <c r="C120" s="57" t="str">
        <f t="shared" si="21"/>
        <v>-64.0152607378716-140962.211664031i</v>
      </c>
      <c r="D120" s="57" t="str">
        <f t="shared" si="22"/>
        <v>3.89999999993149-23859.6234447634i</v>
      </c>
      <c r="E120" s="57" t="str">
        <f t="shared" si="23"/>
        <v>162.469532463847-0.00374965953492611i</v>
      </c>
      <c r="F120" s="57" t="str">
        <f t="shared" si="24"/>
        <v>3.83983983980006-49757.306127679i</v>
      </c>
      <c r="G120" s="57" t="str">
        <f t="shared" si="25"/>
        <v>0.999999999989639-3.21882699572417E-06i</v>
      </c>
      <c r="H120" s="57" t="str">
        <f t="shared" si="26"/>
        <v>165.000003680926+0.0954313058181229i</v>
      </c>
      <c r="I120" s="57" t="str">
        <f t="shared" si="27"/>
        <v>15.1827849923713-23160.6260611367i</v>
      </c>
      <c r="K120" s="57" t="str">
        <f t="shared" si="28"/>
        <v>0.0727272467765702-0.0000432369002125839i</v>
      </c>
      <c r="L120" s="57" t="str">
        <f t="shared" si="29"/>
        <v>0.000125-376.097468922098i</v>
      </c>
      <c r="M120" s="57" t="str">
        <f t="shared" si="30"/>
        <v>0.0015-181.304129395272i</v>
      </c>
      <c r="N120" s="57">
        <f t="shared" si="31"/>
        <v>89.973980232224861</v>
      </c>
      <c r="O120" s="57">
        <f t="shared" si="32"/>
        <v>102.98205499766485</v>
      </c>
      <c r="P120" s="371">
        <f t="shared" si="33"/>
        <v>102.98205499766485</v>
      </c>
      <c r="Q120" s="371">
        <f t="shared" si="34"/>
        <v>-90.026019767775139</v>
      </c>
      <c r="R120" s="12">
        <f t="shared" si="35"/>
        <v>89.973980232224861</v>
      </c>
      <c r="S120" s="57">
        <f t="shared" si="36"/>
        <v>1.3340943420115752E-3</v>
      </c>
      <c r="T120" s="12">
        <f t="shared" si="19"/>
        <v>102.98205499766485</v>
      </c>
    </row>
    <row r="121" spans="1:20" x14ac:dyDescent="0.25">
      <c r="A121" s="57">
        <f t="shared" si="20"/>
        <v>8.4142149435973987</v>
      </c>
      <c r="B121" s="12">
        <f t="shared" si="37"/>
        <v>1.3391639005112193</v>
      </c>
      <c r="C121" s="57" t="str">
        <f t="shared" si="21"/>
        <v>-64.0152605310723-140428.582731303i</v>
      </c>
      <c r="D121" s="57" t="str">
        <f t="shared" si="22"/>
        <v>3.89999999993097-23769.3001044908i</v>
      </c>
      <c r="E121" s="57" t="str">
        <f t="shared" si="23"/>
        <v>162.469532429598-0.00376390821716685i</v>
      </c>
      <c r="F121" s="57" t="str">
        <f t="shared" si="24"/>
        <v>3.83983983979975-49568.9441400409i</v>
      </c>
      <c r="G121" s="57" t="str">
        <f t="shared" si="25"/>
        <v>0.99999999998956-3.23105853830767E-06i</v>
      </c>
      <c r="H121" s="57" t="str">
        <f t="shared" si="26"/>
        <v>165.000003708954+0.0957939447866717i</v>
      </c>
      <c r="I121" s="57" t="str">
        <f t="shared" si="27"/>
        <v>15.1827849936006-23072.9488516072i</v>
      </c>
      <c r="K121" s="57" t="str">
        <f t="shared" si="28"/>
        <v>0.0727272465789702-0.0000434012003143373i</v>
      </c>
      <c r="L121" s="57" t="str">
        <f t="shared" si="29"/>
        <v>0.000125-374.673708828549i</v>
      </c>
      <c r="M121" s="57" t="str">
        <f t="shared" si="30"/>
        <v>0.0015-180.61778182434i</v>
      </c>
      <c r="N121" s="57">
        <f t="shared" si="31"/>
        <v>89.973881357146382</v>
      </c>
      <c r="O121" s="57">
        <f t="shared" si="32"/>
        <v>102.94911115794787</v>
      </c>
      <c r="P121" s="371">
        <f t="shared" si="33"/>
        <v>102.94911115794787</v>
      </c>
      <c r="Q121" s="371">
        <f t="shared" si="34"/>
        <v>-90.026118642853618</v>
      </c>
      <c r="R121" s="12">
        <f t="shared" si="35"/>
        <v>89.973881357146382</v>
      </c>
      <c r="S121" s="57">
        <f t="shared" si="36"/>
        <v>1.3391639005112192E-3</v>
      </c>
      <c r="T121" s="12">
        <f t="shared" si="19"/>
        <v>102.94911115794787</v>
      </c>
    </row>
    <row r="122" spans="1:20" x14ac:dyDescent="0.25">
      <c r="A122" s="57">
        <f t="shared" si="20"/>
        <v>8.4461889603830684</v>
      </c>
      <c r="B122" s="12">
        <f t="shared" si="37"/>
        <v>1.3442527233331618</v>
      </c>
      <c r="C122" s="57" t="str">
        <f t="shared" si="21"/>
        <v>-64.0152603226979-139896.973910883i</v>
      </c>
      <c r="D122" s="57" t="str">
        <f t="shared" si="22"/>
        <v>3.89999999993044-23679.3186935802i</v>
      </c>
      <c r="E122" s="57" t="str">
        <f t="shared" si="23"/>
        <v>162.469532395087-0.00377821104412554i</v>
      </c>
      <c r="F122" s="57" t="str">
        <f t="shared" si="24"/>
        <v>3.83983983979945-49381.2952183058i</v>
      </c>
      <c r="G122" s="57" t="str">
        <f t="shared" si="25"/>
        <v>0.999999999989481-3.24333656075298E-06i</v>
      </c>
      <c r="H122" s="57" t="str">
        <f t="shared" si="26"/>
        <v>165.000003737196+0.0961579617833742i</v>
      </c>
      <c r="I122" s="57" t="str">
        <f t="shared" si="27"/>
        <v>15.1827849948393-22985.6035541932i</v>
      </c>
      <c r="K122" s="57" t="str">
        <f t="shared" si="28"/>
        <v>0.0727272463798656-0.0000435661247551149i</v>
      </c>
      <c r="L122" s="57" t="str">
        <f t="shared" si="29"/>
        <v>0.000125-373.255338542089i</v>
      </c>
      <c r="M122" s="57" t="str">
        <f t="shared" si="30"/>
        <v>0.0015-179.934032500837i</v>
      </c>
      <c r="N122" s="57">
        <f t="shared" si="31"/>
        <v>89.973782106343052</v>
      </c>
      <c r="O122" s="57">
        <f t="shared" si="32"/>
        <v>102.91616731813346</v>
      </c>
      <c r="P122" s="371">
        <f t="shared" si="33"/>
        <v>102.91616731813346</v>
      </c>
      <c r="Q122" s="371">
        <f t="shared" si="34"/>
        <v>-90.026217893656948</v>
      </c>
      <c r="R122" s="12">
        <f t="shared" si="35"/>
        <v>89.973782106343052</v>
      </c>
      <c r="S122" s="57">
        <f t="shared" si="36"/>
        <v>1.3442527233331618E-3</v>
      </c>
      <c r="T122" s="12">
        <f t="shared" si="19"/>
        <v>102.91616731813346</v>
      </c>
    </row>
    <row r="123" spans="1:20" x14ac:dyDescent="0.25">
      <c r="A123" s="57">
        <f t="shared" si="20"/>
        <v>8.4782844784325224</v>
      </c>
      <c r="B123" s="12">
        <f t="shared" si="37"/>
        <v>1.3493608836818278</v>
      </c>
      <c r="C123" s="57" t="str">
        <f t="shared" si="21"/>
        <v>-64.0152601127374-139367.377555399i</v>
      </c>
      <c r="D123" s="57" t="str">
        <f t="shared" si="22"/>
        <v>3.8999999999299-23589.6779176186i</v>
      </c>
      <c r="E123" s="57" t="str">
        <f t="shared" si="23"/>
        <v>162.469532360314-0.00379256822154903i</v>
      </c>
      <c r="F123" s="57" t="str">
        <f t="shared" si="24"/>
        <v>3.83983983979914-49194.356663081i</v>
      </c>
      <c r="G123" s="57" t="str">
        <f t="shared" si="25"/>
        <v>0.999999999989401-3.25566123968358E-06i</v>
      </c>
      <c r="H123" s="57" t="str">
        <f t="shared" si="26"/>
        <v>165.000003765653+0.0965233620447396i</v>
      </c>
      <c r="I123" s="57" t="str">
        <f t="shared" si="27"/>
        <v>15.1827849960875-22898.5889124032i</v>
      </c>
      <c r="K123" s="57" t="str">
        <f t="shared" si="28"/>
        <v>0.0727272461792449-0.0000437316759073898i</v>
      </c>
      <c r="L123" s="57" t="str">
        <f t="shared" si="29"/>
        <v>0.000125-371.842337658984i</v>
      </c>
      <c r="M123" s="57" t="str">
        <f t="shared" si="30"/>
        <v>0.0015-179.252871588799i</v>
      </c>
      <c r="N123" s="57">
        <f t="shared" si="31"/>
        <v>89.973682478387119</v>
      </c>
      <c r="O123" s="57">
        <f t="shared" si="32"/>
        <v>102.88322347822083</v>
      </c>
      <c r="P123" s="371">
        <f t="shared" si="33"/>
        <v>102.88322347822083</v>
      </c>
      <c r="Q123" s="371">
        <f t="shared" si="34"/>
        <v>-90.026317521612881</v>
      </c>
      <c r="R123" s="12">
        <f t="shared" si="35"/>
        <v>89.973682478387119</v>
      </c>
      <c r="S123" s="57">
        <f t="shared" si="36"/>
        <v>1.3493608836818278E-3</v>
      </c>
      <c r="T123" s="12">
        <f t="shared" si="19"/>
        <v>102.88322347822083</v>
      </c>
    </row>
    <row r="124" spans="1:20" x14ac:dyDescent="0.25">
      <c r="A124" s="57">
        <f t="shared" si="20"/>
        <v>8.5105019594505666</v>
      </c>
      <c r="B124" s="12">
        <f t="shared" si="37"/>
        <v>1.3544884550398189</v>
      </c>
      <c r="C124" s="57" t="str">
        <f t="shared" si="21"/>
        <v>-64.0152599011787-138839.786046431i</v>
      </c>
      <c r="D124" s="57" t="str">
        <f t="shared" si="22"/>
        <v>3.89999999992937-23500.3764870936i</v>
      </c>
      <c r="E124" s="57" t="str">
        <f t="shared" si="23"/>
        <v>162.469532325276-0.00380697995596599i</v>
      </c>
      <c r="F124" s="57" t="str">
        <f t="shared" si="24"/>
        <v>3.83983983979883-49008.1257851924i</v>
      </c>
      <c r="G124" s="57" t="str">
        <f t="shared" si="25"/>
        <v>0.99999999998932-3.26803275239412E-06i</v>
      </c>
      <c r="H124" s="57" t="str">
        <f t="shared" si="26"/>
        <v>165.000003794325+0.0968901508271728i</v>
      </c>
      <c r="I124" s="57" t="str">
        <f t="shared" si="27"/>
        <v>15.1827849973451-22811.903674502i</v>
      </c>
      <c r="K124" s="57" t="str">
        <f t="shared" si="28"/>
        <v>0.0727272459770969-0.0000438978561526497i</v>
      </c>
      <c r="L124" s="57" t="str">
        <f t="shared" si="29"/>
        <v>0.000125-370.434685852744i</v>
      </c>
      <c r="M124" s="57" t="str">
        <f t="shared" si="30"/>
        <v>0.0015-178.574289289499i</v>
      </c>
      <c r="N124" s="57">
        <f t="shared" si="31"/>
        <v>89.973582471845404</v>
      </c>
      <c r="O124" s="57">
        <f t="shared" si="32"/>
        <v>102.85027963820934</v>
      </c>
      <c r="P124" s="371">
        <f t="shared" si="33"/>
        <v>102.85027963820934</v>
      </c>
      <c r="Q124" s="371">
        <f t="shared" si="34"/>
        <v>-90.026417528154596</v>
      </c>
      <c r="R124" s="12">
        <f t="shared" si="35"/>
        <v>89.973582471845404</v>
      </c>
      <c r="S124" s="57">
        <f t="shared" si="36"/>
        <v>1.3544884550398188E-3</v>
      </c>
      <c r="T124" s="12">
        <f t="shared" si="19"/>
        <v>102.85027963820934</v>
      </c>
    </row>
    <row r="125" spans="1:20" x14ac:dyDescent="0.25">
      <c r="A125" s="57">
        <f t="shared" si="20"/>
        <v>8.5428418668964792</v>
      </c>
      <c r="B125" s="12">
        <f t="shared" si="37"/>
        <v>1.3596355111689702</v>
      </c>
      <c r="C125" s="57" t="str">
        <f t="shared" si="21"/>
        <v>-64.0152596880082-138314.191794397i</v>
      </c>
      <c r="D125" s="57" t="str">
        <f t="shared" si="22"/>
        <v>3.89999999992885-23411.4131173739i</v>
      </c>
      <c r="E125" s="57" t="str">
        <f t="shared" si="23"/>
        <v>162.469532289972-0.00382144645468916i</v>
      </c>
      <c r="F125" s="57" t="str">
        <f t="shared" si="24"/>
        <v>3.83983983979852-48822.5999056465i</v>
      </c>
      <c r="G125" s="57" t="str">
        <f t="shared" si="25"/>
        <v>0.999999999989239-3.28045127685295E-06i</v>
      </c>
      <c r="H125" s="57" t="str">
        <f t="shared" si="26"/>
        <v>165.000003823217+0.097258333407056i</v>
      </c>
      <c r="I125" s="57" t="str">
        <f t="shared" si="27"/>
        <v>15.1827849986123-22725.5465934939i</v>
      </c>
      <c r="K125" s="57" t="str">
        <f t="shared" si="28"/>
        <v>0.0727272457734094-0.0000440646678814317i</v>
      </c>
      <c r="L125" s="57" t="str">
        <f t="shared" si="29"/>
        <v>0.000125-369.032362873824i</v>
      </c>
      <c r="M125" s="57" t="str">
        <f t="shared" si="30"/>
        <v>0.0015-177.898275841302i</v>
      </c>
      <c r="N125" s="57">
        <f t="shared" si="31"/>
        <v>89.973482085279301</v>
      </c>
      <c r="O125" s="57">
        <f t="shared" si="32"/>
        <v>102.81733579809816</v>
      </c>
      <c r="P125" s="371">
        <f t="shared" si="33"/>
        <v>102.81733579809816</v>
      </c>
      <c r="Q125" s="371">
        <f t="shared" si="34"/>
        <v>-90.026517914720699</v>
      </c>
      <c r="R125" s="12">
        <f t="shared" si="35"/>
        <v>89.973482085279301</v>
      </c>
      <c r="S125" s="57">
        <f t="shared" si="36"/>
        <v>1.3596355111689701E-3</v>
      </c>
      <c r="T125" s="12">
        <f t="shared" si="19"/>
        <v>102.81733579809816</v>
      </c>
    </row>
    <row r="126" spans="1:20" x14ac:dyDescent="0.25">
      <c r="A126" s="57">
        <f t="shared" si="20"/>
        <v>8.5753046659906857</v>
      </c>
      <c r="B126" s="12">
        <f t="shared" si="37"/>
        <v>1.3648021261114123</v>
      </c>
      <c r="C126" s="57" t="str">
        <f t="shared" si="21"/>
        <v>-64.0152594732141-137790.587238446i</v>
      </c>
      <c r="D126" s="57" t="str">
        <f t="shared" si="22"/>
        <v>3.89999999992831-23322.7865286917i</v>
      </c>
      <c r="E126" s="57" t="str">
        <f t="shared" si="23"/>
        <v>162.469532254398-0.00383596792582054i</v>
      </c>
      <c r="F126" s="57" t="str">
        <f t="shared" si="24"/>
        <v>3.8398398397982-48637.7763555912i</v>
      </c>
      <c r="G126" s="57" t="str">
        <f t="shared" si="25"/>
        <v>0.999999999989157-3.29291699170471E-06i</v>
      </c>
      <c r="H126" s="57" t="str">
        <f t="shared" si="26"/>
        <v>165.000003852329+0.0976279150808192i</v>
      </c>
      <c r="I126" s="57" t="str">
        <f t="shared" si="27"/>
        <v>15.1827849998891-22639.5164271031i</v>
      </c>
      <c r="K126" s="57" t="str">
        <f t="shared" si="28"/>
        <v>0.0727272455681709-0.000044232113493357i</v>
      </c>
      <c r="L126" s="57" t="str">
        <f t="shared" si="29"/>
        <v>0.000125-367.635348549336i</v>
      </c>
      <c r="M126" s="57" t="str">
        <f t="shared" si="30"/>
        <v>0.0015-177.224821519528i</v>
      </c>
      <c r="N126" s="57">
        <f t="shared" si="31"/>
        <v>89.973381317244716</v>
      </c>
      <c r="O126" s="57">
        <f t="shared" si="32"/>
        <v>102.78439195788644</v>
      </c>
      <c r="P126" s="371">
        <f t="shared" si="33"/>
        <v>102.78439195788644</v>
      </c>
      <c r="Q126" s="371">
        <f t="shared" si="34"/>
        <v>-90.026618682755284</v>
      </c>
      <c r="R126" s="12">
        <f t="shared" si="35"/>
        <v>89.973381317244716</v>
      </c>
      <c r="S126" s="57">
        <f t="shared" si="36"/>
        <v>1.3648021261114124E-3</v>
      </c>
      <c r="T126" s="12">
        <f t="shared" si="19"/>
        <v>102.78439195788644</v>
      </c>
    </row>
    <row r="127" spans="1:20" x14ac:dyDescent="0.25">
      <c r="A127" s="57">
        <f t="shared" si="20"/>
        <v>8.6078908237214513</v>
      </c>
      <c r="B127" s="12">
        <f t="shared" si="37"/>
        <v>1.3699883741906356</v>
      </c>
      <c r="C127" s="57" t="str">
        <f t="shared" si="21"/>
        <v>-64.0152592567852-137268.964846353i</v>
      </c>
      <c r="D127" s="57" t="str">
        <f t="shared" si="22"/>
        <v>3.89999999992776-23234.4954461238i</v>
      </c>
      <c r="E127" s="57" t="str">
        <f t="shared" si="23"/>
        <v>162.469532218554-0.00385054457825144i</v>
      </c>
      <c r="F127" s="57" t="str">
        <f t="shared" si="24"/>
        <v>3.83983983979789-48453.6524762776i</v>
      </c>
      <c r="G127" s="57" t="str">
        <f t="shared" si="25"/>
        <v>0.999999999989074-3.30543007627293E-06i</v>
      </c>
      <c r="H127" s="57" t="str">
        <f t="shared" si="26"/>
        <v>165.000003881662+0.0979989011650215i</v>
      </c>
      <c r="I127" s="57" t="str">
        <f t="shared" si="27"/>
        <v>15.1827850011757-22553.8119377566i</v>
      </c>
      <c r="K127" s="57" t="str">
        <f t="shared" si="28"/>
        <v>0.0727272453613695-0.0000444001953971656i</v>
      </c>
      <c r="L127" s="57" t="str">
        <f t="shared" si="29"/>
        <v>0.000125-366.243622782762i</v>
      </c>
      <c r="M127" s="57" t="str">
        <f t="shared" si="30"/>
        <v>0.0015-176.55391663631i</v>
      </c>
      <c r="N127" s="57">
        <f t="shared" si="31"/>
        <v>89.973280166292042</v>
      </c>
      <c r="O127" s="57">
        <f t="shared" si="32"/>
        <v>102.75144811757357</v>
      </c>
      <c r="P127" s="371">
        <f t="shared" si="33"/>
        <v>102.75144811757357</v>
      </c>
      <c r="Q127" s="371">
        <f t="shared" si="34"/>
        <v>-90.026719833707958</v>
      </c>
      <c r="R127" s="12">
        <f t="shared" si="35"/>
        <v>89.973280166292042</v>
      </c>
      <c r="S127" s="57">
        <f t="shared" si="36"/>
        <v>1.3699883741906357E-3</v>
      </c>
      <c r="T127" s="12">
        <f t="shared" si="19"/>
        <v>102.75144811757357</v>
      </c>
    </row>
    <row r="128" spans="1:20" x14ac:dyDescent="0.25">
      <c r="A128" s="57">
        <f t="shared" si="20"/>
        <v>8.6406008088515911</v>
      </c>
      <c r="B128" s="12">
        <f t="shared" si="37"/>
        <v>1.37519433001256</v>
      </c>
      <c r="C128" s="57" t="str">
        <f t="shared" si="21"/>
        <v>-64.0152590387079-136749.317114405i</v>
      </c>
      <c r="D128" s="57" t="str">
        <f t="shared" si="22"/>
        <v>3.89999999992721-23146.5385995732i</v>
      </c>
      <c r="E128" s="57" t="str">
        <f t="shared" si="23"/>
        <v>162.469532182437-0.00386517662166748i</v>
      </c>
      <c r="F128" s="57" t="str">
        <f t="shared" si="24"/>
        <v>3.83983983979757-48270.225619022i</v>
      </c>
      <c r="G128" s="57" t="str">
        <f t="shared" si="25"/>
        <v>0.999999999988991-3.31799071056248E-06i</v>
      </c>
      <c r="H128" s="57" t="str">
        <f t="shared" si="26"/>
        <v>165.000003911219+0.098371296996422i</v>
      </c>
      <c r="I128" s="57" t="str">
        <f t="shared" si="27"/>
        <v>15.182785002472-22468.4318925668i</v>
      </c>
      <c r="K128" s="57" t="str">
        <f t="shared" si="28"/>
        <v>0.0727272451529937-0.0000445689160107501i</v>
      </c>
      <c r="L128" s="57" t="str">
        <f t="shared" si="29"/>
        <v>0.000125-364.857165553658i</v>
      </c>
      <c r="M128" s="57" t="str">
        <f t="shared" si="30"/>
        <v>0.0015-175.885551540456i</v>
      </c>
      <c r="N128" s="57">
        <f t="shared" si="31"/>
        <v>89.973178630966274</v>
      </c>
      <c r="O128" s="57">
        <f t="shared" si="32"/>
        <v>102.71850427715883</v>
      </c>
      <c r="P128" s="371">
        <f t="shared" si="33"/>
        <v>102.71850427715883</v>
      </c>
      <c r="Q128" s="371">
        <f t="shared" si="34"/>
        <v>-90.026821369033726</v>
      </c>
      <c r="R128" s="12">
        <f t="shared" si="35"/>
        <v>89.973178630966274</v>
      </c>
      <c r="S128" s="57">
        <f t="shared" si="36"/>
        <v>1.37519433001256E-3</v>
      </c>
      <c r="T128" s="12">
        <f t="shared" si="19"/>
        <v>102.71850427715883</v>
      </c>
    </row>
    <row r="129" spans="1:20" x14ac:dyDescent="0.25">
      <c r="A129" s="57">
        <f t="shared" si="20"/>
        <v>8.6734350919252279</v>
      </c>
      <c r="B129" s="12">
        <f t="shared" si="37"/>
        <v>1.3804200684666077</v>
      </c>
      <c r="C129" s="57" t="str">
        <f t="shared" si="21"/>
        <v>-64.01525881897-136231.636567291i</v>
      </c>
      <c r="D129" s="57" t="str">
        <f t="shared" si="22"/>
        <v>3.89999999992666-23058.9147237513i</v>
      </c>
      <c r="E129" s="57" t="str">
        <f t="shared" si="23"/>
        <v>162.469532146044-0.00387986426655188i</v>
      </c>
      <c r="F129" s="57" t="str">
        <f t="shared" si="24"/>
        <v>3.83983983979724-48087.4931451673i</v>
      </c>
      <c r="G129" s="57" t="str">
        <f t="shared" si="25"/>
        <v>0.999999999988907-3.33059907526234E-06i</v>
      </c>
      <c r="H129" s="57" t="str">
        <f t="shared" si="26"/>
        <v>165.000003941001+0.098745107932062i</v>
      </c>
      <c r="I129" s="57" t="str">
        <f t="shared" si="27"/>
        <v>15.1827850037783-22383.375063313i</v>
      </c>
      <c r="K129" s="57" t="str">
        <f t="shared" si="28"/>
        <v>0.0727272449430308-0.0000447382777611905i</v>
      </c>
      <c r="L129" s="57" t="str">
        <f t="shared" si="29"/>
        <v>0.000125-363.475956917372i</v>
      </c>
      <c r="M129" s="57" t="str">
        <f t="shared" si="30"/>
        <v>0.0015-175.219716617311i</v>
      </c>
      <c r="N129" s="57">
        <f t="shared" si="31"/>
        <v>89.973076709806719</v>
      </c>
      <c r="O129" s="57">
        <f t="shared" si="32"/>
        <v>102.68556043664114</v>
      </c>
      <c r="P129" s="371">
        <f t="shared" si="33"/>
        <v>102.68556043664114</v>
      </c>
      <c r="Q129" s="371">
        <f t="shared" si="34"/>
        <v>-90.026923290193281</v>
      </c>
      <c r="R129" s="12">
        <f t="shared" si="35"/>
        <v>89.973076709806719</v>
      </c>
      <c r="S129" s="57">
        <f t="shared" si="36"/>
        <v>1.3804200684666076E-3</v>
      </c>
      <c r="T129" s="12">
        <f t="shared" si="19"/>
        <v>102.68556043664114</v>
      </c>
    </row>
    <row r="130" spans="1:20" x14ac:dyDescent="0.25">
      <c r="A130" s="57">
        <f t="shared" si="20"/>
        <v>8.7063941452745439</v>
      </c>
      <c r="B130" s="12">
        <f t="shared" si="37"/>
        <v>1.3856656647267809</v>
      </c>
      <c r="C130" s="57" t="str">
        <f t="shared" si="21"/>
        <v>-64.015258597559-135715.915758008i</v>
      </c>
      <c r="D130" s="57" t="str">
        <f t="shared" si="22"/>
        <v>3.8999999999261-22971.6225581591i</v>
      </c>
      <c r="E130" s="57" t="str">
        <f t="shared" si="23"/>
        <v>162.469532109375-0.00389460772418501i</v>
      </c>
      <c r="F130" s="57" t="str">
        <f t="shared" si="24"/>
        <v>3.83983983979692-47905.4524260458i</v>
      </c>
      <c r="G130" s="57" t="str">
        <f t="shared" si="25"/>
        <v>0.999999999988823-3.34325535174806E-06i</v>
      </c>
      <c r="H130" s="57" t="str">
        <f t="shared" si="26"/>
        <v>165.000003971009+0.0991203393493378i</v>
      </c>
      <c r="I130" s="57" t="str">
        <f t="shared" si="27"/>
        <v>15.1827850050944-22298.640226424i</v>
      </c>
      <c r="K130" s="57" t="str">
        <f t="shared" si="28"/>
        <v>0.0727272447314696-0.0000449082830847908i</v>
      </c>
      <c r="L130" s="57" t="str">
        <f t="shared" si="29"/>
        <v>0.000125-362.099977004754i</v>
      </c>
      <c r="M130" s="57" t="str">
        <f t="shared" si="30"/>
        <v>0.0015-174.556402288614i</v>
      </c>
      <c r="N130" s="57">
        <f t="shared" si="31"/>
        <v>89.972974401347258</v>
      </c>
      <c r="O130" s="57">
        <f t="shared" si="32"/>
        <v>102.65261659602011</v>
      </c>
      <c r="P130" s="371">
        <f t="shared" si="33"/>
        <v>102.65261659602011</v>
      </c>
      <c r="Q130" s="371">
        <f t="shared" si="34"/>
        <v>-90.027025598652742</v>
      </c>
      <c r="R130" s="12">
        <f t="shared" si="35"/>
        <v>89.972974401347258</v>
      </c>
      <c r="S130" s="57">
        <f t="shared" si="36"/>
        <v>1.3856656647267809E-3</v>
      </c>
      <c r="T130" s="12">
        <f t="shared" si="19"/>
        <v>102.65261659602011</v>
      </c>
    </row>
    <row r="131" spans="1:20" x14ac:dyDescent="0.25">
      <c r="A131" s="57">
        <f t="shared" si="20"/>
        <v>8.7394784430265879</v>
      </c>
      <c r="B131" s="12">
        <f t="shared" si="37"/>
        <v>1.3909311942527427</v>
      </c>
      <c r="C131" s="57" t="str">
        <f t="shared" si="21"/>
        <v>-64.0152583744623-135202.147267734i</v>
      </c>
      <c r="D131" s="57" t="str">
        <f t="shared" si="22"/>
        <v>3.89999999992554-22884.6608470694i</v>
      </c>
      <c r="E131" s="57" t="str">
        <f t="shared" si="23"/>
        <v>162.469532072426-0.00390940720665418i</v>
      </c>
      <c r="F131" s="57" t="str">
        <f t="shared" si="24"/>
        <v>3.8398398397966-47724.1008429403i</v>
      </c>
      <c r="G131" s="57" t="str">
        <f t="shared" si="25"/>
        <v>0.999999999988737-3.35595972208441E-06i</v>
      </c>
      <c r="H131" s="57" t="str">
        <f t="shared" si="26"/>
        <v>165.000004001246+0.0994969966460815i</v>
      </c>
      <c r="I131" s="57" t="str">
        <f t="shared" si="27"/>
        <v>15.1827850064207-22214.2261629609i</v>
      </c>
      <c r="K131" s="57" t="str">
        <f t="shared" si="28"/>
        <v>0.0727272445182973-0.0000450789344271115i</v>
      </c>
      <c r="L131" s="57" t="str">
        <f t="shared" si="29"/>
        <v>0.000125-360.729206021871i</v>
      </c>
      <c r="M131" s="57" t="str">
        <f t="shared" si="30"/>
        <v>0.0015-173.895599012367i</v>
      </c>
      <c r="N131" s="57">
        <f t="shared" si="31"/>
        <v>89.972871704116145</v>
      </c>
      <c r="O131" s="57">
        <f t="shared" si="32"/>
        <v>102.6196727552946</v>
      </c>
      <c r="P131" s="371">
        <f t="shared" si="33"/>
        <v>102.6196727552946</v>
      </c>
      <c r="Q131" s="371">
        <f t="shared" si="34"/>
        <v>-90.027128295883855</v>
      </c>
      <c r="R131" s="12">
        <f t="shared" si="35"/>
        <v>89.972871704116145</v>
      </c>
      <c r="S131" s="57">
        <f t="shared" si="36"/>
        <v>1.3909311942527428E-3</v>
      </c>
      <c r="T131" s="12">
        <f t="shared" si="19"/>
        <v>102.6196727552946</v>
      </c>
    </row>
    <row r="132" spans="1:20" x14ac:dyDescent="0.25">
      <c r="A132" s="57">
        <f t="shared" si="20"/>
        <v>8.7726884611100893</v>
      </c>
      <c r="B132" s="12">
        <f t="shared" si="37"/>
        <v>1.3962167327909032</v>
      </c>
      <c r="C132" s="57" t="str">
        <f t="shared" si="21"/>
        <v>-64.0152581496669-134690.323705741i</v>
      </c>
      <c r="D132" s="57" t="str">
        <f t="shared" si="22"/>
        <v>3.89999999992497-22798.0283395091i</v>
      </c>
      <c r="E132" s="57" t="str">
        <f t="shared" si="23"/>
        <v>162.469532035196-0.00392426292684825i</v>
      </c>
      <c r="F132" s="57" t="str">
        <f t="shared" si="24"/>
        <v>3.83983983979626-47543.4357870477i</v>
      </c>
      <c r="G132" s="57" t="str">
        <f t="shared" si="25"/>
        <v>0.999999999988652-3.36871236902804E-06i</v>
      </c>
      <c r="H132" s="57" t="str">
        <f t="shared" si="26"/>
        <v>165.000004031713+0.0998750852406347i</v>
      </c>
      <c r="I132" s="57" t="str">
        <f t="shared" si="27"/>
        <v>15.1827850077569-22130.131658599i</v>
      </c>
      <c r="K132" s="57" t="str">
        <f t="shared" si="28"/>
        <v>0.072727244303502-0.0000452502342430064i</v>
      </c>
      <c r="L132" s="57" t="str">
        <f t="shared" si="29"/>
        <v>0.000125-359.363624249722i</v>
      </c>
      <c r="M132" s="57" t="str">
        <f t="shared" si="30"/>
        <v>0.0015-173.237297282693i</v>
      </c>
      <c r="N132" s="57">
        <f t="shared" si="31"/>
        <v>89.97276861663606</v>
      </c>
      <c r="O132" s="57">
        <f t="shared" si="32"/>
        <v>102.5867289144641</v>
      </c>
      <c r="P132" s="371">
        <f t="shared" si="33"/>
        <v>102.5867289144641</v>
      </c>
      <c r="Q132" s="371">
        <f t="shared" si="34"/>
        <v>-90.02723138336394</v>
      </c>
      <c r="R132" s="12">
        <f t="shared" si="35"/>
        <v>89.97276861663606</v>
      </c>
      <c r="S132" s="57">
        <f t="shared" si="36"/>
        <v>1.3962167327909033E-3</v>
      </c>
      <c r="T132" s="12">
        <f t="shared" si="19"/>
        <v>102.5867289144641</v>
      </c>
    </row>
    <row r="133" spans="1:20" x14ac:dyDescent="0.25">
      <c r="A133" s="57">
        <f t="shared" si="20"/>
        <v>8.8060246772623074</v>
      </c>
      <c r="B133" s="12">
        <f t="shared" si="37"/>
        <v>1.4015223563755086</v>
      </c>
      <c r="C133" s="57" t="str">
        <f t="shared" si="21"/>
        <v>-64.0152579231594-134180.437709272i</v>
      </c>
      <c r="D133" s="57" t="str">
        <f t="shared" si="22"/>
        <v>3.89999999992439-22711.7237892402i</v>
      </c>
      <c r="E133" s="57" t="str">
        <f t="shared" si="23"/>
        <v>162.469531997683-0.00393917509846838i</v>
      </c>
      <c r="F133" s="57" t="str">
        <f t="shared" si="24"/>
        <v>3.83983983979593-47363.4546594403i</v>
      </c>
      <c r="G133" s="57" t="str">
        <f t="shared" si="25"/>
        <v>0.999999999988565-3.38151347603006E-06i</v>
      </c>
      <c r="H133" s="57" t="str">
        <f t="shared" si="26"/>
        <v>165.000004062413+0.100254610571931i</v>
      </c>
      <c r="I133" s="57" t="str">
        <f t="shared" si="27"/>
        <v>15.1827850091034-22046.3555036107i</v>
      </c>
      <c r="K133" s="57" t="str">
        <f t="shared" si="28"/>
        <v>0.0727272440870707-0.0000454221849966573i</v>
      </c>
      <c r="L133" s="57" t="str">
        <f t="shared" si="29"/>
        <v>0.000125-358.003212043955i</v>
      </c>
      <c r="M133" s="57" t="str">
        <f t="shared" si="30"/>
        <v>0.0015-172.5814876297i</v>
      </c>
      <c r="N133" s="57">
        <f t="shared" si="31"/>
        <v>89.972665137424045</v>
      </c>
      <c r="O133" s="57">
        <f t="shared" si="32"/>
        <v>102.55378507352761</v>
      </c>
      <c r="P133" s="371">
        <f t="shared" si="33"/>
        <v>102.55378507352761</v>
      </c>
      <c r="Q133" s="371">
        <f t="shared" si="34"/>
        <v>-90.027334862575955</v>
      </c>
      <c r="R133" s="12">
        <f t="shared" si="35"/>
        <v>89.972665137424045</v>
      </c>
      <c r="S133" s="57">
        <f t="shared" si="36"/>
        <v>1.4015223563755086E-3</v>
      </c>
      <c r="T133" s="12">
        <f t="shared" si="19"/>
        <v>102.55378507352761</v>
      </c>
    </row>
    <row r="134" spans="1:20" x14ac:dyDescent="0.25">
      <c r="A134" s="57">
        <f t="shared" si="20"/>
        <v>8.8394875710359049</v>
      </c>
      <c r="B134" s="12">
        <f t="shared" si="37"/>
        <v>1.4068481413297356</v>
      </c>
      <c r="C134" s="57" t="str">
        <f t="shared" si="21"/>
        <v>-64.0152576949278-133672.481943448i</v>
      </c>
      <c r="D134" s="57" t="str">
        <f t="shared" si="22"/>
        <v>3.89999999992382-22625.745954743i</v>
      </c>
      <c r="E134" s="57" t="str">
        <f t="shared" si="23"/>
        <v>162.469531959883-0.00395414393602582i</v>
      </c>
      <c r="F134" s="57" t="str">
        <f t="shared" si="24"/>
        <v>3.8398398397956-47184.1548710293i</v>
      </c>
      <c r="G134" s="57" t="str">
        <f t="shared" si="25"/>
        <v>0.999999999988478-3.39436322723868E-06i</v>
      </c>
      <c r="H134" s="57" t="str">
        <f t="shared" si="26"/>
        <v>165.000004093346+0.100635578099571i</v>
      </c>
      <c r="I134" s="57" t="str">
        <f t="shared" si="27"/>
        <v>15.1827850104602-21962.8964928478i</v>
      </c>
      <c r="K134" s="57" t="str">
        <f t="shared" si="28"/>
        <v>0.0727272438689917-0.0000455947891616109i</v>
      </c>
      <c r="L134" s="57" t="str">
        <f t="shared" si="29"/>
        <v>0.000125-356.647949834583i</v>
      </c>
      <c r="M134" s="57" t="str">
        <f t="shared" si="30"/>
        <v>0.0015-171.928160619346i</v>
      </c>
      <c r="N134" s="57">
        <f t="shared" si="31"/>
        <v>89.97256126499154</v>
      </c>
      <c r="O134" s="57">
        <f t="shared" si="32"/>
        <v>102.52084123248444</v>
      </c>
      <c r="P134" s="371">
        <f t="shared" si="33"/>
        <v>102.52084123248444</v>
      </c>
      <c r="Q134" s="371">
        <f t="shared" si="34"/>
        <v>-90.02743873500846</v>
      </c>
      <c r="R134" s="12">
        <f t="shared" si="35"/>
        <v>89.97256126499154</v>
      </c>
      <c r="S134" s="57">
        <f t="shared" si="36"/>
        <v>1.4068481413297355E-3</v>
      </c>
      <c r="T134" s="12">
        <f t="shared" si="19"/>
        <v>102.52084123248444</v>
      </c>
    </row>
    <row r="135" spans="1:20" x14ac:dyDescent="0.25">
      <c r="A135" s="57">
        <f t="shared" si="20"/>
        <v>8.8730776238058411</v>
      </c>
      <c r="B135" s="12">
        <f t="shared" si="37"/>
        <v>1.4121941642667886</v>
      </c>
      <c r="C135" s="57" t="str">
        <f t="shared" si="21"/>
        <v>-64.015257464958-133166.449101154i</v>
      </c>
      <c r="D135" s="57" t="str">
        <f t="shared" si="22"/>
        <v>3.89999999992324-22540.0935991973i</v>
      </c>
      <c r="E135" s="57" t="str">
        <f t="shared" si="23"/>
        <v>162.469531921797-0.00396916965484771i</v>
      </c>
      <c r="F135" s="57" t="str">
        <f t="shared" si="24"/>
        <v>3.83983983979526-47005.5338425269i</v>
      </c>
      <c r="G135" s="57" t="str">
        <f t="shared" si="25"/>
        <v>0.999999999988391-3.40726180750188E-06i</v>
      </c>
      <c r="H135" s="57" t="str">
        <f t="shared" si="26"/>
        <v>165.000004124515+0.101017993303902i</v>
      </c>
      <c r="I135" s="57" t="str">
        <f t="shared" si="27"/>
        <v>15.1827850118273-21879.7534257244i</v>
      </c>
      <c r="K135" s="57" t="str">
        <f t="shared" si="28"/>
        <v>0.072727243649252-0.0000457680492208113i</v>
      </c>
      <c r="L135" s="57" t="str">
        <f t="shared" si="29"/>
        <v>0.000125-355.297818125706i</v>
      </c>
      <c r="M135" s="57" t="str">
        <f t="shared" si="30"/>
        <v>0.0015-171.277306853304i</v>
      </c>
      <c r="N135" s="57">
        <f t="shared" si="31"/>
        <v>89.972456997844333</v>
      </c>
      <c r="O135" s="57">
        <f t="shared" si="32"/>
        <v>102.48789739133377</v>
      </c>
      <c r="P135" s="371">
        <f t="shared" si="33"/>
        <v>102.48789739133377</v>
      </c>
      <c r="Q135" s="371">
        <f t="shared" si="34"/>
        <v>-90.027543002155667</v>
      </c>
      <c r="R135" s="12">
        <f t="shared" si="35"/>
        <v>89.972456997844333</v>
      </c>
      <c r="S135" s="57">
        <f t="shared" si="36"/>
        <v>1.4121941642667886E-3</v>
      </c>
      <c r="T135" s="12">
        <f t="shared" si="19"/>
        <v>102.48789739133377</v>
      </c>
    </row>
    <row r="136" spans="1:20" x14ac:dyDescent="0.25">
      <c r="A136" s="57">
        <f t="shared" si="20"/>
        <v>8.9067953187763038</v>
      </c>
      <c r="B136" s="12">
        <f t="shared" si="37"/>
        <v>1.4175605020910025</v>
      </c>
      <c r="C136" s="57" t="str">
        <f t="shared" si="21"/>
        <v>-64.0152572332379-132662.331902937i</v>
      </c>
      <c r="D136" s="57" t="str">
        <f t="shared" si="22"/>
        <v>3.89999999992265-22454.7654904652i</v>
      </c>
      <c r="E136" s="57" t="str">
        <f t="shared" si="23"/>
        <v>162.46953188342-0.00398425247107913i</v>
      </c>
      <c r="F136" s="57" t="str">
        <f t="shared" si="24"/>
        <v>3.83983983979492-46827.5890044098i</v>
      </c>
      <c r="G136" s="57" t="str">
        <f t="shared" si="25"/>
        <v>0.999999999988302-3.42020940237009E-06i</v>
      </c>
      <c r="H136" s="57" t="str">
        <f t="shared" si="26"/>
        <v>165.00000415592+0.101401861686095i</v>
      </c>
      <c r="I136" s="57" t="str">
        <f t="shared" si="27"/>
        <v>15.1827850132048-21796.9251061995i</v>
      </c>
      <c r="K136" s="57" t="str">
        <f t="shared" si="28"/>
        <v>0.0727272434278397-0.0000459419676666399i</v>
      </c>
      <c r="L136" s="57" t="str">
        <f t="shared" si="29"/>
        <v>0.000125-353.952797495224i</v>
      </c>
      <c r="M136" s="57" t="str">
        <f t="shared" si="30"/>
        <v>0.0015-170.628916968822i</v>
      </c>
      <c r="N136" s="57">
        <f t="shared" si="31"/>
        <v>89.972352334482466</v>
      </c>
      <c r="O136" s="57">
        <f t="shared" si="32"/>
        <v>102.45495355007469</v>
      </c>
      <c r="P136" s="371">
        <f t="shared" si="33"/>
        <v>102.45495355007469</v>
      </c>
      <c r="Q136" s="371">
        <f t="shared" si="34"/>
        <v>-90.027647665517534</v>
      </c>
      <c r="R136" s="12">
        <f t="shared" si="35"/>
        <v>89.972352334482466</v>
      </c>
      <c r="S136" s="57">
        <f t="shared" si="36"/>
        <v>1.4175605020910025E-3</v>
      </c>
      <c r="T136" s="12">
        <f t="shared" si="19"/>
        <v>102.45495355007469</v>
      </c>
    </row>
    <row r="137" spans="1:20" x14ac:dyDescent="0.25">
      <c r="A137" s="57">
        <f t="shared" si="20"/>
        <v>8.9406411409876529</v>
      </c>
      <c r="B137" s="12">
        <f t="shared" si="37"/>
        <v>1.4229472319989482</v>
      </c>
      <c r="C137" s="57" t="str">
        <f t="shared" si="21"/>
        <v>-64.0152569997519-132160.123096902i</v>
      </c>
      <c r="D137" s="57" t="str">
        <f t="shared" si="22"/>
        <v>3.89999999992206-22369.7604010734i</v>
      </c>
      <c r="E137" s="57" t="str">
        <f t="shared" si="23"/>
        <v>162.46953184475-0.00399939260168596i</v>
      </c>
      <c r="F137" s="57" t="str">
        <f t="shared" si="24"/>
        <v>3.83983983979458-46650.3177968816i</v>
      </c>
      <c r="G137" s="57" t="str">
        <f t="shared" si="25"/>
        <v>0.999999999988213-3.43320619809879E-06i</v>
      </c>
      <c r="H137" s="57" t="str">
        <f t="shared" si="26"/>
        <v>165.000004187565+0.101787188768228i</v>
      </c>
      <c r="I137" s="57" t="str">
        <f t="shared" si="27"/>
        <v>15.1827850145927-21714.4103427601i</v>
      </c>
      <c r="K137" s="57" t="str">
        <f t="shared" si="28"/>
        <v>0.072727243204741-0.000046116547000946i</v>
      </c>
      <c r="L137" s="57" t="str">
        <f t="shared" si="29"/>
        <v>0.000125-352.612868594565i</v>
      </c>
      <c r="M137" s="57" t="str">
        <f t="shared" si="30"/>
        <v>0.0015-169.982981638595i</v>
      </c>
      <c r="N137" s="57">
        <f t="shared" si="31"/>
        <v>89.97224727340037</v>
      </c>
      <c r="O137" s="57">
        <f t="shared" si="32"/>
        <v>102.42200970870641</v>
      </c>
      <c r="P137" s="371">
        <f t="shared" si="33"/>
        <v>102.42200970870641</v>
      </c>
      <c r="Q137" s="371">
        <f t="shared" si="34"/>
        <v>-90.02775272659963</v>
      </c>
      <c r="R137" s="12">
        <f t="shared" si="35"/>
        <v>89.97224727340037</v>
      </c>
      <c r="S137" s="57">
        <f t="shared" si="36"/>
        <v>1.4229472319989482E-3</v>
      </c>
      <c r="T137" s="12">
        <f t="shared" si="19"/>
        <v>102.42200970870641</v>
      </c>
    </row>
    <row r="138" spans="1:20" x14ac:dyDescent="0.25">
      <c r="A138" s="57">
        <f t="shared" si="20"/>
        <v>8.9746155773234069</v>
      </c>
      <c r="B138" s="12">
        <f t="shared" si="37"/>
        <v>1.4283544314805443</v>
      </c>
      <c r="C138" s="57" t="str">
        <f t="shared" si="21"/>
        <v>-64.0152567644887-131659.815458607i</v>
      </c>
      <c r="D138" s="57" t="str">
        <f t="shared" si="22"/>
        <v>3.89999999992146-22285.077108195i</v>
      </c>
      <c r="E138" s="57" t="str">
        <f t="shared" si="23"/>
        <v>162.469531805787-0.00401459026446079i</v>
      </c>
      <c r="F138" s="57" t="str">
        <f t="shared" si="24"/>
        <v>3.83983983979423-46473.7176698366i</v>
      </c>
      <c r="G138" s="57" t="str">
        <f t="shared" si="25"/>
        <v>0.999999999988123-3.44625238165126E-06i</v>
      </c>
      <c r="H138" s="57" t="str">
        <f t="shared" si="26"/>
        <v>165.000004219451+0.102173980093361i</v>
      </c>
      <c r="I138" s="57" t="str">
        <f t="shared" si="27"/>
        <v>15.1827850159912-21632.2079484035i</v>
      </c>
      <c r="K138" s="57" t="str">
        <f t="shared" si="28"/>
        <v>0.0727272429799433-0.0000462917897350877i</v>
      </c>
      <c r="L138" s="57" t="str">
        <f t="shared" si="29"/>
        <v>0.000125-351.278012148401i</v>
      </c>
      <c r="M138" s="57" t="str">
        <f t="shared" si="30"/>
        <v>0.0015-169.339491570627i</v>
      </c>
      <c r="N138" s="57">
        <f t="shared" si="31"/>
        <v>89.972141813086665</v>
      </c>
      <c r="O138" s="57">
        <f t="shared" si="32"/>
        <v>102.38906586722813</v>
      </c>
      <c r="P138" s="371">
        <f t="shared" si="33"/>
        <v>102.38906586722813</v>
      </c>
      <c r="Q138" s="371">
        <f t="shared" si="34"/>
        <v>-90.027858186913335</v>
      </c>
      <c r="R138" s="12">
        <f t="shared" si="35"/>
        <v>89.972141813086665</v>
      </c>
      <c r="S138" s="57">
        <f t="shared" si="36"/>
        <v>1.4283544314805444E-3</v>
      </c>
      <c r="T138" s="12">
        <f t="shared" si="19"/>
        <v>102.38906586722813</v>
      </c>
    </row>
    <row r="139" spans="1:20" x14ac:dyDescent="0.25">
      <c r="A139" s="57">
        <f t="shared" si="20"/>
        <v>9.008719116517236</v>
      </c>
      <c r="B139" s="12">
        <f t="shared" si="37"/>
        <v>1.4337821783201705</v>
      </c>
      <c r="C139" s="57" t="str">
        <f t="shared" si="21"/>
        <v>-64.0152565274345-131161.40179096i</v>
      </c>
      <c r="D139" s="57" t="str">
        <f t="shared" si="22"/>
        <v>3.89999999992088-22200.7143936325i</v>
      </c>
      <c r="E139" s="57" t="str">
        <f t="shared" si="23"/>
        <v>162.469531766527-0.00402984567802007i</v>
      </c>
      <c r="F139" s="57" t="str">
        <f t="shared" si="24"/>
        <v>3.83983983979388-46297.7860828225i</v>
      </c>
      <c r="G139" s="57" t="str">
        <f t="shared" si="25"/>
        <v>0.999999999988033-3.45934814070122E-06i</v>
      </c>
      <c r="H139" s="57" t="str">
        <f t="shared" si="26"/>
        <v>165.00000425158+0.10256224122562i</v>
      </c>
      <c r="I139" s="57" t="str">
        <f t="shared" si="27"/>
        <v>15.1827850174004-21550.3167406207i</v>
      </c>
      <c r="K139" s="57" t="str">
        <f t="shared" si="28"/>
        <v>0.0727272427534342-0.0000464676983899667i</v>
      </c>
      <c r="L139" s="57" t="str">
        <f t="shared" si="29"/>
        <v>0.000125-349.948208954373i</v>
      </c>
      <c r="M139" s="57" t="str">
        <f t="shared" si="30"/>
        <v>0.0015-168.698437508096i</v>
      </c>
      <c r="N139" s="57">
        <f t="shared" si="31"/>
        <v>89.972035952024342</v>
      </c>
      <c r="O139" s="57">
        <f t="shared" si="32"/>
        <v>102.35612202563907</v>
      </c>
      <c r="P139" s="371">
        <f t="shared" si="33"/>
        <v>102.35612202563907</v>
      </c>
      <c r="Q139" s="371">
        <f t="shared" si="34"/>
        <v>-90.027964047975658</v>
      </c>
      <c r="R139" s="12">
        <f t="shared" si="35"/>
        <v>89.972035952024342</v>
      </c>
      <c r="S139" s="57">
        <f t="shared" si="36"/>
        <v>1.4337821783201705E-3</v>
      </c>
      <c r="T139" s="12">
        <f t="shared" si="19"/>
        <v>102.35612202563907</v>
      </c>
    </row>
    <row r="140" spans="1:20" x14ac:dyDescent="0.25">
      <c r="A140" s="57">
        <f t="shared" si="20"/>
        <v>9.0429522491600025</v>
      </c>
      <c r="B140" s="12">
        <f t="shared" si="37"/>
        <v>1.4392305505977872</v>
      </c>
      <c r="C140" s="57" t="str">
        <f t="shared" si="21"/>
        <v>-64.0152562885747-130664.874924111i</v>
      </c>
      <c r="D140" s="57" t="str">
        <f t="shared" si="22"/>
        <v>3.89999999992027-22116.6710437998i</v>
      </c>
      <c r="E140" s="57" t="str">
        <f t="shared" si="23"/>
        <v>162.469531726967-0.00404515906181472i</v>
      </c>
      <c r="F140" s="57" t="str">
        <f t="shared" si="24"/>
        <v>3.83983983979354-46122.5205050048i</v>
      </c>
      <c r="G140" s="57" t="str">
        <f t="shared" si="25"/>
        <v>0.999999999987942-3.47249366363557E-06i</v>
      </c>
      <c r="H140" s="57" t="str">
        <f t="shared" si="26"/>
        <v>165.000004283953+0.102951977750271i</v>
      </c>
      <c r="I140" s="57" t="str">
        <f t="shared" si="27"/>
        <v>15.1827850188204-21468.7355413792i</v>
      </c>
      <c r="K140" s="57" t="str">
        <f t="shared" si="28"/>
        <v>0.0727272425252004-0.0000466442754960619i</v>
      </c>
      <c r="L140" s="57" t="str">
        <f t="shared" si="29"/>
        <v>0.000125-348.623439882819i</v>
      </c>
      <c r="M140" s="57" t="str">
        <f t="shared" si="30"/>
        <v>0.0015-168.059810229225i</v>
      </c>
      <c r="N140" s="57">
        <f t="shared" si="31"/>
        <v>89.971929688690523</v>
      </c>
      <c r="O140" s="57">
        <f t="shared" si="32"/>
        <v>102.32317818393827</v>
      </c>
      <c r="P140" s="371">
        <f t="shared" si="33"/>
        <v>102.32317818393827</v>
      </c>
      <c r="Q140" s="371">
        <f t="shared" si="34"/>
        <v>-90.028070311309477</v>
      </c>
      <c r="R140" s="12">
        <f t="shared" si="35"/>
        <v>89.971929688690523</v>
      </c>
      <c r="S140" s="57">
        <f t="shared" si="36"/>
        <v>1.4392305505977871E-3</v>
      </c>
      <c r="T140" s="12">
        <f t="shared" si="19"/>
        <v>102.32317818393827</v>
      </c>
    </row>
    <row r="141" spans="1:20" x14ac:dyDescent="0.25">
      <c r="A141" s="57">
        <f t="shared" si="20"/>
        <v>9.0773154677068106</v>
      </c>
      <c r="B141" s="12">
        <f t="shared" si="37"/>
        <v>1.4446996266900587</v>
      </c>
      <c r="C141" s="57" t="str">
        <f t="shared" si="21"/>
        <v>-64.015256047897-130170.227715355i</v>
      </c>
      <c r="D141" s="57" t="str">
        <f t="shared" si="22"/>
        <v>3.89999999991966-22032.9458497052i</v>
      </c>
      <c r="E141" s="57" t="str">
        <f t="shared" si="23"/>
        <v>162.469531687107-0.00406053063612696i</v>
      </c>
      <c r="F141" s="57" t="str">
        <f t="shared" si="24"/>
        <v>3.83983983979318-45947.9184151288i</v>
      </c>
      <c r="G141" s="57" t="str">
        <f t="shared" si="25"/>
        <v>0.99999999998785-3.48568913955707E-06i</v>
      </c>
      <c r="H141" s="57" t="str">
        <f t="shared" si="26"/>
        <v>165.000004316573+0.103343195273807i</v>
      </c>
      <c r="I141" s="57" t="str">
        <f t="shared" si="27"/>
        <v>15.182785020251-21387.463177106i</v>
      </c>
      <c r="K141" s="57" t="str">
        <f t="shared" si="28"/>
        <v>0.0727272422952287-0.0000468215235934692i</v>
      </c>
      <c r="L141" s="57" t="str">
        <f t="shared" si="29"/>
        <v>0.000125-347.303685876488i</v>
      </c>
      <c r="M141" s="57" t="str">
        <f t="shared" si="30"/>
        <v>0.0015-167.423600547146i</v>
      </c>
      <c r="N141" s="57">
        <f t="shared" si="31"/>
        <v>89.971823021556588</v>
      </c>
      <c r="O141" s="57">
        <f t="shared" si="32"/>
        <v>102.29023434212492</v>
      </c>
      <c r="P141" s="371">
        <f t="shared" si="33"/>
        <v>102.29023434212492</v>
      </c>
      <c r="Q141" s="371">
        <f t="shared" si="34"/>
        <v>-90.028176978443412</v>
      </c>
      <c r="R141" s="12">
        <f t="shared" si="35"/>
        <v>89.971823021556588</v>
      </c>
      <c r="S141" s="57">
        <f t="shared" si="36"/>
        <v>1.4446996266900586E-3</v>
      </c>
      <c r="T141" s="12">
        <f t="shared" si="19"/>
        <v>102.29023434212492</v>
      </c>
    </row>
    <row r="142" spans="1:20" x14ac:dyDescent="0.25">
      <c r="A142" s="57">
        <f t="shared" si="20"/>
        <v>9.1118092664840962</v>
      </c>
      <c r="B142" s="12">
        <f t="shared" si="37"/>
        <v>1.4501894852714809</v>
      </c>
      <c r="C142" s="57" t="str">
        <f t="shared" si="21"/>
        <v>-64.0152558053851-129677.453049026i</v>
      </c>
      <c r="D142" s="57" t="str">
        <f t="shared" si="22"/>
        <v>3.89999999991905-21949.5376069336i</v>
      </c>
      <c r="E142" s="57" t="str">
        <f t="shared" si="23"/>
        <v>162.469531646943-0.004075960622076i</v>
      </c>
      <c r="F142" s="57" t="str">
        <f t="shared" si="24"/>
        <v>3.83983983979283-45773.9773014851i</v>
      </c>
      <c r="G142" s="57" t="str">
        <f t="shared" si="25"/>
        <v>0.999999999987757-3.49893475828705E-06i</v>
      </c>
      <c r="H142" s="57" t="str">
        <f t="shared" si="26"/>
        <v>165.000004349442+0.103735899424026i</v>
      </c>
      <c r="I142" s="57" t="str">
        <f t="shared" si="27"/>
        <v>15.1827850216927-21306.4984786711i</v>
      </c>
      <c r="K142" s="57" t="str">
        <f t="shared" si="28"/>
        <v>0.0727272420635056-0.0000469994452319358i</v>
      </c>
      <c r="L142" s="57" t="str">
        <f t="shared" si="29"/>
        <v>0.000125-345.988927950277i</v>
      </c>
      <c r="M142" s="57" t="str">
        <f t="shared" si="30"/>
        <v>0.0015-166.789799309769i</v>
      </c>
      <c r="N142" s="57">
        <f t="shared" si="31"/>
        <v>89.971715949088122</v>
      </c>
      <c r="O142" s="57">
        <f t="shared" si="32"/>
        <v>102.25729050019815</v>
      </c>
      <c r="P142" s="371">
        <f t="shared" si="33"/>
        <v>102.25729050019815</v>
      </c>
      <c r="Q142" s="371">
        <f t="shared" si="34"/>
        <v>-90.028284050911878</v>
      </c>
      <c r="R142" s="12">
        <f t="shared" si="35"/>
        <v>89.971715949088122</v>
      </c>
      <c r="S142" s="57">
        <f t="shared" si="36"/>
        <v>1.4501894852714809E-3</v>
      </c>
      <c r="T142" s="12">
        <f t="shared" si="19"/>
        <v>102.25729050019815</v>
      </c>
    </row>
    <row r="143" spans="1:20" x14ac:dyDescent="0.25">
      <c r="A143" s="57">
        <f t="shared" si="20"/>
        <v>9.1464341416967354</v>
      </c>
      <c r="B143" s="12">
        <f t="shared" si="37"/>
        <v>1.4557002053155126</v>
      </c>
      <c r="C143" s="57" t="str">
        <f t="shared" si="21"/>
        <v>-64.0152555610284-129186.543836396i</v>
      </c>
      <c r="D143" s="57" t="str">
        <f t="shared" si="22"/>
        <v>3.89999999991844-21866.4451156295i</v>
      </c>
      <c r="E143" s="57" t="str">
        <f t="shared" si="23"/>
        <v>162.469531606474-0.00409144924162398i</v>
      </c>
      <c r="F143" s="57" t="str">
        <f t="shared" si="24"/>
        <v>3.83983983979247-45600.6946618722i</v>
      </c>
      <c r="G143" s="57" t="str">
        <f t="shared" si="25"/>
        <v>0.999999999987664-3.51223071036822E-06i</v>
      </c>
      <c r="H143" s="57" t="str">
        <f t="shared" si="26"/>
        <v>165.00000438256+0.104130095850109i</v>
      </c>
      <c r="I143" s="57" t="str">
        <f t="shared" si="27"/>
        <v>15.1827850231453-21225.8402813696i</v>
      </c>
      <c r="K143" s="57" t="str">
        <f t="shared" si="28"/>
        <v>0.0727272418300184-0.0000471780429708989i</v>
      </c>
      <c r="L143" s="57" t="str">
        <f t="shared" si="29"/>
        <v>0.000125-344.679147190952i</v>
      </c>
      <c r="M143" s="57" t="str">
        <f t="shared" si="30"/>
        <v>0.0015-166.15839739965i</v>
      </c>
      <c r="N143" s="57">
        <f t="shared" si="31"/>
        <v>89.971608469744822</v>
      </c>
      <c r="O143" s="57">
        <f t="shared" si="32"/>
        <v>102.2243466581572</v>
      </c>
      <c r="P143" s="371">
        <f t="shared" si="33"/>
        <v>102.2243466581572</v>
      </c>
      <c r="Q143" s="371">
        <f t="shared" si="34"/>
        <v>-90.028391530255178</v>
      </c>
      <c r="R143" s="12">
        <f t="shared" si="35"/>
        <v>89.971608469744822</v>
      </c>
      <c r="S143" s="57">
        <f t="shared" si="36"/>
        <v>1.4557002053155125E-3</v>
      </c>
      <c r="T143" s="12">
        <f t="shared" si="19"/>
        <v>102.2243466581572</v>
      </c>
    </row>
    <row r="144" spans="1:20" x14ac:dyDescent="0.25">
      <c r="A144" s="57">
        <f t="shared" si="20"/>
        <v>9.1811905914351826</v>
      </c>
      <c r="B144" s="12">
        <f t="shared" si="37"/>
        <v>1.4612318660957115</v>
      </c>
      <c r="C144" s="57" t="str">
        <f t="shared" si="21"/>
        <v>-64.0152553148088-128697.493015569i</v>
      </c>
      <c r="D144" s="57" t="str">
        <f t="shared" si="22"/>
        <v>3.89999999991782-21783.6671804795i</v>
      </c>
      <c r="E144" s="57" t="str">
        <f t="shared" si="23"/>
        <v>162.469531565695-0.00410699671757218i</v>
      </c>
      <c r="F144" s="57" t="str">
        <f t="shared" si="24"/>
        <v>3.83983983979211-45428.0680035614i</v>
      </c>
      <c r="G144" s="57" t="str">
        <f t="shared" si="25"/>
        <v>0.99999999998757-3.52557718706729E-06i</v>
      </c>
      <c r="H144" s="57" t="str">
        <f t="shared" si="26"/>
        <v>165.00000441593+0.104525790222705i</v>
      </c>
      <c r="I144" s="57" t="str">
        <f t="shared" si="27"/>
        <v>15.1827850246088-21145.4874249067i</v>
      </c>
      <c r="K144" s="57" t="str">
        <f t="shared" si="28"/>
        <v>0.0727272415947533-0.0000473573193795198i</v>
      </c>
      <c r="L144" s="57" t="str">
        <f t="shared" si="29"/>
        <v>0.000125-343.374324756876i</v>
      </c>
      <c r="M144" s="57" t="str">
        <f t="shared" si="30"/>
        <v>0.0015-165.529385733862i</v>
      </c>
      <c r="N144" s="57">
        <f t="shared" si="31"/>
        <v>89.971500581980592</v>
      </c>
      <c r="O144" s="57">
        <f t="shared" si="32"/>
        <v>102.19140281600104</v>
      </c>
      <c r="P144" s="371">
        <f t="shared" si="33"/>
        <v>102.19140281600104</v>
      </c>
      <c r="Q144" s="371">
        <f t="shared" si="34"/>
        <v>-90.028499418019408</v>
      </c>
      <c r="R144" s="12">
        <f t="shared" si="35"/>
        <v>89.971500581980592</v>
      </c>
      <c r="S144" s="57">
        <f t="shared" si="36"/>
        <v>1.4612318660957115E-3</v>
      </c>
      <c r="T144" s="12">
        <f t="shared" si="19"/>
        <v>102.19140281600104</v>
      </c>
    </row>
    <row r="145" spans="1:20" x14ac:dyDescent="0.25">
      <c r="A145" s="57">
        <f t="shared" si="20"/>
        <v>9.2160791156826374</v>
      </c>
      <c r="B145" s="12">
        <f t="shared" si="37"/>
        <v>1.4667845471868752</v>
      </c>
      <c r="C145" s="57" t="str">
        <f t="shared" si="21"/>
        <v>-64.0152550667156-128210.293551386i</v>
      </c>
      <c r="D145" s="57" t="str">
        <f t="shared" si="22"/>
        <v>3.89999999991719-21701.2026106952i</v>
      </c>
      <c r="E145" s="57" t="str">
        <f t="shared" si="23"/>
        <v>162.469531524607-0.00412260327357372i</v>
      </c>
      <c r="F145" s="57" t="str">
        <f t="shared" si="24"/>
        <v>3.83983983979175-45256.0948432601i</v>
      </c>
      <c r="G145" s="57" t="str">
        <f t="shared" si="25"/>
        <v>0.999999999987476-3.53897438037781E-06i</v>
      </c>
      <c r="H145" s="57" t="str">
        <f t="shared" si="26"/>
        <v>165.000004449556+0.104922988234013i</v>
      </c>
      <c r="I145" s="57" t="str">
        <f t="shared" si="27"/>
        <v>15.1827850260836-21065.4387533796i</v>
      </c>
      <c r="K145" s="57" t="str">
        <f t="shared" si="28"/>
        <v>0.0727272413576963-0.0000475372770367232i</v>
      </c>
      <c r="L145" s="57" t="str">
        <f t="shared" si="29"/>
        <v>0.000125-342.07444187774i</v>
      </c>
      <c r="M145" s="57" t="str">
        <f t="shared" si="30"/>
        <v>0.0015-164.902755263859i</v>
      </c>
      <c r="N145" s="57">
        <f t="shared" si="31"/>
        <v>89.971392284243436</v>
      </c>
      <c r="O145" s="57">
        <f t="shared" si="32"/>
        <v>102.15845897372888</v>
      </c>
      <c r="P145" s="371">
        <f t="shared" si="33"/>
        <v>102.15845897372888</v>
      </c>
      <c r="Q145" s="371">
        <f t="shared" si="34"/>
        <v>-90.028607715756564</v>
      </c>
      <c r="R145" s="12">
        <f t="shared" si="35"/>
        <v>89.971392284243436</v>
      </c>
      <c r="S145" s="57">
        <f t="shared" si="36"/>
        <v>1.4667845471868753E-3</v>
      </c>
      <c r="T145" s="12">
        <f t="shared" si="19"/>
        <v>102.15845897372888</v>
      </c>
    </row>
    <row r="146" spans="1:20" x14ac:dyDescent="0.25">
      <c r="A146" s="57">
        <f t="shared" si="20"/>
        <v>9.2511002163222322</v>
      </c>
      <c r="B146" s="12">
        <f t="shared" si="37"/>
        <v>1.4723583284661854</v>
      </c>
      <c r="C146" s="57" t="str">
        <f t="shared" si="21"/>
        <v>-64.0152548167342-127724.93843532i</v>
      </c>
      <c r="D146" s="57" t="str">
        <f t="shared" si="22"/>
        <v>3.89999999991657-21619.050219996i</v>
      </c>
      <c r="E146" s="57" t="str">
        <f t="shared" si="23"/>
        <v>162.469531483206-0.00413826913412741i</v>
      </c>
      <c r="F146" s="57" t="str">
        <f t="shared" si="24"/>
        <v>3.83983983979138-45084.7727070767i</v>
      </c>
      <c r="G146" s="57" t="str">
        <f t="shared" si="25"/>
        <v>0.99999999998738-3.55242248302291E-06i</v>
      </c>
      <c r="H146" s="57" t="str">
        <f t="shared" si="26"/>
        <v>165.000004483436+0.105321695597861i</v>
      </c>
      <c r="I146" s="57" t="str">
        <f t="shared" si="27"/>
        <v>15.1827850275696-20985.6931152609i</v>
      </c>
      <c r="K146" s="57" t="str">
        <f t="shared" si="28"/>
        <v>0.072727241118835-0.0000477179185312346i</v>
      </c>
      <c r="L146" s="57" t="str">
        <f t="shared" si="29"/>
        <v>0.000125-340.779479854294i</v>
      </c>
      <c r="M146" s="57" t="str">
        <f t="shared" si="30"/>
        <v>0.0015-164.278496975353i</v>
      </c>
      <c r="N146" s="57">
        <f t="shared" si="31"/>
        <v>89.971283574975473</v>
      </c>
      <c r="O146" s="57">
        <f t="shared" si="32"/>
        <v>102.12551513133991</v>
      </c>
      <c r="P146" s="371">
        <f t="shared" si="33"/>
        <v>102.12551513133991</v>
      </c>
      <c r="Q146" s="371">
        <f t="shared" si="34"/>
        <v>-90.028716425024527</v>
      </c>
      <c r="R146" s="12">
        <f t="shared" si="35"/>
        <v>89.971283574975473</v>
      </c>
      <c r="S146" s="57">
        <f t="shared" si="36"/>
        <v>1.4723583284661855E-3</v>
      </c>
      <c r="T146" s="12">
        <f t="shared" si="19"/>
        <v>102.12551513133991</v>
      </c>
    </row>
    <row r="147" spans="1:20" x14ac:dyDescent="0.25">
      <c r="A147" s="57">
        <f t="shared" si="20"/>
        <v>9.2862543971442566</v>
      </c>
      <c r="B147" s="12">
        <f t="shared" si="37"/>
        <v>1.4779532901143571</v>
      </c>
      <c r="C147" s="57" t="str">
        <f t="shared" si="21"/>
        <v>-64.0152545648485-127241.420685372i</v>
      </c>
      <c r="D147" s="57" t="str">
        <f t="shared" si="22"/>
        <v>3.89999999991592-21537.2088265923i</v>
      </c>
      <c r="E147" s="57" t="str">
        <f t="shared" si="23"/>
        <v>162.469531441489-0.00415399452458543i</v>
      </c>
      <c r="F147" s="57" t="str">
        <f t="shared" si="24"/>
        <v>3.83983983979101-44914.0991304847i</v>
      </c>
      <c r="G147" s="57" t="str">
        <f t="shared" si="25"/>
        <v>0.999999999987284-3.56592168845805E-06i</v>
      </c>
      <c r="H147" s="57" t="str">
        <f t="shared" si="26"/>
        <v>165.000004517575+0.10572191804979i</v>
      </c>
      <c r="I147" s="57" t="str">
        <f t="shared" si="27"/>
        <v>15.182785029067-20906.2493633832i</v>
      </c>
      <c r="K147" s="57" t="str">
        <f t="shared" si="28"/>
        <v>0.0727272408781546-0.0000478992464616143i</v>
      </c>
      <c r="L147" s="57" t="str">
        <f t="shared" si="29"/>
        <v>0.000125-339.489420058073i</v>
      </c>
      <c r="M147" s="57" t="str">
        <f t="shared" si="30"/>
        <v>0.0015-163.656601888178i</v>
      </c>
      <c r="N147" s="57">
        <f t="shared" si="31"/>
        <v>89.9711744526129</v>
      </c>
      <c r="O147" s="57">
        <f t="shared" si="32"/>
        <v>102.09257128883301</v>
      </c>
      <c r="P147" s="371">
        <f t="shared" si="33"/>
        <v>102.09257128883301</v>
      </c>
      <c r="Q147" s="371">
        <f t="shared" si="34"/>
        <v>-90.0288255473871</v>
      </c>
      <c r="R147" s="12">
        <f t="shared" si="35"/>
        <v>89.9711744526129</v>
      </c>
      <c r="S147" s="57">
        <f t="shared" si="36"/>
        <v>1.477953290114357E-3</v>
      </c>
      <c r="T147" s="12">
        <f t="shared" si="19"/>
        <v>102.09257128883301</v>
      </c>
    </row>
    <row r="148" spans="1:20" x14ac:dyDescent="0.25">
      <c r="A148" s="57">
        <f t="shared" si="20"/>
        <v>9.3215421638534046</v>
      </c>
      <c r="B148" s="12">
        <f t="shared" si="37"/>
        <v>1.4835695126167916</v>
      </c>
      <c r="C148" s="57" t="str">
        <f t="shared" si="21"/>
        <v>-64.0152543110457-126759.733345981i</v>
      </c>
      <c r="D148" s="57" t="str">
        <f t="shared" si="22"/>
        <v>3.89999999991528-21455.6772531682i</v>
      </c>
      <c r="E148" s="57" t="str">
        <f t="shared" si="23"/>
        <v>162.469531399455-0.00416977967115891i</v>
      </c>
      <c r="F148" s="57" t="str">
        <f t="shared" si="24"/>
        <v>3.83983983979064-44744.0716582875i</v>
      </c>
      <c r="G148" s="57" t="str">
        <f t="shared" si="25"/>
        <v>0.999999999987187-3.57947219087385E-06i</v>
      </c>
      <c r="H148" s="57" t="str">
        <f t="shared" si="26"/>
        <v>165.000004551974+0.106123661347135i</v>
      </c>
      <c r="I148" s="57" t="str">
        <f t="shared" si="27"/>
        <v>15.1827850305758-20827.1063549214i</v>
      </c>
      <c r="K148" s="57" t="str">
        <f t="shared" si="28"/>
        <v>0.0727272406356415-0.000048081263436298i</v>
      </c>
      <c r="L148" s="57" t="str">
        <f t="shared" si="29"/>
        <v>0.000125-338.204243931135i</v>
      </c>
      <c r="M148" s="57" t="str">
        <f t="shared" si="30"/>
        <v>0.0015-163.037061056164i</v>
      </c>
      <c r="N148" s="57">
        <f t="shared" si="31"/>
        <v>89.971064915585941</v>
      </c>
      <c r="O148" s="57">
        <f t="shared" si="32"/>
        <v>102.05962744620763</v>
      </c>
      <c r="P148" s="371">
        <f t="shared" si="33"/>
        <v>102.05962744620763</v>
      </c>
      <c r="Q148" s="371">
        <f t="shared" si="34"/>
        <v>-90.028935084414059</v>
      </c>
      <c r="R148" s="12">
        <f t="shared" si="35"/>
        <v>89.971064915585941</v>
      </c>
      <c r="S148" s="57">
        <f t="shared" si="36"/>
        <v>1.4835695126167916E-3</v>
      </c>
      <c r="T148" s="12">
        <f t="shared" si="19"/>
        <v>102.05962744620763</v>
      </c>
    </row>
    <row r="149" spans="1:20" x14ac:dyDescent="0.25">
      <c r="A149" s="57">
        <f t="shared" si="20"/>
        <v>9.3569640240760474</v>
      </c>
      <c r="B149" s="12">
        <f t="shared" si="37"/>
        <v>1.4892070767647354</v>
      </c>
      <c r="C149" s="57" t="str">
        <f t="shared" si="21"/>
        <v>-64.0152540553098-126279.869487909i</v>
      </c>
      <c r="D149" s="57" t="str">
        <f t="shared" si="22"/>
        <v>3.89999999991464-21374.4543268645i</v>
      </c>
      <c r="E149" s="57" t="str">
        <f t="shared" si="23"/>
        <v>162.469531357101-0.00418562480091542i</v>
      </c>
      <c r="F149" s="57" t="str">
        <f t="shared" si="24"/>
        <v>3.83983983979027-44574.6878445827i</v>
      </c>
      <c r="G149" s="57" t="str">
        <f t="shared" si="25"/>
        <v>0.99999999998709-3.59307418519881E-06i</v>
      </c>
      <c r="H149" s="57" t="str">
        <f t="shared" si="26"/>
        <v>165.000004586634+0.106526931269111i</v>
      </c>
      <c r="I149" s="57" t="str">
        <f t="shared" si="27"/>
        <v>15.1827850320961-20748.2629513765i</v>
      </c>
      <c r="K149" s="57" t="str">
        <f t="shared" si="28"/>
        <v>0.0727272403912819-0.0000482639720736333i</v>
      </c>
      <c r="L149" s="57" t="str">
        <f t="shared" si="29"/>
        <v>0.000125-336.923932985789i</v>
      </c>
      <c r="M149" s="57" t="str">
        <f t="shared" si="30"/>
        <v>0.0015-162.419865567009i</v>
      </c>
      <c r="N149" s="57">
        <f t="shared" si="31"/>
        <v>89.970954962318885</v>
      </c>
      <c r="O149" s="57">
        <f t="shared" si="32"/>
        <v>102.02668360346253</v>
      </c>
      <c r="P149" s="371">
        <f t="shared" si="33"/>
        <v>102.02668360346253</v>
      </c>
      <c r="Q149" s="371">
        <f t="shared" si="34"/>
        <v>-90.029045037681115</v>
      </c>
      <c r="R149" s="12">
        <f t="shared" si="35"/>
        <v>89.970954962318885</v>
      </c>
      <c r="S149" s="57">
        <f t="shared" si="36"/>
        <v>1.4892070767647354E-3</v>
      </c>
      <c r="T149" s="12">
        <f t="shared" si="19"/>
        <v>102.02668360346253</v>
      </c>
    </row>
    <row r="150" spans="1:20" x14ac:dyDescent="0.25">
      <c r="A150" s="57">
        <f t="shared" si="20"/>
        <v>9.3925204873675376</v>
      </c>
      <c r="B150" s="12">
        <f t="shared" si="37"/>
        <v>1.4948660636564415</v>
      </c>
      <c r="C150" s="57" t="str">
        <f t="shared" si="21"/>
        <v>-64.015253797626-125801.822208155i</v>
      </c>
      <c r="D150" s="57" t="str">
        <f t="shared" si="22"/>
        <v>3.89999999991399-21293.5388792623i</v>
      </c>
      <c r="E150" s="57" t="str">
        <f t="shared" si="23"/>
        <v>162.469531314424-0.00420153014178801i</v>
      </c>
      <c r="F150" s="57" t="str">
        <f t="shared" si="24"/>
        <v>3.83983983978988-44405.9452527274i</v>
      </c>
      <c r="G150" s="57" t="str">
        <f t="shared" si="25"/>
        <v>0.999999999986992-3.60672786710222E-06i</v>
      </c>
      <c r="H150" s="57" t="str">
        <f t="shared" si="26"/>
        <v>165.00000462156+0.10693173361689i</v>
      </c>
      <c r="I150" s="57" t="str">
        <f t="shared" si="27"/>
        <v>15.1827850336278-20669.7180185601i</v>
      </c>
      <c r="K150" s="57" t="str">
        <f t="shared" si="28"/>
        <v>0.0727272401450613-0.0000484473750019162i</v>
      </c>
      <c r="L150" s="57" t="str">
        <f t="shared" si="29"/>
        <v>0.000125-335.648468804333i</v>
      </c>
      <c r="M150" s="57" t="str">
        <f t="shared" si="30"/>
        <v>0.0015-161.805006542149i</v>
      </c>
      <c r="N150" s="57">
        <f t="shared" si="31"/>
        <v>89.970844591230033</v>
      </c>
      <c r="O150" s="57">
        <f t="shared" si="32"/>
        <v>101.99373976059697</v>
      </c>
      <c r="P150" s="371">
        <f t="shared" si="33"/>
        <v>101.99373976059697</v>
      </c>
      <c r="Q150" s="371">
        <f t="shared" si="34"/>
        <v>-90.029155408769967</v>
      </c>
      <c r="R150" s="12">
        <f t="shared" si="35"/>
        <v>89.970844591230033</v>
      </c>
      <c r="S150" s="57">
        <f t="shared" si="36"/>
        <v>1.4948660636564415E-3</v>
      </c>
      <c r="T150" s="12">
        <f t="shared" si="19"/>
        <v>101.99373976059697</v>
      </c>
    </row>
    <row r="151" spans="1:20" x14ac:dyDescent="0.25">
      <c r="A151" s="57">
        <f t="shared" si="20"/>
        <v>9.4282120652195349</v>
      </c>
      <c r="B151" s="12">
        <f t="shared" si="37"/>
        <v>1.5005465546983361</v>
      </c>
      <c r="C151" s="57" t="str">
        <f t="shared" si="21"/>
        <v>-64.01525353798-125325.584629847i</v>
      </c>
      <c r="D151" s="57" t="str">
        <f t="shared" si="22"/>
        <v>3.89999999991334-21212.9297463655i</v>
      </c>
      <c r="E151" s="57" t="str">
        <f t="shared" si="23"/>
        <v>162.469531271422-0.00421749592257336i</v>
      </c>
      <c r="F151" s="57" t="str">
        <f t="shared" si="24"/>
        <v>3.83983983978951-44237.8414553027i</v>
      </c>
      <c r="G151" s="57" t="str">
        <f t="shared" si="25"/>
        <v>0.999999999986892-3.62043343299684E-06i</v>
      </c>
      <c r="H151" s="57" t="str">
        <f t="shared" si="26"/>
        <v>165.00000465675+0.107338074213694i</v>
      </c>
      <c r="I151" s="57" t="str">
        <f t="shared" si="27"/>
        <v>15.1827850351713-20591.4704265766i</v>
      </c>
      <c r="K151" s="57" t="str">
        <f t="shared" si="28"/>
        <v>0.0727272398969661-0.0000486314748594322i</v>
      </c>
      <c r="L151" s="57" t="str">
        <f t="shared" si="29"/>
        <v>0.000125-334.377833038784i</v>
      </c>
      <c r="M151" s="57" t="str">
        <f t="shared" si="30"/>
        <v>0.0015-161.19247513663i</v>
      </c>
      <c r="N151" s="57">
        <f t="shared" si="31"/>
        <v>89.970733800731651</v>
      </c>
      <c r="O151" s="57">
        <f t="shared" si="32"/>
        <v>101.96079591760991</v>
      </c>
      <c r="P151" s="371">
        <f t="shared" si="33"/>
        <v>101.96079591760991</v>
      </c>
      <c r="Q151" s="371">
        <f t="shared" si="34"/>
        <v>-90.029266199268349</v>
      </c>
      <c r="R151" s="12">
        <f t="shared" si="35"/>
        <v>89.970733800731651</v>
      </c>
      <c r="S151" s="57">
        <f t="shared" si="36"/>
        <v>1.500546554698336E-3</v>
      </c>
      <c r="T151" s="12">
        <f t="shared" si="19"/>
        <v>101.96079591760991</v>
      </c>
    </row>
    <row r="152" spans="1:20" x14ac:dyDescent="0.25">
      <c r="A152" s="57">
        <f t="shared" si="20"/>
        <v>9.4640392710673691</v>
      </c>
      <c r="B152" s="12">
        <f t="shared" si="37"/>
        <v>1.5062486316061898</v>
      </c>
      <c r="C152" s="57" t="str">
        <f t="shared" si="21"/>
        <v>-64.0152532763575-124851.14990215i</v>
      </c>
      <c r="D152" s="57" t="str">
        <f t="shared" si="22"/>
        <v>3.89999999991266-21132.6257685849i</v>
      </c>
      <c r="E152" s="57" t="str">
        <f t="shared" si="23"/>
        <v>162.469531228093-0.0042335223729396i</v>
      </c>
      <c r="F152" s="57" t="str">
        <f t="shared" si="24"/>
        <v>3.83983983978913-44070.3740340791i</v>
      </c>
      <c r="G152" s="57" t="str">
        <f t="shared" si="25"/>
        <v>0.999999999986793-3.63419108004187E-06i</v>
      </c>
      <c r="H152" s="57" t="str">
        <f t="shared" si="26"/>
        <v>165.000004692209+0.10774595890487i</v>
      </c>
      <c r="I152" s="57" t="str">
        <f t="shared" si="27"/>
        <v>15.1827850367266-20513.5190498083i</v>
      </c>
      <c r="K152" s="57" t="str">
        <f t="shared" si="28"/>
        <v>0.0727272396469818-0.0000488162742944899i</v>
      </c>
      <c r="L152" s="57" t="str">
        <f t="shared" si="29"/>
        <v>0.000125-333.112007410624i</v>
      </c>
      <c r="M152" s="57" t="str">
        <f t="shared" si="30"/>
        <v>0.0015-160.582262538982i</v>
      </c>
      <c r="N152" s="57">
        <f t="shared" si="31"/>
        <v>89.970622589230004</v>
      </c>
      <c r="O152" s="57">
        <f t="shared" si="32"/>
        <v>101.92785207450059</v>
      </c>
      <c r="P152" s="371">
        <f t="shared" si="33"/>
        <v>101.92785207450059</v>
      </c>
      <c r="Q152" s="371">
        <f t="shared" si="34"/>
        <v>-90.029377410769996</v>
      </c>
      <c r="R152" s="12">
        <f t="shared" si="35"/>
        <v>89.970622589230004</v>
      </c>
      <c r="S152" s="57">
        <f t="shared" si="36"/>
        <v>1.5062486316061898E-3</v>
      </c>
      <c r="T152" s="12">
        <f t="shared" si="19"/>
        <v>101.92785207450059</v>
      </c>
    </row>
    <row r="153" spans="1:20" x14ac:dyDescent="0.25">
      <c r="A153" s="57">
        <f t="shared" si="20"/>
        <v>9.5000026202974244</v>
      </c>
      <c r="B153" s="12">
        <f t="shared" si="37"/>
        <v>1.5119723764062933</v>
      </c>
      <c r="C153" s="57" t="str">
        <f t="shared" si="21"/>
        <v>-64.0152530127426-124378.51120016i</v>
      </c>
      <c r="D153" s="57" t="str">
        <f t="shared" si="22"/>
        <v>3.89999999991202-21052.6257907207i</v>
      </c>
      <c r="E153" s="57" t="str">
        <f t="shared" si="23"/>
        <v>162.469531184434-0.00424960972342681i</v>
      </c>
      <c r="F153" s="57" t="str">
        <f t="shared" si="24"/>
        <v>3.83983983978874-43903.5405799814i</v>
      </c>
      <c r="G153" s="57" t="str">
        <f t="shared" si="25"/>
        <v>0.999999999986692-3.64800100614566E-06i</v>
      </c>
      <c r="H153" s="57" t="str">
        <f t="shared" si="26"/>
        <v>165.000004727937+0.108155393557976i</v>
      </c>
      <c r="I153" s="57" t="str">
        <f t="shared" si="27"/>
        <v>15.1827850382935-20435.8627668982i</v>
      </c>
      <c r="K153" s="57" t="str">
        <f t="shared" si="28"/>
        <v>0.0727272393950941-0.0000490017759654622i</v>
      </c>
      <c r="L153" s="57" t="str">
        <f t="shared" si="29"/>
        <v>0.000125-331.850973710525i</v>
      </c>
      <c r="M153" s="57" t="str">
        <f t="shared" si="30"/>
        <v>0.0015-159.974359971092i</v>
      </c>
      <c r="N153" s="57">
        <f t="shared" si="31"/>
        <v>89.970510955125306</v>
      </c>
      <c r="O153" s="57">
        <f t="shared" si="32"/>
        <v>101.89490823126803</v>
      </c>
      <c r="P153" s="371">
        <f t="shared" si="33"/>
        <v>101.89490823126803</v>
      </c>
      <c r="Q153" s="371">
        <f t="shared" si="34"/>
        <v>-90.029489044874694</v>
      </c>
      <c r="R153" s="12">
        <f t="shared" si="35"/>
        <v>89.970510955125306</v>
      </c>
      <c r="S153" s="57">
        <f t="shared" si="36"/>
        <v>1.5119723764062934E-3</v>
      </c>
      <c r="T153" s="12">
        <f t="shared" si="19"/>
        <v>101.89490823126803</v>
      </c>
    </row>
    <row r="154" spans="1:20" x14ac:dyDescent="0.25">
      <c r="A154" s="57">
        <f t="shared" si="20"/>
        <v>9.5361026302545557</v>
      </c>
      <c r="B154" s="12">
        <f t="shared" si="37"/>
        <v>1.5177178714366373</v>
      </c>
      <c r="C154" s="57" t="str">
        <f t="shared" si="21"/>
        <v>-64.0152527471201-123907.66172481i</v>
      </c>
      <c r="D154" s="57" t="str">
        <f t="shared" si="22"/>
        <v>3.89999999991133-20972.9286619463i</v>
      </c>
      <c r="E154" s="57" t="str">
        <f t="shared" si="23"/>
        <v>162.469531140443-0.00426575820545048i</v>
      </c>
      <c r="F154" s="57" t="str">
        <f t="shared" si="24"/>
        <v>3.83983983978835-43737.3386930544i</v>
      </c>
      <c r="G154" s="57" t="str">
        <f t="shared" si="25"/>
        <v>0.999999999986591-3.66186340996865E-06i</v>
      </c>
      <c r="H154" s="57" t="str">
        <f t="shared" si="26"/>
        <v>165.000004763939+0.108566384062871i</v>
      </c>
      <c r="I154" s="57" t="str">
        <f t="shared" si="27"/>
        <v>15.1827850398725-20358.5004607351i</v>
      </c>
      <c r="K154" s="57" t="str">
        <f t="shared" si="28"/>
        <v>0.072727239141288-0.0000491879825408232i</v>
      </c>
      <c r="L154" s="57" t="str">
        <f t="shared" si="29"/>
        <v>0.000125-330.594713798092i</v>
      </c>
      <c r="M154" s="57" t="str">
        <f t="shared" si="30"/>
        <v>0.0015-159.368758688077i</v>
      </c>
      <c r="N154" s="57">
        <f t="shared" si="31"/>
        <v>89.970398896811631</v>
      </c>
      <c r="O154" s="57">
        <f t="shared" si="32"/>
        <v>101.86196438791123</v>
      </c>
      <c r="P154" s="371">
        <f t="shared" si="33"/>
        <v>101.86196438791123</v>
      </c>
      <c r="Q154" s="371">
        <f t="shared" si="34"/>
        <v>-90.029601103188369</v>
      </c>
      <c r="R154" s="12">
        <f t="shared" si="35"/>
        <v>89.970398896811631</v>
      </c>
      <c r="S154" s="57">
        <f t="shared" si="36"/>
        <v>1.5177178714366373E-3</v>
      </c>
      <c r="T154" s="12">
        <f t="shared" si="19"/>
        <v>101.86196438791123</v>
      </c>
    </row>
    <row r="155" spans="1:20" x14ac:dyDescent="0.25">
      <c r="A155" s="57">
        <f t="shared" si="20"/>
        <v>9.5723398202495229</v>
      </c>
      <c r="B155" s="12">
        <f t="shared" si="37"/>
        <v>1.5234851993480965</v>
      </c>
      <c r="C155" s="57" t="str">
        <f t="shared" si="21"/>
        <v>-64.0152524794757-123438.594702773i</v>
      </c>
      <c r="D155" s="57" t="str">
        <f t="shared" si="22"/>
        <v>3.89999999991065-20893.5332357919i</v>
      </c>
      <c r="E155" s="57" t="str">
        <f t="shared" si="23"/>
        <v>162.469531096116-0.0042819680513064i</v>
      </c>
      <c r="F155" s="57" t="str">
        <f t="shared" si="24"/>
        <v>3.83983983978796-43571.7659824283i</v>
      </c>
      <c r="G155" s="57" t="str">
        <f t="shared" si="25"/>
        <v>0.999999999986489-3.67577849092616E-06i</v>
      </c>
      <c r="H155" s="57" t="str">
        <f t="shared" si="26"/>
        <v>165.000004800213+0.108978936331792i</v>
      </c>
      <c r="I155" s="57" t="str">
        <f t="shared" si="27"/>
        <v>15.1827850414636-20281.4310184358i</v>
      </c>
      <c r="K155" s="57" t="str">
        <f t="shared" si="28"/>
        <v>0.0727272388855497-0.0000493748966991878i</v>
      </c>
      <c r="L155" s="57" t="str">
        <f t="shared" si="29"/>
        <v>0.000125-329.343209601606i</v>
      </c>
      <c r="M155" s="57" t="str">
        <f t="shared" si="30"/>
        <v>0.0015-158.76544997816i</v>
      </c>
      <c r="N155" s="57">
        <f t="shared" si="31"/>
        <v>89.970286412677027</v>
      </c>
      <c r="O155" s="57">
        <f t="shared" si="32"/>
        <v>101.82902054442928</v>
      </c>
      <c r="P155" s="371">
        <f t="shared" si="33"/>
        <v>101.82902054442928</v>
      </c>
      <c r="Q155" s="371">
        <f t="shared" si="34"/>
        <v>-90.029713587322973</v>
      </c>
      <c r="R155" s="12">
        <f t="shared" si="35"/>
        <v>89.970286412677027</v>
      </c>
      <c r="S155" s="57">
        <f t="shared" si="36"/>
        <v>1.5234851993480964E-3</v>
      </c>
      <c r="T155" s="12">
        <f t="shared" si="19"/>
        <v>101.82902054442928</v>
      </c>
    </row>
    <row r="156" spans="1:20" x14ac:dyDescent="0.25">
      <c r="A156" s="57">
        <f t="shared" si="20"/>
        <v>9.6087147115664706</v>
      </c>
      <c r="B156" s="12">
        <f t="shared" si="37"/>
        <v>1.5292744431056193</v>
      </c>
      <c r="C156" s="57" t="str">
        <f t="shared" si="21"/>
        <v>-64.0152522097934-122971.303386363i</v>
      </c>
      <c r="D156" s="57" t="str">
        <f t="shared" si="22"/>
        <v>3.89999999990997-20814.4383701276i</v>
      </c>
      <c r="E156" s="57" t="str">
        <f t="shared" si="23"/>
        <v>162.469531051452-0.00429823949417235i</v>
      </c>
      <c r="F156" s="57" t="str">
        <f t="shared" si="24"/>
        <v>3.83983983978757-43406.8200662839i</v>
      </c>
      <c r="G156" s="57" t="str">
        <f t="shared" si="25"/>
        <v>0.999999999986386-3.68974644919129E-06i</v>
      </c>
      <c r="H156" s="57" t="str">
        <f t="shared" si="26"/>
        <v>165.000004836764+0.109393056299443i</v>
      </c>
      <c r="I156" s="57" t="str">
        <f t="shared" si="27"/>
        <v>15.1827850430667-20204.6533313307i</v>
      </c>
      <c r="K156" s="57" t="str">
        <f t="shared" si="28"/>
        <v>0.0727272386278641-0.0000495625211293481i</v>
      </c>
      <c r="L156" s="57" t="str">
        <f t="shared" si="29"/>
        <v>0.000125-328.096443117759i</v>
      </c>
      <c r="M156" s="57" t="str">
        <f t="shared" si="30"/>
        <v>0.0015-158.164425162542i</v>
      </c>
      <c r="N156" s="57">
        <f t="shared" si="31"/>
        <v>89.970173501103389</v>
      </c>
      <c r="O156" s="57">
        <f t="shared" si="32"/>
        <v>101.79607670082132</v>
      </c>
      <c r="P156" s="371">
        <f t="shared" si="33"/>
        <v>101.79607670082132</v>
      </c>
      <c r="Q156" s="371">
        <f t="shared" si="34"/>
        <v>-90.029826498896611</v>
      </c>
      <c r="R156" s="12">
        <f t="shared" si="35"/>
        <v>89.970173501103389</v>
      </c>
      <c r="S156" s="57">
        <f t="shared" si="36"/>
        <v>1.5292744431056194E-3</v>
      </c>
      <c r="T156" s="12">
        <f t="shared" si="19"/>
        <v>101.79607670082132</v>
      </c>
    </row>
    <row r="157" spans="1:20" x14ac:dyDescent="0.25">
      <c r="A157" s="57">
        <f t="shared" si="20"/>
        <v>9.6452278274704231</v>
      </c>
      <c r="B157" s="12">
        <f t="shared" si="37"/>
        <v>1.5350856859894206</v>
      </c>
      <c r="C157" s="57" t="str">
        <f t="shared" si="21"/>
        <v>-64.0152519380576-122505.781053436i</v>
      </c>
      <c r="D157" s="57" t="str">
        <f t="shared" si="22"/>
        <v>3.89999999990929-20735.6429271471i</v>
      </c>
      <c r="E157" s="57" t="str">
        <f t="shared" si="23"/>
        <v>162.469531006448-0.00431457276811236i</v>
      </c>
      <c r="F157" s="57" t="str">
        <f t="shared" si="24"/>
        <v>3.83983983978717-43242.4985718189i</v>
      </c>
      <c r="G157" s="57" t="str">
        <f t="shared" si="25"/>
        <v>0.999999999986282-3.70376748569783E-06i</v>
      </c>
      <c r="H157" s="57" t="str">
        <f t="shared" si="26"/>
        <v>165.000004873593+0.109808749923081i</v>
      </c>
      <c r="I157" s="57" t="str">
        <f t="shared" si="27"/>
        <v>15.1827850446821-20128.166294947i</v>
      </c>
      <c r="K157" s="57" t="str">
        <f t="shared" si="28"/>
        <v>0.0727272383682164-0.0000497508585303143i</v>
      </c>
      <c r="L157" s="57" t="str">
        <f t="shared" si="29"/>
        <v>0.000125-326.854396411395i</v>
      </c>
      <c r="M157" s="57" t="str">
        <f t="shared" si="30"/>
        <v>0.0015-157.56567559528i</v>
      </c>
      <c r="N157" s="57">
        <f t="shared" si="31"/>
        <v>89.970060160466403</v>
      </c>
      <c r="O157" s="57">
        <f t="shared" si="32"/>
        <v>101.76313285708622</v>
      </c>
      <c r="P157" s="371">
        <f t="shared" si="33"/>
        <v>101.76313285708622</v>
      </c>
      <c r="Q157" s="371">
        <f t="shared" si="34"/>
        <v>-90.029939839533597</v>
      </c>
      <c r="R157" s="12">
        <f t="shared" si="35"/>
        <v>89.970060160466403</v>
      </c>
      <c r="S157" s="57">
        <f t="shared" si="36"/>
        <v>1.5350856859894207E-3</v>
      </c>
      <c r="T157" s="12">
        <f t="shared" si="19"/>
        <v>101.76313285708622</v>
      </c>
    </row>
    <row r="158" spans="1:20" x14ac:dyDescent="0.25">
      <c r="A158" s="57">
        <f t="shared" si="20"/>
        <v>9.6818796932148103</v>
      </c>
      <c r="B158" s="12">
        <f t="shared" si="37"/>
        <v>1.5409190115961804</v>
      </c>
      <c r="C158" s="57" t="str">
        <f t="shared" si="21"/>
        <v>-64.0152516642526-122042.021007297i</v>
      </c>
      <c r="D158" s="57" t="str">
        <f t="shared" si="22"/>
        <v>3.8999999999086-20657.1457733516i</v>
      </c>
      <c r="E158" s="57" t="str">
        <f t="shared" si="23"/>
        <v>162.4695309611-0.00433096810807935i</v>
      </c>
      <c r="F158" s="57" t="str">
        <f t="shared" si="24"/>
        <v>3.83983983978676-43078.7991352133i</v>
      </c>
      <c r="G158" s="57" t="str">
        <f t="shared" si="25"/>
        <v>0.999999999986178-0.0000037178418021431i</v>
      </c>
      <c r="H158" s="57" t="str">
        <f t="shared" si="26"/>
        <v>165.000004910702+0.110226023182599i</v>
      </c>
      <c r="I158" s="57" t="str">
        <f t="shared" si="27"/>
        <v>15.1827850463096-20051.9688089928i</v>
      </c>
      <c r="K158" s="57" t="str">
        <f t="shared" si="28"/>
        <v>0.0727272381065919-0.0000499399116113524i</v>
      </c>
      <c r="L158" s="57" t="str">
        <f t="shared" si="29"/>
        <v>0.000125-325.617051615257i</v>
      </c>
      <c r="M158" s="57" t="str">
        <f t="shared" si="30"/>
        <v>0.0015-156.96919266316i</v>
      </c>
      <c r="N158" s="57">
        <f t="shared" si="31"/>
        <v>89.9699463891357</v>
      </c>
      <c r="O158" s="57">
        <f t="shared" si="32"/>
        <v>101.73018901322305</v>
      </c>
      <c r="P158" s="371">
        <f t="shared" si="33"/>
        <v>101.73018901322305</v>
      </c>
      <c r="Q158" s="371">
        <f t="shared" si="34"/>
        <v>-90.0300536108643</v>
      </c>
      <c r="R158" s="12">
        <f t="shared" si="35"/>
        <v>89.9699463891357</v>
      </c>
      <c r="S158" s="57">
        <f t="shared" si="36"/>
        <v>1.5409190115961804E-3</v>
      </c>
      <c r="T158" s="12">
        <f t="shared" si="19"/>
        <v>101.73018901322305</v>
      </c>
    </row>
    <row r="159" spans="1:20" x14ac:dyDescent="0.25">
      <c r="A159" s="57">
        <f t="shared" si="20"/>
        <v>9.7186708360490268</v>
      </c>
      <c r="B159" s="12">
        <f t="shared" si="37"/>
        <v>1.5467745038402458</v>
      </c>
      <c r="C159" s="57" t="str">
        <f t="shared" si="21"/>
        <v>-64.0152513883619-121580.016576603i</v>
      </c>
      <c r="D159" s="57" t="str">
        <f t="shared" si="22"/>
        <v>3.89999999990792-20578.9457795331i</v>
      </c>
      <c r="E159" s="57" t="str">
        <f t="shared" si="23"/>
        <v>162.469530915409-0.00434742574992024i</v>
      </c>
      <c r="F159" s="57" t="str">
        <f t="shared" si="24"/>
        <v>3.83983983978636-42915.719401596i</v>
      </c>
      <c r="G159" s="57" t="str">
        <f t="shared" si="25"/>
        <v>0.999999999986072-3.73196960099085E-06i</v>
      </c>
      <c r="H159" s="57" t="str">
        <f t="shared" si="26"/>
        <v>165.000004948095+0.110644882080617i</v>
      </c>
      <c r="I159" s="57" t="str">
        <f t="shared" si="27"/>
        <v>15.1827850479498-19976.0597773421i</v>
      </c>
      <c r="K159" s="57" t="str">
        <f t="shared" si="28"/>
        <v>0.0727272378429745-0.0000501296830920219i</v>
      </c>
      <c r="L159" s="57" t="str">
        <f t="shared" si="29"/>
        <v>0.000125-324.384390929724i</v>
      </c>
      <c r="M159" s="57" t="str">
        <f t="shared" si="30"/>
        <v>0.0015-156.374967785575i</v>
      </c>
      <c r="N159" s="57">
        <f t="shared" si="31"/>
        <v>89.969832185474601</v>
      </c>
      <c r="O159" s="57">
        <f t="shared" si="32"/>
        <v>101.6972451692309</v>
      </c>
      <c r="P159" s="371">
        <f t="shared" si="33"/>
        <v>101.6972451692309</v>
      </c>
      <c r="Q159" s="371">
        <f t="shared" si="34"/>
        <v>-90.030167814525399</v>
      </c>
      <c r="R159" s="12">
        <f t="shared" si="35"/>
        <v>89.969832185474601</v>
      </c>
      <c r="S159" s="57">
        <f t="shared" si="36"/>
        <v>1.5467745038402459E-3</v>
      </c>
      <c r="T159" s="12">
        <f t="shared" si="19"/>
        <v>101.6972451692309</v>
      </c>
    </row>
    <row r="160" spans="1:20" x14ac:dyDescent="0.25">
      <c r="A160" s="57">
        <f t="shared" si="20"/>
        <v>9.7556017852260126</v>
      </c>
      <c r="B160" s="12">
        <f t="shared" si="37"/>
        <v>1.5526522469548387</v>
      </c>
      <c r="C160" s="57" t="str">
        <f t="shared" si="21"/>
        <v>-64.0152511103718-121119.761115264i</v>
      </c>
      <c r="D160" s="57" t="str">
        <f t="shared" si="22"/>
        <v>3.8999999999072-20501.0418207585i</v>
      </c>
      <c r="E160" s="57" t="str">
        <f t="shared" si="23"/>
        <v>162.469530869368-0.00436394593037759i</v>
      </c>
      <c r="F160" s="57" t="str">
        <f t="shared" si="24"/>
        <v>3.83983983978596-42753.2570250101i</v>
      </c>
      <c r="G160" s="57" t="str">
        <f t="shared" si="25"/>
        <v>0.999999999985966-3.74615108547422E-06i</v>
      </c>
      <c r="H160" s="57" t="str">
        <f t="shared" si="26"/>
        <v>165.000004985772+0.11106533264256i</v>
      </c>
      <c r="I160" s="57" t="str">
        <f t="shared" si="27"/>
        <v>15.1827850496023-19900.4381080176i</v>
      </c>
      <c r="K160" s="57" t="str">
        <f t="shared" si="28"/>
        <v>0.0727272375773504-0.0000503201757022195i</v>
      </c>
      <c r="L160" s="57" t="str">
        <f t="shared" si="29"/>
        <v>0.000125-323.156396622558i</v>
      </c>
      <c r="M160" s="57" t="str">
        <f t="shared" si="30"/>
        <v>0.0015-155.7829924144i</v>
      </c>
      <c r="N160" s="57">
        <f t="shared" si="31"/>
        <v>89.96971754784029</v>
      </c>
      <c r="O160" s="57">
        <f t="shared" si="32"/>
        <v>101.6643013251087</v>
      </c>
      <c r="P160" s="371">
        <f t="shared" si="33"/>
        <v>101.6643013251087</v>
      </c>
      <c r="Q160" s="371">
        <f t="shared" si="34"/>
        <v>-90.03028245215971</v>
      </c>
      <c r="R160" s="12">
        <f t="shared" si="35"/>
        <v>89.96971754784029</v>
      </c>
      <c r="S160" s="57">
        <f t="shared" si="36"/>
        <v>1.5526522469548388E-3</v>
      </c>
      <c r="T160" s="12">
        <f t="shared" si="19"/>
        <v>101.6643013251087</v>
      </c>
    </row>
    <row r="161" spans="1:20" x14ac:dyDescent="0.25">
      <c r="A161" s="57">
        <f t="shared" si="20"/>
        <v>9.7926730720098725</v>
      </c>
      <c r="B161" s="12">
        <f t="shared" si="37"/>
        <v>1.5585523254932672</v>
      </c>
      <c r="C161" s="57" t="str">
        <f t="shared" si="21"/>
        <v>-64.0152508302644-120661.248002353i</v>
      </c>
      <c r="D161" s="57" t="str">
        <f t="shared" si="22"/>
        <v>3.89999999990649-20423.4327763532i</v>
      </c>
      <c r="E161" s="57" t="str">
        <f t="shared" si="23"/>
        <v>162.469530822978-0.00438052888709208i</v>
      </c>
      <c r="F161" s="57" t="str">
        <f t="shared" si="24"/>
        <v>3.83983983978554-42591.4096683797i</v>
      </c>
      <c r="G161" s="57" t="str">
        <f t="shared" si="25"/>
        <v>0.99999999998586-3.76038645959862E-06i</v>
      </c>
      <c r="H161" s="57" t="str">
        <f t="shared" si="26"/>
        <v>165.000005023735+0.111487380916753i</v>
      </c>
      <c r="I161" s="57" t="str">
        <f t="shared" si="27"/>
        <v>15.1827850512673-19825.1027131762i</v>
      </c>
      <c r="K161" s="57" t="str">
        <f t="shared" si="28"/>
        <v>0.0727272373097039-0.0000505113921822123i</v>
      </c>
      <c r="L161" s="57" t="str">
        <f t="shared" si="29"/>
        <v>0.000125-321.93305102865i</v>
      </c>
      <c r="M161" s="57" t="str">
        <f t="shared" si="30"/>
        <v>0.0015-155.193258033872i</v>
      </c>
      <c r="N161" s="57">
        <f t="shared" si="31"/>
        <v>89.969602474583652</v>
      </c>
      <c r="O161" s="57">
        <f t="shared" si="32"/>
        <v>101.63135748085563</v>
      </c>
      <c r="P161" s="371">
        <f t="shared" si="33"/>
        <v>101.63135748085563</v>
      </c>
      <c r="Q161" s="371">
        <f t="shared" si="34"/>
        <v>-90.030397525416348</v>
      </c>
      <c r="R161" s="12">
        <f t="shared" si="35"/>
        <v>89.969602474583652</v>
      </c>
      <c r="S161" s="57">
        <f t="shared" si="36"/>
        <v>1.5585523254932673E-3</v>
      </c>
      <c r="T161" s="12">
        <f t="shared" si="19"/>
        <v>101.63135748085563</v>
      </c>
    </row>
    <row r="162" spans="1:20" x14ac:dyDescent="0.25">
      <c r="A162" s="57">
        <f t="shared" si="20"/>
        <v>9.8298852296835104</v>
      </c>
      <c r="B162" s="12">
        <f t="shared" si="37"/>
        <v>1.5644748243301416</v>
      </c>
      <c r="C162" s="57" t="str">
        <f t="shared" si="21"/>
        <v>-64.0152505480243-120204.470642003i</v>
      </c>
      <c r="D162" s="57" t="str">
        <f t="shared" si="22"/>
        <v>3.89999999990578-20346.1175298851i</v>
      </c>
      <c r="E162" s="57" t="str">
        <f t="shared" si="23"/>
        <v>162.469530776235-0.00439717485861004i</v>
      </c>
      <c r="F162" s="57" t="str">
        <f t="shared" si="24"/>
        <v>3.83983983978512-42430.1750034765i</v>
      </c>
      <c r="G162" s="57" t="str">
        <f t="shared" si="25"/>
        <v>0.999999999985752-3.77467592814469E-06i</v>
      </c>
      <c r="H162" s="57" t="str">
        <f t="shared" si="26"/>
        <v>165.000005061989+0.111911032974505i</v>
      </c>
      <c r="I162" s="57" t="str">
        <f t="shared" si="27"/>
        <v>15.1827850529452-19750.0525090934i</v>
      </c>
      <c r="K162" s="57" t="str">
        <f t="shared" si="28"/>
        <v>0.0727272370400185-0.0000507033352826807i</v>
      </c>
      <c r="L162" s="57" t="str">
        <f t="shared" si="29"/>
        <v>0.000125-320.71433654976i</v>
      </c>
      <c r="M162" s="57" t="str">
        <f t="shared" si="30"/>
        <v>0.0015-154.605756160462i</v>
      </c>
      <c r="N162" s="57">
        <f t="shared" si="31"/>
        <v>89.969486964049352</v>
      </c>
      <c r="O162" s="57">
        <f t="shared" si="32"/>
        <v>101.59841363647055</v>
      </c>
      <c r="P162" s="371">
        <f t="shared" si="33"/>
        <v>101.59841363647055</v>
      </c>
      <c r="Q162" s="371">
        <f t="shared" si="34"/>
        <v>-90.030513035950648</v>
      </c>
      <c r="R162" s="12">
        <f t="shared" si="35"/>
        <v>89.969486964049352</v>
      </c>
      <c r="S162" s="57">
        <f t="shared" si="36"/>
        <v>1.5644748243301416E-3</v>
      </c>
      <c r="T162" s="12">
        <f t="shared" si="19"/>
        <v>101.59841363647055</v>
      </c>
    </row>
    <row r="163" spans="1:20" x14ac:dyDescent="0.25">
      <c r="A163" s="57">
        <f t="shared" si="20"/>
        <v>9.8672387935563073</v>
      </c>
      <c r="B163" s="12">
        <f t="shared" si="37"/>
        <v>1.5704198286625961</v>
      </c>
      <c r="C163" s="57" t="str">
        <f t="shared" si="21"/>
        <v>-64.0152502636349-119749.422463319i</v>
      </c>
      <c r="D163" s="57" t="str">
        <f t="shared" si="22"/>
        <v>3.89999999990507-20269.0949691483i</v>
      </c>
      <c r="E163" s="57" t="str">
        <f t="shared" si="23"/>
        <v>162.469530729134-0.00441388408438081i</v>
      </c>
      <c r="F163" s="57" t="str">
        <f t="shared" si="24"/>
        <v>3.83983983978471-42269.5507108855i</v>
      </c>
      <c r="G163" s="57" t="str">
        <f t="shared" si="25"/>
        <v>0.999999999985643-3.78901969667122E-06i</v>
      </c>
      <c r="H163" s="57" t="str">
        <f t="shared" si="26"/>
        <v>165.000005100532+0.112336294910193i</v>
      </c>
      <c r="I163" s="57" t="str">
        <f t="shared" si="27"/>
        <v>15.1827850546357-19675.2864161463i</v>
      </c>
      <c r="K163" s="57" t="str">
        <f t="shared" si="28"/>
        <v>0.0727272367682807-0.00005089600776476i</v>
      </c>
      <c r="L163" s="57" t="str">
        <f t="shared" si="29"/>
        <v>0.000125-319.500235654274i</v>
      </c>
      <c r="M163" s="57" t="str">
        <f t="shared" si="30"/>
        <v>0.0015-154.020478342759i</v>
      </c>
      <c r="N163" s="57">
        <f t="shared" si="31"/>
        <v>89.969371014575728</v>
      </c>
      <c r="O163" s="57">
        <f t="shared" si="32"/>
        <v>101.56546979195252</v>
      </c>
      <c r="P163" s="371">
        <f t="shared" si="33"/>
        <v>101.56546979195252</v>
      </c>
      <c r="Q163" s="371">
        <f t="shared" si="34"/>
        <v>-90.030628985424272</v>
      </c>
      <c r="R163" s="12">
        <f t="shared" si="35"/>
        <v>89.969371014575728</v>
      </c>
      <c r="S163" s="57">
        <f t="shared" si="36"/>
        <v>1.5704198286625962E-3</v>
      </c>
      <c r="T163" s="12">
        <f t="shared" si="19"/>
        <v>101.56546979195252</v>
      </c>
    </row>
    <row r="164" spans="1:20" x14ac:dyDescent="0.25">
      <c r="A164" s="57">
        <f t="shared" si="20"/>
        <v>9.9047343009718212</v>
      </c>
      <c r="B164" s="12">
        <f t="shared" si="37"/>
        <v>1.5763874240115141</v>
      </c>
      <c r="C164" s="57" t="str">
        <f t="shared" si="21"/>
        <v>-64.0152499770804-119296.096920279i</v>
      </c>
      <c r="D164" s="57" t="str">
        <f t="shared" si="22"/>
        <v>3.89999999990434-20192.3639861474i</v>
      </c>
      <c r="E164" s="57" t="str">
        <f t="shared" si="23"/>
        <v>162.469530681676-0.00443065680476793i</v>
      </c>
      <c r="F164" s="57" t="str">
        <f t="shared" si="24"/>
        <v>3.8398398397843-42109.5344799724i</v>
      </c>
      <c r="G164" s="57" t="str">
        <f t="shared" si="25"/>
        <v>0.999999999985534-3.80341797151816E-06i</v>
      </c>
      <c r="H164" s="57" t="str">
        <f t="shared" si="26"/>
        <v>165.00000513937+0.112763172841356i</v>
      </c>
      <c r="I164" s="57" t="str">
        <f t="shared" si="27"/>
        <v>15.1827850563392-19600.8033587999i</v>
      </c>
      <c r="K164" s="57" t="str">
        <f t="shared" si="28"/>
        <v>0.0727272364944732-0.0000510894124000734i</v>
      </c>
      <c r="L164" s="57" t="str">
        <f t="shared" si="29"/>
        <v>0.000125-318.290730876942i</v>
      </c>
      <c r="M164" s="57" t="str">
        <f t="shared" si="30"/>
        <v>0.0015-153.437416161346i</v>
      </c>
      <c r="N164" s="57">
        <f t="shared" si="31"/>
        <v>89.969254624494837</v>
      </c>
      <c r="O164" s="57">
        <f t="shared" si="32"/>
        <v>101.53252594730041</v>
      </c>
      <c r="P164" s="371">
        <f t="shared" si="33"/>
        <v>101.53252594730041</v>
      </c>
      <c r="Q164" s="371">
        <f t="shared" si="34"/>
        <v>-90.030745375505163</v>
      </c>
      <c r="R164" s="12">
        <f t="shared" si="35"/>
        <v>89.969254624494837</v>
      </c>
      <c r="S164" s="57">
        <f t="shared" si="36"/>
        <v>1.5763874240115141E-3</v>
      </c>
      <c r="T164" s="12">
        <f t="shared" si="19"/>
        <v>101.53252594730041</v>
      </c>
    </row>
    <row r="165" spans="1:20" x14ac:dyDescent="0.25">
      <c r="A165" s="57">
        <f t="shared" si="20"/>
        <v>9.9423722913155146</v>
      </c>
      <c r="B165" s="12">
        <f t="shared" si="37"/>
        <v>1.5823776962227578</v>
      </c>
      <c r="C165" s="57" t="str">
        <f t="shared" si="21"/>
        <v>-64.0152496883424-118844.487491644i</v>
      </c>
      <c r="D165" s="57" t="str">
        <f t="shared" si="22"/>
        <v>3.89999999990362-20115.9234770816i</v>
      </c>
      <c r="E165" s="57" t="str">
        <f t="shared" si="23"/>
        <v>162.469530633856-0.0044474932610436i</v>
      </c>
      <c r="F165" s="57" t="str">
        <f t="shared" si="24"/>
        <v>3.83983983978387-41950.12400885i</v>
      </c>
      <c r="G165" s="57" t="str">
        <f t="shared" si="25"/>
        <v>0.999999999985424-3.81787095980951E-06i</v>
      </c>
      <c r="H165" s="57" t="str">
        <f t="shared" si="26"/>
        <v>165.000005178504+0.113191672908777i</v>
      </c>
      <c r="I165" s="57" t="str">
        <f t="shared" si="27"/>
        <v>15.1827850580555-19526.6022655903i</v>
      </c>
      <c r="K165" s="57" t="str">
        <f t="shared" si="28"/>
        <v>0.0727272362185806-0.0000512835519707782i</v>
      </c>
      <c r="L165" s="57" t="str">
        <f t="shared" si="29"/>
        <v>0.000125-317.085804818631i</v>
      </c>
      <c r="M165" s="57" t="str">
        <f t="shared" si="30"/>
        <v>0.0015-152.856561228677i</v>
      </c>
      <c r="N165" s="57">
        <f t="shared" si="31"/>
        <v>89.969137792132344</v>
      </c>
      <c r="O165" s="57">
        <f t="shared" si="32"/>
        <v>101.49958210251333</v>
      </c>
      <c r="P165" s="371">
        <f t="shared" si="33"/>
        <v>101.49958210251333</v>
      </c>
      <c r="Q165" s="371">
        <f t="shared" si="34"/>
        <v>-90.030862207867656</v>
      </c>
      <c r="R165" s="12">
        <f t="shared" si="35"/>
        <v>89.969137792132344</v>
      </c>
      <c r="S165" s="57">
        <f t="shared" si="36"/>
        <v>1.5823776962227579E-3</v>
      </c>
      <c r="T165" s="12">
        <f t="shared" si="19"/>
        <v>101.49958210251333</v>
      </c>
    </row>
    <row r="166" spans="1:20" x14ac:dyDescent="0.25">
      <c r="A166" s="57">
        <f t="shared" si="20"/>
        <v>9.9801533060225136</v>
      </c>
      <c r="B166" s="12">
        <f t="shared" si="37"/>
        <v>1.5883907314684043</v>
      </c>
      <c r="C166" s="57" t="str">
        <f t="shared" si="21"/>
        <v>-64.0152493974079-118394.587680862i</v>
      </c>
      <c r="D166" s="57" t="str">
        <f t="shared" si="22"/>
        <v>3.89999999990288-20039.7723423284i</v>
      </c>
      <c r="E166" s="57" t="str">
        <f t="shared" si="23"/>
        <v>162.469530585673-0.00446439369540154i</v>
      </c>
      <c r="F166" s="57" t="str">
        <f t="shared" si="24"/>
        <v>3.83983983978344-41791.3170043451i</v>
      </c>
      <c r="G166" s="57" t="str">
        <f t="shared" si="25"/>
        <v>0.999999999985313-3.83237886945636E-06i</v>
      </c>
      <c r="H166" s="57" t="str">
        <f t="shared" si="26"/>
        <v>165.000005217935+0.113621801276577i</v>
      </c>
      <c r="I166" s="57" t="str">
        <f t="shared" si="27"/>
        <v>15.1827850597851-19452.6820691097i</v>
      </c>
      <c r="K166" s="57" t="str">
        <f t="shared" si="28"/>
        <v>0.0727272359405875-0.0000514784292696045i</v>
      </c>
      <c r="L166" s="57" t="str">
        <f t="shared" si="29"/>
        <v>0.000125-315.885440146076i</v>
      </c>
      <c r="M166" s="57" t="str">
        <f t="shared" si="30"/>
        <v>0.0015-152.277905188959i</v>
      </c>
      <c r="N166" s="57">
        <f t="shared" si="31"/>
        <v>89.969020515807642</v>
      </c>
      <c r="O166" s="57">
        <f t="shared" si="32"/>
        <v>101.46663825759029</v>
      </c>
      <c r="P166" s="371">
        <f t="shared" si="33"/>
        <v>101.46663825759029</v>
      </c>
      <c r="Q166" s="371">
        <f t="shared" si="34"/>
        <v>-90.030979484192358</v>
      </c>
      <c r="R166" s="12">
        <f t="shared" si="35"/>
        <v>89.969020515807642</v>
      </c>
      <c r="S166" s="57">
        <f t="shared" si="36"/>
        <v>1.5883907314684044E-3</v>
      </c>
      <c r="T166" s="12">
        <f t="shared" si="19"/>
        <v>101.46663825759029</v>
      </c>
    </row>
    <row r="167" spans="1:20" x14ac:dyDescent="0.25">
      <c r="A167" s="57">
        <f t="shared" si="20"/>
        <v>10.018077888585399</v>
      </c>
      <c r="B167" s="12">
        <f t="shared" si="37"/>
        <v>1.5944266162479843</v>
      </c>
      <c r="C167" s="57" t="str">
        <f t="shared" si="21"/>
        <v>-64.0152491042568-117946.391015969i</v>
      </c>
      <c r="D167" s="57" t="str">
        <f t="shared" si="22"/>
        <v>3.89999999990215-19963.9094864281i</v>
      </c>
      <c r="E167" s="57" t="str">
        <f t="shared" si="23"/>
        <v>162.469530537122-0.00448135835095124i</v>
      </c>
      <c r="F167" s="57" t="str">
        <f t="shared" si="24"/>
        <v>3.83983983978301-41633.1111819656i</v>
      </c>
      <c r="G167" s="57" t="str">
        <f t="shared" si="25"/>
        <v>0.999999999985201-3.84694190915986E-06i</v>
      </c>
      <c r="H167" s="57" t="str">
        <f t="shared" si="26"/>
        <v>165.000005257667+0.114053564132297i</v>
      </c>
      <c r="I167" s="57" t="str">
        <f t="shared" si="27"/>
        <v>15.1827850615277-19379.0417059914i</v>
      </c>
      <c r="K167" s="57" t="str">
        <f t="shared" si="28"/>
        <v>0.0727272356604775-0.000051674047099893i</v>
      </c>
      <c r="L167" s="57" t="str">
        <f t="shared" si="29"/>
        <v>0.000125-314.689619591627i</v>
      </c>
      <c r="M167" s="57" t="str">
        <f t="shared" si="30"/>
        <v>0.0015-151.701439718031i</v>
      </c>
      <c r="N167" s="57">
        <f t="shared" si="31"/>
        <v>89.968902793833635</v>
      </c>
      <c r="O167" s="57">
        <f t="shared" si="32"/>
        <v>101.43369441252997</v>
      </c>
      <c r="P167" s="371">
        <f t="shared" si="33"/>
        <v>101.43369441252997</v>
      </c>
      <c r="Q167" s="371">
        <f t="shared" si="34"/>
        <v>-90.031097206166365</v>
      </c>
      <c r="R167" s="12">
        <f t="shared" si="35"/>
        <v>89.968902793833635</v>
      </c>
      <c r="S167" s="57">
        <f t="shared" si="36"/>
        <v>1.5944266162479844E-3</v>
      </c>
      <c r="T167" s="12">
        <f t="shared" si="19"/>
        <v>101.43369441252997</v>
      </c>
    </row>
    <row r="168" spans="1:20" x14ac:dyDescent="0.25">
      <c r="A168" s="57">
        <f t="shared" si="20"/>
        <v>10.056146584562024</v>
      </c>
      <c r="B168" s="12">
        <f t="shared" si="37"/>
        <v>1.6004854373897266</v>
      </c>
      <c r="C168" s="57" t="str">
        <f t="shared" si="21"/>
        <v>-64.0152488088749-117499.891049511i</v>
      </c>
      <c r="D168" s="57" t="str">
        <f t="shared" si="22"/>
        <v>3.8999999999014-19888.3338180682i</v>
      </c>
      <c r="E168" s="57" t="str">
        <f t="shared" si="23"/>
        <v>162.469530488202-0.00449838747172911i</v>
      </c>
      <c r="F168" s="57" t="str">
        <f t="shared" si="24"/>
        <v>3.83983983978259-41475.5042658679i</v>
      </c>
      <c r="G168" s="57" t="str">
        <f t="shared" si="25"/>
        <v>0.999999999985088-3.86156028841424E-06i</v>
      </c>
      <c r="H168" s="57" t="str">
        <f t="shared" si="26"/>
        <v>165.000005297701+0.114486967686993i</v>
      </c>
      <c r="I168" s="57" t="str">
        <f t="shared" si="27"/>
        <v>15.1827850632837-19305.6801168942i</v>
      </c>
      <c r="K168" s="57" t="str">
        <f t="shared" si="28"/>
        <v>0.0727272353782349-0.0000518704082756375i</v>
      </c>
      <c r="L168" s="57" t="str">
        <f t="shared" si="29"/>
        <v>0.000125-313.498325953006i</v>
      </c>
      <c r="M168" s="57" t="str">
        <f t="shared" si="30"/>
        <v>0.0015-151.127156523242i</v>
      </c>
      <c r="N168" s="57">
        <f t="shared" si="31"/>
        <v>89.968784624516886</v>
      </c>
      <c r="O168" s="57">
        <f t="shared" si="32"/>
        <v>101.40075056733174</v>
      </c>
      <c r="P168" s="371">
        <f t="shared" si="33"/>
        <v>101.40075056733174</v>
      </c>
      <c r="Q168" s="371">
        <f t="shared" si="34"/>
        <v>-90.031215375483114</v>
      </c>
      <c r="R168" s="12">
        <f t="shared" si="35"/>
        <v>89.968784624516886</v>
      </c>
      <c r="S168" s="57">
        <f t="shared" si="36"/>
        <v>1.6004854373897267E-3</v>
      </c>
      <c r="T168" s="12">
        <f t="shared" si="19"/>
        <v>101.40075056733174</v>
      </c>
    </row>
    <row r="169" spans="1:20" x14ac:dyDescent="0.25">
      <c r="A169" s="57">
        <f t="shared" si="20"/>
        <v>10.09435994158336</v>
      </c>
      <c r="B169" s="12">
        <f t="shared" si="37"/>
        <v>1.6065672820518075</v>
      </c>
      <c r="C169" s="57" t="str">
        <f t="shared" si="21"/>
        <v>-64.0152485112412-117055.081358431i</v>
      </c>
      <c r="D169" s="57" t="str">
        <f t="shared" si="22"/>
        <v>3.89999999990063-19813.0442500672i</v>
      </c>
      <c r="E169" s="57" t="str">
        <f t="shared" si="23"/>
        <v>162.469530438908-0.00451548130269603i</v>
      </c>
      <c r="F169" s="57" t="str">
        <f t="shared" si="24"/>
        <v>3.83983983978214-41318.493988823i</v>
      </c>
      <c r="G169" s="57" t="str">
        <f t="shared" si="25"/>
        <v>0.999999999984975-3.87623421750977E-06i</v>
      </c>
      <c r="H169" s="57" t="str">
        <f t="shared" si="26"/>
        <v>165.000005338041+0.114922018175322i</v>
      </c>
      <c r="I169" s="57" t="str">
        <f t="shared" si="27"/>
        <v>15.1827850650528-19232.5962464868i</v>
      </c>
      <c r="K169" s="57" t="str">
        <f t="shared" si="28"/>
        <v>0.0727272350938429-0.0000520675156215235i</v>
      </c>
      <c r="L169" s="57" t="str">
        <f t="shared" si="29"/>
        <v>0.000125-312.311542093053i</v>
      </c>
      <c r="M169" s="57" t="str">
        <f t="shared" si="30"/>
        <v>0.0015-150.555047343338i</v>
      </c>
      <c r="N169" s="57">
        <f t="shared" si="31"/>
        <v>89.968666006157477</v>
      </c>
      <c r="O169" s="57">
        <f t="shared" si="32"/>
        <v>101.36780672199419</v>
      </c>
      <c r="P169" s="371">
        <f t="shared" si="33"/>
        <v>101.36780672199419</v>
      </c>
      <c r="Q169" s="371">
        <f t="shared" si="34"/>
        <v>-90.031333993842523</v>
      </c>
      <c r="R169" s="12">
        <f t="shared" si="35"/>
        <v>89.968666006157477</v>
      </c>
      <c r="S169" s="57">
        <f t="shared" si="36"/>
        <v>1.6065672820518076E-3</v>
      </c>
      <c r="T169" s="12">
        <f t="shared" si="19"/>
        <v>101.36780672199419</v>
      </c>
    </row>
    <row r="170" spans="1:20" x14ac:dyDescent="0.25">
      <c r="A170" s="57">
        <f t="shared" si="20"/>
        <v>10.132718509361377</v>
      </c>
      <c r="B170" s="12">
        <f t="shared" si="37"/>
        <v>1.6126722377236045</v>
      </c>
      <c r="C170" s="57" t="str">
        <f t="shared" si="21"/>
        <v>-64.0152482113445-116611.955543996i</v>
      </c>
      <c r="D170" s="57" t="str">
        <f t="shared" si="22"/>
        <v>3.8999999998999-19738.0396993595i</v>
      </c>
      <c r="E170" s="57" t="str">
        <f t="shared" si="23"/>
        <v>162.469530389241-0.0045326400897481i</v>
      </c>
      <c r="F170" s="57" t="str">
        <f t="shared" si="24"/>
        <v>3.8398398397817-41162.0780921861i</v>
      </c>
      <c r="G170" s="57" t="str">
        <f t="shared" si="25"/>
        <v>0.99999999998486-3.89096390753586E-06i</v>
      </c>
      <c r="H170" s="57" t="str">
        <f t="shared" si="26"/>
        <v>165.000005378686+0.115358721855635i</v>
      </c>
      <c r="I170" s="57" t="str">
        <f t="shared" si="27"/>
        <v>15.1827850668356-19159.7890434331i</v>
      </c>
      <c r="K170" s="57" t="str">
        <f t="shared" si="28"/>
        <v>0.0727272348072858-0.0000522653719729725i</v>
      </c>
      <c r="L170" s="57" t="str">
        <f t="shared" si="29"/>
        <v>0.000125-311.129250939482i</v>
      </c>
      <c r="M170" s="57" t="str">
        <f t="shared" si="30"/>
        <v>0.0015-149.985103948334i</v>
      </c>
      <c r="N170" s="57">
        <f t="shared" si="31"/>
        <v>89.968546937049084</v>
      </c>
      <c r="O170" s="57">
        <f t="shared" si="32"/>
        <v>101.33486287651648</v>
      </c>
      <c r="P170" s="371">
        <f t="shared" si="33"/>
        <v>101.33486287651648</v>
      </c>
      <c r="Q170" s="371">
        <f t="shared" si="34"/>
        <v>-90.031453062950916</v>
      </c>
      <c r="R170" s="12">
        <f t="shared" si="35"/>
        <v>89.968546937049084</v>
      </c>
      <c r="S170" s="57">
        <f t="shared" si="36"/>
        <v>1.6126722377236044E-3</v>
      </c>
      <c r="T170" s="12">
        <f t="shared" si="19"/>
        <v>101.33486287651648</v>
      </c>
    </row>
    <row r="171" spans="1:20" x14ac:dyDescent="0.25">
      <c r="A171" s="57">
        <f t="shared" si="20"/>
        <v>10.17122283969695</v>
      </c>
      <c r="B171" s="12">
        <f t="shared" si="37"/>
        <v>1.6188003922269543</v>
      </c>
      <c r="C171" s="57" t="str">
        <f t="shared" si="21"/>
        <v>-64.0152479091613-116170.50723169i</v>
      </c>
      <c r="D171" s="57" t="str">
        <f t="shared" si="22"/>
        <v>3.89999999989911-19663.3190869794i</v>
      </c>
      <c r="E171" s="57" t="str">
        <f t="shared" si="23"/>
        <v>162.469530339193-0.00454986407971007i</v>
      </c>
      <c r="F171" s="57" t="str">
        <f t="shared" si="24"/>
        <v>3.83983983978125-41006.2543258615i</v>
      </c>
      <c r="G171" s="57" t="str">
        <f t="shared" si="25"/>
        <v>0.999999999984745-3.90574957038405E-06i</v>
      </c>
      <c r="H171" s="57" t="str">
        <f t="shared" si="26"/>
        <v>165.000005419642+0.115797085010062i</v>
      </c>
      <c r="I171" s="57" t="str">
        <f t="shared" si="27"/>
        <v>15.182785068632-19087.2574603774i</v>
      </c>
      <c r="K171" s="57" t="str">
        <f t="shared" si="28"/>
        <v>0.0727272345185463-0.000052463980176177i</v>
      </c>
      <c r="L171" s="57" t="str">
        <f t="shared" si="29"/>
        <v>0.000125-309.951435484641i</v>
      </c>
      <c r="M171" s="57" t="str">
        <f t="shared" si="30"/>
        <v>0.0015-149.417318139404i</v>
      </c>
      <c r="N171" s="57">
        <f t="shared" si="31"/>
        <v>89.968427415478871</v>
      </c>
      <c r="O171" s="57">
        <f t="shared" si="32"/>
        <v>101.30191903089739</v>
      </c>
      <c r="P171" s="371">
        <f t="shared" si="33"/>
        <v>101.30191903089739</v>
      </c>
      <c r="Q171" s="371">
        <f t="shared" si="34"/>
        <v>-90.031572584521129</v>
      </c>
      <c r="R171" s="12">
        <f t="shared" si="35"/>
        <v>89.968427415478871</v>
      </c>
      <c r="S171" s="57">
        <f t="shared" si="36"/>
        <v>1.6188003922269544E-3</v>
      </c>
      <c r="T171" s="12">
        <f t="shared" si="19"/>
        <v>101.30191903089739</v>
      </c>
    </row>
    <row r="172" spans="1:20" x14ac:dyDescent="0.25">
      <c r="A172" s="57">
        <f t="shared" si="20"/>
        <v>10.209873486487799</v>
      </c>
      <c r="B172" s="12">
        <f t="shared" si="37"/>
        <v>1.6249518337174167</v>
      </c>
      <c r="C172" s="57" t="str">
        <f t="shared" si="21"/>
        <v>-64.0152476046785-115730.730071133i</v>
      </c>
      <c r="D172" s="57" t="str">
        <f t="shared" si="22"/>
        <v>3.89999999989836-19588.8813380459i</v>
      </c>
      <c r="E172" s="57" t="str">
        <f t="shared" si="23"/>
        <v>162.469530288766-0.00456715352034932i</v>
      </c>
      <c r="F172" s="57" t="str">
        <f t="shared" si="24"/>
        <v>3.83983983978082-40851.0204482725i</v>
      </c>
      <c r="G172" s="57" t="str">
        <f t="shared" si="25"/>
        <v>0.999999999984629-3.92059141875106E-06i</v>
      </c>
      <c r="H172" s="57" t="str">
        <f t="shared" si="26"/>
        <v>165.00000546091+0.116237113944605i</v>
      </c>
      <c r="I172" s="57" t="str">
        <f t="shared" si="27"/>
        <v>15.182785070442-19015.0004539284i</v>
      </c>
      <c r="K172" s="57" t="str">
        <f t="shared" si="28"/>
        <v>0.0727272342276084-0.0000526633430881474i</v>
      </c>
      <c r="L172" s="57" t="str">
        <f t="shared" si="29"/>
        <v>0.000125-308.778078785257i</v>
      </c>
      <c r="M172" s="57" t="str">
        <f t="shared" si="30"/>
        <v>0.0015-148.851681748759i</v>
      </c>
      <c r="N172" s="57">
        <f t="shared" si="31"/>
        <v>89.968307439727482</v>
      </c>
      <c r="O172" s="57">
        <f t="shared" si="32"/>
        <v>101.26897518513604</v>
      </c>
      <c r="P172" s="371">
        <f t="shared" si="33"/>
        <v>101.26897518513604</v>
      </c>
      <c r="Q172" s="371">
        <f t="shared" si="34"/>
        <v>-90.031692560272518</v>
      </c>
      <c r="R172" s="12">
        <f t="shared" si="35"/>
        <v>89.968307439727482</v>
      </c>
      <c r="S172" s="57">
        <f t="shared" si="36"/>
        <v>1.6249518337174166E-3</v>
      </c>
      <c r="T172" s="12">
        <f t="shared" ref="T172:T235" si="38">P172</f>
        <v>101.26897518513604</v>
      </c>
    </row>
    <row r="173" spans="1:20" x14ac:dyDescent="0.25">
      <c r="A173" s="57">
        <f t="shared" ref="A173:A236" si="39">2*PI()*B173</f>
        <v>10.248671005736453</v>
      </c>
      <c r="B173" s="12">
        <f t="shared" si="37"/>
        <v>1.6311266506855429</v>
      </c>
      <c r="C173" s="57" t="str">
        <f t="shared" ref="C173:C236" si="40">IMPRODUCT(D173,E173,$C$40,,K173,$C$41)</f>
        <v>-64.015247297877-115292.617735981i</v>
      </c>
      <c r="D173" s="57" t="str">
        <f t="shared" ref="D173:D236" si="41">IMDIV(IMPRODUCT($C$37,$C$38,COMPLEX(1,A173/$C$38)),IMSUM(-1*A173*A173/$C$39,COMPLEX(0,1*A173)))</f>
        <v>3.89999999989757-19514.7253817468i</v>
      </c>
      <c r="E173" s="57" t="str">
        <f t="shared" ref="E173:E236" si="42">IMDIV(IMPRODUCT(IMSUM(F173,G173),$C$29,H173),IMSUM(1,I173))</f>
        <v>162.469530237955-0.00458450866037306i</v>
      </c>
      <c r="F173" s="57" t="str">
        <f t="shared" ref="F173:F236" si="43">IMDIV(IMPRODUCT($C$14,$C$15,COMPLEX(1,A173/$C$15)),IMSUM(-1*A173*A173/$C$16,COMPLEX(0,A173)))</f>
        <v>3.83983983978035-40696.3742263269i</v>
      </c>
      <c r="G173" s="57" t="str">
        <f t="shared" ref="G173:G236" si="44">IMDIV(1,COMPLEX(1,A173*$C$9*$C$10))</f>
        <v>0.999999999984512-3.93548966614185E-06i</v>
      </c>
      <c r="H173" s="57" t="str">
        <f t="shared" ref="H173:H236" si="45">IMDIV($C$3,IMSUM(K173,COMPLEX(0,$C$28*A173)))</f>
        <v>165.000005502492+0.116678814989231i</v>
      </c>
      <c r="I173" s="57" t="str">
        <f t="shared" ref="I173:I236" si="46">IMPRODUCT(F173,$C$29,H173,$C$31)</f>
        <v>15.1827850722657-18943.0169846445i</v>
      </c>
      <c r="K173" s="57" t="str">
        <f t="shared" ref="K173:K236" si="47">IF($C$26&lt;=0,IMDIV(1,IMSUM(IMDIV(1,L173),1/$C$18)),IMDIV(1,IMSUM(IMDIV(1,L173),1/$C$18,IMDIV(1,M173))))</f>
        <v>0.0727272339344551-0.000052863463576749i</v>
      </c>
      <c r="L173" s="57" t="str">
        <f t="shared" ref="L173:L236" si="48">IMSUM($C$21/$C$22,IMDIV(1,COMPLEX(0,$C$20*$C$22*A173)))</f>
        <v>0.000125-307.609163962201i</v>
      </c>
      <c r="M173" s="57" t="str">
        <f t="shared" ref="M173:M236" si="49">IMSUM($C$25/$C$26,IMDIV(1,COMPLEX(0,$C$24*$C$26*A173)))</f>
        <v>0.0015-148.288186639529i</v>
      </c>
      <c r="N173" s="57">
        <f t="shared" ref="N173:N236" si="50">ABS(R173)</f>
        <v>89.968187008069037</v>
      </c>
      <c r="O173" s="57">
        <f t="shared" ref="O173:O236" si="51">ABS(P173)</f>
        <v>101.23603133923118</v>
      </c>
      <c r="P173" s="371">
        <f t="shared" ref="P173:P236" si="52">20*LOG10(IMABS(C173))</f>
        <v>101.23603133923118</v>
      </c>
      <c r="Q173" s="371">
        <f t="shared" ref="Q173:Q236" si="53">IMARGUMENT(C173)*180/PI()</f>
        <v>-90.031812991930963</v>
      </c>
      <c r="R173" s="12">
        <f t="shared" ref="R173:R236" si="54">IF(Q173&lt;0,Q173+180,Q173-180)</f>
        <v>89.968187008069037</v>
      </c>
      <c r="S173" s="57">
        <f t="shared" ref="S173:S236" si="55">B173/1000</f>
        <v>1.6311266506855429E-3</v>
      </c>
      <c r="T173" s="12">
        <f t="shared" si="38"/>
        <v>101.23603133923118</v>
      </c>
    </row>
    <row r="174" spans="1:20" x14ac:dyDescent="0.25">
      <c r="A174" s="57">
        <f t="shared" si="39"/>
        <v>10.287615955558252</v>
      </c>
      <c r="B174" s="12">
        <f t="shared" ref="B174:B237" si="56">B173*(1+B$42)</f>
        <v>1.637324931958148</v>
      </c>
      <c r="C174" s="57" t="str">
        <f t="shared" si="40"/>
        <v>-64.015246988741-114856.163923842i</v>
      </c>
      <c r="D174" s="57" t="str">
        <f t="shared" si="41"/>
        <v>3.89999999989679-19440.850151324i</v>
      </c>
      <c r="E174" s="57" t="str">
        <f t="shared" si="42"/>
        <v>162.469530186756-0.00460192974943233i</v>
      </c>
      <c r="F174" s="57" t="str">
        <f t="shared" si="43"/>
        <v>3.8398398397799-40542.3134353875i</v>
      </c>
      <c r="G174" s="57" t="str">
        <f t="shared" si="44"/>
        <v>0.999999999984394-3.95044452687272E-06i</v>
      </c>
      <c r="H174" s="57" t="str">
        <f t="shared" si="45"/>
        <v>165.000005544389+0.117122194497961i</v>
      </c>
      <c r="I174" s="57" t="str">
        <f t="shared" si="46"/>
        <v>15.1827850741035-18871.3060170195i</v>
      </c>
      <c r="K174" s="57" t="str">
        <f t="shared" si="47"/>
        <v>0.0727272336390701-0.0000530643445207468i</v>
      </c>
      <c r="L174" s="57" t="str">
        <f t="shared" si="48"/>
        <v>0.000125-306.444674200239i</v>
      </c>
      <c r="M174" s="57" t="str">
        <f t="shared" si="49"/>
        <v>0.0015-147.726824705647i</v>
      </c>
      <c r="N174" s="57">
        <f t="shared" si="50"/>
        <v>89.968066118771091</v>
      </c>
      <c r="O174" s="57">
        <f t="shared" si="51"/>
        <v>101.20308749318177</v>
      </c>
      <c r="P174" s="371">
        <f t="shared" si="52"/>
        <v>101.20308749318177</v>
      </c>
      <c r="Q174" s="371">
        <f t="shared" si="53"/>
        <v>-90.031933881228909</v>
      </c>
      <c r="R174" s="12">
        <f t="shared" si="54"/>
        <v>89.968066118771091</v>
      </c>
      <c r="S174" s="57">
        <f t="shared" si="55"/>
        <v>1.6373249319581479E-3</v>
      </c>
      <c r="T174" s="12">
        <f t="shared" si="38"/>
        <v>101.20308749318177</v>
      </c>
    </row>
    <row r="175" spans="1:20" x14ac:dyDescent="0.25">
      <c r="A175" s="57">
        <f t="shared" si="39"/>
        <v>10.326708896189373</v>
      </c>
      <c r="B175" s="12">
        <f t="shared" si="56"/>
        <v>1.6435467666995891</v>
      </c>
      <c r="C175" s="57" t="str">
        <f t="shared" si="40"/>
        <v>-64.015246677249-114421.362356181i</v>
      </c>
      <c r="D175" s="57" t="str">
        <f t="shared" si="41"/>
        <v>3.89999999989601-19367.2545840573i</v>
      </c>
      <c r="E175" s="57" t="str">
        <f t="shared" si="42"/>
        <v>162.469530135168-0.00461941703812831i</v>
      </c>
      <c r="F175" s="57" t="str">
        <f t="shared" si="43"/>
        <v>3.83983983977945-40388.8358592379i</v>
      </c>
      <c r="G175" s="57" t="str">
        <f t="shared" si="44"/>
        <v>0.999999999984275-3.96545621607436E-06i</v>
      </c>
      <c r="H175" s="57" t="str">
        <f t="shared" si="45"/>
        <v>165.000005586607+0.117567258848957i</v>
      </c>
      <c r="I175" s="57" t="str">
        <f t="shared" si="46"/>
        <v>15.182785075955-18799.8665194673i</v>
      </c>
      <c r="K175" s="57" t="str">
        <f t="shared" si="47"/>
        <v>0.0727272333414355-0.0000532659888098404i</v>
      </c>
      <c r="L175" s="57" t="str">
        <f t="shared" si="48"/>
        <v>0.000125-305.284592747798i</v>
      </c>
      <c r="M175" s="57" t="str">
        <f t="shared" si="49"/>
        <v>0.0015-147.167587871735i</v>
      </c>
      <c r="N175" s="57">
        <f t="shared" si="50"/>
        <v>89.967944770094633</v>
      </c>
      <c r="O175" s="57">
        <f t="shared" si="51"/>
        <v>101.17014364698673</v>
      </c>
      <c r="P175" s="371">
        <f t="shared" si="52"/>
        <v>101.17014364698673</v>
      </c>
      <c r="Q175" s="371">
        <f t="shared" si="53"/>
        <v>-90.032055229905367</v>
      </c>
      <c r="R175" s="12">
        <f t="shared" si="54"/>
        <v>89.967944770094633</v>
      </c>
      <c r="S175" s="57">
        <f t="shared" si="55"/>
        <v>1.6435467666995891E-3</v>
      </c>
      <c r="T175" s="12">
        <f t="shared" si="38"/>
        <v>101.17014364698673</v>
      </c>
    </row>
    <row r="176" spans="1:20" x14ac:dyDescent="0.25">
      <c r="A176" s="57">
        <f t="shared" si="39"/>
        <v>10.365950389994893</v>
      </c>
      <c r="B176" s="12">
        <f t="shared" si="56"/>
        <v>1.6497922444130475</v>
      </c>
      <c r="C176" s="57" t="str">
        <f t="shared" si="40"/>
        <v>-64.0152463633866-113988.206778232i</v>
      </c>
      <c r="D176" s="57" t="str">
        <f t="shared" si="41"/>
        <v>3.89999999989523-19293.93762125i</v>
      </c>
      <c r="E176" s="57" t="str">
        <f t="shared" si="42"/>
        <v>162.469530083187-0.00463697077801438i</v>
      </c>
      <c r="F176" s="57" t="str">
        <f t="shared" si="43"/>
        <v>3.839839839779-40235.9392900518i</v>
      </c>
      <c r="G176" s="57" t="str">
        <f t="shared" si="44"/>
        <v>0.999999999984155-3.98052494969497E-06i</v>
      </c>
      <c r="H176" s="57" t="str">
        <f t="shared" si="45"/>
        <v>165.000005629146+0.118014014444624i</v>
      </c>
      <c r="I176" s="57" t="str">
        <f t="shared" si="46"/>
        <v>15.1827850778209-18728.6974643066i</v>
      </c>
      <c r="K176" s="57" t="str">
        <f t="shared" si="47"/>
        <v>0.0727272330415344-0.0000534683993447143i</v>
      </c>
      <c r="L176" s="57" t="str">
        <f t="shared" si="48"/>
        <v>0.000125-304.128902916714i</v>
      </c>
      <c r="M176" s="57" t="str">
        <f t="shared" si="49"/>
        <v>0.0015-146.610468092981i</v>
      </c>
      <c r="N176" s="57">
        <f t="shared" si="50"/>
        <v>89.967822960294015</v>
      </c>
      <c r="O176" s="57">
        <f t="shared" si="51"/>
        <v>101.13719980064494</v>
      </c>
      <c r="P176" s="371">
        <f t="shared" si="52"/>
        <v>101.13719980064494</v>
      </c>
      <c r="Q176" s="371">
        <f t="shared" si="53"/>
        <v>-90.032177039705985</v>
      </c>
      <c r="R176" s="12">
        <f t="shared" si="54"/>
        <v>89.967822960294015</v>
      </c>
      <c r="S176" s="57">
        <f t="shared" si="55"/>
        <v>1.6497922444130475E-3</v>
      </c>
      <c r="T176" s="12">
        <f t="shared" si="38"/>
        <v>101.13719980064494</v>
      </c>
    </row>
    <row r="177" spans="1:20" x14ac:dyDescent="0.25">
      <c r="A177" s="57">
        <f t="shared" si="39"/>
        <v>10.405341001476874</v>
      </c>
      <c r="B177" s="12">
        <f t="shared" si="56"/>
        <v>1.6560614549418171</v>
      </c>
      <c r="C177" s="57" t="str">
        <f t="shared" si="40"/>
        <v>-64.015246047133-113556.690958904i</v>
      </c>
      <c r="D177" s="57" t="str">
        <f t="shared" si="41"/>
        <v>3.89999999989442-19220.8982082126i</v>
      </c>
      <c r="E177" s="57" t="str">
        <f t="shared" si="42"/>
        <v>162.46953003081-0.00465459122159788i</v>
      </c>
      <c r="F177" s="57" t="str">
        <f t="shared" si="43"/>
        <v>3.83983983977853-40083.6215283603i</v>
      </c>
      <c r="G177" s="57" t="str">
        <f t="shared" si="44"/>
        <v>0.999999999984035-3.99565094450333E-06i</v>
      </c>
      <c r="H177" s="57" t="str">
        <f t="shared" si="45"/>
        <v>165.000005672009+0.118462467711693i</v>
      </c>
      <c r="I177" s="57" t="str">
        <f t="shared" si="46"/>
        <v>15.1827850797009-18657.7978277465i</v>
      </c>
      <c r="K177" s="57" t="str">
        <f t="shared" si="47"/>
        <v>0.0727272327393497-0.0000536715790370735i</v>
      </c>
      <c r="L177" s="57" t="str">
        <f t="shared" si="48"/>
        <v>0.000125-302.977588082003i</v>
      </c>
      <c r="M177" s="57" t="str">
        <f t="shared" si="49"/>
        <v>0.0015-146.055457355032i</v>
      </c>
      <c r="N177" s="57">
        <f t="shared" si="50"/>
        <v>89.967700687617011</v>
      </c>
      <c r="O177" s="57">
        <f t="shared" si="51"/>
        <v>101.10425595415512</v>
      </c>
      <c r="P177" s="371">
        <f t="shared" si="52"/>
        <v>101.10425595415512</v>
      </c>
      <c r="Q177" s="371">
        <f t="shared" si="53"/>
        <v>-90.032299312382989</v>
      </c>
      <c r="R177" s="12">
        <f t="shared" si="54"/>
        <v>89.967700687617011</v>
      </c>
      <c r="S177" s="57">
        <f t="shared" si="55"/>
        <v>1.6560614549418172E-3</v>
      </c>
      <c r="T177" s="12">
        <f t="shared" si="38"/>
        <v>101.10425595415512</v>
      </c>
    </row>
    <row r="178" spans="1:20" x14ac:dyDescent="0.25">
      <c r="A178" s="57">
        <f t="shared" si="39"/>
        <v>10.444881297282485</v>
      </c>
      <c r="B178" s="12">
        <f t="shared" si="56"/>
        <v>1.6623544884705961</v>
      </c>
      <c r="C178" s="57" t="str">
        <f t="shared" si="40"/>
        <v>-64.0152457284704-113126.808690701i</v>
      </c>
      <c r="D178" s="57" t="str">
        <f t="shared" si="41"/>
        <v>3.89999999989363-19148.135294249i</v>
      </c>
      <c r="E178" s="57" t="str">
        <f t="shared" si="42"/>
        <v>162.469529978034-0.00467227862234686i</v>
      </c>
      <c r="F178" s="57" t="str">
        <f t="shared" si="43"/>
        <v>3.83983983977807-39931.8803830217i</v>
      </c>
      <c r="G178" s="57" t="str">
        <f t="shared" si="44"/>
        <v>0.999999999983913-4.01083441809195E-06i</v>
      </c>
      <c r="H178" s="57" t="str">
        <f t="shared" si="45"/>
        <v>165.000005715198+0.118912625101315i</v>
      </c>
      <c r="I178" s="57" t="str">
        <f t="shared" si="46"/>
        <v>15.1827850815951-18587.1665898721i</v>
      </c>
      <c r="K178" s="57" t="str">
        <f t="shared" si="47"/>
        <v>0.0727272324348642-0.0000538755308096867i</v>
      </c>
      <c r="L178" s="57" t="str">
        <f t="shared" si="48"/>
        <v>0.000125-301.830631681613i</v>
      </c>
      <c r="M178" s="57" t="str">
        <f t="shared" si="49"/>
        <v>0.0015-145.502547673872i</v>
      </c>
      <c r="N178" s="57">
        <f t="shared" si="50"/>
        <v>89.967577950304658</v>
      </c>
      <c r="O178" s="57">
        <f t="shared" si="51"/>
        <v>101.07131210751643</v>
      </c>
      <c r="P178" s="371">
        <f t="shared" si="52"/>
        <v>101.07131210751643</v>
      </c>
      <c r="Q178" s="371">
        <f t="shared" si="53"/>
        <v>-90.032422049695342</v>
      </c>
      <c r="R178" s="12">
        <f t="shared" si="54"/>
        <v>89.967577950304658</v>
      </c>
      <c r="S178" s="57">
        <f t="shared" si="55"/>
        <v>1.662354488470596E-3</v>
      </c>
      <c r="T178" s="12">
        <f t="shared" si="38"/>
        <v>101.07131210751643</v>
      </c>
    </row>
    <row r="179" spans="1:20" x14ac:dyDescent="0.25">
      <c r="A179" s="57">
        <f t="shared" si="39"/>
        <v>10.484571846212161</v>
      </c>
      <c r="B179" s="12">
        <f t="shared" si="56"/>
        <v>1.6686714355267844</v>
      </c>
      <c r="C179" s="57" t="str">
        <f t="shared" si="40"/>
        <v>-64.0152454073838-112698.55378962i</v>
      </c>
      <c r="D179" s="57" t="str">
        <f t="shared" si="41"/>
        <v>3.8999999998928-19075.64783264i</v>
      </c>
      <c r="E179" s="57" t="str">
        <f t="shared" si="42"/>
        <v>162.469529924857-0.0046900332346957i</v>
      </c>
      <c r="F179" s="57" t="str">
        <f t="shared" si="43"/>
        <v>3.83983983977758-39780.7136711883i</v>
      </c>
      <c r="G179" s="57" t="str">
        <f t="shared" si="44"/>
        <v>0.999999999983791-4.02607558888021E-06i</v>
      </c>
      <c r="H179" s="57" t="str">
        <f t="shared" si="45"/>
        <v>165.000005758716+0.119364493089159i</v>
      </c>
      <c r="I179" s="57" t="str">
        <f t="shared" si="46"/>
        <v>15.1827850835038-18516.8027346291i</v>
      </c>
      <c r="K179" s="57" t="str">
        <f t="shared" si="47"/>
        <v>0.0727272321280604-0.0000540802575964305i</v>
      </c>
      <c r="L179" s="57" t="str">
        <f t="shared" si="48"/>
        <v>0.000125-300.688017216191i</v>
      </c>
      <c r="M179" s="57" t="str">
        <f t="shared" si="49"/>
        <v>0.0015-144.951731095708i</v>
      </c>
      <c r="N179" s="57">
        <f t="shared" si="50"/>
        <v>89.9674547465914</v>
      </c>
      <c r="O179" s="57">
        <f t="shared" si="51"/>
        <v>101.03836826072754</v>
      </c>
      <c r="P179" s="371">
        <f t="shared" si="52"/>
        <v>101.03836826072754</v>
      </c>
      <c r="Q179" s="371">
        <f t="shared" si="53"/>
        <v>-90.0325452534086</v>
      </c>
      <c r="R179" s="12">
        <f t="shared" si="54"/>
        <v>89.9674547465914</v>
      </c>
      <c r="S179" s="57">
        <f t="shared" si="55"/>
        <v>1.6686714355267844E-3</v>
      </c>
      <c r="T179" s="12">
        <f t="shared" si="38"/>
        <v>101.03836826072754</v>
      </c>
    </row>
    <row r="180" spans="1:20" x14ac:dyDescent="0.25">
      <c r="A180" s="57">
        <f t="shared" si="39"/>
        <v>10.524413219227768</v>
      </c>
      <c r="B180" s="12">
        <f t="shared" si="56"/>
        <v>1.6750123869817863</v>
      </c>
      <c r="C180" s="57" t="str">
        <f t="shared" si="40"/>
        <v>-64.0152450838518-112271.920095071i</v>
      </c>
      <c r="D180" s="57" t="str">
        <f t="shared" si="41"/>
        <v>3.89999999989199-19003.4347806293i</v>
      </c>
      <c r="E180" s="57" t="str">
        <f t="shared" si="42"/>
        <v>162.469529871274-0.00470785531403933i</v>
      </c>
      <c r="F180" s="57" t="str">
        <f t="shared" si="43"/>
        <v>3.83983983977712-39630.1192182766i</v>
      </c>
      <c r="G180" s="57" t="str">
        <f t="shared" si="44"/>
        <v>0.999999999983667-4.04137467611745E-06i</v>
      </c>
      <c r="H180" s="57" t="str">
        <f t="shared" si="45"/>
        <v>165.000005802565+0.119818078175499i</v>
      </c>
      <c r="I180" s="57" t="str">
        <f t="shared" si="46"/>
        <v>15.182785085427-18446.70524981i</v>
      </c>
      <c r="K180" s="57" t="str">
        <f t="shared" si="47"/>
        <v>0.0727272318189205-0.0000542857623423284i</v>
      </c>
      <c r="L180" s="57" t="str">
        <f t="shared" si="48"/>
        <v>0.000125-299.549728248845i</v>
      </c>
      <c r="M180" s="57" t="str">
        <f t="shared" si="49"/>
        <v>0.0015-144.40299969686i</v>
      </c>
      <c r="N180" s="57">
        <f t="shared" si="50"/>
        <v>89.967331074704887</v>
      </c>
      <c r="O180" s="57">
        <f t="shared" si="51"/>
        <v>101.00542441378741</v>
      </c>
      <c r="P180" s="371">
        <f t="shared" si="52"/>
        <v>101.00542441378741</v>
      </c>
      <c r="Q180" s="371">
        <f t="shared" si="53"/>
        <v>-90.032668925295113</v>
      </c>
      <c r="R180" s="12">
        <f t="shared" si="54"/>
        <v>89.967331074704887</v>
      </c>
      <c r="S180" s="57">
        <f t="shared" si="55"/>
        <v>1.6750123869817863E-3</v>
      </c>
      <c r="T180" s="12">
        <f t="shared" si="38"/>
        <v>101.00542441378741</v>
      </c>
    </row>
    <row r="181" spans="1:20" x14ac:dyDescent="0.25">
      <c r="A181" s="57">
        <f t="shared" si="39"/>
        <v>10.564405989460832</v>
      </c>
      <c r="B181" s="12">
        <f t="shared" si="56"/>
        <v>1.6813774340523171</v>
      </c>
      <c r="C181" s="57" t="str">
        <f t="shared" si="40"/>
        <v>-64.0152447578554-111846.901469786i</v>
      </c>
      <c r="D181" s="57" t="str">
        <f t="shared" si="41"/>
        <v>3.8999999998912-18931.4950994079i</v>
      </c>
      <c r="E181" s="57" t="str">
        <f t="shared" si="42"/>
        <v>162.469529817284-0.00472574511674719i</v>
      </c>
      <c r="F181" s="57" t="str">
        <f t="shared" si="43"/>
        <v>3.83983983977666-39480.0948579349i</v>
      </c>
      <c r="G181" s="57" t="str">
        <f t="shared" si="44"/>
        <v>0.999999999983543-0.0000040567318998862i</v>
      </c>
      <c r="H181" s="57" t="str">
        <f t="shared" si="45"/>
        <v>165.000005846749+0.120273386885312i</v>
      </c>
      <c r="I181" s="57" t="str">
        <f t="shared" si="46"/>
        <v>15.182785087365-18376.8731270392i</v>
      </c>
      <c r="K181" s="57" t="str">
        <f t="shared" si="47"/>
        <v>0.0727272315074262-0.0000544920480035938i</v>
      </c>
      <c r="L181" s="57" t="str">
        <f t="shared" si="48"/>
        <v>0.000125-298.415748404906i</v>
      </c>
      <c r="M181" s="57" t="str">
        <f t="shared" si="49"/>
        <v>0.0015-143.856345583642i</v>
      </c>
      <c r="N181" s="57">
        <f t="shared" si="50"/>
        <v>89.967206932866077</v>
      </c>
      <c r="O181" s="57">
        <f t="shared" si="51"/>
        <v>100.97248056669491</v>
      </c>
      <c r="P181" s="371">
        <f t="shared" si="52"/>
        <v>100.97248056669491</v>
      </c>
      <c r="Q181" s="371">
        <f t="shared" si="53"/>
        <v>-90.032793067133923</v>
      </c>
      <c r="R181" s="12">
        <f t="shared" si="54"/>
        <v>89.967206932866077</v>
      </c>
      <c r="S181" s="57">
        <f t="shared" si="55"/>
        <v>1.6813774340523171E-3</v>
      </c>
      <c r="T181" s="12">
        <f t="shared" si="38"/>
        <v>100.97248056669491</v>
      </c>
    </row>
    <row r="182" spans="1:20" x14ac:dyDescent="0.25">
      <c r="A182" s="57">
        <f t="shared" si="39"/>
        <v>10.604550732220783</v>
      </c>
      <c r="B182" s="12">
        <f t="shared" si="56"/>
        <v>1.6877666683017158</v>
      </c>
      <c r="C182" s="57" t="str">
        <f t="shared" si="40"/>
        <v>-64.0152444293758-111423.491799726i</v>
      </c>
      <c r="D182" s="57" t="str">
        <f t="shared" si="41"/>
        <v>3.89999999989035-18859.8277540991i</v>
      </c>
      <c r="E182" s="57" t="str">
        <f t="shared" si="42"/>
        <v>162.469529762882-0.0047437029001612i</v>
      </c>
      <c r="F182" s="57" t="str">
        <f t="shared" si="43"/>
        <v>3.83983983977615-39330.6384320117i</v>
      </c>
      <c r="G182" s="57" t="str">
        <f t="shared" si="44"/>
        <v>0.999999999983418-4.07214748110525E-06i</v>
      </c>
      <c r="H182" s="57" t="str">
        <f t="shared" si="45"/>
        <v>165.000005891269+0.120730425768367i</v>
      </c>
      <c r="I182" s="57" t="str">
        <f t="shared" si="46"/>
        <v>15.1827850893175-18307.3053617577i</v>
      </c>
      <c r="K182" s="57" t="str">
        <f t="shared" si="47"/>
        <v>0.0727272311935604-0.0000546991175476758i</v>
      </c>
      <c r="L182" s="57" t="str">
        <f t="shared" si="48"/>
        <v>0.000125-297.286061371695i</v>
      </c>
      <c r="M182" s="57" t="str">
        <f t="shared" si="49"/>
        <v>0.0015-143.311760892252i</v>
      </c>
      <c r="N182" s="57">
        <f t="shared" si="50"/>
        <v>89.967082319289162</v>
      </c>
      <c r="O182" s="57">
        <f t="shared" si="51"/>
        <v>100.93953671944863</v>
      </c>
      <c r="P182" s="371">
        <f t="shared" si="52"/>
        <v>100.93953671944863</v>
      </c>
      <c r="Q182" s="371">
        <f t="shared" si="53"/>
        <v>-90.032917680710838</v>
      </c>
      <c r="R182" s="12">
        <f t="shared" si="54"/>
        <v>89.967082319289162</v>
      </c>
      <c r="S182" s="57">
        <f t="shared" si="55"/>
        <v>1.6877666683017159E-3</v>
      </c>
      <c r="T182" s="12">
        <f t="shared" si="38"/>
        <v>100.93953671944863</v>
      </c>
    </row>
    <row r="183" spans="1:20" x14ac:dyDescent="0.25">
      <c r="A183" s="57">
        <f t="shared" si="39"/>
        <v>10.644848025003222</v>
      </c>
      <c r="B183" s="12">
        <f t="shared" si="56"/>
        <v>1.6941801816412625</v>
      </c>
      <c r="C183" s="57" t="str">
        <f t="shared" si="40"/>
        <v>-64.0152440983976-111001.684994006i</v>
      </c>
      <c r="D183" s="57" t="str">
        <f t="shared" si="41"/>
        <v>3.89999999988952-18788.4317137444i</v>
      </c>
      <c r="E183" s="57" t="str">
        <f t="shared" si="42"/>
        <v>162.469529708067-0.00476172892260408i</v>
      </c>
      <c r="F183" s="57" t="str">
        <f t="shared" si="43"/>
        <v>3.83983983977569-39181.7477905269i</v>
      </c>
      <c r="G183" s="57" t="str">
        <f t="shared" si="44"/>
        <v>0.999999999983291-4.08762164153294E-06i</v>
      </c>
      <c r="H183" s="57" t="str">
        <f t="shared" si="45"/>
        <v>165.000005936128+0.121189201399326i</v>
      </c>
      <c r="I183" s="57" t="str">
        <f t="shared" si="46"/>
        <v>15.1827850912851-18238.0009532101i</v>
      </c>
      <c r="K183" s="57" t="str">
        <f t="shared" si="47"/>
        <v>0.0727272308773045-0.0000549069739532983i</v>
      </c>
      <c r="L183" s="57" t="str">
        <f t="shared" si="48"/>
        <v>0.000125-296.160650898281i</v>
      </c>
      <c r="M183" s="57" t="str">
        <f t="shared" si="49"/>
        <v>0.0015-142.769237788655i</v>
      </c>
      <c r="N183" s="57">
        <f t="shared" si="50"/>
        <v>89.966957232181542</v>
      </c>
      <c r="O183" s="57">
        <f t="shared" si="51"/>
        <v>100.90659287204781</v>
      </c>
      <c r="P183" s="371">
        <f t="shared" si="52"/>
        <v>100.90659287204781</v>
      </c>
      <c r="Q183" s="371">
        <f t="shared" si="53"/>
        <v>-90.033042767818458</v>
      </c>
      <c r="R183" s="12">
        <f t="shared" si="54"/>
        <v>89.966957232181542</v>
      </c>
      <c r="S183" s="57">
        <f t="shared" si="55"/>
        <v>1.6941801816412626E-3</v>
      </c>
      <c r="T183" s="12">
        <f t="shared" si="38"/>
        <v>100.90659287204781</v>
      </c>
    </row>
    <row r="184" spans="1:20" x14ac:dyDescent="0.25">
      <c r="A184" s="57">
        <f t="shared" si="39"/>
        <v>10.685298447498235</v>
      </c>
      <c r="B184" s="12">
        <f t="shared" si="56"/>
        <v>1.7006180663314994</v>
      </c>
      <c r="C184" s="57" t="str">
        <f t="shared" si="40"/>
        <v>-64.0152437648982-110581.474984788i</v>
      </c>
      <c r="D184" s="57" t="str">
        <f t="shared" si="41"/>
        <v>3.8999999998887-18717.3059512876i</v>
      </c>
      <c r="E184" s="57" t="str">
        <f t="shared" si="42"/>
        <v>162.469529652833-0.00477982344337485i</v>
      </c>
      <c r="F184" s="57" t="str">
        <f t="shared" si="43"/>
        <v>3.8398398397752-39033.4207916382i</v>
      </c>
      <c r="G184" s="57" t="str">
        <f t="shared" si="44"/>
        <v>0.999999999983164-4.10315460377024E-06i</v>
      </c>
      <c r="H184" s="57" t="str">
        <f t="shared" si="45"/>
        <v>165.000005981328+0.121649720377834i</v>
      </c>
      <c r="I184" s="57" t="str">
        <f t="shared" si="46"/>
        <v>15.1827850932678-18168.9589044291i</v>
      </c>
      <c r="K184" s="57" t="str">
        <f t="shared" si="47"/>
        <v>0.0727272305586407-0.0000551156202105043i</v>
      </c>
      <c r="L184" s="57" t="str">
        <f t="shared" si="48"/>
        <v>0.000125-295.039500795259i</v>
      </c>
      <c r="M184" s="57" t="str">
        <f t="shared" si="49"/>
        <v>0.0015-142.228768468474i</v>
      </c>
      <c r="N184" s="57">
        <f t="shared" si="50"/>
        <v>89.96683166974384</v>
      </c>
      <c r="O184" s="57">
        <f t="shared" si="51"/>
        <v>100.87364902449083</v>
      </c>
      <c r="P184" s="371">
        <f t="shared" si="52"/>
        <v>100.87364902449083</v>
      </c>
      <c r="Q184" s="371">
        <f t="shared" si="53"/>
        <v>-90.03316833025616</v>
      </c>
      <c r="R184" s="12">
        <f t="shared" si="54"/>
        <v>89.96683166974384</v>
      </c>
      <c r="S184" s="57">
        <f t="shared" si="55"/>
        <v>1.7006180663314994E-3</v>
      </c>
      <c r="T184" s="12">
        <f t="shared" si="38"/>
        <v>100.87364902449083</v>
      </c>
    </row>
    <row r="185" spans="1:20" x14ac:dyDescent="0.25">
      <c r="A185" s="57">
        <f t="shared" si="39"/>
        <v>10.725902581598728</v>
      </c>
      <c r="B185" s="12">
        <f t="shared" si="56"/>
        <v>1.707080414983559</v>
      </c>
      <c r="C185" s="57" t="str">
        <f t="shared" si="40"/>
        <v>-64.0152434288593-110162.855727214i</v>
      </c>
      <c r="D185" s="57" t="str">
        <f t="shared" si="41"/>
        <v>3.89999999988785-18646.4494435607i</v>
      </c>
      <c r="E185" s="57" t="str">
        <f t="shared" si="42"/>
        <v>162.469529597179-0.0047979867227633i</v>
      </c>
      <c r="F185" s="57" t="str">
        <f t="shared" si="43"/>
        <v>3.83983983977469-38885.655301612i</v>
      </c>
      <c r="G185" s="57" t="str">
        <f t="shared" si="44"/>
        <v>0.999999999983036-4.11874659126404E-06i</v>
      </c>
      <c r="H185" s="57" t="str">
        <f t="shared" si="45"/>
        <v>165.000006026872+0.122111989328608i</v>
      </c>
      <c r="I185" s="57" t="str">
        <f t="shared" si="46"/>
        <v>15.1827850952653-18100.1782222216i</v>
      </c>
      <c r="K185" s="57" t="str">
        <f t="shared" si="47"/>
        <v>0.0727272302375506-0.0000553250593206971i</v>
      </c>
      <c r="L185" s="57" t="str">
        <f t="shared" si="48"/>
        <v>0.000125-293.922594934508i</v>
      </c>
      <c r="M185" s="57" t="str">
        <f t="shared" si="49"/>
        <v>0.0015-141.690345156878i</v>
      </c>
      <c r="N185" s="57">
        <f t="shared" si="50"/>
        <v>89.966705630169756</v>
      </c>
      <c r="O185" s="57">
        <f t="shared" si="51"/>
        <v>100.84070517677685</v>
      </c>
      <c r="P185" s="371">
        <f t="shared" si="52"/>
        <v>100.84070517677685</v>
      </c>
      <c r="Q185" s="371">
        <f t="shared" si="53"/>
        <v>-90.033294369830244</v>
      </c>
      <c r="R185" s="12">
        <f t="shared" si="54"/>
        <v>89.966705630169756</v>
      </c>
      <c r="S185" s="57">
        <f t="shared" si="55"/>
        <v>1.7070804149835589E-3</v>
      </c>
      <c r="T185" s="12">
        <f t="shared" si="38"/>
        <v>100.84070517677685</v>
      </c>
    </row>
    <row r="186" spans="1:20" x14ac:dyDescent="0.25">
      <c r="A186" s="57">
        <f t="shared" si="39"/>
        <v>10.766661011408805</v>
      </c>
      <c r="B186" s="12">
        <f t="shared" si="56"/>
        <v>1.7135673205604967</v>
      </c>
      <c r="C186" s="57" t="str">
        <f t="shared" si="40"/>
        <v>-64.0152430902611-109745.821199303i</v>
      </c>
      <c r="D186" s="57" t="str">
        <f t="shared" si="41"/>
        <v>3.89999999988698-18575.8611712691i</v>
      </c>
      <c r="E186" s="57" t="str">
        <f t="shared" si="42"/>
        <v>162.469529541102-0.00481621902204493i</v>
      </c>
      <c r="F186" s="57" t="str">
        <f t="shared" si="43"/>
        <v>3.8398398397742-38738.4491947922i</v>
      </c>
      <c r="G186" s="57" t="str">
        <f t="shared" si="44"/>
        <v>0.999999999982907-4.13439782831031E-06i</v>
      </c>
      <c r="H186" s="57" t="str">
        <f t="shared" si="45"/>
        <v>165.000006072764+0.122576014901549i</v>
      </c>
      <c r="I186" s="57" t="str">
        <f t="shared" si="46"/>
        <v>15.1827850972781-18031.6579171546i</v>
      </c>
      <c r="K186" s="57" t="str">
        <f t="shared" si="47"/>
        <v>0.072727229914015-0.0000555352942966858i</v>
      </c>
      <c r="L186" s="57" t="str">
        <f t="shared" si="48"/>
        <v>0.000125-292.809917248962i</v>
      </c>
      <c r="M186" s="57" t="str">
        <f t="shared" si="49"/>
        <v>0.0015-141.153960108466i</v>
      </c>
      <c r="N186" s="57">
        <f t="shared" si="50"/>
        <v>89.96657911164624</v>
      </c>
      <c r="O186" s="57">
        <f t="shared" si="51"/>
        <v>100.80776132890446</v>
      </c>
      <c r="P186" s="371">
        <f t="shared" si="52"/>
        <v>100.80776132890446</v>
      </c>
      <c r="Q186" s="371">
        <f t="shared" si="53"/>
        <v>-90.03342088835376</v>
      </c>
      <c r="R186" s="12">
        <f t="shared" si="54"/>
        <v>89.96657911164624</v>
      </c>
      <c r="S186" s="57">
        <f t="shared" si="55"/>
        <v>1.7135673205604966E-3</v>
      </c>
      <c r="T186" s="12">
        <f t="shared" si="38"/>
        <v>100.80776132890446</v>
      </c>
    </row>
    <row r="187" spans="1:20" x14ac:dyDescent="0.25">
      <c r="A187" s="57">
        <f t="shared" si="39"/>
        <v>10.807574323252158</v>
      </c>
      <c r="B187" s="12">
        <f t="shared" si="56"/>
        <v>1.7200788763786266</v>
      </c>
      <c r="C187" s="57" t="str">
        <f t="shared" si="40"/>
        <v>-64.0152427490859-109330.365401875i</v>
      </c>
      <c r="D187" s="57" t="str">
        <f t="shared" si="41"/>
        <v>3.8999999998861-18505.5401189768i</v>
      </c>
      <c r="E187" s="57" t="str">
        <f t="shared" si="42"/>
        <v>162.469529484597-0.00483452060348866i</v>
      </c>
      <c r="F187" s="57" t="str">
        <f t="shared" si="43"/>
        <v>3.83983983977371-38591.8003535693i</v>
      </c>
      <c r="G187" s="57" t="str">
        <f t="shared" si="44"/>
        <v>0.999999999982777-4.15010854005735E-06i</v>
      </c>
      <c r="H187" s="57" t="str">
        <f t="shared" si="45"/>
        <v>165.000006119004+0.123041803771821i</v>
      </c>
      <c r="I187" s="57" t="str">
        <f t="shared" si="46"/>
        <v>15.1827850993062-17963.3970035402i</v>
      </c>
      <c r="K187" s="57" t="str">
        <f t="shared" si="47"/>
        <v>0.0727272295880165-0.0000557463281627301i</v>
      </c>
      <c r="L187" s="57" t="str">
        <f t="shared" si="48"/>
        <v>0.000125-291.701451732379i</v>
      </c>
      <c r="M187" s="57" t="str">
        <f t="shared" si="49"/>
        <v>0.0015-140.619605607159i</v>
      </c>
      <c r="N187" s="57">
        <f t="shared" si="50"/>
        <v>89.966452112353267</v>
      </c>
      <c r="O187" s="57">
        <f t="shared" si="51"/>
        <v>100.77481748087258</v>
      </c>
      <c r="P187" s="371">
        <f t="shared" si="52"/>
        <v>100.77481748087258</v>
      </c>
      <c r="Q187" s="371">
        <f t="shared" si="53"/>
        <v>-90.033547887646733</v>
      </c>
      <c r="R187" s="12">
        <f t="shared" si="54"/>
        <v>89.966452112353267</v>
      </c>
      <c r="S187" s="57">
        <f t="shared" si="55"/>
        <v>1.7200788763786265E-3</v>
      </c>
      <c r="T187" s="12">
        <f t="shared" si="38"/>
        <v>100.77481748087258</v>
      </c>
    </row>
    <row r="188" spans="1:20" x14ac:dyDescent="0.25">
      <c r="A188" s="57">
        <f t="shared" si="39"/>
        <v>10.848643105680516</v>
      </c>
      <c r="B188" s="12">
        <f t="shared" si="56"/>
        <v>1.7266151761088653</v>
      </c>
      <c r="C188" s="57" t="str">
        <f t="shared" si="40"/>
        <v>-64.0152424053113-108916.482358458i</v>
      </c>
      <c r="D188" s="57" t="str">
        <f t="shared" si="41"/>
        <v>3.89999999988525-18435.485275092i</v>
      </c>
      <c r="E188" s="57" t="str">
        <f t="shared" si="42"/>
        <v>162.469529427662-0.00485289173035805i</v>
      </c>
      <c r="F188" s="57" t="str">
        <f t="shared" si="43"/>
        <v>3.83983983977319-38445.7066683511i</v>
      </c>
      <c r="G188" s="57" t="str">
        <f t="shared" si="44"/>
        <v>0.999999999982645-4.16587895250902E-06i</v>
      </c>
      <c r="H188" s="57" t="str">
        <f t="shared" si="45"/>
        <v>165.000006165597+0.123509362639957i</v>
      </c>
      <c r="I188" s="57" t="str">
        <f t="shared" si="46"/>
        <v>15.1827851013498-17895.3944994228i</v>
      </c>
      <c r="K188" s="57" t="str">
        <f t="shared" si="47"/>
        <v>0.0727272292595354-0.000055958163954578i</v>
      </c>
      <c r="L188" s="57" t="str">
        <f t="shared" si="48"/>
        <v>0.000125-290.59718243911i</v>
      </c>
      <c r="M188" s="57" t="str">
        <f t="shared" si="49"/>
        <v>0.0015-140.087273966088i</v>
      </c>
      <c r="N188" s="57">
        <f t="shared" si="50"/>
        <v>89.966324630463944</v>
      </c>
      <c r="O188" s="57">
        <f t="shared" si="51"/>
        <v>100.74187363267994</v>
      </c>
      <c r="P188" s="371">
        <f t="shared" si="52"/>
        <v>100.74187363267994</v>
      </c>
      <c r="Q188" s="371">
        <f t="shared" si="53"/>
        <v>-90.033675369536056</v>
      </c>
      <c r="R188" s="12">
        <f t="shared" si="54"/>
        <v>89.966324630463944</v>
      </c>
      <c r="S188" s="57">
        <f t="shared" si="55"/>
        <v>1.7266151761088653E-3</v>
      </c>
      <c r="T188" s="12">
        <f t="shared" si="38"/>
        <v>100.74187363267994</v>
      </c>
    </row>
    <row r="189" spans="1:20" x14ac:dyDescent="0.25">
      <c r="A189" s="57">
        <f t="shared" si="39"/>
        <v>10.889867949482102</v>
      </c>
      <c r="B189" s="12">
        <f t="shared" si="56"/>
        <v>1.7331763137780789</v>
      </c>
      <c r="C189" s="57" t="str">
        <f t="shared" si="40"/>
        <v>-64.0152420589197-108504.166115206i</v>
      </c>
      <c r="D189" s="57" t="str">
        <f t="shared" si="41"/>
        <v>3.89999999988438-18365.695631852i</v>
      </c>
      <c r="E189" s="57" t="str">
        <f t="shared" si="42"/>
        <v>162.469529370294-0.0048713326669233i</v>
      </c>
      <c r="F189" s="57" t="str">
        <f t="shared" si="43"/>
        <v>3.83983983977268-38300.1660375303i</v>
      </c>
      <c r="G189" s="57" t="str">
        <f t="shared" si="44"/>
        <v>0.999999999982513-4.18170929252801E-06i</v>
      </c>
      <c r="H189" s="57" t="str">
        <f t="shared" si="45"/>
        <v>165.000006212544+0.123978698231949i</v>
      </c>
      <c r="I189" s="57" t="str">
        <f t="shared" si="46"/>
        <v>15.1827851034089-17827.6494265629i</v>
      </c>
      <c r="K189" s="57" t="str">
        <f t="shared" si="47"/>
        <v>0.072727228928553-0.0000561708047195145i</v>
      </c>
      <c r="L189" s="57" t="str">
        <f t="shared" si="48"/>
        <v>0.000125-289.497093483872i</v>
      </c>
      <c r="M189" s="57" t="str">
        <f t="shared" si="49"/>
        <v>0.0015-139.556957527483i</v>
      </c>
      <c r="N189" s="57">
        <f t="shared" si="50"/>
        <v>89.966196664144377</v>
      </c>
      <c r="O189" s="57">
        <f t="shared" si="51"/>
        <v>100.70892978432538</v>
      </c>
      <c r="P189" s="371">
        <f t="shared" si="52"/>
        <v>100.70892978432538</v>
      </c>
      <c r="Q189" s="371">
        <f t="shared" si="53"/>
        <v>-90.033803335855623</v>
      </c>
      <c r="R189" s="12">
        <f t="shared" si="54"/>
        <v>89.966196664144377</v>
      </c>
      <c r="S189" s="57">
        <f t="shared" si="55"/>
        <v>1.7331763137780789E-3</v>
      </c>
      <c r="T189" s="12">
        <f t="shared" si="38"/>
        <v>100.70892978432538</v>
      </c>
    </row>
    <row r="190" spans="1:20" x14ac:dyDescent="0.25">
      <c r="A190" s="57">
        <f t="shared" si="39"/>
        <v>10.931249447690135</v>
      </c>
      <c r="B190" s="12">
        <f t="shared" si="56"/>
        <v>1.7397623837704357</v>
      </c>
      <c r="C190" s="57" t="str">
        <f t="shared" si="40"/>
        <v>-64.0152417098914-108093.410740811i</v>
      </c>
      <c r="D190" s="57" t="str">
        <f t="shared" si="41"/>
        <v>3.89999999988351-18296.1701853096i</v>
      </c>
      <c r="E190" s="57" t="str">
        <f t="shared" si="42"/>
        <v>162.469529312489-0.00488984367845201i</v>
      </c>
      <c r="F190" s="57" t="str">
        <f t="shared" si="43"/>
        <v>3.83983983977217-38155.1763674563i</v>
      </c>
      <c r="G190" s="57" t="str">
        <f t="shared" si="44"/>
        <v>0.99999999998238-4.19759978783905E-06i</v>
      </c>
      <c r="H190" s="57" t="str">
        <f t="shared" si="45"/>
        <v>165.000006259849+0.124449817299351i</v>
      </c>
      <c r="I190" s="57" t="str">
        <f t="shared" si="46"/>
        <v>15.1827851054838-17760.1608104253i</v>
      </c>
      <c r="K190" s="57" t="str">
        <f t="shared" si="47"/>
        <v>0.0727272285950505-0.0000563842535164047i</v>
      </c>
      <c r="L190" s="57" t="str">
        <f t="shared" si="48"/>
        <v>0.000125-288.401169041514i</v>
      </c>
      <c r="M190" s="57" t="str">
        <f t="shared" si="49"/>
        <v>0.0015-139.028648662565i</v>
      </c>
      <c r="N190" s="57">
        <f t="shared" si="50"/>
        <v>89.966068211553775</v>
      </c>
      <c r="O190" s="57">
        <f t="shared" si="51"/>
        <v>100.67598593580757</v>
      </c>
      <c r="P190" s="371">
        <f t="shared" si="52"/>
        <v>100.67598593580757</v>
      </c>
      <c r="Q190" s="371">
        <f t="shared" si="53"/>
        <v>-90.033931788446225</v>
      </c>
      <c r="R190" s="12">
        <f t="shared" si="54"/>
        <v>89.966068211553775</v>
      </c>
      <c r="S190" s="57">
        <f t="shared" si="55"/>
        <v>1.7397623837704357E-3</v>
      </c>
      <c r="T190" s="12">
        <f t="shared" si="38"/>
        <v>100.67598593580757</v>
      </c>
    </row>
    <row r="191" spans="1:20" x14ac:dyDescent="0.25">
      <c r="A191" s="57">
        <f t="shared" si="39"/>
        <v>10.972788195591358</v>
      </c>
      <c r="B191" s="12">
        <f t="shared" si="56"/>
        <v>1.7463734808287634</v>
      </c>
      <c r="C191" s="57" t="str">
        <f t="shared" si="40"/>
        <v>-64.0152413582054-107684.210326419i</v>
      </c>
      <c r="D191" s="57" t="str">
        <f t="shared" si="41"/>
        <v>3.89999999988259-18226.9079353176i</v>
      </c>
      <c r="E191" s="57" t="str">
        <f t="shared" si="42"/>
        <v>162.469529254244-0.00490842503122262i</v>
      </c>
      <c r="F191" s="57" t="str">
        <f t="shared" si="43"/>
        <v>3.83983983977164-38010.7355724036i</v>
      </c>
      <c r="G191" s="57" t="str">
        <f t="shared" si="44"/>
        <v>0.999999999982246-4.21355066703227E-06i</v>
      </c>
      <c r="H191" s="57" t="str">
        <f t="shared" si="45"/>
        <v>165.000006307514+0.12492272661937i</v>
      </c>
      <c r="I191" s="57" t="str">
        <f t="shared" si="46"/>
        <v>15.1827851075743-17692.9276801633i</v>
      </c>
      <c r="K191" s="57" t="str">
        <f t="shared" si="47"/>
        <v>0.0727272282590088-0.0000565985134157363i</v>
      </c>
      <c r="L191" s="57" t="str">
        <f t="shared" si="48"/>
        <v>0.000125-287.309393346796i</v>
      </c>
      <c r="M191" s="57" t="str">
        <f t="shared" si="49"/>
        <v>0.0015-138.502339771434i</v>
      </c>
      <c r="N191" s="57">
        <f t="shared" si="50"/>
        <v>89.965939270844316</v>
      </c>
      <c r="O191" s="57">
        <f t="shared" si="51"/>
        <v>100.64304208712534</v>
      </c>
      <c r="P191" s="371">
        <f t="shared" si="52"/>
        <v>100.64304208712534</v>
      </c>
      <c r="Q191" s="371">
        <f t="shared" si="53"/>
        <v>-90.034060729155684</v>
      </c>
      <c r="R191" s="12">
        <f t="shared" si="54"/>
        <v>89.965939270844316</v>
      </c>
      <c r="S191" s="57">
        <f t="shared" si="55"/>
        <v>1.7463734808287634E-3</v>
      </c>
      <c r="T191" s="12">
        <f t="shared" si="38"/>
        <v>100.64304208712534</v>
      </c>
    </row>
    <row r="192" spans="1:20" x14ac:dyDescent="0.25">
      <c r="A192" s="57">
        <f t="shared" si="39"/>
        <v>11.014484790734604</v>
      </c>
      <c r="B192" s="12">
        <f t="shared" si="56"/>
        <v>1.7530097000559128</v>
      </c>
      <c r="C192" s="57" t="str">
        <f t="shared" si="40"/>
        <v>-64.0152410038398-107276.558985544i</v>
      </c>
      <c r="D192" s="57" t="str">
        <f t="shared" si="41"/>
        <v>3.89999999988171-18157.9078855156i</v>
      </c>
      <c r="E192" s="57" t="str">
        <f t="shared" si="42"/>
        <v>162.469529195555-0.00492707699252398i</v>
      </c>
      <c r="F192" s="57" t="str">
        <f t="shared" si="43"/>
        <v>3.83983983977114-37866.8415745437i</v>
      </c>
      <c r="G192" s="57" t="str">
        <f t="shared" si="44"/>
        <v>0.999999999982111-4.22956215956643E-06i</v>
      </c>
      <c r="H192" s="57" t="str">
        <f t="shared" si="45"/>
        <v>165.000006355543+0.125397432994969i</v>
      </c>
      <c r="I192" s="57" t="str">
        <f t="shared" si="46"/>
        <v>15.1827851096809-17625.9490686063i</v>
      </c>
      <c r="K192" s="57" t="str">
        <f t="shared" si="47"/>
        <v>0.0727272279204078-0.0000568135874996629i</v>
      </c>
      <c r="L192" s="57" t="str">
        <f t="shared" si="48"/>
        <v>0.000125-286.221750694158i</v>
      </c>
      <c r="M192" s="57" t="str">
        <f t="shared" si="49"/>
        <v>0.0015-137.978023282959i</v>
      </c>
      <c r="N192" s="57">
        <f t="shared" si="50"/>
        <v>89.965809840161143</v>
      </c>
      <c r="O192" s="57">
        <f t="shared" si="51"/>
        <v>100.61009823827732</v>
      </c>
      <c r="P192" s="371">
        <f t="shared" si="52"/>
        <v>100.61009823827732</v>
      </c>
      <c r="Q192" s="371">
        <f t="shared" si="53"/>
        <v>-90.034190159838857</v>
      </c>
      <c r="R192" s="12">
        <f t="shared" si="54"/>
        <v>89.965809840161143</v>
      </c>
      <c r="S192" s="57">
        <f t="shared" si="55"/>
        <v>1.7530097000559128E-3</v>
      </c>
      <c r="T192" s="12">
        <f t="shared" si="38"/>
        <v>100.61009823827732</v>
      </c>
    </row>
    <row r="193" spans="1:20" x14ac:dyDescent="0.25">
      <c r="A193" s="57">
        <f t="shared" si="39"/>
        <v>11.056339832939397</v>
      </c>
      <c r="B193" s="12">
        <f t="shared" si="56"/>
        <v>1.7596711369161253</v>
      </c>
      <c r="C193" s="57" t="str">
        <f t="shared" si="40"/>
        <v>-64.0152406467775-106870.450853987i</v>
      </c>
      <c r="D193" s="57" t="str">
        <f t="shared" si="41"/>
        <v>3.89999999988081-18089.1690433146i</v>
      </c>
      <c r="E193" s="57" t="str">
        <f t="shared" si="42"/>
        <v>162.469529136419-0.00494579983066265i</v>
      </c>
      <c r="F193" s="57" t="str">
        <f t="shared" si="43"/>
        <v>3.83983983977063-37723.4923039125i</v>
      </c>
      <c r="G193" s="57" t="str">
        <f t="shared" si="44"/>
        <v>0.999999999981975-0.0000042456344957722i</v>
      </c>
      <c r="H193" s="57" t="str">
        <f t="shared" si="45"/>
        <v>165.000006403936+0.12587394325496i</v>
      </c>
      <c r="I193" s="57" t="str">
        <f t="shared" si="46"/>
        <v>15.1827851118034-17559.2240122438i</v>
      </c>
      <c r="K193" s="57" t="str">
        <f t="shared" si="47"/>
        <v>0.0727272275792292-0.0000570294788620535i</v>
      </c>
      <c r="L193" s="57" t="str">
        <f t="shared" si="48"/>
        <v>0.000125-285.138225437495i</v>
      </c>
      <c r="M193" s="57" t="str">
        <f t="shared" si="49"/>
        <v>0.0015-137.455691654671i</v>
      </c>
      <c r="N193" s="57">
        <f t="shared" si="50"/>
        <v>89.965679917642362</v>
      </c>
      <c r="O193" s="57">
        <f t="shared" si="51"/>
        <v>100.57715438926249</v>
      </c>
      <c r="P193" s="371">
        <f t="shared" si="52"/>
        <v>100.57715438926249</v>
      </c>
      <c r="Q193" s="371">
        <f t="shared" si="53"/>
        <v>-90.034320082357638</v>
      </c>
      <c r="R193" s="12">
        <f t="shared" si="54"/>
        <v>89.965679917642362</v>
      </c>
      <c r="S193" s="57">
        <f t="shared" si="55"/>
        <v>1.7596711369161253E-3</v>
      </c>
      <c r="T193" s="12">
        <f t="shared" si="38"/>
        <v>100.57715438926249</v>
      </c>
    </row>
    <row r="194" spans="1:20" x14ac:dyDescent="0.25">
      <c r="A194" s="57">
        <f t="shared" si="39"/>
        <v>11.098353924304567</v>
      </c>
      <c r="B194" s="12">
        <f t="shared" si="56"/>
        <v>1.7663578872364067</v>
      </c>
      <c r="C194" s="57" t="str">
        <f t="shared" si="40"/>
        <v>-64.0152402869946-106465.880089742i</v>
      </c>
      <c r="D194" s="57" t="str">
        <f t="shared" si="41"/>
        <v>3.89999999987989-18020.6904198831i</v>
      </c>
      <c r="E194" s="57" t="str">
        <f t="shared" si="42"/>
        <v>162.469529076833-0.0049645938149638i</v>
      </c>
      <c r="F194" s="57" t="str">
        <f t="shared" si="43"/>
        <v>3.83983983977011-37580.6856983827i</v>
      </c>
      <c r="G194" s="57" t="str">
        <f t="shared" si="44"/>
        <v>0.999999999981837-4.26176790685555E-06i</v>
      </c>
      <c r="H194" s="57" t="str">
        <f t="shared" si="45"/>
        <v>165.000006452699+0.126352264254107i</v>
      </c>
      <c r="I194" s="57" t="str">
        <f t="shared" si="46"/>
        <v>15.1827851139422-17492.7515512139i</v>
      </c>
      <c r="K194" s="57" t="str">
        <f t="shared" si="47"/>
        <v>0.0727272272354519-0.0000572461906085291i</v>
      </c>
      <c r="L194" s="57" t="str">
        <f t="shared" si="48"/>
        <v>0.000125-284.058801989934i</v>
      </c>
      <c r="M194" s="57" t="str">
        <f t="shared" si="49"/>
        <v>0.0015-136.935337372655i</v>
      </c>
      <c r="N194" s="57">
        <f t="shared" si="50"/>
        <v>89.965549501419062</v>
      </c>
      <c r="O194" s="57">
        <f t="shared" si="51"/>
        <v>100.54421054007919</v>
      </c>
      <c r="P194" s="371">
        <f t="shared" si="52"/>
        <v>100.54421054007919</v>
      </c>
      <c r="Q194" s="371">
        <f t="shared" si="53"/>
        <v>-90.034450498580938</v>
      </c>
      <c r="R194" s="12">
        <f t="shared" si="54"/>
        <v>89.965549501419062</v>
      </c>
      <c r="S194" s="57">
        <f t="shared" si="55"/>
        <v>1.7663578872364068E-3</v>
      </c>
      <c r="T194" s="12">
        <f t="shared" si="38"/>
        <v>100.54421054007919</v>
      </c>
    </row>
    <row r="195" spans="1:20" x14ac:dyDescent="0.25">
      <c r="A195" s="57">
        <f t="shared" si="39"/>
        <v>11.140527669216924</v>
      </c>
      <c r="B195" s="12">
        <f t="shared" si="56"/>
        <v>1.7730700472079051</v>
      </c>
      <c r="C195" s="57" t="str">
        <f t="shared" si="40"/>
        <v>-64.0152399244735-106062.840872927i</v>
      </c>
      <c r="D195" s="57" t="str">
        <f t="shared" si="41"/>
        <v>3.89999999987901-17952.4710301335i</v>
      </c>
      <c r="E195" s="57" t="str">
        <f t="shared" si="42"/>
        <v>162.469529016793-0.00498345921577471i</v>
      </c>
      <c r="F195" s="57" t="str">
        <f t="shared" si="43"/>
        <v>3.83983983976958-37438.4197036337i</v>
      </c>
      <c r="G195" s="57" t="str">
        <f t="shared" si="44"/>
        <v>0.999999999981699-4.27796262490101E-06i</v>
      </c>
      <c r="H195" s="57" t="str">
        <f t="shared" si="45"/>
        <v>165.000006501833+0.12683240287322i</v>
      </c>
      <c r="I195" s="57" t="str">
        <f t="shared" si="46"/>
        <v>15.1827851160973-17426.5307292879i</v>
      </c>
      <c r="K195" s="57" t="str">
        <f t="shared" si="47"/>
        <v>0.0727272268890574-0.0000574637258565157i</v>
      </c>
      <c r="L195" s="57" t="str">
        <f t="shared" si="48"/>
        <v>0.000125-282.983464823604i</v>
      </c>
      <c r="M195" s="57" t="str">
        <f t="shared" si="49"/>
        <v>0.0015-136.416952951439i</v>
      </c>
      <c r="N195" s="57">
        <f t="shared" si="50"/>
        <v>89.965418589615098</v>
      </c>
      <c r="O195" s="57">
        <f t="shared" si="51"/>
        <v>100.51126669072656</v>
      </c>
      <c r="P195" s="371">
        <f t="shared" si="52"/>
        <v>100.51126669072656</v>
      </c>
      <c r="Q195" s="371">
        <f t="shared" si="53"/>
        <v>-90.034581410384902</v>
      </c>
      <c r="R195" s="12">
        <f t="shared" si="54"/>
        <v>89.965418589615098</v>
      </c>
      <c r="S195" s="57">
        <f t="shared" si="55"/>
        <v>1.773070047207905E-3</v>
      </c>
      <c r="T195" s="12">
        <f t="shared" si="38"/>
        <v>100.51126669072656</v>
      </c>
    </row>
    <row r="196" spans="1:20" x14ac:dyDescent="0.25">
      <c r="A196" s="57">
        <f t="shared" si="39"/>
        <v>11.182861674359948</v>
      </c>
      <c r="B196" s="12">
        <f t="shared" si="56"/>
        <v>1.7798077133872952</v>
      </c>
      <c r="C196" s="57" t="str">
        <f t="shared" si="40"/>
        <v>-64.0152395591923-105661.327405686i</v>
      </c>
      <c r="D196" s="57" t="str">
        <f t="shared" si="41"/>
        <v>3.89999999987809-17884.5098927067i</v>
      </c>
      <c r="E196" s="57" t="str">
        <f t="shared" si="42"/>
        <v>162.469528956296-0.00500239630447189i</v>
      </c>
      <c r="F196" s="57" t="str">
        <f t="shared" si="43"/>
        <v>3.83983983976906-37296.692273121i</v>
      </c>
      <c r="G196" s="57" t="str">
        <f t="shared" si="44"/>
        <v>0.99999999998156-4.29421888287503E-06i</v>
      </c>
      <c r="H196" s="57" t="str">
        <f t="shared" si="45"/>
        <v>165.00000655134+0.127314366019255i</v>
      </c>
      <c r="I196" s="57" t="str">
        <f t="shared" si="46"/>
        <v>15.1827851182687-17360.5605938568i</v>
      </c>
      <c r="K196" s="57" t="str">
        <f t="shared" si="47"/>
        <v>0.0727272265400255-0.0000576820877352826i</v>
      </c>
      <c r="L196" s="57" t="str">
        <f t="shared" si="48"/>
        <v>0.000125-281.912198469421i</v>
      </c>
      <c r="M196" s="57" t="str">
        <f t="shared" si="49"/>
        <v>0.0015-135.900530933891i</v>
      </c>
      <c r="N196" s="57">
        <f t="shared" si="50"/>
        <v>89.965287180347318</v>
      </c>
      <c r="O196" s="57">
        <f t="shared" si="51"/>
        <v>100.47832284120311</v>
      </c>
      <c r="P196" s="371">
        <f t="shared" si="52"/>
        <v>100.47832284120311</v>
      </c>
      <c r="Q196" s="371">
        <f t="shared" si="53"/>
        <v>-90.034712819652682</v>
      </c>
      <c r="R196" s="12">
        <f t="shared" si="54"/>
        <v>89.965287180347318</v>
      </c>
      <c r="S196" s="57">
        <f t="shared" si="55"/>
        <v>1.7798077133872952E-3</v>
      </c>
      <c r="T196" s="12">
        <f t="shared" si="38"/>
        <v>100.47832284120311</v>
      </c>
    </row>
    <row r="197" spans="1:20" x14ac:dyDescent="0.25">
      <c r="A197" s="57">
        <f t="shared" si="39"/>
        <v>11.225356548722516</v>
      </c>
      <c r="B197" s="12">
        <f t="shared" si="56"/>
        <v>1.7865709826981668</v>
      </c>
      <c r="C197" s="57" t="str">
        <f t="shared" si="40"/>
        <v>-64.015239191129-105261.333912112i</v>
      </c>
      <c r="D197" s="57" t="str">
        <f t="shared" si="41"/>
        <v>3.89999999987714-17816.8060299588i</v>
      </c>
      <c r="E197" s="57" t="str">
        <f t="shared" si="42"/>
        <v>162.469528895339-0.0050214053534616i</v>
      </c>
      <c r="F197" s="57" t="str">
        <f t="shared" si="43"/>
        <v>3.83983983976848-37155.5013680478i</v>
      </c>
      <c r="G197" s="57" t="str">
        <f t="shared" si="44"/>
        <v>0.999999999981419-4.31053691462936E-06i</v>
      </c>
      <c r="H197" s="57" t="str">
        <f t="shared" si="45"/>
        <v>165.000006601225+0.12779816062542i</v>
      </c>
      <c r="I197" s="57" t="str">
        <f t="shared" si="46"/>
        <v>15.1827851204566-17294.8401959181i</v>
      </c>
      <c r="K197" s="57" t="str">
        <f t="shared" si="47"/>
        <v>0.0727272261883357-0.0000579012793859903i</v>
      </c>
      <c r="L197" s="57" t="str">
        <f t="shared" si="48"/>
        <v>0.000125-280.844987516856i</v>
      </c>
      <c r="M197" s="57" t="str">
        <f t="shared" si="49"/>
        <v>0.0015-135.386063891105i</v>
      </c>
      <c r="N197" s="57">
        <f t="shared" si="50"/>
        <v>89.965155271725408</v>
      </c>
      <c r="O197" s="57">
        <f t="shared" si="51"/>
        <v>100.44537899150748</v>
      </c>
      <c r="P197" s="371">
        <f t="shared" si="52"/>
        <v>100.44537899150748</v>
      </c>
      <c r="Q197" s="371">
        <f t="shared" si="53"/>
        <v>-90.034844728274592</v>
      </c>
      <c r="R197" s="12">
        <f t="shared" si="54"/>
        <v>89.965155271725408</v>
      </c>
      <c r="S197" s="57">
        <f t="shared" si="55"/>
        <v>1.7865709826981669E-3</v>
      </c>
      <c r="T197" s="12">
        <f t="shared" si="38"/>
        <v>100.44537899150748</v>
      </c>
    </row>
    <row r="198" spans="1:20" x14ac:dyDescent="0.25">
      <c r="A198" s="57">
        <f t="shared" si="39"/>
        <v>11.268012903607662</v>
      </c>
      <c r="B198" s="12">
        <f t="shared" si="56"/>
        <v>1.79335995243242</v>
      </c>
      <c r="C198" s="57" t="str">
        <f t="shared" si="40"/>
        <v>-64.0152388202623-104862.854638164i</v>
      </c>
      <c r="D198" s="57" t="str">
        <f t="shared" si="41"/>
        <v>3.89999999987619-17749.3584679472i</v>
      </c>
      <c r="E198" s="57" t="str">
        <f t="shared" si="42"/>
        <v>162.469528833916-0.00504048663618526i</v>
      </c>
      <c r="F198" s="57" t="str">
        <f t="shared" si="43"/>
        <v>3.83983983976794-37014.8449573358i</v>
      </c>
      <c r="G198" s="57" t="str">
        <f t="shared" si="44"/>
        <v>0.999999999981278-4.32691695490433E-06i</v>
      </c>
      <c r="H198" s="57" t="str">
        <f t="shared" si="45"/>
        <v>165.00000665149+0.128283793651262i</v>
      </c>
      <c r="I198" s="57" t="str">
        <f t="shared" si="46"/>
        <v>15.1827851226612-17229.3685900621i</v>
      </c>
      <c r="K198" s="57" t="str">
        <f t="shared" si="47"/>
        <v>0.072727225833968-0.0000581213039617359i</v>
      </c>
      <c r="L198" s="57" t="str">
        <f t="shared" si="48"/>
        <v>0.000125-279.781816613724i</v>
      </c>
      <c r="M198" s="57" t="str">
        <f t="shared" si="49"/>
        <v>0.0015-134.8735444223i</v>
      </c>
      <c r="N198" s="57">
        <f t="shared" si="50"/>
        <v>89.965022861851764</v>
      </c>
      <c r="O198" s="57">
        <f t="shared" si="51"/>
        <v>100.41243514163835</v>
      </c>
      <c r="P198" s="371">
        <f t="shared" si="52"/>
        <v>100.41243514163835</v>
      </c>
      <c r="Q198" s="371">
        <f t="shared" si="53"/>
        <v>-90.034977138148236</v>
      </c>
      <c r="R198" s="12">
        <f t="shared" si="54"/>
        <v>89.965022861851764</v>
      </c>
      <c r="S198" s="57">
        <f t="shared" si="55"/>
        <v>1.7933599524324201E-3</v>
      </c>
      <c r="T198" s="12">
        <f t="shared" si="38"/>
        <v>100.41243514163835</v>
      </c>
    </row>
    <row r="199" spans="1:20" x14ac:dyDescent="0.25">
      <c r="A199" s="57">
        <f t="shared" si="39"/>
        <v>11.310831352641372</v>
      </c>
      <c r="B199" s="12">
        <f t="shared" si="56"/>
        <v>1.8001747202516631</v>
      </c>
      <c r="C199" s="57" t="str">
        <f t="shared" si="40"/>
        <v>-64.0152384465743-104465.883851588i</v>
      </c>
      <c r="D199" s="57" t="str">
        <f t="shared" si="41"/>
        <v>3.89999999987525-17682.1662364162i</v>
      </c>
      <c r="E199" s="57" t="str">
        <f t="shared" si="42"/>
        <v>162.469528772028-0.00505964042712429i</v>
      </c>
      <c r="F199" s="57" t="str">
        <f t="shared" si="43"/>
        <v>3.8398398397674-36874.7210175955i</v>
      </c>
      <c r="G199" s="57" t="str">
        <f t="shared" si="44"/>
        <v>0.999999999981135-4.34335923933235E-06i</v>
      </c>
      <c r="H199" s="57" t="str">
        <f t="shared" si="45"/>
        <v>165.000006702137+0.12877127208278i</v>
      </c>
      <c r="I199" s="57" t="str">
        <f t="shared" si="46"/>
        <v>15.1827851248826-17164.1448344575i</v>
      </c>
      <c r="K199" s="57" t="str">
        <f t="shared" si="47"/>
        <v>0.0727272254769021-0.0000583421646275979i</v>
      </c>
      <c r="L199" s="57" t="str">
        <f t="shared" si="48"/>
        <v>0.000125-278.722670465954i</v>
      </c>
      <c r="M199" s="57" t="str">
        <f t="shared" si="49"/>
        <v>0.0015-134.362965154712i</v>
      </c>
      <c r="N199" s="57">
        <f t="shared" si="50"/>
        <v>89.964889948821678</v>
      </c>
      <c r="O199" s="57">
        <f t="shared" si="51"/>
        <v>100.37949129159473</v>
      </c>
      <c r="P199" s="371">
        <f t="shared" si="52"/>
        <v>100.37949129159473</v>
      </c>
      <c r="Q199" s="371">
        <f t="shared" si="53"/>
        <v>-90.035110051178322</v>
      </c>
      <c r="R199" s="12">
        <f t="shared" si="54"/>
        <v>89.964889948821678</v>
      </c>
      <c r="S199" s="57">
        <f t="shared" si="55"/>
        <v>1.8001747202516631E-3</v>
      </c>
      <c r="T199" s="12">
        <f t="shared" si="38"/>
        <v>100.37949129159473</v>
      </c>
    </row>
    <row r="200" spans="1:20" x14ac:dyDescent="0.25">
      <c r="A200" s="57">
        <f t="shared" si="39"/>
        <v>11.353812511781408</v>
      </c>
      <c r="B200" s="12">
        <f t="shared" si="56"/>
        <v>1.8070153841886194</v>
      </c>
      <c r="C200" s="57" t="str">
        <f t="shared" si="40"/>
        <v>-64.0152380700378-104070.415841821i</v>
      </c>
      <c r="D200" s="57" t="str">
        <f t="shared" si="41"/>
        <v>3.89999999987431-17615.2283687828i</v>
      </c>
      <c r="E200" s="57" t="str">
        <f t="shared" si="42"/>
        <v>162.469528709667-0.00507886700180185i</v>
      </c>
      <c r="F200" s="57" t="str">
        <f t="shared" si="43"/>
        <v>3.83983983976684-36735.1275330968i</v>
      </c>
      <c r="G200" s="57" t="str">
        <f t="shared" si="44"/>
        <v>0.999999999980992-4.35986400444119E-06i</v>
      </c>
      <c r="H200" s="57" t="str">
        <f t="shared" si="45"/>
        <v>165.000006753171+0.129260602932516i</v>
      </c>
      <c r="I200" s="57" t="str">
        <f t="shared" si="46"/>
        <v>15.1827851271209-17099.1679908389i</v>
      </c>
      <c r="K200" s="57" t="str">
        <f t="shared" si="47"/>
        <v>0.0727272251171168-0.0000585638645606793i</v>
      </c>
      <c r="L200" s="57" t="str">
        <f t="shared" si="48"/>
        <v>0.000125-277.667533837372i</v>
      </c>
      <c r="M200" s="57" t="str">
        <f t="shared" si="49"/>
        <v>0.0015-133.854318743487i</v>
      </c>
      <c r="N200" s="57">
        <f t="shared" si="50"/>
        <v>89.964756530723179</v>
      </c>
      <c r="O200" s="57">
        <f t="shared" si="51"/>
        <v>100.3465474413749</v>
      </c>
      <c r="P200" s="371">
        <f t="shared" si="52"/>
        <v>100.3465474413749</v>
      </c>
      <c r="Q200" s="371">
        <f t="shared" si="53"/>
        <v>-90.035243469276821</v>
      </c>
      <c r="R200" s="12">
        <f t="shared" si="54"/>
        <v>89.964756530723179</v>
      </c>
      <c r="S200" s="57">
        <f t="shared" si="55"/>
        <v>1.8070153841886194E-3</v>
      </c>
      <c r="T200" s="12">
        <f t="shared" si="38"/>
        <v>100.3465474413749</v>
      </c>
    </row>
    <row r="201" spans="1:20" x14ac:dyDescent="0.25">
      <c r="A201" s="57">
        <f t="shared" si="39"/>
        <v>11.396956999326179</v>
      </c>
      <c r="B201" s="12">
        <f t="shared" si="56"/>
        <v>1.8138820426485363</v>
      </c>
      <c r="C201" s="57" t="str">
        <f t="shared" si="40"/>
        <v>-64.0152376906351-103676.444919925i</v>
      </c>
      <c r="D201" s="57" t="str">
        <f t="shared" si="41"/>
        <v>3.89999999987336-17548.5439021233i</v>
      </c>
      <c r="E201" s="57" t="str">
        <f t="shared" si="42"/>
        <v>162.469528646831-0.00509816663678798i</v>
      </c>
      <c r="F201" s="57" t="str">
        <f t="shared" si="43"/>
        <v>3.8398398397663-36596.0624957404i</v>
      </c>
      <c r="G201" s="57" t="str">
        <f t="shared" si="44"/>
        <v>0.999999999980847-4.37643148765743E-06i</v>
      </c>
      <c r="H201" s="57" t="str">
        <f t="shared" si="45"/>
        <v>165.000006804592+0.129751793239662i</v>
      </c>
      <c r="I201" s="57" t="str">
        <f t="shared" si="46"/>
        <v>15.1827851293762-17034.4371244923i</v>
      </c>
      <c r="K201" s="57" t="str">
        <f t="shared" si="47"/>
        <v>0.0727272247545925-0.0000587864069501604i</v>
      </c>
      <c r="L201" s="57" t="str">
        <f t="shared" si="48"/>
        <v>0.000125-276.616391549484i</v>
      </c>
      <c r="M201" s="57" t="str">
        <f t="shared" si="49"/>
        <v>0.0015-133.347597871575i</v>
      </c>
      <c r="N201" s="57">
        <f t="shared" si="50"/>
        <v>89.96462260563699</v>
      </c>
      <c r="O201" s="57">
        <f t="shared" si="51"/>
        <v>100.31360359097764</v>
      </c>
      <c r="P201" s="371">
        <f t="shared" si="52"/>
        <v>100.31360359097764</v>
      </c>
      <c r="Q201" s="371">
        <f t="shared" si="53"/>
        <v>-90.03537739436301</v>
      </c>
      <c r="R201" s="12">
        <f t="shared" si="54"/>
        <v>89.96462260563699</v>
      </c>
      <c r="S201" s="57">
        <f t="shared" si="55"/>
        <v>1.8138820426485363E-3</v>
      </c>
      <c r="T201" s="12">
        <f t="shared" si="38"/>
        <v>100.31360359097764</v>
      </c>
    </row>
    <row r="202" spans="1:20" x14ac:dyDescent="0.25">
      <c r="A202" s="57">
        <f t="shared" si="39"/>
        <v>11.440265435923619</v>
      </c>
      <c r="B202" s="12">
        <f t="shared" si="56"/>
        <v>1.8207747944106007</v>
      </c>
      <c r="C202" s="57" t="str">
        <f t="shared" si="40"/>
        <v>-64.0152373083449-103283.965418496i</v>
      </c>
      <c r="D202" s="57" t="str">
        <f t="shared" si="41"/>
        <v>3.89999999987239-17482.1118771593i</v>
      </c>
      <c r="E202" s="57" t="str">
        <f t="shared" si="42"/>
        <v>162.469528583518-0.00511753960970652i</v>
      </c>
      <c r="F202" s="57" t="str">
        <f t="shared" si="43"/>
        <v>3.83983983976574-36457.5239050294i</v>
      </c>
      <c r="G202" s="57" t="str">
        <f t="shared" si="44"/>
        <v>0.999999999980701-4.39306192730989E-06i</v>
      </c>
      <c r="H202" s="57" t="str">
        <f t="shared" si="45"/>
        <v>165.000006856406+0.130244850070159i</v>
      </c>
      <c r="I202" s="57" t="str">
        <f t="shared" si="46"/>
        <v>15.1827851316489-16969.9513042428i</v>
      </c>
      <c r="K202" s="57" t="str">
        <f t="shared" si="47"/>
        <v>0.0727272243893075-0.0000590097949973358i</v>
      </c>
      <c r="L202" s="57" t="str">
        <f t="shared" si="48"/>
        <v>0.000125-275.569228481255i</v>
      </c>
      <c r="M202" s="57" t="str">
        <f t="shared" si="49"/>
        <v>0.0015-132.842795249626i</v>
      </c>
      <c r="N202" s="57">
        <f t="shared" si="50"/>
        <v>89.964488171636589</v>
      </c>
      <c r="O202" s="57">
        <f t="shared" si="51"/>
        <v>100.28065974040166</v>
      </c>
      <c r="P202" s="371">
        <f t="shared" si="52"/>
        <v>100.28065974040166</v>
      </c>
      <c r="Q202" s="371">
        <f t="shared" si="53"/>
        <v>-90.035511828363411</v>
      </c>
      <c r="R202" s="12">
        <f t="shared" si="54"/>
        <v>89.964488171636589</v>
      </c>
      <c r="S202" s="57">
        <f t="shared" si="55"/>
        <v>1.8207747944106007E-3</v>
      </c>
      <c r="T202" s="12">
        <f t="shared" si="38"/>
        <v>100.28065974040166</v>
      </c>
    </row>
    <row r="203" spans="1:20" x14ac:dyDescent="0.25">
      <c r="A203" s="57">
        <f t="shared" si="39"/>
        <v>11.483738444580128</v>
      </c>
      <c r="B203" s="12">
        <f t="shared" si="56"/>
        <v>1.827693738629361</v>
      </c>
      <c r="C203" s="57" t="str">
        <f t="shared" si="40"/>
        <v>-64.0152369231431-102892.971691586i</v>
      </c>
      <c r="D203" s="57" t="str">
        <f t="shared" si="41"/>
        <v>3.89999999987144-17415.9313382439i</v>
      </c>
      <c r="E203" s="57" t="str">
        <f t="shared" si="42"/>
        <v>162.469528519722-0.00513698619923049i</v>
      </c>
      <c r="F203" s="57" t="str">
        <f t="shared" si="43"/>
        <v>3.83983983976517-36319.5097680393i</v>
      </c>
      <c r="G203" s="57" t="str">
        <f t="shared" si="44"/>
        <v>0.999999999980554-4.40975556263302E-06i</v>
      </c>
      <c r="H203" s="57" t="str">
        <f t="shared" si="45"/>
        <v>165.000006908613+0.130739780516797i</v>
      </c>
      <c r="I203" s="57" t="str">
        <f t="shared" si="46"/>
        <v>15.1827851339387-16905.7096024398i</v>
      </c>
      <c r="K203" s="57" t="str">
        <f t="shared" si="47"/>
        <v>0.0727272240212415-0.0000592340319156666i</v>
      </c>
      <c r="L203" s="57" t="str">
        <f t="shared" si="48"/>
        <v>0.000125-274.526029568893i</v>
      </c>
      <c r="M203" s="57" t="str">
        <f t="shared" si="49"/>
        <v>0.0015-132.339903615886i</v>
      </c>
      <c r="N203" s="57">
        <f t="shared" si="50"/>
        <v>89.964353226788106</v>
      </c>
      <c r="O203" s="57">
        <f t="shared" si="51"/>
        <v>100.24771588964568</v>
      </c>
      <c r="P203" s="371">
        <f t="shared" si="52"/>
        <v>100.24771588964568</v>
      </c>
      <c r="Q203" s="371">
        <f t="shared" si="53"/>
        <v>-90.035646773211894</v>
      </c>
      <c r="R203" s="12">
        <f t="shared" si="54"/>
        <v>89.964353226788106</v>
      </c>
      <c r="S203" s="57">
        <f t="shared" si="55"/>
        <v>1.827693738629361E-3</v>
      </c>
      <c r="T203" s="12">
        <f t="shared" si="38"/>
        <v>100.24771588964568</v>
      </c>
    </row>
    <row r="204" spans="1:20" x14ac:dyDescent="0.25">
      <c r="A204" s="57">
        <f t="shared" si="39"/>
        <v>11.527376650669533</v>
      </c>
      <c r="B204" s="12">
        <f t="shared" si="56"/>
        <v>1.8346389748361527</v>
      </c>
      <c r="C204" s="57" t="str">
        <f t="shared" si="40"/>
        <v>-64.0152365350083-102503.458114615i</v>
      </c>
      <c r="D204" s="57" t="str">
        <f t="shared" si="41"/>
        <v>3.89999999987046-17350.0013333477i</v>
      </c>
      <c r="E204" s="57" t="str">
        <f t="shared" si="42"/>
        <v>162.46952845544-0.0051565066850977i</v>
      </c>
      <c r="F204" s="57" t="str">
        <f t="shared" si="43"/>
        <v>3.83983983976461-36182.0180993906i</v>
      </c>
      <c r="G204" s="57" t="str">
        <f t="shared" si="44"/>
        <v>0.999999999980406-4.42651263377037E-06i</v>
      </c>
      <c r="H204" s="57" t="str">
        <f t="shared" si="45"/>
        <v>165.000006961218+0.13123659169932i</v>
      </c>
      <c r="I204" s="57" t="str">
        <f t="shared" si="46"/>
        <v>15.1827851362461-16841.7110949452i</v>
      </c>
      <c r="K204" s="57" t="str">
        <f t="shared" si="47"/>
        <v>0.0727272236503725-0.0000594591209308233i</v>
      </c>
      <c r="L204" s="57" t="str">
        <f t="shared" si="48"/>
        <v>0.000125-273.486779805631i</v>
      </c>
      <c r="M204" s="57" t="str">
        <f t="shared" si="49"/>
        <v>0.0015-131.838915736089i</v>
      </c>
      <c r="N204" s="57">
        <f t="shared" si="50"/>
        <v>89.964217769150338</v>
      </c>
      <c r="O204" s="57">
        <f t="shared" si="51"/>
        <v>100.21477203870799</v>
      </c>
      <c r="P204" s="371">
        <f t="shared" si="52"/>
        <v>100.21477203870799</v>
      </c>
      <c r="Q204" s="371">
        <f t="shared" si="53"/>
        <v>-90.035782230849662</v>
      </c>
      <c r="R204" s="12">
        <f t="shared" si="54"/>
        <v>89.964217769150338</v>
      </c>
      <c r="S204" s="57">
        <f t="shared" si="55"/>
        <v>1.8346389748361528E-3</v>
      </c>
      <c r="T204" s="12">
        <f t="shared" si="38"/>
        <v>100.21477203870799</v>
      </c>
    </row>
    <row r="205" spans="1:20" x14ac:dyDescent="0.25">
      <c r="A205" s="57">
        <f t="shared" si="39"/>
        <v>11.571180681942078</v>
      </c>
      <c r="B205" s="12">
        <f t="shared" si="56"/>
        <v>1.8416106029405301</v>
      </c>
      <c r="C205" s="57" t="str">
        <f t="shared" si="40"/>
        <v>-64.0152361439173-102115.419084303i</v>
      </c>
      <c r="D205" s="57" t="str">
        <f t="shared" si="41"/>
        <v>3.89999999986946-17284.3209140454i</v>
      </c>
      <c r="E205" s="57" t="str">
        <f t="shared" si="42"/>
        <v>162.469528390668-0.00517610134810507i</v>
      </c>
      <c r="F205" s="57" t="str">
        <f t="shared" si="43"/>
        <v>3.83983983976401-36045.0469212192i</v>
      </c>
      <c r="G205" s="57" t="str">
        <f t="shared" si="44"/>
        <v>0.999999999980257-4.44333338177803E-06i</v>
      </c>
      <c r="H205" s="57" t="str">
        <f t="shared" si="45"/>
        <v>165.000007014223+0.131735290764525i</v>
      </c>
      <c r="I205" s="57" t="str">
        <f t="shared" si="46"/>
        <v>15.1827851385708-16777.9548611187i</v>
      </c>
      <c r="K205" s="57" t="str">
        <f t="shared" si="47"/>
        <v>0.0727272232766799-0.0000596850652807346i</v>
      </c>
      <c r="L205" s="57" t="str">
        <f t="shared" si="48"/>
        <v>0.000125-272.451464241513i</v>
      </c>
      <c r="M205" s="57" t="str">
        <f t="shared" si="49"/>
        <v>0.0015-131.339824403356i</v>
      </c>
      <c r="N205" s="57">
        <f t="shared" si="50"/>
        <v>89.964081796774707</v>
      </c>
      <c r="O205" s="57">
        <f t="shared" si="51"/>
        <v>100.18182818758751</v>
      </c>
      <c r="P205" s="371">
        <f t="shared" si="52"/>
        <v>100.18182818758751</v>
      </c>
      <c r="Q205" s="371">
        <f t="shared" si="53"/>
        <v>-90.035918203225293</v>
      </c>
      <c r="R205" s="12">
        <f t="shared" si="54"/>
        <v>89.964081796774707</v>
      </c>
      <c r="S205" s="57">
        <f t="shared" si="55"/>
        <v>1.8416106029405302E-3</v>
      </c>
      <c r="T205" s="12">
        <f t="shared" si="38"/>
        <v>100.18182818758751</v>
      </c>
    </row>
    <row r="206" spans="1:20" x14ac:dyDescent="0.25">
      <c r="A206" s="57">
        <f t="shared" si="39"/>
        <v>11.615151168533458</v>
      </c>
      <c r="B206" s="12">
        <f t="shared" si="56"/>
        <v>1.8486087232317041</v>
      </c>
      <c r="C206" s="57" t="str">
        <f t="shared" si="40"/>
        <v>-64.0152357498488-101728.849018577i</v>
      </c>
      <c r="D206" s="57" t="str">
        <f t="shared" si="41"/>
        <v>3.89999999986844-17218.8891355023i</v>
      </c>
      <c r="E206" s="57" t="str">
        <f t="shared" si="42"/>
        <v>162.469528325404-0.00519577047011699i</v>
      </c>
      <c r="F206" s="57" t="str">
        <f t="shared" si="43"/>
        <v>3.83983983976343-35908.5942631491i</v>
      </c>
      <c r="G206" s="57" t="str">
        <f t="shared" si="44"/>
        <v>0.999999999980106-4.46021804862812E-06i</v>
      </c>
      <c r="H206" s="57" t="str">
        <f t="shared" si="45"/>
        <v>165.000007067634+0.132235884886371i</v>
      </c>
      <c r="I206" s="57" t="str">
        <f t="shared" si="46"/>
        <v>15.1827851409134-16714.4399838059i</v>
      </c>
      <c r="K206" s="57" t="str">
        <f t="shared" si="47"/>
        <v>0.0727272229001412-0.0000599118682156322i</v>
      </c>
      <c r="L206" s="57" t="str">
        <f t="shared" si="48"/>
        <v>0.000125-271.420067983178i</v>
      </c>
      <c r="M206" s="57" t="str">
        <f t="shared" si="49"/>
        <v>0.0015-130.842622438091i</v>
      </c>
      <c r="N206" s="57">
        <f t="shared" si="50"/>
        <v>89.963945307705202</v>
      </c>
      <c r="O206" s="57">
        <f t="shared" si="51"/>
        <v>100.14888433628278</v>
      </c>
      <c r="P206" s="371">
        <f t="shared" si="52"/>
        <v>100.14888433628278</v>
      </c>
      <c r="Q206" s="371">
        <f t="shared" si="53"/>
        <v>-90.036054692294798</v>
      </c>
      <c r="R206" s="12">
        <f t="shared" si="54"/>
        <v>89.963945307705202</v>
      </c>
      <c r="S206" s="57">
        <f t="shared" si="55"/>
        <v>1.8486087232317042E-3</v>
      </c>
      <c r="T206" s="12">
        <f t="shared" si="38"/>
        <v>100.14888433628278</v>
      </c>
    </row>
    <row r="207" spans="1:20" x14ac:dyDescent="0.25">
      <c r="A207" s="57">
        <f t="shared" si="39"/>
        <v>11.659288742973885</v>
      </c>
      <c r="B207" s="12">
        <f t="shared" si="56"/>
        <v>1.8556334363799847</v>
      </c>
      <c r="C207" s="57" t="str">
        <f t="shared" si="40"/>
        <v>-64.0152353527812-101343.742356497i</v>
      </c>
      <c r="D207" s="57" t="str">
        <f t="shared" si="41"/>
        <v>3.89999999986746-17153.7050564602i</v>
      </c>
      <c r="E207" s="57" t="str">
        <f t="shared" si="42"/>
        <v>162.469528259643-0.00521551433407203i</v>
      </c>
      <c r="F207" s="57" t="str">
        <f t="shared" si="43"/>
        <v>3.83983983976287-35772.658162263i</v>
      </c>
      <c r="G207" s="57" t="str">
        <f t="shared" si="44"/>
        <v>0.999999999979955-4.47716687721223E-06i</v>
      </c>
      <c r="H207" s="57" t="str">
        <f t="shared" si="45"/>
        <v>165.000007121449+0.132738381266073i</v>
      </c>
      <c r="I207" s="57" t="str">
        <f t="shared" si="46"/>
        <v>15.1827851432739-16651.1655493235i</v>
      </c>
      <c r="K207" s="57" t="str">
        <f t="shared" si="47"/>
        <v>0.0727272225207362-0.0000601395329980995i</v>
      </c>
      <c r="L207" s="57" t="str">
        <f t="shared" si="48"/>
        <v>0.000125-270.392576193641i</v>
      </c>
      <c r="M207" s="57" t="str">
        <f t="shared" si="49"/>
        <v>0.0015-130.347302687877i</v>
      </c>
      <c r="N207" s="57">
        <f t="shared" si="50"/>
        <v>89.963808299978396</v>
      </c>
      <c r="O207" s="57">
        <f t="shared" si="51"/>
        <v>100.11594048479236</v>
      </c>
      <c r="P207" s="371">
        <f t="shared" si="52"/>
        <v>100.11594048479236</v>
      </c>
      <c r="Q207" s="371">
        <f t="shared" si="53"/>
        <v>-90.036191700021604</v>
      </c>
      <c r="R207" s="12">
        <f t="shared" si="54"/>
        <v>89.963808299978396</v>
      </c>
      <c r="S207" s="57">
        <f t="shared" si="55"/>
        <v>1.8556334363799846E-3</v>
      </c>
      <c r="T207" s="12">
        <f t="shared" si="38"/>
        <v>100.11594048479236</v>
      </c>
    </row>
    <row r="208" spans="1:20" x14ac:dyDescent="0.25">
      <c r="A208" s="57">
        <f t="shared" si="39"/>
        <v>11.703594040197185</v>
      </c>
      <c r="B208" s="12">
        <f t="shared" si="56"/>
        <v>1.8626848434382286</v>
      </c>
      <c r="C208" s="57" t="str">
        <f t="shared" si="40"/>
        <v>-64.0152349526882-100960.093558175i</v>
      </c>
      <c r="D208" s="57" t="str">
        <f t="shared" si="41"/>
        <v>3.89999999986645-17088.7677392243i</v>
      </c>
      <c r="E208" s="57" t="str">
        <f t="shared" si="42"/>
        <v>162.469528193381-0.00523533322397859i</v>
      </c>
      <c r="F208" s="57" t="str">
        <f t="shared" si="43"/>
        <v>3.83983983976228-35637.2366630742i</v>
      </c>
      <c r="G208" s="57" t="str">
        <f t="shared" si="44"/>
        <v>0.999999999979802-4.49418011134495E-06i</v>
      </c>
      <c r="H208" s="57" t="str">
        <f t="shared" si="45"/>
        <v>165.000007175675+0.133242787132213i</v>
      </c>
      <c r="I208" s="57" t="str">
        <f t="shared" si="46"/>
        <v>15.1827851456522-16588.1306474479i</v>
      </c>
      <c r="K208" s="57" t="str">
        <f t="shared" si="47"/>
        <v>0.0727272221384416-0.0000603680629031142i</v>
      </c>
      <c r="L208" s="57" t="str">
        <f t="shared" si="48"/>
        <v>0.000125-269.368974092091i</v>
      </c>
      <c r="M208" s="57" t="str">
        <f t="shared" si="49"/>
        <v>0.0015-129.853858027373i</v>
      </c>
      <c r="N208" s="57">
        <f t="shared" si="50"/>
        <v>89.963670771623427</v>
      </c>
      <c r="O208" s="57">
        <f t="shared" si="51"/>
        <v>100.0829966331149</v>
      </c>
      <c r="P208" s="371">
        <f t="shared" si="52"/>
        <v>100.0829966331149</v>
      </c>
      <c r="Q208" s="371">
        <f t="shared" si="53"/>
        <v>-90.036329228376573</v>
      </c>
      <c r="R208" s="12">
        <f t="shared" si="54"/>
        <v>89.963670771623427</v>
      </c>
      <c r="S208" s="57">
        <f t="shared" si="55"/>
        <v>1.8626848434382286E-3</v>
      </c>
      <c r="T208" s="12">
        <f t="shared" si="38"/>
        <v>100.0829966331149</v>
      </c>
    </row>
    <row r="209" spans="1:20" x14ac:dyDescent="0.25">
      <c r="A209" s="57">
        <f t="shared" si="39"/>
        <v>11.748067697549935</v>
      </c>
      <c r="B209" s="12">
        <f t="shared" si="56"/>
        <v>1.8697630458432939</v>
      </c>
      <c r="C209" s="57" t="str">
        <f t="shared" si="40"/>
        <v>-64.0152345495475-100577.897104692i</v>
      </c>
      <c r="D209" s="57" t="str">
        <f t="shared" si="41"/>
        <v>3.89999999986545-17024.0762496495i</v>
      </c>
      <c r="E209" s="57" t="str">
        <f t="shared" si="42"/>
        <v>162.469528126613-0.00525522742492616i</v>
      </c>
      <c r="F209" s="57" t="str">
        <f t="shared" si="43"/>
        <v>3.83983983976171-35502.3278174992i</v>
      </c>
      <c r="G209" s="57" t="str">
        <f t="shared" si="44"/>
        <v>0.999999999979649-4.51125799576737E-06i</v>
      </c>
      <c r="H209" s="57" t="str">
        <f t="shared" si="45"/>
        <v>165.000007230314+0.133749109740843i</v>
      </c>
      <c r="I209" s="57" t="str">
        <f t="shared" si="46"/>
        <v>15.1827851480486-16525.3343714007i</v>
      </c>
      <c r="K209" s="57" t="str">
        <f t="shared" si="47"/>
        <v>0.0727272217532361-0.000060597461218102i</v>
      </c>
      <c r="L209" s="57" t="str">
        <f t="shared" si="48"/>
        <v>0.000125-268.349246953668i</v>
      </c>
      <c r="M209" s="57" t="str">
        <f t="shared" si="49"/>
        <v>0.0015-129.362281358212i</v>
      </c>
      <c r="N209" s="57">
        <f t="shared" si="50"/>
        <v>89.963532720661917</v>
      </c>
      <c r="O209" s="57">
        <f t="shared" si="51"/>
        <v>100.05005278124882</v>
      </c>
      <c r="P209" s="371">
        <f t="shared" si="52"/>
        <v>100.05005278124882</v>
      </c>
      <c r="Q209" s="371">
        <f t="shared" si="53"/>
        <v>-90.036467279338083</v>
      </c>
      <c r="R209" s="12">
        <f t="shared" si="54"/>
        <v>89.963532720661917</v>
      </c>
      <c r="S209" s="57">
        <f t="shared" si="55"/>
        <v>1.869763045843294E-3</v>
      </c>
      <c r="T209" s="12">
        <f t="shared" si="38"/>
        <v>100.05005278124882</v>
      </c>
    </row>
    <row r="210" spans="1:20" x14ac:dyDescent="0.25">
      <c r="A210" s="57">
        <f t="shared" si="39"/>
        <v>11.792710354800626</v>
      </c>
      <c r="B210" s="12">
        <f t="shared" si="56"/>
        <v>1.8768681454174985</v>
      </c>
      <c r="C210" s="57" t="str">
        <f t="shared" si="40"/>
        <v>-64.0152341433405-100197.147498027i</v>
      </c>
      <c r="D210" s="57" t="str">
        <f t="shared" si="41"/>
        <v>3.89999999986443-16959.6296571268i</v>
      </c>
      <c r="E210" s="57" t="str">
        <f t="shared" si="42"/>
        <v>162.469528059339-0.00527519722309338i</v>
      </c>
      <c r="F210" s="57" t="str">
        <f t="shared" si="43"/>
        <v>3.83983983976111-35367.9296848288i</v>
      </c>
      <c r="G210" s="57" t="str">
        <f t="shared" si="44"/>
        <v>0.999999999979494-4.52840077615058E-06i</v>
      </c>
      <c r="H210" s="57" t="str">
        <f t="shared" si="45"/>
        <v>165.000007285368+0.134257356375587i</v>
      </c>
      <c r="I210" s="57" t="str">
        <f t="shared" si="46"/>
        <v>15.1827851504634-16462.7758178362i</v>
      </c>
      <c r="K210" s="57" t="str">
        <f t="shared" si="47"/>
        <v>0.0727272213650979-0.0000608277312429794i</v>
      </c>
      <c r="L210" s="57" t="str">
        <f t="shared" si="48"/>
        <v>0.000125-267.333380109252i</v>
      </c>
      <c r="M210" s="57" t="str">
        <f t="shared" si="49"/>
        <v>0.0015-128.872565608898i</v>
      </c>
      <c r="N210" s="57">
        <f t="shared" si="50"/>
        <v>89.963394145107969</v>
      </c>
      <c r="O210" s="57">
        <f t="shared" si="51"/>
        <v>100.01710892919293</v>
      </c>
      <c r="P210" s="371">
        <f t="shared" si="52"/>
        <v>100.01710892919293</v>
      </c>
      <c r="Q210" s="371">
        <f t="shared" si="53"/>
        <v>-90.036605854892031</v>
      </c>
      <c r="R210" s="12">
        <f t="shared" si="54"/>
        <v>89.963394145107969</v>
      </c>
      <c r="S210" s="57">
        <f t="shared" si="55"/>
        <v>1.8768681454174984E-3</v>
      </c>
      <c r="T210" s="12">
        <f t="shared" si="38"/>
        <v>100.01710892919293</v>
      </c>
    </row>
    <row r="211" spans="1:20" x14ac:dyDescent="0.25">
      <c r="A211" s="57">
        <f t="shared" si="39"/>
        <v>11.837522654148868</v>
      </c>
      <c r="B211" s="12">
        <f t="shared" si="56"/>
        <v>1.884000244370085</v>
      </c>
      <c r="C211" s="57" t="str">
        <f t="shared" si="40"/>
        <v>-64.0152337340385-99817.8392609665i</v>
      </c>
      <c r="D211" s="57" t="str">
        <f t="shared" si="41"/>
        <v>3.89999999986336-16895.4270345705i</v>
      </c>
      <c r="E211" s="57" t="str">
        <f t="shared" si="42"/>
        <v>162.469527991552-0.00529524290573628i</v>
      </c>
      <c r="F211" s="57" t="str">
        <f t="shared" si="43"/>
        <v>3.83983983976047-35234.0403317005i</v>
      </c>
      <c r="G211" s="57" t="str">
        <f t="shared" si="44"/>
        <v>0.999999999979337-4.54560869909925E-06i</v>
      </c>
      <c r="H211" s="57" t="str">
        <f t="shared" si="45"/>
        <v>165.000007340843+0.134767534347746i</v>
      </c>
      <c r="I211" s="57" t="str">
        <f t="shared" si="46"/>
        <v>15.1827851528964-16400.4540868289i</v>
      </c>
      <c r="K211" s="57" t="str">
        <f t="shared" si="47"/>
        <v>0.0727272209740036-0.0000610588762901999i</v>
      </c>
      <c r="L211" s="57" t="str">
        <f t="shared" si="48"/>
        <v>0.000125-266.321358945261i</v>
      </c>
      <c r="M211" s="57" t="str">
        <f t="shared" si="49"/>
        <v>0.0015-128.384703734706i</v>
      </c>
      <c r="N211" s="57">
        <f t="shared" si="50"/>
        <v>89.963255042968143</v>
      </c>
      <c r="O211" s="57">
        <f t="shared" si="51"/>
        <v>99.984165076945587</v>
      </c>
      <c r="P211" s="371">
        <f t="shared" si="52"/>
        <v>99.984165076945587</v>
      </c>
      <c r="Q211" s="371">
        <f t="shared" si="53"/>
        <v>-90.036744957031857</v>
      </c>
      <c r="R211" s="12">
        <f t="shared" si="54"/>
        <v>89.963255042968143</v>
      </c>
      <c r="S211" s="57">
        <f t="shared" si="55"/>
        <v>1.884000244370085E-3</v>
      </c>
      <c r="T211" s="12">
        <f t="shared" si="38"/>
        <v>99.984165076945587</v>
      </c>
    </row>
    <row r="212" spans="1:20" x14ac:dyDescent="0.25">
      <c r="A212" s="57">
        <f t="shared" si="39"/>
        <v>11.882505240234634</v>
      </c>
      <c r="B212" s="12">
        <f t="shared" si="56"/>
        <v>1.8911594452986913</v>
      </c>
      <c r="C212" s="57" t="str">
        <f t="shared" si="40"/>
        <v>-64.0152333216215-99439.9669370358i</v>
      </c>
      <c r="D212" s="57" t="str">
        <f t="shared" si="41"/>
        <v>3.89999999986235-16831.4674584044i</v>
      </c>
      <c r="E212" s="57" t="str">
        <f t="shared" si="42"/>
        <v>162.469527923248-0.0053153647612093i</v>
      </c>
      <c r="F212" s="57" t="str">
        <f t="shared" si="43"/>
        <v>3.83983983975989-35100.6578320718i</v>
      </c>
      <c r="G212" s="57" t="str">
        <f t="shared" si="44"/>
        <v>0.99999999997918-0.0000045628820121551i</v>
      </c>
      <c r="H212" s="57" t="str">
        <f t="shared" si="45"/>
        <v>165.000007396739+0.135279650996405i</v>
      </c>
      <c r="I212" s="57" t="str">
        <f t="shared" si="46"/>
        <v>15.1827851553483-16338.3682818598i</v>
      </c>
      <c r="K212" s="57" t="str">
        <f t="shared" si="47"/>
        <v>0.0727272205799321-0.0000612908996848075i</v>
      </c>
      <c r="L212" s="57" t="str">
        <f t="shared" si="48"/>
        <v>0.000125-265.313168903427i</v>
      </c>
      <c r="M212" s="57" t="str">
        <f t="shared" si="49"/>
        <v>0.0015-127.898688717579i</v>
      </c>
      <c r="N212" s="57">
        <f t="shared" si="50"/>
        <v>89.963115412241436</v>
      </c>
      <c r="O212" s="57">
        <f t="shared" si="51"/>
        <v>99.95122122450546</v>
      </c>
      <c r="P212" s="371">
        <f t="shared" si="52"/>
        <v>99.95122122450546</v>
      </c>
      <c r="Q212" s="371">
        <f t="shared" si="53"/>
        <v>-90.036884587758564</v>
      </c>
      <c r="R212" s="12">
        <f t="shared" si="54"/>
        <v>89.963115412241436</v>
      </c>
      <c r="S212" s="57">
        <f t="shared" si="55"/>
        <v>1.8911594452986913E-3</v>
      </c>
      <c r="T212" s="12">
        <f t="shared" si="38"/>
        <v>99.95122122450546</v>
      </c>
    </row>
    <row r="213" spans="1:20" x14ac:dyDescent="0.25">
      <c r="A213" s="57">
        <f t="shared" si="39"/>
        <v>11.927658760147526</v>
      </c>
      <c r="B213" s="12">
        <f t="shared" si="56"/>
        <v>1.8983458511908264</v>
      </c>
      <c r="C213" s="57" t="str">
        <f t="shared" si="40"/>
        <v>-64.0152329060609-99063.5250904124i</v>
      </c>
      <c r="D213" s="57" t="str">
        <f t="shared" si="41"/>
        <v>3.8999999998613-16767.7500085483i</v>
      </c>
      <c r="E213" s="57" t="str">
        <f t="shared" si="42"/>
        <v>162.469527854424-0.00533556307895802i</v>
      </c>
      <c r="F213" s="57" t="str">
        <f t="shared" si="43"/>
        <v>3.8398398397593-34967.7802671898i</v>
      </c>
      <c r="G213" s="57" t="str">
        <f t="shared" si="44"/>
        <v>0.999999999979022-4.58022096380056E-06i</v>
      </c>
      <c r="H213" s="57" t="str">
        <f t="shared" si="45"/>
        <v>165.000007453061+0.135793713688535i</v>
      </c>
      <c r="I213" s="57" t="str">
        <f t="shared" si="46"/>
        <v>15.1827851578185-16276.5175098035i</v>
      </c>
      <c r="K213" s="57" t="str">
        <f t="shared" si="47"/>
        <v>0.0727272201828593-0.0000615238047644763i</v>
      </c>
      <c r="L213" s="57" t="str">
        <f t="shared" si="48"/>
        <v>0.000125-264.308795480602i</v>
      </c>
      <c r="M213" s="57" t="str">
        <f t="shared" si="49"/>
        <v>0.0015-127.414513566028i</v>
      </c>
      <c r="N213" s="57">
        <f t="shared" si="50"/>
        <v>89.962975250919214</v>
      </c>
      <c r="O213" s="57">
        <f t="shared" si="51"/>
        <v>99.918277371870872</v>
      </c>
      <c r="P213" s="371">
        <f t="shared" si="52"/>
        <v>99.918277371870872</v>
      </c>
      <c r="Q213" s="371">
        <f t="shared" si="53"/>
        <v>-90.037024749080786</v>
      </c>
      <c r="R213" s="12">
        <f t="shared" si="54"/>
        <v>89.962975250919214</v>
      </c>
      <c r="S213" s="57">
        <f t="shared" si="55"/>
        <v>1.8983458511908264E-3</v>
      </c>
      <c r="T213" s="12">
        <f t="shared" si="38"/>
        <v>99.918277371870872</v>
      </c>
    </row>
    <row r="214" spans="1:20" x14ac:dyDescent="0.25">
      <c r="A214" s="57">
        <f t="shared" si="39"/>
        <v>11.972983863436086</v>
      </c>
      <c r="B214" s="12">
        <f t="shared" si="56"/>
        <v>1.9055595654253517</v>
      </c>
      <c r="C214" s="57" t="str">
        <f t="shared" si="40"/>
        <v>-64.0152324873387-98688.5083058563i</v>
      </c>
      <c r="D214" s="57" t="str">
        <f t="shared" si="41"/>
        <v>3.89999999986023-16704.2737684054i</v>
      </c>
      <c r="E214" s="57" t="str">
        <f t="shared" si="42"/>
        <v>162.469527785076-0.0053558381495335i</v>
      </c>
      <c r="F214" s="57" t="str">
        <f t="shared" si="43"/>
        <v>3.83983983975866-34835.4057255665i</v>
      </c>
      <c r="G214" s="57" t="str">
        <f t="shared" si="44"/>
        <v>0.999999999978862-4.59762580346227E-06i</v>
      </c>
      <c r="H214" s="57" t="str">
        <f t="shared" si="45"/>
        <v>165.000007509811+0.136309729819106i</v>
      </c>
      <c r="I214" s="57" t="str">
        <f t="shared" si="46"/>
        <v>15.1827851603076-16214.9008809159i</v>
      </c>
      <c r="K214" s="57" t="str">
        <f t="shared" si="47"/>
        <v>0.0727272197827637-0.0000617575948795685i</v>
      </c>
      <c r="L214" s="57" t="str">
        <f t="shared" si="48"/>
        <v>0.000125-263.308224228533i</v>
      </c>
      <c r="M214" s="57" t="str">
        <f t="shared" si="49"/>
        <v>0.0015-126.932171315031i</v>
      </c>
      <c r="N214" s="57">
        <f t="shared" si="50"/>
        <v>89.962834556985243</v>
      </c>
      <c r="O214" s="57">
        <f t="shared" si="51"/>
        <v>99.885333519040557</v>
      </c>
      <c r="P214" s="371">
        <f t="shared" si="52"/>
        <v>99.885333519040557</v>
      </c>
      <c r="Q214" s="371">
        <f t="shared" si="53"/>
        <v>-90.037165443014757</v>
      </c>
      <c r="R214" s="12">
        <f t="shared" si="54"/>
        <v>89.962834556985243</v>
      </c>
      <c r="S214" s="57">
        <f t="shared" si="55"/>
        <v>1.9055595654253518E-3</v>
      </c>
      <c r="T214" s="12">
        <f t="shared" si="38"/>
        <v>99.885333519040557</v>
      </c>
    </row>
    <row r="215" spans="1:20" x14ac:dyDescent="0.25">
      <c r="A215" s="57">
        <f t="shared" si="39"/>
        <v>12.018481202117144</v>
      </c>
      <c r="B215" s="12">
        <f t="shared" si="56"/>
        <v>1.9128006917739679</v>
      </c>
      <c r="C215" s="57" t="str">
        <f t="shared" si="40"/>
        <v>-64.0152320654274-98314.9111886246i</v>
      </c>
      <c r="D215" s="57" t="str">
        <f t="shared" si="41"/>
        <v>3.89999999985918-16641.0378248488i</v>
      </c>
      <c r="E215" s="57" t="str">
        <f t="shared" si="42"/>
        <v>162.469527715201-0.00537619026458717i</v>
      </c>
      <c r="F215" s="57" t="str">
        <f t="shared" si="43"/>
        <v>3.83983983975806-34703.5323029499i</v>
      </c>
      <c r="G215" s="57" t="str">
        <f t="shared" si="44"/>
        <v>0.999999999978701-4.61509678151468E-06i</v>
      </c>
      <c r="H215" s="57" t="str">
        <f t="shared" si="45"/>
        <v>165.000007566995+0.136827706811184i</v>
      </c>
      <c r="I215" s="57" t="str">
        <f t="shared" si="46"/>
        <v>15.1827851628157-16153.5175088214i</v>
      </c>
      <c r="K215" s="57" t="str">
        <f t="shared" si="47"/>
        <v>0.0727272193796208-0.000061992273393171i</v>
      </c>
      <c r="L215" s="57" t="str">
        <f t="shared" si="48"/>
        <v>0.000125-262.311440753669i</v>
      </c>
      <c r="M215" s="57" t="str">
        <f t="shared" si="49"/>
        <v>0.0015-126.451655025933i</v>
      </c>
      <c r="N215" s="57">
        <f t="shared" si="50"/>
        <v>89.962693328415611</v>
      </c>
      <c r="O215" s="57">
        <f t="shared" si="51"/>
        <v>99.852389666013011</v>
      </c>
      <c r="P215" s="371">
        <f t="shared" si="52"/>
        <v>99.852389666013011</v>
      </c>
      <c r="Q215" s="371">
        <f t="shared" si="53"/>
        <v>-90.037306671584389</v>
      </c>
      <c r="R215" s="12">
        <f t="shared" si="54"/>
        <v>89.962693328415611</v>
      </c>
      <c r="S215" s="57">
        <f t="shared" si="55"/>
        <v>1.9128006917739678E-3</v>
      </c>
      <c r="T215" s="12">
        <f t="shared" si="38"/>
        <v>99.852389666013011</v>
      </c>
    </row>
    <row r="216" spans="1:20" x14ac:dyDescent="0.25">
      <c r="A216" s="57">
        <f t="shared" si="39"/>
        <v>12.06415143068519</v>
      </c>
      <c r="B216" s="12">
        <f t="shared" si="56"/>
        <v>1.9200693344027091</v>
      </c>
      <c r="C216" s="57" t="str">
        <f t="shared" si="40"/>
        <v>-64.0152316403035-97942.7283643965i</v>
      </c>
      <c r="D216" s="57" t="str">
        <f t="shared" si="41"/>
        <v>3.89999999985809-16578.041268208i</v>
      </c>
      <c r="E216" s="57" t="str">
        <f t="shared" si="42"/>
        <v>162.469527644793-0.00539661971687694i</v>
      </c>
      <c r="F216" s="57" t="str">
        <f t="shared" si="43"/>
        <v>3.83983983975742-34572.1581022959i</v>
      </c>
      <c r="G216" s="57" t="str">
        <f t="shared" si="44"/>
        <v>0.999999999978539-4.63263414928369E-06i</v>
      </c>
      <c r="H216" s="57" t="str">
        <f t="shared" si="45"/>
        <v>165.000007624613+0.137347652116048i</v>
      </c>
      <c r="I216" s="57" t="str">
        <f t="shared" si="46"/>
        <v>15.1827851653428-16092.3665104992i</v>
      </c>
      <c r="K216" s="57" t="str">
        <f t="shared" si="47"/>
        <v>0.0727272189734088-0.0000622278436811562i</v>
      </c>
      <c r="L216" s="57" t="str">
        <f t="shared" si="48"/>
        <v>0.000125-261.318430716945i</v>
      </c>
      <c r="M216" s="57" t="str">
        <f t="shared" si="49"/>
        <v>0.0015-125.972957786345i</v>
      </c>
      <c r="N216" s="57">
        <f t="shared" si="50"/>
        <v>89.962551563178735</v>
      </c>
      <c r="O216" s="57">
        <f t="shared" si="51"/>
        <v>99.819445812786611</v>
      </c>
      <c r="P216" s="371">
        <f t="shared" si="52"/>
        <v>99.819445812786611</v>
      </c>
      <c r="Q216" s="371">
        <f t="shared" si="53"/>
        <v>-90.037448436821265</v>
      </c>
      <c r="R216" s="12">
        <f t="shared" si="54"/>
        <v>89.962551563178735</v>
      </c>
      <c r="S216" s="57">
        <f t="shared" si="55"/>
        <v>1.920069334402709E-3</v>
      </c>
      <c r="T216" s="12">
        <f t="shared" si="38"/>
        <v>99.819445812786611</v>
      </c>
    </row>
    <row r="217" spans="1:20" x14ac:dyDescent="0.25">
      <c r="A217" s="57">
        <f t="shared" si="39"/>
        <v>12.109995206121793</v>
      </c>
      <c r="B217" s="12">
        <f t="shared" si="56"/>
        <v>1.9273655978734394</v>
      </c>
      <c r="C217" s="57" t="str">
        <f t="shared" si="40"/>
        <v>-64.0152312119427-97571.9544791987i</v>
      </c>
      <c r="D217" s="57" t="str">
        <f t="shared" si="41"/>
        <v>3.89999999985701-16515.2831922566i</v>
      </c>
      <c r="E217" s="57" t="str">
        <f t="shared" si="42"/>
        <v>162.46952757385-0.00541712680027575i</v>
      </c>
      <c r="F217" s="57" t="str">
        <f t="shared" si="43"/>
        <v>3.83983983975679-34441.2812337431i</v>
      </c>
      <c r="G217" s="57" t="str">
        <f t="shared" si="44"/>
        <v>0.999999999978375-4.65023815905021E-06i</v>
      </c>
      <c r="H217" s="57" t="str">
        <f t="shared" si="45"/>
        <v>165.000007682671+0.137869573213287i</v>
      </c>
      <c r="I217" s="57" t="str">
        <f t="shared" si="46"/>
        <v>15.1827851678891-16031.447006272i</v>
      </c>
      <c r="K217" s="57" t="str">
        <f t="shared" si="47"/>
        <v>0.0727272185641034-0.0000624643091322198i</v>
      </c>
      <c r="L217" s="57" t="str">
        <f t="shared" si="48"/>
        <v>0.000125-260.329179833577i</v>
      </c>
      <c r="M217" s="57" t="str">
        <f t="shared" si="49"/>
        <v>0.0015-125.496072710047i</v>
      </c>
      <c r="N217" s="57">
        <f t="shared" si="50"/>
        <v>89.962409259235258</v>
      </c>
      <c r="O217" s="57">
        <f t="shared" si="51"/>
        <v>99.786501959359995</v>
      </c>
      <c r="P217" s="371">
        <f t="shared" si="52"/>
        <v>99.786501959359995</v>
      </c>
      <c r="Q217" s="371">
        <f t="shared" si="53"/>
        <v>-90.037590740764742</v>
      </c>
      <c r="R217" s="12">
        <f t="shared" si="54"/>
        <v>89.962409259235258</v>
      </c>
      <c r="S217" s="57">
        <f t="shared" si="55"/>
        <v>1.9273655978734395E-3</v>
      </c>
      <c r="T217" s="12">
        <f t="shared" si="38"/>
        <v>99.786501959359995</v>
      </c>
    </row>
    <row r="218" spans="1:20" x14ac:dyDescent="0.25">
      <c r="A218" s="57">
        <f t="shared" si="39"/>
        <v>12.156013187905057</v>
      </c>
      <c r="B218" s="12">
        <f t="shared" si="56"/>
        <v>1.9346895871453584</v>
      </c>
      <c r="C218" s="57" t="str">
        <f t="shared" si="40"/>
        <v>-64.0152307803199-97202.5841993223i</v>
      </c>
      <c r="D218" s="57" t="str">
        <f t="shared" si="41"/>
        <v>3.89999999985591-16452.7626941984i</v>
      </c>
      <c r="E218" s="57" t="str">
        <f t="shared" si="42"/>
        <v>162.469527502365-0.00543771180977288i</v>
      </c>
      <c r="F218" s="57" t="str">
        <f t="shared" si="43"/>
        <v>3.83983983975617-34310.8998145836i</v>
      </c>
      <c r="G218" s="57" t="str">
        <f t="shared" si="44"/>
        <v>0.999999999978211-4.66790906405383E-06i</v>
      </c>
      <c r="H218" s="57" t="str">
        <f t="shared" si="45"/>
        <v>165.000007741169+0.138393477610916i</v>
      </c>
      <c r="I218" s="57" t="str">
        <f t="shared" si="46"/>
        <v>15.1827851704549-15970.758119792i</v>
      </c>
      <c r="K218" s="57" t="str">
        <f t="shared" si="47"/>
        <v>0.0727272181516819-0.0000627016731479367i</v>
      </c>
      <c r="L218" s="57" t="str">
        <f t="shared" si="48"/>
        <v>0.000125-259.34367387286i</v>
      </c>
      <c r="M218" s="57" t="str">
        <f t="shared" si="49"/>
        <v>0.0015-125.020992936886i</v>
      </c>
      <c r="N218" s="57">
        <f t="shared" si="50"/>
        <v>89.962266414538135</v>
      </c>
      <c r="O218" s="57">
        <f t="shared" si="51"/>
        <v>99.753558105731472</v>
      </c>
      <c r="P218" s="371">
        <f t="shared" si="52"/>
        <v>99.753558105731472</v>
      </c>
      <c r="Q218" s="371">
        <f t="shared" si="53"/>
        <v>-90.037733585461865</v>
      </c>
      <c r="R218" s="12">
        <f t="shared" si="54"/>
        <v>89.962266414538135</v>
      </c>
      <c r="S218" s="57">
        <f t="shared" si="55"/>
        <v>1.9346895871453584E-3</v>
      </c>
      <c r="T218" s="12">
        <f t="shared" si="38"/>
        <v>99.753558105731472</v>
      </c>
    </row>
    <row r="219" spans="1:20" x14ac:dyDescent="0.25">
      <c r="A219" s="57">
        <f t="shared" si="39"/>
        <v>12.202206038019096</v>
      </c>
      <c r="B219" s="12">
        <f t="shared" si="56"/>
        <v>1.9420414075765109</v>
      </c>
      <c r="C219" s="57" t="str">
        <f t="shared" si="40"/>
        <v>-64.0152303454108-96834.6122112539i</v>
      </c>
      <c r="D219" s="57" t="str">
        <f t="shared" si="41"/>
        <v>3.89999999985483-16390.4788746553i</v>
      </c>
      <c r="E219" s="57" t="str">
        <f t="shared" si="42"/>
        <v>162.469527430337-0.00545837504147859i</v>
      </c>
      <c r="F219" s="57" t="str">
        <f t="shared" si="43"/>
        <v>3.83983983975552-34181.0119692371i</v>
      </c>
      <c r="G219" s="57" t="str">
        <f t="shared" si="44"/>
        <v>0.999999999978045-4.68564711849646E-06i</v>
      </c>
      <c r="H219" s="57" t="str">
        <f t="shared" si="45"/>
        <v>165.000007800114+0.138919372845477i</v>
      </c>
      <c r="I219" s="57" t="str">
        <f t="shared" si="46"/>
        <v>15.1827851730402-15910.2989780295i</v>
      </c>
      <c r="K219" s="57" t="str">
        <f t="shared" si="47"/>
        <v>0.0727272177361196-0.0000629399391428044i</v>
      </c>
      <c r="L219" s="57" t="str">
        <f t="shared" si="48"/>
        <v>0.000125-258.36189865796i</v>
      </c>
      <c r="M219" s="57" t="str">
        <f t="shared" si="49"/>
        <v>0.0015-124.547711632682i</v>
      </c>
      <c r="N219" s="57">
        <f t="shared" si="50"/>
        <v>89.962123027032504</v>
      </c>
      <c r="O219" s="57">
        <f t="shared" si="51"/>
        <v>99.720614251899647</v>
      </c>
      <c r="P219" s="371">
        <f t="shared" si="52"/>
        <v>99.720614251899647</v>
      </c>
      <c r="Q219" s="371">
        <f t="shared" si="53"/>
        <v>-90.037876972967496</v>
      </c>
      <c r="R219" s="12">
        <f t="shared" si="54"/>
        <v>89.962123027032504</v>
      </c>
      <c r="S219" s="57">
        <f t="shared" si="55"/>
        <v>1.942041407576511E-3</v>
      </c>
      <c r="T219" s="12">
        <f t="shared" si="38"/>
        <v>99.720614251899647</v>
      </c>
    </row>
    <row r="220" spans="1:20" x14ac:dyDescent="0.25">
      <c r="A220" s="57">
        <f t="shared" si="39"/>
        <v>12.248574420963569</v>
      </c>
      <c r="B220" s="12">
        <f t="shared" si="56"/>
        <v>1.9494211649253017</v>
      </c>
      <c r="C220" s="57" t="str">
        <f t="shared" si="40"/>
        <v>-64.0152299071905-96468.0332215904i</v>
      </c>
      <c r="D220" s="57" t="str">
        <f t="shared" si="41"/>
        <v>3.89999999985371-16328.4308376533i</v>
      </c>
      <c r="E220" s="57" t="str">
        <f t="shared" si="42"/>
        <v>162.46952735776-0.00547911679262885i</v>
      </c>
      <c r="F220" s="57" t="str">
        <f t="shared" si="43"/>
        <v>3.83983983975489-34051.615829223i</v>
      </c>
      <c r="G220" s="57" t="str">
        <f t="shared" si="44"/>
        <v>0.999999999977877-4.70345257754596E-06i</v>
      </c>
      <c r="H220" s="57" t="str">
        <f t="shared" si="45"/>
        <v>165.000007859508+0.139447266482156i</v>
      </c>
      <c r="I220" s="57" t="str">
        <f t="shared" si="46"/>
        <v>15.1827851756454-15850.0687112592i</v>
      </c>
      <c r="K220" s="57" t="str">
        <f t="shared" si="47"/>
        <v>0.0727272173173929-0.000063179110544298i</v>
      </c>
      <c r="L220" s="57" t="str">
        <f t="shared" si="48"/>
        <v>0.000125-257.38384006571i</v>
      </c>
      <c r="M220" s="57" t="str">
        <f t="shared" si="49"/>
        <v>0.0015-124.076221989123i</v>
      </c>
      <c r="N220" s="57">
        <f t="shared" si="50"/>
        <v>89.961979094655717</v>
      </c>
      <c r="O220" s="57">
        <f t="shared" si="51"/>
        <v>99.687670397862803</v>
      </c>
      <c r="P220" s="371">
        <f t="shared" si="52"/>
        <v>99.687670397862803</v>
      </c>
      <c r="Q220" s="371">
        <f t="shared" si="53"/>
        <v>-90.038020905344283</v>
      </c>
      <c r="R220" s="12">
        <f t="shared" si="54"/>
        <v>89.961979094655717</v>
      </c>
      <c r="S220" s="57">
        <f t="shared" si="55"/>
        <v>1.9494211649253017E-3</v>
      </c>
      <c r="T220" s="12">
        <f t="shared" si="38"/>
        <v>99.687670397862803</v>
      </c>
    </row>
    <row r="221" spans="1:20" x14ac:dyDescent="0.25">
      <c r="A221" s="57">
        <f t="shared" si="39"/>
        <v>12.295119003763231</v>
      </c>
      <c r="B221" s="12">
        <f t="shared" si="56"/>
        <v>1.9568289653520179</v>
      </c>
      <c r="C221" s="57" t="str">
        <f t="shared" si="40"/>
        <v>-64.0152294656323-96102.8419569727i</v>
      </c>
      <c r="D221" s="57" t="str">
        <f t="shared" si="41"/>
        <v>3.89999999985263-16266.617690611i</v>
      </c>
      <c r="E221" s="57" t="str">
        <f t="shared" si="42"/>
        <v>162.46952728463-0.00549993736158431i</v>
      </c>
      <c r="F221" s="57" t="str">
        <f t="shared" si="43"/>
        <v>3.83983983975426-33922.7095331347i</v>
      </c>
      <c r="G221" s="57" t="str">
        <f t="shared" si="44"/>
        <v>0.999999999977709-4.72132569733984E-06i</v>
      </c>
      <c r="H221" s="57" t="str">
        <f t="shared" si="45"/>
        <v>165.000007919354+0.13997716611488i</v>
      </c>
      <c r="I221" s="57" t="str">
        <f t="shared" si="46"/>
        <v>15.1827851782702-15790.0664530486i</v>
      </c>
      <c r="K221" s="57" t="str">
        <f t="shared" si="47"/>
        <v>0.0727272168954779-0.0000634191907929142i</v>
      </c>
      <c r="L221" s="57" t="str">
        <f t="shared" si="48"/>
        <v>0.000125-256.409484026409i</v>
      </c>
      <c r="M221" s="57" t="str">
        <f t="shared" si="49"/>
        <v>0.0015-123.606517223673i</v>
      </c>
      <c r="N221" s="57">
        <f t="shared" si="50"/>
        <v>89.961834615337295</v>
      </c>
      <c r="O221" s="57">
        <f t="shared" si="51"/>
        <v>99.654726543619589</v>
      </c>
      <c r="P221" s="371">
        <f t="shared" si="52"/>
        <v>99.654726543619589</v>
      </c>
      <c r="Q221" s="371">
        <f t="shared" si="53"/>
        <v>-90.038165384662705</v>
      </c>
      <c r="R221" s="12">
        <f t="shared" si="54"/>
        <v>89.961834615337295</v>
      </c>
      <c r="S221" s="57">
        <f t="shared" si="55"/>
        <v>1.9568289653520178E-3</v>
      </c>
      <c r="T221" s="12">
        <f t="shared" si="38"/>
        <v>99.654726543619589</v>
      </c>
    </row>
    <row r="222" spans="1:20" x14ac:dyDescent="0.25">
      <c r="A222" s="57">
        <f t="shared" si="39"/>
        <v>12.341840455977531</v>
      </c>
      <c r="B222" s="12">
        <f t="shared" si="56"/>
        <v>1.9642649154203555</v>
      </c>
      <c r="C222" s="57" t="str">
        <f t="shared" si="40"/>
        <v>-64.0152290207137-95739.0331640011i</v>
      </c>
      <c r="D222" s="57" t="str">
        <f t="shared" si="41"/>
        <v>3.8999999998515-16205.0385443251i</v>
      </c>
      <c r="E222" s="57" t="str">
        <f t="shared" si="42"/>
        <v>162.469527210945-0.00552083704784734i</v>
      </c>
      <c r="F222" s="57" t="str">
        <f t="shared" si="43"/>
        <v>3.83983983975361-33794.2912266116i</v>
      </c>
      <c r="G222" s="57" t="str">
        <f t="shared" si="44"/>
        <v>0.999999999977539-4.73926673498892E-06i</v>
      </c>
      <c r="H222" s="57" t="str">
        <f t="shared" si="45"/>
        <v>165.000007979655+0.140509079366438i</v>
      </c>
      <c r="I222" s="57" t="str">
        <f t="shared" si="46"/>
        <v>15.182785180915-15730.2913402449i</v>
      </c>
      <c r="K222" s="57" t="str">
        <f t="shared" si="47"/>
        <v>0.0727272164703506-0.000063660183342225i</v>
      </c>
      <c r="L222" s="57" t="str">
        <f t="shared" si="48"/>
        <v>0.000125-255.43881652362i</v>
      </c>
      <c r="M222" s="57" t="str">
        <f t="shared" si="49"/>
        <v>0.0015-123.138590579472i</v>
      </c>
      <c r="N222" s="57">
        <f t="shared" si="50"/>
        <v>89.96168958699883</v>
      </c>
      <c r="O222" s="57">
        <f t="shared" si="51"/>
        <v>99.62178268916837</v>
      </c>
      <c r="P222" s="371">
        <f t="shared" si="52"/>
        <v>99.62178268916837</v>
      </c>
      <c r="Q222" s="371">
        <f t="shared" si="53"/>
        <v>-90.03831041300117</v>
      </c>
      <c r="R222" s="12">
        <f t="shared" si="54"/>
        <v>89.96168958699883</v>
      </c>
      <c r="S222" s="57">
        <f t="shared" si="55"/>
        <v>1.9642649154203557E-3</v>
      </c>
      <c r="T222" s="12">
        <f t="shared" si="38"/>
        <v>99.62178268916837</v>
      </c>
    </row>
    <row r="223" spans="1:20" x14ac:dyDescent="0.25">
      <c r="A223" s="57">
        <f t="shared" si="39"/>
        <v>12.388739449710245</v>
      </c>
      <c r="B223" s="12">
        <f t="shared" si="56"/>
        <v>1.971729122098953</v>
      </c>
      <c r="C223" s="57" t="str">
        <f t="shared" si="40"/>
        <v>-64.0152285724045-95376.6016091617i</v>
      </c>
      <c r="D223" s="57" t="str">
        <f t="shared" si="41"/>
        <v>3.89999999985037-16143.6925129591i</v>
      </c>
      <c r="E223" s="57" t="str">
        <f t="shared" si="42"/>
        <v>162.469527136697-0.00554181615205019i</v>
      </c>
      <c r="F223" s="57" t="str">
        <f t="shared" si="43"/>
        <v>3.83983983975294-33666.3590623135i</v>
      </c>
      <c r="G223" s="57" t="str">
        <f t="shared" si="44"/>
        <v>0.999999999977368-4.75727594858106E-06i</v>
      </c>
      <c r="H223" s="57" t="str">
        <f t="shared" si="45"/>
        <v>165.000008040416+0.141043013888585i</v>
      </c>
      <c r="I223" s="57" t="str">
        <f t="shared" si="46"/>
        <v>15.18278518358-15670.7425129634i</v>
      </c>
      <c r="K223" s="57" t="str">
        <f t="shared" si="47"/>
        <v>0.0727272160419856-0.0000639020916589229i</v>
      </c>
      <c r="L223" s="57" t="str">
        <f t="shared" si="48"/>
        <v>0.000125-254.471823593963i</v>
      </c>
      <c r="M223" s="57" t="str">
        <f t="shared" si="49"/>
        <v>0.0015-122.672435325236i</v>
      </c>
      <c r="N223" s="57">
        <f t="shared" si="50"/>
        <v>89.961544007554096</v>
      </c>
      <c r="O223" s="57">
        <f t="shared" si="51"/>
        <v>99.588838834507371</v>
      </c>
      <c r="P223" s="371">
        <f t="shared" si="52"/>
        <v>99.588838834507371</v>
      </c>
      <c r="Q223" s="371">
        <f t="shared" si="53"/>
        <v>-90.038455992445904</v>
      </c>
      <c r="R223" s="12">
        <f t="shared" si="54"/>
        <v>89.961544007554096</v>
      </c>
      <c r="S223" s="57">
        <f t="shared" si="55"/>
        <v>1.9717291220989531E-3</v>
      </c>
      <c r="T223" s="12">
        <f t="shared" si="38"/>
        <v>99.588838834507371</v>
      </c>
    </row>
    <row r="224" spans="1:20" x14ac:dyDescent="0.25">
      <c r="A224" s="57">
        <f t="shared" si="39"/>
        <v>12.435816659619146</v>
      </c>
      <c r="B224" s="12">
        <f t="shared" si="56"/>
        <v>1.9792216927629291</v>
      </c>
      <c r="C224" s="57" t="str">
        <f t="shared" si="40"/>
        <v>-64.0152281206848-95015.5420787585i</v>
      </c>
      <c r="D224" s="57" t="str">
        <f t="shared" si="41"/>
        <v>3.89999999984923-16082.5787140297i</v>
      </c>
      <c r="E224" s="57" t="str">
        <f t="shared" si="42"/>
        <v>162.469527061885-0.00556287497597263i</v>
      </c>
      <c r="F224" s="57" t="str">
        <f t="shared" si="43"/>
        <v>3.83983983975227-33538.911199893i</v>
      </c>
      <c r="G224" s="57" t="str">
        <f t="shared" si="44"/>
        <v>0.999999999977196-4.77535359718485E-06i</v>
      </c>
      <c r="H224" s="57" t="str">
        <f t="shared" si="45"/>
        <v>165.000008101639+0.141578977362153i</v>
      </c>
      <c r="I224" s="57" t="str">
        <f t="shared" si="46"/>
        <v>15.1827851862653-15611.4191145738i</v>
      </c>
      <c r="K224" s="57" t="str">
        <f t="shared" si="47"/>
        <v>0.0727272156103597-0.000064144919222878i</v>
      </c>
      <c r="L224" s="57" t="str">
        <f t="shared" si="48"/>
        <v>0.000125-253.508491326921i</v>
      </c>
      <c r="M224" s="57" t="str">
        <f t="shared" si="49"/>
        <v>0.0015-122.208044755166i</v>
      </c>
      <c r="N224" s="57">
        <f t="shared" si="50"/>
        <v>89.961397874908897</v>
      </c>
      <c r="O224" s="57">
        <f t="shared" si="51"/>
        <v>99.555894979635298</v>
      </c>
      <c r="P224" s="371">
        <f t="shared" si="52"/>
        <v>99.555894979635298</v>
      </c>
      <c r="Q224" s="371">
        <f t="shared" si="53"/>
        <v>-90.038602125091103</v>
      </c>
      <c r="R224" s="12">
        <f t="shared" si="54"/>
        <v>89.961397874908897</v>
      </c>
      <c r="S224" s="57">
        <f t="shared" si="55"/>
        <v>1.9792216927629292E-3</v>
      </c>
      <c r="T224" s="12">
        <f t="shared" si="38"/>
        <v>99.555894979635298</v>
      </c>
    </row>
    <row r="225" spans="1:20" x14ac:dyDescent="0.25">
      <c r="A225" s="57">
        <f t="shared" si="39"/>
        <v>12.483072762925699</v>
      </c>
      <c r="B225" s="12">
        <f t="shared" si="56"/>
        <v>1.9867427351954283</v>
      </c>
      <c r="C225" s="57" t="str">
        <f t="shared" si="40"/>
        <v>-64.0152276655238-94655.8493788253i</v>
      </c>
      <c r="D225" s="57" t="str">
        <f t="shared" si="41"/>
        <v>3.89999999984807-16021.6962683944i</v>
      </c>
      <c r="E225" s="57" t="str">
        <f t="shared" si="42"/>
        <v>162.469526986502-0.00558401382254127i</v>
      </c>
      <c r="F225" s="57" t="str">
        <f t="shared" si="43"/>
        <v>3.83983983975162-33411.9458059698i</v>
      </c>
      <c r="G225" s="57" t="str">
        <f t="shared" si="44"/>
        <v>0.999999999977022-4.79349994085333E-06i</v>
      </c>
      <c r="H225" s="57" t="str">
        <f t="shared" si="45"/>
        <v>165.000008163328+0.142116977497157i</v>
      </c>
      <c r="I225" s="57" t="str">
        <f t="shared" si="46"/>
        <v>15.182785188971-15552.3202916892i</v>
      </c>
      <c r="K225" s="57" t="str">
        <f t="shared" si="47"/>
        <v>0.0727272151754466-0.0000643886695271761i</v>
      </c>
      <c r="L225" s="57" t="str">
        <f t="shared" si="48"/>
        <v>0.000125-252.548805864635i</v>
      </c>
      <c r="M225" s="57" t="str">
        <f t="shared" si="49"/>
        <v>0.0015-121.745412188848i</v>
      </c>
      <c r="N225" s="57">
        <f t="shared" si="50"/>
        <v>89.961251186961121</v>
      </c>
      <c r="O225" s="57">
        <f t="shared" si="51"/>
        <v>99.522951124550218</v>
      </c>
      <c r="P225" s="371">
        <f t="shared" si="52"/>
        <v>99.522951124550218</v>
      </c>
      <c r="Q225" s="371">
        <f t="shared" si="53"/>
        <v>-90.038748813038879</v>
      </c>
      <c r="R225" s="12">
        <f t="shared" si="54"/>
        <v>89.961251186961121</v>
      </c>
      <c r="S225" s="57">
        <f t="shared" si="55"/>
        <v>1.9867427351954285E-3</v>
      </c>
      <c r="T225" s="12">
        <f t="shared" si="38"/>
        <v>99.522951124550218</v>
      </c>
    </row>
    <row r="226" spans="1:20" x14ac:dyDescent="0.25">
      <c r="A226" s="57">
        <f t="shared" si="39"/>
        <v>12.530508439424816</v>
      </c>
      <c r="B226" s="12">
        <f t="shared" si="56"/>
        <v>1.9942923575891709</v>
      </c>
      <c r="C226" s="57" t="str">
        <f t="shared" si="40"/>
        <v>-64.0152272068968-94297.5183350647i</v>
      </c>
      <c r="D226" s="57" t="str">
        <f t="shared" si="41"/>
        <v>3.89999999984691-15961.0443002389i</v>
      </c>
      <c r="E226" s="57" t="str">
        <f t="shared" si="42"/>
        <v>162.469526910545-0.00560523299582888i</v>
      </c>
      <c r="F226" s="57" t="str">
        <f t="shared" si="43"/>
        <v>3.83983983975095-33285.4610541044i</v>
      </c>
      <c r="G226" s="57" t="str">
        <f t="shared" si="44"/>
        <v>0.999999999976847-4.81171524062773E-06i</v>
      </c>
      <c r="H226" s="57" t="str">
        <f t="shared" si="45"/>
        <v>165.000008225487+0.142657022032914i</v>
      </c>
      <c r="I226" s="57" t="str">
        <f t="shared" si="46"/>
        <v>15.1827851916973-15493.4451941535i</v>
      </c>
      <c r="K226" s="57" t="str">
        <f t="shared" si="47"/>
        <v>0.0727272147372221-0.0000646333460781821i</v>
      </c>
      <c r="L226" s="57" t="str">
        <f t="shared" si="48"/>
        <v>0.000125-251.592753401709i</v>
      </c>
      <c r="M226" s="57" t="str">
        <f t="shared" si="49"/>
        <v>0.0015-121.284530971158i</v>
      </c>
      <c r="N226" s="57">
        <f t="shared" si="50"/>
        <v>89.96110394160057</v>
      </c>
      <c r="O226" s="57">
        <f t="shared" si="51"/>
        <v>99.490007269250796</v>
      </c>
      <c r="P226" s="371">
        <f t="shared" si="52"/>
        <v>99.490007269250796</v>
      </c>
      <c r="Q226" s="371">
        <f t="shared" si="53"/>
        <v>-90.03889605839943</v>
      </c>
      <c r="R226" s="12">
        <f t="shared" si="54"/>
        <v>89.96110394160057</v>
      </c>
      <c r="S226" s="57">
        <f t="shared" si="55"/>
        <v>1.9942923575891709E-3</v>
      </c>
      <c r="T226" s="12">
        <f t="shared" si="38"/>
        <v>99.490007269250796</v>
      </c>
    </row>
    <row r="227" spans="1:20" x14ac:dyDescent="0.25">
      <c r="A227" s="57">
        <f t="shared" si="39"/>
        <v>12.57812437149463</v>
      </c>
      <c r="B227" s="12">
        <f t="shared" si="56"/>
        <v>2.0018706685480097</v>
      </c>
      <c r="C227" s="57" t="str">
        <f t="shared" si="40"/>
        <v>-64.0152267447785-93940.5437927636i</v>
      </c>
      <c r="D227" s="57" t="str">
        <f t="shared" si="41"/>
        <v>3.89999999984576-15900.6219370641i</v>
      </c>
      <c r="E227" s="57" t="str">
        <f t="shared" si="42"/>
        <v>162.469526834011-0.00562653280106881i</v>
      </c>
      <c r="F227" s="57" t="str">
        <f t="shared" si="43"/>
        <v>3.83983983975027-33159.455124771i</v>
      </c>
      <c r="G227" s="57" t="str">
        <f t="shared" si="44"/>
        <v>0.999999999976671-4.82999975854126E-06i</v>
      </c>
      <c r="H227" s="57" t="str">
        <f t="shared" si="45"/>
        <v>165.00000828812+0.143199118738152i</v>
      </c>
      <c r="I227" s="57" t="str">
        <f t="shared" si="46"/>
        <v>15.1827851944445-15434.7929750284i</v>
      </c>
      <c r="K227" s="57" t="str">
        <f t="shared" si="47"/>
        <v>0.0727272142956607-0.0000648789523955829i</v>
      </c>
      <c r="L227" s="57" t="str">
        <f t="shared" si="48"/>
        <v>0.000125-250.640320185005i</v>
      </c>
      <c r="M227" s="57" t="str">
        <f t="shared" si="49"/>
        <v>0.0015-120.825394472164i</v>
      </c>
      <c r="N227" s="57">
        <f t="shared" si="50"/>
        <v>89.960956136709143</v>
      </c>
      <c r="O227" s="57">
        <f t="shared" si="51"/>
        <v>99.457063413735298</v>
      </c>
      <c r="P227" s="371">
        <f t="shared" si="52"/>
        <v>99.457063413735298</v>
      </c>
      <c r="Q227" s="371">
        <f t="shared" si="53"/>
        <v>-90.039043863290857</v>
      </c>
      <c r="R227" s="12">
        <f t="shared" si="54"/>
        <v>89.960956136709143</v>
      </c>
      <c r="S227" s="57">
        <f t="shared" si="55"/>
        <v>2.0018706685480097E-3</v>
      </c>
      <c r="T227" s="12">
        <f t="shared" si="38"/>
        <v>99.457063413735298</v>
      </c>
    </row>
    <row r="228" spans="1:20" x14ac:dyDescent="0.25">
      <c r="A228" s="57">
        <f t="shared" si="39"/>
        <v>12.62592124410631</v>
      </c>
      <c r="B228" s="12">
        <f t="shared" si="56"/>
        <v>2.0094777770884922</v>
      </c>
      <c r="C228" s="57" t="str">
        <f t="shared" si="40"/>
        <v>-64.0152262791397-93584.920616722i</v>
      </c>
      <c r="D228" s="57" t="str">
        <f t="shared" si="41"/>
        <v>3.89999999984457-15840.4283096741i</v>
      </c>
      <c r="E228" s="57" t="str">
        <f t="shared" si="42"/>
        <v>162.469526756893-0.00564791354465072i</v>
      </c>
      <c r="F228" s="57" t="str">
        <f t="shared" si="43"/>
        <v>3.83983983974958-33033.9262053319i</v>
      </c>
      <c r="G228" s="57" t="str">
        <f t="shared" si="44"/>
        <v>0.999999999976493-4.84835375762285E-06i</v>
      </c>
      <c r="H228" s="57" t="str">
        <f t="shared" si="45"/>
        <v>165.00000835123+0.143743275411114i</v>
      </c>
      <c r="I228" s="57" t="str">
        <f t="shared" si="46"/>
        <v>15.1827851972123-15376.3627905821i</v>
      </c>
      <c r="K228" s="57" t="str">
        <f t="shared" si="47"/>
        <v>0.0727272138507367-0.0000651254920124378i</v>
      </c>
      <c r="L228" s="57" t="str">
        <f t="shared" si="48"/>
        <v>0.000125-249.691492513454i</v>
      </c>
      <c r="M228" s="57" t="str">
        <f t="shared" si="49"/>
        <v>0.0015-120.367996087033i</v>
      </c>
      <c r="N228" s="57">
        <f t="shared" si="50"/>
        <v>89.960807770160599</v>
      </c>
      <c r="O228" s="57">
        <f t="shared" si="51"/>
        <v>99.424119558001976</v>
      </c>
      <c r="P228" s="371">
        <f t="shared" si="52"/>
        <v>99.424119558001976</v>
      </c>
      <c r="Q228" s="371">
        <f t="shared" si="53"/>
        <v>-90.039192229839401</v>
      </c>
      <c r="R228" s="12">
        <f t="shared" si="54"/>
        <v>89.960807770160599</v>
      </c>
      <c r="S228" s="57">
        <f t="shared" si="55"/>
        <v>2.009477777088492E-3</v>
      </c>
      <c r="T228" s="12">
        <f t="shared" si="38"/>
        <v>99.424119558001976</v>
      </c>
    </row>
    <row r="229" spans="1:20" x14ac:dyDescent="0.25">
      <c r="A229" s="57">
        <f t="shared" si="39"/>
        <v>12.673899744833916</v>
      </c>
      <c r="B229" s="12">
        <f t="shared" si="56"/>
        <v>2.0171137926414286</v>
      </c>
      <c r="C229" s="57" t="str">
        <f t="shared" si="40"/>
        <v>-64.0152258099578-93230.6436911835i</v>
      </c>
      <c r="D229" s="57" t="str">
        <f t="shared" si="41"/>
        <v>3.89999999984339-15780.4625521634i</v>
      </c>
      <c r="E229" s="57" t="str">
        <f t="shared" si="42"/>
        <v>162.469526679189-0.00566937553413243i</v>
      </c>
      <c r="F229" s="57" t="str">
        <f t="shared" si="43"/>
        <v>3.83983983974889-32908.8724900116i</v>
      </c>
      <c r="G229" s="57" t="str">
        <f t="shared" si="44"/>
        <v>0.999999999976315-4.86677750190095E-06i</v>
      </c>
      <c r="H229" s="57" t="str">
        <f t="shared" si="45"/>
        <v>165.00000841482+0.144289499879684i</v>
      </c>
      <c r="I229" s="57" t="str">
        <f t="shared" si="46"/>
        <v>15.1827852000015-15318.1538002767i</v>
      </c>
      <c r="K229" s="57" t="str">
        <f t="shared" si="47"/>
        <v>0.0727272134024251-0.0000653729684752345i</v>
      </c>
      <c r="L229" s="57" t="str">
        <f t="shared" si="48"/>
        <v>0.000125-248.74625673785i</v>
      </c>
      <c r="M229" s="57" t="str">
        <f t="shared" si="49"/>
        <v>0.0015-119.912329235936i</v>
      </c>
      <c r="N229" s="57">
        <f t="shared" si="50"/>
        <v>89.960658839820695</v>
      </c>
      <c r="O229" s="57">
        <f t="shared" si="51"/>
        <v>99.391175702049395</v>
      </c>
      <c r="P229" s="371">
        <f t="shared" si="52"/>
        <v>99.391175702049395</v>
      </c>
      <c r="Q229" s="371">
        <f t="shared" si="53"/>
        <v>-90.039341160179305</v>
      </c>
      <c r="R229" s="12">
        <f t="shared" si="54"/>
        <v>89.960658839820695</v>
      </c>
      <c r="S229" s="57">
        <f t="shared" si="55"/>
        <v>2.0171137926414287E-3</v>
      </c>
      <c r="T229" s="12">
        <f t="shared" si="38"/>
        <v>99.391175702049395</v>
      </c>
    </row>
    <row r="230" spans="1:20" x14ac:dyDescent="0.25">
      <c r="A230" s="57">
        <f t="shared" si="39"/>
        <v>12.722060563864284</v>
      </c>
      <c r="B230" s="12">
        <f t="shared" si="56"/>
        <v>2.024778825053466</v>
      </c>
      <c r="C230" s="57" t="str">
        <f t="shared" si="40"/>
        <v>-64.015225337202-92877.7079197538i</v>
      </c>
      <c r="D230" s="57" t="str">
        <f t="shared" si="41"/>
        <v>3.8999999998422-15720.7238019043i</v>
      </c>
      <c r="E230" s="57" t="str">
        <f t="shared" si="42"/>
        <v>162.469526600893-0.00569091907823394i</v>
      </c>
      <c r="F230" s="57" t="str">
        <f t="shared" si="43"/>
        <v>3.83983983974819-32784.2921798703i</v>
      </c>
      <c r="G230" s="57" t="str">
        <f t="shared" si="44"/>
        <v>0.999999999976134-0.0000048852712564073i</v>
      </c>
      <c r="H230" s="57" t="str">
        <f t="shared" si="45"/>
        <v>165.000008478894+0.144837800001487i</v>
      </c>
      <c r="I230" s="57" t="str">
        <f t="shared" si="46"/>
        <v>15.1827852028118-15260.1651667563i</v>
      </c>
      <c r="K230" s="57" t="str">
        <f t="shared" si="47"/>
        <v>0.0727272129507001-0.0000656213853439344i</v>
      </c>
      <c r="L230" s="57" t="str">
        <f t="shared" si="48"/>
        <v>0.000125-247.80459926066i</v>
      </c>
      <c r="M230" s="57" t="str">
        <f t="shared" si="49"/>
        <v>0.0015-119.458387363953i</v>
      </c>
      <c r="N230" s="57">
        <f t="shared" si="50"/>
        <v>89.960509343547045</v>
      </c>
      <c r="O230" s="57">
        <f t="shared" si="51"/>
        <v>99.358231845875679</v>
      </c>
      <c r="P230" s="371">
        <f t="shared" si="52"/>
        <v>99.358231845875679</v>
      </c>
      <c r="Q230" s="371">
        <f t="shared" si="53"/>
        <v>-90.039490656452955</v>
      </c>
      <c r="R230" s="12">
        <f t="shared" si="54"/>
        <v>89.960509343547045</v>
      </c>
      <c r="S230" s="57">
        <f t="shared" si="55"/>
        <v>2.0247788250534662E-3</v>
      </c>
      <c r="T230" s="12">
        <f t="shared" si="38"/>
        <v>99.358231845875679</v>
      </c>
    </row>
    <row r="231" spans="1:20" x14ac:dyDescent="0.25">
      <c r="A231" s="57">
        <f t="shared" si="39"/>
        <v>12.770404394006967</v>
      </c>
      <c r="B231" s="12">
        <f t="shared" si="56"/>
        <v>2.0324729845886691</v>
      </c>
      <c r="C231" s="57" t="str">
        <f t="shared" si="40"/>
        <v>-64.0152248608472-92526.1082253336i</v>
      </c>
      <c r="D231" s="57" t="str">
        <f t="shared" si="41"/>
        <v>3.89999999984098-15661.2111995349i</v>
      </c>
      <c r="E231" s="57" t="str">
        <f t="shared" si="42"/>
        <v>162.469526522-0.00571254448685563i</v>
      </c>
      <c r="F231" s="57" t="str">
        <f t="shared" si="43"/>
        <v>3.83983983974748-32660.1834827785i</v>
      </c>
      <c r="G231" s="57" t="str">
        <f t="shared" si="44"/>
        <v>0.999999999975952-4.90383528718075E-06i</v>
      </c>
      <c r="H231" s="57" t="str">
        <f t="shared" si="45"/>
        <v>165.000008543455+0.145388183664005i</v>
      </c>
      <c r="I231" s="57" t="str">
        <f t="shared" si="46"/>
        <v>15.1827852056434-15202.396055835i</v>
      </c>
      <c r="K231" s="57" t="str">
        <f t="shared" si="47"/>
        <v>0.0727272124955358-0.0000658707461920266i</v>
      </c>
      <c r="L231" s="57" t="str">
        <f t="shared" si="48"/>
        <v>0.000125-246.866506535824i</v>
      </c>
      <c r="M231" s="57" t="str">
        <f t="shared" si="49"/>
        <v>0.0015-119.006163940978i</v>
      </c>
      <c r="N231" s="57">
        <f t="shared" si="50"/>
        <v>89.960359279189063</v>
      </c>
      <c r="O231" s="57">
        <f t="shared" si="51"/>
        <v>99.325287989479207</v>
      </c>
      <c r="P231" s="371">
        <f t="shared" si="52"/>
        <v>99.325287989479207</v>
      </c>
      <c r="Q231" s="371">
        <f t="shared" si="53"/>
        <v>-90.039640720810937</v>
      </c>
      <c r="R231" s="12">
        <f t="shared" si="54"/>
        <v>89.960359279189063</v>
      </c>
      <c r="S231" s="57">
        <f t="shared" si="55"/>
        <v>2.0324729845886693E-3</v>
      </c>
      <c r="T231" s="12">
        <f t="shared" si="38"/>
        <v>99.325287989479207</v>
      </c>
    </row>
    <row r="232" spans="1:20" x14ac:dyDescent="0.25">
      <c r="A232" s="57">
        <f t="shared" si="39"/>
        <v>12.818931930704194</v>
      </c>
      <c r="B232" s="12">
        <f t="shared" si="56"/>
        <v>2.0401963819301061</v>
      </c>
      <c r="C232" s="57" t="str">
        <f t="shared" si="40"/>
        <v>-64.015224380865-92175.8395500443i</v>
      </c>
      <c r="D232" s="57" t="str">
        <f t="shared" si="41"/>
        <v>3.89999999983978-15601.9238889466i</v>
      </c>
      <c r="E232" s="57" t="str">
        <f t="shared" si="42"/>
        <v>162.469526442507-0.00573425207107004i</v>
      </c>
      <c r="F232" s="57" t="str">
        <f t="shared" si="43"/>
        <v>3.83983983974681-32536.5446133911i</v>
      </c>
      <c r="G232" s="57" t="str">
        <f t="shared" si="44"/>
        <v>0.999999999975769-4.92246986127114E-06i</v>
      </c>
      <c r="H232" s="57" t="str">
        <f t="shared" si="45"/>
        <v>165.000008608509+0.145940658784699i</v>
      </c>
      <c r="I232" s="57" t="str">
        <f t="shared" si="46"/>
        <v>15.1827852084967-15144.845636485i</v>
      </c>
      <c r="K232" s="57" t="str">
        <f t="shared" si="47"/>
        <v>0.0727272120369052-0.0000661210546065777i</v>
      </c>
      <c r="L232" s="57" t="str">
        <f t="shared" si="48"/>
        <v>0.000125-245.931965068563i</v>
      </c>
      <c r="M232" s="57" t="str">
        <f t="shared" si="49"/>
        <v>0.0015-118.555652461624i</v>
      </c>
      <c r="N232" s="57">
        <f t="shared" si="50"/>
        <v>89.960208644588107</v>
      </c>
      <c r="O232" s="57">
        <f t="shared" si="51"/>
        <v>99.292344132858375</v>
      </c>
      <c r="P232" s="371">
        <f t="shared" si="52"/>
        <v>99.292344132858375</v>
      </c>
      <c r="Q232" s="371">
        <f t="shared" si="53"/>
        <v>-90.039791355411893</v>
      </c>
      <c r="R232" s="12">
        <f t="shared" si="54"/>
        <v>89.960208644588107</v>
      </c>
      <c r="S232" s="57">
        <f t="shared" si="55"/>
        <v>2.0401963819301062E-3</v>
      </c>
      <c r="T232" s="12">
        <f t="shared" si="38"/>
        <v>99.292344132858375</v>
      </c>
    </row>
    <row r="233" spans="1:20" x14ac:dyDescent="0.25">
      <c r="A233" s="57">
        <f t="shared" si="39"/>
        <v>12.867643872040871</v>
      </c>
      <c r="B233" s="12">
        <f t="shared" si="56"/>
        <v>2.0479491281814406</v>
      </c>
      <c r="C233" s="57" t="str">
        <f t="shared" si="40"/>
        <v>-64.0152238972265-91826.8968551507i</v>
      </c>
      <c r="D233" s="57" t="str">
        <f t="shared" si="41"/>
        <v>3.89999999983855-15542.8610172712i</v>
      </c>
      <c r="E233" s="57" t="str">
        <f t="shared" si="42"/>
        <v>162.469526362408-0.00575604214313305i</v>
      </c>
      <c r="F233" s="57" t="str">
        <f t="shared" si="43"/>
        <v>3.83983983974609-32413.3737931211i</v>
      </c>
      <c r="G233" s="57" t="str">
        <f t="shared" si="44"/>
        <v>0.999999999975585-4.94117524674306E-06i</v>
      </c>
      <c r="H233" s="57" t="str">
        <f t="shared" si="45"/>
        <v>165.000008674058+0.146495233311113i</v>
      </c>
      <c r="I233" s="57" t="str">
        <f t="shared" si="46"/>
        <v>15.1827852113717-15087.5130808239i</v>
      </c>
      <c r="K233" s="57" t="str">
        <f t="shared" si="47"/>
        <v>0.0727272115747822-0.0000663723141882867i</v>
      </c>
      <c r="L233" s="57" t="str">
        <f t="shared" si="48"/>
        <v>0.000125-245.000961415186i</v>
      </c>
      <c r="M233" s="57" t="str">
        <f t="shared" si="49"/>
        <v>0.0015-118.106846445132i</v>
      </c>
      <c r="N233" s="57">
        <f t="shared" si="50"/>
        <v>89.960057437577248</v>
      </c>
      <c r="O233" s="57">
        <f t="shared" si="51"/>
        <v>99.25940027601122</v>
      </c>
      <c r="P233" s="371">
        <f t="shared" si="52"/>
        <v>99.25940027601122</v>
      </c>
      <c r="Q233" s="371">
        <f t="shared" si="53"/>
        <v>-90.039942562422752</v>
      </c>
      <c r="R233" s="12">
        <f t="shared" si="54"/>
        <v>89.960057437577248</v>
      </c>
      <c r="S233" s="57">
        <f t="shared" si="55"/>
        <v>2.0479491281814406E-3</v>
      </c>
      <c r="T233" s="12">
        <f t="shared" si="38"/>
        <v>99.25940027601122</v>
      </c>
    </row>
    <row r="234" spans="1:20" x14ac:dyDescent="0.25">
      <c r="A234" s="57">
        <f t="shared" si="39"/>
        <v>12.916540918754626</v>
      </c>
      <c r="B234" s="12">
        <f t="shared" si="56"/>
        <v>2.05573133486853</v>
      </c>
      <c r="C234" s="57" t="str">
        <f t="shared" si="40"/>
        <v>-64.0152234099067-91479.2751209991i</v>
      </c>
      <c r="D234" s="57" t="str">
        <f t="shared" si="41"/>
        <v>3.89999999983735-15484.0217348699i</v>
      </c>
      <c r="E234" s="57" t="str">
        <f t="shared" si="42"/>
        <v>162.469526281699-0.00577791501648652i</v>
      </c>
      <c r="F234" s="57" t="str">
        <f t="shared" si="43"/>
        <v>3.83983983974537-32290.6692501153i</v>
      </c>
      <c r="G234" s="57" t="str">
        <f t="shared" si="44"/>
        <v>0.999999999975399-4.95995171267976E-06i</v>
      </c>
      <c r="H234" s="57" t="str">
        <f t="shared" si="45"/>
        <v>165.000008740106+0.147051915220991i</v>
      </c>
      <c r="I234" s="57" t="str">
        <f t="shared" si="46"/>
        <v>15.1827852142686-15030.3975641038i</v>
      </c>
      <c r="K234" s="57" t="str">
        <f t="shared" si="47"/>
        <v>0.0727272111091409-0.0000666245285515345i</v>
      </c>
      <c r="L234" s="57" t="str">
        <f t="shared" si="48"/>
        <v>0.000125-244.07348218289i</v>
      </c>
      <c r="M234" s="57" t="str">
        <f t="shared" si="49"/>
        <v>0.0015-117.659739435278i</v>
      </c>
      <c r="N234" s="57">
        <f t="shared" si="50"/>
        <v>89.959905655981331</v>
      </c>
      <c r="O234" s="57">
        <f t="shared" si="51"/>
        <v>99.22645641893638</v>
      </c>
      <c r="P234" s="371">
        <f t="shared" si="52"/>
        <v>99.22645641893638</v>
      </c>
      <c r="Q234" s="371">
        <f t="shared" si="53"/>
        <v>-90.040094344018669</v>
      </c>
      <c r="R234" s="12">
        <f t="shared" si="54"/>
        <v>89.959905655981331</v>
      </c>
      <c r="S234" s="57">
        <f t="shared" si="55"/>
        <v>2.0557313348685299E-3</v>
      </c>
      <c r="T234" s="12">
        <f t="shared" si="38"/>
        <v>99.22645641893638</v>
      </c>
    </row>
    <row r="235" spans="1:20" x14ac:dyDescent="0.25">
      <c r="A235" s="57">
        <f t="shared" si="39"/>
        <v>12.965623774245893</v>
      </c>
      <c r="B235" s="12">
        <f t="shared" si="56"/>
        <v>2.0635431139410305</v>
      </c>
      <c r="C235" s="57" t="str">
        <f t="shared" si="40"/>
        <v>-64.0152229188751-91132.96934693i</v>
      </c>
      <c r="D235" s="57" t="str">
        <f t="shared" si="41"/>
        <v>3.8999999998361-15425.4051953194i</v>
      </c>
      <c r="E235" s="57" t="str">
        <f t="shared" si="42"/>
        <v>162.469526200376-0.00579987100576719i</v>
      </c>
      <c r="F235" s="57" t="str">
        <f t="shared" si="43"/>
        <v>3.83983983974466-32168.4292192272i</v>
      </c>
      <c r="G235" s="57" t="str">
        <f t="shared" si="44"/>
        <v>0.999999999975212-0.000004978799529187i</v>
      </c>
      <c r="H235" s="57" t="str">
        <f t="shared" si="45"/>
        <v>165.000008806658+0.147610712522393i</v>
      </c>
      <c r="I235" s="57" t="str">
        <f t="shared" si="46"/>
        <v>15.1827852171876-14973.4982646987i</v>
      </c>
      <c r="K235" s="57" t="str">
        <f t="shared" si="47"/>
        <v>0.0727272106399533-0.0000668777013244332i</v>
      </c>
      <c r="L235" s="57" t="str">
        <f t="shared" si="48"/>
        <v>0.000125-243.149514029578i</v>
      </c>
      <c r="M235" s="57" t="str">
        <f t="shared" si="49"/>
        <v>0.0015-117.214325000277i</v>
      </c>
      <c r="N235" s="57">
        <f t="shared" si="50"/>
        <v>89.959753297616999</v>
      </c>
      <c r="O235" s="57">
        <f t="shared" si="51"/>
        <v>99.193512561631763</v>
      </c>
      <c r="P235" s="371">
        <f t="shared" si="52"/>
        <v>99.193512561631763</v>
      </c>
      <c r="Q235" s="371">
        <f t="shared" si="53"/>
        <v>-90.040246702383001</v>
      </c>
      <c r="R235" s="12">
        <f t="shared" si="54"/>
        <v>89.959753297616999</v>
      </c>
      <c r="S235" s="57">
        <f t="shared" si="55"/>
        <v>2.0635431139410304E-3</v>
      </c>
      <c r="T235" s="12">
        <f t="shared" si="38"/>
        <v>99.193512561631763</v>
      </c>
    </row>
    <row r="236" spans="1:20" x14ac:dyDescent="0.25">
      <c r="A236" s="57">
        <f t="shared" si="39"/>
        <v>13.014893144588029</v>
      </c>
      <c r="B236" s="12">
        <f t="shared" si="56"/>
        <v>2.0713845777740065</v>
      </c>
      <c r="C236" s="57" t="str">
        <f t="shared" si="40"/>
        <v>-64.0152224241061-90787.9745512217i</v>
      </c>
      <c r="D236" s="57" t="str">
        <f t="shared" si="41"/>
        <v>3.89999999983486-15367.0105554014i</v>
      </c>
      <c r="E236" s="57" t="str">
        <f t="shared" si="42"/>
        <v>162.469526118434-0.00582191042680354i</v>
      </c>
      <c r="F236" s="57" t="str">
        <f t="shared" si="43"/>
        <v>3.83983983974394-32046.6519419932i</v>
      </c>
      <c r="G236" s="57" t="str">
        <f t="shared" si="44"/>
        <v>0.999999999975023-4.99771896739697E-06i</v>
      </c>
      <c r="H236" s="57" t="str">
        <f t="shared" si="45"/>
        <v>165.000008873715+0.14817163325381i</v>
      </c>
      <c r="I236" s="57" t="str">
        <f t="shared" si="46"/>
        <v>15.1827852201288-14916.8143640929i</v>
      </c>
      <c r="K236" s="57" t="str">
        <f t="shared" si="47"/>
        <v>0.0727272101671936-0.0000671318361488848i</v>
      </c>
      <c r="L236" s="57" t="str">
        <f t="shared" si="48"/>
        <v>0.000125-242.229043663656i</v>
      </c>
      <c r="M236" s="57" t="str">
        <f t="shared" si="49"/>
        <v>0.0015-116.770596732693i</v>
      </c>
      <c r="N236" s="57">
        <f t="shared" si="50"/>
        <v>89.959600360292484</v>
      </c>
      <c r="O236" s="57">
        <f t="shared" si="51"/>
        <v>99.160568704095908</v>
      </c>
      <c r="P236" s="371">
        <f t="shared" si="52"/>
        <v>99.160568704095908</v>
      </c>
      <c r="Q236" s="371">
        <f t="shared" si="53"/>
        <v>-90.040399639707516</v>
      </c>
      <c r="R236" s="12">
        <f t="shared" si="54"/>
        <v>89.959600360292484</v>
      </c>
      <c r="S236" s="57">
        <f t="shared" si="55"/>
        <v>2.0713845777740065E-3</v>
      </c>
      <c r="T236" s="12">
        <f t="shared" ref="T236:T299" si="57">P236</f>
        <v>99.160568704095908</v>
      </c>
    </row>
    <row r="237" spans="1:20" x14ac:dyDescent="0.25">
      <c r="A237" s="57">
        <f t="shared" ref="A237:A300" si="58">2*PI()*B237</f>
        <v>13.064349738537464</v>
      </c>
      <c r="B237" s="12">
        <f t="shared" si="56"/>
        <v>2.0792558391695479</v>
      </c>
      <c r="C237" s="57" t="str">
        <f t="shared" ref="C237:C300" si="59">IMPRODUCT(D237,E237,$C$40,,K237,$C$41)</f>
        <v>-64.0152219255687-90444.2857710067i</v>
      </c>
      <c r="D237" s="57" t="str">
        <f t="shared" ref="D237:D300" si="60">IMDIV(IMPRODUCT($C$37,$C$38,COMPLEX(1,A237/$C$38)),IMSUM(-1*A237*A237/$C$39,COMPLEX(0,1*A237)))</f>
        <v>3.89999999983357-15308.8369750893i</v>
      </c>
      <c r="E237" s="57" t="str">
        <f t="shared" ref="E237:E300" si="61">IMDIV(IMPRODUCT(IMSUM(F237,G237),$C$29,H237),IMSUM(1,I237))</f>
        <v>162.469526035868-0.00584403359662241i</v>
      </c>
      <c r="F237" s="57" t="str">
        <f t="shared" ref="F237:F300" si="62">IMDIV(IMPRODUCT($C$14,$C$15,COMPLEX(1,A237/$C$15)),IMSUM(-1*A237*A237/$C$16,COMPLEX(0,A237)))</f>
        <v>3.8398398397432-31925.3356666061i</v>
      </c>
      <c r="G237" s="57" t="str">
        <f t="shared" ref="G237:G300" si="63">IMDIV(1,COMPLEX(1,A237*$C$9*$C$10))</f>
        <v>0.999999999974833-5.01671029947213E-06i</v>
      </c>
      <c r="H237" s="57" t="str">
        <f t="shared" ref="H237:H300" si="64">IMDIV($C$3,IMSUM(K237,COMPLEX(0,$C$28*A237)))</f>
        <v>165.000008941284+0.148734685484279i</v>
      </c>
      <c r="I237" s="57" t="str">
        <f t="shared" ref="I237:I300" si="65">IMPRODUCT(F237,$C$29,H237,$C$31)</f>
        <v>15.1827852230923-14860.3450468698i</v>
      </c>
      <c r="K237" s="57" t="str">
        <f t="shared" ref="K237:K300" si="66">IF($C$26&lt;=0,IMDIV(1,IMSUM(IMDIV(1,L237),1/$C$18)),IMDIV(1,IMSUM(IMDIV(1,L237),1/$C$18,IMDIV(1,M237))))</f>
        <v>0.0727272096908339-0.0000673869366806273i</v>
      </c>
      <c r="L237" s="57" t="str">
        <f t="shared" ref="L237:L300" si="67">IMSUM($C$21/$C$22,IMDIV(1,COMPLEX(0,$C$20*$C$22*A237)))</f>
        <v>0.000125-241.31205784385i</v>
      </c>
      <c r="M237" s="57" t="str">
        <f t="shared" ref="M237:M300" si="68">IMSUM($C$25/$C$26,IMDIV(1,COMPLEX(0,$C$24*$C$26*A237)))</f>
        <v>0.0015-116.328548249345i</v>
      </c>
      <c r="N237" s="57">
        <f t="shared" ref="N237:N300" si="69">ABS(R237)</f>
        <v>89.959446841807804</v>
      </c>
      <c r="O237" s="57">
        <f t="shared" ref="O237:O300" si="70">ABS(P237)</f>
        <v>99.12762484632691</v>
      </c>
      <c r="P237" s="371">
        <f t="shared" ref="P237:P300" si="71">20*LOG10(IMABS(C237))</f>
        <v>99.12762484632691</v>
      </c>
      <c r="Q237" s="371">
        <f t="shared" ref="Q237:Q300" si="72">IMARGUMENT(C237)*180/PI()</f>
        <v>-90.040553158192196</v>
      </c>
      <c r="R237" s="12">
        <f t="shared" ref="R237:R300" si="73">IF(Q237&lt;0,Q237+180,Q237-180)</f>
        <v>89.959446841807804</v>
      </c>
      <c r="S237" s="57">
        <f t="shared" ref="S237:S300" si="74">B237/1000</f>
        <v>2.079255839169548E-3</v>
      </c>
      <c r="T237" s="12">
        <f t="shared" si="57"/>
        <v>99.12762484632691</v>
      </c>
    </row>
    <row r="238" spans="1:20" x14ac:dyDescent="0.25">
      <c r="A238" s="57">
        <f t="shared" si="58"/>
        <v>13.113994267543907</v>
      </c>
      <c r="B238" s="12">
        <f t="shared" ref="B238:B301" si="75">B237*(1+B$42)</f>
        <v>2.0871570113583924</v>
      </c>
      <c r="C238" s="57" t="str">
        <f t="shared" si="59"/>
        <v>-64.0152214232359-90101.8980622072i</v>
      </c>
      <c r="D238" s="57" t="str">
        <f t="shared" si="60"/>
        <v>3.89999999983232-15250.8836175367i</v>
      </c>
      <c r="E238" s="57" t="str">
        <f t="shared" si="61"/>
        <v>162.469525952672-0.00586624083345878i</v>
      </c>
      <c r="F238" s="57" t="str">
        <f t="shared" si="62"/>
        <v>3.83983983974246-31804.4786478909i</v>
      </c>
      <c r="G238" s="57" t="str">
        <f t="shared" si="63"/>
        <v>0.999999999974641-5.03577379860916E-06i</v>
      </c>
      <c r="H238" s="57" t="str">
        <f t="shared" si="64"/>
        <v>165.000009009366+0.149299877313499i</v>
      </c>
      <c r="I238" s="57" t="str">
        <f t="shared" si="65"/>
        <v>15.1827852260784-14804.0895006992i</v>
      </c>
      <c r="K238" s="57" t="str">
        <f t="shared" si="66"/>
        <v>0.0727272092108475-0.000067643006589292i</v>
      </c>
      <c r="L238" s="57" t="str">
        <f t="shared" si="67"/>
        <v>0.000125-240.398543379009i</v>
      </c>
      <c r="M238" s="57" t="str">
        <f t="shared" si="68"/>
        <v>0.0015-115.888173191219i</v>
      </c>
      <c r="N238" s="57">
        <f t="shared" si="69"/>
        <v>89.959292739954549</v>
      </c>
      <c r="O238" s="57">
        <f t="shared" si="70"/>
        <v>99.094680988323049</v>
      </c>
      <c r="P238" s="371">
        <f t="shared" si="71"/>
        <v>99.094680988323049</v>
      </c>
      <c r="Q238" s="371">
        <f t="shared" si="72"/>
        <v>-90.040707260045451</v>
      </c>
      <c r="R238" s="12">
        <f t="shared" si="73"/>
        <v>89.959292739954549</v>
      </c>
      <c r="S238" s="57">
        <f t="shared" si="74"/>
        <v>2.0871570113583922E-3</v>
      </c>
      <c r="T238" s="12">
        <f t="shared" si="57"/>
        <v>99.094680988323049</v>
      </c>
    </row>
    <row r="239" spans="1:20" x14ac:dyDescent="0.25">
      <c r="A239" s="57">
        <f t="shared" si="58"/>
        <v>13.163827445760575</v>
      </c>
      <c r="B239" s="12">
        <f t="shared" si="75"/>
        <v>2.0950882080015543</v>
      </c>
      <c r="C239" s="57" t="str">
        <f t="shared" si="59"/>
        <v>-64.0152209170784-89760.8064994611i</v>
      </c>
      <c r="D239" s="57" t="str">
        <f t="shared" si="60"/>
        <v>3.89999999983105-15193.1496490649i</v>
      </c>
      <c r="E239" s="57" t="str">
        <f t="shared" si="61"/>
        <v>162.469525868845-0.00588853245675716i</v>
      </c>
      <c r="F239" s="57" t="str">
        <f t="shared" si="62"/>
        <v>3.83983983974171-31684.0791472784i</v>
      </c>
      <c r="G239" s="57" t="str">
        <f t="shared" si="63"/>
        <v>0.999999999974448-0.0000050549097390429i</v>
      </c>
      <c r="H239" s="57" t="str">
        <f t="shared" si="64"/>
        <v>165.000009077967+0.149867216871949i</v>
      </c>
      <c r="I239" s="57" t="str">
        <f t="shared" si="65"/>
        <v>15.1827852290872-14748.046916326i</v>
      </c>
      <c r="K239" s="57" t="str">
        <f t="shared" si="66"/>
        <v>0.0727272087272061-0.0000679000495584512i</v>
      </c>
      <c r="L239" s="57" t="str">
        <f t="shared" si="67"/>
        <v>0.000125-239.488487127924i</v>
      </c>
      <c r="M239" s="57" t="str">
        <f t="shared" si="68"/>
        <v>0.0015-115.44946522337i</v>
      </c>
      <c r="N239" s="57">
        <f t="shared" si="69"/>
        <v>89.959138052515939</v>
      </c>
      <c r="O239" s="57">
        <f t="shared" si="70"/>
        <v>99.06173713008252</v>
      </c>
      <c r="P239" s="371">
        <f t="shared" si="71"/>
        <v>99.06173713008252</v>
      </c>
      <c r="Q239" s="371">
        <f t="shared" si="72"/>
        <v>-90.040861947484061</v>
      </c>
      <c r="R239" s="12">
        <f t="shared" si="73"/>
        <v>89.959138052515939</v>
      </c>
      <c r="S239" s="57">
        <f t="shared" si="74"/>
        <v>2.0950882080015541E-3</v>
      </c>
      <c r="T239" s="12">
        <f t="shared" si="57"/>
        <v>99.06173713008252</v>
      </c>
    </row>
    <row r="240" spans="1:20" x14ac:dyDescent="0.25">
      <c r="A240" s="57">
        <f t="shared" si="58"/>
        <v>13.213849990054465</v>
      </c>
      <c r="B240" s="12">
        <f t="shared" si="75"/>
        <v>2.1030495431919602</v>
      </c>
      <c r="C240" s="57" t="str">
        <f t="shared" si="59"/>
        <v>-64.0152204070667-89421.0061760501i</v>
      </c>
      <c r="D240" s="57" t="str">
        <f t="shared" si="60"/>
        <v>3.89999999982974-15135.6342391516i</v>
      </c>
      <c r="E240" s="57" t="str">
        <f t="shared" si="61"/>
        <v>162.469525784378-0.00591090878717228i</v>
      </c>
      <c r="F240" s="57" t="str">
        <f t="shared" si="62"/>
        <v>3.83983983974095-31564.1354327816i</v>
      </c>
      <c r="G240" s="57" t="str">
        <f t="shared" si="63"/>
        <v>0.999999999974253-5.07411839605027E-06i</v>
      </c>
      <c r="H240" s="57" t="str">
        <f t="shared" si="64"/>
        <v>165.000009147092+0.150436712321006i</v>
      </c>
      <c r="I240" s="57" t="str">
        <f t="shared" si="65"/>
        <v>15.1827852321192-14692.2164875592i</v>
      </c>
      <c r="K240" s="57" t="str">
        <f t="shared" si="66"/>
        <v>0.0727272082398814-0.0000681580692856764i</v>
      </c>
      <c r="L240" s="57" t="str">
        <f t="shared" si="67"/>
        <v>0.000125-238.581875999126i</v>
      </c>
      <c r="M240" s="57" t="str">
        <f t="shared" si="68"/>
        <v>0.0015-115.012418034837i</v>
      </c>
      <c r="N240" s="57">
        <f t="shared" si="69"/>
        <v>89.958982777266783</v>
      </c>
      <c r="O240" s="57">
        <f t="shared" si="70"/>
        <v>99.028793271603419</v>
      </c>
      <c r="P240" s="371">
        <f t="shared" si="71"/>
        <v>99.028793271603419</v>
      </c>
      <c r="Q240" s="371">
        <f t="shared" si="72"/>
        <v>-90.041017222733217</v>
      </c>
      <c r="R240" s="12">
        <f t="shared" si="73"/>
        <v>89.958982777266783</v>
      </c>
      <c r="S240" s="57">
        <f t="shared" si="74"/>
        <v>2.1030495431919602E-3</v>
      </c>
      <c r="T240" s="12">
        <f t="shared" si="57"/>
        <v>99.028793271603419</v>
      </c>
    </row>
    <row r="241" spans="1:20" x14ac:dyDescent="0.25">
      <c r="A241" s="57">
        <f t="shared" si="58"/>
        <v>13.264062620016672</v>
      </c>
      <c r="B241" s="12">
        <f t="shared" si="75"/>
        <v>2.1110411314560897</v>
      </c>
      <c r="C241" s="57" t="str">
        <f t="shared" si="59"/>
        <v>-64.01521989317-89082.4922038343i</v>
      </c>
      <c r="D241" s="57" t="str">
        <f t="shared" si="60"/>
        <v>3.89999999982845-15078.3365604182i</v>
      </c>
      <c r="E241" s="57" t="str">
        <f t="shared" si="61"/>
        <v>162.469525699267-0.00593337014657774i</v>
      </c>
      <c r="F241" s="57" t="str">
        <f t="shared" si="62"/>
        <v>3.83983983974022-31444.6457789699i</v>
      </c>
      <c r="G241" s="57" t="str">
        <f t="shared" si="63"/>
        <v>0.999999999974057-5.09340004595426E-06i</v>
      </c>
      <c r="H241" s="57" t="str">
        <f t="shared" si="64"/>
        <v>165.000009216741+0.151008371853051i</v>
      </c>
      <c r="I241" s="57" t="str">
        <f t="shared" si="65"/>
        <v>15.1827852351739-14636.597411259i</v>
      </c>
      <c r="K241" s="57" t="str">
        <f t="shared" si="66"/>
        <v>0.0727272077488469-0.0000684170694825888i</v>
      </c>
      <c r="L241" s="57" t="str">
        <f t="shared" si="67"/>
        <v>0.000125-237.678696950714i</v>
      </c>
      <c r="M241" s="57" t="str">
        <f t="shared" si="68"/>
        <v>0.0015-114.577025338551i</v>
      </c>
      <c r="N241" s="57">
        <f t="shared" si="69"/>
        <v>89.958826911973418</v>
      </c>
      <c r="O241" s="57">
        <f t="shared" si="70"/>
        <v>98.995849412884041</v>
      </c>
      <c r="P241" s="371">
        <f t="shared" si="71"/>
        <v>98.995849412884041</v>
      </c>
      <c r="Q241" s="371">
        <f t="shared" si="72"/>
        <v>-90.041173088026582</v>
      </c>
      <c r="R241" s="12">
        <f t="shared" si="73"/>
        <v>89.958826911973418</v>
      </c>
      <c r="S241" s="57">
        <f t="shared" si="74"/>
        <v>2.1110411314560896E-3</v>
      </c>
      <c r="T241" s="12">
        <f t="shared" si="57"/>
        <v>98.995849412884041</v>
      </c>
    </row>
    <row r="242" spans="1:20" x14ac:dyDescent="0.25">
      <c r="A242" s="57">
        <f t="shared" si="58"/>
        <v>13.314466057972735</v>
      </c>
      <c r="B242" s="12">
        <f t="shared" si="75"/>
        <v>2.1190630877556229</v>
      </c>
      <c r="C242" s="57" t="str">
        <f t="shared" si="59"/>
        <v>-64.0152193753633-88745.259713177i</v>
      </c>
      <c r="D242" s="57" t="str">
        <f t="shared" si="60"/>
        <v>3.89999999982717-15021.2557886184i</v>
      </c>
      <c r="E242" s="57" t="str">
        <f t="shared" si="61"/>
        <v>162.469525613511-0.00595591685807697i</v>
      </c>
      <c r="F242" s="57" t="str">
        <f t="shared" si="62"/>
        <v>3.83983983973948-31325.6084669446i</v>
      </c>
      <c r="G242" s="57" t="str">
        <f t="shared" si="63"/>
        <v>0.99999999997386-5.11275496612788E-06i</v>
      </c>
      <c r="H242" s="57" t="str">
        <f t="shared" si="64"/>
        <v>165.000009286921+0.151582203691609i</v>
      </c>
      <c r="I242" s="57" t="str">
        <f t="shared" si="65"/>
        <v>15.1827852382522-14581.1888873264i</v>
      </c>
      <c r="K242" s="57" t="str">
        <f t="shared" si="66"/>
        <v>0.0727272072540729-0.0000686770538749125i</v>
      </c>
      <c r="L242" s="57" t="str">
        <f t="shared" si="67"/>
        <v>0.000125-236.778936990151i</v>
      </c>
      <c r="M242" s="57" t="str">
        <f t="shared" si="68"/>
        <v>0.0015-114.14328087124i</v>
      </c>
      <c r="N242" s="57">
        <f t="shared" si="69"/>
        <v>89.958670454393683</v>
      </c>
      <c r="O242" s="57">
        <f t="shared" si="70"/>
        <v>98.962905553922667</v>
      </c>
      <c r="P242" s="371">
        <f t="shared" si="71"/>
        <v>98.962905553922667</v>
      </c>
      <c r="Q242" s="371">
        <f t="shared" si="72"/>
        <v>-90.041329545606317</v>
      </c>
      <c r="R242" s="12">
        <f t="shared" si="73"/>
        <v>89.958670454393683</v>
      </c>
      <c r="S242" s="57">
        <f t="shared" si="74"/>
        <v>2.1190630877556231E-3</v>
      </c>
      <c r="T242" s="12">
        <f t="shared" si="57"/>
        <v>98.962905553922667</v>
      </c>
    </row>
    <row r="243" spans="1:20" x14ac:dyDescent="0.25">
      <c r="A243" s="57">
        <f t="shared" si="58"/>
        <v>13.365061028993034</v>
      </c>
      <c r="B243" s="12">
        <f t="shared" si="75"/>
        <v>2.1271155274890945</v>
      </c>
      <c r="C243" s="57" t="str">
        <f t="shared" si="59"/>
        <v>-64.0152188536113-88409.3038528733i</v>
      </c>
      <c r="D243" s="57" t="str">
        <f t="shared" si="60"/>
        <v>3.89999999982586-14964.3911026262i</v>
      </c>
      <c r="E243" s="57" t="str">
        <f t="shared" si="61"/>
        <v>162.469525527099-0.00597854924598994i</v>
      </c>
      <c r="F243" s="57" t="str">
        <f t="shared" si="62"/>
        <v>3.83983983973872-31207.0217843137i</v>
      </c>
      <c r="G243" s="57" t="str">
        <f t="shared" si="63"/>
        <v>0.999999999973661-5.13218343499815E-06i</v>
      </c>
      <c r="H243" s="57" t="str">
        <f t="shared" si="64"/>
        <v>165.000009357637+0.152158216091445i</v>
      </c>
      <c r="I243" s="57" t="str">
        <f t="shared" si="65"/>
        <v>15.1827852413539-14525.9901186914i</v>
      </c>
      <c r="K243" s="57" t="str">
        <f t="shared" si="66"/>
        <v>0.0727272067555313-0.0000689380262025284i</v>
      </c>
      <c r="L243" s="57" t="str">
        <f t="shared" si="67"/>
        <v>0.000125-235.88258317409i</v>
      </c>
      <c r="M243" s="57" t="str">
        <f t="shared" si="68"/>
        <v>0.0015-113.711178393345i</v>
      </c>
      <c r="N243" s="57">
        <f t="shared" si="69"/>
        <v>89.958513402276921</v>
      </c>
      <c r="O243" s="57">
        <f t="shared" si="70"/>
        <v>98.929961694717164</v>
      </c>
      <c r="P243" s="371">
        <f t="shared" si="71"/>
        <v>98.929961694717164</v>
      </c>
      <c r="Q243" s="371">
        <f t="shared" si="72"/>
        <v>-90.041486597723079</v>
      </c>
      <c r="R243" s="12">
        <f t="shared" si="73"/>
        <v>89.958513402276921</v>
      </c>
      <c r="S243" s="57">
        <f t="shared" si="74"/>
        <v>2.1271155274890947E-3</v>
      </c>
      <c r="T243" s="12">
        <f t="shared" si="57"/>
        <v>98.929961694717164</v>
      </c>
    </row>
    <row r="244" spans="1:20" x14ac:dyDescent="0.25">
      <c r="A244" s="57">
        <f t="shared" si="58"/>
        <v>13.415848260903207</v>
      </c>
      <c r="B244" s="12">
        <f t="shared" si="75"/>
        <v>2.1351985664935529</v>
      </c>
      <c r="C244" s="57" t="str">
        <f t="shared" si="59"/>
        <v>-64.0152183278868-88074.6197900871i</v>
      </c>
      <c r="D244" s="57" t="str">
        <f t="shared" si="60"/>
        <v>3.89999999982451-14907.7416844238i</v>
      </c>
      <c r="E244" s="57" t="str">
        <f t="shared" si="61"/>
        <v>162.46952544003-0.00600126763587672i</v>
      </c>
      <c r="F244" s="57" t="str">
        <f t="shared" si="62"/>
        <v>3.83983983973793-31088.884025168i</v>
      </c>
      <c r="G244" s="57" t="str">
        <f t="shared" si="63"/>
        <v>0.99999999997346-0.0000051516857320501i</v>
      </c>
      <c r="H244" s="57" t="str">
        <f t="shared" si="64"/>
        <v>165.00000942889+0.152736417338694i</v>
      </c>
      <c r="I244" s="57" t="str">
        <f t="shared" si="65"/>
        <v>15.1827852444789-14471.0003113007i</v>
      </c>
      <c r="K244" s="57" t="str">
        <f t="shared" si="66"/>
        <v>0.0727272062531941-0.00006919999021953i</v>
      </c>
      <c r="L244" s="57" t="str">
        <f t="shared" si="67"/>
        <v>0.000125-234.989622608179i</v>
      </c>
      <c r="M244" s="57" t="str">
        <f t="shared" si="68"/>
        <v>0.0015-113.280711688927i</v>
      </c>
      <c r="N244" s="57">
        <f t="shared" si="69"/>
        <v>89.95835575336389</v>
      </c>
      <c r="O244" s="57">
        <f t="shared" si="70"/>
        <v>98.897017835265885</v>
      </c>
      <c r="P244" s="371">
        <f t="shared" si="71"/>
        <v>98.897017835265885</v>
      </c>
      <c r="Q244" s="371">
        <f t="shared" si="72"/>
        <v>-90.04164424663611</v>
      </c>
      <c r="R244" s="12">
        <f t="shared" si="73"/>
        <v>89.95835575336389</v>
      </c>
      <c r="S244" s="57">
        <f t="shared" si="74"/>
        <v>2.1351985664935531E-3</v>
      </c>
      <c r="T244" s="12">
        <f t="shared" si="57"/>
        <v>98.897017835265885</v>
      </c>
    </row>
    <row r="245" spans="1:20" x14ac:dyDescent="0.25">
      <c r="A245" s="57">
        <f t="shared" si="58"/>
        <v>13.46682848429464</v>
      </c>
      <c r="B245" s="12">
        <f t="shared" si="75"/>
        <v>2.1433123210462286</v>
      </c>
      <c r="C245" s="57" t="str">
        <f t="shared" si="59"/>
        <v>-64.0152177981593-87741.2027102755i</v>
      </c>
      <c r="D245" s="57" t="str">
        <f t="shared" si="60"/>
        <v>3.89999999982319-14851.3067190905i</v>
      </c>
      <c r="E245" s="57" t="str">
        <f t="shared" si="61"/>
        <v>162.469525352298-0.00602407235453197i</v>
      </c>
      <c r="F245" s="57" t="str">
        <f t="shared" si="62"/>
        <v>3.83983983973715-30971.1934900565i</v>
      </c>
      <c r="G245" s="57" t="str">
        <f t="shared" si="63"/>
        <v>0.999999999973258-5.17126213783085E-06i</v>
      </c>
      <c r="H245" s="57" t="str">
        <f t="shared" si="64"/>
        <v>165.000009500685+0.153316815750983i</v>
      </c>
      <c r="I245" s="57" t="str">
        <f t="shared" si="65"/>
        <v>15.1827852476279-14416.2186741079i</v>
      </c>
      <c r="K245" s="57" t="str">
        <f t="shared" si="66"/>
        <v>0.0727272057470316-0.000069462949694274i</v>
      </c>
      <c r="L245" s="57" t="str">
        <f t="shared" si="67"/>
        <v>0.000125-234.10004244688i</v>
      </c>
      <c r="M245" s="57" t="str">
        <f t="shared" si="68"/>
        <v>0.0015-112.851874565578i</v>
      </c>
      <c r="N245" s="57">
        <f t="shared" si="69"/>
        <v>89.958197505386821</v>
      </c>
      <c r="O245" s="57">
        <f t="shared" si="70"/>
        <v>98.864073975566896</v>
      </c>
      <c r="P245" s="371">
        <f t="shared" si="71"/>
        <v>98.864073975566896</v>
      </c>
      <c r="Q245" s="371">
        <f t="shared" si="72"/>
        <v>-90.041802494613179</v>
      </c>
      <c r="R245" s="12">
        <f t="shared" si="73"/>
        <v>89.958197505386821</v>
      </c>
      <c r="S245" s="57">
        <f t="shared" si="74"/>
        <v>2.1433123210462287E-3</v>
      </c>
      <c r="T245" s="12">
        <f t="shared" si="57"/>
        <v>98.864073975566896</v>
      </c>
    </row>
    <row r="246" spans="1:20" x14ac:dyDescent="0.25">
      <c r="A246" s="57">
        <f t="shared" si="58"/>
        <v>13.51800243253496</v>
      </c>
      <c r="B246" s="12">
        <f t="shared" si="75"/>
        <v>2.1514569078662045</v>
      </c>
      <c r="C246" s="57" t="str">
        <f t="shared" si="59"/>
        <v>-64.0152172643976-87409.0478171208i</v>
      </c>
      <c r="D246" s="57" t="str">
        <f t="shared" si="60"/>
        <v>3.89999999982182-14795.0853947901i</v>
      </c>
      <c r="E246" s="57" t="str">
        <f t="shared" si="61"/>
        <v>162.469525263898-0.00604696372999348i</v>
      </c>
      <c r="F246" s="57" t="str">
        <f t="shared" si="62"/>
        <v>3.83983983973635-30853.9484859609i</v>
      </c>
      <c r="G246" s="57" t="str">
        <f t="shared" si="63"/>
        <v>0.999999999973054-5.19091293395356E-06i</v>
      </c>
      <c r="H246" s="57" t="str">
        <f t="shared" si="64"/>
        <v>165.000009573028+0.15389941967754i</v>
      </c>
      <c r="I246" s="57" t="str">
        <f t="shared" si="65"/>
        <v>15.1827852508008-14361.6444190605i</v>
      </c>
      <c r="K246" s="57" t="str">
        <f t="shared" si="66"/>
        <v>0.0727272052370151-0.0000697269084094365i</v>
      </c>
      <c r="L246" s="57" t="str">
        <f t="shared" si="67"/>
        <v>0.000125-233.213829893286i</v>
      </c>
      <c r="M246" s="57" t="str">
        <f t="shared" si="68"/>
        <v>0.0015-112.424660854332i</v>
      </c>
      <c r="N246" s="57">
        <f t="shared" si="69"/>
        <v>89.958038656069249</v>
      </c>
      <c r="O246" s="57">
        <f t="shared" si="70"/>
        <v>98.831130115618251</v>
      </c>
      <c r="P246" s="371">
        <f t="shared" si="71"/>
        <v>98.831130115618251</v>
      </c>
      <c r="Q246" s="371">
        <f t="shared" si="72"/>
        <v>-90.041961343930751</v>
      </c>
      <c r="R246" s="12">
        <f t="shared" si="73"/>
        <v>89.958038656069249</v>
      </c>
      <c r="S246" s="57">
        <f t="shared" si="74"/>
        <v>2.1514569078662045E-3</v>
      </c>
      <c r="T246" s="12">
        <f t="shared" si="57"/>
        <v>98.831130115618251</v>
      </c>
    </row>
    <row r="247" spans="1:20" x14ac:dyDescent="0.25">
      <c r="A247" s="57">
        <f t="shared" si="58"/>
        <v>13.569370841778595</v>
      </c>
      <c r="B247" s="12">
        <f t="shared" si="75"/>
        <v>2.1596324441160961</v>
      </c>
      <c r="C247" s="57" t="str">
        <f t="shared" si="59"/>
        <v>-64.0152167265736-87078.150332466i</v>
      </c>
      <c r="D247" s="57" t="str">
        <f t="shared" si="60"/>
        <v>3.89999999982048-14739.0769027604i</v>
      </c>
      <c r="E247" s="57" t="str">
        <f t="shared" si="61"/>
        <v>162.469525174825-0.00606994209154239i</v>
      </c>
      <c r="F247" s="57" t="str">
        <f t="shared" si="62"/>
        <v>3.83983983973557-30737.1473262729i</v>
      </c>
      <c r="G247" s="57" t="str">
        <f t="shared" si="63"/>
        <v>0.999999999972849-5.21063840310151E-06i</v>
      </c>
      <c r="H247" s="57" t="str">
        <f t="shared" si="64"/>
        <v>165.00000964592+0.154484237499324i</v>
      </c>
      <c r="I247" s="57" t="str">
        <f t="shared" si="65"/>
        <v>15.1827852539979-14307.2767610896i</v>
      </c>
      <c r="K247" s="57" t="str">
        <f t="shared" si="66"/>
        <v>0.0727272047231154-0.0000699918701620684i</v>
      </c>
      <c r="L247" s="57" t="str">
        <f t="shared" si="67"/>
        <v>0.000125-232.33097219893i</v>
      </c>
      <c r="M247" s="57" t="str">
        <f t="shared" si="68"/>
        <v>0.0015-111.999064409575i</v>
      </c>
      <c r="N247" s="57">
        <f t="shared" si="69"/>
        <v>89.957879203126154</v>
      </c>
      <c r="O247" s="57">
        <f t="shared" si="70"/>
        <v>98.798186255418287</v>
      </c>
      <c r="P247" s="371">
        <f t="shared" si="71"/>
        <v>98.798186255418287</v>
      </c>
      <c r="Q247" s="371">
        <f t="shared" si="72"/>
        <v>-90.042120796873846</v>
      </c>
      <c r="R247" s="12">
        <f t="shared" si="73"/>
        <v>89.957879203126154</v>
      </c>
      <c r="S247" s="57">
        <f t="shared" si="74"/>
        <v>2.1596324441160962E-3</v>
      </c>
      <c r="T247" s="12">
        <f t="shared" si="57"/>
        <v>98.798186255418287</v>
      </c>
    </row>
    <row r="248" spans="1:20" x14ac:dyDescent="0.25">
      <c r="A248" s="57">
        <f t="shared" si="58"/>
        <v>13.620934450977352</v>
      </c>
      <c r="B248" s="12">
        <f t="shared" si="75"/>
        <v>2.1678390474037372</v>
      </c>
      <c r="C248" s="57" t="str">
        <f t="shared" si="59"/>
        <v>-64.0152161846534-86748.5054962369i</v>
      </c>
      <c r="D248" s="57" t="str">
        <f t="shared" si="60"/>
        <v>3.89999999981909-14683.2804373001i</v>
      </c>
      <c r="E248" s="57" t="str">
        <f t="shared" si="61"/>
        <v>162.469525085074-0.00609300776971495i</v>
      </c>
      <c r="F248" s="57" t="str">
        <f t="shared" si="62"/>
        <v>3.83983983973477-30620.7883307682i</v>
      </c>
      <c r="G248" s="57" t="str">
        <f t="shared" si="63"/>
        <v>0.999999999972643-5.23043882903221E-06i</v>
      </c>
      <c r="H248" s="57" t="str">
        <f t="shared" si="64"/>
        <v>165.000009719369+0.15507127762914i</v>
      </c>
      <c r="I248" s="57" t="str">
        <f t="shared" si="65"/>
        <v>15.1827852572194-14253.1149180983i</v>
      </c>
      <c r="K248" s="57" t="str">
        <f t="shared" si="66"/>
        <v>0.0727272042053022-0.0000702578387636452i</v>
      </c>
      <c r="L248" s="57" t="str">
        <f t="shared" si="67"/>
        <v>0.000125-231.451456663608i</v>
      </c>
      <c r="M248" s="57" t="str">
        <f t="shared" si="68"/>
        <v>0.0015-111.575079108961i</v>
      </c>
      <c r="N248" s="57">
        <f t="shared" si="69"/>
        <v>89.957719144263734</v>
      </c>
      <c r="O248" s="57">
        <f t="shared" si="70"/>
        <v>98.765242394964787</v>
      </c>
      <c r="P248" s="371">
        <f t="shared" si="71"/>
        <v>98.765242394964787</v>
      </c>
      <c r="Q248" s="371">
        <f t="shared" si="72"/>
        <v>-90.042280855736266</v>
      </c>
      <c r="R248" s="12">
        <f t="shared" si="73"/>
        <v>89.957719144263734</v>
      </c>
      <c r="S248" s="57">
        <f t="shared" si="74"/>
        <v>2.1678390474037371E-3</v>
      </c>
      <c r="T248" s="12">
        <f t="shared" si="57"/>
        <v>98.765242394964787</v>
      </c>
    </row>
    <row r="249" spans="1:20" x14ac:dyDescent="0.25">
      <c r="A249" s="57">
        <f t="shared" si="58"/>
        <v>13.672694001891067</v>
      </c>
      <c r="B249" s="12">
        <f t="shared" si="75"/>
        <v>2.1760768357838716</v>
      </c>
      <c r="C249" s="57" t="str">
        <f t="shared" si="59"/>
        <v>-64.0152156386055-86420.1085663827i</v>
      </c>
      <c r="D249" s="57" t="str">
        <f t="shared" si="60"/>
        <v>3.89999999981772-14627.6951957585i</v>
      </c>
      <c r="E249" s="57" t="str">
        <f t="shared" si="61"/>
        <v>162.469524994639-0.00611616109629796i</v>
      </c>
      <c r="F249" s="57" t="str">
        <f t="shared" si="62"/>
        <v>3.83983983973398-30504.869825584i</v>
      </c>
      <c r="G249" s="57" t="str">
        <f t="shared" si="63"/>
        <v>0.999999999972434-5.25031449658144E-06i</v>
      </c>
      <c r="H249" s="57" t="str">
        <f t="shared" si="64"/>
        <v>165.000009793377+0.155660548511762i</v>
      </c>
      <c r="I249" s="57" t="str">
        <f t="shared" si="65"/>
        <v>15.1827852604654-14199.1581109503i</v>
      </c>
      <c r="K249" s="57" t="str">
        <f t="shared" si="66"/>
        <v>0.0727272036835459-0.0000705248180401283i</v>
      </c>
      <c r="L249" s="57" t="str">
        <f t="shared" si="67"/>
        <v>0.000125-230.575270635194i</v>
      </c>
      <c r="M249" s="57" t="str">
        <f t="shared" si="68"/>
        <v>0.0015-111.152698853319i</v>
      </c>
      <c r="N249" s="57">
        <f t="shared" si="69"/>
        <v>89.957558477179518</v>
      </c>
      <c r="O249" s="57">
        <f t="shared" si="70"/>
        <v>98.73229853425596</v>
      </c>
      <c r="P249" s="371">
        <f t="shared" si="71"/>
        <v>98.73229853425596</v>
      </c>
      <c r="Q249" s="371">
        <f t="shared" si="72"/>
        <v>-90.042441522820482</v>
      </c>
      <c r="R249" s="12">
        <f t="shared" si="73"/>
        <v>89.957558477179518</v>
      </c>
      <c r="S249" s="57">
        <f t="shared" si="74"/>
        <v>2.1760768357838717E-3</v>
      </c>
      <c r="T249" s="12">
        <f t="shared" si="57"/>
        <v>98.73229853425596</v>
      </c>
    </row>
    <row r="250" spans="1:20" x14ac:dyDescent="0.25">
      <c r="A250" s="57">
        <f t="shared" si="58"/>
        <v>13.724650239098253</v>
      </c>
      <c r="B250" s="12">
        <f t="shared" si="75"/>
        <v>2.1843459277598503</v>
      </c>
      <c r="C250" s="57" t="str">
        <f t="shared" si="59"/>
        <v>-64.0152150884015-86092.9548188046i</v>
      </c>
      <c r="D250" s="57" t="str">
        <f t="shared" si="60"/>
        <v>3.89999999981633-14572.3203785231i</v>
      </c>
      <c r="E250" s="57" t="str">
        <f t="shared" si="61"/>
        <v>162.469524903516-0.00613940240434505i</v>
      </c>
      <c r="F250" s="57" t="str">
        <f t="shared" si="62"/>
        <v>3.83983983973317-30389.3901431933i</v>
      </c>
      <c r="G250" s="57" t="str">
        <f t="shared" si="63"/>
        <v>0.999999999972224-5.27026569166734E-06i</v>
      </c>
      <c r="H250" s="57" t="str">
        <f t="shared" si="64"/>
        <v>165.000009867947+0.156252058624053i</v>
      </c>
      <c r="I250" s="57" t="str">
        <f t="shared" si="65"/>
        <v>15.182785263736-14145.4055634585i</v>
      </c>
      <c r="K250" s="57" t="str">
        <f t="shared" si="66"/>
        <v>0.0727272031578175-0.0000707928118320179i</v>
      </c>
      <c r="L250" s="57" t="str">
        <f t="shared" si="67"/>
        <v>0.000125-229.702401509458i</v>
      </c>
      <c r="M250" s="57" t="str">
        <f t="shared" si="68"/>
        <v>0.0015-110.731917566566i</v>
      </c>
      <c r="N250" s="57">
        <f t="shared" si="69"/>
        <v>89.957397199562322</v>
      </c>
      <c r="O250" s="57">
        <f t="shared" si="70"/>
        <v>98.699354673289946</v>
      </c>
      <c r="P250" s="371">
        <f t="shared" si="71"/>
        <v>98.699354673289946</v>
      </c>
      <c r="Q250" s="371">
        <f t="shared" si="72"/>
        <v>-90.042602800437678</v>
      </c>
      <c r="R250" s="12">
        <f t="shared" si="73"/>
        <v>89.957397199562322</v>
      </c>
      <c r="S250" s="57">
        <f t="shared" si="74"/>
        <v>2.1843459277598501E-3</v>
      </c>
      <c r="T250" s="12">
        <f t="shared" si="57"/>
        <v>98.699354673289946</v>
      </c>
    </row>
    <row r="251" spans="1:20" x14ac:dyDescent="0.25">
      <c r="A251" s="57">
        <f t="shared" si="58"/>
        <v>13.776803910006825</v>
      </c>
      <c r="B251" s="12">
        <f t="shared" si="75"/>
        <v>2.1926464422853376</v>
      </c>
      <c r="C251" s="57" t="str">
        <f t="shared" si="59"/>
        <v>-64.0152145340074-85767.0395472844i</v>
      </c>
      <c r="D251" s="57" t="str">
        <f t="shared" si="60"/>
        <v>3.89999999981496-14517.1551890087i</v>
      </c>
      <c r="E251" s="57" t="str">
        <f t="shared" si="61"/>
        <v>162.469524811699-0.00616273202817151i</v>
      </c>
      <c r="F251" s="57" t="str">
        <f t="shared" si="62"/>
        <v>3.83983983973237-30274.3476223825i</v>
      </c>
      <c r="G251" s="57" t="str">
        <f t="shared" si="63"/>
        <v>0.999999999972013-5.29029270129456E-06i</v>
      </c>
      <c r="H251" s="57" t="str">
        <f t="shared" si="64"/>
        <v>165.000009943087+0.156845816475092i</v>
      </c>
      <c r="I251" s="57" t="str">
        <f t="shared" si="65"/>
        <v>15.1827852670318-14091.856502375i</v>
      </c>
      <c r="K251" s="57" t="str">
        <f t="shared" si="66"/>
        <v>0.0727272026280852-0.0000710618239944032i</v>
      </c>
      <c r="L251" s="57" t="str">
        <f t="shared" si="67"/>
        <v>0.000125-228.832836729885i</v>
      </c>
      <c r="M251" s="57" t="str">
        <f t="shared" si="68"/>
        <v>0.0015-110.312729195622i</v>
      </c>
      <c r="N251" s="57">
        <f t="shared" si="69"/>
        <v>89.957235309092113</v>
      </c>
      <c r="O251" s="57">
        <f t="shared" si="70"/>
        <v>98.66641081206464</v>
      </c>
      <c r="P251" s="371">
        <f t="shared" si="71"/>
        <v>98.66641081206464</v>
      </c>
      <c r="Q251" s="371">
        <f t="shared" si="72"/>
        <v>-90.042764690907887</v>
      </c>
      <c r="R251" s="12">
        <f t="shared" si="73"/>
        <v>89.957235309092113</v>
      </c>
      <c r="S251" s="57">
        <f t="shared" si="74"/>
        <v>2.1926464422853376E-3</v>
      </c>
      <c r="T251" s="12">
        <f t="shared" si="57"/>
        <v>98.66641081206464</v>
      </c>
    </row>
    <row r="252" spans="1:20" x14ac:dyDescent="0.25">
      <c r="A252" s="57">
        <f t="shared" si="58"/>
        <v>13.829155764864852</v>
      </c>
      <c r="B252" s="12">
        <f t="shared" si="75"/>
        <v>2.2009784987660219</v>
      </c>
      <c r="C252" s="57" t="str">
        <f t="shared" si="59"/>
        <v>-64.0152139753922-85442.3580634223i</v>
      </c>
      <c r="D252" s="57" t="str">
        <f t="shared" si="60"/>
        <v>3.89999999981352-14462.1988336453i</v>
      </c>
      <c r="E252" s="57" t="str">
        <f t="shared" si="61"/>
        <v>162.469524719183-0.0061861503033637i</v>
      </c>
      <c r="F252" s="57" t="str">
        <f t="shared" si="62"/>
        <v>3.83983983973154-30159.7406082258i</v>
      </c>
      <c r="G252" s="57" t="str">
        <f t="shared" si="63"/>
        <v>0.9999999999718-5.31039581355835E-06i</v>
      </c>
      <c r="H252" s="57" t="str">
        <f t="shared" si="64"/>
        <v>165.000010018797+0.157441830606287i</v>
      </c>
      <c r="I252" s="57" t="str">
        <f t="shared" si="65"/>
        <v>15.1827852703524-14038.5101573779i</v>
      </c>
      <c r="K252" s="57" t="str">
        <f t="shared" si="66"/>
        <v>0.0727272020943201-0.0000713318583970264i</v>
      </c>
      <c r="L252" s="57" t="str">
        <f t="shared" si="67"/>
        <v>0.000125-227.966563787493i</v>
      </c>
      <c r="M252" s="57" t="str">
        <f t="shared" si="68"/>
        <v>0.0015-109.895127710323i</v>
      </c>
      <c r="N252" s="57">
        <f t="shared" si="69"/>
        <v>89.957072803440084</v>
      </c>
      <c r="O252" s="57">
        <f t="shared" si="70"/>
        <v>98.633466950578125</v>
      </c>
      <c r="P252" s="371">
        <f t="shared" si="71"/>
        <v>98.633466950578125</v>
      </c>
      <c r="Q252" s="371">
        <f t="shared" si="72"/>
        <v>-90.042927196559916</v>
      </c>
      <c r="R252" s="12">
        <f t="shared" si="73"/>
        <v>89.957072803440084</v>
      </c>
      <c r="S252" s="57">
        <f t="shared" si="74"/>
        <v>2.2009784987660221E-3</v>
      </c>
      <c r="T252" s="12">
        <f t="shared" si="57"/>
        <v>98.633466950578125</v>
      </c>
    </row>
    <row r="253" spans="1:20" x14ac:dyDescent="0.25">
      <c r="A253" s="57">
        <f t="shared" si="58"/>
        <v>13.881706556771338</v>
      </c>
      <c r="B253" s="12">
        <f t="shared" si="75"/>
        <v>2.2093422170613328</v>
      </c>
      <c r="C253" s="57" t="str">
        <f t="shared" si="59"/>
        <v>-64.0152134125221-85118.9056965665i</v>
      </c>
      <c r="D253" s="57" t="str">
        <f t="shared" si="60"/>
        <v>3.89999999981213-14407.4505218677i</v>
      </c>
      <c r="E253" s="57" t="str">
        <f t="shared" si="61"/>
        <v>162.469524625962-0.00620965756678101i</v>
      </c>
      <c r="F253" s="57" t="str">
        <f t="shared" si="62"/>
        <v>3.83983983973074-30045.5674520634i</v>
      </c>
      <c r="G253" s="57" t="str">
        <f t="shared" si="63"/>
        <v>0.999999999971585-5.33057531764872E-06i</v>
      </c>
      <c r="H253" s="57" t="str">
        <f t="shared" si="64"/>
        <v>165.000010095085+0.158040109591508i</v>
      </c>
      <c r="I253" s="57" t="str">
        <f t="shared" si="65"/>
        <v>15.1827852736984-13985.3657610628i</v>
      </c>
      <c r="K253" s="57" t="str">
        <f t="shared" si="66"/>
        <v>0.07272720155649-0.0000716029189243296i</v>
      </c>
      <c r="L253" s="57" t="str">
        <f t="shared" si="67"/>
        <v>0.000125-227.103570220654i</v>
      </c>
      <c r="M253" s="57" t="str">
        <f t="shared" si="68"/>
        <v>0.0015-109.479107103331i</v>
      </c>
      <c r="N253" s="57">
        <f t="shared" si="69"/>
        <v>89.956909680268566</v>
      </c>
      <c r="O253" s="57">
        <f t="shared" si="70"/>
        <v>98.600523088828453</v>
      </c>
      <c r="P253" s="371">
        <f t="shared" si="71"/>
        <v>98.600523088828453</v>
      </c>
      <c r="Q253" s="371">
        <f t="shared" si="72"/>
        <v>-90.043090319731434</v>
      </c>
      <c r="R253" s="12">
        <f t="shared" si="73"/>
        <v>89.956909680268566</v>
      </c>
      <c r="S253" s="57">
        <f t="shared" si="74"/>
        <v>2.2093422170613329E-3</v>
      </c>
      <c r="T253" s="12">
        <f t="shared" si="57"/>
        <v>98.600523088828453</v>
      </c>
    </row>
    <row r="254" spans="1:20" x14ac:dyDescent="0.25">
      <c r="A254" s="57">
        <f t="shared" si="58"/>
        <v>13.934457041687072</v>
      </c>
      <c r="B254" s="12">
        <f t="shared" si="75"/>
        <v>2.2177377174861661</v>
      </c>
      <c r="C254" s="57" t="str">
        <f t="shared" si="59"/>
        <v>-64.0152128453682-84796.6777937447i</v>
      </c>
      <c r="D254" s="57" t="str">
        <f t="shared" si="60"/>
        <v>3.89999999981067-14352.9094661025i</v>
      </c>
      <c r="E254" s="57" t="str">
        <f t="shared" si="61"/>
        <v>162.469524532032-0.00623325415656925i</v>
      </c>
      <c r="F254" s="57" t="str">
        <f t="shared" si="62"/>
        <v>3.8398398397299-29931.8265114755i</v>
      </c>
      <c r="G254" s="57" t="str">
        <f t="shared" si="63"/>
        <v>0.999999999971369-5.35083150385464E-06i</v>
      </c>
      <c r="H254" s="57" t="str">
        <f t="shared" si="64"/>
        <v>165.000010171954+0.158640662037205i</v>
      </c>
      <c r="I254" s="57" t="str">
        <f t="shared" si="65"/>
        <v>15.1827852770699-13932.4225489292i</v>
      </c>
      <c r="K254" s="57" t="str">
        <f t="shared" si="66"/>
        <v>0.0727272010145649-0.0000718750094755205i</v>
      </c>
      <c r="L254" s="57" t="str">
        <f t="shared" si="67"/>
        <v>0.000125-226.243843614917i</v>
      </c>
      <c r="M254" s="57" t="str">
        <f t="shared" si="68"/>
        <v>0.0015-109.064661390048i</v>
      </c>
      <c r="N254" s="57">
        <f t="shared" si="69"/>
        <v>89.956745937230977</v>
      </c>
      <c r="O254" s="57">
        <f t="shared" si="70"/>
        <v>98.567579226813507</v>
      </c>
      <c r="P254" s="371">
        <f t="shared" si="71"/>
        <v>98.567579226813507</v>
      </c>
      <c r="Q254" s="371">
        <f t="shared" si="72"/>
        <v>-90.043254062769023</v>
      </c>
      <c r="R254" s="12">
        <f t="shared" si="73"/>
        <v>89.956745937230977</v>
      </c>
      <c r="S254" s="57">
        <f t="shared" si="74"/>
        <v>2.217737717486166E-3</v>
      </c>
      <c r="T254" s="12">
        <f t="shared" si="57"/>
        <v>98.567579226813507</v>
      </c>
    </row>
    <row r="255" spans="1:20" x14ac:dyDescent="0.25">
      <c r="A255" s="57">
        <f t="shared" si="58"/>
        <v>13.987407978445482</v>
      </c>
      <c r="B255" s="12">
        <f t="shared" si="75"/>
        <v>2.2261651208126136</v>
      </c>
      <c r="C255" s="57" t="str">
        <f t="shared" si="59"/>
        <v>-64.0152122738943-84475.669719602i</v>
      </c>
      <c r="D255" s="57" t="str">
        <f t="shared" si="60"/>
        <v>3.89999999980924-14298.5748817588i</v>
      </c>
      <c r="E255" s="57" t="str">
        <f t="shared" si="61"/>
        <v>162.469524437386-0.00625694041214921i</v>
      </c>
      <c r="F255" s="57" t="str">
        <f t="shared" si="62"/>
        <v>3.83983983972907-29818.516150261i</v>
      </c>
      <c r="G255" s="57" t="str">
        <f t="shared" si="63"/>
        <v>0.999999999971151-5.37116466356812E-06i</v>
      </c>
      <c r="H255" s="57" t="str">
        <f t="shared" si="64"/>
        <v>165.000010249407+0.159243496582529i</v>
      </c>
      <c r="I255" s="57" t="str">
        <f t="shared" si="65"/>
        <v>15.182785280467-13879.6797593715i</v>
      </c>
      <c r="K255" s="57" t="str">
        <f t="shared" si="66"/>
        <v>0.0727272004685133-0.0000721481339646174i</v>
      </c>
      <c r="L255" s="57" t="str">
        <f t="shared" si="67"/>
        <v>0.000125-225.387371602827i</v>
      </c>
      <c r="M255" s="57" t="str">
        <f t="shared" si="68"/>
        <v>0.0015-108.651784608536i</v>
      </c>
      <c r="N255" s="57">
        <f t="shared" si="69"/>
        <v>89.956581571971896</v>
      </c>
      <c r="O255" s="57">
        <f t="shared" si="70"/>
        <v>98.534635364531397</v>
      </c>
      <c r="P255" s="371">
        <f t="shared" si="71"/>
        <v>98.534635364531397</v>
      </c>
      <c r="Q255" s="371">
        <f t="shared" si="72"/>
        <v>-90.043418428028104</v>
      </c>
      <c r="R255" s="12">
        <f t="shared" si="73"/>
        <v>89.956581571971896</v>
      </c>
      <c r="S255" s="57">
        <f t="shared" si="74"/>
        <v>2.2261651208126138E-3</v>
      </c>
      <c r="T255" s="12">
        <f t="shared" si="57"/>
        <v>98.534635364531397</v>
      </c>
    </row>
    <row r="256" spans="1:20" x14ac:dyDescent="0.25">
      <c r="A256" s="57">
        <f t="shared" si="58"/>
        <v>14.040560128763575</v>
      </c>
      <c r="B256" s="12">
        <f t="shared" si="75"/>
        <v>2.2346245482717015</v>
      </c>
      <c r="C256" s="57" t="str">
        <f t="shared" si="59"/>
        <v>-64.0152116980695-84155.8768563281i</v>
      </c>
      <c r="D256" s="57" t="str">
        <f t="shared" si="60"/>
        <v>3.89999999980779-14244.445987215i</v>
      </c>
      <c r="E256" s="57" t="str">
        <f t="shared" si="61"/>
        <v>162.469524342019-0.00628071667424099i</v>
      </c>
      <c r="F256" s="57" t="str">
        <f t="shared" si="62"/>
        <v>3.83983983972821-29705.634738412i</v>
      </c>
      <c r="G256" s="57" t="str">
        <f t="shared" si="63"/>
        <v>0.999999999970931-5.39157508928848E-06i</v>
      </c>
      <c r="H256" s="57" t="str">
        <f t="shared" si="64"/>
        <v>165.00001032745+0.159848621899465i</v>
      </c>
      <c r="I256" s="57" t="str">
        <f t="shared" si="65"/>
        <v>15.1827852838901-13827.1366336668i</v>
      </c>
      <c r="K256" s="57" t="str">
        <f t="shared" si="66"/>
        <v>0.0727271999183041-0.000072422296320515i</v>
      </c>
      <c r="L256" s="57" t="str">
        <f t="shared" si="67"/>
        <v>0.000125-224.534141863744i</v>
      </c>
      <c r="M256" s="57" t="str">
        <f t="shared" si="68"/>
        <v>0.0015-108.240470819422i</v>
      </c>
      <c r="N256" s="57">
        <f t="shared" si="69"/>
        <v>89.956416582126863</v>
      </c>
      <c r="O256" s="57">
        <f t="shared" si="70"/>
        <v>98.501691501979963</v>
      </c>
      <c r="P256" s="371">
        <f t="shared" si="71"/>
        <v>98.501691501979963</v>
      </c>
      <c r="Q256" s="371">
        <f t="shared" si="72"/>
        <v>-90.043583417873137</v>
      </c>
      <c r="R256" s="12">
        <f t="shared" si="73"/>
        <v>89.956416582126863</v>
      </c>
      <c r="S256" s="57">
        <f t="shared" si="74"/>
        <v>2.2346245482717016E-3</v>
      </c>
      <c r="T256" s="12">
        <f t="shared" si="57"/>
        <v>98.501691501979963</v>
      </c>
    </row>
    <row r="257" spans="1:20" x14ac:dyDescent="0.25">
      <c r="A257" s="57">
        <f t="shared" si="58"/>
        <v>14.093914257252877</v>
      </c>
      <c r="B257" s="12">
        <f t="shared" si="75"/>
        <v>2.2431161215551341</v>
      </c>
      <c r="C257" s="57" t="str">
        <f t="shared" si="59"/>
        <v>-64.0152111178593-83837.2946035963i</v>
      </c>
      <c r="D257" s="57" t="str">
        <f t="shared" si="60"/>
        <v>3.89999999980633-14190.522003809i</v>
      </c>
      <c r="E257" s="57" t="str">
        <f t="shared" si="61"/>
        <v>162.469524245927-0.00630458328485206i</v>
      </c>
      <c r="F257" s="57" t="str">
        <f t="shared" si="62"/>
        <v>3.83983983972736-29593.1806520917i</v>
      </c>
      <c r="G257" s="57" t="str">
        <f t="shared" si="63"/>
        <v>0.99999999997071-5.41206307462659E-06i</v>
      </c>
      <c r="H257" s="57" t="str">
        <f t="shared" si="64"/>
        <v>165.000010406089+0.160456046692946i</v>
      </c>
      <c r="I257" s="57" t="str">
        <f t="shared" si="65"/>
        <v>15.1827852873391-13774.7924159648i</v>
      </c>
      <c r="K257" s="57" t="str">
        <f t="shared" si="66"/>
        <v>0.0727271993639049-0.0000726975004870338i</v>
      </c>
      <c r="L257" s="57" t="str">
        <f t="shared" si="67"/>
        <v>0.000125-223.684142123675i</v>
      </c>
      <c r="M257" s="57" t="str">
        <f t="shared" si="68"/>
        <v>0.0015-107.83071410582i</v>
      </c>
      <c r="N257" s="57">
        <f t="shared" si="69"/>
        <v>89.956250965322539</v>
      </c>
      <c r="O257" s="57">
        <f t="shared" si="70"/>
        <v>98.468747639157243</v>
      </c>
      <c r="P257" s="371">
        <f t="shared" si="71"/>
        <v>98.468747639157243</v>
      </c>
      <c r="Q257" s="371">
        <f t="shared" si="72"/>
        <v>-90.043749034677461</v>
      </c>
      <c r="R257" s="12">
        <f t="shared" si="73"/>
        <v>89.956250965322539</v>
      </c>
      <c r="S257" s="57">
        <f t="shared" si="74"/>
        <v>2.2431161215551339E-3</v>
      </c>
      <c r="T257" s="12">
        <f t="shared" si="57"/>
        <v>98.468747639157243</v>
      </c>
    </row>
    <row r="258" spans="1:20" x14ac:dyDescent="0.25">
      <c r="A258" s="57">
        <f t="shared" si="58"/>
        <v>14.147471131430439</v>
      </c>
      <c r="B258" s="12">
        <f t="shared" si="75"/>
        <v>2.2516399628170438</v>
      </c>
      <c r="C258" s="57" t="str">
        <f t="shared" si="59"/>
        <v>-64.0152105332334-83519.9183784943i</v>
      </c>
      <c r="D258" s="57" t="str">
        <f t="shared" si="60"/>
        <v>3.89999999980487-14136.8021558262i</v>
      </c>
      <c r="E258" s="57" t="str">
        <f t="shared" si="61"/>
        <v>162.469524149103-0.00632854058729398i</v>
      </c>
      <c r="F258" s="57" t="str">
        <f t="shared" si="62"/>
        <v>3.8398398397265-29481.1522736104i</v>
      </c>
      <c r="G258" s="57" t="str">
        <f t="shared" si="63"/>
        <v>0.999999999970486-5.43262891430895E-06i</v>
      </c>
      <c r="H258" s="57" t="str">
        <f t="shared" si="64"/>
        <v>165.000010485325+0.161065779700991i</v>
      </c>
      <c r="I258" s="57" t="str">
        <f t="shared" si="65"/>
        <v>15.1827852908146-13722.6463532762i</v>
      </c>
      <c r="K258" s="57" t="str">
        <f t="shared" si="66"/>
        <v>0.0727271988052846-0.0000729737504229843i</v>
      </c>
      <c r="L258" s="57" t="str">
        <f t="shared" si="67"/>
        <v>0.000125-222.837360155085i</v>
      </c>
      <c r="M258" s="57" t="str">
        <f t="shared" si="68"/>
        <v>0.0015-107.422508573242i</v>
      </c>
      <c r="N258" s="57">
        <f t="shared" si="69"/>
        <v>89.956084719176431</v>
      </c>
      <c r="O258" s="57">
        <f t="shared" si="70"/>
        <v>98.435803776061249</v>
      </c>
      <c r="P258" s="371">
        <f t="shared" si="71"/>
        <v>98.435803776061249</v>
      </c>
      <c r="Q258" s="371">
        <f t="shared" si="72"/>
        <v>-90.043915280823569</v>
      </c>
      <c r="R258" s="12">
        <f t="shared" si="73"/>
        <v>89.956084719176431</v>
      </c>
      <c r="S258" s="57">
        <f t="shared" si="74"/>
        <v>2.2516399628170437E-3</v>
      </c>
      <c r="T258" s="12">
        <f t="shared" si="57"/>
        <v>98.435803776061249</v>
      </c>
    </row>
    <row r="259" spans="1:20" x14ac:dyDescent="0.25">
      <c r="A259" s="57">
        <f t="shared" si="58"/>
        <v>14.201231521729875</v>
      </c>
      <c r="B259" s="12">
        <f t="shared" si="75"/>
        <v>2.2601961946757485</v>
      </c>
      <c r="C259" s="57" t="str">
        <f t="shared" si="59"/>
        <v>-64.0152099441549-83203.7436154572i</v>
      </c>
      <c r="D259" s="57" t="str">
        <f t="shared" si="60"/>
        <v>3.89999999980337-14083.2856704884i</v>
      </c>
      <c r="E259" s="57" t="str">
        <f t="shared" si="61"/>
        <v>162.469524051542-0.00635258892618033i</v>
      </c>
      <c r="F259" s="57" t="str">
        <f t="shared" si="62"/>
        <v>3.83983983972564-29369.5479914017i</v>
      </c>
      <c r="G259" s="57" t="str">
        <f t="shared" si="63"/>
        <v>0.999999999970262-0.0000054532729041821i</v>
      </c>
      <c r="H259" s="57" t="str">
        <f t="shared" si="64"/>
        <v>165.000010565165+0.161677829694816i</v>
      </c>
      <c r="I259" s="57" t="str">
        <f t="shared" si="65"/>
        <v>15.1827852943164-13670.6976954623i</v>
      </c>
      <c r="K259" s="57" t="str">
        <f t="shared" si="66"/>
        <v>0.0727271982424104-0.0000732510501022147i</v>
      </c>
      <c r="L259" s="57" t="str">
        <f t="shared" si="67"/>
        <v>0.000125-221.993783776733i</v>
      </c>
      <c r="M259" s="57" t="str">
        <f t="shared" si="68"/>
        <v>0.0015-107.015848349513i</v>
      </c>
      <c r="N259" s="57">
        <f t="shared" si="69"/>
        <v>89.955917841297094</v>
      </c>
      <c r="O259" s="57">
        <f t="shared" si="70"/>
        <v>98.402859912689721</v>
      </c>
      <c r="P259" s="371">
        <f t="shared" si="71"/>
        <v>98.402859912689721</v>
      </c>
      <c r="Q259" s="371">
        <f t="shared" si="72"/>
        <v>-90.044082158702906</v>
      </c>
      <c r="R259" s="12">
        <f t="shared" si="73"/>
        <v>89.955917841297094</v>
      </c>
      <c r="S259" s="57">
        <f t="shared" si="74"/>
        <v>2.2601961946757485E-3</v>
      </c>
      <c r="T259" s="12">
        <f t="shared" si="57"/>
        <v>98.402859912689721</v>
      </c>
    </row>
    <row r="260" spans="1:20" x14ac:dyDescent="0.25">
      <c r="A260" s="57">
        <f t="shared" si="58"/>
        <v>14.255196201512447</v>
      </c>
      <c r="B260" s="12">
        <f t="shared" si="75"/>
        <v>2.2687849402155162</v>
      </c>
      <c r="C260" s="57" t="str">
        <f t="shared" si="59"/>
        <v>-64.0152093505879-82888.7657662049i</v>
      </c>
      <c r="D260" s="57" t="str">
        <f t="shared" si="60"/>
        <v>3.89999999980188-14029.9717779431i</v>
      </c>
      <c r="E260" s="57" t="str">
        <f t="shared" si="61"/>
        <v>162.469523953236-0.00637672864743101i</v>
      </c>
      <c r="F260" s="57" t="str">
        <f t="shared" si="62"/>
        <v>3.83983983972479-29258.3662000013i</v>
      </c>
      <c r="G260" s="57" t="str">
        <f t="shared" si="63"/>
        <v>0.999999999970035-5.47399534121675E-06i</v>
      </c>
      <c r="H260" s="57" t="str">
        <f t="shared" si="64"/>
        <v>165.000010645613+0.16229220547897i</v>
      </c>
      <c r="I260" s="57" t="str">
        <f t="shared" si="65"/>
        <v>15.1827852978448-13618.9456952246i</v>
      </c>
      <c r="K260" s="57" t="str">
        <f t="shared" si="66"/>
        <v>0.0727271976752506-0.000073529403513676i</v>
      </c>
      <c r="L260" s="57" t="str">
        <f t="shared" si="67"/>
        <v>0.000125-221.15340085349i</v>
      </c>
      <c r="M260" s="57" t="str">
        <f t="shared" si="68"/>
        <v>0.0015-106.610727584692i</v>
      </c>
      <c r="N260" s="57">
        <f t="shared" si="69"/>
        <v>89.955750329283973</v>
      </c>
      <c r="O260" s="57">
        <f t="shared" si="70"/>
        <v>98.369916049040583</v>
      </c>
      <c r="P260" s="371">
        <f t="shared" si="71"/>
        <v>98.369916049040583</v>
      </c>
      <c r="Q260" s="371">
        <f t="shared" si="72"/>
        <v>-90.044249670716027</v>
      </c>
      <c r="R260" s="12">
        <f t="shared" si="73"/>
        <v>89.955750329283973</v>
      </c>
      <c r="S260" s="57">
        <f t="shared" si="74"/>
        <v>2.2687849402155164E-3</v>
      </c>
      <c r="T260" s="12">
        <f t="shared" si="57"/>
        <v>98.369916049040583</v>
      </c>
    </row>
    <row r="261" spans="1:20" x14ac:dyDescent="0.25">
      <c r="A261" s="57">
        <f t="shared" si="58"/>
        <v>14.309365947078195</v>
      </c>
      <c r="B261" s="12">
        <f t="shared" si="75"/>
        <v>2.2774063229883352</v>
      </c>
      <c r="C261" s="57" t="str">
        <f t="shared" si="59"/>
        <v>-64.0152087525047-82574.9802996768i</v>
      </c>
      <c r="D261" s="57" t="str">
        <f t="shared" si="60"/>
        <v>3.89999999980036-13976.859711252i</v>
      </c>
      <c r="E261" s="57" t="str">
        <f t="shared" si="61"/>
        <v>162.469523854184-0.00640096009829134i</v>
      </c>
      <c r="F261" s="57" t="str">
        <f t="shared" si="62"/>
        <v>3.83983983972391-29147.6053000212i</v>
      </c>
      <c r="G261" s="57" t="str">
        <f t="shared" si="63"/>
        <v>0.999999999969807-5.49479652351213E-06i</v>
      </c>
      <c r="H261" s="57" t="str">
        <f t="shared" si="64"/>
        <v>165.000010726674+0.162908915891464i</v>
      </c>
      <c r="I261" s="57" t="str">
        <f t="shared" si="65"/>
        <v>15.1827853014001-13567.3896080927i</v>
      </c>
      <c r="K261" s="57" t="str">
        <f t="shared" si="66"/>
        <v>0.0727271971037719-0.0000738088146614764i</v>
      </c>
      <c r="L261" s="57" t="str">
        <f t="shared" si="67"/>
        <v>0.000125-220.316199296165i</v>
      </c>
      <c r="M261" s="57" t="str">
        <f t="shared" si="68"/>
        <v>0.0015-106.207140450978i</v>
      </c>
      <c r="N261" s="57">
        <f t="shared" si="69"/>
        <v>89.955582180727347</v>
      </c>
      <c r="O261" s="57">
        <f t="shared" si="70"/>
        <v>98.336972185111875</v>
      </c>
      <c r="P261" s="371">
        <f t="shared" si="71"/>
        <v>98.336972185111875</v>
      </c>
      <c r="Q261" s="371">
        <f t="shared" si="72"/>
        <v>-90.044417819272653</v>
      </c>
      <c r="R261" s="12">
        <f t="shared" si="73"/>
        <v>89.955582180727347</v>
      </c>
      <c r="S261" s="57">
        <f t="shared" si="74"/>
        <v>2.2774063229883353E-3</v>
      </c>
      <c r="T261" s="12">
        <f t="shared" si="57"/>
        <v>98.336972185111875</v>
      </c>
    </row>
    <row r="262" spans="1:20" x14ac:dyDescent="0.25">
      <c r="A262" s="57">
        <f t="shared" si="58"/>
        <v>14.363741537677093</v>
      </c>
      <c r="B262" s="12">
        <f t="shared" si="75"/>
        <v>2.286060467015691</v>
      </c>
      <c r="C262" s="57" t="str">
        <f t="shared" si="59"/>
        <v>-64.0152081498662-82262.3827019624i</v>
      </c>
      <c r="D262" s="57" t="str">
        <f t="shared" si="60"/>
        <v>3.89999999979884-13923.9487063802i</v>
      </c>
      <c r="E262" s="57" t="str">
        <f t="shared" si="61"/>
        <v>162.469523754376-0.00642528362731294i</v>
      </c>
      <c r="F262" s="57" t="str">
        <f t="shared" si="62"/>
        <v>3.83983983972301-29037.263698129i</v>
      </c>
      <c r="G262" s="57" t="str">
        <f t="shared" si="63"/>
        <v>0.999999999969577-0.0000055156767503002i</v>
      </c>
      <c r="H262" s="57" t="str">
        <f t="shared" si="64"/>
        <v>165.00001080835+0.163527969803887i</v>
      </c>
      <c r="I262" s="57" t="str">
        <f t="shared" si="65"/>
        <v>15.1827853049825-13516.0286924152i</v>
      </c>
      <c r="K262" s="57" t="str">
        <f t="shared" si="66"/>
        <v>0.0727271965279423-0.0000740892875649383i</v>
      </c>
      <c r="L262" s="57" t="str">
        <f t="shared" si="67"/>
        <v>0.000125-219.482167061332i</v>
      </c>
      <c r="M262" s="57" t="str">
        <f t="shared" si="68"/>
        <v>0.0015-105.805081142636i</v>
      </c>
      <c r="N262" s="57">
        <f t="shared" si="69"/>
        <v>89.955413393208445</v>
      </c>
      <c r="O262" s="57">
        <f t="shared" si="70"/>
        <v>98.30402832090131</v>
      </c>
      <c r="P262" s="371">
        <f t="shared" si="71"/>
        <v>98.30402832090131</v>
      </c>
      <c r="Q262" s="371">
        <f t="shared" si="72"/>
        <v>-90.044586606791555</v>
      </c>
      <c r="R262" s="12">
        <f t="shared" si="73"/>
        <v>89.955413393208445</v>
      </c>
      <c r="S262" s="57">
        <f t="shared" si="74"/>
        <v>2.2860604670156908E-3</v>
      </c>
      <c r="T262" s="12">
        <f t="shared" si="57"/>
        <v>98.30402832090131</v>
      </c>
    </row>
    <row r="263" spans="1:20" x14ac:dyDescent="0.25">
      <c r="A263" s="57">
        <f t="shared" si="58"/>
        <v>14.418323755520266</v>
      </c>
      <c r="B263" s="12">
        <f t="shared" si="75"/>
        <v>2.2947474967903507</v>
      </c>
      <c r="C263" s="57" t="str">
        <f t="shared" si="59"/>
        <v>-64.0152075426379-81950.9684762399i</v>
      </c>
      <c r="D263" s="57" t="str">
        <f t="shared" si="60"/>
        <v>3.8999999997973-13871.2380021851i</v>
      </c>
      <c r="E263" s="57" t="str">
        <f t="shared" si="61"/>
        <v>162.469523653809-0.00644969958437914i</v>
      </c>
      <c r="F263" s="57" t="str">
        <f t="shared" si="62"/>
        <v>3.83983983972213-28927.3398070235i</v>
      </c>
      <c r="G263" s="57" t="str">
        <f t="shared" si="63"/>
        <v>0.999999999969346-5.53663632195006E-06i</v>
      </c>
      <c r="H263" s="57" t="str">
        <f t="shared" si="64"/>
        <v>165.000010890651+0.164149376121544i</v>
      </c>
      <c r="I263" s="57" t="str">
        <f t="shared" si="65"/>
        <v>15.1827853085922-13464.8622093483i</v>
      </c>
      <c r="K263" s="57" t="str">
        <f t="shared" si="66"/>
        <v>0.0727271959477273-0.0000743708262586547i</v>
      </c>
      <c r="L263" s="57" t="str">
        <f t="shared" si="67"/>
        <v>0.000125-218.651292151157i</v>
      </c>
      <c r="M263" s="57" t="str">
        <f t="shared" si="68"/>
        <v>0.0015-105.404543875908i</v>
      </c>
      <c r="N263" s="57">
        <f t="shared" si="69"/>
        <v>89.955243964299157</v>
      </c>
      <c r="O263" s="57">
        <f t="shared" si="70"/>
        <v>98.271084456406754</v>
      </c>
      <c r="P263" s="371">
        <f t="shared" si="71"/>
        <v>98.271084456406754</v>
      </c>
      <c r="Q263" s="371">
        <f t="shared" si="72"/>
        <v>-90.044756035700843</v>
      </c>
      <c r="R263" s="12">
        <f t="shared" si="73"/>
        <v>89.955243964299157</v>
      </c>
      <c r="S263" s="57">
        <f t="shared" si="74"/>
        <v>2.2947474967903508E-3</v>
      </c>
      <c r="T263" s="12">
        <f t="shared" si="57"/>
        <v>98.271084456406754</v>
      </c>
    </row>
    <row r="264" spans="1:20" x14ac:dyDescent="0.25">
      <c r="A264" s="57">
        <f t="shared" si="58"/>
        <v>14.473113385791242</v>
      </c>
      <c r="B264" s="12">
        <f t="shared" si="75"/>
        <v>2.3034675372781539</v>
      </c>
      <c r="C264" s="57" t="str">
        <f t="shared" si="59"/>
        <v>-64.0152069307888-81640.7331427139i</v>
      </c>
      <c r="D264" s="57" t="str">
        <f t="shared" si="60"/>
        <v>3.89999999979578-13818.7268404057i</v>
      </c>
      <c r="E264" s="57" t="str">
        <f t="shared" si="61"/>
        <v>162.469523552477-0.00647420832070277i</v>
      </c>
      <c r="F264" s="57" t="str">
        <f t="shared" si="62"/>
        <v>3.83983983972123-28817.8320454129i</v>
      </c>
      <c r="G264" s="57" t="str">
        <f t="shared" si="63"/>
        <v>0.999999999969112-5.55767553997218E-06i</v>
      </c>
      <c r="H264" s="57" t="str">
        <f t="shared" si="64"/>
        <v>165.000010973576+0.164773143783578i</v>
      </c>
      <c r="I264" s="57" t="str">
        <f t="shared" si="65"/>
        <v>15.1827853122293-13413.8894228445i</v>
      </c>
      <c r="K264" s="57" t="str">
        <f t="shared" si="66"/>
        <v>0.072727195363095-0.0000746534347925534i</v>
      </c>
      <c r="L264" s="57" t="str">
        <f t="shared" si="67"/>
        <v>0.000125-217.823562613227i</v>
      </c>
      <c r="M264" s="57" t="str">
        <f t="shared" si="68"/>
        <v>0.0015-105.00552288893i</v>
      </c>
      <c r="N264" s="57">
        <f t="shared" si="69"/>
        <v>89.955073891562293</v>
      </c>
      <c r="O264" s="57">
        <f t="shared" si="70"/>
        <v>98.238140591626291</v>
      </c>
      <c r="P264" s="371">
        <f t="shared" si="71"/>
        <v>98.238140591626291</v>
      </c>
      <c r="Q264" s="371">
        <f t="shared" si="72"/>
        <v>-90.044926108437707</v>
      </c>
      <c r="R264" s="12">
        <f t="shared" si="73"/>
        <v>89.955073891562293</v>
      </c>
      <c r="S264" s="57">
        <f t="shared" si="74"/>
        <v>2.3034675372781538E-3</v>
      </c>
      <c r="T264" s="12">
        <f t="shared" si="57"/>
        <v>98.238140591626291</v>
      </c>
    </row>
    <row r="265" spans="1:20" x14ac:dyDescent="0.25">
      <c r="A265" s="57">
        <f t="shared" si="58"/>
        <v>14.528111216657248</v>
      </c>
      <c r="B265" s="12">
        <f t="shared" si="75"/>
        <v>2.3122207139198108</v>
      </c>
      <c r="C265" s="57" t="str">
        <f t="shared" si="59"/>
        <v>-64.0152063142799-81331.6722385421i</v>
      </c>
      <c r="D265" s="57" t="str">
        <f t="shared" si="60"/>
        <v>3.89999999979422-13766.4144656512i</v>
      </c>
      <c r="E265" s="57" t="str">
        <f t="shared" si="61"/>
        <v>162.469523450373-0.0064988101888257i</v>
      </c>
      <c r="F265" s="57" t="str">
        <f t="shared" si="62"/>
        <v>3.83983983972035-28708.7388379911i</v>
      </c>
      <c r="G265" s="57" t="str">
        <f t="shared" si="63"/>
        <v>0.999999999968877-5.57879470702275E-06i</v>
      </c>
      <c r="H265" s="57" t="str">
        <f t="shared" si="64"/>
        <v>165.000011057135+0.165399281763106i</v>
      </c>
      <c r="I265" s="57" t="str">
        <f t="shared" si="65"/>
        <v>15.1827853158944-13363.1095996437i</v>
      </c>
      <c r="K265" s="57" t="str">
        <f t="shared" si="66"/>
        <v>0.0727271947740104-0.0000749371172319471i</v>
      </c>
      <c r="L265" s="57" t="str">
        <f t="shared" si="67"/>
        <v>0.000125-216.998966540374i</v>
      </c>
      <c r="M265" s="57" t="str">
        <f t="shared" si="68"/>
        <v>0.0015-104.608012441651i</v>
      </c>
      <c r="N265" s="57">
        <f t="shared" si="69"/>
        <v>89.954903172551283</v>
      </c>
      <c r="O265" s="57">
        <f t="shared" si="70"/>
        <v>98.205196726557475</v>
      </c>
      <c r="P265" s="371">
        <f t="shared" si="71"/>
        <v>98.205196726557475</v>
      </c>
      <c r="Q265" s="371">
        <f t="shared" si="72"/>
        <v>-90.045096827448717</v>
      </c>
      <c r="R265" s="12">
        <f t="shared" si="73"/>
        <v>89.954903172551283</v>
      </c>
      <c r="S265" s="57">
        <f t="shared" si="74"/>
        <v>2.3122207139198107E-3</v>
      </c>
      <c r="T265" s="12">
        <f t="shared" si="57"/>
        <v>98.205196726557475</v>
      </c>
    </row>
    <row r="266" spans="1:20" x14ac:dyDescent="0.25">
      <c r="A266" s="57">
        <f t="shared" si="58"/>
        <v>14.583318039280547</v>
      </c>
      <c r="B266" s="12">
        <f t="shared" si="75"/>
        <v>2.3210071526327063</v>
      </c>
      <c r="C266" s="57" t="str">
        <f t="shared" si="59"/>
        <v>-64.0152056930754-81023.7813177797i</v>
      </c>
      <c r="D266" s="57" t="str">
        <f t="shared" si="60"/>
        <v>3.89999999979266-13714.3001253904i</v>
      </c>
      <c r="E266" s="57" t="str">
        <f t="shared" si="61"/>
        <v>162.46952334749-0.00652350554263304i</v>
      </c>
      <c r="F266" s="57" t="str">
        <f t="shared" si="62"/>
        <v>3.83983983971943-28600.0586154156i</v>
      </c>
      <c r="G266" s="57" t="str">
        <f t="shared" si="63"/>
        <v>0.99999999996864-5.59999412690811E-06i</v>
      </c>
      <c r="H266" s="57" t="str">
        <f t="shared" si="64"/>
        <v>165.000011141328+0.166027799067333i</v>
      </c>
      <c r="I266" s="57" t="str">
        <f t="shared" si="65"/>
        <v>15.1827853195871-13312.5220092606i</v>
      </c>
      <c r="K266" s="57" t="str">
        <f t="shared" si="66"/>
        <v>0.0727271941804409-0.0000752218776575986i</v>
      </c>
      <c r="L266" s="57" t="str">
        <f t="shared" si="67"/>
        <v>0.000125-216.177492070506i</v>
      </c>
      <c r="M266" s="57" t="str">
        <f t="shared" si="68"/>
        <v>0.0015-104.212006815751i</v>
      </c>
      <c r="N266" s="57">
        <f t="shared" si="69"/>
        <v>89.954731804810351</v>
      </c>
      <c r="O266" s="57">
        <f t="shared" si="70"/>
        <v>98.172252861198089</v>
      </c>
      <c r="P266" s="371">
        <f t="shared" si="71"/>
        <v>98.172252861198089</v>
      </c>
      <c r="Q266" s="371">
        <f t="shared" si="72"/>
        <v>-90.045268195189649</v>
      </c>
      <c r="R266" s="12">
        <f t="shared" si="73"/>
        <v>89.954731804810351</v>
      </c>
      <c r="S266" s="57">
        <f t="shared" si="74"/>
        <v>2.3210071526327063E-3</v>
      </c>
      <c r="T266" s="12">
        <f t="shared" si="57"/>
        <v>98.172252861198089</v>
      </c>
    </row>
    <row r="267" spans="1:20" x14ac:dyDescent="0.25">
      <c r="A267" s="57">
        <f t="shared" si="58"/>
        <v>14.638734647829814</v>
      </c>
      <c r="B267" s="12">
        <f t="shared" si="75"/>
        <v>2.3298269798127107</v>
      </c>
      <c r="C267" s="57" t="str">
        <f t="shared" si="59"/>
        <v>-64.0152050671415-80717.0559513133i</v>
      </c>
      <c r="D267" s="57" t="str">
        <f t="shared" si="60"/>
        <v>3.89999999979106-13662.3830699411i</v>
      </c>
      <c r="E267" s="57" t="str">
        <f t="shared" si="61"/>
        <v>162.469523243825-0.00654829473735778i</v>
      </c>
      <c r="F267" s="57" t="str">
        <f t="shared" si="62"/>
        <v>3.83983983971851-28491.789814285i</v>
      </c>
      <c r="G267" s="57" t="str">
        <f t="shared" si="63"/>
        <v>0.999999999968401-5.62127410458902E-06i</v>
      </c>
      <c r="H267" s="57" t="str">
        <f t="shared" si="64"/>
        <v>165.000011226163+0.1666587047377i</v>
      </c>
      <c r="I267" s="57" t="str">
        <f t="shared" si="65"/>
        <v>15.182785323308-13262.125923976i</v>
      </c>
      <c r="K267" s="57" t="str">
        <f t="shared" si="66"/>
        <v>0.0727271935823513-0.0000755077201657737i</v>
      </c>
      <c r="L267" s="57" t="str">
        <f t="shared" si="67"/>
        <v>0.000125-215.359127386437i</v>
      </c>
      <c r="M267" s="57" t="str">
        <f t="shared" si="68"/>
        <v>0.0015-103.817500314556i</v>
      </c>
      <c r="N267" s="57">
        <f t="shared" si="69"/>
        <v>89.954559785874309</v>
      </c>
      <c r="O267" s="57">
        <f t="shared" si="70"/>
        <v>98.139308995546031</v>
      </c>
      <c r="P267" s="371">
        <f t="shared" si="71"/>
        <v>98.139308995546031</v>
      </c>
      <c r="Q267" s="371">
        <f t="shared" si="72"/>
        <v>-90.045440214125691</v>
      </c>
      <c r="R267" s="12">
        <f t="shared" si="73"/>
        <v>89.954559785874309</v>
      </c>
      <c r="S267" s="57">
        <f t="shared" si="74"/>
        <v>2.3298269798127107E-3</v>
      </c>
      <c r="T267" s="12">
        <f t="shared" si="57"/>
        <v>98.139308995546031</v>
      </c>
    </row>
    <row r="268" spans="1:20" x14ac:dyDescent="0.25">
      <c r="A268" s="57">
        <f t="shared" si="58"/>
        <v>14.694361839491567</v>
      </c>
      <c r="B268" s="12">
        <f t="shared" si="75"/>
        <v>2.3386803223359989</v>
      </c>
      <c r="C268" s="57" t="str">
        <f t="shared" si="59"/>
        <v>-64.0152044364414-80411.4917267958i</v>
      </c>
      <c r="D268" s="57" t="str">
        <f t="shared" si="60"/>
        <v>3.89999999978946-13610.6625524591i</v>
      </c>
      <c r="E268" s="57" t="str">
        <f t="shared" si="61"/>
        <v>162.46952313937-0.00657317812957523i</v>
      </c>
      <c r="F268" s="57" t="str">
        <f t="shared" si="62"/>
        <v>3.83983983971758-28383.9308771162i</v>
      </c>
      <c r="G268" s="57" t="str">
        <f t="shared" si="63"/>
        <v>0.999999999968161-0.0000056426349461851i</v>
      </c>
      <c r="H268" s="57" t="str">
        <f t="shared" si="64"/>
        <v>165.000011311644+0.167292007850003i</v>
      </c>
      <c r="I268" s="57" t="str">
        <f t="shared" si="65"/>
        <v>15.1827853270572-13211.9206188252i</v>
      </c>
      <c r="K268" s="57" t="str">
        <f t="shared" si="66"/>
        <v>0.0727271929797079-0.0000757946488683064i</v>
      </c>
      <c r="L268" s="57" t="str">
        <f t="shared" si="67"/>
        <v>0.000125-214.543860715718i</v>
      </c>
      <c r="M268" s="57" t="str">
        <f t="shared" si="68"/>
        <v>0.0015-103.424487262957i</v>
      </c>
      <c r="N268" s="57">
        <f t="shared" si="69"/>
        <v>89.95438711326868</v>
      </c>
      <c r="O268" s="57">
        <f t="shared" si="70"/>
        <v>98.106365129599084</v>
      </c>
      <c r="P268" s="371">
        <f t="shared" si="71"/>
        <v>98.106365129599084</v>
      </c>
      <c r="Q268" s="371">
        <f t="shared" si="72"/>
        <v>-90.04561288673132</v>
      </c>
      <c r="R268" s="12">
        <f t="shared" si="73"/>
        <v>89.95438711326868</v>
      </c>
      <c r="S268" s="57">
        <f t="shared" si="74"/>
        <v>2.3386803223359987E-3</v>
      </c>
      <c r="T268" s="12">
        <f t="shared" si="57"/>
        <v>98.106365129599084</v>
      </c>
    </row>
    <row r="269" spans="1:20" x14ac:dyDescent="0.25">
      <c r="A269" s="57">
        <f t="shared" si="58"/>
        <v>14.750200414481634</v>
      </c>
      <c r="B269" s="12">
        <f t="shared" si="75"/>
        <v>2.3475673075608756</v>
      </c>
      <c r="C269" s="57" t="str">
        <f t="shared" si="59"/>
        <v>-64.0152038009378-80107.0842485828i</v>
      </c>
      <c r="D269" s="57" t="str">
        <f t="shared" si="60"/>
        <v>3.89999999978788-13559.1378289274i</v>
      </c>
      <c r="E269" s="57" t="str">
        <f t="shared" si="61"/>
        <v>162.46952303412-0.00659815607722i</v>
      </c>
      <c r="F269" s="57" t="str">
        <f t="shared" si="62"/>
        <v>3.83983983971667-28276.4802523225i</v>
      </c>
      <c r="G269" s="57" t="str">
        <f t="shared" si="63"/>
        <v>0.999999999967918-5.66407695897924E-06i</v>
      </c>
      <c r="H269" s="57" t="str">
        <f t="shared" si="64"/>
        <v>165.000011397776+0.167927717514524i</v>
      </c>
      <c r="I269" s="57" t="str">
        <f t="shared" si="65"/>
        <v>15.1827853308349-13161.9053715882i</v>
      </c>
      <c r="K269" s="57" t="str">
        <f t="shared" si="66"/>
        <v>0.0727271923724753-0.0000760826678926516i</v>
      </c>
      <c r="L269" s="57" t="str">
        <f t="shared" si="67"/>
        <v>0.000125-213.731680330462i</v>
      </c>
      <c r="M269" s="57" t="str">
        <f t="shared" si="68"/>
        <v>0.0015-103.032962007329i</v>
      </c>
      <c r="N269" s="57">
        <f t="shared" si="69"/>
        <v>89.954213784509534</v>
      </c>
      <c r="O269" s="57">
        <f t="shared" si="70"/>
        <v>98.073421263354973</v>
      </c>
      <c r="P269" s="371">
        <f t="shared" si="71"/>
        <v>98.073421263354973</v>
      </c>
      <c r="Q269" s="371">
        <f t="shared" si="72"/>
        <v>-90.045786215490466</v>
      </c>
      <c r="R269" s="12">
        <f t="shared" si="73"/>
        <v>89.954213784509534</v>
      </c>
      <c r="S269" s="57">
        <f t="shared" si="74"/>
        <v>2.3475673075608757E-3</v>
      </c>
      <c r="T269" s="12">
        <f t="shared" si="57"/>
        <v>98.073421263354973</v>
      </c>
    </row>
    <row r="270" spans="1:20" x14ac:dyDescent="0.25">
      <c r="A270" s="57">
        <f t="shared" si="58"/>
        <v>14.806251176056666</v>
      </c>
      <c r="B270" s="12">
        <f t="shared" si="75"/>
        <v>2.356488063329607</v>
      </c>
      <c r="C270" s="57" t="str">
        <f t="shared" si="59"/>
        <v>-64.0152031605966-79803.829137671i</v>
      </c>
      <c r="D270" s="57" t="str">
        <f t="shared" si="60"/>
        <v>3.89999999978624-13507.8081581454i</v>
      </c>
      <c r="E270" s="57" t="str">
        <f t="shared" si="61"/>
        <v>162.469522928069-0.00662322893958805i</v>
      </c>
      <c r="F270" s="57" t="str">
        <f t="shared" si="62"/>
        <v>3.83983983971571-28169.4363941901i</v>
      </c>
      <c r="G270" s="57" t="str">
        <f t="shared" si="63"/>
        <v>0.999999999967674-5.68560045142197E-06i</v>
      </c>
      <c r="H270" s="57" t="str">
        <f t="shared" si="64"/>
        <v>165.000011484563+0.168565842876168i</v>
      </c>
      <c r="I270" s="57" t="str">
        <f t="shared" si="65"/>
        <v>15.1827853346414-13112.0794627785i</v>
      </c>
      <c r="K270" s="57" t="str">
        <f t="shared" si="66"/>
        <v>0.0727271917606195-0.0000763717813819511i</v>
      </c>
      <c r="L270" s="57" t="str">
        <f t="shared" si="67"/>
        <v>0.000125-212.922574547183i</v>
      </c>
      <c r="M270" s="57" t="str">
        <f t="shared" si="68"/>
        <v>0.0015-102.64291891545i</v>
      </c>
      <c r="N270" s="57">
        <f t="shared" si="69"/>
        <v>89.954039797103491</v>
      </c>
      <c r="O270" s="57">
        <f t="shared" si="70"/>
        <v>98.040477396811468</v>
      </c>
      <c r="P270" s="371">
        <f t="shared" si="71"/>
        <v>98.040477396811468</v>
      </c>
      <c r="Q270" s="371">
        <f t="shared" si="72"/>
        <v>-90.045960202896509</v>
      </c>
      <c r="R270" s="12">
        <f t="shared" si="73"/>
        <v>89.954039797103491</v>
      </c>
      <c r="S270" s="57">
        <f t="shared" si="74"/>
        <v>2.3564880633296071E-3</v>
      </c>
      <c r="T270" s="12">
        <f t="shared" si="57"/>
        <v>98.040477396811468</v>
      </c>
    </row>
    <row r="271" spans="1:20" x14ac:dyDescent="0.25">
      <c r="A271" s="57">
        <f t="shared" si="58"/>
        <v>14.862514930525681</v>
      </c>
      <c r="B271" s="12">
        <f t="shared" si="75"/>
        <v>2.3654427179702595</v>
      </c>
      <c r="C271" s="57" t="str">
        <f t="shared" si="59"/>
        <v>-64.0152025153799-79501.722031633i</v>
      </c>
      <c r="D271" s="57" t="str">
        <f t="shared" si="60"/>
        <v>3.89999999978463-13456.6728017187i</v>
      </c>
      <c r="E271" s="57" t="str">
        <f t="shared" si="61"/>
        <v>162.46952282121-0.00664839707733841i</v>
      </c>
      <c r="F271" s="57" t="str">
        <f t="shared" si="62"/>
        <v>3.83983983971475-28062.7977628575i</v>
      </c>
      <c r="G271" s="57" t="str">
        <f t="shared" si="63"/>
        <v>0.999999999967428-5.70720573313596E-06i</v>
      </c>
      <c r="H271" s="57" t="str">
        <f t="shared" si="64"/>
        <v>165.000011572012+0.169206393114588i</v>
      </c>
      <c r="I271" s="57" t="str">
        <f t="shared" si="65"/>
        <v>15.182785338477-13062.4421756341i</v>
      </c>
      <c r="K271" s="57" t="str">
        <f t="shared" si="66"/>
        <v>0.0727271911441045-0.0000766619934950865i</v>
      </c>
      <c r="L271" s="57" t="str">
        <f t="shared" si="67"/>
        <v>0.000125-212.116531726622i</v>
      </c>
      <c r="M271" s="57" t="str">
        <f t="shared" si="68"/>
        <v>0.0015-102.25435237642i</v>
      </c>
      <c r="N271" s="57">
        <f t="shared" si="69"/>
        <v>89.953865148547763</v>
      </c>
      <c r="O271" s="57">
        <f t="shared" si="70"/>
        <v>98.007533529966224</v>
      </c>
      <c r="P271" s="371">
        <f t="shared" si="71"/>
        <v>98.007533529966224</v>
      </c>
      <c r="Q271" s="371">
        <f t="shared" si="72"/>
        <v>-90.046134851452237</v>
      </c>
      <c r="R271" s="12">
        <f t="shared" si="73"/>
        <v>89.953865148547763</v>
      </c>
      <c r="S271" s="57">
        <f t="shared" si="74"/>
        <v>2.3654427179702594E-3</v>
      </c>
      <c r="T271" s="12">
        <f t="shared" si="57"/>
        <v>98.007533529966224</v>
      </c>
    </row>
    <row r="272" spans="1:20" x14ac:dyDescent="0.25">
      <c r="A272" s="57">
        <f t="shared" si="58"/>
        <v>14.918992487261679</v>
      </c>
      <c r="B272" s="12">
        <f t="shared" si="75"/>
        <v>2.3744314002985467</v>
      </c>
      <c r="C272" s="57" t="str">
        <f t="shared" si="59"/>
        <v>-64.015201865249-79200.7585845571i</v>
      </c>
      <c r="D272" s="57" t="str">
        <f t="shared" si="60"/>
        <v>3.89999999978299-13405.731024048i</v>
      </c>
      <c r="E272" s="57" t="str">
        <f t="shared" si="61"/>
        <v>162.469522713537-0.00667366085249721i</v>
      </c>
      <c r="F272" s="57" t="str">
        <f t="shared" si="62"/>
        <v>3.8398398397138-27956.562824292i</v>
      </c>
      <c r="G272" s="57" t="str">
        <f t="shared" si="63"/>
        <v>0.99999999996718-5.72889311492047E-06i</v>
      </c>
      <c r="H272" s="57" t="str">
        <f t="shared" si="64"/>
        <v>165.000011660126+0.16984937744432i</v>
      </c>
      <c r="I272" s="57" t="str">
        <f t="shared" si="65"/>
        <v>15.1827853423417-13012.9927961057i</v>
      </c>
      <c r="K272" s="57" t="str">
        <f t="shared" si="66"/>
        <v>0.0727271905228951-0.0000769533084067433i</v>
      </c>
      <c r="L272" s="57" t="str">
        <f t="shared" si="67"/>
        <v>0.000125-211.313540273582i</v>
      </c>
      <c r="M272" s="57" t="str">
        <f t="shared" si="68"/>
        <v>0.0015-101.867256800578i</v>
      </c>
      <c r="N272" s="57">
        <f t="shared" si="69"/>
        <v>89.953689836329971</v>
      </c>
      <c r="O272" s="57">
        <f t="shared" si="70"/>
        <v>97.974589662816982</v>
      </c>
      <c r="P272" s="371">
        <f t="shared" si="71"/>
        <v>97.974589662816982</v>
      </c>
      <c r="Q272" s="371">
        <f t="shared" si="72"/>
        <v>-90.046310163670029</v>
      </c>
      <c r="R272" s="12">
        <f t="shared" si="73"/>
        <v>89.953689836329971</v>
      </c>
      <c r="S272" s="57">
        <f t="shared" si="74"/>
        <v>2.3744314002985467E-3</v>
      </c>
      <c r="T272" s="12">
        <f t="shared" si="57"/>
        <v>97.974589662816982</v>
      </c>
    </row>
    <row r="273" spans="1:20" x14ac:dyDescent="0.25">
      <c r="A273" s="57">
        <f t="shared" si="58"/>
        <v>14.975684658713275</v>
      </c>
      <c r="B273" s="12">
        <f t="shared" si="75"/>
        <v>2.3834542396196814</v>
      </c>
      <c r="C273" s="57" t="str">
        <f t="shared" si="59"/>
        <v>-64.0152012101672-78900.9344669829i</v>
      </c>
      <c r="D273" s="57" t="str">
        <f t="shared" si="60"/>
        <v>3.89999999978134-13354.9820923187i</v>
      </c>
      <c r="E273" s="57" t="str">
        <f t="shared" si="61"/>
        <v>162.469522605044-0.00669902062847061i</v>
      </c>
      <c r="F273" s="57" t="str">
        <f t="shared" si="62"/>
        <v>3.83983983971286-27850.7300502685i</v>
      </c>
      <c r="G273" s="57" t="str">
        <f t="shared" si="63"/>
        <v>0.99999999996693-5.75066290875572E-06i</v>
      </c>
      <c r="H273" s="57" t="str">
        <f t="shared" si="64"/>
        <v>165.000011748911+0.170494805114915i</v>
      </c>
      <c r="I273" s="57" t="str">
        <f t="shared" si="65"/>
        <v>15.1827853462358-12963.7306128475i</v>
      </c>
      <c r="K273" s="57" t="str">
        <f t="shared" si="66"/>
        <v>0.0727271898969555-0.0000772457303074702i</v>
      </c>
      <c r="L273" s="57" t="str">
        <f t="shared" si="67"/>
        <v>0.000125-210.513588636762i</v>
      </c>
      <c r="M273" s="57" t="str">
        <f t="shared" si="68"/>
        <v>0.0015-101.481626619424i</v>
      </c>
      <c r="N273" s="57">
        <f t="shared" si="69"/>
        <v>89.953513857928243</v>
      </c>
      <c r="O273" s="57">
        <f t="shared" si="70"/>
        <v>97.94164579536141</v>
      </c>
      <c r="P273" s="371">
        <f t="shared" si="71"/>
        <v>97.94164579536141</v>
      </c>
      <c r="Q273" s="371">
        <f t="shared" si="72"/>
        <v>-90.046486142071757</v>
      </c>
      <c r="R273" s="12">
        <f t="shared" si="73"/>
        <v>89.953513857928243</v>
      </c>
      <c r="S273" s="57">
        <f t="shared" si="74"/>
        <v>2.3834542396196814E-3</v>
      </c>
      <c r="T273" s="12">
        <f t="shared" si="57"/>
        <v>97.94164579536141</v>
      </c>
    </row>
    <row r="274" spans="1:20" x14ac:dyDescent="0.25">
      <c r="A274" s="57">
        <f t="shared" si="58"/>
        <v>15.032592260416385</v>
      </c>
      <c r="B274" s="12">
        <f t="shared" si="75"/>
        <v>2.3925113657302362</v>
      </c>
      <c r="C274" s="57" t="str">
        <f t="shared" si="59"/>
        <v>-64.0152005500992-78602.2453658408i</v>
      </c>
      <c r="D274" s="57" t="str">
        <f t="shared" si="60"/>
        <v>3.89999999977967-13304.4252764905i</v>
      </c>
      <c r="E274" s="57" t="str">
        <f t="shared" si="61"/>
        <v>162.469522495726-0.00672447677004757i</v>
      </c>
      <c r="F274" s="57" t="str">
        <f t="shared" si="62"/>
        <v>3.83983983971188-27745.2979183469i</v>
      </c>
      <c r="G274" s="57" t="str">
        <f t="shared" si="63"/>
        <v>0.999999999966678-5.77251542780754E-06i</v>
      </c>
      <c r="H274" s="57" t="str">
        <f t="shared" si="64"/>
        <v>165.000011838374+0.171142685411074i</v>
      </c>
      <c r="I274" s="57" t="str">
        <f t="shared" si="65"/>
        <v>15.1827853501596-12914.6549172065i</v>
      </c>
      <c r="K274" s="57" t="str">
        <f t="shared" si="66"/>
        <v>0.0727271892662494-0.0000775392634037382i</v>
      </c>
      <c r="L274" s="57" t="str">
        <f t="shared" si="67"/>
        <v>0.000125-209.716665308589i</v>
      </c>
      <c r="M274" s="57" t="str">
        <f t="shared" si="68"/>
        <v>0.0015-101.097456285539i</v>
      </c>
      <c r="N274" s="57">
        <f t="shared" si="69"/>
        <v>89.953337210811114</v>
      </c>
      <c r="O274" s="57">
        <f t="shared" si="70"/>
        <v>97.908701927597264</v>
      </c>
      <c r="P274" s="371">
        <f t="shared" si="71"/>
        <v>97.908701927597264</v>
      </c>
      <c r="Q274" s="371">
        <f t="shared" si="72"/>
        <v>-90.046662789188886</v>
      </c>
      <c r="R274" s="12">
        <f t="shared" si="73"/>
        <v>89.953337210811114</v>
      </c>
      <c r="S274" s="57">
        <f t="shared" si="74"/>
        <v>2.392511365730236E-3</v>
      </c>
      <c r="T274" s="12">
        <f t="shared" si="57"/>
        <v>97.908701927597264</v>
      </c>
    </row>
    <row r="275" spans="1:20" x14ac:dyDescent="0.25">
      <c r="A275" s="57">
        <f t="shared" si="58"/>
        <v>15.089716111005968</v>
      </c>
      <c r="B275" s="12">
        <f t="shared" si="75"/>
        <v>2.4016029089200113</v>
      </c>
      <c r="C275" s="57" t="str">
        <f t="shared" si="59"/>
        <v>-64.0151998850046-78304.6869843861i</v>
      </c>
      <c r="D275" s="57" t="str">
        <f t="shared" si="60"/>
        <v>3.89999999977798-13254.0598492864i</v>
      </c>
      <c r="E275" s="57" t="str">
        <f t="shared" si="61"/>
        <v>162.469522385574-0.00675002964339487i</v>
      </c>
      <c r="F275" s="57" t="str">
        <f t="shared" si="62"/>
        <v>3.83983983971092-27640.2649118507i</v>
      </c>
      <c r="G275" s="57" t="str">
        <f t="shared" si="63"/>
        <v>0.999999999966424-5.79445098643174E-06i</v>
      </c>
      <c r="H275" s="57" t="str">
        <f t="shared" si="64"/>
        <v>165.000011928516+0.17179302765278i</v>
      </c>
      <c r="I275" s="57" t="str">
        <f t="shared" si="65"/>
        <v>15.1827853541134-12865.7650032121i</v>
      </c>
      <c r="K275" s="57" t="str">
        <f t="shared" si="66"/>
        <v>0.0727271886307414-0.0000778339119180049i</v>
      </c>
      <c r="L275" s="57" t="str">
        <f t="shared" si="67"/>
        <v>0.000125-208.922758825054i</v>
      </c>
      <c r="M275" s="57" t="str">
        <f t="shared" si="68"/>
        <v>0.0015-100.714740272503i</v>
      </c>
      <c r="N275" s="57">
        <f t="shared" si="69"/>
        <v>89.953159892437483</v>
      </c>
      <c r="O275" s="57">
        <f t="shared" si="70"/>
        <v>97.875758059522013</v>
      </c>
      <c r="P275" s="371">
        <f t="shared" si="71"/>
        <v>97.875758059522013</v>
      </c>
      <c r="Q275" s="371">
        <f t="shared" si="72"/>
        <v>-90.046840107562517</v>
      </c>
      <c r="R275" s="12">
        <f t="shared" si="73"/>
        <v>89.953159892437483</v>
      </c>
      <c r="S275" s="57">
        <f t="shared" si="74"/>
        <v>2.4016029089200114E-3</v>
      </c>
      <c r="T275" s="12">
        <f t="shared" si="57"/>
        <v>97.875758059522013</v>
      </c>
    </row>
    <row r="276" spans="1:20" x14ac:dyDescent="0.25">
      <c r="A276" s="57">
        <f t="shared" si="58"/>
        <v>15.147057032227792</v>
      </c>
      <c r="B276" s="12">
        <f t="shared" si="75"/>
        <v>2.4107289999739074</v>
      </c>
      <c r="C276" s="57" t="str">
        <f t="shared" si="59"/>
        <v>-64.0151992148447-78008.2550421425i</v>
      </c>
      <c r="D276" s="57" t="str">
        <f t="shared" si="60"/>
        <v>3.8999999997763-13203.8850861829i</v>
      </c>
      <c r="E276" s="57" t="str">
        <f t="shared" si="61"/>
        <v>162.469522274584-0.00677567961607719i</v>
      </c>
      <c r="F276" s="57" t="str">
        <f t="shared" si="62"/>
        <v>3.83983983970992-27535.6295198447i</v>
      </c>
      <c r="G276" s="57" t="str">
        <f t="shared" si="63"/>
        <v>0.999999999966169-5.81646990017869E-06i</v>
      </c>
      <c r="H276" s="57" t="str">
        <f t="shared" si="64"/>
        <v>165.000012019344+0.172445841195428i</v>
      </c>
      <c r="I276" s="57" t="str">
        <f t="shared" si="65"/>
        <v>15.1827853580971-12817.0601675666i</v>
      </c>
      <c r="K276" s="57" t="str">
        <f t="shared" si="66"/>
        <v>0.0727271879903943-0.0000781296800887673i</v>
      </c>
      <c r="L276" s="57" t="str">
        <f t="shared" si="67"/>
        <v>0.000125-208.131857765545i</v>
      </c>
      <c r="M276" s="57" t="str">
        <f t="shared" si="68"/>
        <v>0.0015-100.333473074819i</v>
      </c>
      <c r="N276" s="57">
        <f t="shared" si="69"/>
        <v>89.952981900256617</v>
      </c>
      <c r="O276" s="57">
        <f t="shared" si="70"/>
        <v>97.842814191133414</v>
      </c>
      <c r="P276" s="371">
        <f t="shared" si="71"/>
        <v>97.842814191133414</v>
      </c>
      <c r="Q276" s="371">
        <f t="shared" si="72"/>
        <v>-90.047018099743383</v>
      </c>
      <c r="R276" s="12">
        <f t="shared" si="73"/>
        <v>89.952981900256617</v>
      </c>
      <c r="S276" s="57">
        <f t="shared" si="74"/>
        <v>2.4107289999739075E-3</v>
      </c>
      <c r="T276" s="12">
        <f t="shared" si="57"/>
        <v>97.842814191133414</v>
      </c>
    </row>
    <row r="277" spans="1:20" x14ac:dyDescent="0.25">
      <c r="A277" s="57">
        <f t="shared" si="58"/>
        <v>15.204615848950258</v>
      </c>
      <c r="B277" s="12">
        <f t="shared" si="75"/>
        <v>2.4198897701738082</v>
      </c>
      <c r="C277" s="57" t="str">
        <f t="shared" si="59"/>
        <v>-64.0151985395823-77712.945274837i</v>
      </c>
      <c r="D277" s="57" t="str">
        <f t="shared" si="60"/>
        <v>3.89999999977459-13153.9002653993i</v>
      </c>
      <c r="E277" s="57" t="str">
        <f t="shared" si="61"/>
        <v>162.469522162749-0.00680142705705385i</v>
      </c>
      <c r="F277" s="57" t="str">
        <f t="shared" si="62"/>
        <v>3.83983983970894-27431.3902371137i</v>
      </c>
      <c r="G277" s="57" t="str">
        <f t="shared" si="63"/>
        <v>0.999999999965911-5.83857248579787E-06i</v>
      </c>
      <c r="H277" s="57" t="str">
        <f t="shared" si="64"/>
        <v>165.000012110866+0.17310113542997i</v>
      </c>
      <c r="I277" s="57" t="str">
        <f t="shared" si="65"/>
        <v>15.1827853621113-12768.5397096348i</v>
      </c>
      <c r="K277" s="57" t="str">
        <f t="shared" si="66"/>
        <v>0.0727271873451709-0.0000784265721706306i</v>
      </c>
      <c r="L277" s="57" t="str">
        <f t="shared" si="67"/>
        <v>0.000125-207.343950752685i</v>
      </c>
      <c r="M277" s="57" t="str">
        <f t="shared" si="68"/>
        <v>0.0015-99.9536492078289i</v>
      </c>
      <c r="N277" s="57">
        <f t="shared" si="69"/>
        <v>89.952803231708074</v>
      </c>
      <c r="O277" s="57">
        <f t="shared" si="70"/>
        <v>97.809870322429063</v>
      </c>
      <c r="P277" s="371">
        <f t="shared" si="71"/>
        <v>97.809870322429063</v>
      </c>
      <c r="Q277" s="371">
        <f t="shared" si="72"/>
        <v>-90.047196768291926</v>
      </c>
      <c r="R277" s="12">
        <f t="shared" si="73"/>
        <v>89.952803231708074</v>
      </c>
      <c r="S277" s="57">
        <f t="shared" si="74"/>
        <v>2.4198897701738081E-3</v>
      </c>
      <c r="T277" s="12">
        <f t="shared" si="57"/>
        <v>97.809870322429063</v>
      </c>
    </row>
    <row r="278" spans="1:20" x14ac:dyDescent="0.25">
      <c r="A278" s="57">
        <f t="shared" si="58"/>
        <v>15.262393389176269</v>
      </c>
      <c r="B278" s="12">
        <f t="shared" si="75"/>
        <v>2.4290853513004689</v>
      </c>
      <c r="C278" s="57" t="str">
        <f t="shared" si="59"/>
        <v>-64.0151978591793-77418.7534343402i</v>
      </c>
      <c r="D278" s="57" t="str">
        <f t="shared" si="60"/>
        <v>3.89999999977287-13104.1046678871i</v>
      </c>
      <c r="E278" s="57" t="str">
        <f t="shared" si="61"/>
        <v>162.469522050064-0.00682727233668961i</v>
      </c>
      <c r="F278" s="57" t="str">
        <f t="shared" si="62"/>
        <v>3.83983983970793-27327.5455641407i</v>
      </c>
      <c r="G278" s="57" t="str">
        <f t="shared" si="63"/>
        <v>0.999999999965651-5.86075906124238E-06i</v>
      </c>
      <c r="H278" s="57" t="str">
        <f t="shared" si="64"/>
        <v>165.000012203083+0.173758919783035i</v>
      </c>
      <c r="I278" s="57" t="str">
        <f t="shared" si="65"/>
        <v>15.1827853661559-12720.2029314332i</v>
      </c>
      <c r="K278" s="57" t="str">
        <f t="shared" si="66"/>
        <v>0.0727271866950346-0.0000787245924343654i</v>
      </c>
      <c r="L278" s="57" t="str">
        <f t="shared" si="67"/>
        <v>0.000125-206.559026452167i</v>
      </c>
      <c r="M278" s="57" t="str">
        <f t="shared" si="68"/>
        <v>0.0015-99.5752632076401i</v>
      </c>
      <c r="N278" s="57">
        <f t="shared" si="69"/>
        <v>89.952623884221694</v>
      </c>
      <c r="O278" s="57">
        <f t="shared" si="70"/>
        <v>97.776926453406645</v>
      </c>
      <c r="P278" s="371">
        <f t="shared" si="71"/>
        <v>97.776926453406645</v>
      </c>
      <c r="Q278" s="371">
        <f t="shared" si="72"/>
        <v>-90.047376115778306</v>
      </c>
      <c r="R278" s="12">
        <f t="shared" si="73"/>
        <v>89.952623884221694</v>
      </c>
      <c r="S278" s="57">
        <f t="shared" si="74"/>
        <v>2.4290853513004688E-3</v>
      </c>
      <c r="T278" s="12">
        <f t="shared" si="57"/>
        <v>97.776926453406645</v>
      </c>
    </row>
    <row r="279" spans="1:20" x14ac:dyDescent="0.25">
      <c r="A279" s="57">
        <f t="shared" si="58"/>
        <v>15.320390484055139</v>
      </c>
      <c r="B279" s="12">
        <f t="shared" si="75"/>
        <v>2.4383158756354106</v>
      </c>
      <c r="C279" s="57" t="str">
        <f t="shared" si="59"/>
        <v>-64.0151971735954-77125.675288603i</v>
      </c>
      <c r="D279" s="57" t="str">
        <f t="shared" si="60"/>
        <v>3.89999999977117-13054.49757732i</v>
      </c>
      <c r="E279" s="57" t="str">
        <f t="shared" si="61"/>
        <v>162.469521936519-0.00685321582674667i</v>
      </c>
      <c r="F279" s="57" t="str">
        <f t="shared" si="62"/>
        <v>3.83983983970694-27224.0940070852i</v>
      </c>
      <c r="G279" s="57" t="str">
        <f t="shared" si="63"/>
        <v>0.99999999996539-5.88302994567356E-06i</v>
      </c>
      <c r="H279" s="57" t="str">
        <f t="shared" si="64"/>
        <v>165.000012296003+0.174419203717084i</v>
      </c>
      <c r="I279" s="57" t="str">
        <f t="shared" si="65"/>
        <v>15.1827853702315-12672.0491376214i</v>
      </c>
      <c r="K279" s="57" t="str">
        <f t="shared" si="66"/>
        <v>0.0727271860399483-0.0000790237451669734i</v>
      </c>
      <c r="L279" s="57" t="str">
        <f t="shared" si="67"/>
        <v>0.000125-205.777073572591i</v>
      </c>
      <c r="M279" s="57" t="str">
        <f t="shared" si="68"/>
        <v>0.0015-99.1983096310421i</v>
      </c>
      <c r="N279" s="57">
        <f t="shared" si="69"/>
        <v>89.95244385521751</v>
      </c>
      <c r="O279" s="57">
        <f t="shared" si="70"/>
        <v>97.743982584063644</v>
      </c>
      <c r="P279" s="371">
        <f t="shared" si="71"/>
        <v>97.743982584063644</v>
      </c>
      <c r="Q279" s="371">
        <f t="shared" si="72"/>
        <v>-90.04755614478249</v>
      </c>
      <c r="R279" s="12">
        <f t="shared" si="73"/>
        <v>89.95244385521751</v>
      </c>
      <c r="S279" s="57">
        <f t="shared" si="74"/>
        <v>2.4383158756354105E-3</v>
      </c>
      <c r="T279" s="12">
        <f t="shared" si="57"/>
        <v>97.743982584063644</v>
      </c>
    </row>
    <row r="280" spans="1:20" x14ac:dyDescent="0.25">
      <c r="A280" s="57">
        <f t="shared" si="58"/>
        <v>15.378607967894549</v>
      </c>
      <c r="B280" s="12">
        <f t="shared" si="75"/>
        <v>2.4475814759628252</v>
      </c>
      <c r="C280" s="57" t="str">
        <f t="shared" si="59"/>
        <v>-64.0151964827884-76833.7066215963i</v>
      </c>
      <c r="D280" s="57" t="str">
        <f t="shared" si="60"/>
        <v>3.89999999976942-13005.0782800831i</v>
      </c>
      <c r="E280" s="57" t="str">
        <f t="shared" si="61"/>
        <v>162.469521822109-0.00687925790040807i</v>
      </c>
      <c r="F280" s="57" t="str">
        <f t="shared" si="62"/>
        <v>3.83983983970594-27121.0340777618i</v>
      </c>
      <c r="G280" s="57" t="str">
        <f t="shared" si="63"/>
        <v>0.999999999965126-5.90538545946557E-06i</v>
      </c>
      <c r="H280" s="57" t="str">
        <f t="shared" si="64"/>
        <v>165.00001238963+0.175081996730524i</v>
      </c>
      <c r="I280" s="57" t="str">
        <f t="shared" si="65"/>
        <v>15.1827853743379-12624.0776354908i</v>
      </c>
      <c r="K280" s="57" t="str">
        <f t="shared" si="66"/>
        <v>0.0727271853798736-0.0000793240346717402i</v>
      </c>
      <c r="L280" s="57" t="str">
        <f t="shared" si="67"/>
        <v>0.000125-204.998080865303i</v>
      </c>
      <c r="M280" s="57" t="str">
        <f t="shared" si="68"/>
        <v>0.0015-98.8227830554317i</v>
      </c>
      <c r="N280" s="57">
        <f t="shared" si="69"/>
        <v>89.952263142105807</v>
      </c>
      <c r="O280" s="57">
        <f t="shared" si="70"/>
        <v>97.711038714397475</v>
      </c>
      <c r="P280" s="371">
        <f t="shared" si="71"/>
        <v>97.711038714397475</v>
      </c>
      <c r="Q280" s="371">
        <f t="shared" si="72"/>
        <v>-90.047736857894193</v>
      </c>
      <c r="R280" s="12">
        <f t="shared" si="73"/>
        <v>89.952263142105807</v>
      </c>
      <c r="S280" s="57">
        <f t="shared" si="74"/>
        <v>2.447581475962825E-3</v>
      </c>
      <c r="T280" s="12">
        <f t="shared" si="57"/>
        <v>97.711038714397475</v>
      </c>
    </row>
    <row r="281" spans="1:20" x14ac:dyDescent="0.25">
      <c r="A281" s="57">
        <f t="shared" si="58"/>
        <v>15.437046678172548</v>
      </c>
      <c r="B281" s="12">
        <f t="shared" si="75"/>
        <v>2.456882285571484</v>
      </c>
      <c r="C281" s="57" t="str">
        <f t="shared" si="59"/>
        <v>-64.0151957867246-76542.843233256i</v>
      </c>
      <c r="D281" s="57" t="str">
        <f t="shared" si="60"/>
        <v>3.89999999976767-12955.8460652635i</v>
      </c>
      <c r="E281" s="57" t="str">
        <f t="shared" si="61"/>
        <v>162.46952170683-0.00690539893227556i</v>
      </c>
      <c r="F281" s="57" t="str">
        <f t="shared" si="62"/>
        <v>3.83983983970492-27018.3642936187i</v>
      </c>
      <c r="G281" s="57" t="str">
        <f t="shared" si="63"/>
        <v>0.999999999964861-5.92782592420996E-06i</v>
      </c>
      <c r="H281" s="57" t="str">
        <f t="shared" si="64"/>
        <v>165.00001248397+0.175747308357867i</v>
      </c>
      <c r="I281" s="57" t="str">
        <f t="shared" si="65"/>
        <v>15.1827853784757-12576.287734955i</v>
      </c>
      <c r="K281" s="57" t="str">
        <f t="shared" si="66"/>
        <v>0.0727271847147728-0.0000796254652683079i</v>
      </c>
      <c r="L281" s="57" t="str">
        <f t="shared" si="67"/>
        <v>0.000125-204.222037124231i</v>
      </c>
      <c r="M281" s="57" t="str">
        <f t="shared" si="68"/>
        <v>0.0015-98.4486780787328i</v>
      </c>
      <c r="N281" s="57">
        <f t="shared" si="69"/>
        <v>89.952081742287021</v>
      </c>
      <c r="O281" s="57">
        <f t="shared" si="70"/>
        <v>97.67809484440599</v>
      </c>
      <c r="P281" s="371">
        <f t="shared" si="71"/>
        <v>97.67809484440599</v>
      </c>
      <c r="Q281" s="371">
        <f t="shared" si="72"/>
        <v>-90.047918257712979</v>
      </c>
      <c r="R281" s="12">
        <f t="shared" si="73"/>
        <v>89.952081742287021</v>
      </c>
      <c r="S281" s="57">
        <f t="shared" si="74"/>
        <v>2.4568822855714841E-3</v>
      </c>
      <c r="T281" s="12">
        <f t="shared" si="57"/>
        <v>97.67809484440599</v>
      </c>
    </row>
    <row r="282" spans="1:20" x14ac:dyDescent="0.25">
      <c r="A282" s="57">
        <f t="shared" si="58"/>
        <v>15.495707455549606</v>
      </c>
      <c r="B282" s="12">
        <f t="shared" si="75"/>
        <v>2.4662184382566559</v>
      </c>
      <c r="C282" s="57" t="str">
        <f t="shared" si="59"/>
        <v>-64.0151950853591-76253.0809394115i</v>
      </c>
      <c r="D282" s="57" t="str">
        <f t="shared" si="60"/>
        <v>3.89999999976589-12906.800224639i</v>
      </c>
      <c r="E282" s="57" t="str">
        <f t="shared" si="61"/>
        <v>162.469521590671-0.00693163929836579i</v>
      </c>
      <c r="F282" s="57" t="str">
        <f t="shared" si="62"/>
        <v>3.83983983970388-26916.0831777166i</v>
      </c>
      <c r="G282" s="57" t="str">
        <f t="shared" si="63"/>
        <v>0.999999999964593-5.95035166272037E-06i</v>
      </c>
      <c r="H282" s="57" t="str">
        <f t="shared" si="64"/>
        <v>165.000012579028+0.176415148169851i</v>
      </c>
      <c r="I282" s="57" t="str">
        <f t="shared" si="65"/>
        <v>15.182785382645-12528.6787485405i</v>
      </c>
      <c r="K282" s="57" t="str">
        <f t="shared" si="66"/>
        <v>0.0727271840446081-0.0000799280412927311i</v>
      </c>
      <c r="L282" s="57" t="str">
        <f t="shared" si="67"/>
        <v>0.000125-203.448931185725i</v>
      </c>
      <c r="M282" s="57" t="str">
        <f t="shared" si="68"/>
        <v>0.0015-98.0759893193194i</v>
      </c>
      <c r="N282" s="57">
        <f t="shared" si="69"/>
        <v>89.951899653151699</v>
      </c>
      <c r="O282" s="57">
        <f t="shared" si="70"/>
        <v>97.645150974086405</v>
      </c>
      <c r="P282" s="371">
        <f t="shared" si="71"/>
        <v>97.645150974086405</v>
      </c>
      <c r="Q282" s="371">
        <f t="shared" si="72"/>
        <v>-90.048100346848301</v>
      </c>
      <c r="R282" s="12">
        <f t="shared" si="73"/>
        <v>89.951899653151699</v>
      </c>
      <c r="S282" s="57">
        <f t="shared" si="74"/>
        <v>2.4662184382566558E-3</v>
      </c>
      <c r="T282" s="12">
        <f t="shared" si="57"/>
        <v>97.645150974086405</v>
      </c>
    </row>
    <row r="283" spans="1:20" x14ac:dyDescent="0.25">
      <c r="A283" s="57">
        <f t="shared" si="58"/>
        <v>15.554591143880694</v>
      </c>
      <c r="B283" s="12">
        <f t="shared" si="75"/>
        <v>2.4755900683220311</v>
      </c>
      <c r="C283" s="57" t="str">
        <f t="shared" si="59"/>
        <v>-64.0151943786531-75964.4155717364i</v>
      </c>
      <c r="D283" s="57" t="str">
        <f t="shared" si="60"/>
        <v>3.8999999997641-12857.9400526689i</v>
      </c>
      <c r="E283" s="57" t="str">
        <f t="shared" si="61"/>
        <v>162.469521473629-0.00695797937613506i</v>
      </c>
      <c r="F283" s="57" t="str">
        <f t="shared" si="62"/>
        <v>3.83983983970284-26814.1892587075i</v>
      </c>
      <c r="G283" s="57" t="str">
        <f t="shared" si="63"/>
        <v>0.999999999964324-0.0000059729629990371i</v>
      </c>
      <c r="H283" s="57" t="str">
        <f t="shared" si="64"/>
        <v>165.000012674811+0.17708552577358i</v>
      </c>
      <c r="I283" s="57" t="str">
        <f t="shared" si="65"/>
        <v>15.1827853868462-12481.2499913761i</v>
      </c>
      <c r="K283" s="57" t="str">
        <f t="shared" si="66"/>
        <v>0.0727271833693396-0.0000802317670975357i</v>
      </c>
      <c r="L283" s="57" t="str">
        <f t="shared" si="67"/>
        <v>0.000125-202.678751928397i</v>
      </c>
      <c r="M283" s="57" t="str">
        <f t="shared" si="68"/>
        <v>0.0015-97.7047114159384i</v>
      </c>
      <c r="N283" s="57">
        <f t="shared" si="69"/>
        <v>89.951716872080425</v>
      </c>
      <c r="O283" s="57">
        <f t="shared" si="70"/>
        <v>97.612207103436361</v>
      </c>
      <c r="P283" s="371">
        <f t="shared" si="71"/>
        <v>97.612207103436361</v>
      </c>
      <c r="Q283" s="371">
        <f t="shared" si="72"/>
        <v>-90.048283127919575</v>
      </c>
      <c r="R283" s="12">
        <f t="shared" si="73"/>
        <v>89.951716872080425</v>
      </c>
      <c r="S283" s="57">
        <f t="shared" si="74"/>
        <v>2.4755900683220309E-3</v>
      </c>
      <c r="T283" s="12">
        <f t="shared" si="57"/>
        <v>97.612207103436361</v>
      </c>
    </row>
    <row r="284" spans="1:20" x14ac:dyDescent="0.25">
      <c r="A284" s="57">
        <f t="shared" si="58"/>
        <v>15.613698590227441</v>
      </c>
      <c r="B284" s="12">
        <f t="shared" si="75"/>
        <v>2.484997310581655</v>
      </c>
      <c r="C284" s="57" t="str">
        <f t="shared" si="59"/>
        <v>-64.015193666567-75676.8429776839i</v>
      </c>
      <c r="D284" s="57" t="str">
        <f t="shared" si="60"/>
        <v>3.89999999976232-12809.2648464833i</v>
      </c>
      <c r="E284" s="57" t="str">
        <f t="shared" si="61"/>
        <v>162.469521355696-0.0069844195444639i</v>
      </c>
      <c r="F284" s="57" t="str">
        <f t="shared" si="62"/>
        <v>3.8398398397018-26712.6810708131i</v>
      </c>
      <c r="G284" s="57" t="str">
        <f t="shared" si="63"/>
        <v>0.999999999964052-5.99566025843181E-06i</v>
      </c>
      <c r="H284" s="57" t="str">
        <f t="shared" si="64"/>
        <v>165.000012771322+0.177758450812667i</v>
      </c>
      <c r="I284" s="57" t="str">
        <f t="shared" si="65"/>
        <v>15.1827853910791-12434.0007811829i</v>
      </c>
      <c r="K284" s="57" t="str">
        <f t="shared" si="66"/>
        <v>0.07272718268893-0.000080536647051793i</v>
      </c>
      <c r="L284" s="57" t="str">
        <f t="shared" si="67"/>
        <v>0.000125-201.91148827296i</v>
      </c>
      <c r="M284" s="57" t="str">
        <f t="shared" si="68"/>
        <v>0.0015-97.334839027633i</v>
      </c>
      <c r="N284" s="57">
        <f t="shared" si="69"/>
        <v>89.951533396443935</v>
      </c>
      <c r="O284" s="57">
        <f t="shared" si="70"/>
        <v>97.579263232453513</v>
      </c>
      <c r="P284" s="371">
        <f t="shared" si="71"/>
        <v>97.579263232453513</v>
      </c>
      <c r="Q284" s="371">
        <f t="shared" si="72"/>
        <v>-90.048466603556065</v>
      </c>
      <c r="R284" s="12">
        <f t="shared" si="73"/>
        <v>89.951533396443935</v>
      </c>
      <c r="S284" s="57">
        <f t="shared" si="74"/>
        <v>2.4849973105816551E-3</v>
      </c>
      <c r="T284" s="12">
        <f t="shared" si="57"/>
        <v>97.579263232453513</v>
      </c>
    </row>
    <row r="285" spans="1:20" x14ac:dyDescent="0.25">
      <c r="A285" s="57">
        <f t="shared" si="58"/>
        <v>15.673030644870305</v>
      </c>
      <c r="B285" s="12">
        <f t="shared" si="75"/>
        <v>2.4944403003618651</v>
      </c>
      <c r="C285" s="57" t="str">
        <f t="shared" si="59"/>
        <v>-64.0151929490583-75390.3590204227i</v>
      </c>
      <c r="D285" s="57" t="str">
        <f t="shared" si="60"/>
        <v>3.8999999997605-12760.7739058728i</v>
      </c>
      <c r="E285" s="57" t="str">
        <f t="shared" si="61"/>
        <v>162.469521236863-0.0070109601836794i</v>
      </c>
      <c r="F285" s="57" t="str">
        <f t="shared" si="62"/>
        <v>3.83983983970075-26611.5571538039i</v>
      </c>
      <c r="G285" s="57" t="str">
        <f t="shared" si="63"/>
        <v>0.999999999963778-0.0000060184437674122i</v>
      </c>
      <c r="H285" s="57" t="str">
        <f t="shared" si="64"/>
        <v>165.000012868569+0.178433932967375i</v>
      </c>
      <c r="I285" s="57" t="str">
        <f t="shared" si="65"/>
        <v>15.1827853953445-12386.9304382655i</v>
      </c>
      <c r="K285" s="57" t="str">
        <f t="shared" si="66"/>
        <v>0.0727271820033394-0.0000808426855411715i</v>
      </c>
      <c r="L285" s="57" t="str">
        <f t="shared" si="67"/>
        <v>0.000125-201.147129182068i</v>
      </c>
      <c r="M285" s="57" t="str">
        <f t="shared" si="68"/>
        <v>0.0015-96.9663668336651i</v>
      </c>
      <c r="N285" s="57">
        <f t="shared" si="69"/>
        <v>89.951349223602847</v>
      </c>
      <c r="O285" s="57">
        <f t="shared" si="70"/>
        <v>97.546319361134991</v>
      </c>
      <c r="P285" s="371">
        <f t="shared" si="71"/>
        <v>97.546319361134991</v>
      </c>
      <c r="Q285" s="371">
        <f t="shared" si="72"/>
        <v>-90.048650776397153</v>
      </c>
      <c r="R285" s="12">
        <f t="shared" si="73"/>
        <v>89.951349223602847</v>
      </c>
      <c r="S285" s="57">
        <f t="shared" si="74"/>
        <v>2.4944403003618653E-3</v>
      </c>
      <c r="T285" s="12">
        <f t="shared" si="57"/>
        <v>97.546319361134991</v>
      </c>
    </row>
    <row r="286" spans="1:20" x14ac:dyDescent="0.25">
      <c r="A286" s="57">
        <f t="shared" si="58"/>
        <v>15.732588161320814</v>
      </c>
      <c r="B286" s="12">
        <f t="shared" si="75"/>
        <v>2.5039191735032404</v>
      </c>
      <c r="C286" s="57" t="str">
        <f t="shared" si="59"/>
        <v>-64.0151922260846-75104.9595787868i</v>
      </c>
      <c r="D286" s="57" t="str">
        <f t="shared" si="60"/>
        <v>3.89999999975867-12712.4665332791i</v>
      </c>
      <c r="E286" s="57" t="str">
        <f t="shared" si="61"/>
        <v>162.469521117126-0.00703760167554702i</v>
      </c>
      <c r="F286" s="57" t="str">
        <f t="shared" si="62"/>
        <v>3.8398398396997-26510.8160529785i</v>
      </c>
      <c r="G286" s="57" t="str">
        <f t="shared" si="63"/>
        <v>0.999999999963503-0.0000060413138537267i</v>
      </c>
      <c r="H286" s="57" t="str">
        <f t="shared" si="64"/>
        <v>165.000012966556+0.179111981954745i</v>
      </c>
      <c r="I286" s="57" t="str">
        <f t="shared" si="65"/>
        <v>15.1827853996421-12340.038285501i</v>
      </c>
      <c r="K286" s="57" t="str">
        <f t="shared" si="66"/>
        <v>0.0727271813125282-0.0000811498869680038i</v>
      </c>
      <c r="L286" s="57" t="str">
        <f t="shared" si="67"/>
        <v>0.000125-200.385663660159i</v>
      </c>
      <c r="M286" s="57" t="str">
        <f t="shared" si="68"/>
        <v>0.0015-96.5992895334384i</v>
      </c>
      <c r="N286" s="57">
        <f t="shared" si="69"/>
        <v>89.951164350907874</v>
      </c>
      <c r="O286" s="57">
        <f t="shared" si="70"/>
        <v>97.513375489478449</v>
      </c>
      <c r="P286" s="371">
        <f t="shared" si="71"/>
        <v>97.513375489478449</v>
      </c>
      <c r="Q286" s="371">
        <f t="shared" si="72"/>
        <v>-90.048835649092126</v>
      </c>
      <c r="R286" s="12">
        <f t="shared" si="73"/>
        <v>89.951164350907874</v>
      </c>
      <c r="S286" s="57">
        <f t="shared" si="74"/>
        <v>2.5039191735032403E-3</v>
      </c>
      <c r="T286" s="12">
        <f t="shared" si="57"/>
        <v>97.513375489478449</v>
      </c>
    </row>
    <row r="287" spans="1:20" x14ac:dyDescent="0.25">
      <c r="A287" s="57">
        <f t="shared" si="58"/>
        <v>15.792371996333834</v>
      </c>
      <c r="B287" s="12">
        <f t="shared" si="75"/>
        <v>2.513434066362553</v>
      </c>
      <c r="C287" s="57" t="str">
        <f t="shared" si="59"/>
        <v>-64.0151914976069-74820.6405472092i</v>
      </c>
      <c r="D287" s="57" t="str">
        <f t="shared" si="60"/>
        <v>3.89999999975685-12664.3420337843i</v>
      </c>
      <c r="E287" s="57" t="str">
        <f t="shared" si="61"/>
        <v>162.469520996478-0.00706434440329041i</v>
      </c>
      <c r="F287" s="57" t="str">
        <f t="shared" si="62"/>
        <v>3.83983983969863-26410.4563191425i</v>
      </c>
      <c r="G287" s="57" t="str">
        <f t="shared" si="63"/>
        <v>0.999999999963225-6.06427084636917E-06i</v>
      </c>
      <c r="H287" s="57" t="str">
        <f t="shared" si="64"/>
        <v>165.000013065289+0.17979260752875i</v>
      </c>
      <c r="I287" s="57" t="str">
        <f t="shared" si="65"/>
        <v>15.1827854039726-12293.3236483301i</v>
      </c>
      <c r="K287" s="57" t="str">
        <f t="shared" si="66"/>
        <v>0.072727180616457-0.0000814582557513533i</v>
      </c>
      <c r="L287" s="57" t="str">
        <f t="shared" si="67"/>
        <v>0.000125-199.627080753297i</v>
      </c>
      <c r="M287" s="57" t="str">
        <f t="shared" si="68"/>
        <v>0.0015-96.2336018464217i</v>
      </c>
      <c r="N287" s="57">
        <f t="shared" si="69"/>
        <v>89.950978775699568</v>
      </c>
      <c r="O287" s="57">
        <f t="shared" si="70"/>
        <v>97.480431617481301</v>
      </c>
      <c r="P287" s="371">
        <f t="shared" si="71"/>
        <v>97.480431617481301</v>
      </c>
      <c r="Q287" s="371">
        <f t="shared" si="72"/>
        <v>-90.049021224300432</v>
      </c>
      <c r="R287" s="12">
        <f t="shared" si="73"/>
        <v>89.950978775699568</v>
      </c>
      <c r="S287" s="57">
        <f t="shared" si="74"/>
        <v>2.5134340663625528E-3</v>
      </c>
      <c r="T287" s="12">
        <f t="shared" si="57"/>
        <v>97.480431617481301</v>
      </c>
    </row>
    <row r="288" spans="1:20" x14ac:dyDescent="0.25">
      <c r="A288" s="57">
        <f t="shared" si="58"/>
        <v>15.852383009919901</v>
      </c>
      <c r="B288" s="12">
        <f t="shared" si="75"/>
        <v>2.5229851158147305</v>
      </c>
      <c r="C288" s="57" t="str">
        <f t="shared" si="59"/>
        <v>-64.0151907635842-74537.3978356654i</v>
      </c>
      <c r="D288" s="57" t="str">
        <f t="shared" si="60"/>
        <v>3.89999999975498-12616.3997151014i</v>
      </c>
      <c r="E288" s="57" t="str">
        <f t="shared" si="61"/>
        <v>162.469520874912-0.00709118875158607i</v>
      </c>
      <c r="F288" s="57" t="str">
        <f t="shared" si="62"/>
        <v>3.83983983969756-26310.4765085871i</v>
      </c>
      <c r="G288" s="57" t="str">
        <f t="shared" si="63"/>
        <v>0.999999999962945-6.08731507558367E-06i</v>
      </c>
      <c r="H288" s="57" t="str">
        <f t="shared" si="64"/>
        <v>165.000013164774+0.180475819480424i</v>
      </c>
      <c r="I288" s="57" t="str">
        <f t="shared" si="65"/>
        <v>15.182785408336-12246.7858547469i</v>
      </c>
      <c r="K288" s="57" t="str">
        <f t="shared" si="66"/>
        <v>0.0727271799150857-0.0000817677963270726i</v>
      </c>
      <c r="L288" s="57" t="str">
        <f t="shared" si="67"/>
        <v>0.000125-198.87136954901i</v>
      </c>
      <c r="M288" s="57" t="str">
        <f t="shared" si="68"/>
        <v>0.0015-95.8692985120761i</v>
      </c>
      <c r="N288" s="57">
        <f t="shared" si="69"/>
        <v>89.950792495308434</v>
      </c>
      <c r="O288" s="57">
        <f t="shared" si="70"/>
        <v>97.447487745140961</v>
      </c>
      <c r="P288" s="371">
        <f t="shared" si="71"/>
        <v>97.447487745140961</v>
      </c>
      <c r="Q288" s="371">
        <f t="shared" si="72"/>
        <v>-90.049207504691566</v>
      </c>
      <c r="R288" s="12">
        <f t="shared" si="73"/>
        <v>89.950792495308434</v>
      </c>
      <c r="S288" s="57">
        <f t="shared" si="74"/>
        <v>2.5229851158147304E-3</v>
      </c>
      <c r="T288" s="12">
        <f t="shared" si="57"/>
        <v>97.447487745140961</v>
      </c>
    </row>
    <row r="289" spans="1:20" x14ac:dyDescent="0.25">
      <c r="A289" s="57">
        <f t="shared" si="58"/>
        <v>15.912622065357597</v>
      </c>
      <c r="B289" s="12">
        <f t="shared" si="75"/>
        <v>2.5325724592548267</v>
      </c>
      <c r="C289" s="57" t="str">
        <f t="shared" si="59"/>
        <v>-64.0151900239693-74255.2273696125i</v>
      </c>
      <c r="D289" s="57" t="str">
        <f t="shared" si="60"/>
        <v>3.89999999975312-12568.638887564i</v>
      </c>
      <c r="E289" s="57" t="str">
        <f t="shared" si="61"/>
        <v>162.469520752419-0.00711813510656726i</v>
      </c>
      <c r="F289" s="57" t="str">
        <f t="shared" si="62"/>
        <v>3.83983983969648-26210.8751830694i</v>
      </c>
      <c r="G289" s="57" t="str">
        <f t="shared" si="63"/>
        <v>0.999999999962663-6.11044687286917E-06i</v>
      </c>
      <c r="H289" s="57" t="str">
        <f t="shared" si="64"/>
        <v>165.000013265016+0.181161627638005i</v>
      </c>
      <c r="I289" s="57" t="str">
        <f t="shared" si="65"/>
        <v>15.1827854127326-12200.4242352899i</v>
      </c>
      <c r="K289" s="57" t="str">
        <f t="shared" si="66"/>
        <v>0.0727271792083737-0.0000820785131478679i</v>
      </c>
      <c r="L289" s="57" t="str">
        <f t="shared" si="67"/>
        <v>0.000125-198.118519176141i</v>
      </c>
      <c r="M289" s="57" t="str">
        <f t="shared" si="68"/>
        <v>0.0015-95.506374289775i</v>
      </c>
      <c r="N289" s="57">
        <f t="shared" si="69"/>
        <v>89.950605507054803</v>
      </c>
      <c r="O289" s="57">
        <f t="shared" si="70"/>
        <v>97.414543872454672</v>
      </c>
      <c r="P289" s="371">
        <f t="shared" si="71"/>
        <v>97.414543872454672</v>
      </c>
      <c r="Q289" s="371">
        <f t="shared" si="72"/>
        <v>-90.049394492945197</v>
      </c>
      <c r="R289" s="12">
        <f t="shared" si="73"/>
        <v>89.950605507054803</v>
      </c>
      <c r="S289" s="57">
        <f t="shared" si="74"/>
        <v>2.5325724592548267E-3</v>
      </c>
      <c r="T289" s="12">
        <f t="shared" si="57"/>
        <v>97.414543872454672</v>
      </c>
    </row>
    <row r="290" spans="1:20" x14ac:dyDescent="0.25">
      <c r="A290" s="57">
        <f t="shared" si="58"/>
        <v>15.973090029205958</v>
      </c>
      <c r="B290" s="12">
        <f t="shared" si="75"/>
        <v>2.5421962345999951</v>
      </c>
      <c r="C290" s="57" t="str">
        <f t="shared" si="59"/>
        <v>-64.0151892787239-73974.1250899348i</v>
      </c>
      <c r="D290" s="57" t="str">
        <f t="shared" si="60"/>
        <v>3.89999999975123-12521.0588641166i</v>
      </c>
      <c r="E290" s="57" t="str">
        <f t="shared" si="61"/>
        <v>162.469520628993-0.0071451838558403i</v>
      </c>
      <c r="F290" s="57" t="str">
        <f t="shared" si="62"/>
        <v>3.83983983969537-26111.6509097908i</v>
      </c>
      <c r="G290" s="57" t="str">
        <f t="shared" si="63"/>
        <v>0.999999999962378-6.13366657098433E-06i</v>
      </c>
      <c r="H290" s="57" t="str">
        <f t="shared" si="64"/>
        <v>165.000013366022+0.181850041867086i</v>
      </c>
      <c r="I290" s="57" t="str">
        <f t="shared" si="65"/>
        <v>15.1827854171628-12154.2381230315i</v>
      </c>
      <c r="K290" s="57" t="str">
        <f t="shared" si="66"/>
        <v>0.0727271784962807-0.0000823904106833688i</v>
      </c>
      <c r="L290" s="57" t="str">
        <f t="shared" si="67"/>
        <v>0.000125-197.368518804683i</v>
      </c>
      <c r="M290" s="57" t="str">
        <f t="shared" si="68"/>
        <v>0.0015-95.144823958732i</v>
      </c>
      <c r="N290" s="57">
        <f t="shared" si="69"/>
        <v>89.950417808248844</v>
      </c>
      <c r="O290" s="57">
        <f t="shared" si="70"/>
        <v>97.381599999419905</v>
      </c>
      <c r="P290" s="371">
        <f t="shared" si="71"/>
        <v>97.381599999419905</v>
      </c>
      <c r="Q290" s="371">
        <f t="shared" si="72"/>
        <v>-90.049582191751156</v>
      </c>
      <c r="R290" s="12">
        <f t="shared" si="73"/>
        <v>89.950417808248844</v>
      </c>
      <c r="S290" s="57">
        <f t="shared" si="74"/>
        <v>2.5421962345999953E-3</v>
      </c>
      <c r="T290" s="12">
        <f t="shared" si="57"/>
        <v>97.381599999419905</v>
      </c>
    </row>
    <row r="291" spans="1:20" x14ac:dyDescent="0.25">
      <c r="A291" s="57">
        <f t="shared" si="58"/>
        <v>16.033787771316941</v>
      </c>
      <c r="B291" s="12">
        <f t="shared" si="75"/>
        <v>2.5518565802914752</v>
      </c>
      <c r="C291" s="57" t="str">
        <f t="shared" si="59"/>
        <v>-64.0151885278051-73694.0869528825i</v>
      </c>
      <c r="D291" s="57" t="str">
        <f t="shared" si="60"/>
        <v>3.89999999974936-12473.6589603047i</v>
      </c>
      <c r="E291" s="57" t="str">
        <f t="shared" si="61"/>
        <v>162.469520504628-0.00717233538848298i</v>
      </c>
      <c r="F291" s="57" t="str">
        <f t="shared" si="62"/>
        <v>3.83983983969429-26012.802261377i</v>
      </c>
      <c r="G291" s="57" t="str">
        <f t="shared" si="63"/>
        <v>0.999999999962092-6.15697450395231E-06i</v>
      </c>
      <c r="H291" s="57" t="str">
        <f t="shared" si="64"/>
        <v>165.000013467796+0.182541072070741i</v>
      </c>
      <c r="I291" s="57" t="str">
        <f t="shared" si="65"/>
        <v>15.1827854216267-12108.2268535689i</v>
      </c>
      <c r="K291" s="57" t="str">
        <f t="shared" si="66"/>
        <v>0.0727271777787656-0.0000827034934201844i</v>
      </c>
      <c r="L291" s="57" t="str">
        <f t="shared" si="67"/>
        <v>0.000125-196.62135764563i</v>
      </c>
      <c r="M291" s="57" t="str">
        <f t="shared" si="68"/>
        <v>0.0015-94.7846423179241i</v>
      </c>
      <c r="N291" s="57">
        <f t="shared" si="69"/>
        <v>89.950229396190451</v>
      </c>
      <c r="O291" s="57">
        <f t="shared" si="70"/>
        <v>97.348656126034143</v>
      </c>
      <c r="P291" s="371">
        <f t="shared" si="71"/>
        <v>97.348656126034143</v>
      </c>
      <c r="Q291" s="371">
        <f t="shared" si="72"/>
        <v>-90.049770603809549</v>
      </c>
      <c r="R291" s="12">
        <f t="shared" si="73"/>
        <v>89.950229396190451</v>
      </c>
      <c r="S291" s="57">
        <f t="shared" si="74"/>
        <v>2.5518565802914754E-3</v>
      </c>
      <c r="T291" s="12">
        <f t="shared" si="57"/>
        <v>97.348656126034143</v>
      </c>
    </row>
    <row r="292" spans="1:20" x14ac:dyDescent="0.25">
      <c r="A292" s="57">
        <f t="shared" si="58"/>
        <v>16.094716164847945</v>
      </c>
      <c r="B292" s="12">
        <f t="shared" si="75"/>
        <v>2.5615536352965829</v>
      </c>
      <c r="C292" s="57" t="str">
        <f t="shared" si="59"/>
        <v>-64.0151877711658-73415.1089300105i</v>
      </c>
      <c r="D292" s="57" t="str">
        <f t="shared" si="60"/>
        <v>3.89999999974745-12426.4384942645i</v>
      </c>
      <c r="E292" s="57" t="str">
        <f t="shared" si="61"/>
        <v>162.469520379316-0.00719959009504952i</v>
      </c>
      <c r="F292" s="57" t="str">
        <f t="shared" si="62"/>
        <v>3.83983983969319-25914.3278158568i</v>
      </c>
      <c r="G292" s="57" t="str">
        <f t="shared" si="63"/>
        <v>0.999999999961803-6.18037100706554E-06i</v>
      </c>
      <c r="H292" s="57" t="str">
        <f t="shared" si="64"/>
        <v>165.000013570347+0.183234728189678i</v>
      </c>
      <c r="I292" s="57" t="str">
        <f t="shared" si="65"/>
        <v>15.1827854261245-12062.3897650148i</v>
      </c>
      <c r="K292" s="57" t="str">
        <f t="shared" si="66"/>
        <v>0.0727271770557865-0.0000830177658619714i</v>
      </c>
      <c r="L292" s="57" t="str">
        <f t="shared" si="67"/>
        <v>0.000125-195.877024950817i</v>
      </c>
      <c r="M292" s="57" t="str">
        <f t="shared" si="68"/>
        <v>0.0015-94.4258241860173i</v>
      </c>
      <c r="N292" s="57">
        <f t="shared" si="69"/>
        <v>89.95004026816936</v>
      </c>
      <c r="O292" s="57">
        <f t="shared" si="70"/>
        <v>97.315712252294418</v>
      </c>
      <c r="P292" s="371">
        <f t="shared" si="71"/>
        <v>97.315712252294418</v>
      </c>
      <c r="Q292" s="371">
        <f t="shared" si="72"/>
        <v>-90.04995973183064</v>
      </c>
      <c r="R292" s="12">
        <f t="shared" si="73"/>
        <v>89.95004026816936</v>
      </c>
      <c r="S292" s="57">
        <f t="shared" si="74"/>
        <v>2.561553635296583E-3</v>
      </c>
      <c r="T292" s="12">
        <f t="shared" si="57"/>
        <v>97.315712252294418</v>
      </c>
    </row>
    <row r="293" spans="1:20" x14ac:dyDescent="0.25">
      <c r="A293" s="57">
        <f t="shared" si="58"/>
        <v>16.155876086274368</v>
      </c>
      <c r="B293" s="12">
        <f t="shared" si="75"/>
        <v>2.5712875391107097</v>
      </c>
      <c r="C293" s="57" t="str">
        <f t="shared" si="59"/>
        <v>-64.0151870087679-73137.1870081286i</v>
      </c>
      <c r="D293" s="57" t="str">
        <f t="shared" si="60"/>
        <v>3.8999999997455-12379.3967867139i</v>
      </c>
      <c r="E293" s="57" t="str">
        <f t="shared" si="61"/>
        <v>162.469520253051-0.00722694836758129i</v>
      </c>
      <c r="F293" s="57" t="str">
        <f t="shared" si="62"/>
        <v>3.83983983969205-25816.2261566421i</v>
      </c>
      <c r="G293" s="57" t="str">
        <f t="shared" si="63"/>
        <v>0.999999999961512-6.20385641689059E-06i</v>
      </c>
      <c r="H293" s="57" t="str">
        <f t="shared" si="64"/>
        <v>165.000013673677+0.183931020202385i</v>
      </c>
      <c r="I293" s="57" t="str">
        <f t="shared" si="65"/>
        <v>15.1827854306566-12016.7261979868i</v>
      </c>
      <c r="K293" s="57" t="str">
        <f t="shared" si="66"/>
        <v>0.0727271763273027-0.000083333232529504i</v>
      </c>
      <c r="L293" s="57" t="str">
        <f t="shared" si="67"/>
        <v>0.000125-195.135510012768i</v>
      </c>
      <c r="M293" s="57" t="str">
        <f t="shared" si="68"/>
        <v>0.0015-94.0683644012922i</v>
      </c>
      <c r="N293" s="57">
        <f t="shared" si="69"/>
        <v>89.949850421464888</v>
      </c>
      <c r="O293" s="57">
        <f t="shared" si="70"/>
        <v>97.282768378198284</v>
      </c>
      <c r="P293" s="371">
        <f t="shared" si="71"/>
        <v>97.282768378198284</v>
      </c>
      <c r="Q293" s="371">
        <f t="shared" si="72"/>
        <v>-90.050149578535112</v>
      </c>
      <c r="R293" s="12">
        <f t="shared" si="73"/>
        <v>89.949850421464888</v>
      </c>
      <c r="S293" s="57">
        <f t="shared" si="74"/>
        <v>2.5712875391107099E-3</v>
      </c>
      <c r="T293" s="12">
        <f t="shared" si="57"/>
        <v>97.282768378198284</v>
      </c>
    </row>
    <row r="294" spans="1:20" x14ac:dyDescent="0.25">
      <c r="A294" s="57">
        <f t="shared" si="58"/>
        <v>16.217268415402209</v>
      </c>
      <c r="B294" s="12">
        <f t="shared" si="75"/>
        <v>2.5810584317593306</v>
      </c>
      <c r="C294" s="57" t="str">
        <f t="shared" si="59"/>
        <v>-64.0151862405653-72860.3171892362i</v>
      </c>
      <c r="D294" s="57" t="str">
        <f t="shared" si="60"/>
        <v>3.89999999974358-12332.5331609423i</v>
      </c>
      <c r="E294" s="57" t="str">
        <f t="shared" si="61"/>
        <v>162.469520125823-0.00725441059960451i</v>
      </c>
      <c r="F294" s="57" t="str">
        <f t="shared" si="62"/>
        <v>3.83983983969092-25718.4958725081i</v>
      </c>
      <c r="G294" s="57" t="str">
        <f t="shared" si="63"/>
        <v>0.999999999961219-6.22743107127294E-06i</v>
      </c>
      <c r="H294" s="57" t="str">
        <f t="shared" si="64"/>
        <v>165.000013777794+0.184629958125262i</v>
      </c>
      <c r="I294" s="57" t="str">
        <f t="shared" si="65"/>
        <v>15.1827854352234-11971.2354955997i</v>
      </c>
      <c r="K294" s="57" t="str">
        <f t="shared" si="66"/>
        <v>0.0727271755932721-0.0000836498979607301i</v>
      </c>
      <c r="L294" s="57" t="str">
        <f t="shared" si="67"/>
        <v>0.000125-194.396802164543i</v>
      </c>
      <c r="M294" s="57" t="str">
        <f t="shared" si="68"/>
        <v>0.0015-93.7122578215696i</v>
      </c>
      <c r="N294" s="57">
        <f t="shared" si="69"/>
        <v>89.949659853346134</v>
      </c>
      <c r="O294" s="57">
        <f t="shared" si="70"/>
        <v>97.249824503743</v>
      </c>
      <c r="P294" s="371">
        <f t="shared" si="71"/>
        <v>97.249824503743</v>
      </c>
      <c r="Q294" s="371">
        <f t="shared" si="72"/>
        <v>-90.050340146653866</v>
      </c>
      <c r="R294" s="12">
        <f t="shared" si="73"/>
        <v>89.949659853346134</v>
      </c>
      <c r="S294" s="57">
        <f t="shared" si="74"/>
        <v>2.5810584317593308E-3</v>
      </c>
      <c r="T294" s="12">
        <f t="shared" si="57"/>
        <v>97.249824503743</v>
      </c>
    </row>
    <row r="295" spans="1:20" x14ac:dyDescent="0.25">
      <c r="A295" s="57">
        <f t="shared" si="58"/>
        <v>16.278894035380738</v>
      </c>
      <c r="B295" s="12">
        <f t="shared" si="75"/>
        <v>2.5908664538000159</v>
      </c>
      <c r="C295" s="57" t="str">
        <f t="shared" si="59"/>
        <v>-64.0151854665105-72584.4954904667i</v>
      </c>
      <c r="D295" s="57" t="str">
        <f t="shared" si="60"/>
        <v>3.89999999974163-12285.8469428005i</v>
      </c>
      <c r="E295" s="57" t="str">
        <f t="shared" si="61"/>
        <v>162.469519997626-0.00728197718614291i</v>
      </c>
      <c r="F295" s="57" t="str">
        <f t="shared" si="62"/>
        <v>3.83983983968979-25621.1355575714i</v>
      </c>
      <c r="G295" s="57" t="str">
        <f t="shared" si="63"/>
        <v>0.999999999960924-6.25109530934193E-06i</v>
      </c>
      <c r="H295" s="57" t="str">
        <f t="shared" si="64"/>
        <v>165.000013882705+0.185331552012771i</v>
      </c>
      <c r="I295" s="57" t="str">
        <f t="shared" si="65"/>
        <v>15.1827854398247-11925.9170034542i</v>
      </c>
      <c r="K295" s="57" t="str">
        <f t="shared" si="66"/>
        <v>0.0727271748536519-0.0000839677667108385i</v>
      </c>
      <c r="L295" s="57" t="str">
        <f t="shared" si="67"/>
        <v>0.000125-193.660890779581i</v>
      </c>
      <c r="M295" s="57" t="str">
        <f t="shared" si="68"/>
        <v>0.0015-93.3574993241385i</v>
      </c>
      <c r="N295" s="57">
        <f t="shared" si="69"/>
        <v>89.949468561071711</v>
      </c>
      <c r="O295" s="57">
        <f t="shared" si="70"/>
        <v>97.216880628925665</v>
      </c>
      <c r="P295" s="371">
        <f t="shared" si="71"/>
        <v>97.216880628925665</v>
      </c>
      <c r="Q295" s="371">
        <f t="shared" si="72"/>
        <v>-90.050531438928289</v>
      </c>
      <c r="R295" s="12">
        <f t="shared" si="73"/>
        <v>89.949468561071711</v>
      </c>
      <c r="S295" s="57">
        <f t="shared" si="74"/>
        <v>2.5908664538000161E-3</v>
      </c>
      <c r="T295" s="12">
        <f t="shared" si="57"/>
        <v>97.216880628925665</v>
      </c>
    </row>
    <row r="296" spans="1:20" x14ac:dyDescent="0.25">
      <c r="A296" s="57">
        <f t="shared" si="58"/>
        <v>16.340753832715187</v>
      </c>
      <c r="B296" s="12">
        <f t="shared" si="75"/>
        <v>2.600711746324456</v>
      </c>
      <c r="C296" s="57" t="str">
        <f t="shared" si="59"/>
        <v>-64.0151846865638-72309.7179440336i</v>
      </c>
      <c r="D296" s="57" t="str">
        <f t="shared" si="60"/>
        <v>3.89999999973966-12239.3374606915i</v>
      </c>
      <c r="E296" s="57" t="str">
        <f t="shared" si="61"/>
        <v>162.469519868454-0.00730964852372197i</v>
      </c>
      <c r="F296" s="57" t="str">
        <f t="shared" si="62"/>
        <v>3.83983983968865-25524.1438112713i</v>
      </c>
      <c r="G296" s="57" t="str">
        <f t="shared" si="63"/>
        <v>0.999999999960626-6.27484947151557E-06i</v>
      </c>
      <c r="H296" s="57" t="str">
        <f t="shared" si="64"/>
        <v>165.000013988413+0.186035811957589i</v>
      </c>
      <c r="I296" s="57" t="str">
        <f t="shared" si="65"/>
        <v>15.1827854444612-11880.7700696285i</v>
      </c>
      <c r="K296" s="57" t="str">
        <f t="shared" si="66"/>
        <v>0.0727271741084005-0.0000842868433523341i</v>
      </c>
      <c r="L296" s="57" t="str">
        <f t="shared" si="67"/>
        <v>0.000125-192.927765271549i</v>
      </c>
      <c r="M296" s="57" t="str">
        <f t="shared" si="68"/>
        <v>0.0015-93.0040838056766i</v>
      </c>
      <c r="N296" s="57">
        <f t="shared" si="69"/>
        <v>89.949276541889887</v>
      </c>
      <c r="O296" s="57">
        <f t="shared" si="70"/>
        <v>97.183936753743666</v>
      </c>
      <c r="P296" s="371">
        <f t="shared" si="71"/>
        <v>97.183936753743666</v>
      </c>
      <c r="Q296" s="371">
        <f t="shared" si="72"/>
        <v>-90.050723458110113</v>
      </c>
      <c r="R296" s="12">
        <f t="shared" si="73"/>
        <v>89.949276541889887</v>
      </c>
      <c r="S296" s="57">
        <f t="shared" si="74"/>
        <v>2.6007117463244561E-3</v>
      </c>
      <c r="T296" s="12">
        <f t="shared" si="57"/>
        <v>97.183936753743666</v>
      </c>
    </row>
    <row r="297" spans="1:20" x14ac:dyDescent="0.25">
      <c r="A297" s="57">
        <f t="shared" si="58"/>
        <v>16.402848697279502</v>
      </c>
      <c r="B297" s="12">
        <f t="shared" si="75"/>
        <v>2.6105944509604888</v>
      </c>
      <c r="C297" s="57" t="str">
        <f t="shared" si="59"/>
        <v>-64.015183900675-72035.9805971683i</v>
      </c>
      <c r="D297" s="57" t="str">
        <f t="shared" si="60"/>
        <v>3.89999999973767-12193.004045561i</v>
      </c>
      <c r="E297" s="57" t="str">
        <f t="shared" si="61"/>
        <v>162.469519738297-0.0073374250103713i</v>
      </c>
      <c r="F297" s="57" t="str">
        <f t="shared" si="62"/>
        <v>3.83983983968749-25427.519238349i</v>
      </c>
      <c r="G297" s="57" t="str">
        <f t="shared" si="63"/>
        <v>0.999999999960326-6.29869389950544E-06i</v>
      </c>
      <c r="H297" s="57" t="str">
        <f t="shared" si="64"/>
        <v>165.000014094928+0.186742748090735i</v>
      </c>
      <c r="I297" s="57" t="str">
        <f t="shared" si="65"/>
        <v>15.1827854491328-11835.7940446691i</v>
      </c>
      <c r="K297" s="57" t="str">
        <f t="shared" si="66"/>
        <v>0.0727271733574736-0.000084607132475086i</v>
      </c>
      <c r="L297" s="57" t="str">
        <f t="shared" si="67"/>
        <v>0.000125-192.197415094191i</v>
      </c>
      <c r="M297" s="57" t="str">
        <f t="shared" si="68"/>
        <v>0.0015-92.6520061821845i</v>
      </c>
      <c r="N297" s="57">
        <f t="shared" si="69"/>
        <v>89.94908379303844</v>
      </c>
      <c r="O297" s="57">
        <f t="shared" si="70"/>
        <v>97.15099287819406</v>
      </c>
      <c r="P297" s="371">
        <f t="shared" si="71"/>
        <v>97.15099287819406</v>
      </c>
      <c r="Q297" s="371">
        <f t="shared" si="72"/>
        <v>-90.05091620696156</v>
      </c>
      <c r="R297" s="12">
        <f t="shared" si="73"/>
        <v>89.94908379303844</v>
      </c>
      <c r="S297" s="57">
        <f t="shared" si="74"/>
        <v>2.6105944509604889E-3</v>
      </c>
      <c r="T297" s="12">
        <f t="shared" si="57"/>
        <v>97.15099287819406</v>
      </c>
    </row>
    <row r="298" spans="1:20" x14ac:dyDescent="0.25">
      <c r="A298" s="57">
        <f t="shared" si="58"/>
        <v>16.465179522329162</v>
      </c>
      <c r="B298" s="12">
        <f t="shared" si="75"/>
        <v>2.6205147098741386</v>
      </c>
      <c r="C298" s="57" t="str">
        <f t="shared" si="59"/>
        <v>-64.0151831088065-71763.2795120697i</v>
      </c>
      <c r="D298" s="57" t="str">
        <f t="shared" si="60"/>
        <v>3.89999999973566-12146.8460308872i</v>
      </c>
      <c r="E298" s="57" t="str">
        <f t="shared" si="61"/>
        <v>162.46951960715-0.00736530704563903i</v>
      </c>
      <c r="F298" s="57" t="str">
        <f t="shared" si="62"/>
        <v>3.83983983968634-25331.2604488276i</v>
      </c>
      <c r="G298" s="57" t="str">
        <f t="shared" si="63"/>
        <v>0.999999999960024-6.32262893632165E-06i</v>
      </c>
      <c r="H298" s="57" t="str">
        <f t="shared" si="64"/>
        <v>165.000014202252+0.187452370581734i</v>
      </c>
      <c r="I298" s="57" t="str">
        <f t="shared" si="65"/>
        <v>15.1827854538401-11790.9882815804i</v>
      </c>
      <c r="K298" s="57" t="str">
        <f t="shared" si="66"/>
        <v>0.0727271726008298-0.0000849286386864141i</v>
      </c>
      <c r="L298" s="57" t="str">
        <f t="shared" si="67"/>
        <v>0.000125-191.469829741174i</v>
      </c>
      <c r="M298" s="57" t="str">
        <f t="shared" si="68"/>
        <v>0.0015-92.3012613889064i</v>
      </c>
      <c r="N298" s="57">
        <f t="shared" si="69"/>
        <v>89.948890311744663</v>
      </c>
      <c r="O298" s="57">
        <f t="shared" si="70"/>
        <v>97.118049002274375</v>
      </c>
      <c r="P298" s="371">
        <f t="shared" si="71"/>
        <v>97.118049002274375</v>
      </c>
      <c r="Q298" s="371">
        <f t="shared" si="72"/>
        <v>-90.051109688255337</v>
      </c>
      <c r="R298" s="12">
        <f t="shared" si="73"/>
        <v>89.948890311744663</v>
      </c>
      <c r="S298" s="57">
        <f t="shared" si="74"/>
        <v>2.6205147098741386E-3</v>
      </c>
      <c r="T298" s="12">
        <f t="shared" si="57"/>
        <v>97.118049002274375</v>
      </c>
    </row>
    <row r="299" spans="1:20" x14ac:dyDescent="0.25">
      <c r="A299" s="57">
        <f t="shared" si="58"/>
        <v>16.527747204514014</v>
      </c>
      <c r="B299" s="12">
        <f t="shared" si="75"/>
        <v>2.6304726657716602</v>
      </c>
      <c r="C299" s="57" t="str">
        <f t="shared" si="59"/>
        <v>-64.0151823109054-71491.6107658385i</v>
      </c>
      <c r="D299" s="57" t="str">
        <f t="shared" si="60"/>
        <v>3.89999999973366-12100.8627526715i</v>
      </c>
      <c r="E299" s="57" t="str">
        <f t="shared" si="61"/>
        <v>162.469519475005-0.0073932950305824i</v>
      </c>
      <c r="F299" s="57" t="str">
        <f t="shared" si="62"/>
        <v>3.83983983968517-25235.3660579922i</v>
      </c>
      <c r="G299" s="57" t="str">
        <f t="shared" si="63"/>
        <v>0.99999999995972-6.34665492627774E-06i</v>
      </c>
      <c r="H299" s="57" t="str">
        <f t="shared" si="64"/>
        <v>165.000014310395+0.18816468963875i</v>
      </c>
      <c r="I299" s="57" t="str">
        <f t="shared" si="65"/>
        <v>15.1827854585833-11746.3521358168i</v>
      </c>
      <c r="K299" s="57" t="str">
        <f t="shared" si="66"/>
        <v>0.0727271718384235-0.0000852513666111344i</v>
      </c>
      <c r="L299" s="57" t="str">
        <f t="shared" si="67"/>
        <v>0.000125-190.74499874594i</v>
      </c>
      <c r="M299" s="57" t="str">
        <f t="shared" si="68"/>
        <v>0.0015-91.9518443802617i</v>
      </c>
      <c r="N299" s="57">
        <f t="shared" si="69"/>
        <v>89.948696095225344</v>
      </c>
      <c r="O299" s="57">
        <f t="shared" si="70"/>
        <v>97.085105125981471</v>
      </c>
      <c r="P299" s="371">
        <f t="shared" si="71"/>
        <v>97.085105125981471</v>
      </c>
      <c r="Q299" s="371">
        <f t="shared" si="72"/>
        <v>-90.051303904774656</v>
      </c>
      <c r="R299" s="12">
        <f t="shared" si="73"/>
        <v>89.948696095225344</v>
      </c>
      <c r="S299" s="57">
        <f t="shared" si="74"/>
        <v>2.63047266577166E-3</v>
      </c>
      <c r="T299" s="12">
        <f t="shared" si="57"/>
        <v>97.085105125981471</v>
      </c>
    </row>
    <row r="300" spans="1:20" x14ac:dyDescent="0.25">
      <c r="A300" s="57">
        <f t="shared" si="58"/>
        <v>16.590552643891165</v>
      </c>
      <c r="B300" s="12">
        <f t="shared" si="75"/>
        <v>2.6404684619015923</v>
      </c>
      <c r="C300" s="57" t="str">
        <f t="shared" si="59"/>
        <v>-64.0151815069301-71220.9704504297i</v>
      </c>
      <c r="D300" s="57" t="str">
        <f t="shared" si="60"/>
        <v>3.89999999973162-12055.0535494291i</v>
      </c>
      <c r="E300" s="57" t="str">
        <f t="shared" si="61"/>
        <v>162.469519341852-0.007421389367788i</v>
      </c>
      <c r="F300" s="57" t="str">
        <f t="shared" si="62"/>
        <v>3.83983983968399-25139.8346863695i</v>
      </c>
      <c r="G300" s="57" t="str">
        <f t="shared" si="63"/>
        <v>0.999999999959413-6.37077221499564E-06i</v>
      </c>
      <c r="H300" s="57" t="str">
        <f t="shared" si="64"/>
        <v>165.00001441936+0.188879715508743i</v>
      </c>
      <c r="I300" s="57" t="str">
        <f t="shared" si="65"/>
        <v>15.1827854633626-11701.8849652721i</v>
      </c>
      <c r="K300" s="57" t="str">
        <f t="shared" si="66"/>
        <v>0.0727271710702126-0.0000855753208916451i</v>
      </c>
      <c r="L300" s="57" t="str">
        <f t="shared" si="67"/>
        <v>0.000125-190.02291168155i</v>
      </c>
      <c r="M300" s="57" t="str">
        <f t="shared" si="68"/>
        <v>0.0015-91.6037501297683i</v>
      </c>
      <c r="N300" s="57">
        <f t="shared" si="69"/>
        <v>89.948501140686616</v>
      </c>
      <c r="O300" s="57">
        <f t="shared" si="70"/>
        <v>97.052161249312618</v>
      </c>
      <c r="P300" s="371">
        <f t="shared" si="71"/>
        <v>97.052161249312618</v>
      </c>
      <c r="Q300" s="371">
        <f t="shared" si="72"/>
        <v>-90.051498859313384</v>
      </c>
      <c r="R300" s="12">
        <f t="shared" si="73"/>
        <v>89.948501140686616</v>
      </c>
      <c r="S300" s="57">
        <f t="shared" si="74"/>
        <v>2.6404684619015925E-3</v>
      </c>
      <c r="T300" s="12">
        <f t="shared" ref="T300:T363" si="76">P300</f>
        <v>97.052161249312618</v>
      </c>
    </row>
    <row r="301" spans="1:20" x14ac:dyDescent="0.25">
      <c r="A301" s="57">
        <f t="shared" ref="A301:A364" si="77">2*PI()*B301</f>
        <v>16.653596743937953</v>
      </c>
      <c r="B301" s="12">
        <f t="shared" si="75"/>
        <v>2.6505022420568185</v>
      </c>
      <c r="C301" s="57" t="str">
        <f t="shared" ref="C301:C364" si="78">IMPRODUCT(D301,E301,$C$40,,K301,$C$41)</f>
        <v>-64.0151806968328-70951.3546725918i</v>
      </c>
      <c r="D301" s="57" t="str">
        <f t="shared" ref="D301:D364" si="79">IMDIV(IMPRODUCT($C$37,$C$38,COMPLEX(1,A301/$C$38)),IMSUM(-1*A301*A301/$C$39,COMPLEX(0,1*A301)))</f>
        <v>3.89999999972958-12009.4177621791i</v>
      </c>
      <c r="E301" s="57" t="str">
        <f t="shared" ref="E301:E364" si="80">IMDIV(IMPRODUCT(IMSUM(F301,G301),$C$29,H301),IMSUM(1,I301))</f>
        <v>162.469519207687-0.00744959046137085i</v>
      </c>
      <c r="F301" s="57" t="str">
        <f t="shared" ref="F301:F364" si="81">IMDIV(IMPRODUCT($C$14,$C$15,COMPLEX(1,A301/$C$15)),IMSUM(-1*A301*A301/$C$16,COMPLEX(0,A301)))</f>
        <v>3.83983983968281-25044.6649597088i</v>
      </c>
      <c r="G301" s="57" t="str">
        <f t="shared" ref="G301:G364" si="82">IMDIV(1,COMPLEX(1,A301*$C$9*$C$10))</f>
        <v>0.999999999959104-6.39498114941065E-06i</v>
      </c>
      <c r="H301" s="57" t="str">
        <f t="shared" ref="H301:H364" si="83">IMDIV($C$3,IMSUM(K301,COMPLEX(0,$C$28*A301)))</f>
        <v>165.000014529156+0.189597458477606i</v>
      </c>
      <c r="I301" s="57" t="str">
        <f t="shared" ref="I301:I364" si="84">IMPRODUCT(F301,$C$29,H301,$C$31)</f>
        <v>15.1827854681783-11657.5861302713i</v>
      </c>
      <c r="K301" s="57" t="str">
        <f t="shared" ref="K301:K364" si="85">IF($C$26&lt;=0,IMDIV(1,IMSUM(IMDIV(1,L301),1/$C$18)),IMDIV(1,IMSUM(IMDIV(1,L301),1/$C$18,IMDIV(1,M301))))</f>
        <v>0.0727271702961521-0.0000859005061879779i</v>
      </c>
      <c r="L301" s="57" t="str">
        <f t="shared" ref="L301:L364" si="86">IMSUM($C$21/$C$22,IMDIV(1,COMPLEX(0,$C$20*$C$22*A301)))</f>
        <v>0.000125-189.30355816054i</v>
      </c>
      <c r="M301" s="57" t="str">
        <f t="shared" ref="M301:M364" si="87">IMSUM($C$25/$C$26,IMDIV(1,COMPLEX(0,$C$24*$C$26*A301)))</f>
        <v>0.0015-91.2569736299743i</v>
      </c>
      <c r="N301" s="57">
        <f t="shared" ref="N301:N364" si="88">ABS(R301)</f>
        <v>89.948305445324067</v>
      </c>
      <c r="O301" s="57">
        <f t="shared" ref="O301:O364" si="89">ABS(P301)</f>
        <v>97.019217372265004</v>
      </c>
      <c r="P301" s="371">
        <f t="shared" ref="P301:P364" si="90">20*LOG10(IMABS(C301))</f>
        <v>97.019217372265004</v>
      </c>
      <c r="Q301" s="371">
        <f t="shared" ref="Q301:Q364" si="91">IMARGUMENT(C301)*180/PI()</f>
        <v>-90.051694554675933</v>
      </c>
      <c r="R301" s="12">
        <f t="shared" ref="R301:R364" si="92">IF(Q301&lt;0,Q301+180,Q301-180)</f>
        <v>89.948305445324067</v>
      </c>
      <c r="S301" s="57">
        <f t="shared" ref="S301:S364" si="93">B301/1000</f>
        <v>2.6505022420568185E-3</v>
      </c>
      <c r="T301" s="12">
        <f t="shared" si="76"/>
        <v>97.019217372265004</v>
      </c>
    </row>
    <row r="302" spans="1:20" x14ac:dyDescent="0.25">
      <c r="A302" s="57">
        <f t="shared" si="77"/>
        <v>16.716880411564915</v>
      </c>
      <c r="B302" s="12">
        <f t="shared" ref="B302:B365" si="94">B301*(1+B$42)</f>
        <v>2.6605741505766343</v>
      </c>
      <c r="C302" s="57" t="str">
        <f t="shared" si="78"/>
        <v>-64.015179880567-70682.7595538111i</v>
      </c>
      <c r="D302" s="57" t="str">
        <f t="shared" si="79"/>
        <v>3.89999999972753-11963.9547344356i</v>
      </c>
      <c r="E302" s="57" t="str">
        <f t="shared" si="80"/>
        <v>162.469519072498-0.007477898716979i</v>
      </c>
      <c r="F302" s="57" t="str">
        <f t="shared" si="81"/>
        <v>3.83983983968161-24949.8555089618i</v>
      </c>
      <c r="G302" s="57" t="str">
        <f t="shared" si="82"/>
        <v>0.999999999958793-6.41928207777641E-06i</v>
      </c>
      <c r="H302" s="57" t="str">
        <f t="shared" si="83"/>
        <v>165.000014639786+0.190317928870321i</v>
      </c>
      <c r="I302" s="57" t="str">
        <f t="shared" si="84"/>
        <v>15.1827854730306-11613.4549935607i</v>
      </c>
      <c r="K302" s="57" t="str">
        <f t="shared" si="85"/>
        <v>0.072727169516198-0.0000862269271778746i</v>
      </c>
      <c r="L302" s="57" t="str">
        <f t="shared" si="86"/>
        <v>0.000125-188.586927834768i</v>
      </c>
      <c r="M302" s="57" t="str">
        <f t="shared" si="87"/>
        <v>0.0015-90.9115098923836i</v>
      </c>
      <c r="N302" s="57">
        <f t="shared" si="88"/>
        <v>89.948109006322611</v>
      </c>
      <c r="O302" s="57">
        <f t="shared" si="89"/>
        <v>96.986273494835729</v>
      </c>
      <c r="P302" s="371">
        <f t="shared" si="90"/>
        <v>96.986273494835729</v>
      </c>
      <c r="Q302" s="371">
        <f t="shared" si="91"/>
        <v>-90.051890993677389</v>
      </c>
      <c r="R302" s="12">
        <f t="shared" si="92"/>
        <v>89.948109006322611</v>
      </c>
      <c r="S302" s="57">
        <f t="shared" si="93"/>
        <v>2.6605741505766342E-3</v>
      </c>
      <c r="T302" s="12">
        <f t="shared" si="76"/>
        <v>96.986273494835729</v>
      </c>
    </row>
    <row r="303" spans="1:20" x14ac:dyDescent="0.25">
      <c r="A303" s="57">
        <f t="shared" si="77"/>
        <v>16.780404557128861</v>
      </c>
      <c r="B303" s="12">
        <f t="shared" si="94"/>
        <v>2.6706843323488254</v>
      </c>
      <c r="C303" s="57" t="str">
        <f t="shared" si="78"/>
        <v>-64.0151790580849-70415.1812302562i</v>
      </c>
      <c r="D303" s="57" t="str">
        <f t="shared" si="79"/>
        <v>3.89999999972545-11918.6638121974i</v>
      </c>
      <c r="E303" s="57" t="str">
        <f t="shared" si="80"/>
        <v>162.469518936282-0.00750631454180539i</v>
      </c>
      <c r="F303" s="57" t="str">
        <f t="shared" si="81"/>
        <v>3.83983983968041-24855.4049702624i</v>
      </c>
      <c r="G303" s="57" t="str">
        <f t="shared" si="82"/>
        <v>0.999999999958479-6.44367534966993E-06i</v>
      </c>
      <c r="H303" s="57" t="str">
        <f t="shared" si="83"/>
        <v>165.00001475126+0.191041137051106i</v>
      </c>
      <c r="I303" s="57" t="str">
        <f t="shared" si="84"/>
        <v>15.1827854779197-11569.4909202991i</v>
      </c>
      <c r="K303" s="57" t="str">
        <f t="shared" si="85"/>
        <v>0.0727271687303046-0.0000865545885568483i</v>
      </c>
      <c r="L303" s="57" t="str">
        <f t="shared" si="86"/>
        <v>0.000125-187.873010395266i</v>
      </c>
      <c r="M303" s="57" t="str">
        <f t="shared" si="87"/>
        <v>0.0015-90.5673539473833i</v>
      </c>
      <c r="N303" s="57">
        <f t="shared" si="88"/>
        <v>89.947911820856447</v>
      </c>
      <c r="O303" s="57">
        <f t="shared" si="89"/>
        <v>96.953329617021808</v>
      </c>
      <c r="P303" s="371">
        <f t="shared" si="90"/>
        <v>96.953329617021808</v>
      </c>
      <c r="Q303" s="371">
        <f t="shared" si="91"/>
        <v>-90.052088179143553</v>
      </c>
      <c r="R303" s="12">
        <f t="shared" si="92"/>
        <v>89.947911820856447</v>
      </c>
      <c r="S303" s="57">
        <f t="shared" si="93"/>
        <v>2.6706843323488255E-3</v>
      </c>
      <c r="T303" s="12">
        <f t="shared" si="76"/>
        <v>96.953329617021808</v>
      </c>
    </row>
    <row r="304" spans="1:20" x14ac:dyDescent="0.25">
      <c r="A304" s="57">
        <f t="shared" si="77"/>
        <v>16.844170094445953</v>
      </c>
      <c r="B304" s="12">
        <f t="shared" si="94"/>
        <v>2.6808329328117511</v>
      </c>
      <c r="C304" s="57" t="str">
        <f t="shared" si="78"/>
        <v>-64.0151782293403-70148.615852723i</v>
      </c>
      <c r="D304" s="57" t="str">
        <f t="shared" si="79"/>
        <v>3.89999999972336-11873.5443439396i</v>
      </c>
      <c r="E304" s="57" t="str">
        <f t="shared" si="80"/>
        <v>162.469518799027-0.00753483834458965i</v>
      </c>
      <c r="F304" s="57" t="str">
        <f t="shared" si="81"/>
        <v>3.83983983967917-24761.3119849082i</v>
      </c>
      <c r="G304" s="57" t="str">
        <f t="shared" si="82"/>
        <v>0.999999999958163-6.46816131599664E-06i</v>
      </c>
      <c r="H304" s="57" t="str">
        <f t="shared" si="83"/>
        <v>165.000014863583+0.191767093423564i</v>
      </c>
      <c r="I304" s="57" t="str">
        <f t="shared" si="84"/>
        <v>15.1827854828463-11525.6932780486i</v>
      </c>
      <c r="K304" s="57" t="str">
        <f t="shared" si="85"/>
        <v>0.0727271679384268-0.0000868834950382559i</v>
      </c>
      <c r="L304" s="57" t="str">
        <f t="shared" si="86"/>
        <v>0.000125-187.161795572092i</v>
      </c>
      <c r="M304" s="57" t="str">
        <f t="shared" si="87"/>
        <v>0.0015-90.2245008441758i</v>
      </c>
      <c r="N304" s="57">
        <f t="shared" si="88"/>
        <v>89.94771388608909</v>
      </c>
      <c r="O304" s="57">
        <f t="shared" si="89"/>
        <v>96.920385738820329</v>
      </c>
      <c r="P304" s="371">
        <f t="shared" si="90"/>
        <v>96.920385738820329</v>
      </c>
      <c r="Q304" s="371">
        <f t="shared" si="91"/>
        <v>-90.05228611391091</v>
      </c>
      <c r="R304" s="12">
        <f t="shared" si="92"/>
        <v>89.94771388608909</v>
      </c>
      <c r="S304" s="57">
        <f t="shared" si="93"/>
        <v>2.6808329328117512E-3</v>
      </c>
      <c r="T304" s="12">
        <f t="shared" si="76"/>
        <v>96.920385738820329</v>
      </c>
    </row>
    <row r="305" spans="1:20" x14ac:dyDescent="0.25">
      <c r="A305" s="57">
        <f t="shared" si="77"/>
        <v>16.908177940804848</v>
      </c>
      <c r="B305" s="12">
        <f t="shared" si="94"/>
        <v>2.6910200979564358</v>
      </c>
      <c r="C305" s="57" t="str">
        <f t="shared" si="78"/>
        <v>-64.0151773942877-69883.0595865807i</v>
      </c>
      <c r="D305" s="57" t="str">
        <f t="shared" si="79"/>
        <v>3.89999999972127-11828.5956806035i</v>
      </c>
      <c r="E305" s="57" t="str">
        <f t="shared" si="80"/>
        <v>162.469518660728-0.0075634705356236i</v>
      </c>
      <c r="F305" s="57" t="str">
        <f t="shared" si="81"/>
        <v>3.83983983967799-24667.5751993399i</v>
      </c>
      <c r="G305" s="57" t="str">
        <f t="shared" si="82"/>
        <v>0.999999999957844-6.49274032899535E-06i</v>
      </c>
      <c r="H305" s="57" t="str">
        <f t="shared" si="83"/>
        <v>165.000014976761+0.192495808430828i</v>
      </c>
      <c r="I305" s="57" t="str">
        <f t="shared" si="84"/>
        <v>15.1827854878104-11482.0614367653i</v>
      </c>
      <c r="K305" s="57" t="str">
        <f t="shared" si="85"/>
        <v>0.0727271671405198-0.0000872136513533642i</v>
      </c>
      <c r="L305" s="57" t="str">
        <f t="shared" si="86"/>
        <v>0.000125-186.453273134182i</v>
      </c>
      <c r="M305" s="57" t="str">
        <f t="shared" si="87"/>
        <v>0.0015-89.8829456507028i</v>
      </c>
      <c r="N305" s="57">
        <f t="shared" si="88"/>
        <v>89.947515199173168</v>
      </c>
      <c r="O305" s="57">
        <f t="shared" si="89"/>
        <v>96.88744186022852</v>
      </c>
      <c r="P305" s="371">
        <f t="shared" si="90"/>
        <v>96.88744186022852</v>
      </c>
      <c r="Q305" s="371">
        <f t="shared" si="91"/>
        <v>-90.052484800826832</v>
      </c>
      <c r="R305" s="12">
        <f t="shared" si="92"/>
        <v>89.947515199173168</v>
      </c>
      <c r="S305" s="57">
        <f t="shared" si="93"/>
        <v>2.6910200979564356E-3</v>
      </c>
      <c r="T305" s="12">
        <f t="shared" si="76"/>
        <v>96.88744186022852</v>
      </c>
    </row>
    <row r="306" spans="1:20" x14ac:dyDescent="0.25">
      <c r="A306" s="57">
        <f t="shared" si="77"/>
        <v>16.972429016979905</v>
      </c>
      <c r="B306" s="12">
        <f t="shared" si="94"/>
        <v>2.7012459743286703</v>
      </c>
      <c r="C306" s="57" t="str">
        <f t="shared" si="78"/>
        <v>-64.0151765528748-69618.5086117113i</v>
      </c>
      <c r="D306" s="57" t="str">
        <f t="shared" si="79"/>
        <v>3.89999999971914-11783.8171755873i</v>
      </c>
      <c r="E306" s="57" t="str">
        <f t="shared" si="80"/>
        <v>162.469518521377-0.00759221152675502i</v>
      </c>
      <c r="F306" s="57" t="str">
        <f t="shared" si="81"/>
        <v>3.83983983967674-24574.1932651223i</v>
      </c>
      <c r="G306" s="57" t="str">
        <f t="shared" si="82"/>
        <v>0.999999999957523-6.51741274224344E-06i</v>
      </c>
      <c r="H306" s="57" t="str">
        <f t="shared" si="83"/>
        <v>165.000015090801+0.193227292555717i</v>
      </c>
      <c r="I306" s="57" t="str">
        <f t="shared" si="84"/>
        <v>15.1827854928122-11438.5947687906i</v>
      </c>
      <c r="K306" s="57" t="str">
        <f t="shared" si="85"/>
        <v>0.0727271663365366-0.0000875450622514136i</v>
      </c>
      <c r="L306" s="57" t="str">
        <f t="shared" si="86"/>
        <v>0.000125-185.747432889203i</v>
      </c>
      <c r="M306" s="57" t="str">
        <f t="shared" si="87"/>
        <v>0.0015-89.5426834535791i</v>
      </c>
      <c r="N306" s="57">
        <f t="shared" si="88"/>
        <v>89.947315757250621</v>
      </c>
      <c r="O306" s="57">
        <f t="shared" si="89"/>
        <v>96.854497981243185</v>
      </c>
      <c r="P306" s="371">
        <f t="shared" si="90"/>
        <v>96.854497981243185</v>
      </c>
      <c r="Q306" s="371">
        <f t="shared" si="91"/>
        <v>-90.052684242749379</v>
      </c>
      <c r="R306" s="12">
        <f t="shared" si="92"/>
        <v>89.947315757250621</v>
      </c>
      <c r="S306" s="57">
        <f t="shared" si="93"/>
        <v>2.7012459743286704E-3</v>
      </c>
      <c r="T306" s="12">
        <f t="shared" si="76"/>
        <v>96.854497981243185</v>
      </c>
    </row>
    <row r="307" spans="1:20" x14ac:dyDescent="0.25">
      <c r="A307" s="57">
        <f t="shared" si="77"/>
        <v>17.036924247244432</v>
      </c>
      <c r="B307" s="12">
        <f t="shared" si="94"/>
        <v>2.7115107090311192</v>
      </c>
      <c r="C307" s="57" t="str">
        <f t="shared" si="78"/>
        <v>-64.0151757050533-69354.9591224602i</v>
      </c>
      <c r="D307" s="57" t="str">
        <f t="shared" si="79"/>
        <v>3.89999999971701-11739.2081847373i</v>
      </c>
      <c r="E307" s="57" t="str">
        <f t="shared" si="80"/>
        <v>162.469518380962-0.0076210617313955i</v>
      </c>
      <c r="F307" s="57" t="str">
        <f t="shared" si="81"/>
        <v>3.8398398396755-24481.1648389249i</v>
      </c>
      <c r="G307" s="57" t="str">
        <f t="shared" si="82"/>
        <v>0.9999999999572-6.54217891066185E-06i</v>
      </c>
      <c r="H307" s="57" t="str">
        <f t="shared" si="83"/>
        <v>165.000015205709+0.193961556320887i</v>
      </c>
      <c r="I307" s="57" t="str">
        <f t="shared" si="84"/>
        <v>15.1827854978521-11395.2926488419i</v>
      </c>
      <c r="K307" s="57" t="str">
        <f t="shared" si="85"/>
        <v>0.072727165526432-0.0000878777324996957i</v>
      </c>
      <c r="L307" s="57" t="str">
        <f t="shared" si="86"/>
        <v>0.000125-185.044264683406i</v>
      </c>
      <c r="M307" s="57" t="str">
        <f t="shared" si="87"/>
        <v>0.0015-89.2037093580191i</v>
      </c>
      <c r="N307" s="57">
        <f t="shared" si="88"/>
        <v>89.947115557452406</v>
      </c>
      <c r="O307" s="57">
        <f t="shared" si="89"/>
        <v>96.821554101861324</v>
      </c>
      <c r="P307" s="371">
        <f t="shared" si="90"/>
        <v>96.821554101861324</v>
      </c>
      <c r="Q307" s="371">
        <f t="shared" si="91"/>
        <v>-90.052884442547594</v>
      </c>
      <c r="R307" s="12">
        <f t="shared" si="92"/>
        <v>89.947115557452406</v>
      </c>
      <c r="S307" s="57">
        <f t="shared" si="93"/>
        <v>2.7115107090311193E-3</v>
      </c>
      <c r="T307" s="12">
        <f t="shared" si="76"/>
        <v>96.821554101861324</v>
      </c>
    </row>
    <row r="308" spans="1:20" x14ac:dyDescent="0.25">
      <c r="A308" s="57">
        <f t="shared" si="77"/>
        <v>17.101664559383959</v>
      </c>
      <c r="B308" s="12">
        <f t="shared" si="94"/>
        <v>2.7218144497254375</v>
      </c>
      <c r="C308" s="57" t="str">
        <f t="shared" si="78"/>
        <v>-64.0151748507789-69092.407327581i</v>
      </c>
      <c r="D308" s="57" t="str">
        <f t="shared" si="79"/>
        <v>3.89999999971483-11694.7680663381i</v>
      </c>
      <c r="E308" s="57" t="str">
        <f t="shared" si="80"/>
        <v>162.46951823948-0.00765002156453966i</v>
      </c>
      <c r="F308" s="57" t="str">
        <f t="shared" si="81"/>
        <v>3.83983983967424-24388.4885825026i</v>
      </c>
      <c r="G308" s="57" t="str">
        <f t="shared" si="82"/>
        <v>0.999999999956874-6.56703919052023E-06i</v>
      </c>
      <c r="H308" s="57" t="str">
        <f t="shared" si="83"/>
        <v>165.000015321491+0.194698610288974i</v>
      </c>
      <c r="I308" s="57" t="str">
        <f t="shared" si="84"/>
        <v>15.1827855029303-11352.1544540035i</v>
      </c>
      <c r="K308" s="57" t="str">
        <f t="shared" si="85"/>
        <v>0.0727271647101592-0.0000882116668836123i</v>
      </c>
      <c r="L308" s="57" t="str">
        <f t="shared" si="86"/>
        <v>0.000125-184.34375840148i</v>
      </c>
      <c r="M308" s="57" t="str">
        <f t="shared" si="87"/>
        <v>0.0015-88.8660184877656i</v>
      </c>
      <c r="N308" s="57">
        <f t="shared" si="88"/>
        <v>89.946914596898694</v>
      </c>
      <c r="O308" s="57">
        <f t="shared" si="89"/>
        <v>96.788610222080095</v>
      </c>
      <c r="P308" s="371">
        <f t="shared" si="90"/>
        <v>96.788610222080095</v>
      </c>
      <c r="Q308" s="371">
        <f t="shared" si="91"/>
        <v>-90.053085403101306</v>
      </c>
      <c r="R308" s="12">
        <f t="shared" si="92"/>
        <v>89.946914596898694</v>
      </c>
      <c r="S308" s="57">
        <f t="shared" si="93"/>
        <v>2.7218144497254374E-3</v>
      </c>
      <c r="T308" s="12">
        <f t="shared" si="76"/>
        <v>96.788610222080095</v>
      </c>
    </row>
    <row r="309" spans="1:20" x14ac:dyDescent="0.25">
      <c r="A309" s="57">
        <f t="shared" si="77"/>
        <v>17.166650884709618</v>
      </c>
      <c r="B309" s="12">
        <f t="shared" si="94"/>
        <v>2.7321573446343943</v>
      </c>
      <c r="C309" s="57" t="str">
        <f t="shared" si="78"/>
        <v>-64.01517399-68830.8494501779i</v>
      </c>
      <c r="D309" s="57" t="str">
        <f t="shared" si="79"/>
        <v>3.89999999971267-11650.4961811039i</v>
      </c>
      <c r="E309" s="57" t="str">
        <f t="shared" si="80"/>
        <v>162.469518096921-0.0076790914427434i</v>
      </c>
      <c r="F309" s="57" t="str">
        <f t="shared" si="81"/>
        <v>3.83983983967298-24296.1631626765i</v>
      </c>
      <c r="G309" s="57" t="str">
        <f t="shared" si="82"/>
        <v>0.999999999956546-6.59199393944204E-06i</v>
      </c>
      <c r="H309" s="57" t="str">
        <f t="shared" si="83"/>
        <v>165.000015438156+0.19543846506276i</v>
      </c>
      <c r="I309" s="57" t="str">
        <f t="shared" si="84"/>
        <v>15.1827855080473-11309.1795637182i</v>
      </c>
      <c r="K309" s="57" t="str">
        <f t="shared" si="85"/>
        <v>0.0727271638876707-0.000088546870206749i</v>
      </c>
      <c r="L309" s="57" t="str">
        <f t="shared" si="86"/>
        <v>0.000125-183.645903966408i</v>
      </c>
      <c r="M309" s="57" t="str">
        <f t="shared" si="87"/>
        <v>0.0015-88.5296059850224i</v>
      </c>
      <c r="N309" s="57">
        <f t="shared" si="88"/>
        <v>89.946712872698612</v>
      </c>
      <c r="O309" s="57">
        <f t="shared" si="89"/>
        <v>96.755666341896443</v>
      </c>
      <c r="P309" s="371">
        <f t="shared" si="90"/>
        <v>96.755666341896443</v>
      </c>
      <c r="Q309" s="371">
        <f t="shared" si="91"/>
        <v>-90.053287127301388</v>
      </c>
      <c r="R309" s="12">
        <f t="shared" si="92"/>
        <v>89.946712872698612</v>
      </c>
      <c r="S309" s="57">
        <f t="shared" si="93"/>
        <v>2.7321573446343942E-3</v>
      </c>
      <c r="T309" s="12">
        <f t="shared" si="76"/>
        <v>96.755666341896443</v>
      </c>
    </row>
    <row r="310" spans="1:20" x14ac:dyDescent="0.25">
      <c r="A310" s="57">
        <f t="shared" si="77"/>
        <v>17.231884158071516</v>
      </c>
      <c r="B310" s="12">
        <f t="shared" si="94"/>
        <v>2.7425395425440051</v>
      </c>
      <c r="C310" s="57" t="str">
        <f t="shared" si="78"/>
        <v>-64.0151731226641-68570.2817276505i</v>
      </c>
      <c r="D310" s="57" t="str">
        <f t="shared" si="79"/>
        <v>3.89999999971048-11606.3918921685i</v>
      </c>
      <c r="E310" s="57" t="str">
        <f t="shared" si="80"/>
        <v>162.469517953275-0.00770827178415167i</v>
      </c>
      <c r="F310" s="57" t="str">
        <f t="shared" si="81"/>
        <v>3.83983983967171-24204.1872513143i</v>
      </c>
      <c r="G310" s="57" t="str">
        <f t="shared" si="82"/>
        <v>0.999999999956215-6.61704351640973E-06i</v>
      </c>
      <c r="H310" s="57" t="str">
        <f t="shared" si="83"/>
        <v>165.00001555571+0.196181131285313i</v>
      </c>
      <c r="I310" s="57" t="str">
        <f t="shared" si="84"/>
        <v>15.1827855132033-11266.3673597778i</v>
      </c>
      <c r="K310" s="57" t="str">
        <f t="shared" si="85"/>
        <v>0.0727271630589189-0.0000888833472909431i</v>
      </c>
      <c r="L310" s="57" t="str">
        <f t="shared" si="86"/>
        <v>0.000125-182.950691339319i</v>
      </c>
      <c r="M310" s="57" t="str">
        <f t="shared" si="87"/>
        <v>0.0015-88.1944670103824i</v>
      </c>
      <c r="N310" s="57">
        <f t="shared" si="88"/>
        <v>89.946510381950375</v>
      </c>
      <c r="O310" s="57">
        <f t="shared" si="89"/>
        <v>96.722722461307001</v>
      </c>
      <c r="P310" s="371">
        <f t="shared" si="90"/>
        <v>96.722722461307001</v>
      </c>
      <c r="Q310" s="371">
        <f t="shared" si="91"/>
        <v>-90.053489618049625</v>
      </c>
      <c r="R310" s="12">
        <f t="shared" si="92"/>
        <v>89.946510381950375</v>
      </c>
      <c r="S310" s="57">
        <f t="shared" si="93"/>
        <v>2.7425395425440049E-3</v>
      </c>
      <c r="T310" s="12">
        <f t="shared" si="76"/>
        <v>96.722722461307001</v>
      </c>
    </row>
    <row r="311" spans="1:20" x14ac:dyDescent="0.25">
      <c r="A311" s="57">
        <f t="shared" si="77"/>
        <v>17.297365317872188</v>
      </c>
      <c r="B311" s="12">
        <f t="shared" si="94"/>
        <v>2.7529611928056723</v>
      </c>
      <c r="C311" s="57" t="str">
        <f t="shared" si="78"/>
        <v>-64.0151722487262-68310.7004116481i</v>
      </c>
      <c r="D311" s="57" t="str">
        <f t="shared" si="79"/>
        <v>3.89999999970828-11562.4545650771i</v>
      </c>
      <c r="E311" s="57" t="str">
        <f t="shared" si="80"/>
        <v>162.469517808536-0.00773756300849909i</v>
      </c>
      <c r="F311" s="57" t="str">
        <f t="shared" si="81"/>
        <v>3.83983983967042-24112.5595253115i</v>
      </c>
      <c r="G311" s="57" t="str">
        <f t="shared" si="82"/>
        <v>0.999999999955881-6.64218828176988E-06i</v>
      </c>
      <c r="H311" s="57" t="str">
        <f t="shared" si="83"/>
        <v>165.000015674157+0.196926619640144i</v>
      </c>
      <c r="I311" s="57" t="str">
        <f t="shared" si="84"/>
        <v>15.1827855183984-11223.717226314i</v>
      </c>
      <c r="K311" s="57" t="str">
        <f t="shared" si="85"/>
        <v>0.0727271622238574-0.0000892211029763569i</v>
      </c>
      <c r="L311" s="57" t="str">
        <f t="shared" si="86"/>
        <v>0.000125-182.258110519345i</v>
      </c>
      <c r="M311" s="57" t="str">
        <f t="shared" si="87"/>
        <v>0.0015-87.8605967427602i</v>
      </c>
      <c r="N311" s="57">
        <f t="shared" si="88"/>
        <v>89.946307121741128</v>
      </c>
      <c r="O311" s="57">
        <f t="shared" si="89"/>
        <v>96.68977858030911</v>
      </c>
      <c r="P311" s="371">
        <f t="shared" si="90"/>
        <v>96.68977858030911</v>
      </c>
      <c r="Q311" s="371">
        <f t="shared" si="91"/>
        <v>-90.053692878258872</v>
      </c>
      <c r="R311" s="12">
        <f t="shared" si="92"/>
        <v>89.946307121741128</v>
      </c>
      <c r="S311" s="57">
        <f t="shared" si="93"/>
        <v>2.7529611928056724E-3</v>
      </c>
      <c r="T311" s="12">
        <f t="shared" si="76"/>
        <v>96.68977858030911</v>
      </c>
    </row>
    <row r="312" spans="1:20" x14ac:dyDescent="0.25">
      <c r="A312" s="57">
        <f t="shared" si="77"/>
        <v>17.363095306080105</v>
      </c>
      <c r="B312" s="12">
        <f t="shared" si="94"/>
        <v>2.763422445338334</v>
      </c>
      <c r="C312" s="57" t="str">
        <f t="shared" si="78"/>
        <v>-64.0151713681313-68052.1017680036i</v>
      </c>
      <c r="D312" s="57" t="str">
        <f t="shared" si="79"/>
        <v>3.89999999970606-11518.6835677764i</v>
      </c>
      <c r="E312" s="57" t="str">
        <f t="shared" si="80"/>
        <v>162.469517662694-0.00776696553711294i</v>
      </c>
      <c r="F312" s="57" t="str">
        <f t="shared" si="81"/>
        <v>3.83983983966915-24021.2786665728i</v>
      </c>
      <c r="G312" s="57" t="str">
        <f t="shared" si="82"/>
        <v>0.999999999955545-6.66742859723836E-06i</v>
      </c>
      <c r="H312" s="57" t="str">
        <f t="shared" si="83"/>
        <v>165.000015793508+0.197674940851362i</v>
      </c>
      <c r="I312" s="57" t="str">
        <f t="shared" si="84"/>
        <v>15.1827855236331-11181.2285497909i</v>
      </c>
      <c r="K312" s="57" t="str">
        <f t="shared" si="85"/>
        <v>0.0727271613824367-0.0000895601421215376i</v>
      </c>
      <c r="L312" s="57" t="str">
        <f t="shared" si="86"/>
        <v>0.000125-181.56815154348i</v>
      </c>
      <c r="M312" s="57" t="str">
        <f t="shared" si="87"/>
        <v>0.0015-87.5279903793189i</v>
      </c>
      <c r="N312" s="57">
        <f t="shared" si="88"/>
        <v>89.946103089146973</v>
      </c>
      <c r="O312" s="57">
        <f t="shared" si="89"/>
        <v>96.656834698899289</v>
      </c>
      <c r="P312" s="371">
        <f t="shared" si="90"/>
        <v>96.656834698899289</v>
      </c>
      <c r="Q312" s="371">
        <f t="shared" si="91"/>
        <v>-90.053896910853027</v>
      </c>
      <c r="R312" s="12">
        <f t="shared" si="92"/>
        <v>89.946103089146973</v>
      </c>
      <c r="S312" s="57">
        <f t="shared" si="93"/>
        <v>2.7634224453383341E-3</v>
      </c>
      <c r="T312" s="12">
        <f t="shared" si="76"/>
        <v>96.656834698899289</v>
      </c>
    </row>
    <row r="313" spans="1:20" x14ac:dyDescent="0.25">
      <c r="A313" s="57">
        <f t="shared" si="77"/>
        <v>17.429075068243208</v>
      </c>
      <c r="B313" s="12">
        <f t="shared" si="94"/>
        <v>2.7739234506306198</v>
      </c>
      <c r="C313" s="57" t="str">
        <f t="shared" si="78"/>
        <v>-64.0151704808332-67794.4820766907i</v>
      </c>
      <c r="D313" s="57" t="str">
        <f t="shared" si="79"/>
        <v>3.89999999970382-11475.0782706059i</v>
      </c>
      <c r="E313" s="57" t="str">
        <f t="shared" si="80"/>
        <v>162.469517515743-0.00779647979292445i</v>
      </c>
      <c r="F313" s="57" t="str">
        <f t="shared" si="81"/>
        <v>3.83983983966785-23930.3433619921i</v>
      </c>
      <c r="G313" s="57" t="str">
        <f t="shared" si="82"/>
        <v>0.999999999955207-0.0000066927648259056i</v>
      </c>
      <c r="H313" s="57" t="str">
        <f t="shared" si="83"/>
        <v>165.000015913766+0.198426105683831i</v>
      </c>
      <c r="I313" s="57" t="str">
        <f t="shared" si="84"/>
        <v>15.1827855289076-11138.900718994i</v>
      </c>
      <c r="K313" s="57" t="str">
        <f t="shared" si="85"/>
        <v>0.0727271605346096-0.0000899004696035i</v>
      </c>
      <c r="L313" s="57" t="str">
        <f t="shared" si="86"/>
        <v>0.000125-180.880804486432i</v>
      </c>
      <c r="M313" s="57" t="str">
        <f t="shared" si="87"/>
        <v>0.0015-87.1966431354045i</v>
      </c>
      <c r="N313" s="57">
        <f t="shared" si="88"/>
        <v>89.945898281232886</v>
      </c>
      <c r="O313" s="57">
        <f t="shared" si="89"/>
        <v>96.62389081707471</v>
      </c>
      <c r="P313" s="371">
        <f t="shared" si="90"/>
        <v>96.62389081707471</v>
      </c>
      <c r="Q313" s="371">
        <f t="shared" si="91"/>
        <v>-90.054101718767114</v>
      </c>
      <c r="R313" s="12">
        <f t="shared" si="92"/>
        <v>89.945898281232886</v>
      </c>
      <c r="S313" s="57">
        <f t="shared" si="93"/>
        <v>2.7739234506306198E-3</v>
      </c>
      <c r="T313" s="12">
        <f t="shared" si="76"/>
        <v>96.62389081707471</v>
      </c>
    </row>
    <row r="314" spans="1:20" x14ac:dyDescent="0.25">
      <c r="A314" s="57">
        <f t="shared" si="77"/>
        <v>17.495305553502533</v>
      </c>
      <c r="B314" s="12">
        <f t="shared" si="94"/>
        <v>2.7844643597430161</v>
      </c>
      <c r="C314" s="57" t="str">
        <f t="shared" si="78"/>
        <v>-64.0151695867797-67537.8376317627i</v>
      </c>
      <c r="D314" s="57" t="str">
        <f t="shared" si="79"/>
        <v>3.89999999970158-11431.6380462888i</v>
      </c>
      <c r="E314" s="57" t="str">
        <f t="shared" si="80"/>
        <v>162.469517367673-0.00782610620046936i</v>
      </c>
      <c r="F314" s="57" t="str">
        <f t="shared" si="81"/>
        <v>3.83983983966654-23839.7523034348i</v>
      </c>
      <c r="G314" s="57" t="str">
        <f t="shared" si="82"/>
        <v>0.999999999954866-6.71819733224175E-06i</v>
      </c>
      <c r="H314" s="57" t="str">
        <f t="shared" si="83"/>
        <v>165.000016034941+0.19918012494332i</v>
      </c>
      <c r="I314" s="57" t="str">
        <f t="shared" si="84"/>
        <v>15.1827855342225-11096.7331250237i</v>
      </c>
      <c r="K314" s="57" t="str">
        <f t="shared" si="85"/>
        <v>0.0727271596803266-0.0000902420903177859i</v>
      </c>
      <c r="L314" s="57" t="str">
        <f t="shared" si="86"/>
        <v>0.000125-180.196059460482i</v>
      </c>
      <c r="M314" s="57" t="str">
        <f t="shared" si="87"/>
        <v>0.0015-86.866550244475i</v>
      </c>
      <c r="N314" s="57">
        <f t="shared" si="88"/>
        <v>89.945692695052699</v>
      </c>
      <c r="O314" s="57">
        <f t="shared" si="89"/>
        <v>96.590946934832047</v>
      </c>
      <c r="P314" s="371">
        <f t="shared" si="90"/>
        <v>96.590946934832047</v>
      </c>
      <c r="Q314" s="371">
        <f t="shared" si="91"/>
        <v>-90.054307304947301</v>
      </c>
      <c r="R314" s="12">
        <f t="shared" si="92"/>
        <v>89.945692695052699</v>
      </c>
      <c r="S314" s="57">
        <f t="shared" si="93"/>
        <v>2.7844643597430161E-3</v>
      </c>
      <c r="T314" s="12">
        <f t="shared" si="76"/>
        <v>96.590946934832047</v>
      </c>
    </row>
    <row r="315" spans="1:20" x14ac:dyDescent="0.25">
      <c r="A315" s="57">
        <f t="shared" si="77"/>
        <v>17.561787714605842</v>
      </c>
      <c r="B315" s="12">
        <f t="shared" si="94"/>
        <v>2.7950453243100397</v>
      </c>
      <c r="C315" s="57" t="str">
        <f t="shared" si="78"/>
        <v>-64.0151686859167-67282.1647413025i</v>
      </c>
      <c r="D315" s="57" t="str">
        <f t="shared" si="79"/>
        <v>3.89999999969931-11388.3622699229i</v>
      </c>
      <c r="E315" s="57" t="str">
        <f t="shared" si="80"/>
        <v>162.469517218473-0.00785584518589229i</v>
      </c>
      <c r="F315" s="57" t="str">
        <f t="shared" si="81"/>
        <v>3.83983983966522-23749.5041877179i</v>
      </c>
      <c r="G315" s="57" t="str">
        <f t="shared" si="82"/>
        <v>0.999999999954522-6.74372648210195E-06i</v>
      </c>
      <c r="H315" s="57" t="str">
        <f t="shared" si="83"/>
        <v>165.000016157037+0.199937009476656i</v>
      </c>
      <c r="I315" s="57" t="str">
        <f t="shared" si="84"/>
        <v>15.1827855395777-11054.7251612848i</v>
      </c>
      <c r="K315" s="57" t="str">
        <f t="shared" si="85"/>
        <v>0.0727271588195391-0.0000905850091785394i</v>
      </c>
      <c r="L315" s="57" t="str">
        <f t="shared" si="86"/>
        <v>0.000125-179.513906615343i</v>
      </c>
      <c r="M315" s="57" t="str">
        <f t="shared" si="87"/>
        <v>0.0015-86.5377069580351i</v>
      </c>
      <c r="N315" s="57">
        <f t="shared" si="88"/>
        <v>89.945486327649064</v>
      </c>
      <c r="O315" s="57">
        <f t="shared" si="89"/>
        <v>96.558003052168061</v>
      </c>
      <c r="P315" s="371">
        <f t="shared" si="90"/>
        <v>96.558003052168061</v>
      </c>
      <c r="Q315" s="371">
        <f t="shared" si="91"/>
        <v>-90.054513672350936</v>
      </c>
      <c r="R315" s="12">
        <f t="shared" si="92"/>
        <v>89.945486327649064</v>
      </c>
      <c r="S315" s="57">
        <f t="shared" si="93"/>
        <v>2.7950453243100397E-3</v>
      </c>
      <c r="T315" s="12">
        <f t="shared" si="76"/>
        <v>96.558003052168061</v>
      </c>
    </row>
    <row r="316" spans="1:20" x14ac:dyDescent="0.25">
      <c r="A316" s="57">
        <f t="shared" si="77"/>
        <v>17.628522507921346</v>
      </c>
      <c r="B316" s="12">
        <f t="shared" si="94"/>
        <v>2.8056664965424178</v>
      </c>
      <c r="C316" s="57" t="str">
        <f t="shared" si="78"/>
        <v>-64.0151677781968-67027.4597273718i</v>
      </c>
      <c r="D316" s="57" t="str">
        <f t="shared" si="79"/>
        <v>3.89999999969702-11345.2503189716i</v>
      </c>
      <c r="E316" s="57" t="str">
        <f t="shared" si="80"/>
        <v>162.469517068141-0.0078856971769672i</v>
      </c>
      <c r="F316" s="57" t="str">
        <f t="shared" si="81"/>
        <v>3.83983983966389-23659.597716592i</v>
      </c>
      <c r="G316" s="57" t="str">
        <f t="shared" si="82"/>
        <v>0.999999999954176-0.0000067693526427316i</v>
      </c>
      <c r="H316" s="57" t="str">
        <f t="shared" si="83"/>
        <v>165.000016280064+0.200696770171889i</v>
      </c>
      <c r="I316" s="57" t="str">
        <f t="shared" si="84"/>
        <v>15.1827855449737-11012.8762234786i</v>
      </c>
      <c r="K316" s="57" t="str">
        <f t="shared" si="85"/>
        <v>0.0727271579521969-0.0000909292311185764i</v>
      </c>
      <c r="L316" s="57" t="str">
        <f t="shared" si="86"/>
        <v>0.000125-178.834336138019i</v>
      </c>
      <c r="M316" s="57" t="str">
        <f t="shared" si="87"/>
        <v>0.0015-86.210108545562i</v>
      </c>
      <c r="N316" s="57">
        <f t="shared" si="88"/>
        <v>89.945279176053333</v>
      </c>
      <c r="O316" s="57">
        <f t="shared" si="89"/>
        <v>96.52505916907981</v>
      </c>
      <c r="P316" s="371">
        <f t="shared" si="90"/>
        <v>96.52505916907981</v>
      </c>
      <c r="Q316" s="371">
        <f t="shared" si="91"/>
        <v>-90.054720823946667</v>
      </c>
      <c r="R316" s="12">
        <f t="shared" si="92"/>
        <v>89.945279176053333</v>
      </c>
      <c r="S316" s="57">
        <f t="shared" si="93"/>
        <v>2.8056664965424179E-3</v>
      </c>
      <c r="T316" s="12">
        <f t="shared" si="76"/>
        <v>96.52505916907981</v>
      </c>
    </row>
    <row r="317" spans="1:20" x14ac:dyDescent="0.25">
      <c r="A317" s="57">
        <f t="shared" si="77"/>
        <v>17.695510893451445</v>
      </c>
      <c r="B317" s="12">
        <f t="shared" si="94"/>
        <v>2.8163280292292789</v>
      </c>
      <c r="C317" s="57" t="str">
        <f t="shared" si="78"/>
        <v>-64.0151668635599-66773.7189259494i</v>
      </c>
      <c r="D317" s="57" t="str">
        <f t="shared" si="79"/>
        <v>3.89999999969471-11302.3015732549i</v>
      </c>
      <c r="E317" s="57" t="str">
        <f t="shared" si="80"/>
        <v>162.46951691666-0.0079156626030774i</v>
      </c>
      <c r="F317" s="57" t="str">
        <f t="shared" si="81"/>
        <v>3.83983983966256-23570.0315967224i</v>
      </c>
      <c r="G317" s="57" t="str">
        <f t="shared" si="82"/>
        <v>0.999999999953827-6.79507618277161E-06i</v>
      </c>
      <c r="H317" s="57" t="str">
        <f t="shared" si="83"/>
        <v>165.000016404028+0.201459417958442i</v>
      </c>
      <c r="I317" s="57" t="str">
        <f t="shared" si="84"/>
        <v>15.1827855504108-10971.1857095944i</v>
      </c>
      <c r="K317" s="57" t="str">
        <f t="shared" si="85"/>
        <v>0.0727271570782501-0.0000912747610894565i</v>
      </c>
      <c r="L317" s="57" t="str">
        <f t="shared" si="86"/>
        <v>0.000125-178.157338252659i</v>
      </c>
      <c r="M317" s="57" t="str">
        <f t="shared" si="87"/>
        <v>0.0015-85.8837502944424i</v>
      </c>
      <c r="N317" s="57">
        <f t="shared" si="88"/>
        <v>89.945071237285646</v>
      </c>
      <c r="O317" s="57">
        <f t="shared" si="89"/>
        <v>96.492115285563514</v>
      </c>
      <c r="P317" s="371">
        <f t="shared" si="90"/>
        <v>96.492115285563514</v>
      </c>
      <c r="Q317" s="371">
        <f t="shared" si="91"/>
        <v>-90.054928762714354</v>
      </c>
      <c r="R317" s="12">
        <f t="shared" si="92"/>
        <v>89.945071237285646</v>
      </c>
      <c r="S317" s="57">
        <f t="shared" si="93"/>
        <v>2.816328029229279E-3</v>
      </c>
      <c r="T317" s="12">
        <f t="shared" si="76"/>
        <v>96.492115285563514</v>
      </c>
    </row>
    <row r="318" spans="1:20" x14ac:dyDescent="0.25">
      <c r="A318" s="57">
        <f t="shared" si="77"/>
        <v>17.76275383484656</v>
      </c>
      <c r="B318" s="12">
        <f t="shared" si="94"/>
        <v>2.8270300757403501</v>
      </c>
      <c r="C318" s="57" t="str">
        <f t="shared" si="78"/>
        <v>-64.0151659419625-66520.9386868934i</v>
      </c>
      <c r="D318" s="57" t="str">
        <f t="shared" si="79"/>
        <v>3.89999999969236-11259.5154149409i</v>
      </c>
      <c r="E318" s="57" t="str">
        <f t="shared" si="80"/>
        <v>162.469516764029-0.00794574189525873i</v>
      </c>
      <c r="F318" s="57" t="str">
        <f t="shared" si="81"/>
        <v>3.83983983966117-23480.8045396702i</v>
      </c>
      <c r="G318" s="57" t="str">
        <f t="shared" si="82"/>
        <v>0.999999999953475-6.82089747226374E-06i</v>
      </c>
      <c r="H318" s="57" t="str">
        <f t="shared" si="83"/>
        <v>165.000016528936+0.202224963807267i</v>
      </c>
      <c r="I318" s="57" t="str">
        <f t="shared" si="84"/>
        <v>15.1827855558891-10929.6530198997i</v>
      </c>
      <c r="K318" s="57" t="str">
        <f t="shared" si="85"/>
        <v>0.0727271561976489-0.0000916216040615531i</v>
      </c>
      <c r="L318" s="57" t="str">
        <f t="shared" si="86"/>
        <v>0.000125-177.482903220421i</v>
      </c>
      <c r="M318" s="57" t="str">
        <f t="shared" si="87"/>
        <v>0.0015-85.5586275099054i</v>
      </c>
      <c r="N318" s="57">
        <f t="shared" si="88"/>
        <v>89.944862508354817</v>
      </c>
      <c r="O318" s="57">
        <f t="shared" si="89"/>
        <v>96.459171401616572</v>
      </c>
      <c r="P318" s="371">
        <f t="shared" si="90"/>
        <v>96.459171401616572</v>
      </c>
      <c r="Q318" s="371">
        <f t="shared" si="91"/>
        <v>-90.055137491645183</v>
      </c>
      <c r="R318" s="12">
        <f t="shared" si="92"/>
        <v>89.944862508354817</v>
      </c>
      <c r="S318" s="57">
        <f t="shared" si="93"/>
        <v>2.8270300757403501E-3</v>
      </c>
      <c r="T318" s="12">
        <f t="shared" si="76"/>
        <v>96.459171401616572</v>
      </c>
    </row>
    <row r="319" spans="1:20" x14ac:dyDescent="0.25">
      <c r="A319" s="57">
        <f t="shared" si="77"/>
        <v>17.830252299418976</v>
      </c>
      <c r="B319" s="12">
        <f t="shared" si="94"/>
        <v>2.8377727900281635</v>
      </c>
      <c r="C319" s="57" t="str">
        <f t="shared" si="78"/>
        <v>-64.0151650133457-66269.1153738719i</v>
      </c>
      <c r="D319" s="57" t="str">
        <f t="shared" si="79"/>
        <v>3.89999999969003-11216.8912285362i</v>
      </c>
      <c r="E319" s="57" t="str">
        <f t="shared" si="80"/>
        <v>162.469516610233-0.00797593548616281i</v>
      </c>
      <c r="F319" s="57" t="str">
        <f t="shared" si="81"/>
        <v>3.83983983965983-23391.9152618746i</v>
      </c>
      <c r="G319" s="57" t="str">
        <f t="shared" si="82"/>
        <v>0.999999999953121-6.84681688265592E-06i</v>
      </c>
      <c r="H319" s="57" t="str">
        <f t="shared" si="83"/>
        <v>165.000016654794+0.202993418731014i</v>
      </c>
      <c r="I319" s="57" t="str">
        <f t="shared" si="84"/>
        <v>15.1827855614094-10888.2775569332i</v>
      </c>
      <c r="K319" s="57" t="str">
        <f t="shared" si="85"/>
        <v>0.0727271553103424-0.0000919697650241284i</v>
      </c>
      <c r="L319" s="57" t="str">
        <f t="shared" si="86"/>
        <v>0.000125-176.811021339332i</v>
      </c>
      <c r="M319" s="57" t="str">
        <f t="shared" si="87"/>
        <v>0.0015-85.2347355149482i</v>
      </c>
      <c r="N319" s="57">
        <f t="shared" si="88"/>
        <v>89.944652986258262</v>
      </c>
      <c r="O319" s="57">
        <f t="shared" si="89"/>
        <v>96.426227517235233</v>
      </c>
      <c r="P319" s="371">
        <f t="shared" si="90"/>
        <v>96.426227517235233</v>
      </c>
      <c r="Q319" s="371">
        <f t="shared" si="91"/>
        <v>-90.055347013741738</v>
      </c>
      <c r="R319" s="12">
        <f t="shared" si="92"/>
        <v>89.944652986258262</v>
      </c>
      <c r="S319" s="57">
        <f t="shared" si="93"/>
        <v>2.8377727900281637E-3</v>
      </c>
      <c r="T319" s="12">
        <f t="shared" si="76"/>
        <v>96.426227517235233</v>
      </c>
    </row>
    <row r="320" spans="1:20" x14ac:dyDescent="0.25">
      <c r="A320" s="57">
        <f t="shared" si="77"/>
        <v>17.89800725815677</v>
      </c>
      <c r="B320" s="12">
        <f t="shared" si="94"/>
        <v>2.8485563266302707</v>
      </c>
      <c r="C320" s="57" t="str">
        <f t="shared" si="78"/>
        <v>-64.0151640776598-66018.2453643236i</v>
      </c>
      <c r="D320" s="57" t="str">
        <f t="shared" si="79"/>
        <v>3.89999999968766-11174.4284008776i</v>
      </c>
      <c r="E320" s="57" t="str">
        <f t="shared" si="80"/>
        <v>162.469516455267-0.00800624381010271i</v>
      </c>
      <c r="F320" s="57" t="str">
        <f t="shared" si="81"/>
        <v>3.83983983965846-23303.3624846331i</v>
      </c>
      <c r="G320" s="57" t="str">
        <f t="shared" si="82"/>
        <v>0.999999999952764-6.87283478680756E-06i</v>
      </c>
      <c r="H320" s="57" t="str">
        <f t="shared" si="83"/>
        <v>165.000016781611+0.203764793784173i</v>
      </c>
      <c r="I320" s="57" t="str">
        <f t="shared" si="84"/>
        <v>15.1827855669717-10847.0587254947i</v>
      </c>
      <c r="K320" s="57" t="str">
        <f t="shared" si="85"/>
        <v>0.0727271544162797-0.0000923192489853979i</v>
      </c>
      <c r="L320" s="57" t="str">
        <f t="shared" si="86"/>
        <v>0.000125-176.141682944144i</v>
      </c>
      <c r="M320" s="57" t="str">
        <f t="shared" si="87"/>
        <v>0.0015-84.9120696502769i</v>
      </c>
      <c r="N320" s="57">
        <f t="shared" si="88"/>
        <v>89.944442667981974</v>
      </c>
      <c r="O320" s="57">
        <f t="shared" si="89"/>
        <v>96.393283632416427</v>
      </c>
      <c r="P320" s="371">
        <f t="shared" si="90"/>
        <v>96.393283632416427</v>
      </c>
      <c r="Q320" s="371">
        <f t="shared" si="91"/>
        <v>-90.055557332018026</v>
      </c>
      <c r="R320" s="12">
        <f t="shared" si="92"/>
        <v>89.944442667981974</v>
      </c>
      <c r="S320" s="57">
        <f t="shared" si="93"/>
        <v>2.8485563266302705E-3</v>
      </c>
      <c r="T320" s="12">
        <f t="shared" si="76"/>
        <v>96.393283632416427</v>
      </c>
    </row>
    <row r="321" spans="1:20" x14ac:dyDescent="0.25">
      <c r="A321" s="57">
        <f t="shared" si="77"/>
        <v>17.966019685737766</v>
      </c>
      <c r="B321" s="12">
        <f t="shared" si="94"/>
        <v>2.8593808406714656</v>
      </c>
      <c r="C321" s="57" t="str">
        <f t="shared" si="78"/>
        <v>-64.0151631348494-65768.3250493999i</v>
      </c>
      <c r="D321" s="57" t="str">
        <f t="shared" si="79"/>
        <v>3.89999999968528-11132.1263211231i</v>
      </c>
      <c r="E321" s="57" t="str">
        <f t="shared" si="80"/>
        <v>162.469516299123-0.00803666730303329i</v>
      </c>
      <c r="F321" s="57" t="str">
        <f t="shared" si="81"/>
        <v>3.83983983965706-23215.1449340846i</v>
      </c>
      <c r="G321" s="57" t="str">
        <f t="shared" si="82"/>
        <v>0.999999999952405-6.89895155899494E-06i</v>
      </c>
      <c r="H321" s="57" t="str">
        <f t="shared" si="83"/>
        <v>165.000016909394+0.204539100063239i</v>
      </c>
      <c r="I321" s="57" t="str">
        <f t="shared" si="84"/>
        <v>15.1827855725762-10805.9959326376i</v>
      </c>
      <c r="K321" s="57" t="str">
        <f t="shared" si="85"/>
        <v>0.0727271535154093-0.0000926700609726064i</v>
      </c>
      <c r="L321" s="57" t="str">
        <f t="shared" si="86"/>
        <v>0.000125-175.4748784062i</v>
      </c>
      <c r="M321" s="57" t="str">
        <f t="shared" si="87"/>
        <v>0.0015-84.5906252742355i</v>
      </c>
      <c r="N321" s="57">
        <f t="shared" si="88"/>
        <v>89.944231550500547</v>
      </c>
      <c r="O321" s="57">
        <f t="shared" si="89"/>
        <v>96.3603397471569</v>
      </c>
      <c r="P321" s="371">
        <f t="shared" si="90"/>
        <v>96.3603397471569</v>
      </c>
      <c r="Q321" s="371">
        <f t="shared" si="91"/>
        <v>-90.055768449499453</v>
      </c>
      <c r="R321" s="12">
        <f t="shared" si="92"/>
        <v>89.944231550500547</v>
      </c>
      <c r="S321" s="57">
        <f t="shared" si="93"/>
        <v>2.8593808406714655E-3</v>
      </c>
      <c r="T321" s="12">
        <f t="shared" si="76"/>
        <v>96.3603397471569</v>
      </c>
    </row>
    <row r="322" spans="1:20" x14ac:dyDescent="0.25">
      <c r="A322" s="57">
        <f t="shared" si="77"/>
        <v>18.034290560543571</v>
      </c>
      <c r="B322" s="12">
        <f t="shared" si="94"/>
        <v>2.8702464878660172</v>
      </c>
      <c r="C322" s="57" t="str">
        <f t="shared" si="78"/>
        <v>-64.0151621848593-65519.3508339109i</v>
      </c>
      <c r="D322" s="57" t="str">
        <f t="shared" si="79"/>
        <v>3.8999999996829-11089.984380743i</v>
      </c>
      <c r="E322" s="57" t="str">
        <f t="shared" si="80"/>
        <v>162.469516141788-0.00806720640256173i</v>
      </c>
      <c r="F322" s="57" t="str">
        <f t="shared" si="81"/>
        <v>3.83983983965568-23127.2613411898i</v>
      </c>
      <c r="G322" s="57" t="str">
        <f t="shared" si="82"/>
        <v>0.999999999952042-6.92516757491661E-06i</v>
      </c>
      <c r="H322" s="57" t="str">
        <f t="shared" si="83"/>
        <v>165.000017038149+0.205316348706887i</v>
      </c>
      <c r="I322" s="57" t="str">
        <f t="shared" si="84"/>
        <v>15.1827855782236-10765.0885876599i</v>
      </c>
      <c r="K322" s="57" t="str">
        <f t="shared" si="85"/>
        <v>0.0727271526076793-0.0000930222060321061i</v>
      </c>
      <c r="L322" s="57" t="str">
        <f t="shared" si="86"/>
        <v>0.000125-174.810598133294i</v>
      </c>
      <c r="M322" s="57" t="str">
        <f t="shared" si="87"/>
        <v>0.0015-84.2703977627365i</v>
      </c>
      <c r="N322" s="57">
        <f t="shared" si="88"/>
        <v>89.944019630777035</v>
      </c>
      <c r="O322" s="57">
        <f t="shared" si="89"/>
        <v>96.327395861452999</v>
      </c>
      <c r="P322" s="371">
        <f t="shared" si="90"/>
        <v>96.327395861452999</v>
      </c>
      <c r="Q322" s="371">
        <f t="shared" si="91"/>
        <v>-90.055980369222965</v>
      </c>
      <c r="R322" s="12">
        <f t="shared" si="92"/>
        <v>89.944019630777035</v>
      </c>
      <c r="S322" s="57">
        <f t="shared" si="93"/>
        <v>2.870246487866017E-3</v>
      </c>
      <c r="T322" s="12">
        <f t="shared" si="76"/>
        <v>96.327395861452999</v>
      </c>
    </row>
    <row r="323" spans="1:20" x14ac:dyDescent="0.25">
      <c r="A323" s="57">
        <f t="shared" si="77"/>
        <v>18.102820864673635</v>
      </c>
      <c r="B323" s="12">
        <f t="shared" si="94"/>
        <v>2.881153424519908</v>
      </c>
      <c r="C323" s="57" t="str">
        <f t="shared" si="78"/>
        <v>-64.015161227635-65271.3191362806i</v>
      </c>
      <c r="D323" s="57" t="str">
        <f t="shared" si="79"/>
        <v>3.89999999968049-11048.0019735115i</v>
      </c>
      <c r="E323" s="57" t="str">
        <f t="shared" si="80"/>
        <v>162.469515983255-0.00809786154796445i</v>
      </c>
      <c r="F323" s="57" t="str">
        <f t="shared" si="81"/>
        <v>3.83983983965429-23039.7104417138i</v>
      </c>
      <c r="G323" s="57" t="str">
        <f t="shared" si="82"/>
        <v>0.999999999951677-6.95148321169876E-06i</v>
      </c>
      <c r="H323" s="57" t="str">
        <f t="shared" si="83"/>
        <v>165.000017167885+0.206096550896104i</v>
      </c>
      <c r="I323" s="57" t="str">
        <f t="shared" si="84"/>
        <v>15.1827855839138-10724.3361020956i</v>
      </c>
      <c r="K323" s="57" t="str">
        <f t="shared" si="85"/>
        <v>0.0727271516930373-0.0000933756892294167i</v>
      </c>
      <c r="L323" s="57" t="str">
        <f t="shared" si="86"/>
        <v>0.000125-174.148832569529i</v>
      </c>
      <c r="M323" s="57" t="str">
        <f t="shared" si="87"/>
        <v>0.0015-83.9513825092014i</v>
      </c>
      <c r="N323" s="57">
        <f t="shared" si="88"/>
        <v>89.943806905762997</v>
      </c>
      <c r="O323" s="57">
        <f t="shared" si="89"/>
        <v>96.29445197530157</v>
      </c>
      <c r="P323" s="371">
        <f t="shared" si="90"/>
        <v>96.29445197530157</v>
      </c>
      <c r="Q323" s="371">
        <f t="shared" si="91"/>
        <v>-90.056193094237003</v>
      </c>
      <c r="R323" s="12">
        <f t="shared" si="92"/>
        <v>89.943806905762997</v>
      </c>
      <c r="S323" s="57">
        <f t="shared" si="93"/>
        <v>2.881153424519908E-3</v>
      </c>
      <c r="T323" s="12">
        <f t="shared" si="76"/>
        <v>96.29445197530157</v>
      </c>
    </row>
    <row r="324" spans="1:20" x14ac:dyDescent="0.25">
      <c r="A324" s="57">
        <f t="shared" si="77"/>
        <v>18.171611583959397</v>
      </c>
      <c r="B324" s="12">
        <f t="shared" si="94"/>
        <v>2.8921018075330838</v>
      </c>
      <c r="C324" s="57" t="str">
        <f t="shared" si="78"/>
        <v>-64.0151602631237-65024.2263884898i</v>
      </c>
      <c r="D324" s="57" t="str">
        <f t="shared" si="79"/>
        <v>3.89999999967805-11006.1784954974i</v>
      </c>
      <c r="E324" s="57" t="str">
        <f t="shared" si="80"/>
        <v>162.469515823516-0.0081286331801871i</v>
      </c>
      <c r="F324" s="57" t="str">
        <f t="shared" si="81"/>
        <v>3.83983983965287-22952.4909762074i</v>
      </c>
      <c r="G324" s="57" t="str">
        <f t="shared" si="82"/>
        <v>0.999999999951309-6.97789884790065E-06i</v>
      </c>
      <c r="H324" s="57" t="str">
        <f t="shared" si="83"/>
        <v>165.000017298608+0.206879717854374i</v>
      </c>
      <c r="I324" s="57" t="str">
        <f t="shared" si="84"/>
        <v>15.1827855896473-10683.7378897064i</v>
      </c>
      <c r="K324" s="57" t="str">
        <f t="shared" si="85"/>
        <v>0.0727271507714314-0.0000937305156493111i</v>
      </c>
      <c r="L324" s="57" t="str">
        <f t="shared" si="86"/>
        <v>0.000125-173.489572195188i</v>
      </c>
      <c r="M324" s="57" t="str">
        <f t="shared" si="87"/>
        <v>0.0015-83.6335749244886i</v>
      </c>
      <c r="N324" s="57">
        <f t="shared" si="88"/>
        <v>89.943593372398311</v>
      </c>
      <c r="O324" s="57">
        <f t="shared" si="89"/>
        <v>96.261508088699202</v>
      </c>
      <c r="P324" s="371">
        <f t="shared" si="90"/>
        <v>96.261508088699202</v>
      </c>
      <c r="Q324" s="371">
        <f t="shared" si="91"/>
        <v>-90.056406627601689</v>
      </c>
      <c r="R324" s="12">
        <f t="shared" si="92"/>
        <v>89.943593372398311</v>
      </c>
      <c r="S324" s="57">
        <f t="shared" si="93"/>
        <v>2.8921018075330836E-3</v>
      </c>
      <c r="T324" s="12">
        <f t="shared" si="76"/>
        <v>96.261508088699202</v>
      </c>
    </row>
    <row r="325" spans="1:20" x14ac:dyDescent="0.25">
      <c r="A325" s="57">
        <f t="shared" si="77"/>
        <v>18.240663707978442</v>
      </c>
      <c r="B325" s="12">
        <f t="shared" si="94"/>
        <v>2.9030917944017096</v>
      </c>
      <c r="C325" s="57" t="str">
        <f t="shared" si="78"/>
        <v>-64.0151592912662-64778.0690360246i</v>
      </c>
      <c r="D325" s="57" t="str">
        <f t="shared" si="79"/>
        <v>3.89999999967561-10964.513345056i</v>
      </c>
      <c r="E325" s="57" t="str">
        <f t="shared" si="80"/>
        <v>162.469515662559-0.00815952174184686i</v>
      </c>
      <c r="F325" s="57" t="str">
        <f t="shared" si="81"/>
        <v>3.83983983965145-22865.6016899895i</v>
      </c>
      <c r="G325" s="57" t="str">
        <f t="shared" si="82"/>
        <v>0.999999999950938-7.00441486352007E-06i</v>
      </c>
      <c r="H325" s="57" t="str">
        <f t="shared" si="83"/>
        <v>165.000017430328+0.207665860847828i</v>
      </c>
      <c r="I325" s="57" t="str">
        <f t="shared" si="84"/>
        <v>15.1827855954246-10643.2933664738i</v>
      </c>
      <c r="K325" s="57" t="str">
        <f t="shared" si="85"/>
        <v>0.0727271498428073-0.0000940866903958768i</v>
      </c>
      <c r="L325" s="57" t="str">
        <f t="shared" si="86"/>
        <v>0.000125-172.832807526587i</v>
      </c>
      <c r="M325" s="57" t="str">
        <f t="shared" si="87"/>
        <v>0.0015-83.3169704368289i</v>
      </c>
      <c r="N325" s="57">
        <f t="shared" si="88"/>
        <v>89.943379027611371</v>
      </c>
      <c r="O325" s="57">
        <f t="shared" si="89"/>
        <v>96.228564201642229</v>
      </c>
      <c r="P325" s="371">
        <f t="shared" si="90"/>
        <v>96.228564201642229</v>
      </c>
      <c r="Q325" s="371">
        <f t="shared" si="91"/>
        <v>-90.056620972388629</v>
      </c>
      <c r="R325" s="12">
        <f t="shared" si="92"/>
        <v>89.943379027611371</v>
      </c>
      <c r="S325" s="57">
        <f t="shared" si="93"/>
        <v>2.9030917944017098E-3</v>
      </c>
      <c r="T325" s="12">
        <f t="shared" si="76"/>
        <v>96.228564201642229</v>
      </c>
    </row>
    <row r="326" spans="1:20" x14ac:dyDescent="0.25">
      <c r="A326" s="57">
        <f t="shared" si="77"/>
        <v>18.309978230068761</v>
      </c>
      <c r="B326" s="12">
        <f t="shared" si="94"/>
        <v>2.9141235432204362</v>
      </c>
      <c r="C326" s="57" t="str">
        <f t="shared" si="78"/>
        <v>-64.0151583120111-64532.8435378312i</v>
      </c>
      <c r="D326" s="57" t="str">
        <f t="shared" si="79"/>
        <v>3.89999999967312-10923.0059228201i</v>
      </c>
      <c r="E326" s="57" t="str">
        <f t="shared" si="80"/>
        <v>162.469515500379-0.00819052767724448i</v>
      </c>
      <c r="F326" s="57" t="str">
        <f t="shared" si="81"/>
        <v>3.83983983964999-22779.0413331283i</v>
      </c>
      <c r="G326" s="57" t="str">
        <f t="shared" si="82"/>
        <v>0.999999999950565-7.03103163999883E-06i</v>
      </c>
      <c r="H326" s="57" t="str">
        <f t="shared" si="83"/>
        <v>165.00001756305+0.208454991185409i</v>
      </c>
      <c r="I326" s="57" t="str">
        <f t="shared" si="84"/>
        <v>15.1827856012458-10603.0019505892i</v>
      </c>
      <c r="K326" s="57" t="str">
        <f t="shared" si="85"/>
        <v>0.0727271489071126-0.0000944442185926014i</v>
      </c>
      <c r="L326" s="57" t="str">
        <f t="shared" si="86"/>
        <v>0.000125-172.178529115946i</v>
      </c>
      <c r="M326" s="57" t="str">
        <f t="shared" si="87"/>
        <v>0.0015-83.0015644917604i</v>
      </c>
      <c r="N326" s="57">
        <f t="shared" si="88"/>
        <v>89.943163868318805</v>
      </c>
      <c r="O326" s="57">
        <f t="shared" si="89"/>
        <v>96.195620314127495</v>
      </c>
      <c r="P326" s="371">
        <f t="shared" si="90"/>
        <v>96.195620314127495</v>
      </c>
      <c r="Q326" s="371">
        <f t="shared" si="91"/>
        <v>-90.056836131681195</v>
      </c>
      <c r="R326" s="12">
        <f t="shared" si="92"/>
        <v>89.943163868318805</v>
      </c>
      <c r="S326" s="57">
        <f t="shared" si="93"/>
        <v>2.9141235432204363E-3</v>
      </c>
      <c r="T326" s="12">
        <f t="shared" si="76"/>
        <v>96.195620314127495</v>
      </c>
    </row>
    <row r="327" spans="1:20" x14ac:dyDescent="0.25">
      <c r="A327" s="57">
        <f t="shared" si="77"/>
        <v>18.379556147343024</v>
      </c>
      <c r="B327" s="12">
        <f t="shared" si="94"/>
        <v>2.9251972126846741</v>
      </c>
      <c r="C327" s="57" t="str">
        <f t="shared" si="78"/>
        <v>-64.015157325297-64288.5463662564i</v>
      </c>
      <c r="D327" s="57" t="str">
        <f t="shared" si="79"/>
        <v>3.89999999967065-10881.6556316915i</v>
      </c>
      <c r="E327" s="57" t="str">
        <f t="shared" si="80"/>
        <v>162.469515336962-0.00822165143236581i</v>
      </c>
      <c r="F327" s="57" t="str">
        <f t="shared" si="81"/>
        <v>3.83983983964859-22692.8086604244i</v>
      </c>
      <c r="G327" s="57" t="str">
        <f t="shared" si="82"/>
        <v>0.999999999950188-7.05774956022816E-06i</v>
      </c>
      <c r="H327" s="57" t="str">
        <f t="shared" si="83"/>
        <v>165.000017696783+0.209247120219032i</v>
      </c>
      <c r="I327" s="57" t="str">
        <f t="shared" si="84"/>
        <v>15.1827856071115-10562.8630624476i</v>
      </c>
      <c r="K327" s="57" t="str">
        <f t="shared" si="85"/>
        <v>0.0727271479642931-0.0000948031053824343i</v>
      </c>
      <c r="L327" s="57" t="str">
        <f t="shared" si="86"/>
        <v>0.000125-171.526727551251i</v>
      </c>
      <c r="M327" s="57" t="str">
        <f t="shared" si="87"/>
        <v>0.0015-82.6873525520623i</v>
      </c>
      <c r="N327" s="57">
        <f t="shared" si="88"/>
        <v>89.942947891425518</v>
      </c>
      <c r="O327" s="57">
        <f t="shared" si="89"/>
        <v>96.162676426151265</v>
      </c>
      <c r="P327" s="371">
        <f t="shared" si="90"/>
        <v>96.162676426151265</v>
      </c>
      <c r="Q327" s="371">
        <f t="shared" si="91"/>
        <v>-90.057052108574482</v>
      </c>
      <c r="R327" s="12">
        <f t="shared" si="92"/>
        <v>89.942947891425518</v>
      </c>
      <c r="S327" s="57">
        <f t="shared" si="93"/>
        <v>2.9251972126846742E-3</v>
      </c>
      <c r="T327" s="12">
        <f t="shared" si="76"/>
        <v>96.162676426151265</v>
      </c>
    </row>
    <row r="328" spans="1:20" x14ac:dyDescent="0.25">
      <c r="A328" s="57">
        <f t="shared" si="77"/>
        <v>18.449398460702927</v>
      </c>
      <c r="B328" s="12">
        <f t="shared" si="94"/>
        <v>2.9363129620928761</v>
      </c>
      <c r="C328" s="57" t="str">
        <f t="shared" si="78"/>
        <v>-64.0151563310699-64045.1740070048i</v>
      </c>
      <c r="D328" s="57" t="str">
        <f t="shared" si="79"/>
        <v>3.89999999966814-10840.4618768325i</v>
      </c>
      <c r="E328" s="57" t="str">
        <f t="shared" si="80"/>
        <v>162.469515172301-0.00825289345489483i</v>
      </c>
      <c r="F328" s="57" t="str">
        <f t="shared" si="81"/>
        <v>3.83983983964711-22606.9024313915i</v>
      </c>
      <c r="G328" s="57" t="str">
        <f t="shared" si="82"/>
        <v>0.999999999949809-7.08456900855434E-06i</v>
      </c>
      <c r="H328" s="57" t="str">
        <f t="shared" si="83"/>
        <v>165.000017831534+0.210042259343749i</v>
      </c>
      <c r="I328" s="57" t="str">
        <f t="shared" si="84"/>
        <v>15.1827856130216-10522.8761246373i</v>
      </c>
      <c r="K328" s="57" t="str">
        <f t="shared" si="85"/>
        <v>0.0727271470142943-0.0000951633559278685i</v>
      </c>
      <c r="L328" s="57" t="str">
        <f t="shared" si="86"/>
        <v>0.000125-170.877393456118i</v>
      </c>
      <c r="M328" s="57" t="str">
        <f t="shared" si="87"/>
        <v>0.0015-82.3743300976912i</v>
      </c>
      <c r="N328" s="57">
        <f t="shared" si="88"/>
        <v>89.942731093824719</v>
      </c>
      <c r="O328" s="57">
        <f t="shared" si="89"/>
        <v>96.129732537710169</v>
      </c>
      <c r="P328" s="371">
        <f t="shared" si="90"/>
        <v>96.129732537710169</v>
      </c>
      <c r="Q328" s="371">
        <f t="shared" si="91"/>
        <v>-90.057268906175281</v>
      </c>
      <c r="R328" s="12">
        <f t="shared" si="92"/>
        <v>89.942731093824719</v>
      </c>
      <c r="S328" s="57">
        <f t="shared" si="93"/>
        <v>2.9363129620928762E-3</v>
      </c>
      <c r="T328" s="12">
        <f t="shared" si="76"/>
        <v>96.129732537710169</v>
      </c>
    </row>
    <row r="329" spans="1:20" x14ac:dyDescent="0.25">
      <c r="A329" s="57">
        <f t="shared" si="77"/>
        <v>18.5195061748536</v>
      </c>
      <c r="B329" s="12">
        <f t="shared" si="94"/>
        <v>2.9474709513488291</v>
      </c>
      <c r="C329" s="57" t="str">
        <f t="shared" si="78"/>
        <v>-64.0151553292744-63802.7229590829i</v>
      </c>
      <c r="D329" s="57" t="str">
        <f t="shared" si="79"/>
        <v>3.8999999996656-10799.4240656569i</v>
      </c>
      <c r="E329" s="57" t="str">
        <f t="shared" si="80"/>
        <v>162.469515006387-0.0082842541942172i</v>
      </c>
      <c r="F329" s="57" t="str">
        <f t="shared" si="81"/>
        <v>3.83983983964565-22521.3214102397i</v>
      </c>
      <c r="G329" s="57" t="str">
        <f t="shared" si="82"/>
        <v>0.999999999949427-7.11149037078413E-06i</v>
      </c>
      <c r="H329" s="57" t="str">
        <f t="shared" si="83"/>
        <v>165.000017967311+0.21084041999792i</v>
      </c>
      <c r="I329" s="57" t="str">
        <f t="shared" si="84"/>
        <v>15.182785618977-10483.0405619328i</v>
      </c>
      <c r="K329" s="57" t="str">
        <f t="shared" si="85"/>
        <v>0.0727271460570623-0.000095524975411016i</v>
      </c>
      <c r="L329" s="57" t="str">
        <f t="shared" si="86"/>
        <v>0.000125-170.230517489658i</v>
      </c>
      <c r="M329" s="57" t="str">
        <f t="shared" si="87"/>
        <v>0.0015-82.0624926257131i</v>
      </c>
      <c r="N329" s="57">
        <f t="shared" si="88"/>
        <v>89.942513472397707</v>
      </c>
      <c r="O329" s="57">
        <f t="shared" si="89"/>
        <v>96.096788648800654</v>
      </c>
      <c r="P329" s="371">
        <f t="shared" si="90"/>
        <v>96.096788648800654</v>
      </c>
      <c r="Q329" s="371">
        <f t="shared" si="91"/>
        <v>-90.057486527602293</v>
      </c>
      <c r="R329" s="12">
        <f t="shared" si="92"/>
        <v>89.942513472397707</v>
      </c>
      <c r="S329" s="57">
        <f t="shared" si="93"/>
        <v>2.9474709513488289E-3</v>
      </c>
      <c r="T329" s="12">
        <f t="shared" si="76"/>
        <v>96.096788648800654</v>
      </c>
    </row>
    <row r="330" spans="1:20" x14ac:dyDescent="0.25">
      <c r="A330" s="57">
        <f t="shared" si="77"/>
        <v>18.589880298318043</v>
      </c>
      <c r="B330" s="12">
        <f t="shared" si="94"/>
        <v>2.9586713409639547</v>
      </c>
      <c r="C330" s="57" t="str">
        <f t="shared" si="78"/>
        <v>-64.015154319849-63561.1897347506i</v>
      </c>
      <c r="D330" s="57" t="str">
        <f t="shared" si="79"/>
        <v>3.89999999966307-10758.5416078222i</v>
      </c>
      <c r="E330" s="57" t="str">
        <f t="shared" si="80"/>
        <v>162.469514839208-0.00831573410141976i</v>
      </c>
      <c r="F330" s="57" t="str">
        <f t="shared" si="81"/>
        <v>3.83983983964417-22436.0643658574i</v>
      </c>
      <c r="G330" s="57" t="str">
        <f t="shared" si="82"/>
        <v>0.999999999949042-7.13851403419036E-06i</v>
      </c>
      <c r="H330" s="57" t="str">
        <f t="shared" si="83"/>
        <v>165.000018104122+0.21164161366336i</v>
      </c>
      <c r="I330" s="57" t="str">
        <f t="shared" si="84"/>
        <v>15.1827856249775-10443.3558012862i</v>
      </c>
      <c r="K330" s="57" t="str">
        <f t="shared" si="85"/>
        <v>0.0727271450925413-0.0000958879690336722i</v>
      </c>
      <c r="L330" s="57" t="str">
        <f t="shared" si="86"/>
        <v>0.000125-169.586090346341i</v>
      </c>
      <c r="M330" s="57" t="str">
        <f t="shared" si="87"/>
        <v>0.0015-81.7518356502422i</v>
      </c>
      <c r="N330" s="57">
        <f t="shared" si="88"/>
        <v>89.942295024014072</v>
      </c>
      <c r="O330" s="57">
        <f t="shared" si="89"/>
        <v>96.063844759419098</v>
      </c>
      <c r="P330" s="371">
        <f t="shared" si="90"/>
        <v>96.063844759419098</v>
      </c>
      <c r="Q330" s="371">
        <f t="shared" si="91"/>
        <v>-90.057704975985928</v>
      </c>
      <c r="R330" s="12">
        <f t="shared" si="92"/>
        <v>89.942295024014072</v>
      </c>
      <c r="S330" s="57">
        <f t="shared" si="93"/>
        <v>2.9586713409639545E-3</v>
      </c>
      <c r="T330" s="12">
        <f t="shared" si="76"/>
        <v>96.063844759419098</v>
      </c>
    </row>
    <row r="331" spans="1:20" x14ac:dyDescent="0.25">
      <c r="A331" s="57">
        <f t="shared" si="77"/>
        <v>18.660521843451654</v>
      </c>
      <c r="B331" s="12">
        <f t="shared" si="94"/>
        <v>2.969914292059618</v>
      </c>
      <c r="C331" s="57" t="str">
        <f t="shared" si="78"/>
        <v>-64.0151533027375-63320.5708594715i</v>
      </c>
      <c r="D331" s="57" t="str">
        <f t="shared" si="79"/>
        <v>3.89999999966048-10717.8139152203i</v>
      </c>
      <c r="E331" s="57" t="str">
        <f t="shared" si="80"/>
        <v>162.469514670758-0.0083473336293123i</v>
      </c>
      <c r="F331" s="57" t="str">
        <f t="shared" si="81"/>
        <v>3.83983983964267-22351.1300717932i</v>
      </c>
      <c r="G331" s="57" t="str">
        <f t="shared" si="82"/>
        <v>0.999999999948654-7.16564038751751E-06i</v>
      </c>
      <c r="H331" s="57" t="str">
        <f t="shared" si="83"/>
        <v>165.000018241975+0.212445851865523i</v>
      </c>
      <c r="I331" s="57" t="str">
        <f t="shared" si="84"/>
        <v>15.1827856310237-10403.8212718188i</v>
      </c>
      <c r="K331" s="57" t="str">
        <f t="shared" si="85"/>
        <v>0.0727271441206758-0.000096252342017401i</v>
      </c>
      <c r="L331" s="57" t="str">
        <f t="shared" si="86"/>
        <v>0.000125-168.944102755869i</v>
      </c>
      <c r="M331" s="57" t="str">
        <f t="shared" si="87"/>
        <v>0.0015-81.4423547023733i</v>
      </c>
      <c r="N331" s="57">
        <f t="shared" si="88"/>
        <v>89.942075745531383</v>
      </c>
      <c r="O331" s="57">
        <f t="shared" si="89"/>
        <v>96.03090086956189</v>
      </c>
      <c r="P331" s="371">
        <f t="shared" si="90"/>
        <v>96.03090086956189</v>
      </c>
      <c r="Q331" s="371">
        <f t="shared" si="91"/>
        <v>-90.057924254468617</v>
      </c>
      <c r="R331" s="12">
        <f t="shared" si="92"/>
        <v>89.942075745531383</v>
      </c>
      <c r="S331" s="57">
        <f t="shared" si="93"/>
        <v>2.969914292059618E-3</v>
      </c>
      <c r="T331" s="12">
        <f t="shared" si="76"/>
        <v>96.03090086956189</v>
      </c>
    </row>
    <row r="332" spans="1:20" x14ac:dyDescent="0.25">
      <c r="A332" s="57">
        <f t="shared" si="77"/>
        <v>18.73143182645677</v>
      </c>
      <c r="B332" s="12">
        <f t="shared" si="94"/>
        <v>2.9811999663694446</v>
      </c>
      <c r="C332" s="57" t="str">
        <f t="shared" si="78"/>
        <v>-64.0151522778816-63080.8628718629i</v>
      </c>
      <c r="D332" s="57" t="str">
        <f t="shared" si="79"/>
        <v>3.89999999965789-10677.2404019699i</v>
      </c>
      <c r="E332" s="57" t="str">
        <f t="shared" si="80"/>
        <v>162.469514501024-0.00837905323241152i</v>
      </c>
      <c r="F332" s="57" t="str">
        <f t="shared" si="81"/>
        <v>3.83983983964117-22266.517306239i</v>
      </c>
      <c r="G332" s="57" t="str">
        <f t="shared" si="82"/>
        <v>0.999999999948263-7.19286982098726E-06i</v>
      </c>
      <c r="H332" s="57" t="str">
        <f t="shared" si="83"/>
        <v>165.000018380877+0.21325314617366i</v>
      </c>
      <c r="I332" s="57" t="str">
        <f t="shared" si="84"/>
        <v>15.182785637116-10364.4364048133i</v>
      </c>
      <c r="K332" s="57" t="str">
        <f t="shared" si="85"/>
        <v>0.0727271431414105-0.00009661809960361i</v>
      </c>
      <c r="L332" s="57" t="str">
        <f t="shared" si="86"/>
        <v>0.000125-168.304545483033i</v>
      </c>
      <c r="M332" s="57" t="str">
        <f t="shared" si="87"/>
        <v>0.0015-81.1340453301186i</v>
      </c>
      <c r="N332" s="57">
        <f t="shared" si="88"/>
        <v>89.941855633795342</v>
      </c>
      <c r="O332" s="57">
        <f t="shared" si="89"/>
        <v>95.997956979225535</v>
      </c>
      <c r="P332" s="371">
        <f t="shared" si="90"/>
        <v>95.997956979225535</v>
      </c>
      <c r="Q332" s="371">
        <f t="shared" si="91"/>
        <v>-90.058144366204658</v>
      </c>
      <c r="R332" s="12">
        <f t="shared" si="92"/>
        <v>89.941855633795342</v>
      </c>
      <c r="S332" s="57">
        <f t="shared" si="93"/>
        <v>2.9811999663694445E-3</v>
      </c>
      <c r="T332" s="12">
        <f t="shared" si="76"/>
        <v>95.997956979225535</v>
      </c>
    </row>
    <row r="333" spans="1:20" x14ac:dyDescent="0.25">
      <c r="A333" s="57">
        <f t="shared" si="77"/>
        <v>18.802611267397307</v>
      </c>
      <c r="B333" s="12">
        <f t="shared" si="94"/>
        <v>2.9925285262416486</v>
      </c>
      <c r="C333" s="57" t="str">
        <f t="shared" si="78"/>
        <v>-64.0151512452221-62842.0623236445i</v>
      </c>
      <c r="D333" s="57" t="str">
        <f t="shared" si="79"/>
        <v>3.8999999996553-10636.8204844073i</v>
      </c>
      <c r="E333" s="57" t="str">
        <f t="shared" si="80"/>
        <v>162.469514329998-0.00841089336697689i</v>
      </c>
      <c r="F333" s="57" t="str">
        <f t="shared" si="81"/>
        <v>3.83983983963966-22182.2248520117i</v>
      </c>
      <c r="G333" s="57" t="str">
        <f t="shared" si="82"/>
        <v>0.999999999947869-7.22020272630417E-06i</v>
      </c>
      <c r="H333" s="57" t="str">
        <f t="shared" si="83"/>
        <v>165.000018520837+0.214063508200979i</v>
      </c>
      <c r="I333" s="57" t="str">
        <f t="shared" si="84"/>
        <v>15.1827856432547-10325.2006337051i</v>
      </c>
      <c r="K333" s="57" t="str">
        <f t="shared" si="85"/>
        <v>0.0727271421546885-0.0000969852470536147i</v>
      </c>
      <c r="L333" s="57" t="str">
        <f t="shared" si="86"/>
        <v>0.000125-167.667409327589i</v>
      </c>
      <c r="M333" s="57" t="str">
        <f t="shared" si="87"/>
        <v>0.0015-80.8269030983454i</v>
      </c>
      <c r="N333" s="57">
        <f t="shared" si="88"/>
        <v>89.941634685639642</v>
      </c>
      <c r="O333" s="57">
        <f t="shared" si="89"/>
        <v>95.965013088406309</v>
      </c>
      <c r="P333" s="371">
        <f t="shared" si="90"/>
        <v>95.965013088406309</v>
      </c>
      <c r="Q333" s="371">
        <f t="shared" si="91"/>
        <v>-90.058365314360358</v>
      </c>
      <c r="R333" s="12">
        <f t="shared" si="92"/>
        <v>89.941634685639642</v>
      </c>
      <c r="S333" s="57">
        <f t="shared" si="93"/>
        <v>2.9925285262416487E-3</v>
      </c>
      <c r="T333" s="12">
        <f t="shared" si="76"/>
        <v>95.965013088406309</v>
      </c>
    </row>
    <row r="334" spans="1:20" x14ac:dyDescent="0.25">
      <c r="A334" s="57">
        <f t="shared" si="77"/>
        <v>18.874061190213418</v>
      </c>
      <c r="B334" s="12">
        <f t="shared" si="94"/>
        <v>3.0039001346413667</v>
      </c>
      <c r="C334" s="57" t="str">
        <f t="shared" si="78"/>
        <v>-64.0151502046982-62604.1657795898i</v>
      </c>
      <c r="D334" s="57" t="str">
        <f t="shared" si="79"/>
        <v>3.89999999965268-10596.5535810784i</v>
      </c>
      <c r="E334" s="57" t="str">
        <f t="shared" si="80"/>
        <v>162.469514157669-0.00844285449098765i</v>
      </c>
      <c r="F334" s="57" t="str">
        <f t="shared" si="81"/>
        <v>3.83983983963815-22098.251496536i</v>
      </c>
      <c r="G334" s="57" t="str">
        <f t="shared" si="82"/>
        <v>0.999999999947472-7.24763949666124E-06i</v>
      </c>
      <c r="H334" s="57" t="str">
        <f t="shared" si="83"/>
        <v>165.000018661864+0.214876949604824i</v>
      </c>
      <c r="I334" s="57" t="str">
        <f t="shared" si="84"/>
        <v>15.1827856494401-10286.1133940745i</v>
      </c>
      <c r="K334" s="57" t="str">
        <f t="shared" si="85"/>
        <v>0.072727141160453-0.0000973537896487267i</v>
      </c>
      <c r="L334" s="57" t="str">
        <f t="shared" si="86"/>
        <v>0.000125-167.032685124117i</v>
      </c>
      <c r="M334" s="57" t="str">
        <f t="shared" si="87"/>
        <v>0.0015-80.5209235887083i</v>
      </c>
      <c r="N334" s="57">
        <f t="shared" si="88"/>
        <v>89.94141289788594</v>
      </c>
      <c r="O334" s="57">
        <f t="shared" si="89"/>
        <v>95.932069197100446</v>
      </c>
      <c r="P334" s="371">
        <f t="shared" si="90"/>
        <v>95.932069197100446</v>
      </c>
      <c r="Q334" s="371">
        <f t="shared" si="91"/>
        <v>-90.05858710211406</v>
      </c>
      <c r="R334" s="12">
        <f t="shared" si="92"/>
        <v>89.94141289788594</v>
      </c>
      <c r="S334" s="57">
        <f t="shared" si="93"/>
        <v>3.003900134641367E-3</v>
      </c>
      <c r="T334" s="12">
        <f t="shared" si="76"/>
        <v>95.932069197100446</v>
      </c>
    </row>
    <row r="335" spans="1:20" x14ac:dyDescent="0.25">
      <c r="A335" s="57">
        <f t="shared" si="77"/>
        <v>18.945782622736228</v>
      </c>
      <c r="B335" s="12">
        <f t="shared" si="94"/>
        <v>3.0153149551530039</v>
      </c>
      <c r="C335" s="57" t="str">
        <f t="shared" si="78"/>
        <v>-64.0151491562546-62367.1698174789i</v>
      </c>
      <c r="D335" s="57" t="str">
        <f t="shared" si="79"/>
        <v>3.89999999965004-10556.4391127303i</v>
      </c>
      <c r="E335" s="57" t="str">
        <f t="shared" si="80"/>
        <v>162.46951398403-0.00847493706417445i</v>
      </c>
      <c r="F335" s="57" t="str">
        <f t="shared" si="81"/>
        <v>3.83983983963662-22014.596031827i</v>
      </c>
      <c r="G335" s="57" t="str">
        <f t="shared" si="82"/>
        <v>0.999999999947072-7.27518052674565E-06i</v>
      </c>
      <c r="H335" s="57" t="str">
        <f t="shared" si="83"/>
        <v>165.000018803963+0.215693482086837i</v>
      </c>
      <c r="I335" s="57" t="str">
        <f t="shared" si="84"/>
        <v>15.1827856556727-10247.1741236382i</v>
      </c>
      <c r="K335" s="57" t="str">
        <f t="shared" si="85"/>
        <v>0.0727271401586474-0.0000977237326903252i</v>
      </c>
      <c r="L335" s="57" t="str">
        <f t="shared" si="86"/>
        <v>0.000125-166.400363741898i</v>
      </c>
      <c r="M335" s="57" t="str">
        <f t="shared" si="87"/>
        <v>0.0015-80.2161023995899i</v>
      </c>
      <c r="N335" s="57">
        <f t="shared" si="88"/>
        <v>89.941190267343785</v>
      </c>
      <c r="O335" s="57">
        <f t="shared" si="89"/>
        <v>95.899125305304537</v>
      </c>
      <c r="P335" s="371">
        <f t="shared" si="90"/>
        <v>95.899125305304537</v>
      </c>
      <c r="Q335" s="371">
        <f t="shared" si="91"/>
        <v>-90.058809732656215</v>
      </c>
      <c r="R335" s="12">
        <f t="shared" si="92"/>
        <v>89.941190267343785</v>
      </c>
      <c r="S335" s="57">
        <f t="shared" si="93"/>
        <v>3.0153149551530038E-3</v>
      </c>
      <c r="T335" s="12">
        <f t="shared" si="76"/>
        <v>95.899125305304537</v>
      </c>
    </row>
    <row r="336" spans="1:20" x14ac:dyDescent="0.25">
      <c r="A336" s="57">
        <f t="shared" si="77"/>
        <v>19.017776596702625</v>
      </c>
      <c r="B336" s="12">
        <f t="shared" si="94"/>
        <v>3.0267731519825856</v>
      </c>
      <c r="C336" s="57" t="str">
        <f t="shared" si="78"/>
        <v>-64.015148099825-62131.0710280426i</v>
      </c>
      <c r="D336" s="57" t="str">
        <f t="shared" si="79"/>
        <v>3.89999999964738-10516.4765023028i</v>
      </c>
      <c r="E336" s="57" t="str">
        <f t="shared" si="80"/>
        <v>162.469513809067-0.00850714154800308i</v>
      </c>
      <c r="F336" s="57" t="str">
        <f t="shared" si="81"/>
        <v>3.83983983963506-21931.2572544727i</v>
      </c>
      <c r="G336" s="57" t="str">
        <f t="shared" si="82"/>
        <v>0.999999999946669-7.30282621274434E-06i</v>
      </c>
      <c r="H336" s="57" t="str">
        <f t="shared" si="83"/>
        <v>165.000018947145+0.216513117393122i</v>
      </c>
      <c r="I336" s="57" t="str">
        <f t="shared" si="84"/>
        <v>15.1827856619527-10208.382262242i</v>
      </c>
      <c r="K336" s="57" t="str">
        <f t="shared" si="85"/>
        <v>0.0727271391492134-0.0000980950814999289i</v>
      </c>
      <c r="L336" s="57" t="str">
        <f t="shared" si="86"/>
        <v>0.000125-165.770436084776i</v>
      </c>
      <c r="M336" s="57" t="str">
        <f t="shared" si="87"/>
        <v>0.0015-79.9124351460349i</v>
      </c>
      <c r="N336" s="57">
        <f t="shared" si="88"/>
        <v>89.940966790810691</v>
      </c>
      <c r="O336" s="57">
        <f t="shared" si="89"/>
        <v>95.866181413014431</v>
      </c>
      <c r="P336" s="371">
        <f t="shared" si="90"/>
        <v>95.866181413014431</v>
      </c>
      <c r="Q336" s="371">
        <f t="shared" si="91"/>
        <v>-90.059033209189309</v>
      </c>
      <c r="R336" s="12">
        <f t="shared" si="92"/>
        <v>89.940966790810691</v>
      </c>
      <c r="S336" s="57">
        <f t="shared" si="93"/>
        <v>3.0267731519825858E-3</v>
      </c>
      <c r="T336" s="12">
        <f t="shared" si="76"/>
        <v>95.866181413014431</v>
      </c>
    </row>
    <row r="337" spans="1:20" x14ac:dyDescent="0.25">
      <c r="A337" s="57">
        <f t="shared" si="77"/>
        <v>19.090044147770097</v>
      </c>
      <c r="B337" s="12">
        <f t="shared" si="94"/>
        <v>3.0382748899601193</v>
      </c>
      <c r="C337" s="57" t="str">
        <f t="shared" si="78"/>
        <v>-64.0151470353527-61895.8660149228i</v>
      </c>
      <c r="D337" s="57" t="str">
        <f t="shared" si="79"/>
        <v>3.89999999964468-10476.6651749205i</v>
      </c>
      <c r="E337" s="57" t="str">
        <f t="shared" si="80"/>
        <v>162.469513632773-0.0085394684056999i</v>
      </c>
      <c r="F337" s="57" t="str">
        <f t="shared" si="81"/>
        <v>3.83983983963349-21848.2339656168i</v>
      </c>
      <c r="G337" s="57" t="str">
        <f t="shared" si="82"/>
        <v>0.999999999946263-7.33057695234979E-06i</v>
      </c>
      <c r="H337" s="57" t="str">
        <f t="shared" si="83"/>
        <v>165.000019091417+0.217335867314424i</v>
      </c>
      <c r="I337" s="57" t="str">
        <f t="shared" si="84"/>
        <v>15.1827856682805-10169.7372518518i</v>
      </c>
      <c r="K337" s="57" t="str">
        <f t="shared" si="85"/>
        <v>0.0727271381320931-0.0000984678414192792i</v>
      </c>
      <c r="L337" s="57" t="str">
        <f t="shared" si="86"/>
        <v>0.000125-165.14289309103i</v>
      </c>
      <c r="M337" s="57" t="str">
        <f t="shared" si="87"/>
        <v>0.0015-79.609917459688i</v>
      </c>
      <c r="N337" s="57">
        <f t="shared" si="88"/>
        <v>89.940742465071949</v>
      </c>
      <c r="O337" s="57">
        <f t="shared" si="89"/>
        <v>95.833237520226675</v>
      </c>
      <c r="P337" s="371">
        <f t="shared" si="90"/>
        <v>95.833237520226675</v>
      </c>
      <c r="Q337" s="371">
        <f t="shared" si="91"/>
        <v>-90.059257534928051</v>
      </c>
      <c r="R337" s="12">
        <f t="shared" si="92"/>
        <v>89.940742465071949</v>
      </c>
      <c r="S337" s="57">
        <f t="shared" si="93"/>
        <v>3.0382748899601192E-3</v>
      </c>
      <c r="T337" s="12">
        <f t="shared" si="76"/>
        <v>95.833237520226675</v>
      </c>
    </row>
    <row r="338" spans="1:20" x14ac:dyDescent="0.25">
      <c r="A338" s="57">
        <f t="shared" si="77"/>
        <v>19.162586315531623</v>
      </c>
      <c r="B338" s="12">
        <f t="shared" si="94"/>
        <v>3.0498203345419679</v>
      </c>
      <c r="C338" s="57" t="str">
        <f t="shared" si="78"/>
        <v>-64.0151459627742-61661.551394615i</v>
      </c>
      <c r="D338" s="57" t="str">
        <f t="shared" si="79"/>
        <v>3.89999999964198-10437.004557884i</v>
      </c>
      <c r="E338" s="57" t="str">
        <f t="shared" si="80"/>
        <v>162.469513455135-0.00857191810225194i</v>
      </c>
      <c r="F338" s="57" t="str">
        <f t="shared" si="81"/>
        <v>3.83983983963192-21765.5249709416i</v>
      </c>
      <c r="G338" s="57" t="str">
        <f t="shared" si="82"/>
        <v>0.999999999945854-7.35843314476571E-06i</v>
      </c>
      <c r="H338" s="57" t="str">
        <f t="shared" si="83"/>
        <v>165.000019236787+0.218161743686284i</v>
      </c>
      <c r="I338" s="57" t="str">
        <f t="shared" si="84"/>
        <v>15.1827856746565-10131.2385365462i</v>
      </c>
      <c r="K338" s="57" t="str">
        <f t="shared" si="85"/>
        <v>0.072727137107228-0.0000988420178104116i</v>
      </c>
      <c r="L338" s="57" t="str">
        <f t="shared" si="86"/>
        <v>0.000125-164.517725733243i</v>
      </c>
      <c r="M338" s="57" t="str">
        <f t="shared" si="87"/>
        <v>0.0015-79.3085449887308i</v>
      </c>
      <c r="N338" s="57">
        <f t="shared" si="88"/>
        <v>89.940517286900615</v>
      </c>
      <c r="O338" s="57">
        <f t="shared" si="89"/>
        <v>95.800293626937332</v>
      </c>
      <c r="P338" s="371">
        <f t="shared" si="90"/>
        <v>95.800293626937332</v>
      </c>
      <c r="Q338" s="371">
        <f t="shared" si="91"/>
        <v>-90.059482713099385</v>
      </c>
      <c r="R338" s="12">
        <f t="shared" si="92"/>
        <v>89.940517286900615</v>
      </c>
      <c r="S338" s="57">
        <f t="shared" si="93"/>
        <v>3.0498203345419679E-3</v>
      </c>
      <c r="T338" s="12">
        <f t="shared" si="76"/>
        <v>95.800293626937332</v>
      </c>
    </row>
    <row r="339" spans="1:20" x14ac:dyDescent="0.25">
      <c r="A339" s="57">
        <f t="shared" si="77"/>
        <v>19.235404143530641</v>
      </c>
      <c r="B339" s="12">
        <f t="shared" si="94"/>
        <v>3.0614096518132272</v>
      </c>
      <c r="C339" s="57" t="str">
        <f t="shared" si="78"/>
        <v>-64.0151448820278-61428.1237964252i</v>
      </c>
      <c r="D339" s="57" t="str">
        <f t="shared" si="79"/>
        <v>3.89999999963926-10397.494080662i</v>
      </c>
      <c r="E339" s="57" t="str">
        <f t="shared" si="80"/>
        <v>162.469513276144-0.00860449110440188i</v>
      </c>
      <c r="F339" s="57" t="str">
        <f t="shared" si="81"/>
        <v>3.83983983963034-21683.1290806503i</v>
      </c>
      <c r="G339" s="57" t="str">
        <f t="shared" si="82"/>
        <v>0.999999999945441-7.38639519071278E-06i</v>
      </c>
      <c r="H339" s="57" t="str">
        <f t="shared" si="83"/>
        <v>165.000019383264+0.218990758389231i</v>
      </c>
      <c r="I339" s="57" t="str">
        <f t="shared" si="84"/>
        <v>15.1827856810811-10092.8855625083i</v>
      </c>
      <c r="K339" s="57" t="str">
        <f t="shared" si="85"/>
        <v>0.0727271360745595-0.0000992176160557402i</v>
      </c>
      <c r="L339" s="57" t="str">
        <f t="shared" si="86"/>
        <v>0.000125-163.894925018174i</v>
      </c>
      <c r="M339" s="57" t="str">
        <f t="shared" si="87"/>
        <v>0.0015-79.0083133978188i</v>
      </c>
      <c r="N339" s="57">
        <f t="shared" si="88"/>
        <v>89.940291253057509</v>
      </c>
      <c r="O339" s="57">
        <f t="shared" si="89"/>
        <v>95.767349733142595</v>
      </c>
      <c r="P339" s="371">
        <f t="shared" si="90"/>
        <v>95.767349733142595</v>
      </c>
      <c r="Q339" s="371">
        <f t="shared" si="91"/>
        <v>-90.059708746942491</v>
      </c>
      <c r="R339" s="12">
        <f t="shared" si="92"/>
        <v>89.940291253057509</v>
      </c>
      <c r="S339" s="57">
        <f t="shared" si="93"/>
        <v>3.0614096518132273E-3</v>
      </c>
      <c r="T339" s="12">
        <f t="shared" si="76"/>
        <v>95.767349733142595</v>
      </c>
    </row>
    <row r="340" spans="1:20" x14ac:dyDescent="0.25">
      <c r="A340" s="57">
        <f t="shared" si="77"/>
        <v>19.30849867927606</v>
      </c>
      <c r="B340" s="12">
        <f t="shared" si="94"/>
        <v>3.0730430084901177</v>
      </c>
      <c r="C340" s="57" t="str">
        <f t="shared" si="78"/>
        <v>-64.015143793054-61195.5798624199i</v>
      </c>
      <c r="D340" s="57" t="str">
        <f t="shared" si="79"/>
        <v>3.89999999963649-10358.1331748831i</v>
      </c>
      <c r="E340" s="57" t="str">
        <f t="shared" si="80"/>
        <v>162.469513095792-0.00863718788068656i</v>
      </c>
      <c r="F340" s="57" t="str">
        <f t="shared" si="81"/>
        <v>3.83983983962874-21601.0451094503i</v>
      </c>
      <c r="G340" s="57" t="str">
        <f t="shared" si="82"/>
        <v>0.999999999945026-7.41446349243441E-06i</v>
      </c>
      <c r="H340" s="57" t="str">
        <f t="shared" si="83"/>
        <v>165.000019530857+0.219822923348926i</v>
      </c>
      <c r="I340" s="57" t="str">
        <f t="shared" si="84"/>
        <v>15.1827856875545-10054.6777780176i</v>
      </c>
      <c r="K340" s="57" t="str">
        <f t="shared" si="85"/>
        <v>0.0727271350340274-0.0000995946415581221i</v>
      </c>
      <c r="L340" s="57" t="str">
        <f t="shared" si="86"/>
        <v>0.000125-163.274481986625i</v>
      </c>
      <c r="M340" s="57" t="str">
        <f t="shared" si="87"/>
        <v>0.0015-78.7092183680208i</v>
      </c>
      <c r="N340" s="57">
        <f t="shared" si="88"/>
        <v>89.940064360291117</v>
      </c>
      <c r="O340" s="57">
        <f t="shared" si="89"/>
        <v>95.734405838838768</v>
      </c>
      <c r="P340" s="371">
        <f t="shared" si="90"/>
        <v>95.734405838838768</v>
      </c>
      <c r="Q340" s="371">
        <f t="shared" si="91"/>
        <v>-90.059935639708883</v>
      </c>
      <c r="R340" s="12">
        <f t="shared" si="92"/>
        <v>89.940064360291117</v>
      </c>
      <c r="S340" s="57">
        <f t="shared" si="93"/>
        <v>3.0730430084901176E-3</v>
      </c>
      <c r="T340" s="12">
        <f t="shared" si="76"/>
        <v>95.734405838838768</v>
      </c>
    </row>
    <row r="341" spans="1:20" x14ac:dyDescent="0.25">
      <c r="A341" s="57">
        <f t="shared" si="77"/>
        <v>19.381870974257307</v>
      </c>
      <c r="B341" s="12">
        <f t="shared" si="94"/>
        <v>3.08472057192238</v>
      </c>
      <c r="C341" s="57" t="str">
        <f t="shared" si="78"/>
        <v>-64.0151426957878-60963.9162473753i</v>
      </c>
      <c r="D341" s="57" t="str">
        <f t="shared" si="79"/>
        <v>3.89999999963373-10318.9212743273i</v>
      </c>
      <c r="E341" s="57" t="str">
        <f t="shared" si="80"/>
        <v>162.469512914066-0.00867000890140126i</v>
      </c>
      <c r="F341" s="57" t="str">
        <f t="shared" si="81"/>
        <v>3.83983983962714-21519.2718765363i</v>
      </c>
      <c r="G341" s="57" t="str">
        <f t="shared" si="82"/>
        <v>0.999999999944607-7.44263845370254E-06i</v>
      </c>
      <c r="H341" s="57" t="str">
        <f t="shared" si="83"/>
        <v>165.000019679573+0.220658250536361i</v>
      </c>
      <c r="I341" s="57" t="str">
        <f t="shared" si="84"/>
        <v>15.1827856940773-10016.6146334423i</v>
      </c>
      <c r="K341" s="57" t="str">
        <f t="shared" si="85"/>
        <v>0.0727271339855727-0.0000999730997409524i</v>
      </c>
      <c r="L341" s="57" t="str">
        <f t="shared" si="86"/>
        <v>0.000125-162.656387713315i</v>
      </c>
      <c r="M341" s="57" t="str">
        <f t="shared" si="87"/>
        <v>0.0015-78.4112555967529i</v>
      </c>
      <c r="N341" s="57">
        <f t="shared" si="88"/>
        <v>89.939836605337632</v>
      </c>
      <c r="O341" s="57">
        <f t="shared" si="89"/>
        <v>95.701461944021773</v>
      </c>
      <c r="P341" s="371">
        <f t="shared" si="90"/>
        <v>95.701461944021773</v>
      </c>
      <c r="Q341" s="371">
        <f t="shared" si="91"/>
        <v>-90.060163394662368</v>
      </c>
      <c r="R341" s="12">
        <f t="shared" si="92"/>
        <v>89.939836605337632</v>
      </c>
      <c r="S341" s="57">
        <f t="shared" si="93"/>
        <v>3.0847205719223801E-3</v>
      </c>
      <c r="T341" s="12">
        <f t="shared" si="76"/>
        <v>95.701461944021773</v>
      </c>
    </row>
    <row r="342" spans="1:20" x14ac:dyDescent="0.25">
      <c r="A342" s="57">
        <f t="shared" si="77"/>
        <v>19.455522083959487</v>
      </c>
      <c r="B342" s="12">
        <f t="shared" si="94"/>
        <v>3.0964425100956849</v>
      </c>
      <c r="C342" s="57" t="str">
        <f t="shared" si="78"/>
        <v>-64.0151415901658-60733.1296187329i</v>
      </c>
      <c r="D342" s="57" t="str">
        <f t="shared" si="79"/>
        <v>3.89999999963095-10279.8578149184i</v>
      </c>
      <c r="E342" s="57" t="str">
        <f t="shared" si="80"/>
        <v>162.469512730956-0.0087029546386386i</v>
      </c>
      <c r="F342" s="57" t="str">
        <f t="shared" si="81"/>
        <v>3.83983983962552-21437.8082055727i</v>
      </c>
      <c r="G342" s="57" t="str">
        <f t="shared" si="82"/>
        <v>0.999999999944185-7.47092047982345E-06i</v>
      </c>
      <c r="H342" s="57" t="str">
        <f t="shared" si="83"/>
        <v>165.000019829423+0.221496751968008i</v>
      </c>
      <c r="I342" s="57" t="str">
        <f t="shared" si="84"/>
        <v>15.1827857006497-9978.6955812314i</v>
      </c>
      <c r="K342" s="57" t="str">
        <f t="shared" si="85"/>
        <v>0.0727271329291342-0.000100352996048225i</v>
      </c>
      <c r="L342" s="57" t="str">
        <f t="shared" si="86"/>
        <v>0.000125-162.040633306749i</v>
      </c>
      <c r="M342" s="57" t="str">
        <f t="shared" si="87"/>
        <v>0.0015-78.1144207977218i</v>
      </c>
      <c r="N342" s="57">
        <f t="shared" si="88"/>
        <v>89.939607984920784</v>
      </c>
      <c r="O342" s="57">
        <f t="shared" si="89"/>
        <v>95.668518048687773</v>
      </c>
      <c r="P342" s="371">
        <f t="shared" si="90"/>
        <v>95.668518048687773</v>
      </c>
      <c r="Q342" s="371">
        <f t="shared" si="91"/>
        <v>-90.060392015079216</v>
      </c>
      <c r="R342" s="12">
        <f t="shared" si="92"/>
        <v>89.939607984920784</v>
      </c>
      <c r="S342" s="57">
        <f t="shared" si="93"/>
        <v>3.0964425100956849E-3</v>
      </c>
      <c r="T342" s="12">
        <f t="shared" si="76"/>
        <v>95.668518048687773</v>
      </c>
    </row>
    <row r="343" spans="1:20" x14ac:dyDescent="0.25">
      <c r="A343" s="57">
        <f t="shared" si="77"/>
        <v>19.529453067878531</v>
      </c>
      <c r="B343" s="12">
        <f t="shared" si="94"/>
        <v>3.1082089916340485</v>
      </c>
      <c r="C343" s="57" t="str">
        <f t="shared" si="78"/>
        <v>-64.0151404761263-60503.2166565501i</v>
      </c>
      <c r="D343" s="57" t="str">
        <f t="shared" si="79"/>
        <v>3.89999999962815-10240.9422347154i</v>
      </c>
      <c r="E343" s="57" t="str">
        <f t="shared" si="80"/>
        <v>162.469512546452-0.00873602556628479i</v>
      </c>
      <c r="F343" s="57" t="str">
        <f t="shared" si="81"/>
        <v>3.83983983962389-21356.6529246774i</v>
      </c>
      <c r="G343" s="57" t="str">
        <f t="shared" si="82"/>
        <v>0.99999999994376-0.0000074993099776436i</v>
      </c>
      <c r="H343" s="57" t="str">
        <f t="shared" si="83"/>
        <v>165.000019980413+0.222338439706007i</v>
      </c>
      <c r="I343" s="57" t="str">
        <f t="shared" si="84"/>
        <v>15.1827857072723-9940.92007590651i</v>
      </c>
      <c r="K343" s="57" t="str">
        <f t="shared" si="85"/>
        <v>0.0727271318646517-0.000100734335944624i</v>
      </c>
      <c r="L343" s="57" t="str">
        <f t="shared" si="86"/>
        <v>0.000125-161.427209909094i</v>
      </c>
      <c r="M343" s="57" t="str">
        <f t="shared" si="87"/>
        <v>0.0015-77.8187097008581i</v>
      </c>
      <c r="N343" s="57">
        <f t="shared" si="88"/>
        <v>89.939378495751882</v>
      </c>
      <c r="O343" s="57">
        <f t="shared" si="89"/>
        <v>95.635574152832916</v>
      </c>
      <c r="P343" s="371">
        <f t="shared" si="90"/>
        <v>95.635574152832916</v>
      </c>
      <c r="Q343" s="371">
        <f t="shared" si="91"/>
        <v>-90.060621504248118</v>
      </c>
      <c r="R343" s="12">
        <f t="shared" si="92"/>
        <v>89.939378495751882</v>
      </c>
      <c r="S343" s="57">
        <f t="shared" si="93"/>
        <v>3.1082089916340486E-3</v>
      </c>
      <c r="T343" s="12">
        <f t="shared" si="76"/>
        <v>95.635574152832916</v>
      </c>
    </row>
    <row r="344" spans="1:20" x14ac:dyDescent="0.25">
      <c r="A344" s="57">
        <f t="shared" si="77"/>
        <v>19.603664989536469</v>
      </c>
      <c r="B344" s="12">
        <f t="shared" si="94"/>
        <v>3.1200201858022578</v>
      </c>
      <c r="C344" s="57" t="str">
        <f t="shared" si="78"/>
        <v>-64.0151393536025-60274.1740534512i</v>
      </c>
      <c r="D344" s="57" t="str">
        <f t="shared" si="79"/>
        <v>3.89999999962529-10202.1739739045i</v>
      </c>
      <c r="E344" s="57" t="str">
        <f t="shared" si="80"/>
        <v>162.469512360544-0.00876922216002123i</v>
      </c>
      <c r="F344" s="57" t="str">
        <f t="shared" si="81"/>
        <v>3.83983983962224-21275.8048664042i</v>
      </c>
      <c r="G344" s="57" t="str">
        <f t="shared" si="82"/>
        <v>0.999999999943332-7.52780735555542E-06i</v>
      </c>
      <c r="H344" s="57" t="str">
        <f t="shared" si="83"/>
        <v>165.000020132553+0.223183325858329i</v>
      </c>
      <c r="I344" s="57" t="str">
        <f t="shared" si="84"/>
        <v>15.1827857139449-9903.28757405426i</v>
      </c>
      <c r="K344" s="57" t="str">
        <f t="shared" si="85"/>
        <v>0.0727271307920638-0.000101117124915594i</v>
      </c>
      <c r="L344" s="57" t="str">
        <f t="shared" si="86"/>
        <v>0.000125-160.816108696049i</v>
      </c>
      <c r="M344" s="57" t="str">
        <f t="shared" si="87"/>
        <v>0.0015-77.5241180522597i</v>
      </c>
      <c r="N344" s="57">
        <f t="shared" si="88"/>
        <v>89.939148134529745</v>
      </c>
      <c r="O344" s="57">
        <f t="shared" si="89"/>
        <v>95.602630256453139</v>
      </c>
      <c r="P344" s="371">
        <f t="shared" si="90"/>
        <v>95.602630256453139</v>
      </c>
      <c r="Q344" s="371">
        <f t="shared" si="91"/>
        <v>-90.060851865470255</v>
      </c>
      <c r="R344" s="12">
        <f t="shared" si="92"/>
        <v>89.939148134529745</v>
      </c>
      <c r="S344" s="57">
        <f t="shared" si="93"/>
        <v>3.120020185802258E-3</v>
      </c>
      <c r="T344" s="12">
        <f t="shared" si="76"/>
        <v>95.602630256453139</v>
      </c>
    </row>
    <row r="345" spans="1:20" x14ac:dyDescent="0.25">
      <c r="A345" s="57">
        <f t="shared" si="77"/>
        <v>19.678158916496706</v>
      </c>
      <c r="B345" s="12">
        <f t="shared" si="94"/>
        <v>3.1318762625083063</v>
      </c>
      <c r="C345" s="57" t="str">
        <f t="shared" si="78"/>
        <v>-64.0151382225334-60045.9985145817i</v>
      </c>
      <c r="D345" s="57" t="str">
        <f t="shared" si="79"/>
        <v>3.89999999962245-10163.5524747914i</v>
      </c>
      <c r="E345" s="57" t="str">
        <f t="shared" si="80"/>
        <v>162.469512173219-0.00880254489734469i</v>
      </c>
      <c r="F345" s="57" t="str">
        <f t="shared" si="81"/>
        <v>3.83983983962059-21195.262867727i</v>
      </c>
      <c r="G345" s="57" t="str">
        <f t="shared" si="82"/>
        <v>0.999999999942901-7.55641302350327E-06i</v>
      </c>
      <c r="H345" s="57" t="str">
        <f t="shared" si="83"/>
        <v>165.00002028585+0.224031422578964i</v>
      </c>
      <c r="I345" s="57" t="str">
        <f t="shared" si="84"/>
        <v>15.1827857206687-9865.79753431854i</v>
      </c>
      <c r="K345" s="57" t="str">
        <f t="shared" si="85"/>
        <v>0.0727271297113091-0.000101501368467426i</v>
      </c>
      <c r="L345" s="57" t="str">
        <f t="shared" si="86"/>
        <v>0.000125-160.207320876718i</v>
      </c>
      <c r="M345" s="57" t="str">
        <f t="shared" si="87"/>
        <v>0.0015-77.2306416141262i</v>
      </c>
      <c r="N345" s="57">
        <f t="shared" si="88"/>
        <v>89.938916897940587</v>
      </c>
      <c r="O345" s="57">
        <f t="shared" si="89"/>
        <v>95.569686359544491</v>
      </c>
      <c r="P345" s="371">
        <f t="shared" si="90"/>
        <v>95.569686359544491</v>
      </c>
      <c r="Q345" s="371">
        <f t="shared" si="91"/>
        <v>-90.061083102059413</v>
      </c>
      <c r="R345" s="12">
        <f t="shared" si="92"/>
        <v>89.938916897940587</v>
      </c>
      <c r="S345" s="57">
        <f t="shared" si="93"/>
        <v>3.1318762625083063E-3</v>
      </c>
      <c r="T345" s="12">
        <f t="shared" si="76"/>
        <v>95.569686359544491</v>
      </c>
    </row>
    <row r="346" spans="1:20" x14ac:dyDescent="0.25">
      <c r="A346" s="57">
        <f t="shared" si="77"/>
        <v>19.752935920379397</v>
      </c>
      <c r="B346" s="12">
        <f t="shared" si="94"/>
        <v>3.1437773923058381</v>
      </c>
      <c r="C346" s="57" t="str">
        <f t="shared" si="78"/>
        <v>-64.0151370828509-59818.6867575597i</v>
      </c>
      <c r="D346" s="57" t="str">
        <f t="shared" si="79"/>
        <v>3.89999999961958-10125.0771817928i</v>
      </c>
      <c r="E346" s="57" t="str">
        <f t="shared" si="80"/>
        <v>162.469511984468-0.00883599425755589i</v>
      </c>
      <c r="F346" s="57" t="str">
        <f t="shared" si="81"/>
        <v>3.83983983961892-21115.0257700219i</v>
      </c>
      <c r="G346" s="57" t="str">
        <f t="shared" si="82"/>
        <v>0.999999999942466-7.58512739298929E-06i</v>
      </c>
      <c r="H346" s="57" t="str">
        <f t="shared" si="83"/>
        <v>165.000020440316+0.224882742068081i</v>
      </c>
      <c r="I346" s="57" t="str">
        <f t="shared" si="84"/>
        <v>15.1827857274437-9828.44941739263i</v>
      </c>
      <c r="K346" s="57" t="str">
        <f t="shared" si="85"/>
        <v>0.0727271286223248-0.000101887072127328i</v>
      </c>
      <c r="L346" s="57" t="str">
        <f t="shared" si="86"/>
        <v>0.000125-159.600837693483i</v>
      </c>
      <c r="M346" s="57" t="str">
        <f t="shared" si="87"/>
        <v>0.0015-76.9382761647004i</v>
      </c>
      <c r="N346" s="57">
        <f t="shared" si="88"/>
        <v>89.938684782658115</v>
      </c>
      <c r="O346" s="57">
        <f t="shared" si="89"/>
        <v>95.536742462102922</v>
      </c>
      <c r="P346" s="371">
        <f t="shared" si="90"/>
        <v>95.536742462102922</v>
      </c>
      <c r="Q346" s="371">
        <f t="shared" si="91"/>
        <v>-90.061315217341885</v>
      </c>
      <c r="R346" s="12">
        <f t="shared" si="92"/>
        <v>89.938684782658115</v>
      </c>
      <c r="S346" s="57">
        <f t="shared" si="93"/>
        <v>3.1437773923058379E-3</v>
      </c>
      <c r="T346" s="12">
        <f t="shared" si="76"/>
        <v>95.536742462102922</v>
      </c>
    </row>
    <row r="347" spans="1:20" x14ac:dyDescent="0.25">
      <c r="A347" s="57">
        <f t="shared" si="77"/>
        <v>19.827997076876837</v>
      </c>
      <c r="B347" s="12">
        <f t="shared" si="94"/>
        <v>3.1557237463966001</v>
      </c>
      <c r="C347" s="57" t="str">
        <f t="shared" si="78"/>
        <v>-64.01513593449-59592.2355124291i</v>
      </c>
      <c r="D347" s="57" t="str">
        <f t="shared" si="79"/>
        <v>3.89999999961669-10086.7475414286i</v>
      </c>
      <c r="E347" s="57" t="str">
        <f t="shared" si="80"/>
        <v>162.469511794281-0.0088695707217855i</v>
      </c>
      <c r="F347" s="57" t="str">
        <f t="shared" si="81"/>
        <v>3.83983983961725-21035.0924190513i</v>
      </c>
      <c r="G347" s="57" t="str">
        <f t="shared" si="82"/>
        <v>0.999999999942028-7.61395087707931E-06i</v>
      </c>
      <c r="H347" s="57" t="str">
        <f t="shared" si="83"/>
        <v>165.000020595957+0.225737296572208i</v>
      </c>
      <c r="I347" s="57" t="str">
        <f t="shared" si="84"/>
        <v>15.1827857342701-9791.24268601115i</v>
      </c>
      <c r="K347" s="57" t="str">
        <f t="shared" si="85"/>
        <v>0.0727271275250484-0.000102274241443511i</v>
      </c>
      <c r="L347" s="57" t="str">
        <f t="shared" si="86"/>
        <v>0.000125-158.99665042188i</v>
      </c>
      <c r="M347" s="57" t="str">
        <f t="shared" si="87"/>
        <v>0.0015-76.6470174982067i</v>
      </c>
      <c r="N347" s="57">
        <f t="shared" si="88"/>
        <v>89.938451785343361</v>
      </c>
      <c r="O347" s="57">
        <f t="shared" si="89"/>
        <v>95.503798564124338</v>
      </c>
      <c r="P347" s="371">
        <f t="shared" si="90"/>
        <v>95.503798564124338</v>
      </c>
      <c r="Q347" s="371">
        <f t="shared" si="91"/>
        <v>-90.061548214656639</v>
      </c>
      <c r="R347" s="12">
        <f t="shared" si="92"/>
        <v>89.938451785343361</v>
      </c>
      <c r="S347" s="57">
        <f t="shared" si="93"/>
        <v>3.1557237463965999E-3</v>
      </c>
      <c r="T347" s="12">
        <f t="shared" si="76"/>
        <v>95.503798564124338</v>
      </c>
    </row>
    <row r="348" spans="1:20" x14ac:dyDescent="0.25">
      <c r="A348" s="57">
        <f t="shared" si="77"/>
        <v>19.903343465768966</v>
      </c>
      <c r="B348" s="12">
        <f t="shared" si="94"/>
        <v>3.1677154966329071</v>
      </c>
      <c r="C348" s="57" t="str">
        <f t="shared" si="78"/>
        <v>-64.0151347773868-59366.6415216132i</v>
      </c>
      <c r="D348" s="57" t="str">
        <f t="shared" si="79"/>
        <v>3.89999999961375-10048.5630023142i</v>
      </c>
      <c r="E348" s="57" t="str">
        <f t="shared" si="80"/>
        <v>162.469511602645-0.00890327477298589i</v>
      </c>
      <c r="F348" s="57" t="str">
        <f t="shared" si="81"/>
        <v>3.83983983961554-20955.461664947i</v>
      </c>
      <c r="G348" s="57" t="str">
        <f t="shared" si="82"/>
        <v>0.999999999941586-7.64288389040883E-06i</v>
      </c>
      <c r="H348" s="57" t="str">
        <f t="shared" si="83"/>
        <v>165.000020752784+0.226595098384419i</v>
      </c>
      <c r="I348" s="57" t="str">
        <f t="shared" si="84"/>
        <v>15.1827857411487-9754.17680494286i</v>
      </c>
      <c r="K348" s="57" t="str">
        <f t="shared" si="85"/>
        <v>0.0727271264194172-0.00010266288198527i</v>
      </c>
      <c r="L348" s="57" t="str">
        <f t="shared" si="86"/>
        <v>0.000125-158.394750370472i</v>
      </c>
      <c r="M348" s="57" t="str">
        <f t="shared" si="87"/>
        <v>0.0015-76.3568614247926i</v>
      </c>
      <c r="N348" s="57">
        <f t="shared" si="88"/>
        <v>89.938217902644638</v>
      </c>
      <c r="O348" s="57">
        <f t="shared" si="89"/>
        <v>95.470854665604733</v>
      </c>
      <c r="P348" s="371">
        <f t="shared" si="90"/>
        <v>95.470854665604733</v>
      </c>
      <c r="Q348" s="371">
        <f t="shared" si="91"/>
        <v>-90.061782097355362</v>
      </c>
      <c r="R348" s="12">
        <f t="shared" si="92"/>
        <v>89.938217902644638</v>
      </c>
      <c r="S348" s="57">
        <f t="shared" si="93"/>
        <v>3.1677154966329069E-3</v>
      </c>
      <c r="T348" s="12">
        <f t="shared" si="76"/>
        <v>95.470854665604733</v>
      </c>
    </row>
    <row r="349" spans="1:20" x14ac:dyDescent="0.25">
      <c r="A349" s="57">
        <f t="shared" si="77"/>
        <v>19.978976170938889</v>
      </c>
      <c r="B349" s="12">
        <f t="shared" si="94"/>
        <v>3.179752815520112</v>
      </c>
      <c r="C349" s="57" t="str">
        <f t="shared" si="78"/>
        <v>-64.0151336114682-59141.9015398656i</v>
      </c>
      <c r="D349" s="57" t="str">
        <f t="shared" si="79"/>
        <v>3.89999999961082-10010.5230151522i</v>
      </c>
      <c r="E349" s="57" t="str">
        <f t="shared" si="80"/>
        <v>162.469511409548-0.00893710689594381i</v>
      </c>
      <c r="F349" s="57" t="str">
        <f t="shared" si="81"/>
        <v>3.83983983961382-20876.1323621942i</v>
      </c>
      <c r="G349" s="57" t="str">
        <f t="shared" si="82"/>
        <v>0.999999999941142-7.67192684918897E-06i</v>
      </c>
      <c r="H349" s="57" t="str">
        <f t="shared" si="83"/>
        <v>165.000020910806+0.227456159844486i</v>
      </c>
      <c r="I349" s="57" t="str">
        <f t="shared" si="84"/>
        <v>15.1827857480794-9717.25124098277i</v>
      </c>
      <c r="K349" s="57" t="str">
        <f t="shared" si="85"/>
        <v>0.0727271253053667-0.000103052999343052i</v>
      </c>
      <c r="L349" s="57" t="str">
        <f t="shared" si="86"/>
        <v>0.000125-157.795128880725i</v>
      </c>
      <c r="M349" s="57" t="str">
        <f t="shared" si="87"/>
        <v>0.0015-76.0678037704649i</v>
      </c>
      <c r="N349" s="57">
        <f t="shared" si="88"/>
        <v>89.937983131197598</v>
      </c>
      <c r="O349" s="57">
        <f t="shared" si="89"/>
        <v>95.437910766539815</v>
      </c>
      <c r="P349" s="371">
        <f t="shared" si="90"/>
        <v>95.437910766539815</v>
      </c>
      <c r="Q349" s="371">
        <f t="shared" si="91"/>
        <v>-90.062016868802402</v>
      </c>
      <c r="R349" s="12">
        <f t="shared" si="92"/>
        <v>89.937983131197598</v>
      </c>
      <c r="S349" s="57">
        <f t="shared" si="93"/>
        <v>3.179752815520112E-3</v>
      </c>
      <c r="T349" s="12">
        <f t="shared" si="76"/>
        <v>95.437910766539815</v>
      </c>
    </row>
    <row r="350" spans="1:20" x14ac:dyDescent="0.25">
      <c r="A350" s="57">
        <f t="shared" si="77"/>
        <v>20.054896280388459</v>
      </c>
      <c r="B350" s="12">
        <f t="shared" si="94"/>
        <v>3.1918358762190886</v>
      </c>
      <c r="C350" s="57" t="str">
        <f t="shared" si="78"/>
        <v>-64.0151324366765-58918.012334228i</v>
      </c>
      <c r="D350" s="57" t="str">
        <f t="shared" si="79"/>
        <v>3.89999999960785-9972.62703272447i</v>
      </c>
      <c r="E350" s="57" t="str">
        <f t="shared" si="80"/>
        <v>162.469511214983-0.00897106757729851i</v>
      </c>
      <c r="F350" s="57" t="str">
        <f t="shared" si="81"/>
        <v>3.83983983961209-20797.1033696139i</v>
      </c>
      <c r="G350" s="57" t="str">
        <f t="shared" si="82"/>
        <v>0.999999999940693-7.70108017121245E-06i</v>
      </c>
      <c r="H350" s="57" t="str">
        <f t="shared" si="83"/>
        <v>165.000021070029+0.228320493339091i</v>
      </c>
      <c r="I350" s="57" t="str">
        <f t="shared" si="84"/>
        <v>15.182785755063-9680.46546294388i</v>
      </c>
      <c r="K350" s="57" t="str">
        <f t="shared" si="85"/>
        <v>0.072727124182834-0.000103444599128559i</v>
      </c>
      <c r="L350" s="57" t="str">
        <f t="shared" si="86"/>
        <v>0.000125-157.197777326883i</v>
      </c>
      <c r="M350" s="57" t="str">
        <f t="shared" si="87"/>
        <v>0.0015-75.7798403770323i</v>
      </c>
      <c r="N350" s="57">
        <f t="shared" si="88"/>
        <v>89.93774746762503</v>
      </c>
      <c r="O350" s="57">
        <f t="shared" si="89"/>
        <v>95.404966866925719</v>
      </c>
      <c r="P350" s="371">
        <f t="shared" si="90"/>
        <v>95.404966866925719</v>
      </c>
      <c r="Q350" s="371">
        <f t="shared" si="91"/>
        <v>-90.06225253237497</v>
      </c>
      <c r="R350" s="12">
        <f t="shared" si="92"/>
        <v>89.93774746762503</v>
      </c>
      <c r="S350" s="57">
        <f t="shared" si="93"/>
        <v>3.1918358762190887E-3</v>
      </c>
      <c r="T350" s="12">
        <f t="shared" si="76"/>
        <v>95.404966866925719</v>
      </c>
    </row>
    <row r="351" spans="1:20" x14ac:dyDescent="0.25">
      <c r="A351" s="57">
        <f t="shared" si="77"/>
        <v>20.131104886253937</v>
      </c>
      <c r="B351" s="12">
        <f t="shared" si="94"/>
        <v>3.2039648525487214</v>
      </c>
      <c r="C351" s="57" t="str">
        <f t="shared" si="78"/>
        <v>-64.0151312529387-58694.9706839779i</v>
      </c>
      <c r="D351" s="57" t="str">
        <f t="shared" si="79"/>
        <v>3.89999999960488-9934.87450988472i</v>
      </c>
      <c r="E351" s="57" t="str">
        <f t="shared" si="80"/>
        <v>162.469511018935-0.00900515730552161i</v>
      </c>
      <c r="F351" s="57" t="str">
        <f t="shared" si="81"/>
        <v>3.83983983961039-20718.3735503479i</v>
      </c>
      <c r="G351" s="57" t="str">
        <f t="shared" si="82"/>
        <v>0.999999999940242-7.73034427585956E-06i</v>
      </c>
      <c r="H351" s="57" t="str">
        <f t="shared" si="83"/>
        <v>165.000021230465+0.229188111301973i</v>
      </c>
      <c r="I351" s="57" t="str">
        <f t="shared" si="84"/>
        <v>15.1827857620999-9643.8189416508i</v>
      </c>
      <c r="K351" s="57" t="str">
        <f t="shared" si="85"/>
        <v>0.0727271230517539-0.000103837686974805i</v>
      </c>
      <c r="L351" s="57" t="str">
        <f t="shared" si="86"/>
        <v>0.000125-156.602687115843i</v>
      </c>
      <c r="M351" s="57" t="str">
        <f t="shared" si="87"/>
        <v>0.0015-75.4929671020444i</v>
      </c>
      <c r="N351" s="57">
        <f t="shared" si="88"/>
        <v>89.93751090853695</v>
      </c>
      <c r="O351" s="57">
        <f t="shared" si="89"/>
        <v>95.372022966758081</v>
      </c>
      <c r="P351" s="371">
        <f t="shared" si="90"/>
        <v>95.372022966758081</v>
      </c>
      <c r="Q351" s="371">
        <f t="shared" si="91"/>
        <v>-90.06248909146305</v>
      </c>
      <c r="R351" s="12">
        <f t="shared" si="92"/>
        <v>89.93751090853695</v>
      </c>
      <c r="S351" s="57">
        <f t="shared" si="93"/>
        <v>3.2039648525487214E-3</v>
      </c>
      <c r="T351" s="12">
        <f t="shared" si="76"/>
        <v>95.372022966758081</v>
      </c>
    </row>
    <row r="352" spans="1:20" x14ac:dyDescent="0.25">
      <c r="A352" s="57">
        <f t="shared" si="77"/>
        <v>20.207603084821702</v>
      </c>
      <c r="B352" s="12">
        <f t="shared" si="94"/>
        <v>3.2161399189884068</v>
      </c>
      <c r="C352" s="57" t="str">
        <f t="shared" si="78"/>
        <v>-64.0151300601869-58472.7733805863i</v>
      </c>
      <c r="D352" s="57" t="str">
        <f t="shared" si="79"/>
        <v>3.89999999960186-9897.26490355013i</v>
      </c>
      <c r="E352" s="57" t="str">
        <f t="shared" si="80"/>
        <v>162.469510821395-0.00903937657095488i</v>
      </c>
      <c r="F352" s="57" t="str">
        <f t="shared" si="81"/>
        <v>3.83983983960863-20639.9417718408i</v>
      </c>
      <c r="G352" s="57" t="str">
        <f t="shared" si="82"/>
        <v>0.999999999939787-7.75971958410429E-06i</v>
      </c>
      <c r="H352" s="57" t="str">
        <f t="shared" si="83"/>
        <v>165.000021392123+0.230059026214124i</v>
      </c>
      <c r="I352" s="57" t="str">
        <f t="shared" si="84"/>
        <v>15.1827857691903-9607.31114993074i</v>
      </c>
      <c r="K352" s="57" t="str">
        <f t="shared" si="85"/>
        <v>0.072727121912061-0.000104232268536207i</v>
      </c>
      <c r="L352" s="57" t="str">
        <f t="shared" si="86"/>
        <v>0.000125-156.009849687032i</v>
      </c>
      <c r="M352" s="57" t="str">
        <f t="shared" si="87"/>
        <v>0.0015-75.2071798187332i</v>
      </c>
      <c r="N352" s="57">
        <f t="shared" si="88"/>
        <v>89.937273450530455</v>
      </c>
      <c r="O352" s="57">
        <f t="shared" si="89"/>
        <v>95.339079066032667</v>
      </c>
      <c r="P352" s="371">
        <f t="shared" si="90"/>
        <v>95.339079066032667</v>
      </c>
      <c r="Q352" s="371">
        <f t="shared" si="91"/>
        <v>-90.062726549469545</v>
      </c>
      <c r="R352" s="12">
        <f t="shared" si="92"/>
        <v>89.937273450530455</v>
      </c>
      <c r="S352" s="57">
        <f t="shared" si="93"/>
        <v>3.2161399189884069E-3</v>
      </c>
      <c r="T352" s="12">
        <f t="shared" si="76"/>
        <v>95.339079066032667</v>
      </c>
    </row>
    <row r="353" spans="1:20" x14ac:dyDescent="0.25">
      <c r="A353" s="57">
        <f t="shared" si="77"/>
        <v>20.284391976544025</v>
      </c>
      <c r="B353" s="12">
        <f t="shared" si="94"/>
        <v>3.228361250680563</v>
      </c>
      <c r="C353" s="57" t="str">
        <f t="shared" si="78"/>
        <v>-64.0151288583534-58251.4172276708i</v>
      </c>
      <c r="D353" s="57" t="str">
        <f t="shared" si="79"/>
        <v>3.89999999959884-9859.79767269395i</v>
      </c>
      <c r="E353" s="57" t="str">
        <f t="shared" si="80"/>
        <v>162.469510622352-0.00907372586579339i</v>
      </c>
      <c r="F353" s="57" t="str">
        <f t="shared" si="81"/>
        <v>3.83983983960688-20561.8069058256i</v>
      </c>
      <c r="G353" s="57" t="str">
        <f t="shared" si="82"/>
        <v>0.999999999939328-7.78920651852033E-06i</v>
      </c>
      <c r="H353" s="57" t="str">
        <f t="shared" si="83"/>
        <v>165.000021555013+0.230933250603961i</v>
      </c>
      <c r="I353" s="57" t="str">
        <f t="shared" si="84"/>
        <v>15.1827857763347-9570.94156260713i</v>
      </c>
      <c r="K353" s="57" t="str">
        <f t="shared" si="85"/>
        <v>0.0727271207636898-0.000104628349488671i</v>
      </c>
      <c r="L353" s="57" t="str">
        <f t="shared" si="86"/>
        <v>0.000125-155.419256512285i</v>
      </c>
      <c r="M353" s="57" t="str">
        <f t="shared" si="87"/>
        <v>0.0015-74.9224744159525i</v>
      </c>
      <c r="N353" s="57">
        <f t="shared" si="88"/>
        <v>89.937035090189724</v>
      </c>
      <c r="O353" s="57">
        <f t="shared" si="89"/>
        <v>95.306135164745328</v>
      </c>
      <c r="P353" s="371">
        <f t="shared" si="90"/>
        <v>95.306135164745328</v>
      </c>
      <c r="Q353" s="371">
        <f t="shared" si="91"/>
        <v>-90.062964909810276</v>
      </c>
      <c r="R353" s="12">
        <f t="shared" si="92"/>
        <v>89.937035090189724</v>
      </c>
      <c r="S353" s="57">
        <f t="shared" si="93"/>
        <v>3.228361250680563E-3</v>
      </c>
      <c r="T353" s="12">
        <f t="shared" si="76"/>
        <v>95.306135164745328</v>
      </c>
    </row>
    <row r="354" spans="1:20" x14ac:dyDescent="0.25">
      <c r="A354" s="57">
        <f t="shared" si="77"/>
        <v>20.361472666054894</v>
      </c>
      <c r="B354" s="12">
        <f t="shared" si="94"/>
        <v>3.2406290234331494</v>
      </c>
      <c r="C354" s="57" t="str">
        <f t="shared" si="78"/>
        <v>-64.0151276473676-58030.8990409482i</v>
      </c>
      <c r="D354" s="57" t="str">
        <f t="shared" si="79"/>
        <v>3.89999999959578-9822.47227833743i</v>
      </c>
      <c r="E354" s="57" t="str">
        <f t="shared" si="80"/>
        <v>162.469510421792-0.00910820568410372i</v>
      </c>
      <c r="F354" s="57" t="str">
        <f t="shared" si="81"/>
        <v>3.8398398396051-20483.9678283058i</v>
      </c>
      <c r="G354" s="57" t="str">
        <f t="shared" si="82"/>
        <v>0.999999999938866-7.81880550328709E-06i</v>
      </c>
      <c r="H354" s="57" t="str">
        <f t="shared" si="83"/>
        <v>165.000021719142+0.231810797047511i</v>
      </c>
      <c r="I354" s="57" t="str">
        <f t="shared" si="84"/>
        <v>15.1827857835334-9534.70965649101i</v>
      </c>
      <c r="K354" s="57" t="str">
        <f t="shared" si="85"/>
        <v>0.0727271196065748-0.000105025935529668i</v>
      </c>
      <c r="L354" s="57" t="str">
        <f t="shared" si="86"/>
        <v>0.000125-154.830899095721i</v>
      </c>
      <c r="M354" s="57" t="str">
        <f t="shared" si="87"/>
        <v>0.0015-74.6388467981199i</v>
      </c>
      <c r="N354" s="57">
        <f t="shared" si="88"/>
        <v>89.936795824085962</v>
      </c>
      <c r="O354" s="57">
        <f t="shared" si="89"/>
        <v>95.273191262891686</v>
      </c>
      <c r="P354" s="371">
        <f t="shared" si="90"/>
        <v>95.273191262891686</v>
      </c>
      <c r="Q354" s="371">
        <f t="shared" si="91"/>
        <v>-90.063204175914038</v>
      </c>
      <c r="R354" s="12">
        <f t="shared" si="92"/>
        <v>89.936795824085962</v>
      </c>
      <c r="S354" s="57">
        <f t="shared" si="93"/>
        <v>3.2406290234331496E-3</v>
      </c>
      <c r="T354" s="12">
        <f t="shared" si="76"/>
        <v>95.273191262891686</v>
      </c>
    </row>
    <row r="355" spans="1:20" x14ac:dyDescent="0.25">
      <c r="A355" s="57">
        <f t="shared" si="77"/>
        <v>20.438846262185905</v>
      </c>
      <c r="B355" s="12">
        <f t="shared" si="94"/>
        <v>3.2529434137221953</v>
      </c>
      <c r="C355" s="57" t="str">
        <f t="shared" si="78"/>
        <v>-64.0151264271621-57811.215648191i</v>
      </c>
      <c r="D355" s="57" t="str">
        <f t="shared" si="79"/>
        <v>3.8999999995927-9785.28818354231i</v>
      </c>
      <c r="E355" s="57" t="str">
        <f t="shared" si="80"/>
        <v>162.469510219705-0.00914281652183566i</v>
      </c>
      <c r="F355" s="57" t="str">
        <f t="shared" si="81"/>
        <v>3.83983983960331-20406.4234195401i</v>
      </c>
      <c r="G355" s="57" t="str">
        <f t="shared" si="82"/>
        <v>0.999999999938401-7.84851696419593E-06i</v>
      </c>
      <c r="H355" s="57" t="str">
        <f t="shared" si="83"/>
        <v>165.00002188452+0.232691678168592i</v>
      </c>
      <c r="I355" s="57" t="str">
        <f t="shared" si="84"/>
        <v>15.182785790787-9498.61491037424i</v>
      </c>
      <c r="K355" s="57" t="str">
        <f t="shared" si="85"/>
        <v>0.0727271184406491-0.000105425032378315i</v>
      </c>
      <c r="L355" s="57" t="str">
        <f t="shared" si="86"/>
        <v>0.000125-154.244768973622i</v>
      </c>
      <c r="M355" s="57" t="str">
        <f t="shared" si="87"/>
        <v>0.0015-74.3562928851563i</v>
      </c>
      <c r="N355" s="57">
        <f t="shared" si="88"/>
        <v>89.936555648777343</v>
      </c>
      <c r="O355" s="57">
        <f t="shared" si="89"/>
        <v>95.240247360467492</v>
      </c>
      <c r="P355" s="371">
        <f t="shared" si="90"/>
        <v>95.240247360467492</v>
      </c>
      <c r="Q355" s="371">
        <f t="shared" si="91"/>
        <v>-90.063444351222657</v>
      </c>
      <c r="R355" s="12">
        <f t="shared" si="92"/>
        <v>89.936555648777343</v>
      </c>
      <c r="S355" s="57">
        <f t="shared" si="93"/>
        <v>3.2529434137221953E-3</v>
      </c>
      <c r="T355" s="12">
        <f t="shared" si="76"/>
        <v>95.240247360467492</v>
      </c>
    </row>
    <row r="356" spans="1:20" x14ac:dyDescent="0.25">
      <c r="A356" s="57">
        <f t="shared" si="77"/>
        <v>20.516513877982213</v>
      </c>
      <c r="B356" s="12">
        <f t="shared" si="94"/>
        <v>3.2653045986943399</v>
      </c>
      <c r="C356" s="57" t="str">
        <f t="shared" si="78"/>
        <v>-64.0151251976634-57592.3638891789i</v>
      </c>
      <c r="D356" s="57" t="str">
        <f t="shared" si="79"/>
        <v>3.8999999995896-9748.24485340286i</v>
      </c>
      <c r="E356" s="57" t="str">
        <f t="shared" si="80"/>
        <v>162.469510016079-0.00917755887681338i</v>
      </c>
      <c r="F356" s="57" t="str">
        <f t="shared" si="81"/>
        <v>3.83983983960152-20329.1725640263i</v>
      </c>
      <c r="G356" s="57" t="str">
        <f t="shared" si="82"/>
        <v>0.999999999937932-7.87834132865617E-06i</v>
      </c>
      <c r="H356" s="57" t="str">
        <f t="shared" si="83"/>
        <v>165.00002205116+0.233575906638987i</v>
      </c>
      <c r="I356" s="57" t="str">
        <f t="shared" si="84"/>
        <v>15.1827857980957-9462.65680502207i</v>
      </c>
      <c r="K356" s="57" t="str">
        <f t="shared" si="85"/>
        <v>0.072727117265845-0.000105825645775459i</v>
      </c>
      <c r="L356" s="57" t="str">
        <f t="shared" si="86"/>
        <v>0.000125-153.660857714307i</v>
      </c>
      <c r="M356" s="57" t="str">
        <f t="shared" si="87"/>
        <v>0.0015-74.0748086124289i</v>
      </c>
      <c r="N356" s="57">
        <f t="shared" si="88"/>
        <v>89.936314560808952</v>
      </c>
      <c r="O356" s="57">
        <f t="shared" si="89"/>
        <v>95.207303457468299</v>
      </c>
      <c r="P356" s="371">
        <f t="shared" si="90"/>
        <v>95.207303457468299</v>
      </c>
      <c r="Q356" s="371">
        <f t="shared" si="91"/>
        <v>-90.063685439191048</v>
      </c>
      <c r="R356" s="12">
        <f t="shared" si="92"/>
        <v>89.936314560808952</v>
      </c>
      <c r="S356" s="57">
        <f t="shared" si="93"/>
        <v>3.2653045986943399E-3</v>
      </c>
      <c r="T356" s="12">
        <f t="shared" si="76"/>
        <v>95.207303457468299</v>
      </c>
    </row>
    <row r="357" spans="1:20" x14ac:dyDescent="0.25">
      <c r="A357" s="57">
        <f t="shared" si="77"/>
        <v>20.594476630718543</v>
      </c>
      <c r="B357" s="12">
        <f t="shared" si="94"/>
        <v>3.2777127561693784</v>
      </c>
      <c r="C357" s="57" t="str">
        <f t="shared" si="78"/>
        <v>-64.0151239588062-57374.3406156578i</v>
      </c>
      <c r="D357" s="57" t="str">
        <f t="shared" si="79"/>
        <v>3.89999999958648-9711.34175503836i</v>
      </c>
      <c r="E357" s="57" t="str">
        <f t="shared" si="80"/>
        <v>162.469509810904-0.00921243324876225i</v>
      </c>
      <c r="F357" s="57" t="str">
        <f t="shared" si="81"/>
        <v>3.8398398395997-20252.2141504848i</v>
      </c>
      <c r="G357" s="57" t="str">
        <f t="shared" si="82"/>
        <v>0.999999999937459-7.90827902570133E-06i</v>
      </c>
      <c r="H357" s="57" t="str">
        <f t="shared" si="83"/>
        <v>165.000022219066+0.234463495178642i</v>
      </c>
      <c r="I357" s="57" t="str">
        <f t="shared" si="84"/>
        <v>15.1827858054603-9426.83482316471i</v>
      </c>
      <c r="K357" s="57" t="str">
        <f t="shared" si="85"/>
        <v>0.0727271160820962-0.000106227781483765i</v>
      </c>
      <c r="L357" s="57" t="str">
        <f t="shared" si="86"/>
        <v>0.000125-153.079156918019i</v>
      </c>
      <c r="M357" s="57" t="str">
        <f t="shared" si="87"/>
        <v>0.0015-73.7943899306923i</v>
      </c>
      <c r="N357" s="57">
        <f t="shared" si="88"/>
        <v>89.936072556712759</v>
      </c>
      <c r="O357" s="57">
        <f t="shared" si="89"/>
        <v>95.174359553890014</v>
      </c>
      <c r="P357" s="371">
        <f t="shared" si="90"/>
        <v>95.174359553890014</v>
      </c>
      <c r="Q357" s="371">
        <f t="shared" si="91"/>
        <v>-90.063927443287241</v>
      </c>
      <c r="R357" s="12">
        <f t="shared" si="92"/>
        <v>89.936072556712759</v>
      </c>
      <c r="S357" s="57">
        <f t="shared" si="93"/>
        <v>3.2777127561693783E-3</v>
      </c>
      <c r="T357" s="12">
        <f t="shared" si="76"/>
        <v>95.174359553890014</v>
      </c>
    </row>
    <row r="358" spans="1:20" x14ac:dyDescent="0.25">
      <c r="A358" s="57">
        <f t="shared" si="77"/>
        <v>20.672735641915274</v>
      </c>
      <c r="B358" s="12">
        <f t="shared" si="94"/>
        <v>3.2901680646428222</v>
      </c>
      <c r="C358" s="57" t="str">
        <f t="shared" si="78"/>
        <v>-64.0151227105112-57157.1426912865i</v>
      </c>
      <c r="D358" s="57" t="str">
        <f t="shared" si="79"/>
        <v>3.89999999958332-9674.57835758529i</v>
      </c>
      <c r="E358" s="57" t="str">
        <f t="shared" si="80"/>
        <v>162.469509604164-0.00924744013929672i</v>
      </c>
      <c r="F358" s="57" t="str">
        <f t="shared" si="81"/>
        <v>3.83983983959786-20175.547071843i</v>
      </c>
      <c r="G358" s="57" t="str">
        <f t="shared" si="82"/>
        <v>0.999999999936983-7.93833048599522E-06i</v>
      </c>
      <c r="H358" s="57" t="str">
        <f t="shared" si="83"/>
        <v>165.000022388253+0.235354456555825i</v>
      </c>
      <c r="I358" s="57" t="str">
        <f t="shared" si="84"/>
        <v>15.1827858128808-9391.14844949123i</v>
      </c>
      <c r="K358" s="57" t="str">
        <f t="shared" si="85"/>
        <v>0.0727271148893331-0.000106631445287783i</v>
      </c>
      <c r="L358" s="57" t="str">
        <f t="shared" si="86"/>
        <v>0.000125-152.499658216795i</v>
      </c>
      <c r="M358" s="57" t="str">
        <f t="shared" si="87"/>
        <v>0.0015-73.5150328060297i</v>
      </c>
      <c r="N358" s="57">
        <f t="shared" si="88"/>
        <v>89.935829633007558</v>
      </c>
      <c r="O358" s="57">
        <f t="shared" si="89"/>
        <v>95.141415649727719</v>
      </c>
      <c r="P358" s="371">
        <f t="shared" si="90"/>
        <v>95.141415649727719</v>
      </c>
      <c r="Q358" s="371">
        <f t="shared" si="91"/>
        <v>-90.064170366992442</v>
      </c>
      <c r="R358" s="12">
        <f t="shared" si="92"/>
        <v>89.935829633007558</v>
      </c>
      <c r="S358" s="57">
        <f t="shared" si="93"/>
        <v>3.2901680646428223E-3</v>
      </c>
      <c r="T358" s="12">
        <f t="shared" si="76"/>
        <v>95.141415649727719</v>
      </c>
    </row>
    <row r="359" spans="1:20" x14ac:dyDescent="0.25">
      <c r="A359" s="57">
        <f t="shared" si="77"/>
        <v>20.751292037354553</v>
      </c>
      <c r="B359" s="12">
        <f t="shared" si="94"/>
        <v>3.3026707032884648</v>
      </c>
      <c r="C359" s="57" t="str">
        <f t="shared" si="78"/>
        <v>-64.0151214527141-56940.7669916033i</v>
      </c>
      <c r="D359" s="57" t="str">
        <f t="shared" si="79"/>
        <v>3.89999999958014-9637.95413218992i</v>
      </c>
      <c r="E359" s="57" t="str">
        <f t="shared" si="80"/>
        <v>162.469509395852-0.00928258005194418i</v>
      </c>
      <c r="F359" s="57" t="str">
        <f t="shared" si="81"/>
        <v>3.83983983959601-20099.1702252192i</v>
      </c>
      <c r="G359" s="57" t="str">
        <f t="shared" si="82"/>
        <v>0.999999999936503-7.96849614183817E-06i</v>
      </c>
      <c r="H359" s="57" t="str">
        <f t="shared" si="83"/>
        <v>165.000022558727+0.236248803587335i</v>
      </c>
      <c r="I359" s="57" t="str">
        <f t="shared" si="84"/>
        <v>15.1827858203577-9355.59717064094i</v>
      </c>
      <c r="K359" s="57" t="str">
        <f t="shared" si="85"/>
        <v>0.0727271136874883-0.000107036642994054i</v>
      </c>
      <c r="L359" s="57" t="str">
        <f t="shared" si="86"/>
        <v>0.000125-151.922353274353i</v>
      </c>
      <c r="M359" s="57" t="str">
        <f t="shared" si="87"/>
        <v>0.0015-73.2367332197942i</v>
      </c>
      <c r="N359" s="57">
        <f t="shared" si="88"/>
        <v>89.935585786198899</v>
      </c>
      <c r="O359" s="57">
        <f t="shared" si="89"/>
        <v>95.108471744977493</v>
      </c>
      <c r="P359" s="371">
        <f t="shared" si="90"/>
        <v>95.108471744977493</v>
      </c>
      <c r="Q359" s="371">
        <f t="shared" si="91"/>
        <v>-90.064414213801101</v>
      </c>
      <c r="R359" s="12">
        <f t="shared" si="92"/>
        <v>89.935585786198899</v>
      </c>
      <c r="S359" s="57">
        <f t="shared" si="93"/>
        <v>3.302670703288465E-3</v>
      </c>
      <c r="T359" s="12">
        <f t="shared" si="76"/>
        <v>95.108471744977493</v>
      </c>
    </row>
    <row r="360" spans="1:20" x14ac:dyDescent="0.25">
      <c r="A360" s="57">
        <f t="shared" si="77"/>
        <v>20.830146947096502</v>
      </c>
      <c r="B360" s="12">
        <f t="shared" si="94"/>
        <v>3.3152208519609609</v>
      </c>
      <c r="C360" s="57" t="str">
        <f t="shared" si="78"/>
        <v>-64.0151201853394-56725.2104039695i</v>
      </c>
      <c r="D360" s="57" t="str">
        <f t="shared" si="79"/>
        <v>3.89999999957695-9601.46855200045i</v>
      </c>
      <c r="E360" s="57" t="str">
        <f t="shared" si="80"/>
        <v>162.469509185953-0.00931785349214126i</v>
      </c>
      <c r="F360" s="57" t="str">
        <f t="shared" si="81"/>
        <v>3.83983983959416-20023.082511907i</v>
      </c>
      <c r="G360" s="57" t="str">
        <f t="shared" si="82"/>
        <v>0.99999999993602-7.99877642717329E-06i</v>
      </c>
      <c r="H360" s="57" t="str">
        <f t="shared" si="83"/>
        <v>165.000022730499+0.23714654913867i</v>
      </c>
      <c r="I360" s="57" t="str">
        <f t="shared" si="84"/>
        <v>15.1827858278917-9320.1804751969i</v>
      </c>
      <c r="K360" s="57" t="str">
        <f t="shared" si="85"/>
        <v>0.0727271124764921-0.000107443380431173i</v>
      </c>
      <c r="L360" s="57" t="str">
        <f t="shared" si="86"/>
        <v>0.000125-151.347233785966i</v>
      </c>
      <c r="M360" s="57" t="str">
        <f t="shared" si="87"/>
        <v>0.0015-72.9594871685537i</v>
      </c>
      <c r="N360" s="57">
        <f t="shared" si="88"/>
        <v>89.935341012779077</v>
      </c>
      <c r="O360" s="57">
        <f t="shared" si="89"/>
        <v>95.075527839634603</v>
      </c>
      <c r="P360" s="371">
        <f t="shared" si="90"/>
        <v>95.075527839634603</v>
      </c>
      <c r="Q360" s="371">
        <f t="shared" si="91"/>
        <v>-90.064658987220923</v>
      </c>
      <c r="R360" s="12">
        <f t="shared" si="92"/>
        <v>89.935341012779077</v>
      </c>
      <c r="S360" s="57">
        <f t="shared" si="93"/>
        <v>3.3152208519609608E-3</v>
      </c>
      <c r="T360" s="12">
        <f t="shared" si="76"/>
        <v>95.075527839634603</v>
      </c>
    </row>
    <row r="361" spans="1:20" x14ac:dyDescent="0.25">
      <c r="A361" s="57">
        <f t="shared" si="77"/>
        <v>20.909301505495467</v>
      </c>
      <c r="B361" s="12">
        <f t="shared" si="94"/>
        <v>3.3278186911984129</v>
      </c>
      <c r="C361" s="57" t="str">
        <f t="shared" si="78"/>
        <v>-64.0151189083158-56510.4698275318i</v>
      </c>
      <c r="D361" s="57" t="str">
        <f t="shared" si="79"/>
        <v>3.89999999957372-9565.12109215952i</v>
      </c>
      <c r="E361" s="57" t="str">
        <f t="shared" si="80"/>
        <v>162.469508974457-0.00935326096724794i</v>
      </c>
      <c r="F361" s="57" t="str">
        <f t="shared" si="81"/>
        <v>3.83983983959229-19947.2828373589i</v>
      </c>
      <c r="G361" s="57" t="str">
        <f t="shared" si="82"/>
        <v>0.999999999935532-8.02917177759264E-06i</v>
      </c>
      <c r="H361" s="57" t="str">
        <f t="shared" si="83"/>
        <v>165.000022903578+0.238047706124221i</v>
      </c>
      <c r="I361" s="57" t="str">
        <f t="shared" si="84"/>
        <v>15.1827858354832-9284.89785367793i</v>
      </c>
      <c r="K361" s="57" t="str">
        <f t="shared" si="85"/>
        <v>0.0727271112562751-0.000107851663449884i</v>
      </c>
      <c r="L361" s="57" t="str">
        <f t="shared" si="86"/>
        <v>0.000125-150.774291478348i</v>
      </c>
      <c r="M361" s="57" t="str">
        <f t="shared" si="87"/>
        <v>0.0015-72.6832906640305i</v>
      </c>
      <c r="N361" s="57">
        <f t="shared" si="88"/>
        <v>89.935095309227037</v>
      </c>
      <c r="O361" s="57">
        <f t="shared" si="89"/>
        <v>95.04258393369463</v>
      </c>
      <c r="P361" s="371">
        <f t="shared" si="90"/>
        <v>95.04258393369463</v>
      </c>
      <c r="Q361" s="371">
        <f t="shared" si="91"/>
        <v>-90.064904690772963</v>
      </c>
      <c r="R361" s="12">
        <f t="shared" si="92"/>
        <v>89.935095309227037</v>
      </c>
      <c r="S361" s="57">
        <f t="shared" si="93"/>
        <v>3.3278186911984129E-3</v>
      </c>
      <c r="T361" s="12">
        <f t="shared" si="76"/>
        <v>95.04258393369463</v>
      </c>
    </row>
    <row r="362" spans="1:20" x14ac:dyDescent="0.25">
      <c r="A362" s="57">
        <f t="shared" si="77"/>
        <v>20.988756851216351</v>
      </c>
      <c r="B362" s="12">
        <f t="shared" si="94"/>
        <v>3.340464402224967</v>
      </c>
      <c r="C362" s="57" t="str">
        <f t="shared" si="78"/>
        <v>-64.0151176215669-56296.5421731739i</v>
      </c>
      <c r="D362" s="57" t="str">
        <f t="shared" si="79"/>
        <v>3.89999999957048-9528.91122979675i</v>
      </c>
      <c r="E362" s="57" t="str">
        <f t="shared" si="80"/>
        <v>162.469508761349-0.00938880298654623i</v>
      </c>
      <c r="F362" s="57" t="str">
        <f t="shared" si="81"/>
        <v>3.8398398395904-19871.7701111712i</v>
      </c>
      <c r="G362" s="57" t="str">
        <f t="shared" si="82"/>
        <v>0.999999999935042-8.05968263034354E-06i</v>
      </c>
      <c r="H362" s="57" t="str">
        <f t="shared" si="83"/>
        <v>165.000023077977+0.238952287507446i</v>
      </c>
      <c r="I362" s="57" t="str">
        <f t="shared" si="84"/>
        <v>15.1827858431324-9249.74879853186i</v>
      </c>
      <c r="K362" s="57" t="str">
        <f t="shared" si="85"/>
        <v>0.0727271100267666-0.000108261497923159i</v>
      </c>
      <c r="L362" s="57" t="str">
        <f t="shared" si="86"/>
        <v>0.000125-150.203518109532i</v>
      </c>
      <c r="M362" s="57" t="str">
        <f t="shared" si="87"/>
        <v>0.0015-72.4081397330446i</v>
      </c>
      <c r="N362" s="57">
        <f t="shared" si="88"/>
        <v>89.934848672008357</v>
      </c>
      <c r="O362" s="57">
        <f t="shared" si="89"/>
        <v>95.009640027152898</v>
      </c>
      <c r="P362" s="371">
        <f t="shared" si="90"/>
        <v>95.009640027152898</v>
      </c>
      <c r="Q362" s="371">
        <f t="shared" si="91"/>
        <v>-90.065151327991643</v>
      </c>
      <c r="R362" s="12">
        <f t="shared" si="92"/>
        <v>89.934848672008357</v>
      </c>
      <c r="S362" s="57">
        <f t="shared" si="93"/>
        <v>3.3404644022249669E-3</v>
      </c>
      <c r="T362" s="12">
        <f t="shared" si="76"/>
        <v>95.009640027152898</v>
      </c>
    </row>
    <row r="363" spans="1:20" x14ac:dyDescent="0.25">
      <c r="A363" s="57">
        <f t="shared" si="77"/>
        <v>21.068514127250975</v>
      </c>
      <c r="B363" s="12">
        <f t="shared" si="94"/>
        <v>3.3531581669534218</v>
      </c>
      <c r="C363" s="57" t="str">
        <f t="shared" si="78"/>
        <v>-64.0151163250187-56083.4243634751i</v>
      </c>
      <c r="D363" s="57" t="str">
        <f t="shared" si="79"/>
        <v>3.89999999956722-9492.83844402113i</v>
      </c>
      <c r="E363" s="57" t="str">
        <f t="shared" si="80"/>
        <v>162.469508546618-0.00942448006125442i</v>
      </c>
      <c r="F363" s="57" t="str">
        <f t="shared" si="81"/>
        <v>3.83983983958851-19796.543247068i</v>
      </c>
      <c r="G363" s="57" t="str">
        <f t="shared" si="82"/>
        <v>0.999999999934547-8.09030942433483E-06i</v>
      </c>
      <c r="H363" s="57" t="str">
        <f t="shared" si="83"/>
        <v>165.000023253703+0.239860306301068i</v>
      </c>
      <c r="I363" s="57" t="str">
        <f t="shared" si="84"/>
        <v>15.1827858508397-9214.73280412759i</v>
      </c>
      <c r="K363" s="57" t="str">
        <f t="shared" si="85"/>
        <v>0.072727108787896-0.000108672889746286i</v>
      </c>
      <c r="L363" s="57" t="str">
        <f t="shared" si="86"/>
        <v>0.000125-149.634905468751i</v>
      </c>
      <c r="M363" s="57" t="str">
        <f t="shared" si="87"/>
        <v>0.0015-72.1340304174587i</v>
      </c>
      <c r="N363" s="57">
        <f t="shared" si="88"/>
        <v>89.934601097575211</v>
      </c>
      <c r="O363" s="57">
        <f t="shared" si="89"/>
        <v>94.976696120004846</v>
      </c>
      <c r="P363" s="371">
        <f t="shared" si="90"/>
        <v>94.976696120004846</v>
      </c>
      <c r="Q363" s="371">
        <f t="shared" si="91"/>
        <v>-90.065398902424789</v>
      </c>
      <c r="R363" s="12">
        <f t="shared" si="92"/>
        <v>89.934601097575211</v>
      </c>
      <c r="S363" s="57">
        <f t="shared" si="93"/>
        <v>3.3531581669534218E-3</v>
      </c>
      <c r="T363" s="12">
        <f t="shared" si="76"/>
        <v>94.976696120004846</v>
      </c>
    </row>
    <row r="364" spans="1:20" x14ac:dyDescent="0.25">
      <c r="A364" s="57">
        <f t="shared" si="77"/>
        <v>21.148574480934528</v>
      </c>
      <c r="B364" s="12">
        <f t="shared" si="94"/>
        <v>3.3659001679878449</v>
      </c>
      <c r="C364" s="57" t="str">
        <f t="shared" si="78"/>
        <v>-64.0151150186001-55871.1133326653i</v>
      </c>
      <c r="D364" s="57" t="str">
        <f t="shared" si="79"/>
        <v>3.89999999956393-9456.90221591351i</v>
      </c>
      <c r="E364" s="57" t="str">
        <f t="shared" si="80"/>
        <v>162.469508330254-0.00946029270453881i</v>
      </c>
      <c r="F364" s="57" t="str">
        <f t="shared" si="81"/>
        <v>3.83983983958659-19721.6011628856i</v>
      </c>
      <c r="G364" s="57" t="str">
        <f t="shared" si="82"/>
        <v>0.999999999934049-8.12105260014326E-06i</v>
      </c>
      <c r="H364" s="57" t="str">
        <f t="shared" si="83"/>
        <v>165.000023430767+0.240771775567264i</v>
      </c>
      <c r="I364" s="57" t="str">
        <f t="shared" si="84"/>
        <v>15.1827858586057-9179.8493667483i</v>
      </c>
      <c r="K364" s="57" t="str">
        <f t="shared" si="85"/>
        <v>0.0727271075395922-0.000109085844836954i</v>
      </c>
      <c r="L364" s="57" t="str">
        <f t="shared" si="86"/>
        <v>0.000125-149.068445376321i</v>
      </c>
      <c r="M364" s="57" t="str">
        <f t="shared" si="87"/>
        <v>0.0015-71.8609587741169i</v>
      </c>
      <c r="N364" s="57">
        <f t="shared" si="88"/>
        <v>89.934352582366216</v>
      </c>
      <c r="O364" s="57">
        <f t="shared" si="89"/>
        <v>94.943752212246068</v>
      </c>
      <c r="P364" s="371">
        <f t="shared" si="90"/>
        <v>94.943752212246068</v>
      </c>
      <c r="Q364" s="371">
        <f t="shared" si="91"/>
        <v>-90.065647417633784</v>
      </c>
      <c r="R364" s="12">
        <f t="shared" si="92"/>
        <v>89.934352582366216</v>
      </c>
      <c r="S364" s="57">
        <f t="shared" si="93"/>
        <v>3.3659001679878448E-3</v>
      </c>
      <c r="T364" s="12">
        <f t="shared" ref="T364:T427" si="95">P364</f>
        <v>94.943752212246068</v>
      </c>
    </row>
    <row r="365" spans="1:20" x14ac:dyDescent="0.25">
      <c r="A365" s="57">
        <f t="shared" ref="A365:A428" si="96">2*PI()*B365</f>
        <v>21.228939063962081</v>
      </c>
      <c r="B365" s="12">
        <f t="shared" si="94"/>
        <v>3.3786905886261986</v>
      </c>
      <c r="C365" s="57" t="str">
        <f t="shared" ref="C365:C428" si="97">IMPRODUCT(D365,E365,$C$40,,K365,$C$41)</f>
        <v>-64.0151137022339-55659.6060265774i</v>
      </c>
      <c r="D365" s="57" t="str">
        <f t="shared" ref="D365:D428" si="98">IMDIV(IMPRODUCT($C$37,$C$38,COMPLEX(1,A365/$C$38)),IMSUM(-1*A365*A365/$C$39,COMPLEX(0,1*A365)))</f>
        <v>3.8999999995606-9421.10202851913i</v>
      </c>
      <c r="E365" s="57" t="str">
        <f t="shared" ref="E365:E428" si="99">IMDIV(IMPRODUCT(IMSUM(F365,G365),$C$29,H365),IMSUM(1,I365))</f>
        <v>162.469508112241-0.00949624143150766i</v>
      </c>
      <c r="F365" s="57" t="str">
        <f t="shared" ref="F365:F428" si="100">IMDIV(IMPRODUCT($C$14,$C$15,COMPLEX(1,A365/$C$15)),IMSUM(-1*A365*A365/$C$16,COMPLEX(0,A365)))</f>
        <v>3.83983983958466-19646.9427805569i</v>
      </c>
      <c r="G365" s="57" t="str">
        <f t="shared" ref="G365:G428" si="101">IMDIV(1,COMPLEX(1,A365*$C$9*$C$10))</f>
        <v>0.999999999933546-8.15191260001972E-06i</v>
      </c>
      <c r="H365" s="57" t="str">
        <f t="shared" ref="H365:H428" si="102">IMDIV($C$3,IMSUM(K365,COMPLEX(0,$C$28*A365)))</f>
        <v>165.000023609179+0.241686708417844i</v>
      </c>
      <c r="I365" s="57" t="str">
        <f t="shared" ref="I365:I428" si="103">IMPRODUCT(F365,$C$29,H365,$C$31)</f>
        <v>15.182785866431-9145.09798458402i</v>
      </c>
      <c r="K365" s="57" t="str">
        <f t="shared" ref="K365:K428" si="104">IF($C$26&lt;=0,IMDIV(1,IMSUM(IMDIV(1,L365),1/$C$18)),IMDIV(1,IMSUM(IMDIV(1,L365),1/$C$18,IMDIV(1,M365))))</f>
        <v>0.0727271062817836-0.000109500369135336i</v>
      </c>
      <c r="L365" s="57" t="str">
        <f t="shared" ref="L365:L428" si="105">IMSUM($C$21/$C$22,IMDIV(1,COMPLEX(0,$C$20*$C$22*A365)))</f>
        <v>0.000125-148.504129683523i</v>
      </c>
      <c r="M365" s="57" t="str">
        <f t="shared" ref="M365:M428" si="106">IMSUM($C$25/$C$26,IMDIV(1,COMPLEX(0,$C$24*$C$26*A365)))</f>
        <v>0.0015-71.5889208747928i</v>
      </c>
      <c r="N365" s="57">
        <f t="shared" ref="N365:N428" si="107">ABS(R365)</f>
        <v>89.934103122806519</v>
      </c>
      <c r="O365" s="57">
        <f t="shared" ref="O365:O428" si="108">ABS(P365)</f>
        <v>94.910808303871633</v>
      </c>
      <c r="P365" s="371">
        <f t="shared" ref="P365:P428" si="109">20*LOG10(IMABS(C365))</f>
        <v>94.910808303871633</v>
      </c>
      <c r="Q365" s="371">
        <f t="shared" ref="Q365:Q428" si="110">IMARGUMENT(C365)*180/PI()</f>
        <v>-90.065896877193481</v>
      </c>
      <c r="R365" s="12">
        <f t="shared" ref="R365:R428" si="111">IF(Q365&lt;0,Q365+180,Q365-180)</f>
        <v>89.934103122806519</v>
      </c>
      <c r="S365" s="57">
        <f t="shared" ref="S365:S428" si="112">B365/1000</f>
        <v>3.3786905886261987E-3</v>
      </c>
      <c r="T365" s="12">
        <f t="shared" si="95"/>
        <v>94.910808303871633</v>
      </c>
    </row>
    <row r="366" spans="1:20" x14ac:dyDescent="0.25">
      <c r="A366" s="57">
        <f t="shared" si="96"/>
        <v>21.309609032405135</v>
      </c>
      <c r="B366" s="12">
        <f t="shared" ref="B366:B429" si="113">B365*(1+B$42)</f>
        <v>3.3915296128629784</v>
      </c>
      <c r="C366" s="57" t="str">
        <f t="shared" si="97"/>
        <v>-64.0151123758429-55448.8994026083i</v>
      </c>
      <c r="D366" s="57" t="str">
        <f t="shared" si="98"/>
        <v>3.89999999955726-9385.43736684037i</v>
      </c>
      <c r="E366" s="57" t="str">
        <f t="shared" si="99"/>
        <v>162.469507892567-0.00953232675922804i</v>
      </c>
      <c r="F366" s="57" t="str">
        <f t="shared" si="100"/>
        <v>3.83983983958272-19572.5670260962i</v>
      </c>
      <c r="G366" s="57" t="str">
        <f t="shared" si="101"/>
        <v>0.99999999993304-8.18288986789565E-06i</v>
      </c>
      <c r="H366" s="57" t="str">
        <f t="shared" si="102"/>
        <v>165.00002378895+0.242605118014438i</v>
      </c>
      <c r="I366" s="57" t="str">
        <f t="shared" si="103"/>
        <v>15.1827858743158-9110.47815772458i</v>
      </c>
      <c r="K366" s="57" t="str">
        <f t="shared" si="104"/>
        <v>0.0727271050143973-0.000109916468604171i</v>
      </c>
      <c r="L366" s="57" t="str">
        <f t="shared" si="105"/>
        <v>0.000125-147.941950272488i</v>
      </c>
      <c r="M366" s="57" t="str">
        <f t="shared" si="106"/>
        <v>0.0015-71.3179128061292i</v>
      </c>
      <c r="N366" s="57">
        <f t="shared" si="107"/>
        <v>89.933852715307694</v>
      </c>
      <c r="O366" s="57">
        <f t="shared" si="108"/>
        <v>94.877864394876937</v>
      </c>
      <c r="P366" s="371">
        <f t="shared" si="109"/>
        <v>94.877864394876937</v>
      </c>
      <c r="Q366" s="371">
        <f t="shared" si="110"/>
        <v>-90.066147284692306</v>
      </c>
      <c r="R366" s="12">
        <f t="shared" si="111"/>
        <v>89.933852715307694</v>
      </c>
      <c r="S366" s="57">
        <f t="shared" si="112"/>
        <v>3.3915296128629786E-3</v>
      </c>
      <c r="T366" s="12">
        <f t="shared" si="95"/>
        <v>94.877864394876937</v>
      </c>
    </row>
    <row r="367" spans="1:20" x14ac:dyDescent="0.25">
      <c r="A367" s="57">
        <f t="shared" si="96"/>
        <v>21.390585546728275</v>
      </c>
      <c r="B367" s="12">
        <f t="shared" si="113"/>
        <v>3.4044174253918578</v>
      </c>
      <c r="C367" s="57" t="str">
        <f t="shared" si="97"/>
        <v>-64.0151110393547-55238.9904296738i</v>
      </c>
      <c r="D367" s="57" t="str">
        <f t="shared" si="98"/>
        <v>3.89999999955388-9349.907717829i</v>
      </c>
      <c r="E367" s="57" t="str">
        <f t="shared" si="99"/>
        <v>162.469507671223-0.00956854920673674i</v>
      </c>
      <c r="F367" s="57" t="str">
        <f t="shared" si="100"/>
        <v>3.83983983958076-19498.4728295829i</v>
      </c>
      <c r="G367" s="57" t="str">
        <f t="shared" si="101"/>
        <v>0.99999999993253-8.21398484938947E-06i</v>
      </c>
      <c r="H367" s="57" t="str">
        <f t="shared" si="102"/>
        <v>165.000023970088+0.243527017568697i</v>
      </c>
      <c r="I367" s="57" t="str">
        <f t="shared" si="103"/>
        <v>15.1827858822606-9075.98938815182i</v>
      </c>
      <c r="K367" s="57" t="str">
        <f t="shared" si="104"/>
        <v>0.0727271037373611-0.000110334149228859i</v>
      </c>
      <c r="L367" s="57" t="str">
        <f t="shared" si="105"/>
        <v>0.000125-147.381899056075i</v>
      </c>
      <c r="M367" s="57" t="str">
        <f t="shared" si="106"/>
        <v>0.0015-71.0479306695849i</v>
      </c>
      <c r="N367" s="57">
        <f t="shared" si="107"/>
        <v>89.933601356267616</v>
      </c>
      <c r="O367" s="57">
        <f t="shared" si="108"/>
        <v>94.844920485257504</v>
      </c>
      <c r="P367" s="371">
        <f t="shared" si="109"/>
        <v>94.844920485257504</v>
      </c>
      <c r="Q367" s="371">
        <f t="shared" si="110"/>
        <v>-90.066398643732384</v>
      </c>
      <c r="R367" s="12">
        <f t="shared" si="111"/>
        <v>89.933601356267616</v>
      </c>
      <c r="S367" s="57">
        <f t="shared" si="112"/>
        <v>3.4044174253918579E-3</v>
      </c>
      <c r="T367" s="12">
        <f t="shared" si="95"/>
        <v>94.844920485257504</v>
      </c>
    </row>
    <row r="368" spans="1:20" x14ac:dyDescent="0.25">
      <c r="A368" s="57">
        <f t="shared" si="96"/>
        <v>21.471869771805842</v>
      </c>
      <c r="B368" s="12">
        <f t="shared" si="113"/>
        <v>3.4173542116083468</v>
      </c>
      <c r="C368" s="57" t="str">
        <f t="shared" si="97"/>
        <v>-64.0151096926878-55029.8760881607i</v>
      </c>
      <c r="D368" s="57" t="str">
        <f t="shared" si="98"/>
        <v>3.89999999955049-9314.5125703792i</v>
      </c>
      <c r="E368" s="57" t="str">
        <f t="shared" si="99"/>
        <v>162.469507448192-0.00960490929503423i</v>
      </c>
      <c r="F368" s="57" t="str">
        <f t="shared" si="100"/>
        <v>3.83983983957881-19424.6591251476i</v>
      </c>
      <c r="G368" s="57" t="str">
        <f t="shared" si="101"/>
        <v>0.999999999932017-0.0000082451979918129i</v>
      </c>
      <c r="H368" s="57" t="str">
        <f t="shared" si="102"/>
        <v>165.000024152608+0.244452420342473i</v>
      </c>
      <c r="I368" s="57" t="str">
        <f t="shared" si="103"/>
        <v>15.182785890266-9041.63117973371i</v>
      </c>
      <c r="K368" s="57" t="str">
        <f t="shared" si="104"/>
        <v>0.0727271024506001-0.000110753417017535i</v>
      </c>
      <c r="L368" s="57" t="str">
        <f t="shared" si="105"/>
        <v>0.000125-146.823967977759i</v>
      </c>
      <c r="M368" s="57" t="str">
        <f t="shared" si="106"/>
        <v>0.0015-70.7789705813759i</v>
      </c>
      <c r="N368" s="57">
        <f t="shared" si="107"/>
        <v>89.933349042070517</v>
      </c>
      <c r="O368" s="57">
        <f t="shared" si="108"/>
        <v>94.811976575008174</v>
      </c>
      <c r="P368" s="371">
        <f t="shared" si="109"/>
        <v>94.811976575008174</v>
      </c>
      <c r="Q368" s="371">
        <f t="shared" si="110"/>
        <v>-90.066650957929483</v>
      </c>
      <c r="R368" s="12">
        <f t="shared" si="111"/>
        <v>89.933349042070517</v>
      </c>
      <c r="S368" s="57">
        <f t="shared" si="112"/>
        <v>3.4173542116083468E-3</v>
      </c>
      <c r="T368" s="12">
        <f t="shared" si="95"/>
        <v>94.811976575008174</v>
      </c>
    </row>
    <row r="369" spans="1:20" x14ac:dyDescent="0.25">
      <c r="A369" s="57">
        <f t="shared" si="96"/>
        <v>21.553462876938706</v>
      </c>
      <c r="B369" s="12">
        <f t="shared" si="113"/>
        <v>3.4303401576124588</v>
      </c>
      <c r="C369" s="57" t="str">
        <f t="shared" si="97"/>
        <v>-64.0151083357675-54821.5533698901i</v>
      </c>
      <c r="D369" s="57" t="str">
        <f t="shared" si="98"/>
        <v>3.89999999954706-9279.25141531979i</v>
      </c>
      <c r="E369" s="57" t="str">
        <f t="shared" si="99"/>
        <v>162.469507223462-0.0096414075471038i</v>
      </c>
      <c r="F369" s="57" t="str">
        <f t="shared" si="100"/>
        <v>3.83983983957681-19351.124850955i</v>
      </c>
      <c r="G369" s="57" t="str">
        <f t="shared" si="101"/>
        <v>0.999999999931499-8.27652974417751E-06i</v>
      </c>
      <c r="H369" s="57" t="str">
        <f t="shared" si="102"/>
        <v>165.000024336516+0.245381339648014i</v>
      </c>
      <c r="I369" s="57" t="str">
        <f t="shared" si="103"/>
        <v>15.1827858983323-9007.40303821544i</v>
      </c>
      <c r="K369" s="57" t="str">
        <f t="shared" si="104"/>
        <v>0.0727271011540421-0.000111174278001171i</v>
      </c>
      <c r="L369" s="57" t="str">
        <f t="shared" si="105"/>
        <v>0.000125-146.268149011515i</v>
      </c>
      <c r="M369" s="57" t="str">
        <f t="shared" si="106"/>
        <v>0.0015-70.5110286724203i</v>
      </c>
      <c r="N369" s="57">
        <f t="shared" si="107"/>
        <v>89.933095769086918</v>
      </c>
      <c r="O369" s="57">
        <f t="shared" si="108"/>
        <v>94.779032664124372</v>
      </c>
      <c r="P369" s="371">
        <f t="shared" si="109"/>
        <v>94.779032664124372</v>
      </c>
      <c r="Q369" s="371">
        <f t="shared" si="110"/>
        <v>-90.066904230913082</v>
      </c>
      <c r="R369" s="12">
        <f t="shared" si="111"/>
        <v>89.933095769086918</v>
      </c>
      <c r="S369" s="57">
        <f t="shared" si="112"/>
        <v>3.4303401576124587E-3</v>
      </c>
      <c r="T369" s="12">
        <f t="shared" si="95"/>
        <v>94.779032664124372</v>
      </c>
    </row>
    <row r="370" spans="1:20" x14ac:dyDescent="0.25">
      <c r="A370" s="57">
        <f t="shared" si="96"/>
        <v>21.635366035871073</v>
      </c>
      <c r="B370" s="12">
        <f t="shared" si="113"/>
        <v>3.443375450211386</v>
      </c>
      <c r="C370" s="57" t="str">
        <f t="shared" si="97"/>
        <v>-64.0151069685152-54614.0192780703i</v>
      </c>
      <c r="D370" s="57" t="str">
        <f t="shared" si="98"/>
        <v>3.89999999954361-9244.12374540725i</v>
      </c>
      <c r="E370" s="57" t="str">
        <f t="shared" si="99"/>
        <v>162.469506997023-0.00967804448791773i</v>
      </c>
      <c r="F370" s="57" t="str">
        <f t="shared" si="100"/>
        <v>3.8398398395748-19277.8689491901i</v>
      </c>
      <c r="G370" s="57" t="str">
        <f t="shared" si="101"/>
        <v>0.999999999930977-8.30798055720105E-06i</v>
      </c>
      <c r="H370" s="57" t="str">
        <f t="shared" si="102"/>
        <v>165.000024521825+0.246313788848154i</v>
      </c>
      <c r="I370" s="57" t="str">
        <f t="shared" si="103"/>
        <v>15.18278590646-8973.30447121395i</v>
      </c>
      <c r="K370" s="57" t="str">
        <f t="shared" si="104"/>
        <v>0.0727270998476111-0.000111596738233645i</v>
      </c>
      <c r="L370" s="57" t="str">
        <f t="shared" si="105"/>
        <v>0.000125-145.714434161701i</v>
      </c>
      <c r="M370" s="57" t="str">
        <f t="shared" si="106"/>
        <v>0.0015-70.2441010882848i</v>
      </c>
      <c r="N370" s="57">
        <f t="shared" si="107"/>
        <v>89.932841533673496</v>
      </c>
      <c r="O370" s="57">
        <f t="shared" si="108"/>
        <v>94.746088752601324</v>
      </c>
      <c r="P370" s="371">
        <f t="shared" si="109"/>
        <v>94.746088752601324</v>
      </c>
      <c r="Q370" s="371">
        <f t="shared" si="110"/>
        <v>-90.067158466326504</v>
      </c>
      <c r="R370" s="12">
        <f t="shared" si="111"/>
        <v>89.932841533673496</v>
      </c>
      <c r="S370" s="57">
        <f t="shared" si="112"/>
        <v>3.4433754502113862E-3</v>
      </c>
      <c r="T370" s="12">
        <f t="shared" si="95"/>
        <v>94.746088752601324</v>
      </c>
    </row>
    <row r="371" spans="1:20" x14ac:dyDescent="0.25">
      <c r="A371" s="57">
        <f t="shared" si="96"/>
        <v>21.717580426807384</v>
      </c>
      <c r="B371" s="12">
        <f t="shared" si="113"/>
        <v>3.4564602769221895</v>
      </c>
      <c r="C371" s="57" t="str">
        <f t="shared" si="97"/>
        <v>-64.0151055908524-54407.2708272526i</v>
      </c>
      <c r="D371" s="57" t="str">
        <f t="shared" si="98"/>
        <v>3.89999999954014-9209.1290553183i</v>
      </c>
      <c r="E371" s="57" t="str">
        <f t="shared" si="99"/>
        <v>162.469506768858-0.00971482064444119i</v>
      </c>
      <c r="F371" s="57" t="str">
        <f t="shared" si="100"/>
        <v>3.83983983957279-19204.890366042i</v>
      </c>
      <c r="G371" s="57" t="str">
        <f t="shared" si="101"/>
        <v>0.999999999930452-8.33955088331404E-06i</v>
      </c>
      <c r="H371" s="57" t="str">
        <f t="shared" si="102"/>
        <v>165.000024708545+0.247249781356507i</v>
      </c>
      <c r="I371" s="57" t="str">
        <f t="shared" si="103"/>
        <v>15.1827859146496-8939.3349882098i</v>
      </c>
      <c r="K371" s="57" t="str">
        <f t="shared" si="104"/>
        <v>0.0727270985312325-0.000112020803791842i</v>
      </c>
      <c r="L371" s="57" t="str">
        <f t="shared" si="105"/>
        <v>0.000125-145.162815462942i</v>
      </c>
      <c r="M371" s="57" t="str">
        <f t="shared" si="106"/>
        <v>0.0015-69.9781839891261i</v>
      </c>
      <c r="N371" s="57">
        <f t="shared" si="107"/>
        <v>89.932586332173088</v>
      </c>
      <c r="O371" s="57">
        <f t="shared" si="108"/>
        <v>94.713144840434026</v>
      </c>
      <c r="P371" s="371">
        <f t="shared" si="109"/>
        <v>94.713144840434026</v>
      </c>
      <c r="Q371" s="371">
        <f t="shared" si="110"/>
        <v>-90.067413667826912</v>
      </c>
      <c r="R371" s="12">
        <f t="shared" si="111"/>
        <v>89.932586332173088</v>
      </c>
      <c r="S371" s="57">
        <f t="shared" si="112"/>
        <v>3.4564602769221893E-3</v>
      </c>
      <c r="T371" s="12">
        <f t="shared" si="95"/>
        <v>94.713144840434026</v>
      </c>
    </row>
    <row r="372" spans="1:20" x14ac:dyDescent="0.25">
      <c r="A372" s="57">
        <f t="shared" si="96"/>
        <v>21.800107232429255</v>
      </c>
      <c r="B372" s="12">
        <f t="shared" si="113"/>
        <v>3.469594825974494</v>
      </c>
      <c r="C372" s="57" t="str">
        <f t="shared" si="97"/>
        <v>-64.0151042026974-54201.3050432911i</v>
      </c>
      <c r="D372" s="57" t="str">
        <f t="shared" si="98"/>
        <v>3.89999999953663-9174.26684164251i</v>
      </c>
      <c r="E372" s="57" t="str">
        <f t="shared" si="99"/>
        <v>162.469506538955-0.00975173654563524i</v>
      </c>
      <c r="F372" s="57" t="str">
        <f t="shared" si="100"/>
        <v>3.83983983957075-19132.1880516894i</v>
      </c>
      <c r="G372" s="57" t="str">
        <f t="shared" si="101"/>
        <v>0.999999999929922-8.37124117666619E-06i</v>
      </c>
      <c r="H372" s="57" t="str">
        <f t="shared" si="102"/>
        <v>165.000024896687+0.248189330637659i</v>
      </c>
      <c r="I372" s="57" t="str">
        <f t="shared" si="103"/>
        <v>15.1827859229015-8905.49410054063i</v>
      </c>
      <c r="K372" s="57" t="str">
        <f t="shared" si="104"/>
        <v>0.0727270972048303-0.000112446480775734i</v>
      </c>
      <c r="L372" s="57" t="str">
        <f t="shared" si="105"/>
        <v>0.000125-144.613284980018i</v>
      </c>
      <c r="M372" s="57" t="str">
        <f t="shared" si="106"/>
        <v>0.0015-69.7132735496379i</v>
      </c>
      <c r="N372" s="57">
        <f t="shared" si="107"/>
        <v>89.932330160914674</v>
      </c>
      <c r="O372" s="57">
        <f t="shared" si="108"/>
        <v>94.680200927617506</v>
      </c>
      <c r="P372" s="371">
        <f t="shared" si="109"/>
        <v>94.680200927617506</v>
      </c>
      <c r="Q372" s="371">
        <f t="shared" si="110"/>
        <v>-90.067669839085326</v>
      </c>
      <c r="R372" s="12">
        <f t="shared" si="111"/>
        <v>89.932330160914674</v>
      </c>
      <c r="S372" s="57">
        <f t="shared" si="112"/>
        <v>3.469594825974494E-3</v>
      </c>
      <c r="T372" s="12">
        <f t="shared" si="95"/>
        <v>94.680200927617506</v>
      </c>
    </row>
    <row r="373" spans="1:20" x14ac:dyDescent="0.25">
      <c r="A373" s="57">
        <f t="shared" si="96"/>
        <v>21.882947639912484</v>
      </c>
      <c r="B373" s="12">
        <f t="shared" si="113"/>
        <v>3.482779286313197</v>
      </c>
      <c r="C373" s="57" t="str">
        <f t="shared" si="97"/>
        <v>-64.0151028039754-53996.1189633005i</v>
      </c>
      <c r="D373" s="57" t="str">
        <f t="shared" si="98"/>
        <v>3.89999999953311-9139.53660287529i</v>
      </c>
      <c r="E373" s="57" t="str">
        <f t="shared" si="99"/>
        <v>162.469506307304-0.00978879272248209i</v>
      </c>
      <c r="F373" s="57" t="str">
        <f t="shared" si="100"/>
        <v>3.8398398395687-19059.7609602851i</v>
      </c>
      <c r="G373" s="57" t="str">
        <f t="shared" si="101"/>
        <v>0.999999999929389-8.40305189313304E-06i</v>
      </c>
      <c r="H373" s="57" t="str">
        <f t="shared" si="102"/>
        <v>165.000025086262+0.249132450207362i</v>
      </c>
      <c r="I373" s="57" t="str">
        <f t="shared" si="103"/>
        <v>15.1827859312164-8871.78132139393i</v>
      </c>
      <c r="K373" s="57" t="str">
        <f t="shared" si="104"/>
        <v>0.0727270958683283-0.000112873775308472i</v>
      </c>
      <c r="L373" s="57" t="str">
        <f t="shared" si="105"/>
        <v>0.000125-144.065834807748i</v>
      </c>
      <c r="M373" s="57" t="str">
        <f t="shared" si="106"/>
        <v>0.0015-69.4493659589936i</v>
      </c>
      <c r="N373" s="57">
        <f t="shared" si="107"/>
        <v>89.932073016213266</v>
      </c>
      <c r="O373" s="57">
        <f t="shared" si="108"/>
        <v>94.647257014147144</v>
      </c>
      <c r="P373" s="371">
        <f t="shared" si="109"/>
        <v>94.647257014147144</v>
      </c>
      <c r="Q373" s="371">
        <f t="shared" si="110"/>
        <v>-90.067926983786734</v>
      </c>
      <c r="R373" s="12">
        <f t="shared" si="111"/>
        <v>89.932073016213266</v>
      </c>
      <c r="S373" s="57">
        <f t="shared" si="112"/>
        <v>3.4827792863131972E-3</v>
      </c>
      <c r="T373" s="12">
        <f t="shared" si="95"/>
        <v>94.647257014147144</v>
      </c>
    </row>
    <row r="374" spans="1:20" x14ac:dyDescent="0.25">
      <c r="A374" s="57">
        <f t="shared" si="96"/>
        <v>21.966102840944153</v>
      </c>
      <c r="B374" s="12">
        <f t="shared" si="113"/>
        <v>3.4960138476011871</v>
      </c>
      <c r="C374" s="57" t="str">
        <f t="shared" si="97"/>
        <v>-64.0151013946022-53791.7096356085i</v>
      </c>
      <c r="D374" s="57" t="str">
        <f t="shared" si="98"/>
        <v>3.89999999952954-9104.93783941043i</v>
      </c>
      <c r="E374" s="57" t="str">
        <f t="shared" si="99"/>
        <v>162.469506073888-0.0098259897079708i</v>
      </c>
      <c r="F374" s="57" t="str">
        <f t="shared" si="100"/>
        <v>3.83983983956664-18987.608049941i</v>
      </c>
      <c r="G374" s="57" t="str">
        <f t="shared" si="101"/>
        <v>0.999999999928851-8.43498349032242E-06i</v>
      </c>
      <c r="H374" s="57" t="str">
        <f t="shared" si="102"/>
        <v>165.000025277279+0.250079153632727i</v>
      </c>
      <c r="I374" s="57" t="str">
        <f t="shared" si="103"/>
        <v>15.1827859395945-8838.19616579991i</v>
      </c>
      <c r="K374" s="57" t="str">
        <f t="shared" si="104"/>
        <v>0.0727270945216499-0.00011330269353647i</v>
      </c>
      <c r="L374" s="57" t="str">
        <f t="shared" si="105"/>
        <v>0.000125-143.520457070879i</v>
      </c>
      <c r="M374" s="57" t="str">
        <f t="shared" si="106"/>
        <v>0.0015-69.1864574207942i</v>
      </c>
      <c r="N374" s="57">
        <f t="shared" si="107"/>
        <v>89.931814894369822</v>
      </c>
      <c r="O374" s="57">
        <f t="shared" si="108"/>
        <v>94.614313100017682</v>
      </c>
      <c r="P374" s="371">
        <f t="shared" si="109"/>
        <v>94.614313100017682</v>
      </c>
      <c r="Q374" s="371">
        <f t="shared" si="110"/>
        <v>-90.068185105630178</v>
      </c>
      <c r="R374" s="12">
        <f t="shared" si="111"/>
        <v>89.931814894369822</v>
      </c>
      <c r="S374" s="57">
        <f t="shared" si="112"/>
        <v>3.4960138476011872E-3</v>
      </c>
      <c r="T374" s="12">
        <f t="shared" si="95"/>
        <v>94.614313100017682</v>
      </c>
    </row>
    <row r="375" spans="1:20" x14ac:dyDescent="0.25">
      <c r="A375" s="57">
        <f t="shared" si="96"/>
        <v>22.049574031739741</v>
      </c>
      <c r="B375" s="12">
        <f t="shared" si="113"/>
        <v>3.5092987002220717</v>
      </c>
      <c r="C375" s="57" t="str">
        <f t="shared" si="97"/>
        <v>-64.0150999744959-53588.0741197187i</v>
      </c>
      <c r="D375" s="57" t="str">
        <f t="shared" si="98"/>
        <v>3.89999999952598-9070.4700535332i</v>
      </c>
      <c r="E375" s="57" t="str">
        <f t="shared" si="99"/>
        <v>162.469505838693-0.00986332803711884i</v>
      </c>
      <c r="F375" s="57" t="str">
        <f t="shared" si="100"/>
        <v>3.83983983956457-18915.7282827134i</v>
      </c>
      <c r="G375" s="57" t="str">
        <f t="shared" si="101"/>
        <v>0.999999999928309-8.46703642758105E-06i</v>
      </c>
      <c r="H375" s="57" t="str">
        <f t="shared" si="102"/>
        <v>165.000025469752+0.251029454532414i</v>
      </c>
      <c r="I375" s="57" t="str">
        <f t="shared" si="103"/>
        <v>15.1827859480363-8804.73815062505i</v>
      </c>
      <c r="K375" s="57" t="str">
        <f t="shared" si="104"/>
        <v>0.0727270931647173-0.000113733241629494i</v>
      </c>
      <c r="L375" s="57" t="str">
        <f t="shared" si="105"/>
        <v>0.000125-142.977143923968i</v>
      </c>
      <c r="M375" s="57" t="str">
        <f t="shared" si="106"/>
        <v>0.0015-68.9245441530133i</v>
      </c>
      <c r="N375" s="57">
        <f t="shared" si="107"/>
        <v>89.931555791671343</v>
      </c>
      <c r="O375" s="57">
        <f t="shared" si="108"/>
        <v>94.581369185224133</v>
      </c>
      <c r="P375" s="371">
        <f t="shared" si="109"/>
        <v>94.581369185224133</v>
      </c>
      <c r="Q375" s="371">
        <f t="shared" si="110"/>
        <v>-90.068444208328657</v>
      </c>
      <c r="R375" s="12">
        <f t="shared" si="111"/>
        <v>89.931555791671343</v>
      </c>
      <c r="S375" s="57">
        <f t="shared" si="112"/>
        <v>3.5092987002220718E-3</v>
      </c>
      <c r="T375" s="12">
        <f t="shared" si="95"/>
        <v>94.581369185224133</v>
      </c>
    </row>
    <row r="376" spans="1:20" x14ac:dyDescent="0.25">
      <c r="A376" s="57">
        <f t="shared" si="96"/>
        <v>22.133362413060354</v>
      </c>
      <c r="B376" s="12">
        <f t="shared" si="113"/>
        <v>3.5226340352829157</v>
      </c>
      <c r="C376" s="57" t="str">
        <f t="shared" si="97"/>
        <v>-64.015098543578-53385.2094862661i</v>
      </c>
      <c r="D376" s="57" t="str">
        <f t="shared" si="98"/>
        <v>3.89999999952235-9036.13274941279i</v>
      </c>
      <c r="E376" s="57" t="str">
        <f t="shared" si="99"/>
        <v>162.469505601709-0.0099008082469773i</v>
      </c>
      <c r="F376" s="57" t="str">
        <f t="shared" si="100"/>
        <v>3.83983983956245-18844.1206245874i</v>
      </c>
      <c r="G376" s="57" t="str">
        <f t="shared" si="101"/>
        <v>0.999999999927763-8.49921116600123E-06i</v>
      </c>
      <c r="H376" s="57" t="str">
        <f t="shared" si="102"/>
        <v>165.000025663689+0.251983366576854i</v>
      </c>
      <c r="I376" s="57" t="str">
        <f t="shared" si="103"/>
        <v>15.1827859565426-8771.40679456428i</v>
      </c>
      <c r="K376" s="57" t="str">
        <f t="shared" si="104"/>
        <v>0.0727270917974525-0.000114165425780757i</v>
      </c>
      <c r="L376" s="57" t="str">
        <f t="shared" si="105"/>
        <v>0.000125-142.435887551273i</v>
      </c>
      <c r="M376" s="57" t="str">
        <f t="shared" si="106"/>
        <v>0.0015-68.6636223879389i</v>
      </c>
      <c r="N376" s="57">
        <f t="shared" si="107"/>
        <v>89.931295704390649</v>
      </c>
      <c r="O376" s="57">
        <f t="shared" si="108"/>
        <v>94.548425269761509</v>
      </c>
      <c r="P376" s="371">
        <f t="shared" si="109"/>
        <v>94.548425269761509</v>
      </c>
      <c r="Q376" s="371">
        <f t="shared" si="110"/>
        <v>-90.068704295609351</v>
      </c>
      <c r="R376" s="12">
        <f t="shared" si="111"/>
        <v>89.931295704390649</v>
      </c>
      <c r="S376" s="57">
        <f t="shared" si="112"/>
        <v>3.5226340352829157E-3</v>
      </c>
      <c r="T376" s="12">
        <f t="shared" si="95"/>
        <v>94.548425269761509</v>
      </c>
    </row>
    <row r="377" spans="1:20" x14ac:dyDescent="0.25">
      <c r="A377" s="57">
        <f t="shared" si="96"/>
        <v>22.217469190229981</v>
      </c>
      <c r="B377" s="12">
        <f t="shared" si="113"/>
        <v>3.5360200446169907</v>
      </c>
      <c r="C377" s="57" t="str">
        <f t="shared" si="97"/>
        <v>-64.0150971017639-53183.1128169747i</v>
      </c>
      <c r="D377" s="57" t="str">
        <f t="shared" si="98"/>
        <v>3.89999999951872-9001.92543309568i</v>
      </c>
      <c r="E377" s="57" t="str">
        <f t="shared" si="99"/>
        <v>162.46950536292-0.00993843087663557i</v>
      </c>
      <c r="F377" s="57" t="str">
        <f t="shared" si="100"/>
        <v>3.83983983956036-18772.7840454632i</v>
      </c>
      <c r="G377" s="57" t="str">
        <f t="shared" si="101"/>
        <v>0.999999999927213-8.53150816842733E-06i</v>
      </c>
      <c r="H377" s="57" t="str">
        <f t="shared" si="102"/>
        <v>165.000025859104+0.2529409034884i</v>
      </c>
      <c r="I377" s="57" t="str">
        <f t="shared" si="103"/>
        <v>15.1827859651136-8738.20161813518i</v>
      </c>
      <c r="K377" s="57" t="str">
        <f t="shared" si="104"/>
        <v>0.0727270904197767-0.000114599252206997i</v>
      </c>
      <c r="L377" s="57" t="str">
        <f t="shared" si="105"/>
        <v>0.000125-141.89668016664i</v>
      </c>
      <c r="M377" s="57" t="str">
        <f t="shared" si="106"/>
        <v>0.0015-68.4036883721249i</v>
      </c>
      <c r="N377" s="57">
        <f t="shared" si="107"/>
        <v>89.931034628786421</v>
      </c>
      <c r="O377" s="57">
        <f t="shared" si="108"/>
        <v>94.515481353624708</v>
      </c>
      <c r="P377" s="371">
        <f t="shared" si="109"/>
        <v>94.515481353624708</v>
      </c>
      <c r="Q377" s="371">
        <f t="shared" si="110"/>
        <v>-90.068965371213579</v>
      </c>
      <c r="R377" s="12">
        <f t="shared" si="111"/>
        <v>89.931034628786421</v>
      </c>
      <c r="S377" s="57">
        <f t="shared" si="112"/>
        <v>3.5360200446169906E-3</v>
      </c>
      <c r="T377" s="12">
        <f t="shared" si="95"/>
        <v>94.515481353624708</v>
      </c>
    </row>
    <row r="378" spans="1:20" x14ac:dyDescent="0.25">
      <c r="A378" s="57">
        <f t="shared" si="96"/>
        <v>22.301895573152855</v>
      </c>
      <c r="B378" s="12">
        <f t="shared" si="113"/>
        <v>3.5494569207865352</v>
      </c>
      <c r="C378" s="57" t="str">
        <f t="shared" si="97"/>
        <v>-64.0150956489709-52981.781204616i</v>
      </c>
      <c r="D378" s="57" t="str">
        <f t="shared" si="98"/>
        <v>3.89999999951505-8967.84761249806i</v>
      </c>
      <c r="E378" s="57" t="str">
        <f t="shared" si="99"/>
        <v>162.469505122313-0.00997619646723387i</v>
      </c>
      <c r="F378" s="57" t="str">
        <f t="shared" si="100"/>
        <v>3.83983983955821-18701.7175191399i</v>
      </c>
      <c r="G378" s="57" t="str">
        <f t="shared" si="101"/>
        <v>0.999999999926659-8.56392789946261E-06i</v>
      </c>
      <c r="H378" s="57" t="str">
        <f t="shared" si="102"/>
        <v>165.000026056007+0.253902079041566i</v>
      </c>
      <c r="I378" s="57" t="str">
        <f t="shared" si="103"/>
        <v>15.1827859737497-8705.12214366994i</v>
      </c>
      <c r="K378" s="57" t="str">
        <f t="shared" si="104"/>
        <v>0.0727270890316106-0.000115034727148575i</v>
      </c>
      <c r="L378" s="57" t="str">
        <f t="shared" si="105"/>
        <v>0.000125-141.359514013389i</v>
      </c>
      <c r="M378" s="57" t="str">
        <f t="shared" si="106"/>
        <v>0.0015-68.1447383663326i</v>
      </c>
      <c r="N378" s="57">
        <f t="shared" si="107"/>
        <v>89.930772561103154</v>
      </c>
      <c r="O378" s="57">
        <f t="shared" si="108"/>
        <v>94.482537436808542</v>
      </c>
      <c r="P378" s="371">
        <f t="shared" si="109"/>
        <v>94.482537436808542</v>
      </c>
      <c r="Q378" s="371">
        <f t="shared" si="110"/>
        <v>-90.069227438896846</v>
      </c>
      <c r="R378" s="12">
        <f t="shared" si="111"/>
        <v>89.930772561103154</v>
      </c>
      <c r="S378" s="57">
        <f t="shared" si="112"/>
        <v>3.549456920786535E-3</v>
      </c>
      <c r="T378" s="12">
        <f t="shared" si="95"/>
        <v>94.482537436808542</v>
      </c>
    </row>
    <row r="379" spans="1:20" x14ac:dyDescent="0.25">
      <c r="A379" s="57">
        <f t="shared" si="96"/>
        <v>22.386642776330838</v>
      </c>
      <c r="B379" s="12">
        <f t="shared" si="113"/>
        <v>3.5629448570855242</v>
      </c>
      <c r="C379" s="57" t="str">
        <f t="shared" si="97"/>
        <v>-64.0150941851166-52781.2117529677i</v>
      </c>
      <c r="D379" s="57" t="str">
        <f t="shared" si="98"/>
        <v>3.89999999951138-8933.89879739912i</v>
      </c>
      <c r="E379" s="57" t="str">
        <f t="shared" si="99"/>
        <v>162.469504879874-0.0100141055619625i</v>
      </c>
      <c r="F379" s="57" t="str">
        <f t="shared" si="100"/>
        <v>3.83983983955608-18630.9200233018i</v>
      </c>
      <c r="G379" s="57" t="str">
        <f t="shared" si="101"/>
        <v>0.999999999926101-8.59647082547577E-06i</v>
      </c>
      <c r="H379" s="57" t="str">
        <f t="shared" si="102"/>
        <v>165.000026254408+0.254866907063207i</v>
      </c>
      <c r="I379" s="57" t="str">
        <f t="shared" si="103"/>
        <v>15.1827859824517-8672.16789530923i</v>
      </c>
      <c r="K379" s="57" t="str">
        <f t="shared" si="104"/>
        <v>0.0727270876328748-0.000115471856869565i</v>
      </c>
      <c r="L379" s="57" t="str">
        <f t="shared" si="105"/>
        <v>0.000125-140.824381364205i</v>
      </c>
      <c r="M379" s="57" t="str">
        <f t="shared" si="106"/>
        <v>0.0015-67.8867686454798i</v>
      </c>
      <c r="N379" s="57">
        <f t="shared" si="107"/>
        <v>89.930509497570981</v>
      </c>
      <c r="O379" s="57">
        <f t="shared" si="108"/>
        <v>94.449593519307967</v>
      </c>
      <c r="P379" s="371">
        <f t="shared" si="109"/>
        <v>94.449593519307967</v>
      </c>
      <c r="Q379" s="371">
        <f t="shared" si="110"/>
        <v>-90.069490502429019</v>
      </c>
      <c r="R379" s="12">
        <f t="shared" si="111"/>
        <v>89.930509497570981</v>
      </c>
      <c r="S379" s="57">
        <f t="shared" si="112"/>
        <v>3.5629448570855243E-3</v>
      </c>
      <c r="T379" s="12">
        <f t="shared" si="95"/>
        <v>94.449593519307967</v>
      </c>
    </row>
    <row r="380" spans="1:20" x14ac:dyDescent="0.25">
      <c r="A380" s="57">
        <f t="shared" si="96"/>
        <v>22.471712018880893</v>
      </c>
      <c r="B380" s="12">
        <f t="shared" si="113"/>
        <v>3.5764840475424493</v>
      </c>
      <c r="C380" s="57" t="str">
        <f t="shared" si="97"/>
        <v>-64.0150927101165-52581.4015767702i</v>
      </c>
      <c r="D380" s="57" t="str">
        <f t="shared" si="98"/>
        <v>3.89999999950765-8900.07849943366i</v>
      </c>
      <c r="E380" s="57" t="str">
        <f t="shared" si="99"/>
        <v>162.469504635589-0.0100521587060823i</v>
      </c>
      <c r="F380" s="57" t="str">
        <f t="shared" si="100"/>
        <v>3.83983983955391-18560.390539503i</v>
      </c>
      <c r="G380" s="57" t="str">
        <f t="shared" si="101"/>
        <v>0.999999999925538-8.62913741460773E-06i</v>
      </c>
      <c r="H380" s="57" t="str">
        <f t="shared" si="102"/>
        <v>165.000026454321+0.255835401432719i</v>
      </c>
      <c r="I380" s="57" t="str">
        <f t="shared" si="103"/>
        <v>15.18278599122-8639.33839899517i</v>
      </c>
      <c r="K380" s="57" t="str">
        <f t="shared" si="104"/>
        <v>0.0727270862234884-0.000115910647657837i</v>
      </c>
      <c r="L380" s="57" t="str">
        <f t="shared" si="105"/>
        <v>0.000125-140.291274521025i</v>
      </c>
      <c r="M380" s="57" t="str">
        <f t="shared" si="106"/>
        <v>0.0015-67.6297754985854i</v>
      </c>
      <c r="N380" s="57">
        <f t="shared" si="107"/>
        <v>89.930245434405805</v>
      </c>
      <c r="O380" s="57">
        <f t="shared" si="108"/>
        <v>94.416649601117641</v>
      </c>
      <c r="P380" s="371">
        <f t="shared" si="109"/>
        <v>94.416649601117641</v>
      </c>
      <c r="Q380" s="371">
        <f t="shared" si="110"/>
        <v>-90.069754565594195</v>
      </c>
      <c r="R380" s="12">
        <f t="shared" si="111"/>
        <v>89.930245434405805</v>
      </c>
      <c r="S380" s="57">
        <f t="shared" si="112"/>
        <v>3.5764840475424491E-3</v>
      </c>
      <c r="T380" s="12">
        <f t="shared" si="95"/>
        <v>94.416649601117641</v>
      </c>
    </row>
    <row r="381" spans="1:20" x14ac:dyDescent="0.25">
      <c r="A381" s="57">
        <f t="shared" si="96"/>
        <v>22.557104524552642</v>
      </c>
      <c r="B381" s="12">
        <f t="shared" si="113"/>
        <v>3.5900746869231108</v>
      </c>
      <c r="C381" s="57" t="str">
        <f t="shared" si="97"/>
        <v>-64.0150912238829-52382.3478016869i</v>
      </c>
      <c r="D381" s="57" t="str">
        <f t="shared" si="98"/>
        <v>3.89999999950391-8866.38623208542i</v>
      </c>
      <c r="E381" s="57" t="str">
        <f t="shared" si="99"/>
        <v>162.469504389443-0.0100903564469175i</v>
      </c>
      <c r="F381" s="57" t="str">
        <f t="shared" si="100"/>
        <v>3.83983983955175-18490.1280531533i</v>
      </c>
      <c r="G381" s="57" t="str">
        <f t="shared" si="101"/>
        <v>0.999999999924971-8.66192813677831E-06i</v>
      </c>
      <c r="H381" s="57" t="str">
        <f t="shared" si="102"/>
        <v>165.000026655756+0.256807576082237i</v>
      </c>
      <c r="I381" s="57" t="str">
        <f t="shared" si="103"/>
        <v>15.1827860000549-8606.63318246441i</v>
      </c>
      <c r="K381" s="57" t="str">
        <f t="shared" si="104"/>
        <v>0.07272708480337-0.000116351105825151i</v>
      </c>
      <c r="L381" s="57" t="str">
        <f t="shared" si="105"/>
        <v>0.000125-139.760185814928i</v>
      </c>
      <c r="M381" s="57" t="str">
        <f t="shared" si="106"/>
        <v>0.0015-67.3737552287163i</v>
      </c>
      <c r="N381" s="57">
        <f t="shared" si="107"/>
        <v>89.929980367809122</v>
      </c>
      <c r="O381" s="57">
        <f t="shared" si="108"/>
        <v>94.383705682232275</v>
      </c>
      <c r="P381" s="371">
        <f t="shared" si="109"/>
        <v>94.383705682232275</v>
      </c>
      <c r="Q381" s="371">
        <f t="shared" si="110"/>
        <v>-90.070019632190878</v>
      </c>
      <c r="R381" s="12">
        <f t="shared" si="111"/>
        <v>89.929980367809122</v>
      </c>
      <c r="S381" s="57">
        <f t="shared" si="112"/>
        <v>3.5900746869231108E-3</v>
      </c>
      <c r="T381" s="12">
        <f t="shared" si="95"/>
        <v>94.383705682232275</v>
      </c>
    </row>
    <row r="382" spans="1:20" x14ac:dyDescent="0.25">
      <c r="A382" s="57">
        <f t="shared" si="96"/>
        <v>22.642821521745944</v>
      </c>
      <c r="B382" s="12">
        <f t="shared" si="113"/>
        <v>3.6037169707334189</v>
      </c>
      <c r="C382" s="57" t="str">
        <f t="shared" si="97"/>
        <v>-64.0150897263345-52184.047564263i</v>
      </c>
      <c r="D382" s="57" t="str">
        <f t="shared" si="98"/>
        <v>3.89999999950013-8832.82151067976i</v>
      </c>
      <c r="E382" s="57" t="str">
        <f t="shared" si="99"/>
        <v>162.469504141423-0.0101286993338807i</v>
      </c>
      <c r="F382" s="57" t="str">
        <f t="shared" si="100"/>
        <v>3.83983983954955-18420.1315535033i</v>
      </c>
      <c r="G382" s="57" t="str">
        <f t="shared" si="101"/>
        <v>0.9999999999244-8.69484346369311E-06i</v>
      </c>
      <c r="H382" s="57" t="str">
        <f t="shared" si="102"/>
        <v>165.000026858724+0.257783444996845i</v>
      </c>
      <c r="I382" s="57" t="str">
        <f t="shared" si="103"/>
        <v>15.1827860089573-8574.05177524143i</v>
      </c>
      <c r="K382" s="57" t="str">
        <f t="shared" si="104"/>
        <v>0.0727270833724387-0.000116793237707254i</v>
      </c>
      <c r="L382" s="57" t="str">
        <f t="shared" si="105"/>
        <v>0.000125-139.231107606025i</v>
      </c>
      <c r="M382" s="57" t="str">
        <f t="shared" si="106"/>
        <v>0.0015-67.1187041529351i</v>
      </c>
      <c r="N382" s="57">
        <f t="shared" si="107"/>
        <v>89.929714293968004</v>
      </c>
      <c r="O382" s="57">
        <f t="shared" si="108"/>
        <v>94.350761762646698</v>
      </c>
      <c r="P382" s="371">
        <f t="shared" si="109"/>
        <v>94.350761762646698</v>
      </c>
      <c r="Q382" s="371">
        <f t="shared" si="110"/>
        <v>-90.070285706031996</v>
      </c>
      <c r="R382" s="12">
        <f t="shared" si="111"/>
        <v>89.929714293968004</v>
      </c>
      <c r="S382" s="57">
        <f t="shared" si="112"/>
        <v>3.6037169707334189E-3</v>
      </c>
      <c r="T382" s="12">
        <f t="shared" si="95"/>
        <v>94.350761762646698</v>
      </c>
    </row>
    <row r="383" spans="1:20" x14ac:dyDescent="0.25">
      <c r="A383" s="57">
        <f t="shared" si="96"/>
        <v>22.72886424352858</v>
      </c>
      <c r="B383" s="12">
        <f t="shared" si="113"/>
        <v>3.6174110952222058</v>
      </c>
      <c r="C383" s="57" t="str">
        <f t="shared" si="97"/>
        <v>-64.0150882173823-51986.498011883i</v>
      </c>
      <c r="D383" s="57" t="str">
        <f t="shared" si="98"/>
        <v>3.89999999949631-8799.38385237691i</v>
      </c>
      <c r="E383" s="57" t="str">
        <f t="shared" si="99"/>
        <v>162.469503891516-0.0101671879184646i</v>
      </c>
      <c r="F383" s="57" t="str">
        <f t="shared" si="100"/>
        <v>3.83983983954734-18350.4000336297i</v>
      </c>
      <c r="G383" s="57" t="str">
        <f t="shared" si="101"/>
        <v>0.999999999923824-8.72788386885013E-06i</v>
      </c>
      <c r="H383" s="57" t="str">
        <f t="shared" si="102"/>
        <v>165.000027063239+0.25876302221476i</v>
      </c>
      <c r="I383" s="57" t="str">
        <f t="shared" si="103"/>
        <v>15.1827860179272-8541.5937086318i</v>
      </c>
      <c r="K383" s="57" t="str">
        <f t="shared" si="104"/>
        <v>0.0727270819306114-0.000117237049663958i</v>
      </c>
      <c r="L383" s="57" t="str">
        <f t="shared" si="105"/>
        <v>0.000125-138.704032283349i</v>
      </c>
      <c r="M383" s="57" t="str">
        <f t="shared" si="106"/>
        <v>0.0015-66.8646186022465i</v>
      </c>
      <c r="N383" s="57">
        <f t="shared" si="107"/>
        <v>89.929447209054985</v>
      </c>
      <c r="O383" s="57">
        <f t="shared" si="108"/>
        <v>94.317817842355566</v>
      </c>
      <c r="P383" s="371">
        <f t="shared" si="109"/>
        <v>94.317817842355566</v>
      </c>
      <c r="Q383" s="371">
        <f t="shared" si="110"/>
        <v>-90.070552790945015</v>
      </c>
      <c r="R383" s="12">
        <f t="shared" si="111"/>
        <v>89.929447209054985</v>
      </c>
      <c r="S383" s="57">
        <f t="shared" si="112"/>
        <v>3.6174110952222056E-3</v>
      </c>
      <c r="T383" s="12">
        <f t="shared" si="95"/>
        <v>94.317817842355566</v>
      </c>
    </row>
    <row r="384" spans="1:20" x14ac:dyDescent="0.25">
      <c r="A384" s="57">
        <f t="shared" si="96"/>
        <v>22.815233927653988</v>
      </c>
      <c r="B384" s="12">
        <f t="shared" si="113"/>
        <v>3.6311572573840505</v>
      </c>
      <c r="C384" s="57" t="str">
        <f t="shared" si="97"/>
        <v>-64.0150866969405-51789.6963027298i</v>
      </c>
      <c r="D384" s="57" t="str">
        <f t="shared" si="98"/>
        <v>3.89999999949248-8766.07277616497i</v>
      </c>
      <c r="E384" s="57" t="str">
        <f t="shared" si="99"/>
        <v>162.469503639705-0.0102058227542569i</v>
      </c>
      <c r="F384" s="57" t="str">
        <f t="shared" si="100"/>
        <v>3.83983983954511-18280.9324904213i</v>
      </c>
      <c r="G384" s="57" t="str">
        <f t="shared" si="101"/>
        <v>0.999999999923244-8.76104982754667E-06i</v>
      </c>
      <c r="H384" s="57" t="str">
        <f t="shared" si="102"/>
        <v>165.000027269311+0.25974632182756i</v>
      </c>
      <c r="I384" s="57" t="str">
        <f t="shared" si="103"/>
        <v>15.1827860269656-8509.25851571529i</v>
      </c>
      <c r="K384" s="57" t="str">
        <f t="shared" si="104"/>
        <v>0.0727270804778053-0.000117682548079246i</v>
      </c>
      <c r="L384" s="57" t="str">
        <f t="shared" si="105"/>
        <v>0.000125-138.178952264743i</v>
      </c>
      <c r="M384" s="57" t="str">
        <f t="shared" si="106"/>
        <v>0.0015-66.6114949215447i</v>
      </c>
      <c r="N384" s="57">
        <f t="shared" si="107"/>
        <v>89.929179109228102</v>
      </c>
      <c r="O384" s="57">
        <f t="shared" si="108"/>
        <v>94.284873921353437</v>
      </c>
      <c r="P384" s="371">
        <f t="shared" si="109"/>
        <v>94.284873921353437</v>
      </c>
      <c r="Q384" s="371">
        <f t="shared" si="110"/>
        <v>-90.070820890771898</v>
      </c>
      <c r="R384" s="12">
        <f t="shared" si="111"/>
        <v>89.929179109228102</v>
      </c>
      <c r="S384" s="57">
        <f t="shared" si="112"/>
        <v>3.6311572573840506E-3</v>
      </c>
      <c r="T384" s="12">
        <f t="shared" si="95"/>
        <v>94.284873921353437</v>
      </c>
    </row>
    <row r="385" spans="1:20" x14ac:dyDescent="0.25">
      <c r="A385" s="57">
        <f t="shared" si="96"/>
        <v>22.901931816579072</v>
      </c>
      <c r="B385" s="12">
        <f t="shared" si="113"/>
        <v>3.6449556549621098</v>
      </c>
      <c r="C385" s="57" t="str">
        <f t="shared" si="97"/>
        <v>-64.0150851649207-51593.6396057452i</v>
      </c>
      <c r="D385" s="57" t="str">
        <f t="shared" si="98"/>
        <v>3.89999999948861-8732.88780285289i</v>
      </c>
      <c r="E385" s="57" t="str">
        <f t="shared" si="99"/>
        <v>162.469503385976-0.0102446043969486i</v>
      </c>
      <c r="F385" s="57" t="str">
        <f t="shared" si="100"/>
        <v>3.83983983954286-18211.7279245641i</v>
      </c>
      <c r="G385" s="57" t="str">
        <f t="shared" si="101"/>
        <v>0.99999999992266-8.79434181688621E-06i</v>
      </c>
      <c r="H385" s="57" t="str">
        <f t="shared" si="102"/>
        <v>165.00002747695+0.260733357980357i</v>
      </c>
      <c r="I385" s="57" t="str">
        <f t="shared" si="103"/>
        <v>15.1827860360727-8477.04573133917i</v>
      </c>
      <c r="K385" s="57" t="str">
        <f t="shared" si="104"/>
        <v>0.0727270790139376-0.000118129739361353i</v>
      </c>
      <c r="L385" s="57" t="str">
        <f t="shared" si="105"/>
        <v>0.000125-137.655859996755i</v>
      </c>
      <c r="M385" s="57" t="str">
        <f t="shared" si="106"/>
        <v>0.0015-66.3593294695604i</v>
      </c>
      <c r="N385" s="57">
        <f t="shared" si="107"/>
        <v>89.928909990630771</v>
      </c>
      <c r="O385" s="57">
        <f t="shared" si="108"/>
        <v>94.251929999634939</v>
      </c>
      <c r="P385" s="371">
        <f t="shared" si="109"/>
        <v>94.251929999634939</v>
      </c>
      <c r="Q385" s="371">
        <f t="shared" si="110"/>
        <v>-90.071090009369229</v>
      </c>
      <c r="R385" s="12">
        <f t="shared" si="111"/>
        <v>89.928909990630771</v>
      </c>
      <c r="S385" s="57">
        <f t="shared" si="112"/>
        <v>3.6449556549621098E-3</v>
      </c>
      <c r="T385" s="12">
        <f t="shared" si="95"/>
        <v>94.251929999634939</v>
      </c>
    </row>
    <row r="386" spans="1:20" x14ac:dyDescent="0.25">
      <c r="A386" s="57">
        <f t="shared" si="96"/>
        <v>22.988959157482075</v>
      </c>
      <c r="B386" s="12">
        <f t="shared" si="113"/>
        <v>3.658806486450966</v>
      </c>
      <c r="C386" s="57" t="str">
        <f t="shared" si="97"/>
        <v>-64.0150836212365-51398.3251005874i</v>
      </c>
      <c r="D386" s="57" t="str">
        <f t="shared" si="98"/>
        <v>3.89999999948472-8699.82845506369i</v>
      </c>
      <c r="E386" s="57" t="str">
        <f t="shared" si="99"/>
        <v>162.469503130316-0.0102835334043533i</v>
      </c>
      <c r="F386" s="57" t="str">
        <f t="shared" si="100"/>
        <v>3.83983983954059-18142.7853405272i</v>
      </c>
      <c r="G386" s="57" t="str">
        <f t="shared" si="101"/>
        <v>0.999999999922071-8.82776031578518E-06i</v>
      </c>
      <c r="H386" s="57" t="str">
        <f t="shared" si="102"/>
        <v>165.000027686172+0.261724144872021i</v>
      </c>
      <c r="I386" s="57" t="str">
        <f t="shared" si="103"/>
        <v>15.1827860452493-8444.95489211193i</v>
      </c>
      <c r="K386" s="57" t="str">
        <f t="shared" si="104"/>
        <v>0.0727270775389228-0.000118578629942859i</v>
      </c>
      <c r="L386" s="57" t="str">
        <f t="shared" si="105"/>
        <v>0.000125-137.134747954528i</v>
      </c>
      <c r="M386" s="57" t="str">
        <f t="shared" si="106"/>
        <v>0.0015-66.1081186188088i</v>
      </c>
      <c r="N386" s="57">
        <f t="shared" si="107"/>
        <v>89.928639849391814</v>
      </c>
      <c r="O386" s="57">
        <f t="shared" si="108"/>
        <v>94.218986077194586</v>
      </c>
      <c r="P386" s="371">
        <f t="shared" si="109"/>
        <v>94.218986077194586</v>
      </c>
      <c r="Q386" s="371">
        <f t="shared" si="110"/>
        <v>-90.071360150608186</v>
      </c>
      <c r="R386" s="12">
        <f t="shared" si="111"/>
        <v>89.928639849391814</v>
      </c>
      <c r="S386" s="57">
        <f t="shared" si="112"/>
        <v>3.658806486450966E-3</v>
      </c>
      <c r="T386" s="12">
        <f t="shared" si="95"/>
        <v>94.218986077194586</v>
      </c>
    </row>
    <row r="387" spans="1:20" x14ac:dyDescent="0.25">
      <c r="A387" s="57">
        <f t="shared" si="96"/>
        <v>23.07631720228051</v>
      </c>
      <c r="B387" s="12">
        <f t="shared" si="113"/>
        <v>3.6727099510994798</v>
      </c>
      <c r="C387" s="57" t="str">
        <f t="shared" si="97"/>
        <v>-64.0150820657984-51203.7499775921i</v>
      </c>
      <c r="D387" s="57" t="str">
        <f t="shared" si="98"/>
        <v>3.8999999994808-8666.89425722758i</v>
      </c>
      <c r="E387" s="57" t="str">
        <f t="shared" si="99"/>
        <v>162.469502872709-0.0103226103363827i</v>
      </c>
      <c r="F387" s="57" t="str">
        <f t="shared" si="100"/>
        <v>3.83983983953832-18074.1037465485i</v>
      </c>
      <c r="G387" s="57" t="str">
        <f t="shared" si="101"/>
        <v>0.999999999921477-8.86130580497991E-06i</v>
      </c>
      <c r="H387" s="57" t="str">
        <f t="shared" si="102"/>
        <v>165.000027896987+0.262718696755377i</v>
      </c>
      <c r="I387" s="57" t="str">
        <f t="shared" si="103"/>
        <v>15.1827860544958-8412.98553639604i</v>
      </c>
      <c r="K387" s="57" t="str">
        <f t="shared" si="104"/>
        <v>0.0727270760526769-0.000119029226280792i</v>
      </c>
      <c r="L387" s="57" t="str">
        <f t="shared" si="105"/>
        <v>0.000125-136.615608641689i</v>
      </c>
      <c r="M387" s="57" t="str">
        <f t="shared" si="106"/>
        <v>0.0015-65.8578587555376i</v>
      </c>
      <c r="N387" s="57">
        <f t="shared" si="107"/>
        <v>89.928368681625258</v>
      </c>
      <c r="O387" s="57">
        <f t="shared" si="108"/>
        <v>94.186042154026964</v>
      </c>
      <c r="P387" s="371">
        <f t="shared" si="109"/>
        <v>94.186042154026964</v>
      </c>
      <c r="Q387" s="371">
        <f t="shared" si="110"/>
        <v>-90.071631318374742</v>
      </c>
      <c r="R387" s="12">
        <f t="shared" si="111"/>
        <v>89.928368681625258</v>
      </c>
      <c r="S387" s="57">
        <f t="shared" si="112"/>
        <v>3.6727099510994797E-3</v>
      </c>
      <c r="T387" s="12">
        <f t="shared" si="95"/>
        <v>94.186042154026964</v>
      </c>
    </row>
    <row r="388" spans="1:20" x14ac:dyDescent="0.25">
      <c r="A388" s="57">
        <f t="shared" si="96"/>
        <v>23.164007207649174</v>
      </c>
      <c r="B388" s="12">
        <f t="shared" si="113"/>
        <v>3.6866662489136579</v>
      </c>
      <c r="C388" s="57" t="str">
        <f t="shared" si="97"/>
        <v>-64.0150804985158-51009.9114377306i</v>
      </c>
      <c r="D388" s="57" t="str">
        <f t="shared" si="98"/>
        <v>3.89999999947684-8634.08473557503i</v>
      </c>
      <c r="E388" s="57" t="str">
        <f t="shared" si="99"/>
        <v>162.469502613141-0.0103618357550916i</v>
      </c>
      <c r="F388" s="57" t="str">
        <f t="shared" si="100"/>
        <v>3.83983983953603-18005.68215462i</v>
      </c>
      <c r="G388" s="57" t="str">
        <f t="shared" si="101"/>
        <v>0.999999999920879-0.0000088949787670335i</v>
      </c>
      <c r="H388" s="57" t="str">
        <f t="shared" si="102"/>
        <v>165.000028109407+0.263717027937407i</v>
      </c>
      <c r="I388" s="57" t="str">
        <f t="shared" si="103"/>
        <v>15.1827860638125-8381.13720430148i</v>
      </c>
      <c r="K388" s="57" t="str">
        <f t="shared" si="104"/>
        <v>0.072727074555114-0.000119481534856704i</v>
      </c>
      <c r="L388" s="57" t="str">
        <f t="shared" si="105"/>
        <v>0.000125-136.098434590246i</v>
      </c>
      <c r="M388" s="57" t="str">
        <f t="shared" si="106"/>
        <v>0.0015-65.6085462796748i</v>
      </c>
      <c r="N388" s="57">
        <f t="shared" si="107"/>
        <v>89.928096483430409</v>
      </c>
      <c r="O388" s="57">
        <f t="shared" si="108"/>
        <v>94.153098230126474</v>
      </c>
      <c r="P388" s="371">
        <f t="shared" si="109"/>
        <v>94.153098230126474</v>
      </c>
      <c r="Q388" s="371">
        <f t="shared" si="110"/>
        <v>-90.071903516569591</v>
      </c>
      <c r="R388" s="12">
        <f t="shared" si="111"/>
        <v>89.928096483430409</v>
      </c>
      <c r="S388" s="57">
        <f t="shared" si="112"/>
        <v>3.6866662489136578E-3</v>
      </c>
      <c r="T388" s="12">
        <f t="shared" si="95"/>
        <v>94.153098230126474</v>
      </c>
    </row>
    <row r="389" spans="1:20" x14ac:dyDescent="0.25">
      <c r="A389" s="57">
        <f t="shared" si="96"/>
        <v>23.25203043503824</v>
      </c>
      <c r="B389" s="12">
        <f t="shared" si="113"/>
        <v>3.7006755806595297</v>
      </c>
      <c r="C389" s="57" t="str">
        <f t="shared" si="97"/>
        <v>-64.0150789193003-50816.8066925706i</v>
      </c>
      <c r="D389" s="57" t="str">
        <f t="shared" si="98"/>
        <v>3.89999999947287-8601.3994181301i</v>
      </c>
      <c r="E389" s="57" t="str">
        <f t="shared" si="99"/>
        <v>162.469502351596-0.0104012102246622i</v>
      </c>
      <c r="F389" s="57" t="str">
        <f t="shared" si="100"/>
        <v>3.83983983953373-17937.5195804743i</v>
      </c>
      <c r="G389" s="57" t="str">
        <f t="shared" si="101"/>
        <v>0.999999999920277-8.92877968634285E-06i</v>
      </c>
      <c r="H389" s="57" t="str">
        <f t="shared" si="102"/>
        <v>165.000028323444+0.264719152779471i</v>
      </c>
      <c r="I389" s="57" t="str">
        <f t="shared" si="103"/>
        <v>15.1827860732004-8349.40943767935i</v>
      </c>
      <c r="K389" s="57" t="str">
        <f t="shared" si="104"/>
        <v>0.0727270730461483-0.000119935562176782i</v>
      </c>
      <c r="L389" s="57" t="str">
        <f t="shared" si="105"/>
        <v>0.000125-135.583218360476i</v>
      </c>
      <c r="M389" s="57" t="str">
        <f t="shared" si="106"/>
        <v>0.0015-65.3601776047766i</v>
      </c>
      <c r="N389" s="57">
        <f t="shared" si="107"/>
        <v>89.927823250891748</v>
      </c>
      <c r="O389" s="57">
        <f t="shared" si="108"/>
        <v>94.12015430548756</v>
      </c>
      <c r="P389" s="371">
        <f t="shared" si="109"/>
        <v>94.12015430548756</v>
      </c>
      <c r="Q389" s="371">
        <f t="shared" si="110"/>
        <v>-90.072176749108252</v>
      </c>
      <c r="R389" s="12">
        <f t="shared" si="111"/>
        <v>89.927823250891748</v>
      </c>
      <c r="S389" s="57">
        <f t="shared" si="112"/>
        <v>3.7006755806595296E-3</v>
      </c>
      <c r="T389" s="12">
        <f t="shared" si="95"/>
        <v>94.12015430548756</v>
      </c>
    </row>
    <row r="390" spans="1:20" x14ac:dyDescent="0.25">
      <c r="A390" s="57">
        <f t="shared" si="96"/>
        <v>23.340388150691386</v>
      </c>
      <c r="B390" s="12">
        <f t="shared" si="113"/>
        <v>3.714738147866036</v>
      </c>
      <c r="C390" s="57" t="str">
        <f t="shared" si="97"/>
        <v>-64.0150773280587-50624.4329642348i</v>
      </c>
      <c r="D390" s="57" t="str">
        <f t="shared" si="98"/>
        <v>3.89999999946885-8568.83783470346i</v>
      </c>
      <c r="E390" s="57" t="str">
        <f t="shared" si="99"/>
        <v>162.469502088059-0.0104407343114256i</v>
      </c>
      <c r="F390" s="57" t="str">
        <f t="shared" si="100"/>
        <v>3.83983983953139-17869.6150435697i</v>
      </c>
      <c r="G390" s="57" t="str">
        <f t="shared" si="101"/>
        <v>0.99999999991967-8.96270904914551E-06i</v>
      </c>
      <c r="H390" s="57" t="str">
        <f t="shared" si="102"/>
        <v>165.000028539112+0.265725085697483i</v>
      </c>
      <c r="I390" s="57" t="str">
        <f t="shared" si="103"/>
        <v>15.1827860826594-8317.80178011509i</v>
      </c>
      <c r="K390" s="57" t="str">
        <f t="shared" si="104"/>
        <v>0.0727270715256926-0.000120391314771924i</v>
      </c>
      <c r="L390" s="57" t="str">
        <f t="shared" si="105"/>
        <v>0.000125-135.069952540821i</v>
      </c>
      <c r="M390" s="57" t="str">
        <f t="shared" si="106"/>
        <v>0.0015-65.1127491579766i</v>
      </c>
      <c r="N390" s="57">
        <f t="shared" si="107"/>
        <v>89.927548980078853</v>
      </c>
      <c r="O390" s="57">
        <f t="shared" si="108"/>
        <v>94.08721038010448</v>
      </c>
      <c r="P390" s="371">
        <f t="shared" si="109"/>
        <v>94.08721038010448</v>
      </c>
      <c r="Q390" s="371">
        <f t="shared" si="110"/>
        <v>-90.072451019921147</v>
      </c>
      <c r="R390" s="12">
        <f t="shared" si="111"/>
        <v>89.927548980078853</v>
      </c>
      <c r="S390" s="57">
        <f t="shared" si="112"/>
        <v>3.7147381478660358E-3</v>
      </c>
      <c r="T390" s="12">
        <f t="shared" si="95"/>
        <v>94.08721038010448</v>
      </c>
    </row>
    <row r="391" spans="1:20" x14ac:dyDescent="0.25">
      <c r="A391" s="57">
        <f t="shared" si="96"/>
        <v>23.429081625664015</v>
      </c>
      <c r="B391" s="12">
        <f t="shared" si="113"/>
        <v>3.7288541528279269</v>
      </c>
      <c r="C391" s="57" t="str">
        <f t="shared" si="97"/>
        <v>-64.0150757247003-50432.7874853631i</v>
      </c>
      <c r="D391" s="57" t="str">
        <f t="shared" si="98"/>
        <v>3.8999999994648-8536.39951688586i</v>
      </c>
      <c r="E391" s="57" t="str">
        <f t="shared" si="99"/>
        <v>162.469501822515-0.0104804085838556i</v>
      </c>
      <c r="F391" s="57" t="str">
        <f t="shared" si="100"/>
        <v>3.83983983952904-17801.9675670769i</v>
      </c>
      <c r="G391" s="57" t="str">
        <f t="shared" si="101"/>
        <v>0.999999999919058-8.99676734352676E-06i</v>
      </c>
      <c r="H391" s="57" t="str">
        <f t="shared" si="102"/>
        <v>165.000028756421+0.266734841162161i</v>
      </c>
      <c r="I391" s="57" t="str">
        <f t="shared" si="103"/>
        <v>15.1827860921907-8286.31377692192i</v>
      </c>
      <c r="K391" s="57" t="str">
        <f t="shared" si="104"/>
        <v>0.0727270699936594-0.000120848799197849i</v>
      </c>
      <c r="L391" s="57" t="str">
        <f t="shared" si="105"/>
        <v>0.000125-134.55862974778i</v>
      </c>
      <c r="M391" s="57" t="str">
        <f t="shared" si="106"/>
        <v>0.0015-64.8662573799328i</v>
      </c>
      <c r="N391" s="57">
        <f t="shared" si="107"/>
        <v>89.927273667046435</v>
      </c>
      <c r="O391" s="57">
        <f t="shared" si="108"/>
        <v>94.054266453971678</v>
      </c>
      <c r="P391" s="371">
        <f t="shared" si="109"/>
        <v>94.054266453971678</v>
      </c>
      <c r="Q391" s="371">
        <f t="shared" si="110"/>
        <v>-90.072726332953565</v>
      </c>
      <c r="R391" s="12">
        <f t="shared" si="111"/>
        <v>89.927273667046435</v>
      </c>
      <c r="S391" s="57">
        <f t="shared" si="112"/>
        <v>3.7288541528279267E-3</v>
      </c>
      <c r="T391" s="12">
        <f t="shared" si="95"/>
        <v>94.054266453971678</v>
      </c>
    </row>
    <row r="392" spans="1:20" x14ac:dyDescent="0.25">
      <c r="A392" s="57">
        <f t="shared" si="96"/>
        <v>23.518112135841537</v>
      </c>
      <c r="B392" s="12">
        <f t="shared" si="113"/>
        <v>3.743023798608673</v>
      </c>
      <c r="C392" s="57" t="str">
        <f t="shared" si="97"/>
        <v>-64.0150741091362-50241.8674990719i</v>
      </c>
      <c r="D392" s="57" t="str">
        <f t="shared" si="98"/>
        <v>3.89999999946073-8504.08399804119i</v>
      </c>
      <c r="E392" s="57" t="str">
        <f t="shared" si="99"/>
        <v>162.469501554952-0.0105202336125994i</v>
      </c>
      <c r="F392" s="57" t="str">
        <f t="shared" si="100"/>
        <v>3.83983983952668-17734.5761778641i</v>
      </c>
      <c r="G392" s="57" t="str">
        <f t="shared" si="101"/>
        <v>0.999999999918442-0.0000090309550594266i</v>
      </c>
      <c r="H392" s="57" t="str">
        <f t="shared" si="102"/>
        <v>165.000028975386+0.267748433699195i</v>
      </c>
      <c r="I392" s="57" t="str">
        <f t="shared" si="103"/>
        <v>15.1827861017946-8254.94497513441i</v>
      </c>
      <c r="K392" s="57" t="str">
        <f t="shared" si="104"/>
        <v>0.0727270684499608-0.000121308022035181i</v>
      </c>
      <c r="L392" s="57" t="str">
        <f t="shared" si="105"/>
        <v>0.000125-134.049242625802i</v>
      </c>
      <c r="M392" s="57" t="str">
        <f t="shared" si="106"/>
        <v>0.0015-64.6206987247787i</v>
      </c>
      <c r="N392" s="57">
        <f t="shared" si="107"/>
        <v>89.926997307834142</v>
      </c>
      <c r="O392" s="57">
        <f t="shared" si="108"/>
        <v>94.021322527083584</v>
      </c>
      <c r="P392" s="371">
        <f t="shared" si="109"/>
        <v>94.021322527083584</v>
      </c>
      <c r="Q392" s="371">
        <f t="shared" si="110"/>
        <v>-90.073002692165858</v>
      </c>
      <c r="R392" s="12">
        <f t="shared" si="111"/>
        <v>89.926997307834142</v>
      </c>
      <c r="S392" s="57">
        <f t="shared" si="112"/>
        <v>3.743023798608673E-3</v>
      </c>
      <c r="T392" s="12">
        <f t="shared" si="95"/>
        <v>94.021322527083584</v>
      </c>
    </row>
    <row r="393" spans="1:20" x14ac:dyDescent="0.25">
      <c r="A393" s="57">
        <f t="shared" si="96"/>
        <v>23.607480961957737</v>
      </c>
      <c r="B393" s="12">
        <f t="shared" si="113"/>
        <v>3.7572472890433861</v>
      </c>
      <c r="C393" s="57" t="str">
        <f t="shared" si="97"/>
        <v>-64.015072481269-50051.6702589114i</v>
      </c>
      <c r="D393" s="57" t="str">
        <f t="shared" si="98"/>
        <v>3.89999999945663-8471.89081329985i</v>
      </c>
      <c r="E393" s="57" t="str">
        <f t="shared" si="99"/>
        <v>162.469501285349-0.010560209970453i</v>
      </c>
      <c r="F393" s="57" t="str">
        <f t="shared" si="100"/>
        <v>3.8398398395243-17667.4399064835i</v>
      </c>
      <c r="G393" s="57" t="str">
        <f t="shared" si="101"/>
        <v>0.999999999917821-9.06527268864679E-06i</v>
      </c>
      <c r="H393" s="57" t="str">
        <f t="shared" si="102"/>
        <v>165.000029196016+0.26876587788948i</v>
      </c>
      <c r="I393" s="57" t="str">
        <f t="shared" si="103"/>
        <v>15.1827861114716-8223.69492350162i</v>
      </c>
      <c r="K393" s="57" t="str">
        <f t="shared" si="104"/>
        <v>0.0727270668945081-0.000121768989889548i</v>
      </c>
      <c r="L393" s="57" t="str">
        <f t="shared" si="105"/>
        <v>0.000125-133.541783847183i</v>
      </c>
      <c r="M393" s="57" t="str">
        <f t="shared" si="106"/>
        <v>0.0015-64.3760696600703i</v>
      </c>
      <c r="N393" s="57">
        <f t="shared" si="107"/>
        <v>89.926719898466573</v>
      </c>
      <c r="O393" s="57">
        <f t="shared" si="108"/>
        <v>93.988378599434199</v>
      </c>
      <c r="P393" s="371">
        <f t="shared" si="109"/>
        <v>93.988378599434199</v>
      </c>
      <c r="Q393" s="371">
        <f t="shared" si="110"/>
        <v>-90.073280101533427</v>
      </c>
      <c r="R393" s="12">
        <f t="shared" si="111"/>
        <v>89.926719898466573</v>
      </c>
      <c r="S393" s="57">
        <f t="shared" si="112"/>
        <v>3.757247289043386E-3</v>
      </c>
      <c r="T393" s="12">
        <f t="shared" si="95"/>
        <v>93.988378599434199</v>
      </c>
    </row>
    <row r="394" spans="1:20" x14ac:dyDescent="0.25">
      <c r="A394" s="57">
        <f t="shared" si="96"/>
        <v>23.697189389613175</v>
      </c>
      <c r="B394" s="12">
        <f t="shared" si="113"/>
        <v>3.7715248287417511</v>
      </c>
      <c r="C394" s="57" t="str">
        <f t="shared" si="97"/>
        <v>-64.0150708410055-49862.1930288306i</v>
      </c>
      <c r="D394" s="57" t="str">
        <f t="shared" si="98"/>
        <v>3.89999999945248-8439.81949955206i</v>
      </c>
      <c r="E394" s="57" t="str">
        <f t="shared" si="99"/>
        <v>162.469501013692-0.0106003382324028i</v>
      </c>
      <c r="F394" s="57" t="str">
        <f t="shared" si="100"/>
        <v>3.83983983952187-17600.5577871573i</v>
      </c>
      <c r="G394" s="57" t="str">
        <f t="shared" si="101"/>
        <v>0.999999999917195-9.09972072485796E-06i</v>
      </c>
      <c r="H394" s="57" t="str">
        <f t="shared" si="102"/>
        <v>165.000029418328+0.269787188369316i</v>
      </c>
      <c r="I394" s="57" t="str">
        <f t="shared" si="103"/>
        <v>15.1827861212223-8192.56317248128i</v>
      </c>
      <c r="K394" s="57" t="str">
        <f t="shared" si="104"/>
        <v>0.0727270653272113-0.000122231709391672i</v>
      </c>
      <c r="L394" s="57" t="str">
        <f t="shared" si="105"/>
        <v>0.000125-133.036246111957i</v>
      </c>
      <c r="M394" s="57" t="str">
        <f t="shared" si="106"/>
        <v>0.0015-64.1323666667366i</v>
      </c>
      <c r="N394" s="57">
        <f t="shared" si="107"/>
        <v>89.926441434953304</v>
      </c>
      <c r="O394" s="57">
        <f t="shared" si="108"/>
        <v>93.955434671017713</v>
      </c>
      <c r="P394" s="371">
        <f t="shared" si="109"/>
        <v>93.955434671017713</v>
      </c>
      <c r="Q394" s="371">
        <f t="shared" si="110"/>
        <v>-90.073558565046696</v>
      </c>
      <c r="R394" s="12">
        <f t="shared" si="111"/>
        <v>89.926441434953304</v>
      </c>
      <c r="S394" s="57">
        <f t="shared" si="112"/>
        <v>3.7715248287417511E-3</v>
      </c>
      <c r="T394" s="12">
        <f t="shared" si="95"/>
        <v>93.955434671017713</v>
      </c>
    </row>
    <row r="395" spans="1:20" x14ac:dyDescent="0.25">
      <c r="A395" s="57">
        <f t="shared" si="96"/>
        <v>23.787238709293707</v>
      </c>
      <c r="B395" s="12">
        <f t="shared" si="113"/>
        <v>3.7858566230909698</v>
      </c>
      <c r="C395" s="57" t="str">
        <f t="shared" si="97"/>
        <v>-64.0150691882533-49673.4330831374i</v>
      </c>
      <c r="D395" s="57" t="str">
        <f t="shared" si="98"/>
        <v>3.89999999944831-8407.86959544126i</v>
      </c>
      <c r="E395" s="57" t="str">
        <f t="shared" si="99"/>
        <v>162.469500739969-0.0106406189756163i</v>
      </c>
      <c r="F395" s="57" t="str">
        <f t="shared" si="100"/>
        <v>3.83983983951946-17533.9288577639i</v>
      </c>
      <c r="G395" s="57" t="str">
        <f t="shared" si="101"/>
        <v>0.999999999916565-9.13429966360667E-06i</v>
      </c>
      <c r="H395" s="57" t="str">
        <f t="shared" si="102"/>
        <v>165.000029642332+0.27081237983062i</v>
      </c>
      <c r="I395" s="57" t="str">
        <f t="shared" si="103"/>
        <v>15.1827861310472-8161.54927423263i</v>
      </c>
      <c r="K395" s="57" t="str">
        <f t="shared" si="104"/>
        <v>0.0727270637479804-0.00012269618719747i</v>
      </c>
      <c r="L395" s="57" t="str">
        <f t="shared" si="105"/>
        <v>0.000125-132.532622147795i</v>
      </c>
      <c r="M395" s="57" t="str">
        <f t="shared" si="106"/>
        <v>0.0015-63.8895862390282i</v>
      </c>
      <c r="N395" s="57">
        <f t="shared" si="107"/>
        <v>89.926161913288681</v>
      </c>
      <c r="O395" s="57">
        <f t="shared" si="108"/>
        <v>93.92249074182854</v>
      </c>
      <c r="P395" s="371">
        <f t="shared" si="109"/>
        <v>93.92249074182854</v>
      </c>
      <c r="Q395" s="371">
        <f t="shared" si="110"/>
        <v>-90.073838086711319</v>
      </c>
      <c r="R395" s="12">
        <f t="shared" si="111"/>
        <v>89.926161913288681</v>
      </c>
      <c r="S395" s="57">
        <f t="shared" si="112"/>
        <v>3.7858566230909696E-3</v>
      </c>
      <c r="T395" s="12">
        <f t="shared" si="95"/>
        <v>93.92249074182854</v>
      </c>
    </row>
    <row r="396" spans="1:20" x14ac:dyDescent="0.25">
      <c r="A396" s="57">
        <f t="shared" si="96"/>
        <v>23.877630216389022</v>
      </c>
      <c r="B396" s="12">
        <f t="shared" si="113"/>
        <v>3.8002428782587154</v>
      </c>
      <c r="C396" s="57" t="str">
        <f t="shared" si="97"/>
        <v>-64.0150675229153-49485.3877064553i</v>
      </c>
      <c r="D396" s="57" t="str">
        <f t="shared" si="98"/>
        <v>3.89999999944412-8376.0406413573i</v>
      </c>
      <c r="E396" s="57" t="str">
        <f t="shared" si="99"/>
        <v>162.46950046416-0.0106810527794496i</v>
      </c>
      <c r="F396" s="57" t="str">
        <f t="shared" si="100"/>
        <v>3.83983983951702-17467.5521598237i</v>
      </c>
      <c r="G396" s="57" t="str">
        <f t="shared" si="101"/>
        <v>0.999999999915929-9.16901000232254E-06i</v>
      </c>
      <c r="H396" s="57" t="str">
        <f t="shared" si="102"/>
        <v>165.000029868042+0.271841467021141i</v>
      </c>
      <c r="I396" s="57" t="str">
        <f t="shared" si="103"/>
        <v>15.1827861409469-8130.65278261034i</v>
      </c>
      <c r="K396" s="57" t="str">
        <f t="shared" si="104"/>
        <v>0.0727270621567249-0.000123162429988149i</v>
      </c>
      <c r="L396" s="57" t="str">
        <f t="shared" si="105"/>
        <v>0.000125-132.030904709898i</v>
      </c>
      <c r="M396" s="57" t="str">
        <f t="shared" si="106"/>
        <v>0.0015-63.6477248844673i</v>
      </c>
      <c r="N396" s="57">
        <f t="shared" si="107"/>
        <v>89.925881329451798</v>
      </c>
      <c r="O396" s="57">
        <f t="shared" si="108"/>
        <v>93.889546811860583</v>
      </c>
      <c r="P396" s="371">
        <f t="shared" si="109"/>
        <v>93.889546811860583</v>
      </c>
      <c r="Q396" s="371">
        <f t="shared" si="110"/>
        <v>-90.074118670548202</v>
      </c>
      <c r="R396" s="12">
        <f t="shared" si="111"/>
        <v>89.925881329451798</v>
      </c>
      <c r="S396" s="57">
        <f t="shared" si="112"/>
        <v>3.8002428782587154E-3</v>
      </c>
      <c r="T396" s="12">
        <f t="shared" si="95"/>
        <v>93.889546811860583</v>
      </c>
    </row>
    <row r="397" spans="1:20" x14ac:dyDescent="0.25">
      <c r="A397" s="57">
        <f t="shared" si="96"/>
        <v>23.968365211211303</v>
      </c>
      <c r="B397" s="12">
        <f t="shared" si="113"/>
        <v>3.8146838011960988</v>
      </c>
      <c r="C397" s="57" t="str">
        <f t="shared" si="97"/>
        <v>-64.0150658448991-49298.0541936895i</v>
      </c>
      <c r="D397" s="57" t="str">
        <f t="shared" si="98"/>
        <v>3.89999999943988-8344.33217943i</v>
      </c>
      <c r="E397" s="57" t="str">
        <f t="shared" si="99"/>
        <v>162.469500186253-0.0107216402254642i</v>
      </c>
      <c r="F397" s="57" t="str">
        <f t="shared" si="100"/>
        <v>3.83983983951456-17401.4267384855i</v>
      </c>
      <c r="G397" s="57" t="str">
        <f t="shared" si="101"/>
        <v>0.999999999915289-9.20385224032547E-06i</v>
      </c>
      <c r="H397" s="57" t="str">
        <f t="shared" si="102"/>
        <v>165.00003009547+0.27287446474467i</v>
      </c>
      <c r="I397" s="57" t="str">
        <f t="shared" si="103"/>
        <v>15.1827861509219-8099.8732531579i</v>
      </c>
      <c r="K397" s="57" t="str">
        <f t="shared" si="104"/>
        <v>0.0727270605533531-0.000123630444470301i</v>
      </c>
      <c r="L397" s="57" t="str">
        <f t="shared" si="105"/>
        <v>0.000125-131.53108658089i</v>
      </c>
      <c r="M397" s="57" t="str">
        <f t="shared" si="106"/>
        <v>0.0015-63.4067791237971i</v>
      </c>
      <c r="N397" s="57">
        <f t="shared" si="107"/>
        <v>89.925599679406574</v>
      </c>
      <c r="O397" s="57">
        <f t="shared" si="108"/>
        <v>93.856602881108103</v>
      </c>
      <c r="P397" s="371">
        <f t="shared" si="109"/>
        <v>93.856602881108103</v>
      </c>
      <c r="Q397" s="371">
        <f t="shared" si="110"/>
        <v>-90.074400320593426</v>
      </c>
      <c r="R397" s="12">
        <f t="shared" si="111"/>
        <v>89.925599679406574</v>
      </c>
      <c r="S397" s="57">
        <f t="shared" si="112"/>
        <v>3.8146838011960988E-3</v>
      </c>
      <c r="T397" s="12">
        <f t="shared" si="95"/>
        <v>93.856602881108103</v>
      </c>
    </row>
    <row r="398" spans="1:20" x14ac:dyDescent="0.25">
      <c r="A398" s="57">
        <f t="shared" si="96"/>
        <v>24.059444999013905</v>
      </c>
      <c r="B398" s="12">
        <f t="shared" si="113"/>
        <v>3.8291795996406441</v>
      </c>
      <c r="C398" s="57" t="str">
        <f t="shared" si="97"/>
        <v>-64.0150641541032-49111.4298499829i</v>
      </c>
      <c r="D398" s="57" t="str">
        <f t="shared" si="98"/>
        <v>3.89999999943561-8312.7437535225i</v>
      </c>
      <c r="E398" s="57" t="str">
        <f t="shared" si="99"/>
        <v>162.469499906228-0.0107623818974283i</v>
      </c>
      <c r="F398" s="57" t="str">
        <f t="shared" si="100"/>
        <v>3.83983983951209-17335.551642513i</v>
      </c>
      <c r="G398" s="57" t="str">
        <f t="shared" si="101"/>
        <v>0.999999999914644-9.23882687883275E-06i</v>
      </c>
      <c r="H398" s="57" t="str">
        <f t="shared" si="102"/>
        <v>165.000030324631+0.273911387861253i</v>
      </c>
      <c r="I398" s="57" t="str">
        <f t="shared" si="103"/>
        <v>15.1827861609729-8069.21024310159i</v>
      </c>
      <c r="K398" s="57" t="str">
        <f t="shared" si="104"/>
        <v>0.0727270589377719-0.000124100237375992i</v>
      </c>
      <c r="L398" s="57" t="str">
        <f t="shared" si="105"/>
        <v>0.000125-131.033160570722i</v>
      </c>
      <c r="M398" s="57" t="str">
        <f t="shared" si="106"/>
        <v>0.0015-63.1667454909317i</v>
      </c>
      <c r="N398" s="57">
        <f t="shared" si="107"/>
        <v>89.925316959101508</v>
      </c>
      <c r="O398" s="57">
        <f t="shared" si="108"/>
        <v>93.823658949564816</v>
      </c>
      <c r="P398" s="371">
        <f t="shared" si="109"/>
        <v>93.823658949564816</v>
      </c>
      <c r="Q398" s="371">
        <f t="shared" si="110"/>
        <v>-90.074683040898492</v>
      </c>
      <c r="R398" s="12">
        <f t="shared" si="111"/>
        <v>89.925316959101508</v>
      </c>
      <c r="S398" s="57">
        <f t="shared" si="112"/>
        <v>3.8291795996406443E-3</v>
      </c>
      <c r="T398" s="12">
        <f t="shared" si="95"/>
        <v>93.823658949564816</v>
      </c>
    </row>
    <row r="399" spans="1:20" x14ac:dyDescent="0.25">
      <c r="A399" s="57">
        <f t="shared" si="96"/>
        <v>24.150870890010157</v>
      </c>
      <c r="B399" s="12">
        <f t="shared" si="113"/>
        <v>3.8437304821192786</v>
      </c>
      <c r="C399" s="57" t="str">
        <f t="shared" si="97"/>
        <v>-64.0150624504356-48925.5119906835i</v>
      </c>
      <c r="D399" s="57" t="str">
        <f t="shared" si="98"/>
        <v>3.89999999943131-8281.27490922467i</v>
      </c>
      <c r="E399" s="57" t="str">
        <f t="shared" si="99"/>
        <v>162.469499624072-0.0108032783813281i</v>
      </c>
      <c r="F399" s="57" t="str">
        <f t="shared" si="100"/>
        <v>3.83983983950958-17269.9259242709i</v>
      </c>
      <c r="G399" s="57" t="str">
        <f t="shared" si="101"/>
        <v>0.999999999913994-9.27393442096629E-06i</v>
      </c>
      <c r="H399" s="57" t="str">
        <f t="shared" si="102"/>
        <v>165.000030555535+0.274952251287403i</v>
      </c>
      <c r="I399" s="57" t="str">
        <f t="shared" si="103"/>
        <v>15.1827861711005-8038.66331134359i</v>
      </c>
      <c r="K399" s="57" t="str">
        <f t="shared" si="104"/>
        <v>0.0727270573098899-0.000124571815462878i</v>
      </c>
      <c r="L399" s="57" t="str">
        <f t="shared" si="105"/>
        <v>0.000125-130.537119516559i</v>
      </c>
      <c r="M399" s="57" t="str">
        <f t="shared" si="106"/>
        <v>0.0015-62.9276205329063i</v>
      </c>
      <c r="N399" s="57">
        <f t="shared" si="107"/>
        <v>89.925033164469724</v>
      </c>
      <c r="O399" s="57">
        <f t="shared" si="108"/>
        <v>93.790715017225068</v>
      </c>
      <c r="P399" s="371">
        <f t="shared" si="109"/>
        <v>93.790715017225068</v>
      </c>
      <c r="Q399" s="371">
        <f t="shared" si="110"/>
        <v>-90.074966835530276</v>
      </c>
      <c r="R399" s="12">
        <f t="shared" si="111"/>
        <v>89.925033164469724</v>
      </c>
      <c r="S399" s="57">
        <f t="shared" si="112"/>
        <v>3.8437304821192786E-3</v>
      </c>
      <c r="T399" s="12">
        <f t="shared" si="95"/>
        <v>93.790715017225068</v>
      </c>
    </row>
    <row r="400" spans="1:20" x14ac:dyDescent="0.25">
      <c r="A400" s="57">
        <f t="shared" si="96"/>
        <v>24.242644199392199</v>
      </c>
      <c r="B400" s="12">
        <f t="shared" si="113"/>
        <v>3.8583366579513321</v>
      </c>
      <c r="C400" s="57" t="str">
        <f t="shared" si="97"/>
        <v>-64.0150607337944-48740.2979412993i</v>
      </c>
      <c r="D400" s="57" t="str">
        <f t="shared" si="98"/>
        <v>3.89999999942699-8249.92519384666i</v>
      </c>
      <c r="E400" s="57" t="str">
        <f t="shared" si="99"/>
        <v>162.469499339767-0.0108443302653741i</v>
      </c>
      <c r="F400" s="57" t="str">
        <f t="shared" si="100"/>
        <v>3.83983983950708-17204.5486397112i</v>
      </c>
      <c r="G400" s="57" t="str">
        <f t="shared" si="101"/>
        <v>0.999999999913339-9.30917537175987E-06i</v>
      </c>
      <c r="H400" s="57" t="str">
        <f t="shared" si="102"/>
        <v>165.000030788198+0.275997069996312i</v>
      </c>
      <c r="I400" s="57" t="str">
        <f t="shared" si="103"/>
        <v>15.1827861813052-8008.23201845616i</v>
      </c>
      <c r="K400" s="57" t="str">
        <f t="shared" si="104"/>
        <v>0.0727270556696121-0.000125045185514278i</v>
      </c>
      <c r="L400" s="57" t="str">
        <f t="shared" si="105"/>
        <v>0.000125-130.042956282685i</v>
      </c>
      <c r="M400" s="57" t="str">
        <f t="shared" si="106"/>
        <v>0.0015-62.6894008098289i</v>
      </c>
      <c r="N400" s="57">
        <f t="shared" si="107"/>
        <v>89.924748291428912</v>
      </c>
      <c r="O400" s="57">
        <f t="shared" si="108"/>
        <v>93.757771084082563</v>
      </c>
      <c r="P400" s="371">
        <f t="shared" si="109"/>
        <v>93.757771084082563</v>
      </c>
      <c r="Q400" s="371">
        <f t="shared" si="110"/>
        <v>-90.075251708571088</v>
      </c>
      <c r="R400" s="12">
        <f t="shared" si="111"/>
        <v>89.924748291428912</v>
      </c>
      <c r="S400" s="57">
        <f t="shared" si="112"/>
        <v>3.8583366579513323E-3</v>
      </c>
      <c r="T400" s="12">
        <f t="shared" si="95"/>
        <v>93.757771084082563</v>
      </c>
    </row>
    <row r="401" spans="1:20" x14ac:dyDescent="0.25">
      <c r="A401" s="57">
        <f t="shared" si="96"/>
        <v>24.33476624734989</v>
      </c>
      <c r="B401" s="12">
        <f t="shared" si="113"/>
        <v>3.8729983372515471</v>
      </c>
      <c r="C401" s="57" t="str">
        <f t="shared" si="97"/>
        <v>-64.015059004082-48555.7850374641i</v>
      </c>
      <c r="D401" s="57" t="str">
        <f t="shared" si="98"/>
        <v>3.89999999942262-8218.69415641225i</v>
      </c>
      <c r="E401" s="57" t="str">
        <f t="shared" si="99"/>
        <v>162.469499053297-0.0108855381400132i</v>
      </c>
      <c r="F401" s="57" t="str">
        <f t="shared" si="100"/>
        <v>3.83983983950453-17139.4188483596i</v>
      </c>
      <c r="G401" s="57" t="str">
        <f t="shared" si="101"/>
        <v>0.999999999912679-9.34455023816639E-06i</v>
      </c>
      <c r="H401" s="57" t="str">
        <f t="shared" si="102"/>
        <v>165.000031022633+0.27704585901808i</v>
      </c>
      <c r="I401" s="57" t="str">
        <f t="shared" si="103"/>
        <v>15.1827861915876-7977.91592667486i</v>
      </c>
      <c r="K401" s="57" t="str">
        <f t="shared" si="104"/>
        <v>0.0727270540168445-0.00012552035433929i</v>
      </c>
      <c r="L401" s="57" t="str">
        <f t="shared" si="105"/>
        <v>0.000125-129.550663760395i</v>
      </c>
      <c r="M401" s="57" t="str">
        <f t="shared" si="106"/>
        <v>0.0015-62.4520828948288i</v>
      </c>
      <c r="N401" s="57">
        <f t="shared" si="107"/>
        <v>89.924462335881245</v>
      </c>
      <c r="O401" s="57">
        <f t="shared" si="108"/>
        <v>93.72482715013119</v>
      </c>
      <c r="P401" s="371">
        <f t="shared" si="109"/>
        <v>93.72482715013119</v>
      </c>
      <c r="Q401" s="371">
        <f t="shared" si="110"/>
        <v>-90.075537664118755</v>
      </c>
      <c r="R401" s="12">
        <f t="shared" si="111"/>
        <v>89.924462335881245</v>
      </c>
      <c r="S401" s="57">
        <f t="shared" si="112"/>
        <v>3.8729983372515469E-3</v>
      </c>
      <c r="T401" s="12">
        <f t="shared" si="95"/>
        <v>93.72482715013119</v>
      </c>
    </row>
    <row r="402" spans="1:20" x14ac:dyDescent="0.25">
      <c r="A402" s="57">
        <f t="shared" si="96"/>
        <v>24.427238359089817</v>
      </c>
      <c r="B402" s="12">
        <f t="shared" si="113"/>
        <v>3.887715730933103</v>
      </c>
      <c r="C402" s="57" t="str">
        <f t="shared" si="97"/>
        <v>-64.0150572611983-48371.9706248982i</v>
      </c>
      <c r="D402" s="57" t="str">
        <f t="shared" si="98"/>
        <v>3.89999999941823-8187.58134765251i</v>
      </c>
      <c r="E402" s="57" t="str">
        <f t="shared" si="99"/>
        <v>162.469498764646-0.0109269025979342i</v>
      </c>
      <c r="F402" s="57" t="str">
        <f t="shared" si="100"/>
        <v>3.83983983950199-17074.5356133023i</v>
      </c>
      <c r="G402" s="57" t="str">
        <f t="shared" si="101"/>
        <v>0.999999999912014-9.38005952906518E-06i</v>
      </c>
      <c r="H402" s="57" t="str">
        <f t="shared" si="102"/>
        <v>165.000031258854+0.278098633439913i</v>
      </c>
      <c r="I402" s="57" t="str">
        <f t="shared" si="103"/>
        <v>15.1827862019484-7947.71459989261i</v>
      </c>
      <c r="K402" s="57" t="str">
        <f t="shared" si="104"/>
        <v>0.0727270523514918-0.00012599732877288i</v>
      </c>
      <c r="L402" s="57" t="str">
        <f t="shared" si="105"/>
        <v>0.000125-129.060234867897i</v>
      </c>
      <c r="M402" s="57" t="str">
        <f t="shared" si="106"/>
        <v>0.0015-62.2156633740075i</v>
      </c>
      <c r="N402" s="57">
        <f t="shared" si="107"/>
        <v>89.92417529371329</v>
      </c>
      <c r="O402" s="57">
        <f t="shared" si="108"/>
        <v>93.691883215364854</v>
      </c>
      <c r="P402" s="371">
        <f t="shared" si="109"/>
        <v>93.691883215364854</v>
      </c>
      <c r="Q402" s="371">
        <f t="shared" si="110"/>
        <v>-90.07582470628671</v>
      </c>
      <c r="R402" s="12">
        <f t="shared" si="111"/>
        <v>89.92417529371329</v>
      </c>
      <c r="S402" s="57">
        <f t="shared" si="112"/>
        <v>3.887715730933103E-3</v>
      </c>
      <c r="T402" s="12">
        <f t="shared" si="95"/>
        <v>93.691883215364854</v>
      </c>
    </row>
    <row r="403" spans="1:20" x14ac:dyDescent="0.25">
      <c r="A403" s="57">
        <f t="shared" si="96"/>
        <v>24.520061864854359</v>
      </c>
      <c r="B403" s="12">
        <f t="shared" si="113"/>
        <v>3.9024890507106487</v>
      </c>
      <c r="C403" s="57" t="str">
        <f t="shared" si="97"/>
        <v>-64.0150555050451-48188.8520593698i</v>
      </c>
      <c r="D403" s="57" t="str">
        <f t="shared" si="98"/>
        <v>3.89999999941379-8156.58631999919i</v>
      </c>
      <c r="E403" s="57" t="str">
        <f t="shared" si="99"/>
        <v>162.469498473798-0.0109684242340793i</v>
      </c>
      <c r="F403" s="57" t="str">
        <f t="shared" si="100"/>
        <v>3.8398398394994-17009.898001172i</v>
      </c>
      <c r="G403" s="57" t="str">
        <f t="shared" si="101"/>
        <v>0.999999999911344-9.41570375526932E-06i</v>
      </c>
      <c r="H403" s="57" t="str">
        <f t="shared" si="102"/>
        <v>165.000031496872+0.27915540840635i</v>
      </c>
      <c r="I403" s="57" t="str">
        <f t="shared" si="103"/>
        <v>15.1827862123878-7917.62760365298i</v>
      </c>
      <c r="K403" s="57" t="str">
        <f t="shared" si="104"/>
        <v>0.0727270506734592-0.000126476115675986i</v>
      </c>
      <c r="L403" s="57" t="str">
        <f t="shared" si="105"/>
        <v>0.000125-128.571662550206i</v>
      </c>
      <c r="M403" s="57" t="str">
        <f t="shared" si="106"/>
        <v>0.0015-61.9801388463911i</v>
      </c>
      <c r="N403" s="57">
        <f t="shared" si="107"/>
        <v>89.923887160796042</v>
      </c>
      <c r="O403" s="57">
        <f t="shared" si="108"/>
        <v>93.6589392797774</v>
      </c>
      <c r="P403" s="371">
        <f t="shared" si="109"/>
        <v>93.6589392797774</v>
      </c>
      <c r="Q403" s="371">
        <f t="shared" si="110"/>
        <v>-90.076112839203958</v>
      </c>
      <c r="R403" s="12">
        <f t="shared" si="111"/>
        <v>89.923887160796042</v>
      </c>
      <c r="S403" s="57">
        <f t="shared" si="112"/>
        <v>3.9024890507106487E-3</v>
      </c>
      <c r="T403" s="12">
        <f t="shared" si="95"/>
        <v>93.6589392797774</v>
      </c>
    </row>
    <row r="404" spans="1:20" x14ac:dyDescent="0.25">
      <c r="A404" s="57">
        <f t="shared" si="96"/>
        <v>24.613238099940805</v>
      </c>
      <c r="B404" s="12">
        <f t="shared" si="113"/>
        <v>3.9173185091033491</v>
      </c>
      <c r="C404" s="57" t="str">
        <f t="shared" si="97"/>
        <v>-64.0150537355174-48006.4267066558i</v>
      </c>
      <c r="D404" s="57" t="str">
        <f t="shared" si="98"/>
        <v>3.89999999940933-8125.70862757848i</v>
      </c>
      <c r="E404" s="57" t="str">
        <f t="shared" si="99"/>
        <v>162.469498180733-0.0110101036456437i</v>
      </c>
      <c r="F404" s="57" t="str">
        <f t="shared" si="100"/>
        <v>3.83983983949682-16945.5050821353i</v>
      </c>
      <c r="G404" s="57" t="str">
        <f t="shared" si="101"/>
        <v>0.999999999910669-9.45148342953296E-06i</v>
      </c>
      <c r="H404" s="57" t="str">
        <f t="shared" si="102"/>
        <v>165.000031736703+0.280216199119484i</v>
      </c>
      <c r="I404" s="57" t="str">
        <f t="shared" si="103"/>
        <v>15.1827862229069-7887.6545051447i</v>
      </c>
      <c r="K404" s="57" t="str">
        <f t="shared" si="104"/>
        <v>0.0727270489826489-0.000126956721935608i</v>
      </c>
      <c r="L404" s="57" t="str">
        <f t="shared" si="105"/>
        <v>0.000125-128.084939779046i</v>
      </c>
      <c r="M404" s="57" t="str">
        <f t="shared" si="106"/>
        <v>0.0015-61.7455059238806i</v>
      </c>
      <c r="N404" s="57">
        <f t="shared" si="107"/>
        <v>89.923597932984791</v>
      </c>
      <c r="O404" s="57">
        <f t="shared" si="108"/>
        <v>93.625995343362419</v>
      </c>
      <c r="P404" s="371">
        <f t="shared" si="109"/>
        <v>93.625995343362419</v>
      </c>
      <c r="Q404" s="371">
        <f t="shared" si="110"/>
        <v>-90.076402067015209</v>
      </c>
      <c r="R404" s="12">
        <f t="shared" si="111"/>
        <v>89.923597932984791</v>
      </c>
      <c r="S404" s="57">
        <f t="shared" si="112"/>
        <v>3.9173185091033492E-3</v>
      </c>
      <c r="T404" s="12">
        <f t="shared" si="95"/>
        <v>93.625995343362419</v>
      </c>
    </row>
    <row r="405" spans="1:20" x14ac:dyDescent="0.25">
      <c r="A405" s="57">
        <f t="shared" si="96"/>
        <v>24.706768404720581</v>
      </c>
      <c r="B405" s="12">
        <f t="shared" si="113"/>
        <v>3.9322043194379419</v>
      </c>
      <c r="C405" s="57" t="str">
        <f t="shared" si="97"/>
        <v>-64.0150519525173-47824.6919425072i</v>
      </c>
      <c r="D405" s="57" t="str">
        <f t="shared" si="98"/>
        <v>3.89999999940484-8094.94782620436i</v>
      </c>
      <c r="E405" s="57" t="str">
        <f t="shared" si="99"/>
        <v>162.469497885438-0.0110519414321037i</v>
      </c>
      <c r="F405" s="57" t="str">
        <f t="shared" si="100"/>
        <v>3.8398398394942-16881.3559298781i</v>
      </c>
      <c r="G405" s="57" t="str">
        <f t="shared" si="101"/>
        <v>0.999999999909989-9.48739906655873E-06i</v>
      </c>
      <c r="H405" s="57" t="str">
        <f t="shared" si="102"/>
        <v>165.000031978361+0.281281020839175i</v>
      </c>
      <c r="I405" s="57" t="str">
        <f t="shared" si="103"/>
        <v>15.1827862335062-7857.79487319453i</v>
      </c>
      <c r="K405" s="57" t="str">
        <f t="shared" si="104"/>
        <v>0.072727047278964-0.000127439154464916i</v>
      </c>
      <c r="L405" s="57" t="str">
        <f t="shared" si="105"/>
        <v>0.000125-127.600059552745i</v>
      </c>
      <c r="M405" s="57" t="str">
        <f t="shared" si="106"/>
        <v>0.0015-61.511761231202i</v>
      </c>
      <c r="N405" s="57">
        <f t="shared" si="107"/>
        <v>89.92330760611901</v>
      </c>
      <c r="O405" s="57">
        <f t="shared" si="108"/>
        <v>93.593051406113716</v>
      </c>
      <c r="P405" s="371">
        <f t="shared" si="109"/>
        <v>93.593051406113716</v>
      </c>
      <c r="Q405" s="371">
        <f t="shared" si="110"/>
        <v>-90.07669239388099</v>
      </c>
      <c r="R405" s="12">
        <f t="shared" si="111"/>
        <v>89.92330760611901</v>
      </c>
      <c r="S405" s="57">
        <f t="shared" si="112"/>
        <v>3.9322043194379422E-3</v>
      </c>
      <c r="T405" s="12">
        <f t="shared" si="95"/>
        <v>93.593051406113716</v>
      </c>
    </row>
    <row r="406" spans="1:20" x14ac:dyDescent="0.25">
      <c r="A406" s="57">
        <f t="shared" si="96"/>
        <v>24.800654124658518</v>
      </c>
      <c r="B406" s="12">
        <f t="shared" si="113"/>
        <v>3.947146695851806</v>
      </c>
      <c r="C406" s="57" t="str">
        <f t="shared" si="97"/>
        <v>-64.0150501559415-47643.6451526086i</v>
      </c>
      <c r="D406" s="57" t="str">
        <f t="shared" si="98"/>
        <v>3.8999999994003-8064.30347337241i</v>
      </c>
      <c r="E406" s="57" t="str">
        <f t="shared" si="99"/>
        <v>162.469497587895-0.0110939381952018i</v>
      </c>
      <c r="F406" s="57" t="str">
        <f t="shared" si="100"/>
        <v>3.83983983949158-16817.4496215934i</v>
      </c>
      <c r="G406" s="57" t="str">
        <f t="shared" si="101"/>
        <v>0.999999999909304-9.52345118300513E-06i</v>
      </c>
      <c r="H406" s="57" t="str">
        <f t="shared" si="102"/>
        <v>165.000032221858+0.282349888883264i</v>
      </c>
      <c r="I406" s="57" t="str">
        <f t="shared" si="103"/>
        <v>15.182786244186-7828.0482782616i</v>
      </c>
      <c r="K406" s="57" t="str">
        <f t="shared" si="104"/>
        <v>0.0727270455623069-0.000127923420203345i</v>
      </c>
      <c r="L406" s="57" t="str">
        <f t="shared" si="105"/>
        <v>0.000125-127.11701489614i</v>
      </c>
      <c r="M406" s="57" t="str">
        <f t="shared" si="106"/>
        <v>0.0015-61.2789014058596i</v>
      </c>
      <c r="N406" s="57">
        <f t="shared" si="107"/>
        <v>89.923016176022472</v>
      </c>
      <c r="O406" s="57">
        <f t="shared" si="108"/>
        <v>93.560107468025038</v>
      </c>
      <c r="P406" s="371">
        <f t="shared" si="109"/>
        <v>93.560107468025038</v>
      </c>
      <c r="Q406" s="371">
        <f t="shared" si="110"/>
        <v>-90.076983823977528</v>
      </c>
      <c r="R406" s="12">
        <f t="shared" si="111"/>
        <v>89.923016176022472</v>
      </c>
      <c r="S406" s="57">
        <f t="shared" si="112"/>
        <v>3.9471466958518062E-3</v>
      </c>
      <c r="T406" s="12">
        <f t="shared" si="95"/>
        <v>93.560107468025038</v>
      </c>
    </row>
    <row r="407" spans="1:20" x14ac:dyDescent="0.25">
      <c r="A407" s="57">
        <f t="shared" si="96"/>
        <v>24.894896610332221</v>
      </c>
      <c r="B407" s="12">
        <f t="shared" si="113"/>
        <v>3.9621458532960427</v>
      </c>
      <c r="C407" s="57" t="str">
        <f t="shared" si="97"/>
        <v>-64.0150483456845-47463.2837325402i</v>
      </c>
      <c r="D407" s="57" t="str">
        <f t="shared" si="98"/>
        <v>3.89999999939575-8033.77512825329i</v>
      </c>
      <c r="E407" s="57" t="str">
        <f t="shared" si="99"/>
        <v>162.469497288085-0.0111360945389671i</v>
      </c>
      <c r="F407" s="57" t="str">
        <f t="shared" si="100"/>
        <v>3.83983983948893-16753.7852379676i</v>
      </c>
      <c r="G407" s="57" t="str">
        <f t="shared" si="101"/>
        <v>0.999999999908613-9.55964029749395E-06i</v>
      </c>
      <c r="H407" s="57" t="str">
        <f t="shared" si="102"/>
        <v>165.000032467209+0.283422818627808i</v>
      </c>
      <c r="I407" s="57" t="str">
        <f t="shared" si="103"/>
        <v>15.1827862549472-7798.41429243124i</v>
      </c>
      <c r="K407" s="57" t="str">
        <f t="shared" si="104"/>
        <v>0.0727270438325786-0.000128409526116695i</v>
      </c>
      <c r="L407" s="57" t="str">
        <f t="shared" si="105"/>
        <v>0.000125-126.63579886047i</v>
      </c>
      <c r="M407" s="57" t="str">
        <f t="shared" si="106"/>
        <v>0.0015-61.0469230980869i</v>
      </c>
      <c r="N407" s="57">
        <f t="shared" si="107"/>
        <v>89.922723638503001</v>
      </c>
      <c r="O407" s="57">
        <f t="shared" si="108"/>
        <v>93.527163529089776</v>
      </c>
      <c r="P407" s="371">
        <f t="shared" si="109"/>
        <v>93.527163529089776</v>
      </c>
      <c r="Q407" s="371">
        <f t="shared" si="110"/>
        <v>-90.077276361496999</v>
      </c>
      <c r="R407" s="12">
        <f t="shared" si="111"/>
        <v>89.922723638503001</v>
      </c>
      <c r="S407" s="57">
        <f t="shared" si="112"/>
        <v>3.9621458532960426E-3</v>
      </c>
      <c r="T407" s="12">
        <f t="shared" si="95"/>
        <v>93.527163529089776</v>
      </c>
    </row>
    <row r="408" spans="1:20" x14ac:dyDescent="0.25">
      <c r="A408" s="57">
        <f t="shared" si="96"/>
        <v>24.989497217451483</v>
      </c>
      <c r="B408" s="12">
        <f t="shared" si="113"/>
        <v>3.9772020075385677</v>
      </c>
      <c r="C408" s="57" t="str">
        <f t="shared" si="97"/>
        <v>-64.0150465216443-47283.6050877432i</v>
      </c>
      <c r="D408" s="57" t="str">
        <f t="shared" si="98"/>
        <v>3.89999999939114-8003.36235168651i</v>
      </c>
      <c r="E408" s="57" t="str">
        <f t="shared" si="99"/>
        <v>162.469496985994-0.0111784110697305i</v>
      </c>
      <c r="F408" s="57" t="str">
        <f t="shared" si="100"/>
        <v>3.83983983948626-16690.361863167i</v>
      </c>
      <c r="G408" s="57" t="str">
        <f t="shared" si="101"/>
        <v>0.999999999907917-9.59596693061775E-06i</v>
      </c>
      <c r="H408" s="57" t="str">
        <f t="shared" si="102"/>
        <v>165.000032714429+0.284499825507289i</v>
      </c>
      <c r="I408" s="57" t="str">
        <f t="shared" si="103"/>
        <v>15.1827862657902-7768.89248940859i</v>
      </c>
      <c r="K408" s="57" t="str">
        <f t="shared" si="104"/>
        <v>0.072727042089679-0.00012889747919723i</v>
      </c>
      <c r="L408" s="57" t="str">
        <f t="shared" si="105"/>
        <v>0.000125-126.156404523282i</v>
      </c>
      <c r="M408" s="57" t="str">
        <f t="shared" si="106"/>
        <v>0.0015-60.8158229707978i</v>
      </c>
      <c r="N408" s="57">
        <f t="shared" si="107"/>
        <v>89.922429989352551</v>
      </c>
      <c r="O408" s="57">
        <f t="shared" si="108"/>
        <v>93.49421958930165</v>
      </c>
      <c r="P408" s="371">
        <f t="shared" si="109"/>
        <v>93.49421958930165</v>
      </c>
      <c r="Q408" s="371">
        <f t="shared" si="110"/>
        <v>-90.077570010647449</v>
      </c>
      <c r="R408" s="12">
        <f t="shared" si="111"/>
        <v>89.922429989352551</v>
      </c>
      <c r="S408" s="57">
        <f t="shared" si="112"/>
        <v>3.9772020075385679E-3</v>
      </c>
      <c r="T408" s="12">
        <f t="shared" si="95"/>
        <v>93.49421958930165</v>
      </c>
    </row>
    <row r="409" spans="1:20" x14ac:dyDescent="0.25">
      <c r="A409" s="57">
        <f t="shared" si="96"/>
        <v>25.084457306877798</v>
      </c>
      <c r="B409" s="12">
        <f t="shared" si="113"/>
        <v>3.9923153751672142</v>
      </c>
      <c r="C409" s="57" t="str">
        <f t="shared" si="97"/>
        <v>-64.0150446837168-47104.6066334797i</v>
      </c>
      <c r="D409" s="57" t="str">
        <f t="shared" si="98"/>
        <v>3.89999999938649-7973.0647061741i</v>
      </c>
      <c r="E409" s="57" t="str">
        <f t="shared" si="99"/>
        <v>162.469496681602-0.0112208883961196i</v>
      </c>
      <c r="F409" s="57" t="str">
        <f t="shared" si="100"/>
        <v>3.83983983948356-16627.1785848253i</v>
      </c>
      <c r="G409" s="57" t="str">
        <f t="shared" si="101"/>
        <v>0.999999999907216-9.63243160494735E-06i</v>
      </c>
      <c r="H409" s="57" t="str">
        <f t="shared" si="102"/>
        <v>165.000032963531+0.285580925014845i</v>
      </c>
      <c r="I409" s="57" t="str">
        <f t="shared" si="103"/>
        <v>15.1827862767161-7739.48244451265i</v>
      </c>
      <c r="K409" s="57" t="str">
        <f t="shared" si="104"/>
        <v>0.0727270403335087-0.000129387286463785i</v>
      </c>
      <c r="L409" s="57" t="str">
        <f t="shared" si="105"/>
        <v>0.000125-125.678824988326i</v>
      </c>
      <c r="M409" s="57" t="str">
        <f t="shared" si="106"/>
        <v>0.0015-60.5855976995396i</v>
      </c>
      <c r="N409" s="57">
        <f t="shared" si="107"/>
        <v>89.922135224347045</v>
      </c>
      <c r="O409" s="57">
        <f t="shared" si="108"/>
        <v>93.461275648654109</v>
      </c>
      <c r="P409" s="371">
        <f t="shared" si="109"/>
        <v>93.461275648654109</v>
      </c>
      <c r="Q409" s="371">
        <f t="shared" si="110"/>
        <v>-90.077864775652955</v>
      </c>
      <c r="R409" s="12">
        <f t="shared" si="111"/>
        <v>89.922135224347045</v>
      </c>
      <c r="S409" s="57">
        <f t="shared" si="112"/>
        <v>3.9923153751672139E-3</v>
      </c>
      <c r="T409" s="12">
        <f t="shared" si="95"/>
        <v>93.461275648654109</v>
      </c>
    </row>
    <row r="410" spans="1:20" x14ac:dyDescent="0.25">
      <c r="A410" s="57">
        <f t="shared" si="96"/>
        <v>25.179778244643934</v>
      </c>
      <c r="B410" s="12">
        <f t="shared" si="113"/>
        <v>4.0074861735928495</v>
      </c>
      <c r="C410" s="57" t="str">
        <f t="shared" si="97"/>
        <v>-64.0150428317915-46926.2857947966i</v>
      </c>
      <c r="D410" s="57" t="str">
        <f t="shared" si="98"/>
        <v>3.89999999938185-7942.88175587425i</v>
      </c>
      <c r="E410" s="57" t="str">
        <f t="shared" si="99"/>
        <v>162.469496374891-0.0112635271290712i</v>
      </c>
      <c r="F410" s="57" t="str">
        <f t="shared" si="100"/>
        <v>3.83983983948087-16564.2344940296i</v>
      </c>
      <c r="G410" s="57" t="str">
        <f t="shared" si="101"/>
        <v>0.99999999990651-9.66903484503931E-06i</v>
      </c>
      <c r="H410" s="57" t="str">
        <f t="shared" si="102"/>
        <v>165.00003321453+0.28666613270248i</v>
      </c>
      <c r="I410" s="57" t="str">
        <f t="shared" si="103"/>
        <v>15.1827862877249-7710.18373466997i</v>
      </c>
      <c r="K410" s="57" t="str">
        <f t="shared" si="104"/>
        <v>0.0727270385639661-0.000129878954961854i</v>
      </c>
      <c r="L410" s="57" t="str">
        <f t="shared" si="105"/>
        <v>0.000125-125.203053385462i</v>
      </c>
      <c r="M410" s="57" t="str">
        <f t="shared" si="106"/>
        <v>0.0015-60.3562439724443i</v>
      </c>
      <c r="N410" s="57">
        <f t="shared" si="107"/>
        <v>89.921839339246333</v>
      </c>
      <c r="O410" s="57">
        <f t="shared" si="108"/>
        <v>93.428331707140558</v>
      </c>
      <c r="P410" s="371">
        <f t="shared" si="109"/>
        <v>93.428331707140558</v>
      </c>
      <c r="Q410" s="371">
        <f t="shared" si="110"/>
        <v>-90.078160660753667</v>
      </c>
      <c r="R410" s="12">
        <f t="shared" si="111"/>
        <v>89.921839339246333</v>
      </c>
      <c r="S410" s="57">
        <f t="shared" si="112"/>
        <v>4.0074861735928495E-3</v>
      </c>
      <c r="T410" s="12">
        <f t="shared" si="95"/>
        <v>93.428331707140558</v>
      </c>
    </row>
    <row r="411" spans="1:20" x14ac:dyDescent="0.25">
      <c r="A411" s="57">
        <f t="shared" si="96"/>
        <v>25.27546140197358</v>
      </c>
      <c r="B411" s="12">
        <f t="shared" si="113"/>
        <v>4.0227146210525024</v>
      </c>
      <c r="C411" s="57" t="str">
        <f t="shared" si="97"/>
        <v>-64.0150409657656-46748.640006489i</v>
      </c>
      <c r="D411" s="57" t="str">
        <f t="shared" si="98"/>
        <v>3.89999999937711-7912.81306659505i</v>
      </c>
      <c r="E411" s="57" t="str">
        <f t="shared" si="99"/>
        <v>162.469496065846-0.0113063278818495i</v>
      </c>
      <c r="F411" s="57" t="str">
        <f t="shared" si="100"/>
        <v>3.8398398394781-16501.5286853081i</v>
      </c>
      <c r="G411" s="57" t="str">
        <f t="shared" si="101"/>
        <v>0.999999999905798-9.70577717744355E-06i</v>
      </c>
      <c r="H411" s="57" t="str">
        <f t="shared" si="102"/>
        <v>165.000033467441+0.287755464181304i</v>
      </c>
      <c r="I411" s="57" t="str">
        <f t="shared" si="103"/>
        <v>15.1827862988176-7680.99593840885i</v>
      </c>
      <c r="K411" s="57" t="str">
        <f t="shared" si="104"/>
        <v>0.0727270367809493-0.000130372491763706i</v>
      </c>
      <c r="L411" s="57" t="str">
        <f t="shared" si="105"/>
        <v>0.000125-124.729082870553i</v>
      </c>
      <c r="M411" s="57" t="str">
        <f t="shared" si="106"/>
        <v>0.0015-60.1277584901817i</v>
      </c>
      <c r="N411" s="57">
        <f t="shared" si="107"/>
        <v>89.921542329794249</v>
      </c>
      <c r="O411" s="57">
        <f t="shared" si="108"/>
        <v>93.395387764754446</v>
      </c>
      <c r="P411" s="371">
        <f t="shared" si="109"/>
        <v>93.395387764754446</v>
      </c>
      <c r="Q411" s="371">
        <f t="shared" si="110"/>
        <v>-90.078457670205751</v>
      </c>
      <c r="R411" s="12">
        <f t="shared" si="111"/>
        <v>89.921542329794249</v>
      </c>
      <c r="S411" s="57">
        <f t="shared" si="112"/>
        <v>4.0227146210525021E-3</v>
      </c>
      <c r="T411" s="12">
        <f t="shared" si="95"/>
        <v>93.395387764754446</v>
      </c>
    </row>
    <row r="412" spans="1:20" x14ac:dyDescent="0.25">
      <c r="A412" s="57">
        <f t="shared" si="96"/>
        <v>25.371508155301083</v>
      </c>
      <c r="B412" s="12">
        <f t="shared" si="113"/>
        <v>4.0380009366125025</v>
      </c>
      <c r="C412" s="57" t="str">
        <f t="shared" si="97"/>
        <v>-64.0150390855315-46571.6667130627i</v>
      </c>
      <c r="D412" s="57" t="str">
        <f t="shared" si="98"/>
        <v>3.89999999937236-7882.85820578835i</v>
      </c>
      <c r="E412" s="57" t="str">
        <f t="shared" si="99"/>
        <v>162.469495754447-0.0113492912700506i</v>
      </c>
      <c r="F412" s="57" t="str">
        <f t="shared" si="100"/>
        <v>3.83983983947539-16439.0602566168i</v>
      </c>
      <c r="G412" s="57" t="str">
        <f t="shared" si="101"/>
        <v>0.999999999905081-9.74265913071085E-06i</v>
      </c>
      <c r="H412" s="57" t="str">
        <f t="shared" si="102"/>
        <v>165.000033722276+0.288848935121743i</v>
      </c>
      <c r="I412" s="57" t="str">
        <f t="shared" si="103"/>
        <v>15.1827863099948-7651.91863585295i</v>
      </c>
      <c r="K412" s="57" t="str">
        <f t="shared" si="104"/>
        <v>0.0727270349843561-0.000130867903968477i</v>
      </c>
      <c r="L412" s="57" t="str">
        <f t="shared" si="105"/>
        <v>0.000125-124.256906625377i</v>
      </c>
      <c r="M412" s="57" t="str">
        <f t="shared" si="106"/>
        <v>0.0015-59.9001379659112i</v>
      </c>
      <c r="N412" s="57">
        <f t="shared" si="107"/>
        <v>89.921244191718344</v>
      </c>
      <c r="O412" s="57">
        <f t="shared" si="108"/>
        <v>93.362443821489165</v>
      </c>
      <c r="P412" s="371">
        <f t="shared" si="109"/>
        <v>93.362443821489165</v>
      </c>
      <c r="Q412" s="371">
        <f t="shared" si="110"/>
        <v>-90.078755808281656</v>
      </c>
      <c r="R412" s="12">
        <f t="shared" si="111"/>
        <v>89.921244191718344</v>
      </c>
      <c r="S412" s="57">
        <f t="shared" si="112"/>
        <v>4.0380009366125028E-3</v>
      </c>
      <c r="T412" s="12">
        <f t="shared" si="95"/>
        <v>93.362443821489165</v>
      </c>
    </row>
    <row r="413" spans="1:20" x14ac:dyDescent="0.25">
      <c r="A413" s="57">
        <f t="shared" si="96"/>
        <v>25.467919886291227</v>
      </c>
      <c r="B413" s="12">
        <f t="shared" si="113"/>
        <v>4.0533453401716297</v>
      </c>
      <c r="C413" s="57" t="str">
        <f t="shared" si="97"/>
        <v>-64.015037190981-46395.3633686974i</v>
      </c>
      <c r="D413" s="57" t="str">
        <f t="shared" si="98"/>
        <v>3.89999999936761-7853.01674254341i</v>
      </c>
      <c r="E413" s="57" t="str">
        <f t="shared" si="99"/>
        <v>162.469495440677-0.0113924179115997i</v>
      </c>
      <c r="F413" s="57" t="str">
        <f t="shared" si="100"/>
        <v>3.8398398394726-16376.8283093261i</v>
      </c>
      <c r="G413" s="57" t="str">
        <f t="shared" si="101"/>
        <v>0.999999999904358-9.77968123540048E-06i</v>
      </c>
      <c r="H413" s="57" t="str">
        <f t="shared" si="102"/>
        <v>165.000033979053+0.289946561253777i</v>
      </c>
      <c r="I413" s="57" t="str">
        <f t="shared" si="103"/>
        <v>15.182786321257-7622.95140871556i</v>
      </c>
      <c r="K413" s="57" t="str">
        <f t="shared" si="104"/>
        <v>0.072727033174083-0.000131365198702277i</v>
      </c>
      <c r="L413" s="57" t="str">
        <f t="shared" si="105"/>
        <v>0.000125-123.786517857518i</v>
      </c>
      <c r="M413" s="57" t="str">
        <f t="shared" si="106"/>
        <v>0.0015-59.6733791252354i</v>
      </c>
      <c r="N413" s="57">
        <f t="shared" si="107"/>
        <v>89.920944920729994</v>
      </c>
      <c r="O413" s="57">
        <f t="shared" si="108"/>
        <v>93.329499877337966</v>
      </c>
      <c r="P413" s="371">
        <f t="shared" si="109"/>
        <v>93.329499877337966</v>
      </c>
      <c r="Q413" s="371">
        <f t="shared" si="110"/>
        <v>-90.079055079270006</v>
      </c>
      <c r="R413" s="12">
        <f t="shared" si="111"/>
        <v>89.920944920729994</v>
      </c>
      <c r="S413" s="57">
        <f t="shared" si="112"/>
        <v>4.0533453401716294E-3</v>
      </c>
      <c r="T413" s="12">
        <f t="shared" si="95"/>
        <v>93.329499877337966</v>
      </c>
    </row>
    <row r="414" spans="1:20" x14ac:dyDescent="0.25">
      <c r="A414" s="57">
        <f t="shared" si="96"/>
        <v>25.564697981859133</v>
      </c>
      <c r="B414" s="12">
        <f t="shared" si="113"/>
        <v>4.0687480524642821</v>
      </c>
      <c r="C414" s="57" t="str">
        <f t="shared" si="97"/>
        <v>-64.0150352820055-46219.7274372103i</v>
      </c>
      <c r="D414" s="57" t="str">
        <f t="shared" si="98"/>
        <v>3.89999999936281-7823.28824758076i</v>
      </c>
      <c r="E414" s="57" t="str">
        <f t="shared" si="99"/>
        <v>162.469495124518-0.0114357084267732i</v>
      </c>
      <c r="F414" s="57" t="str">
        <f t="shared" si="100"/>
        <v>3.83983983946982-16314.831948209i</v>
      </c>
      <c r="G414" s="57" t="str">
        <f t="shared" si="101"/>
        <v>0.99999999990363-9.81684402408786E-06i</v>
      </c>
      <c r="H414" s="57" t="str">
        <f t="shared" si="102"/>
        <v>165.000034237784+0.29104835836716i</v>
      </c>
      <c r="I414" s="57" t="str">
        <f t="shared" si="103"/>
        <v>15.1827863326053-7594.09384029346i</v>
      </c>
      <c r="K414" s="57" t="str">
        <f t="shared" si="104"/>
        <v>0.0727270313500259-0.000131864383118289i</v>
      </c>
      <c r="L414" s="57" t="str">
        <f t="shared" si="105"/>
        <v>0.000125-123.317909800277i</v>
      </c>
      <c r="M414" s="57" t="str">
        <f t="shared" si="106"/>
        <v>0.0015-59.4474787061519i</v>
      </c>
      <c r="N414" s="57">
        <f t="shared" si="107"/>
        <v>89.920644512524305</v>
      </c>
      <c r="O414" s="57">
        <f t="shared" si="108"/>
        <v>93.296555932294169</v>
      </c>
      <c r="P414" s="371">
        <f t="shared" si="109"/>
        <v>93.296555932294169</v>
      </c>
      <c r="Q414" s="371">
        <f t="shared" si="110"/>
        <v>-90.079355487475695</v>
      </c>
      <c r="R414" s="12">
        <f t="shared" si="111"/>
        <v>89.920644512524305</v>
      </c>
      <c r="S414" s="57">
        <f t="shared" si="112"/>
        <v>4.0687480524642817E-3</v>
      </c>
      <c r="T414" s="12">
        <f t="shared" si="95"/>
        <v>93.296555932294169</v>
      </c>
    </row>
    <row r="415" spans="1:20" x14ac:dyDescent="0.25">
      <c r="A415" s="57">
        <f t="shared" si="96"/>
        <v>25.661843834190201</v>
      </c>
      <c r="B415" s="12">
        <f t="shared" si="113"/>
        <v>4.0842092950636468</v>
      </c>
      <c r="C415" s="57" t="str">
        <f t="shared" si="97"/>
        <v>-64.0150333584928-46044.7563920193i</v>
      </c>
      <c r="D415" s="57" t="str">
        <f t="shared" si="98"/>
        <v>3.89999999935794-7793.672293246i</v>
      </c>
      <c r="E415" s="57" t="str">
        <f t="shared" si="99"/>
        <v>162.469494805951-0.0114791634382019i</v>
      </c>
      <c r="F415" s="57" t="str">
        <f t="shared" si="100"/>
        <v>3.83983983946698-16253.0702814265i</v>
      </c>
      <c r="G415" s="57" t="str">
        <f t="shared" si="101"/>
        <v>0.999999999902896-9.85414803137216E-06i</v>
      </c>
      <c r="H415" s="57" t="str">
        <f t="shared" si="102"/>
        <v>165.000034498485+0.292154342311637i</v>
      </c>
      <c r="I415" s="57" t="str">
        <f t="shared" si="103"/>
        <v>15.1827863440396-7565.34551546065i</v>
      </c>
      <c r="K415" s="57" t="str">
        <f t="shared" si="104"/>
        <v>0.0727270295120796-0.000132365464396871i</v>
      </c>
      <c r="L415" s="57" t="str">
        <f t="shared" si="105"/>
        <v>0.000125-122.85107571257i</v>
      </c>
      <c r="M415" s="57" t="str">
        <f t="shared" si="106"/>
        <v>0.0015-59.2224334590075i</v>
      </c>
      <c r="N415" s="57">
        <f t="shared" si="107"/>
        <v>89.920342962779955</v>
      </c>
      <c r="O415" s="57">
        <f t="shared" si="108"/>
        <v>93.263611986350867</v>
      </c>
      <c r="P415" s="371">
        <f t="shared" si="109"/>
        <v>93.263611986350867</v>
      </c>
      <c r="Q415" s="371">
        <f t="shared" si="110"/>
        <v>-90.079657037220045</v>
      </c>
      <c r="R415" s="12">
        <f t="shared" si="111"/>
        <v>89.920342962779955</v>
      </c>
      <c r="S415" s="57">
        <f t="shared" si="112"/>
        <v>4.0842092950636472E-3</v>
      </c>
      <c r="T415" s="12">
        <f t="shared" si="95"/>
        <v>93.263611986350867</v>
      </c>
    </row>
    <row r="416" spans="1:20" x14ac:dyDescent="0.25">
      <c r="A416" s="57">
        <f t="shared" si="96"/>
        <v>25.759358840760122</v>
      </c>
      <c r="B416" s="12">
        <f t="shared" si="113"/>
        <v>4.0997292903848885</v>
      </c>
      <c r="C416" s="57" t="str">
        <f t="shared" si="97"/>
        <v>-64.0150314203346-45870.4477161079i</v>
      </c>
      <c r="D416" s="57" t="str">
        <f t="shared" si="98"/>
        <v>3.89999999935307-7764.16845350373i</v>
      </c>
      <c r="E416" s="57" t="str">
        <f t="shared" si="99"/>
        <v>162.469494484961-0.0115227835708903i</v>
      </c>
      <c r="F416" s="57" t="str">
        <f t="shared" si="100"/>
        <v>3.83983983946416-16191.5424205167i</v>
      </c>
      <c r="G416" s="57" t="str">
        <f t="shared" si="101"/>
        <v>0.999999999902156-9.89159379388406E-06i</v>
      </c>
      <c r="H416" s="57" t="str">
        <f t="shared" si="102"/>
        <v>165.000034761173+0.293264528997194i</v>
      </c>
      <c r="I416" s="57" t="str">
        <f t="shared" si="103"/>
        <v>15.1827863555612-7536.70602066311i</v>
      </c>
      <c r="K416" s="57" t="str">
        <f t="shared" si="104"/>
        <v>0.072727027660138-0.000132868449745662i</v>
      </c>
      <c r="L416" s="57" t="str">
        <f t="shared" si="105"/>
        <v>0.000125-122.38600887883i</v>
      </c>
      <c r="M416" s="57" t="str">
        <f t="shared" si="106"/>
        <v>0.0015-58.998240146451i</v>
      </c>
      <c r="N416" s="57">
        <f t="shared" si="107"/>
        <v>89.920040267159266</v>
      </c>
      <c r="O416" s="57">
        <f t="shared" si="108"/>
        <v>93.230668039501381</v>
      </c>
      <c r="P416" s="371">
        <f t="shared" si="109"/>
        <v>93.230668039501381</v>
      </c>
      <c r="Q416" s="371">
        <f t="shared" si="110"/>
        <v>-90.079959732840734</v>
      </c>
      <c r="R416" s="12">
        <f t="shared" si="111"/>
        <v>89.920040267159266</v>
      </c>
      <c r="S416" s="57">
        <f t="shared" si="112"/>
        <v>4.0997292903848888E-3</v>
      </c>
      <c r="T416" s="12">
        <f t="shared" si="95"/>
        <v>93.230668039501381</v>
      </c>
    </row>
    <row r="417" spans="1:20" x14ac:dyDescent="0.25">
      <c r="A417" s="57">
        <f t="shared" si="96"/>
        <v>25.857244404355015</v>
      </c>
      <c r="B417" s="12">
        <f t="shared" si="113"/>
        <v>4.1153082616883516</v>
      </c>
      <c r="C417" s="57" t="str">
        <f t="shared" si="97"/>
        <v>-64.0150294674187-45696.7989019867i</v>
      </c>
      <c r="D417" s="57" t="str">
        <f t="shared" si="98"/>
        <v>3.89999999934812-7734.77630393126i</v>
      </c>
      <c r="E417" s="57" t="str">
        <f t="shared" si="99"/>
        <v>162.469494161525-0.0115665694522025i</v>
      </c>
      <c r="F417" s="57" t="str">
        <f t="shared" si="100"/>
        <v>3.83983983946127-16130.2474803805i</v>
      </c>
      <c r="G417" s="57" t="str">
        <f t="shared" si="101"/>
        <v>0.999999999901411-9.92918185029342E-06i</v>
      </c>
      <c r="H417" s="57" t="str">
        <f t="shared" si="102"/>
        <v>165.000035025859+0.294378934394269i</v>
      </c>
      <c r="I417" s="57" t="str">
        <f t="shared" si="103"/>
        <v>15.1827863671704-7508.17494391182i</v>
      </c>
      <c r="K417" s="57" t="str">
        <f t="shared" si="104"/>
        <v>0.0727270257940958-0.000133373346399692i</v>
      </c>
      <c r="L417" s="57" t="str">
        <f t="shared" si="105"/>
        <v>0.000125-121.922702608916i</v>
      </c>
      <c r="M417" s="57" t="str">
        <f t="shared" si="106"/>
        <v>0.0015-58.7748955433863i</v>
      </c>
      <c r="N417" s="57">
        <f t="shared" si="107"/>
        <v>89.919736421308031</v>
      </c>
      <c r="O417" s="57">
        <f t="shared" si="108"/>
        <v>93.197724091738706</v>
      </c>
      <c r="P417" s="371">
        <f t="shared" si="109"/>
        <v>93.197724091738706</v>
      </c>
      <c r="Q417" s="371">
        <f t="shared" si="110"/>
        <v>-90.080263578691969</v>
      </c>
      <c r="R417" s="12">
        <f t="shared" si="111"/>
        <v>89.919736421308031</v>
      </c>
      <c r="S417" s="57">
        <f t="shared" si="112"/>
        <v>4.1153082616883514E-3</v>
      </c>
      <c r="T417" s="12">
        <f t="shared" si="95"/>
        <v>93.197724091738706</v>
      </c>
    </row>
    <row r="418" spans="1:20" x14ac:dyDescent="0.25">
      <c r="A418" s="57">
        <f t="shared" si="96"/>
        <v>25.955501933091565</v>
      </c>
      <c r="B418" s="12">
        <f t="shared" si="113"/>
        <v>4.1309464330827677</v>
      </c>
      <c r="C418" s="57" t="str">
        <f t="shared" si="97"/>
        <v>-64.0150274996305-45523.8074516585i</v>
      </c>
      <c r="D418" s="57" t="str">
        <f t="shared" si="98"/>
        <v>3.89999999934314-7705.49542171267i</v>
      </c>
      <c r="E418" s="57" t="str">
        <f t="shared" si="99"/>
        <v>162.469493835625-0.0116105217118957i</v>
      </c>
      <c r="F418" s="57" t="str">
        <f t="shared" si="100"/>
        <v>3.83983983945838-16069.1845792695i</v>
      </c>
      <c r="G418" s="57" t="str">
        <f t="shared" si="101"/>
        <v>0.999999999900661-9.96691274131705E-06i</v>
      </c>
      <c r="H418" s="57" t="str">
        <f t="shared" si="102"/>
        <v>165.000035292562+0.295497574533992i</v>
      </c>
      <c r="I418" s="57" t="str">
        <f t="shared" si="103"/>
        <v>15.1827863788679-7479.75187477779i</v>
      </c>
      <c r="K418" s="57" t="str">
        <f t="shared" si="104"/>
        <v>0.0727270239138442-0.000133880161621468i</v>
      </c>
      <c r="L418" s="57" t="str">
        <f t="shared" si="105"/>
        <v>0.000125-121.461150238012i</v>
      </c>
      <c r="M418" s="57" t="str">
        <f t="shared" si="106"/>
        <v>0.0015-58.5523964369261i</v>
      </c>
      <c r="N418" s="57">
        <f t="shared" si="107"/>
        <v>89.919431420855545</v>
      </c>
      <c r="O418" s="57">
        <f t="shared" si="108"/>
        <v>93.164780143055722</v>
      </c>
      <c r="P418" s="371">
        <f t="shared" si="109"/>
        <v>93.164780143055722</v>
      </c>
      <c r="Q418" s="371">
        <f t="shared" si="110"/>
        <v>-90.080568579144455</v>
      </c>
      <c r="R418" s="12">
        <f t="shared" si="111"/>
        <v>89.919431420855545</v>
      </c>
      <c r="S418" s="57">
        <f t="shared" si="112"/>
        <v>4.1309464330827675E-3</v>
      </c>
      <c r="T418" s="12">
        <f t="shared" si="95"/>
        <v>93.164780143055722</v>
      </c>
    </row>
    <row r="419" spans="1:20" x14ac:dyDescent="0.25">
      <c r="A419" s="57">
        <f t="shared" si="96"/>
        <v>26.054132840437312</v>
      </c>
      <c r="B419" s="12">
        <f t="shared" si="113"/>
        <v>4.1466440295284821</v>
      </c>
      <c r="C419" s="57" t="str">
        <f t="shared" si="97"/>
        <v>-64.0150255168612-45351.4708765848i</v>
      </c>
      <c r="D419" s="57" t="str">
        <f t="shared" si="98"/>
        <v>3.89999999933814-7676.32538563267i</v>
      </c>
      <c r="E419" s="57" t="str">
        <f t="shared" si="99"/>
        <v>162.469493507245-0.0116546409821181i</v>
      </c>
      <c r="F419" s="57" t="str">
        <f t="shared" si="100"/>
        <v>3.83983983945548-16008.3528387736i</v>
      </c>
      <c r="G419" s="57" t="str">
        <f t="shared" si="101"/>
        <v>0.999999999899904-0.0000100047870097265i</v>
      </c>
      <c r="H419" s="57" t="str">
        <f t="shared" si="102"/>
        <v>165.000035561294+0.296620465508412i</v>
      </c>
      <c r="I419" s="57" t="str">
        <f t="shared" si="103"/>
        <v>15.1827863906547-7451.43640438559i</v>
      </c>
      <c r="K419" s="57" t="str">
        <f t="shared" si="104"/>
        <v>0.072727022019276-0.0001343889027011i</v>
      </c>
      <c r="L419" s="57" t="str">
        <f t="shared" si="105"/>
        <v>0.000125-121.001345126531i</v>
      </c>
      <c r="M419" s="57" t="str">
        <f t="shared" si="106"/>
        <v>0.0015-58.3307396263457i</v>
      </c>
      <c r="N419" s="57">
        <f t="shared" si="107"/>
        <v>89.919125261414464</v>
      </c>
      <c r="O419" s="57">
        <f t="shared" si="108"/>
        <v>93.131836193445764</v>
      </c>
      <c r="P419" s="371">
        <f t="shared" si="109"/>
        <v>93.131836193445764</v>
      </c>
      <c r="Q419" s="371">
        <f t="shared" si="110"/>
        <v>-90.080874738585536</v>
      </c>
      <c r="R419" s="12">
        <f t="shared" si="111"/>
        <v>89.919125261414464</v>
      </c>
      <c r="S419" s="57">
        <f t="shared" si="112"/>
        <v>4.1466440295284818E-3</v>
      </c>
      <c r="T419" s="12">
        <f t="shared" si="95"/>
        <v>93.131836193445764</v>
      </c>
    </row>
    <row r="420" spans="1:20" x14ac:dyDescent="0.25">
      <c r="A420" s="57">
        <f t="shared" si="96"/>
        <v>26.153138545230977</v>
      </c>
      <c r="B420" s="12">
        <f t="shared" si="113"/>
        <v>4.1624012768406908</v>
      </c>
      <c r="C420" s="57" t="str">
        <f t="shared" si="97"/>
        <v>-64.0150235189921-45179.7866976445i</v>
      </c>
      <c r="D420" s="57" t="str">
        <f t="shared" si="98"/>
        <v>3.89999999933311-7647.26577607045i</v>
      </c>
      <c r="E420" s="57" t="str">
        <f t="shared" si="99"/>
        <v>162.469493176363-0.0116989278974153i</v>
      </c>
      <c r="F420" s="57" t="str">
        <f t="shared" si="100"/>
        <v>3.83983983945256-15947.7513838077i</v>
      </c>
      <c r="G420" s="57" t="str">
        <f t="shared" si="101"/>
        <v>0.999999999899142-0.0000100428052003558i</v>
      </c>
      <c r="H420" s="57" t="str">
        <f t="shared" si="102"/>
        <v>165.000035832074+0.29774762347072i</v>
      </c>
      <c r="I420" s="57" t="str">
        <f t="shared" si="103"/>
        <v>15.1827864025312-7423.22812540778i</v>
      </c>
      <c r="K420" s="57" t="str">
        <f t="shared" si="104"/>
        <v>0.0727270201102815-0.000134899576956386i</v>
      </c>
      <c r="L420" s="57" t="str">
        <f t="shared" si="105"/>
        <v>0.000125-120.543280660023i</v>
      </c>
      <c r="M420" s="57" t="str">
        <f t="shared" si="106"/>
        <v>0.0015-58.1099219230382i</v>
      </c>
      <c r="N420" s="57">
        <f t="shared" si="107"/>
        <v>89.918817938580773</v>
      </c>
      <c r="O420" s="57">
        <f t="shared" si="108"/>
        <v>93.098892242901428</v>
      </c>
      <c r="P420" s="371">
        <f t="shared" si="109"/>
        <v>93.098892242901428</v>
      </c>
      <c r="Q420" s="371">
        <f t="shared" si="110"/>
        <v>-90.081182061419227</v>
      </c>
      <c r="R420" s="12">
        <f t="shared" si="111"/>
        <v>89.918817938580773</v>
      </c>
      <c r="S420" s="57">
        <f t="shared" si="112"/>
        <v>4.1624012768406906E-3</v>
      </c>
      <c r="T420" s="12">
        <f t="shared" si="95"/>
        <v>93.098892242901428</v>
      </c>
    </row>
    <row r="421" spans="1:20" x14ac:dyDescent="0.25">
      <c r="A421" s="57">
        <f t="shared" si="96"/>
        <v>26.252520471702855</v>
      </c>
      <c r="B421" s="12">
        <f t="shared" si="113"/>
        <v>4.1782184016926855</v>
      </c>
      <c r="C421" s="57" t="str">
        <f t="shared" si="97"/>
        <v>-64.0150215059137-45008.7524451049i</v>
      </c>
      <c r="D421" s="57" t="str">
        <f t="shared" si="98"/>
        <v>3.89999999932801-7618.31617499379i</v>
      </c>
      <c r="E421" s="57" t="str">
        <f t="shared" si="99"/>
        <v>162.469492842964-0.0117433830947489i</v>
      </c>
      <c r="F421" s="57" t="str">
        <f t="shared" si="100"/>
        <v>3.83983983944959-15887.3793425994i</v>
      </c>
      <c r="G421" s="57" t="str">
        <f t="shared" si="101"/>
        <v>0.999999999898374-0.0000100809678601094i</v>
      </c>
      <c r="H421" s="57" t="str">
        <f t="shared" si="102"/>
        <v>165.000036104915+0.298879064635501i</v>
      </c>
      <c r="I421" s="57" t="str">
        <f t="shared" si="103"/>
        <v>15.1827864144982-7395.12663205863i</v>
      </c>
      <c r="K421" s="57" t="str">
        <f t="shared" si="104"/>
        <v>0.0727270181867516-0.000135412191732935i</v>
      </c>
      <c r="L421" s="57" t="str">
        <f t="shared" si="105"/>
        <v>0.000125-120.086950249076i</v>
      </c>
      <c r="M421" s="57" t="str">
        <f t="shared" si="106"/>
        <v>0.0015-57.8899401504664i</v>
      </c>
      <c r="N421" s="57">
        <f t="shared" si="107"/>
        <v>89.918509447933729</v>
      </c>
      <c r="O421" s="57">
        <f t="shared" si="108"/>
        <v>93.065948291415992</v>
      </c>
      <c r="P421" s="371">
        <f t="shared" si="109"/>
        <v>93.065948291415992</v>
      </c>
      <c r="Q421" s="371">
        <f t="shared" si="110"/>
        <v>-90.081490552066271</v>
      </c>
      <c r="R421" s="12">
        <f t="shared" si="111"/>
        <v>89.918509447933729</v>
      </c>
      <c r="S421" s="57">
        <f t="shared" si="112"/>
        <v>4.1782184016926852E-3</v>
      </c>
      <c r="T421" s="12">
        <f t="shared" si="95"/>
        <v>93.065948291415992</v>
      </c>
    </row>
    <row r="422" spans="1:20" x14ac:dyDescent="0.25">
      <c r="A422" s="57">
        <f t="shared" si="96"/>
        <v>26.352280049495327</v>
      </c>
      <c r="B422" s="12">
        <f t="shared" si="113"/>
        <v>4.1940956316191178</v>
      </c>
      <c r="C422" s="57" t="str">
        <f t="shared" si="97"/>
        <v>-64.0150194775057-44838.3656585796i</v>
      </c>
      <c r="D422" s="57" t="str">
        <f t="shared" si="98"/>
        <v>3.89999999932291-7589.47616595299i</v>
      </c>
      <c r="E422" s="57" t="str">
        <f t="shared" si="99"/>
        <v>162.469492507026-0.011788007213494i</v>
      </c>
      <c r="F422" s="57" t="str">
        <f t="shared" si="100"/>
        <v>3.83983983944663-15827.2358466768i</v>
      </c>
      <c r="G422" s="57" t="str">
        <f t="shared" si="101"/>
        <v>0.9999999998976-0.00001011927553797i</v>
      </c>
      <c r="H422" s="57" t="str">
        <f t="shared" si="102"/>
        <v>165.000036379834+0.300014805278943i</v>
      </c>
      <c r="I422" s="57" t="str">
        <f t="shared" si="103"/>
        <v>15.1827864265562-7367.13152008885i</v>
      </c>
      <c r="K422" s="57" t="str">
        <f t="shared" si="104"/>
        <v>0.0727270162485749-0.000135926754404255i</v>
      </c>
      <c r="L422" s="57" t="str">
        <f t="shared" si="105"/>
        <v>0.000125-119.632347329225i</v>
      </c>
      <c r="M422" s="57" t="str">
        <f t="shared" si="106"/>
        <v>0.0015-57.6707911441189i</v>
      </c>
      <c r="N422" s="57">
        <f t="shared" si="107"/>
        <v>89.91819978503581</v>
      </c>
      <c r="O422" s="57">
        <f t="shared" si="108"/>
        <v>93.03300433898201</v>
      </c>
      <c r="P422" s="371">
        <f t="shared" si="109"/>
        <v>93.03300433898201</v>
      </c>
      <c r="Q422" s="371">
        <f t="shared" si="110"/>
        <v>-90.08180021496419</v>
      </c>
      <c r="R422" s="12">
        <f t="shared" si="111"/>
        <v>89.91819978503581</v>
      </c>
      <c r="S422" s="57">
        <f t="shared" si="112"/>
        <v>4.1940956316191182E-3</v>
      </c>
      <c r="T422" s="12">
        <f t="shared" si="95"/>
        <v>93.03300433898201</v>
      </c>
    </row>
    <row r="423" spans="1:20" x14ac:dyDescent="0.25">
      <c r="A423" s="57">
        <f t="shared" si="96"/>
        <v>26.452418713683407</v>
      </c>
      <c r="B423" s="12">
        <f t="shared" si="113"/>
        <v>4.2100331950192702</v>
      </c>
      <c r="C423" s="57" t="str">
        <f t="shared" si="97"/>
        <v>-64.0150174336519-44668.6238869972i</v>
      </c>
      <c r="D423" s="57" t="str">
        <f t="shared" si="98"/>
        <v>3.89999999931778-7560.74533407479i</v>
      </c>
      <c r="E423" s="57" t="str">
        <f t="shared" si="99"/>
        <v>162.469492168528-0.0118328008954549i</v>
      </c>
      <c r="F423" s="57" t="str">
        <f t="shared" si="100"/>
        <v>3.83983983944362-15767.3200308554i</v>
      </c>
      <c r="G423" s="57" t="str">
        <f t="shared" si="101"/>
        <v>0.999999999896821-0.0000101577287850063i</v>
      </c>
      <c r="H423" s="57" t="str">
        <f t="shared" si="102"/>
        <v>165.000036656846+0.301154861739094i</v>
      </c>
      <c r="I423" s="57" t="str">
        <f t="shared" si="103"/>
        <v>15.182786438706-7339.24238677929i</v>
      </c>
      <c r="K423" s="57" t="str">
        <f t="shared" si="104"/>
        <v>0.0727270142956404-0.000136443272371876i</v>
      </c>
      <c r="L423" s="57" t="str">
        <f t="shared" si="105"/>
        <v>0.000125-119.179465360854i</v>
      </c>
      <c r="M423" s="57" t="str">
        <f t="shared" si="106"/>
        <v>0.0015-57.4524717514632i</v>
      </c>
      <c r="N423" s="57">
        <f t="shared" si="107"/>
        <v>89.917888945432608</v>
      </c>
      <c r="O423" s="57">
        <f t="shared" si="108"/>
        <v>93.000060385592235</v>
      </c>
      <c r="P423" s="371">
        <f t="shared" si="109"/>
        <v>93.000060385592235</v>
      </c>
      <c r="Q423" s="371">
        <f t="shared" si="110"/>
        <v>-90.082111054567392</v>
      </c>
      <c r="R423" s="12">
        <f t="shared" si="111"/>
        <v>89.917888945432608</v>
      </c>
      <c r="S423" s="57">
        <f t="shared" si="112"/>
        <v>4.21003319501927E-3</v>
      </c>
      <c r="T423" s="12">
        <f t="shared" si="95"/>
        <v>93.000060385592235</v>
      </c>
    </row>
    <row r="424" spans="1:20" x14ac:dyDescent="0.25">
      <c r="A424" s="57">
        <f t="shared" si="96"/>
        <v>26.552937904795407</v>
      </c>
      <c r="B424" s="12">
        <f t="shared" si="113"/>
        <v>4.2260313211603435</v>
      </c>
      <c r="C424" s="57" t="str">
        <f t="shared" si="97"/>
        <v>-64.0150153742345-44499.5246885658i</v>
      </c>
      <c r="D424" s="57" t="str">
        <f t="shared" si="98"/>
        <v>3.89999999931258-7532.12326605654i</v>
      </c>
      <c r="E424" s="57" t="str">
        <f t="shared" si="99"/>
        <v>162.469491827453-0.0118777647848744i</v>
      </c>
      <c r="F424" s="57" t="str">
        <f t="shared" si="100"/>
        <v>3.83983983944064-15707.6310332262i</v>
      </c>
      <c r="G424" s="57" t="str">
        <f t="shared" si="101"/>
        <v>0.999999999896035-0.0000101963281543813i</v>
      </c>
      <c r="H424" s="57" t="str">
        <f t="shared" si="102"/>
        <v>165.000036935967+0.302299250416085i</v>
      </c>
      <c r="I424" s="57" t="str">
        <f t="shared" si="103"/>
        <v>15.1827864509484-7311.45883093545i</v>
      </c>
      <c r="K424" s="57" t="str">
        <f t="shared" si="104"/>
        <v>0.0727270123278354-0.000136961753065443i</v>
      </c>
      <c r="L424" s="57" t="str">
        <f t="shared" si="105"/>
        <v>0.000125-118.728297829103i</v>
      </c>
      <c r="M424" s="57" t="str">
        <f t="shared" si="106"/>
        <v>0.0015-57.234978831902i</v>
      </c>
      <c r="N424" s="57">
        <f t="shared" si="107"/>
        <v>89.917576924652792</v>
      </c>
      <c r="O424" s="57">
        <f t="shared" si="108"/>
        <v>92.967116431239447</v>
      </c>
      <c r="P424" s="371">
        <f t="shared" si="109"/>
        <v>92.967116431239447</v>
      </c>
      <c r="Q424" s="371">
        <f t="shared" si="110"/>
        <v>-90.082423075347208</v>
      </c>
      <c r="R424" s="12">
        <f t="shared" si="111"/>
        <v>89.917576924652792</v>
      </c>
      <c r="S424" s="57">
        <f t="shared" si="112"/>
        <v>4.2260313211603439E-3</v>
      </c>
      <c r="T424" s="12">
        <f t="shared" si="95"/>
        <v>92.967116431239447</v>
      </c>
    </row>
    <row r="425" spans="1:20" x14ac:dyDescent="0.25">
      <c r="A425" s="57">
        <f t="shared" si="96"/>
        <v>26.653839068833626</v>
      </c>
      <c r="B425" s="12">
        <f t="shared" si="113"/>
        <v>4.2420902401807528</v>
      </c>
      <c r="C425" s="57" t="str">
        <f t="shared" si="97"/>
        <v>-64.0150132991376-44331.0656307372i</v>
      </c>
      <c r="D425" s="57" t="str">
        <f t="shared" si="98"/>
        <v>3.89999999930736-7503.6095501602i</v>
      </c>
      <c r="E425" s="57" t="str">
        <f t="shared" si="99"/>
        <v>162.469491483783-0.0119228995284503i</v>
      </c>
      <c r="F425" s="57" t="str">
        <f t="shared" si="100"/>
        <v>3.83983983943758-15648.1679951428i</v>
      </c>
      <c r="G425" s="57" t="str">
        <f t="shared" si="101"/>
        <v>0.999999999895243-0.0000102350742013599i</v>
      </c>
      <c r="H425" s="57" t="str">
        <f t="shared" si="102"/>
        <v>165.000037217214+0.303447987772361i</v>
      </c>
      <c r="I425" s="57" t="str">
        <f t="shared" si="103"/>
        <v>15.1827864632839-7283.78045288153i</v>
      </c>
      <c r="K425" s="57" t="str">
        <f t="shared" si="104"/>
        <v>0.0727270103450465-0.00013748220394283i</v>
      </c>
      <c r="L425" s="57" t="str">
        <f t="shared" si="105"/>
        <v>0.000125-118.278838243777i</v>
      </c>
      <c r="M425" s="57" t="str">
        <f t="shared" si="106"/>
        <v>0.0015-57.0183092567266i</v>
      </c>
      <c r="N425" s="57">
        <f t="shared" si="107"/>
        <v>89.917263718208062</v>
      </c>
      <c r="O425" s="57">
        <f t="shared" si="108"/>
        <v>92.934172475916469</v>
      </c>
      <c r="P425" s="371">
        <f t="shared" si="109"/>
        <v>92.934172475916469</v>
      </c>
      <c r="Q425" s="371">
        <f t="shared" si="110"/>
        <v>-90.082736281791938</v>
      </c>
      <c r="R425" s="12">
        <f t="shared" si="111"/>
        <v>89.917263718208062</v>
      </c>
      <c r="S425" s="57">
        <f t="shared" si="112"/>
        <v>4.2420902401807525E-3</v>
      </c>
      <c r="T425" s="12">
        <f t="shared" si="95"/>
        <v>92.934172475916469</v>
      </c>
    </row>
    <row r="426" spans="1:20" x14ac:dyDescent="0.25">
      <c r="A426" s="57">
        <f t="shared" si="96"/>
        <v>26.755123657295197</v>
      </c>
      <c r="B426" s="12">
        <f t="shared" si="113"/>
        <v>4.25821018309344</v>
      </c>
      <c r="C426" s="57" t="str">
        <f t="shared" si="97"/>
        <v>-64.0150112082393-44163.2442901702i</v>
      </c>
      <c r="D426" s="57" t="str">
        <f t="shared" si="98"/>
        <v>3.89999999930207-7475.20377620637i</v>
      </c>
      <c r="E426" s="57" t="str">
        <f t="shared" si="99"/>
        <v>162.469491137494-0.0119682057753221i</v>
      </c>
      <c r="F426" s="57" t="str">
        <f t="shared" si="100"/>
        <v>3.83983983943454-15588.9300612094i</v>
      </c>
      <c r="G426" s="57" t="str">
        <f t="shared" si="101"/>
        <v>0.999999999894446-0.0000102739674833169i</v>
      </c>
      <c r="H426" s="57" t="str">
        <f t="shared" si="102"/>
        <v>165.000037500603+0.304601090332938i</v>
      </c>
      <c r="I426" s="57" t="str">
        <f t="shared" si="103"/>
        <v>15.1827864757135-7256.20685445475i</v>
      </c>
      <c r="K426" s="57" t="str">
        <f t="shared" si="104"/>
        <v>0.0727270083471601-0.000138004632490248i</v>
      </c>
      <c r="L426" s="57" t="str">
        <f t="shared" si="105"/>
        <v>0.000125-117.831080139248i</v>
      </c>
      <c r="M426" s="57" t="str">
        <f t="shared" si="106"/>
        <v>0.0015-56.8024599090722i</v>
      </c>
      <c r="N426" s="57">
        <f t="shared" si="107"/>
        <v>89.916949321593066</v>
      </c>
      <c r="O426" s="57">
        <f t="shared" si="108"/>
        <v>92.901228519615671</v>
      </c>
      <c r="P426" s="371">
        <f t="shared" si="109"/>
        <v>92.901228519615671</v>
      </c>
      <c r="Q426" s="371">
        <f t="shared" si="110"/>
        <v>-90.083050678406934</v>
      </c>
      <c r="R426" s="12">
        <f t="shared" si="111"/>
        <v>89.916949321593066</v>
      </c>
      <c r="S426" s="57">
        <f t="shared" si="112"/>
        <v>4.2582101830934398E-3</v>
      </c>
      <c r="T426" s="12">
        <f t="shared" si="95"/>
        <v>92.901228519615671</v>
      </c>
    </row>
    <row r="427" spans="1:20" x14ac:dyDescent="0.25">
      <c r="A427" s="57">
        <f t="shared" si="96"/>
        <v>26.856793127192923</v>
      </c>
      <c r="B427" s="12">
        <f t="shared" si="113"/>
        <v>4.2743913817891954</v>
      </c>
      <c r="C427" s="57" t="str">
        <f t="shared" si="97"/>
        <v>-64.0150091014211-43996.0582526996i</v>
      </c>
      <c r="D427" s="57" t="str">
        <f t="shared" si="98"/>
        <v>3.89999999929676-7446.90553556848i</v>
      </c>
      <c r="E427" s="57" t="str">
        <f t="shared" si="99"/>
        <v>162.46949078857-0.0120136841771091i</v>
      </c>
      <c r="F427" s="57" t="str">
        <f t="shared" si="100"/>
        <v>3.83983983943146-15529.9163792686i</v>
      </c>
      <c r="G427" s="57" t="str">
        <f t="shared" si="101"/>
        <v>0.999999999893642-0.0000103130085597452i</v>
      </c>
      <c r="H427" s="57" t="str">
        <f t="shared" si="102"/>
        <v>165.000037786149+0.30575857468561i</v>
      </c>
      <c r="I427" s="57" t="str">
        <f t="shared" si="103"/>
        <v>15.1827864882376-7228.73763899966i</v>
      </c>
      <c r="K427" s="57" t="str">
        <f t="shared" si="104"/>
        <v>0.072727006334061-0.000138529046222345i</v>
      </c>
      <c r="L427" s="57" t="str">
        <f t="shared" si="105"/>
        <v>0.000125-117.385017074365i</v>
      </c>
      <c r="M427" s="57" t="str">
        <f t="shared" si="106"/>
        <v>0.0015-56.5874276838734i</v>
      </c>
      <c r="N427" s="57">
        <f t="shared" si="107"/>
        <v>89.916633730285312</v>
      </c>
      <c r="O427" s="57">
        <f t="shared" si="108"/>
        <v>92.868284562329819</v>
      </c>
      <c r="P427" s="371">
        <f t="shared" si="109"/>
        <v>92.868284562329819</v>
      </c>
      <c r="Q427" s="371">
        <f t="shared" si="110"/>
        <v>-90.083366269714688</v>
      </c>
      <c r="R427" s="12">
        <f t="shared" si="111"/>
        <v>89.916633730285312</v>
      </c>
      <c r="S427" s="57">
        <f t="shared" si="112"/>
        <v>4.2743913817891955E-3</v>
      </c>
      <c r="T427" s="12">
        <f t="shared" si="95"/>
        <v>92.868284562329819</v>
      </c>
    </row>
    <row r="428" spans="1:20" x14ac:dyDescent="0.25">
      <c r="A428" s="57">
        <f t="shared" si="96"/>
        <v>26.958848941076258</v>
      </c>
      <c r="B428" s="12">
        <f t="shared" si="113"/>
        <v>4.2906340690399949</v>
      </c>
      <c r="C428" s="57" t="str">
        <f t="shared" si="97"/>
        <v>-64.0150069785592-43829.505113297i</v>
      </c>
      <c r="D428" s="57" t="str">
        <f t="shared" si="98"/>
        <v>3.89999999929138-7418.7144211668i</v>
      </c>
      <c r="E428" s="57" t="str">
        <f t="shared" si="99"/>
        <v>162.469490436988-0.0120593353878904i</v>
      </c>
      <c r="F428" s="57" t="str">
        <f t="shared" si="100"/>
        <v>3.83983983942832-15471.1261003886i</v>
      </c>
      <c r="G428" s="57" t="str">
        <f t="shared" si="101"/>
        <v>0.999999999892832-0.0000103521979922639i</v>
      </c>
      <c r="H428" s="57" t="str">
        <f t="shared" si="102"/>
        <v>165.00003807387+0.306920457481221i</v>
      </c>
      <c r="I428" s="57" t="str">
        <f t="shared" si="103"/>
        <v>15.182786500857-7201.37241136237i</v>
      </c>
      <c r="K428" s="57" t="str">
        <f t="shared" si="104"/>
        <v>0.0727270043056332-0.000139055452682323i</v>
      </c>
      <c r="L428" s="57" t="str">
        <f t="shared" si="105"/>
        <v>0.000125-116.940642632362i</v>
      </c>
      <c r="M428" s="57" t="str">
        <f t="shared" si="106"/>
        <v>0.0015-56.3732094878195i</v>
      </c>
      <c r="N428" s="57">
        <f t="shared" si="107"/>
        <v>89.916316939745087</v>
      </c>
      <c r="O428" s="57">
        <f t="shared" si="108"/>
        <v>92.835340604051197</v>
      </c>
      <c r="P428" s="371">
        <f t="shared" si="109"/>
        <v>92.835340604051197</v>
      </c>
      <c r="Q428" s="371">
        <f t="shared" si="110"/>
        <v>-90.083683060254913</v>
      </c>
      <c r="R428" s="12">
        <f t="shared" si="111"/>
        <v>89.916316939745087</v>
      </c>
      <c r="S428" s="57">
        <f t="shared" si="112"/>
        <v>4.2906340690399948E-3</v>
      </c>
      <c r="T428" s="12">
        <f t="shared" ref="T428:T491" si="114">P428</f>
        <v>92.835340604051197</v>
      </c>
    </row>
    <row r="429" spans="1:20" x14ac:dyDescent="0.25">
      <c r="A429" s="57">
        <f t="shared" ref="A429:A492" si="115">2*PI()*B429</f>
        <v>27.061292567052348</v>
      </c>
      <c r="B429" s="12">
        <f t="shared" si="113"/>
        <v>4.3069384785023468</v>
      </c>
      <c r="C429" s="57" t="str">
        <f t="shared" ref="C429:C492" si="116">IMPRODUCT(D429,E429,$C$40,,K429,$C$41)</f>
        <v>-64.0150048395344-43663.5824760408i</v>
      </c>
      <c r="D429" s="57" t="str">
        <f t="shared" ref="D429:D492" si="117">IMDIV(IMPRODUCT($C$37,$C$38,COMPLEX(1,A429/$C$38)),IMSUM(-1*A429*A429/$C$39,COMPLEX(0,1*A429)))</f>
        <v>3.89999999928599-7390.63002746276i</v>
      </c>
      <c r="E429" s="57" t="str">
        <f t="shared" ref="E429:E492" si="118">IMDIV(IMPRODUCT(IMSUM(F429,G429),$C$29,H429),IMSUM(1,I429))</f>
        <v>162.469490082729-0.0121051600642439i</v>
      </c>
      <c r="F429" s="57" t="str">
        <f t="shared" ref="F429:F492" si="119">IMDIV(IMPRODUCT($C$14,$C$15,COMPLEX(1,A429/$C$15)),IMSUM(-1*A429*A429/$C$16,COMPLEX(0,A429)))</f>
        <v>3.83983983942519-15412.5583788517i</v>
      </c>
      <c r="G429" s="57" t="str">
        <f t="shared" ref="G429:G492" si="120">IMDIV(1,COMPLEX(1,A429*$C$9*$C$10))</f>
        <v>0.999999999892016-0.000010391536344626i</v>
      </c>
      <c r="H429" s="57" t="str">
        <f t="shared" ref="H429:H492" si="121">IMDIV($C$3,IMSUM(K429,COMPLEX(0,$C$28*A429)))</f>
        <v>165.00003836378+0.30808675543388i</v>
      </c>
      <c r="I429" s="57" t="str">
        <f t="shared" ref="I429:I492" si="122">IMPRODUCT(F429,$C$29,H429,$C$31)</f>
        <v>15.1827865135727-7174.11077788485i</v>
      </c>
      <c r="K429" s="57" t="str">
        <f t="shared" ref="K429:K492" si="123">IF($C$26&lt;=0,IMDIV(1,IMSUM(IMDIV(1,L429),1/$C$18)),IMDIV(1,IMSUM(IMDIV(1,L429),1/$C$18,IMDIV(1,M429))))</f>
        <v>0.0727270022617607-0.000139583859442042i</v>
      </c>
      <c r="L429" s="57" t="str">
        <f t="shared" ref="L429:L492" si="124">IMSUM($C$21/$C$22,IMDIV(1,COMPLEX(0,$C$20*$C$22*A429)))</f>
        <v>0.000125-116.497950420763i</v>
      </c>
      <c r="M429" s="57" t="str">
        <f t="shared" ref="M429:M492" si="125">IMSUM($C$25/$C$26,IMDIV(1,COMPLEX(0,$C$24*$C$26*A429)))</f>
        <v>0.0015-56.1598022393103i</v>
      </c>
      <c r="N429" s="57">
        <f t="shared" ref="N429:N492" si="126">ABS(R429)</f>
        <v>89.915998945415538</v>
      </c>
      <c r="O429" s="57">
        <f t="shared" ref="O429:O492" si="127">ABS(P429)</f>
        <v>92.8023966447725</v>
      </c>
      <c r="P429" s="371">
        <f t="shared" ref="P429:P492" si="128">20*LOG10(IMABS(C429))</f>
        <v>92.8023966447725</v>
      </c>
      <c r="Q429" s="371">
        <f t="shared" ref="Q429:Q492" si="129">IMARGUMENT(C429)*180/PI()</f>
        <v>-90.084001054584462</v>
      </c>
      <c r="R429" s="12">
        <f t="shared" ref="R429:R492" si="130">IF(Q429&lt;0,Q429+180,Q429-180)</f>
        <v>89.915998945415538</v>
      </c>
      <c r="S429" s="57">
        <f t="shared" ref="S429:S492" si="131">B429/1000</f>
        <v>4.3069384785023469E-3</v>
      </c>
      <c r="T429" s="12">
        <f t="shared" si="114"/>
        <v>92.8023966447725</v>
      </c>
    </row>
    <row r="430" spans="1:20" x14ac:dyDescent="0.25">
      <c r="A430" s="57">
        <f t="shared" si="115"/>
        <v>27.164125478807144</v>
      </c>
      <c r="B430" s="12">
        <f t="shared" ref="B430:B493" si="132">B429*(1+B$42)</f>
        <v>4.3233048447206555</v>
      </c>
      <c r="C430" s="57" t="str">
        <f t="shared" si="116"/>
        <v>-64.0150026842222-43498.2879540771i</v>
      </c>
      <c r="D430" s="57" t="str">
        <f t="shared" si="117"/>
        <v>3.89999999928058-7362.65195045285i</v>
      </c>
      <c r="E430" s="57" t="str">
        <f t="shared" si="118"/>
        <v>162.469489725772-0.0121511588652369i</v>
      </c>
      <c r="F430" s="57" t="str">
        <f t="shared" si="119"/>
        <v>3.83983983942206-15354.2123721414i</v>
      </c>
      <c r="G430" s="57" t="str">
        <f t="shared" si="120"/>
        <v>0.999999999891194-0.0000104310241827269i</v>
      </c>
      <c r="H430" s="57" t="str">
        <f t="shared" si="121"/>
        <v>165.000038655899+0.309257485321209i</v>
      </c>
      <c r="I430" s="57" t="str">
        <f t="shared" si="122"/>
        <v>15.1827865263852-7146.95234639945i</v>
      </c>
      <c r="K430" s="57" t="str">
        <f t="shared" si="123"/>
        <v>0.0727270002023253-0.000140114274102127i</v>
      </c>
      <c r="L430" s="57" t="str">
        <f t="shared" si="124"/>
        <v>0.000125-116.056934071292i</v>
      </c>
      <c r="M430" s="57" t="str">
        <f t="shared" si="125"/>
        <v>0.0015-55.9472028684103i</v>
      </c>
      <c r="N430" s="57">
        <f t="shared" si="126"/>
        <v>89.915679742722403</v>
      </c>
      <c r="O430" s="57">
        <f t="shared" si="127"/>
        <v>92.769452684485913</v>
      </c>
      <c r="P430" s="371">
        <f t="shared" si="128"/>
        <v>92.769452684485913</v>
      </c>
      <c r="Q430" s="371">
        <f t="shared" si="129"/>
        <v>-90.084320257277597</v>
      </c>
      <c r="R430" s="12">
        <f t="shared" si="130"/>
        <v>89.915679742722403</v>
      </c>
      <c r="S430" s="57">
        <f t="shared" si="131"/>
        <v>4.3233048447206554E-3</v>
      </c>
      <c r="T430" s="12">
        <f t="shared" si="114"/>
        <v>92.769452684485913</v>
      </c>
    </row>
    <row r="431" spans="1:20" x14ac:dyDescent="0.25">
      <c r="A431" s="57">
        <f t="shared" si="115"/>
        <v>27.267349155626611</v>
      </c>
      <c r="B431" s="12">
        <f t="shared" si="132"/>
        <v>4.3397334031305936</v>
      </c>
      <c r="C431" s="57" t="str">
        <f t="shared" si="116"/>
        <v>-64.0150005124972-43333.619169589i</v>
      </c>
      <c r="D431" s="57" t="str">
        <f t="shared" si="117"/>
        <v>3.89999999927506-7334.77978766305i</v>
      </c>
      <c r="E431" s="57" t="str">
        <f t="shared" si="118"/>
        <v>162.469489366098-0.0121973324524318i</v>
      </c>
      <c r="F431" s="57" t="str">
        <f t="shared" si="119"/>
        <v>3.83983983941885-15296.0872409308i</v>
      </c>
      <c r="G431" s="57" t="str">
        <f t="shared" si="120"/>
        <v>0.999999999890365-0.0000104706620746127i</v>
      </c>
      <c r="H431" s="57" t="str">
        <f t="shared" si="121"/>
        <v>165.000038950242+0.310432663984589i</v>
      </c>
      <c r="I431" s="57" t="str">
        <f t="shared" si="122"/>
        <v>15.182786539295-7119.89672622291i</v>
      </c>
      <c r="K431" s="57" t="str">
        <f t="shared" si="123"/>
        <v>0.0727269981272081-0.000140646704292079i</v>
      </c>
      <c r="L431" s="57" t="str">
        <f t="shared" si="124"/>
        <v>0.000125-115.617587239781i</v>
      </c>
      <c r="M431" s="57" t="str">
        <f t="shared" si="125"/>
        <v>0.0015-55.7354083168064i</v>
      </c>
      <c r="N431" s="57">
        <f t="shared" si="126"/>
        <v>89.915359327074071</v>
      </c>
      <c r="O431" s="57">
        <f t="shared" si="127"/>
        <v>92.736508723183775</v>
      </c>
      <c r="P431" s="371">
        <f t="shared" si="128"/>
        <v>92.736508723183775</v>
      </c>
      <c r="Q431" s="371">
        <f t="shared" si="129"/>
        <v>-90.084640672925929</v>
      </c>
      <c r="R431" s="12">
        <f t="shared" si="130"/>
        <v>89.915359327074071</v>
      </c>
      <c r="S431" s="57">
        <f t="shared" si="131"/>
        <v>4.3397334031305933E-3</v>
      </c>
      <c r="T431" s="12">
        <f t="shared" si="114"/>
        <v>92.736508723183775</v>
      </c>
    </row>
    <row r="432" spans="1:20" x14ac:dyDescent="0.25">
      <c r="A432" s="57">
        <f t="shared" si="115"/>
        <v>27.370965082417992</v>
      </c>
      <c r="B432" s="12">
        <f t="shared" si="132"/>
        <v>4.35622439006249</v>
      </c>
      <c r="C432" s="57" t="str">
        <f t="shared" si="116"/>
        <v>-64.0149983242367-43169.573753761i</v>
      </c>
      <c r="D432" s="57" t="str">
        <f t="shared" si="117"/>
        <v>3.89999999926956-7307.01313814298i</v>
      </c>
      <c r="E432" s="57" t="str">
        <f t="shared" si="118"/>
        <v>162.469489003685-0.0122436814899179i</v>
      </c>
      <c r="F432" s="57" t="str">
        <f t="shared" si="119"/>
        <v>3.83983983941565-15238.1821490705i</v>
      </c>
      <c r="G432" s="57" t="str">
        <f t="shared" si="120"/>
        <v>0.99999999988953-0.0000105104505904874i</v>
      </c>
      <c r="H432" s="57" t="str">
        <f t="shared" si="121"/>
        <v>165.000039246827+0.311612308329398i</v>
      </c>
      <c r="I432" s="57" t="str">
        <f t="shared" si="122"/>
        <v>15.1827865523033-7092.94352815116i</v>
      </c>
      <c r="K432" s="57" t="str">
        <f t="shared" si="123"/>
        <v>0.0727269960362903-0.000141181157670389i</v>
      </c>
      <c r="L432" s="57" t="str">
        <f t="shared" si="124"/>
        <v>0.000125-115.179903606078i</v>
      </c>
      <c r="M432" s="57" t="str">
        <f t="shared" si="125"/>
        <v>0.0015-55.524415537763i</v>
      </c>
      <c r="N432" s="57">
        <f t="shared" si="126"/>
        <v>89.915037693861478</v>
      </c>
      <c r="O432" s="57">
        <f t="shared" si="127"/>
        <v>92.703564760858427</v>
      </c>
      <c r="P432" s="371">
        <f t="shared" si="128"/>
        <v>92.703564760858427</v>
      </c>
      <c r="Q432" s="371">
        <f t="shared" si="129"/>
        <v>-90.084962306138522</v>
      </c>
      <c r="R432" s="12">
        <f t="shared" si="130"/>
        <v>89.915037693861478</v>
      </c>
      <c r="S432" s="57">
        <f t="shared" si="131"/>
        <v>4.3562243900624898E-3</v>
      </c>
      <c r="T432" s="12">
        <f t="shared" si="114"/>
        <v>92.703564760858427</v>
      </c>
    </row>
    <row r="433" spans="1:20" x14ac:dyDescent="0.25">
      <c r="A433" s="57">
        <f t="shared" si="115"/>
        <v>27.474974749731178</v>
      </c>
      <c r="B433" s="12">
        <f t="shared" si="132"/>
        <v>4.3727780427447271</v>
      </c>
      <c r="C433" s="57" t="str">
        <f t="shared" si="116"/>
        <v>-64.0149961193143-43006.1493467446i</v>
      </c>
      <c r="D433" s="57" t="str">
        <f t="shared" si="117"/>
        <v>3.89999999926401-7279.35160246003i</v>
      </c>
      <c r="E433" s="57" t="str">
        <f t="shared" si="118"/>
        <v>162.469488638512-0.0122902066442961i</v>
      </c>
      <c r="F433" s="57" t="str">
        <f t="shared" si="119"/>
        <v>3.83983983941243-15180.4962635762i</v>
      </c>
      <c r="G433" s="57" t="str">
        <f t="shared" si="120"/>
        <v>0.999999999888689-0.0000105503903027224i</v>
      </c>
      <c r="H433" s="57" t="str">
        <f t="shared" si="121"/>
        <v>165.000039545669+0.312796435325256i</v>
      </c>
      <c r="I433" s="57" t="str">
        <f t="shared" si="122"/>
        <v>15.1827865654107-7066.09236445327i</v>
      </c>
      <c r="K433" s="57" t="str">
        <f t="shared" si="123"/>
        <v>0.0727269939294517-0.000141717641924643i</v>
      </c>
      <c r="L433" s="57" t="str">
        <f t="shared" si="124"/>
        <v>0.000125-114.743876873957i</v>
      </c>
      <c r="M433" s="57" t="str">
        <f t="shared" si="125"/>
        <v>0.0015-55.3142214960778i</v>
      </c>
      <c r="N433" s="57">
        <f t="shared" si="126"/>
        <v>89.914714838458067</v>
      </c>
      <c r="O433" s="57">
        <f t="shared" si="127"/>
        <v>92.670620797502067</v>
      </c>
      <c r="P433" s="371">
        <f t="shared" si="128"/>
        <v>92.670620797502067</v>
      </c>
      <c r="Q433" s="371">
        <f t="shared" si="129"/>
        <v>-90.085285161541933</v>
      </c>
      <c r="R433" s="12">
        <f t="shared" si="130"/>
        <v>89.914714838458067</v>
      </c>
      <c r="S433" s="57">
        <f t="shared" si="131"/>
        <v>4.3727780427447269E-3</v>
      </c>
      <c r="T433" s="12">
        <f t="shared" si="114"/>
        <v>92.670620797502067</v>
      </c>
    </row>
    <row r="434" spans="1:20" x14ac:dyDescent="0.25">
      <c r="A434" s="57">
        <f t="shared" si="115"/>
        <v>27.579379653780155</v>
      </c>
      <c r="B434" s="12">
        <f t="shared" si="132"/>
        <v>4.389394599307157</v>
      </c>
      <c r="C434" s="57" t="str">
        <f t="shared" si="116"/>
        <v>-64.0149938976027-42843.343597625i</v>
      </c>
      <c r="D434" s="57" t="str">
        <f t="shared" si="117"/>
        <v>3.8999999992584-7251.79478269374i</v>
      </c>
      <c r="E434" s="57" t="str">
        <f t="shared" si="118"/>
        <v>162.46948827056-0.0123369085847033i</v>
      </c>
      <c r="F434" s="57" t="str">
        <f t="shared" si="119"/>
        <v>3.83983983940918-15123.0287546171i</v>
      </c>
      <c r="G434" s="57" t="str">
        <f t="shared" si="120"/>
        <v>0.999999999887842-0.0000105904817858638i</v>
      </c>
      <c r="H434" s="57" t="str">
        <f t="shared" si="121"/>
        <v>165.000039846788+0.313985062006261i</v>
      </c>
      <c r="I434" s="57" t="str">
        <f t="shared" si="122"/>
        <v>15.1827865786178-7039.34284886635i</v>
      </c>
      <c r="K434" s="57" t="str">
        <f t="shared" si="123"/>
        <v>0.0727269918065705-0.00014225616477163i</v>
      </c>
      <c r="L434" s="57" t="str">
        <f t="shared" si="124"/>
        <v>0.000125-114.309500771027i</v>
      </c>
      <c r="M434" s="57" t="str">
        <f t="shared" si="125"/>
        <v>0.0015-55.1048231680394i</v>
      </c>
      <c r="N434" s="57">
        <f t="shared" si="126"/>
        <v>89.914390756219703</v>
      </c>
      <c r="O434" s="57">
        <f t="shared" si="127"/>
        <v>92.637676833106866</v>
      </c>
      <c r="P434" s="371">
        <f t="shared" si="128"/>
        <v>92.637676833106866</v>
      </c>
      <c r="Q434" s="371">
        <f t="shared" si="129"/>
        <v>-90.085609243780297</v>
      </c>
      <c r="R434" s="12">
        <f t="shared" si="130"/>
        <v>89.914390756219703</v>
      </c>
      <c r="S434" s="57">
        <f t="shared" si="131"/>
        <v>4.3893945993071573E-3</v>
      </c>
      <c r="T434" s="12">
        <f t="shared" si="114"/>
        <v>92.637676833106866</v>
      </c>
    </row>
    <row r="435" spans="1:20" x14ac:dyDescent="0.25">
      <c r="A435" s="57">
        <f t="shared" si="115"/>
        <v>27.684181296464523</v>
      </c>
      <c r="B435" s="12">
        <f t="shared" si="132"/>
        <v>4.4060742987845245</v>
      </c>
      <c r="C435" s="57" t="str">
        <f t="shared" si="116"/>
        <v>-64.014991658975-42681.1541643865i</v>
      </c>
      <c r="D435" s="57" t="str">
        <f t="shared" si="117"/>
        <v>3.89999999925275-7224.34228243003i</v>
      </c>
      <c r="E435" s="57" t="str">
        <f t="shared" si="118"/>
        <v>162.469487899804-0.012383787982814i</v>
      </c>
      <c r="F435" s="57" t="str">
        <f t="shared" si="119"/>
        <v>3.83983983940589-15065.7787955039i</v>
      </c>
      <c r="G435" s="57" t="str">
        <f t="shared" si="120"/>
        <v>0.999999999886988-0.000010630725616641i</v>
      </c>
      <c r="H435" s="57" t="str">
        <f t="shared" si="121"/>
        <v>165.000040150198+0.315178205471254i</v>
      </c>
      <c r="I435" s="57" t="str">
        <f t="shared" si="122"/>
        <v>15.1827865919257-7012.69459658956i</v>
      </c>
      <c r="K435" s="57" t="str">
        <f t="shared" si="123"/>
        <v>0.0727269896675253-0.000142796733957465i</v>
      </c>
      <c r="L435" s="57" t="str">
        <f t="shared" si="124"/>
        <v>0.000125-113.876769048642i</v>
      </c>
      <c r="M435" s="57" t="str">
        <f t="shared" si="125"/>
        <v>0.0015-54.8962175413819i</v>
      </c>
      <c r="N435" s="57">
        <f t="shared" si="126"/>
        <v>89.914065442484542</v>
      </c>
      <c r="O435" s="57">
        <f t="shared" si="127"/>
        <v>92.604732867664836</v>
      </c>
      <c r="P435" s="371">
        <f t="shared" si="128"/>
        <v>92.604732867664836</v>
      </c>
      <c r="Q435" s="371">
        <f t="shared" si="129"/>
        <v>-90.085934557515458</v>
      </c>
      <c r="R435" s="12">
        <f t="shared" si="130"/>
        <v>89.914065442484542</v>
      </c>
      <c r="S435" s="57">
        <f t="shared" si="131"/>
        <v>4.4060742987845243E-3</v>
      </c>
      <c r="T435" s="12">
        <f t="shared" si="114"/>
        <v>92.604732867664836</v>
      </c>
    </row>
    <row r="436" spans="1:20" x14ac:dyDescent="0.25">
      <c r="A436" s="57">
        <f t="shared" si="115"/>
        <v>27.789381185391086</v>
      </c>
      <c r="B436" s="12">
        <f t="shared" si="132"/>
        <v>4.4228173811199056</v>
      </c>
      <c r="C436" s="57" t="str">
        <f t="shared" si="116"/>
        <v>-64.0149894032991-42519.5787138796i</v>
      </c>
      <c r="D436" s="57" t="str">
        <f t="shared" si="117"/>
        <v>3.89999999924704-7196.99370675541i</v>
      </c>
      <c r="E436" s="57" t="str">
        <f t="shared" si="118"/>
        <v>162.469487526226-0.0124308455128599i</v>
      </c>
      <c r="F436" s="57" t="str">
        <f t="shared" si="119"/>
        <v>3.83983983940257-15008.7455626765i</v>
      </c>
      <c r="G436" s="57" t="str">
        <f t="shared" si="120"/>
        <v>0.999999999886127-0.000010671122373975i</v>
      </c>
      <c r="H436" s="57" t="str">
        <f t="shared" si="121"/>
        <v>165.00004045592+0.31637588288403i</v>
      </c>
      <c r="I436" s="57" t="str">
        <f t="shared" si="122"/>
        <v>15.1827866053345-6986.14722427889i</v>
      </c>
      <c r="K436" s="57" t="str">
        <f t="shared" si="123"/>
        <v>0.0727269875121921-0.000143339357257678i</v>
      </c>
      <c r="L436" s="57" t="str">
        <f t="shared" si="124"/>
        <v>0.000125-113.445675481812i</v>
      </c>
      <c r="M436" s="57" t="str">
        <f t="shared" si="125"/>
        <v>0.0015-54.6884016152442i</v>
      </c>
      <c r="N436" s="57">
        <f t="shared" si="126"/>
        <v>89.913738892573122</v>
      </c>
      <c r="O436" s="57">
        <f t="shared" si="127"/>
        <v>92.57178890116802</v>
      </c>
      <c r="P436" s="371">
        <f t="shared" si="128"/>
        <v>92.57178890116802</v>
      </c>
      <c r="Q436" s="371">
        <f t="shared" si="129"/>
        <v>-90.086261107426878</v>
      </c>
      <c r="R436" s="12">
        <f t="shared" si="130"/>
        <v>89.913738892573122</v>
      </c>
      <c r="S436" s="57">
        <f t="shared" si="131"/>
        <v>4.4228173811199055E-3</v>
      </c>
      <c r="T436" s="12">
        <f t="shared" si="114"/>
        <v>92.57178890116802</v>
      </c>
    </row>
    <row r="437" spans="1:20" x14ac:dyDescent="0.25">
      <c r="A437" s="57">
        <f t="shared" si="115"/>
        <v>27.894980833895577</v>
      </c>
      <c r="B437" s="12">
        <f t="shared" si="132"/>
        <v>4.4396240871681618</v>
      </c>
      <c r="C437" s="57" t="str">
        <f t="shared" si="116"/>
        <v>-64.0149871304511-42358.6149217883i</v>
      </c>
      <c r="D437" s="57" t="str">
        <f t="shared" si="117"/>
        <v>3.89999999924131-7169.74866225147i</v>
      </c>
      <c r="E437" s="57" t="str">
        <f t="shared" si="118"/>
        <v>162.469487149805-0.0124780818516316i</v>
      </c>
      <c r="F437" s="57" t="str">
        <f t="shared" si="119"/>
        <v>3.83983983939924-14951.9282356929i</v>
      </c>
      <c r="G437" s="57" t="str">
        <f t="shared" si="120"/>
        <v>0.99999999988526-0.0000107116726389868i</v>
      </c>
      <c r="H437" s="57" t="str">
        <f t="shared" si="121"/>
        <v>165.000040763969+0.317578111473636i</v>
      </c>
      <c r="I437" s="57" t="str">
        <f t="shared" si="122"/>
        <v>15.1827866188457-6959.70035004146i</v>
      </c>
      <c r="K437" s="57" t="str">
        <f t="shared" si="123"/>
        <v>0.072726985340448-0.000143884042477358i</v>
      </c>
      <c r="L437" s="57" t="str">
        <f t="shared" si="124"/>
        <v>0.000125-113.016213869109i</v>
      </c>
      <c r="M437" s="57" t="str">
        <f t="shared" si="125"/>
        <v>0.0015-54.4813724001236i</v>
      </c>
      <c r="N437" s="57">
        <f t="shared" si="126"/>
        <v>89.913411101788157</v>
      </c>
      <c r="O437" s="57">
        <f t="shared" si="127"/>
        <v>92.538844933608573</v>
      </c>
      <c r="P437" s="371">
        <f t="shared" si="128"/>
        <v>92.538844933608573</v>
      </c>
      <c r="Q437" s="371">
        <f t="shared" si="129"/>
        <v>-90.086588898211843</v>
      </c>
      <c r="R437" s="12">
        <f t="shared" si="130"/>
        <v>89.913411101788157</v>
      </c>
      <c r="S437" s="57">
        <f t="shared" si="131"/>
        <v>4.4396240871681621E-3</v>
      </c>
      <c r="T437" s="12">
        <f t="shared" si="114"/>
        <v>92.538844933608573</v>
      </c>
    </row>
    <row r="438" spans="1:20" x14ac:dyDescent="0.25">
      <c r="A438" s="57">
        <f t="shared" si="115"/>
        <v>28.000981761064381</v>
      </c>
      <c r="B438" s="12">
        <f t="shared" si="132"/>
        <v>4.456494658699401</v>
      </c>
      <c r="C438" s="57" t="str">
        <f t="shared" si="116"/>
        <v>-64.0149848402952-42198.2604725928i</v>
      </c>
      <c r="D438" s="57" t="str">
        <f t="shared" si="117"/>
        <v>3.89999999923556-7142.6067569891i</v>
      </c>
      <c r="E438" s="57" t="str">
        <f t="shared" si="118"/>
        <v>162.469486770516-0.0125254976784851i</v>
      </c>
      <c r="F438" s="57" t="str">
        <f t="shared" si="119"/>
        <v>3.83983983939592-14895.3259972167i</v>
      </c>
      <c r="G438" s="57" t="str">
        <f t="shared" si="120"/>
        <v>0.999999999884386-0.0000107523769950056i</v>
      </c>
      <c r="H438" s="57" t="str">
        <f t="shared" si="121"/>
        <v>165.000041074364+0.318784908534568i</v>
      </c>
      <c r="I438" s="57" t="str">
        <f t="shared" si="122"/>
        <v>15.1827866324599-6933.35359343012i</v>
      </c>
      <c r="K438" s="57" t="str">
        <f t="shared" si="123"/>
        <v>0.072726983152167-0.000144430797451232i</v>
      </c>
      <c r="L438" s="57" t="str">
        <f t="shared" si="124"/>
        <v>0.000125-112.588378032585i</v>
      </c>
      <c r="M438" s="57" t="str">
        <f t="shared" si="125"/>
        <v>0.0015-54.2751269178357i</v>
      </c>
      <c r="N438" s="57">
        <f t="shared" si="126"/>
        <v>89.913082065414471</v>
      </c>
      <c r="O438" s="57">
        <f t="shared" si="127"/>
        <v>92.50590096497811</v>
      </c>
      <c r="P438" s="371">
        <f t="shared" si="128"/>
        <v>92.50590096497811</v>
      </c>
      <c r="Q438" s="371">
        <f t="shared" si="129"/>
        <v>-90.086917934585529</v>
      </c>
      <c r="R438" s="12">
        <f t="shared" si="130"/>
        <v>89.913082065414471</v>
      </c>
      <c r="S438" s="57">
        <f t="shared" si="131"/>
        <v>4.4564946586994007E-3</v>
      </c>
      <c r="T438" s="12">
        <f t="shared" si="114"/>
        <v>92.50590096497811</v>
      </c>
    </row>
    <row r="439" spans="1:20" x14ac:dyDescent="0.25">
      <c r="A439" s="57">
        <f t="shared" si="115"/>
        <v>28.107385491756425</v>
      </c>
      <c r="B439" s="12">
        <f t="shared" si="132"/>
        <v>4.4734293384024584</v>
      </c>
      <c r="C439" s="57" t="str">
        <f t="shared" si="116"/>
        <v>-64.0149825327002-42038.5130595413i</v>
      </c>
      <c r="D439" s="57" t="str">
        <f t="shared" si="117"/>
        <v>3.89999999922974-7115.56760052289i</v>
      </c>
      <c r="E439" s="57" t="str">
        <f t="shared" si="118"/>
        <v>162.469486388339-0.0125730936753638i</v>
      </c>
      <c r="F439" s="57" t="str">
        <f t="shared" si="119"/>
        <v>3.83983983939254-14838.9380330056i</v>
      </c>
      <c r="G439" s="57" t="str">
        <f t="shared" si="120"/>
        <v>0.999999999883506-0.0000107932360275772i</v>
      </c>
      <c r="H439" s="57" t="str">
        <f t="shared" si="121"/>
        <v>165.000041387122+0.319996291427042i</v>
      </c>
      <c r="I439" s="57" t="str">
        <f t="shared" si="122"/>
        <v>15.1827866461774-6907.10657543786i</v>
      </c>
      <c r="K439" s="57" t="str">
        <f t="shared" si="123"/>
        <v>0.0727269809472235-0.000144979630043796i</v>
      </c>
      <c r="L439" s="57" t="str">
        <f t="shared" si="124"/>
        <v>0.000125-112.162161817678i</v>
      </c>
      <c r="M439" s="57" t="str">
        <f t="shared" si="125"/>
        <v>0.0015-54.0696622014703i</v>
      </c>
      <c r="N439" s="57">
        <f t="shared" si="126"/>
        <v>89.912751778719056</v>
      </c>
      <c r="O439" s="57">
        <f t="shared" si="127"/>
        <v>92.472956995268603</v>
      </c>
      <c r="P439" s="371">
        <f t="shared" si="128"/>
        <v>92.472956995268603</v>
      </c>
      <c r="Q439" s="371">
        <f t="shared" si="129"/>
        <v>-90.087248221280944</v>
      </c>
      <c r="R439" s="12">
        <f t="shared" si="130"/>
        <v>89.912751778719056</v>
      </c>
      <c r="S439" s="57">
        <f t="shared" si="131"/>
        <v>4.4734293384024581E-3</v>
      </c>
      <c r="T439" s="12">
        <f t="shared" si="114"/>
        <v>92.472956995268603</v>
      </c>
    </row>
    <row r="440" spans="1:20" x14ac:dyDescent="0.25">
      <c r="A440" s="57">
        <f t="shared" si="115"/>
        <v>28.214193556625101</v>
      </c>
      <c r="B440" s="12">
        <f t="shared" si="132"/>
        <v>4.490428369888388</v>
      </c>
      <c r="C440" s="57" t="str">
        <f t="shared" si="116"/>
        <v>-64.0149802075363-41879.3703846141i</v>
      </c>
      <c r="D440" s="57" t="str">
        <f t="shared" si="117"/>
        <v>3.89999999922385-7088.63080388546i</v>
      </c>
      <c r="E440" s="57" t="str">
        <f t="shared" si="118"/>
        <v>162.469486003253-0.0126208705267955i</v>
      </c>
      <c r="F440" s="57" t="str">
        <f t="shared" si="119"/>
        <v>3.8398398393891-14782.7635319i</v>
      </c>
      <c r="G440" s="57" t="str">
        <f t="shared" si="120"/>
        <v>0.999999999882619-0.0000108342503244723i</v>
      </c>
      <c r="H440" s="57" t="str">
        <f t="shared" si="121"/>
        <v>165.000041702261+0.321212277577258i</v>
      </c>
      <c r="I440" s="57" t="str">
        <f t="shared" si="122"/>
        <v>15.1827866599995-6880.9589184926i</v>
      </c>
      <c r="K440" s="57" t="str">
        <f t="shared" si="123"/>
        <v>0.0727269787254913-0.000145530548149433i</v>
      </c>
      <c r="L440" s="57" t="str">
        <f t="shared" si="124"/>
        <v>0.000125-111.737559093124i</v>
      </c>
      <c r="M440" s="57" t="str">
        <f t="shared" si="125"/>
        <v>0.0015-53.8649752953479i</v>
      </c>
      <c r="N440" s="57">
        <f t="shared" si="126"/>
        <v>89.912420236950837</v>
      </c>
      <c r="O440" s="57">
        <f t="shared" si="127"/>
        <v>92.440013024471966</v>
      </c>
      <c r="P440" s="371">
        <f t="shared" si="128"/>
        <v>92.440013024471966</v>
      </c>
      <c r="Q440" s="371">
        <f t="shared" si="129"/>
        <v>-90.087579763049163</v>
      </c>
      <c r="R440" s="12">
        <f t="shared" si="130"/>
        <v>89.912420236950837</v>
      </c>
      <c r="S440" s="57">
        <f t="shared" si="131"/>
        <v>4.4904283698883876E-3</v>
      </c>
      <c r="T440" s="12">
        <f t="shared" si="114"/>
        <v>92.440013024471966</v>
      </c>
    </row>
    <row r="441" spans="1:20" x14ac:dyDescent="0.25">
      <c r="A441" s="57">
        <f t="shared" si="115"/>
        <v>28.321407492140274</v>
      </c>
      <c r="B441" s="12">
        <f t="shared" si="132"/>
        <v>4.5074919976939638</v>
      </c>
      <c r="C441" s="57" t="str">
        <f t="shared" si="116"/>
        <v>-64.0149778646646-41720.8301584888i</v>
      </c>
      <c r="D441" s="57" t="str">
        <f t="shared" si="117"/>
        <v>3.89999999921794-7061.79597958197i</v>
      </c>
      <c r="E441" s="57" t="str">
        <f t="shared" si="118"/>
        <v>162.469485615232-0.0126688289199098i</v>
      </c>
      <c r="F441" s="57" t="str">
        <f t="shared" si="119"/>
        <v>3.83983983938568-14726.8016858107i</v>
      </c>
      <c r="G441" s="57" t="str">
        <f t="shared" si="120"/>
        <v>0.999999999881725-0.0000108754204756956i</v>
      </c>
      <c r="H441" s="57" t="str">
        <f t="shared" si="121"/>
        <v>165.000042019801+0.322432884477622i</v>
      </c>
      <c r="I441" s="57" t="str">
        <f t="shared" si="122"/>
        <v>15.1827866739269-6854.91024645152i</v>
      </c>
      <c r="K441" s="57" t="str">
        <f t="shared" si="123"/>
        <v>0.0727269764868415-0.000146083559692505i</v>
      </c>
      <c r="L441" s="57" t="str">
        <f t="shared" si="124"/>
        <v>0.000125-111.314563750871i</v>
      </c>
      <c r="M441" s="57" t="str">
        <f t="shared" si="125"/>
        <v>0.0015-53.661063254979i</v>
      </c>
      <c r="N441" s="57">
        <f t="shared" si="126"/>
        <v>89.912087435340766</v>
      </c>
      <c r="O441" s="57">
        <f t="shared" si="127"/>
        <v>92.407069052579587</v>
      </c>
      <c r="P441" s="371">
        <f t="shared" si="128"/>
        <v>92.407069052579587</v>
      </c>
      <c r="Q441" s="371">
        <f t="shared" si="129"/>
        <v>-90.087912564659234</v>
      </c>
      <c r="R441" s="12">
        <f t="shared" si="130"/>
        <v>89.912087435340766</v>
      </c>
      <c r="S441" s="57">
        <f t="shared" si="131"/>
        <v>4.5074919976939637E-3</v>
      </c>
      <c r="T441" s="12">
        <f t="shared" si="114"/>
        <v>92.407069052579587</v>
      </c>
    </row>
    <row r="442" spans="1:20" x14ac:dyDescent="0.25">
      <c r="A442" s="57">
        <f t="shared" si="115"/>
        <v>28.42902884061041</v>
      </c>
      <c r="B442" s="12">
        <f t="shared" si="132"/>
        <v>4.5246204672852013</v>
      </c>
      <c r="C442" s="57" t="str">
        <f t="shared" si="116"/>
        <v>-64.0149755039555-41562.8901005128i</v>
      </c>
      <c r="D442" s="57" t="str">
        <f t="shared" si="117"/>
        <v>3.89999999921201-7035.06274158448i</v>
      </c>
      <c r="E442" s="57" t="str">
        <f t="shared" si="118"/>
        <v>162.469485224259-0.0127169695444529i</v>
      </c>
      <c r="F442" s="57" t="str">
        <f t="shared" si="119"/>
        <v>3.83983983938224-14671.0516897078i</v>
      </c>
      <c r="G442" s="57" t="str">
        <f t="shared" si="120"/>
        <v>0.999999999880825-0.0000109167470734934i</v>
      </c>
      <c r="H442" s="57" t="str">
        <f t="shared" si="121"/>
        <v>165.000042339759+0.323658129687021i</v>
      </c>
      <c r="I442" s="57" t="str">
        <f t="shared" si="122"/>
        <v>15.1827866879605-6828.9601845957i</v>
      </c>
      <c r="K442" s="57" t="str">
        <f t="shared" si="123"/>
        <v>0.0727269742311455-0.000146638672627489i</v>
      </c>
      <c r="L442" s="57" t="str">
        <f t="shared" si="124"/>
        <v>0.000125-110.893169705988i</v>
      </c>
      <c r="M442" s="57" t="str">
        <f t="shared" si="125"/>
        <v>0.0015-53.4579231470204i</v>
      </c>
      <c r="N442" s="57">
        <f t="shared" si="126"/>
        <v>89.911753369101618</v>
      </c>
      <c r="O442" s="57">
        <f t="shared" si="127"/>
        <v>92.374125079583465</v>
      </c>
      <c r="P442" s="371">
        <f t="shared" si="128"/>
        <v>92.374125079583465</v>
      </c>
      <c r="Q442" s="371">
        <f t="shared" si="129"/>
        <v>-90.088246630898382</v>
      </c>
      <c r="R442" s="12">
        <f t="shared" si="130"/>
        <v>89.911753369101618</v>
      </c>
      <c r="S442" s="57">
        <f t="shared" si="131"/>
        <v>4.524620467285201E-3</v>
      </c>
      <c r="T442" s="12">
        <f t="shared" si="114"/>
        <v>92.374125079583465</v>
      </c>
    </row>
    <row r="443" spans="1:20" x14ac:dyDescent="0.25">
      <c r="A443" s="57">
        <f t="shared" si="115"/>
        <v>28.537059150204733</v>
      </c>
      <c r="B443" s="12">
        <f t="shared" si="132"/>
        <v>4.5418140250608854</v>
      </c>
      <c r="C443" s="57" t="str">
        <f t="shared" si="116"/>
        <v>-64.0149731252718-41405.5479386649i</v>
      </c>
      <c r="D443" s="57" t="str">
        <f t="shared" si="117"/>
        <v>3.899999999206-7008.43070532636i</v>
      </c>
      <c r="E443" s="57" t="str">
        <f t="shared" si="118"/>
        <v>162.469484830309-0.0127652930927787i</v>
      </c>
      <c r="F443" s="57" t="str">
        <f t="shared" si="119"/>
        <v>3.83983983937875-14615.5127416088i</v>
      </c>
      <c r="G443" s="57" t="str">
        <f t="shared" si="120"/>
        <v>0.999999999879917-0.0000109582307123627i</v>
      </c>
      <c r="H443" s="57" t="str">
        <f t="shared" si="121"/>
        <v>165.000042662152+0.324888030831054i</v>
      </c>
      <c r="I443" s="57" t="str">
        <f t="shared" si="122"/>
        <v>15.1827867021006-6803.1083596247i</v>
      </c>
      <c r="K443" s="57" t="str">
        <f t="shared" si="123"/>
        <v>0.0727269719582744-0.000147195894939082i</v>
      </c>
      <c r="L443" s="57" t="str">
        <f t="shared" si="124"/>
        <v>0.000125-110.473370896581i</v>
      </c>
      <c r="M443" s="57" t="str">
        <f t="shared" si="125"/>
        <v>0.0015-53.2555520492333i</v>
      </c>
      <c r="N443" s="57">
        <f t="shared" si="126"/>
        <v>89.911418033428035</v>
      </c>
      <c r="O443" s="57">
        <f t="shared" si="127"/>
        <v>92.34118110547513</v>
      </c>
      <c r="P443" s="371">
        <f t="shared" si="128"/>
        <v>92.34118110547513</v>
      </c>
      <c r="Q443" s="371">
        <f t="shared" si="129"/>
        <v>-90.088581966571965</v>
      </c>
      <c r="R443" s="12">
        <f t="shared" si="130"/>
        <v>89.911418033428035</v>
      </c>
      <c r="S443" s="57">
        <f t="shared" si="131"/>
        <v>4.5418140250608856E-3</v>
      </c>
      <c r="T443" s="12">
        <f t="shared" si="114"/>
        <v>92.34118110547513</v>
      </c>
    </row>
    <row r="444" spans="1:20" x14ac:dyDescent="0.25">
      <c r="A444" s="57">
        <f t="shared" si="115"/>
        <v>28.645499974975511</v>
      </c>
      <c r="B444" s="12">
        <f t="shared" si="132"/>
        <v>4.5590729183561169</v>
      </c>
      <c r="C444" s="57" t="str">
        <f t="shared" si="116"/>
        <v>-64.014970728475-41248.8014095249i</v>
      </c>
      <c r="D444" s="57" t="str">
        <f t="shared" si="117"/>
        <v>3.89999999919995-6981.89948769683i</v>
      </c>
      <c r="E444" s="57" t="str">
        <f t="shared" si="118"/>
        <v>162.46948443336-0.0128138002598775i</v>
      </c>
      <c r="F444" s="57" t="str">
        <f t="shared" si="119"/>
        <v>3.83983983937523-14560.1840425675i</v>
      </c>
      <c r="G444" s="57" t="str">
        <f t="shared" si="120"/>
        <v>0.999999999879003-0.0000109998719890596i</v>
      </c>
      <c r="H444" s="57" t="str">
        <f t="shared" si="121"/>
        <v>165.000042987001+0.32612260560231i</v>
      </c>
      <c r="I444" s="57" t="str">
        <f t="shared" si="122"/>
        <v>15.1827867163486-6777.35439965152i</v>
      </c>
      <c r="K444" s="57" t="str">
        <f t="shared" si="123"/>
        <v>0.0727269696680963-0.00014775523464231i</v>
      </c>
      <c r="L444" s="57" t="str">
        <f t="shared" si="124"/>
        <v>0.000125-110.055161283703i</v>
      </c>
      <c r="M444" s="57" t="str">
        <f t="shared" si="125"/>
        <v>0.0015-53.0539470504415i</v>
      </c>
      <c r="N444" s="57">
        <f t="shared" si="126"/>
        <v>89.911081423496285</v>
      </c>
      <c r="O444" s="57">
        <f t="shared" si="127"/>
        <v>92.308237130246027</v>
      </c>
      <c r="P444" s="371">
        <f t="shared" si="128"/>
        <v>92.308237130246027</v>
      </c>
      <c r="Q444" s="371">
        <f t="shared" si="129"/>
        <v>-90.088918576503715</v>
      </c>
      <c r="R444" s="12">
        <f t="shared" si="130"/>
        <v>89.911081423496285</v>
      </c>
      <c r="S444" s="57">
        <f t="shared" si="131"/>
        <v>4.5590729183561168E-3</v>
      </c>
      <c r="T444" s="12">
        <f t="shared" si="114"/>
        <v>92.308237130246027</v>
      </c>
    </row>
    <row r="445" spans="1:20" x14ac:dyDescent="0.25">
      <c r="A445" s="57">
        <f t="shared" si="115"/>
        <v>28.754352874880418</v>
      </c>
      <c r="B445" s="12">
        <f t="shared" si="132"/>
        <v>4.5763973954458699</v>
      </c>
      <c r="C445" s="57" t="str">
        <f t="shared" si="116"/>
        <v>-64.0149683134292-41092.6482582415i</v>
      </c>
      <c r="D445" s="57" t="str">
        <f t="shared" si="117"/>
        <v>3.89999999919387-6955.46870703543i</v>
      </c>
      <c r="E445" s="57" t="str">
        <f t="shared" si="118"/>
        <v>162.469484033388-0.0128624917433809i</v>
      </c>
      <c r="F445" s="57" t="str">
        <f t="shared" si="119"/>
        <v>3.83983983937171-14505.0647966618i</v>
      </c>
      <c r="G445" s="57" t="str">
        <f t="shared" si="120"/>
        <v>0.999999999878082-0.0000110416715026079i</v>
      </c>
      <c r="H445" s="57" t="str">
        <f t="shared" si="121"/>
        <v>165.000043314323+0.327361871760608i</v>
      </c>
      <c r="I445" s="57" t="str">
        <f t="shared" si="122"/>
        <v>15.1827867307052-6751.69793419665i</v>
      </c>
      <c r="K445" s="57" t="str">
        <f t="shared" si="123"/>
        <v>0.0727269673604802-0.000148316699782656i</v>
      </c>
      <c r="L445" s="57" t="str">
        <f t="shared" si="124"/>
        <v>0.000125-109.638534851268i</v>
      </c>
      <c r="M445" s="57" t="str">
        <f t="shared" si="125"/>
        <v>0.0015-52.8531052504897i</v>
      </c>
      <c r="N445" s="57">
        <f t="shared" si="126"/>
        <v>89.910743534464444</v>
      </c>
      <c r="O445" s="57">
        <f t="shared" si="127"/>
        <v>92.275293153887631</v>
      </c>
      <c r="P445" s="371">
        <f t="shared" si="128"/>
        <v>92.275293153887631</v>
      </c>
      <c r="Q445" s="371">
        <f t="shared" si="129"/>
        <v>-90.089256465535556</v>
      </c>
      <c r="R445" s="12">
        <f t="shared" si="130"/>
        <v>89.910743534464444</v>
      </c>
      <c r="S445" s="57">
        <f t="shared" si="131"/>
        <v>4.5763973954458699E-3</v>
      </c>
      <c r="T445" s="12">
        <f t="shared" si="114"/>
        <v>92.275293153887631</v>
      </c>
    </row>
    <row r="446" spans="1:20" x14ac:dyDescent="0.25">
      <c r="A446" s="57">
        <f t="shared" si="115"/>
        <v>28.863619415804962</v>
      </c>
      <c r="B446" s="12">
        <f t="shared" si="132"/>
        <v>4.5937877055485643</v>
      </c>
      <c r="C446" s="57" t="str">
        <f t="shared" si="116"/>
        <v>-64.0149658799919-40937.0862384983i</v>
      </c>
      <c r="D446" s="57" t="str">
        <f t="shared" si="117"/>
        <v>3.89999999918772-6929.13798312649i</v>
      </c>
      <c r="E446" s="57" t="str">
        <f t="shared" si="118"/>
        <v>162.469483630367-0.0129113682435599i</v>
      </c>
      <c r="F446" s="57" t="str">
        <f t="shared" si="119"/>
        <v>3.83983983936813-14450.1542109829i</v>
      </c>
      <c r="G446" s="57" t="str">
        <f t="shared" si="120"/>
        <v>0.999999999877153-0.0000110836298543075i</v>
      </c>
      <c r="H446" s="57" t="str">
        <f t="shared" si="121"/>
        <v>165.000043644137+0.328605847133244i</v>
      </c>
      <c r="I446" s="57" t="str">
        <f t="shared" si="122"/>
        <v>15.1827867451709-6726.13859418327i</v>
      </c>
      <c r="K446" s="57" t="str">
        <f t="shared" si="123"/>
        <v>0.0727269650352931-0.000148880298436165i</v>
      </c>
      <c r="L446" s="57" t="str">
        <f t="shared" si="124"/>
        <v>0.000125-109.223485605965i</v>
      </c>
      <c r="M446" s="57" t="str">
        <f t="shared" si="125"/>
        <v>0.0015-52.6530237602008i</v>
      </c>
      <c r="N446" s="57">
        <f t="shared" si="126"/>
        <v>89.910404361472118</v>
      </c>
      <c r="O446" s="57">
        <f t="shared" si="127"/>
        <v>92.242349176391173</v>
      </c>
      <c r="P446" s="371">
        <f t="shared" si="128"/>
        <v>92.242349176391173</v>
      </c>
      <c r="Q446" s="371">
        <f t="shared" si="129"/>
        <v>-90.089595638527882</v>
      </c>
      <c r="R446" s="12">
        <f t="shared" si="130"/>
        <v>89.910404361472118</v>
      </c>
      <c r="S446" s="57">
        <f t="shared" si="131"/>
        <v>4.5937877055485642E-3</v>
      </c>
      <c r="T446" s="12">
        <f t="shared" si="114"/>
        <v>92.242349176391173</v>
      </c>
    </row>
    <row r="447" spans="1:20" x14ac:dyDescent="0.25">
      <c r="A447" s="57">
        <f t="shared" si="115"/>
        <v>28.973301169585021</v>
      </c>
      <c r="B447" s="12">
        <f t="shared" si="132"/>
        <v>4.6112440988296486</v>
      </c>
      <c r="C447" s="57" t="str">
        <f t="shared" si="116"/>
        <v>-64.0149634280277-40782.1131124854i</v>
      </c>
      <c r="D447" s="57" t="str">
        <f t="shared" si="117"/>
        <v>3.89999999918153-6902.90693719374i</v>
      </c>
      <c r="E447" s="57" t="str">
        <f t="shared" si="118"/>
        <v>162.469483224281-0.0129604304633608i</v>
      </c>
      <c r="F447" s="57" t="str">
        <f t="shared" si="119"/>
        <v>3.83983983936454-14395.4514956236i</v>
      </c>
      <c r="G447" s="57" t="str">
        <f t="shared" si="120"/>
        <v>0.999999999876218-0.0000111257476477435i</v>
      </c>
      <c r="H447" s="57" t="str">
        <f t="shared" si="121"/>
        <v>165.000043976462+0.329854549615271i</v>
      </c>
      <c r="I447" s="57" t="str">
        <f t="shared" si="122"/>
        <v>15.1827867597467-6700.67601193167i</v>
      </c>
      <c r="K447" s="57" t="str">
        <f t="shared" si="123"/>
        <v>0.0727269626924013-0.000149446038709564i</v>
      </c>
      <c r="L447" s="57" t="str">
        <f t="shared" si="124"/>
        <v>0.000125-108.810007577172i</v>
      </c>
      <c r="M447" s="57" t="str">
        <f t="shared" si="125"/>
        <v>0.0015-52.453699701336i</v>
      </c>
      <c r="N447" s="57">
        <f t="shared" si="126"/>
        <v>89.910063899640491</v>
      </c>
      <c r="O447" s="57">
        <f t="shared" si="127"/>
        <v>92.209405197748424</v>
      </c>
      <c r="P447" s="371">
        <f t="shared" si="128"/>
        <v>92.209405197748424</v>
      </c>
      <c r="Q447" s="371">
        <f t="shared" si="129"/>
        <v>-90.089936100359509</v>
      </c>
      <c r="R447" s="12">
        <f t="shared" si="130"/>
        <v>89.910063899640491</v>
      </c>
      <c r="S447" s="57">
        <f t="shared" si="131"/>
        <v>4.6112440988296489E-3</v>
      </c>
      <c r="T447" s="12">
        <f t="shared" si="114"/>
        <v>92.209405197748424</v>
      </c>
    </row>
    <row r="448" spans="1:20" x14ac:dyDescent="0.25">
      <c r="A448" s="57">
        <f t="shared" si="115"/>
        <v>29.083399714029447</v>
      </c>
      <c r="B448" s="12">
        <f t="shared" si="132"/>
        <v>4.6287668264052018</v>
      </c>
      <c r="C448" s="57" t="str">
        <f t="shared" si="116"/>
        <v>-64.014960957392-40627.7266508606i</v>
      </c>
      <c r="D448" s="57" t="str">
        <f t="shared" si="117"/>
        <v>3.89999999917532-6876.77519189474i</v>
      </c>
      <c r="E448" s="57" t="str">
        <f t="shared" si="118"/>
        <v>162.469482815102-0.0130096791083866i</v>
      </c>
      <c r="F448" s="57" t="str">
        <f t="shared" si="119"/>
        <v>3.83983983936093-14340.955863667i</v>
      </c>
      <c r="G448" s="57" t="str">
        <f t="shared" si="120"/>
        <v>0.999999999875275-0.0000111680254887944i</v>
      </c>
      <c r="H448" s="57" t="str">
        <f t="shared" si="121"/>
        <v>165.000044311319+0.331107997169742i</v>
      </c>
      <c r="I448" s="57" t="str">
        <f t="shared" si="122"/>
        <v>15.1827867744338-6675.30982115417i</v>
      </c>
      <c r="K448" s="57" t="str">
        <f t="shared" si="123"/>
        <v>0.0727269603316692-0.000150013928740379i</v>
      </c>
      <c r="L448" s="57" t="str">
        <f t="shared" si="124"/>
        <v>0.000125-108.398094816868i</v>
      </c>
      <c r="M448" s="57" t="str">
        <f t="shared" si="125"/>
        <v>0.0015-52.2551302065509i</v>
      </c>
      <c r="N448" s="57">
        <f t="shared" si="126"/>
        <v>89.90972214407212</v>
      </c>
      <c r="O448" s="57">
        <f t="shared" si="127"/>
        <v>92.176461217950262</v>
      </c>
      <c r="P448" s="371">
        <f t="shared" si="128"/>
        <v>92.176461217950262</v>
      </c>
      <c r="Q448" s="371">
        <f t="shared" si="129"/>
        <v>-90.09027785592788</v>
      </c>
      <c r="R448" s="12">
        <f t="shared" si="130"/>
        <v>89.90972214407212</v>
      </c>
      <c r="S448" s="57">
        <f t="shared" si="131"/>
        <v>4.6287668264052015E-3</v>
      </c>
      <c r="T448" s="12">
        <f t="shared" si="114"/>
        <v>92.176461217950262</v>
      </c>
    </row>
    <row r="449" spans="1:20" x14ac:dyDescent="0.25">
      <c r="A449" s="57">
        <f t="shared" si="115"/>
        <v>29.193916632942756</v>
      </c>
      <c r="B449" s="12">
        <f t="shared" si="132"/>
        <v>4.6463561403455413</v>
      </c>
      <c r="C449" s="57" t="str">
        <f t="shared" si="116"/>
        <v>-64.014958467945-40473.9246327239i</v>
      </c>
      <c r="D449" s="57" t="str">
        <f t="shared" si="117"/>
        <v>3.89999999916902-6850.74237131556i</v>
      </c>
      <c r="E449" s="57" t="str">
        <f t="shared" si="118"/>
        <v>162.469482402808-0.0130591148869272i</v>
      </c>
      <c r="F449" s="57" t="str">
        <f t="shared" si="119"/>
        <v>3.83983983935726-14286.666531175i</v>
      </c>
      <c r="G449" s="57" t="str">
        <f t="shared" si="120"/>
        <v>0.999999999874325-0.0000112104639856411i</v>
      </c>
      <c r="H449" s="57" t="str">
        <f t="shared" si="121"/>
        <v>165.000044648725+0.33236620782796i</v>
      </c>
      <c r="I449" s="57" t="str">
        <f t="shared" si="122"/>
        <v>15.1827867892324-6650.03965694942i</v>
      </c>
      <c r="K449" s="57" t="str">
        <f t="shared" si="123"/>
        <v>0.0727269579529622-0.000150583976697054i</v>
      </c>
      <c r="L449" s="57" t="str">
        <f t="shared" si="124"/>
        <v>0.000125-107.98774139955i</v>
      </c>
      <c r="M449" s="57" t="str">
        <f t="shared" si="125"/>
        <v>0.0015-52.0573124193575i</v>
      </c>
      <c r="N449" s="57">
        <f t="shared" si="126"/>
        <v>89.909379089851072</v>
      </c>
      <c r="O449" s="57">
        <f t="shared" si="127"/>
        <v>92.143517236988117</v>
      </c>
      <c r="P449" s="371">
        <f t="shared" si="128"/>
        <v>92.143517236988117</v>
      </c>
      <c r="Q449" s="371">
        <f t="shared" si="129"/>
        <v>-90.090620910148928</v>
      </c>
      <c r="R449" s="12">
        <f t="shared" si="130"/>
        <v>89.909379089851072</v>
      </c>
      <c r="S449" s="57">
        <f t="shared" si="131"/>
        <v>4.6463561403455415E-3</v>
      </c>
      <c r="T449" s="12">
        <f t="shared" si="114"/>
        <v>92.143517236988117</v>
      </c>
    </row>
    <row r="450" spans="1:20" x14ac:dyDescent="0.25">
      <c r="A450" s="57">
        <f t="shared" si="115"/>
        <v>29.304853516147936</v>
      </c>
      <c r="B450" s="12">
        <f t="shared" si="132"/>
        <v>4.6640122936788542</v>
      </c>
      <c r="C450" s="57" t="str">
        <f t="shared" si="116"/>
        <v>-64.0149559595427-40320.7048455814i</v>
      </c>
      <c r="D450" s="57" t="str">
        <f t="shared" si="117"/>
        <v>3.89999999916271-6824.80810096539i</v>
      </c>
      <c r="E450" s="57" t="str">
        <f t="shared" si="118"/>
        <v>162.469481987375-0.0131087385099604i</v>
      </c>
      <c r="F450" s="57" t="str">
        <f t="shared" si="119"/>
        <v>3.83983983935361-14232.5827171775i</v>
      </c>
      <c r="G450" s="57" t="str">
        <f t="shared" si="120"/>
        <v>0.999999999873369-0.0000112530637487758i</v>
      </c>
      <c r="H450" s="57" t="str">
        <f t="shared" si="121"/>
        <v>165.0000449887+0.333629199689755i</v>
      </c>
      <c r="I450" s="57" t="str">
        <f t="shared" si="122"/>
        <v>15.1827868041437-6624.86515579775i</v>
      </c>
      <c r="K450" s="57" t="str">
        <f t="shared" si="123"/>
        <v>0.0727269555561427-0.000151156190779061i</v>
      </c>
      <c r="L450" s="57" t="str">
        <f t="shared" si="124"/>
        <v>0.000125-107.578941422146i</v>
      </c>
      <c r="M450" s="57" t="str">
        <f t="shared" si="125"/>
        <v>0.0015-51.86024349408i</v>
      </c>
      <c r="N450" s="57">
        <f t="shared" si="126"/>
        <v>89.909034732042642</v>
      </c>
      <c r="O450" s="57">
        <f t="shared" si="127"/>
        <v>92.11057325485308</v>
      </c>
      <c r="P450" s="371">
        <f t="shared" si="128"/>
        <v>92.11057325485308</v>
      </c>
      <c r="Q450" s="371">
        <f t="shared" si="129"/>
        <v>-90.090965267957358</v>
      </c>
      <c r="R450" s="12">
        <f t="shared" si="130"/>
        <v>89.909034732042642</v>
      </c>
      <c r="S450" s="57">
        <f t="shared" si="131"/>
        <v>4.6640122936788542E-3</v>
      </c>
      <c r="T450" s="12">
        <f t="shared" si="114"/>
        <v>92.11057325485308</v>
      </c>
    </row>
    <row r="451" spans="1:20" x14ac:dyDescent="0.25">
      <c r="A451" s="57">
        <f t="shared" si="115"/>
        <v>29.416211959509297</v>
      </c>
      <c r="B451" s="12">
        <f t="shared" si="132"/>
        <v>4.6817355403948335</v>
      </c>
      <c r="C451" s="57" t="str">
        <f t="shared" si="116"/>
        <v>-64.0149534320397-40168.065085314i</v>
      </c>
      <c r="D451" s="57" t="str">
        <f t="shared" si="117"/>
        <v>3.89999999915631-6798.97200777097i</v>
      </c>
      <c r="E451" s="57" t="str">
        <f t="shared" si="118"/>
        <v>162.469481568776-0.0131585506911607i</v>
      </c>
      <c r="F451" s="57" t="str">
        <f t="shared" si="119"/>
        <v>3.83983983934989-14178.7036436606i</v>
      </c>
      <c r="G451" s="57" t="str">
        <f t="shared" si="120"/>
        <v>0.999999999872404-0.0000112958253910103i</v>
      </c>
      <c r="H451" s="57" t="str">
        <f t="shared" si="121"/>
        <v>165.000045331263+0.334896990923744i</v>
      </c>
      <c r="I451" s="57" t="str">
        <f t="shared" si="122"/>
        <v>15.1827868191688-6599.78595555543i</v>
      </c>
      <c r="K451" s="57" t="str">
        <f t="shared" si="123"/>
        <v>0.072726953141073-0.000151730579217028i</v>
      </c>
      <c r="L451" s="57" t="str">
        <f t="shared" si="124"/>
        <v>0.000125-107.171689003931i</v>
      </c>
      <c r="M451" s="57" t="str">
        <f t="shared" si="125"/>
        <v>0.0015-51.6639205958158i</v>
      </c>
      <c r="N451" s="57">
        <f t="shared" si="126"/>
        <v>89.908689065693423</v>
      </c>
      <c r="O451" s="57">
        <f t="shared" si="127"/>
        <v>92.077629271536011</v>
      </c>
      <c r="P451" s="371">
        <f t="shared" si="128"/>
        <v>92.077629271536011</v>
      </c>
      <c r="Q451" s="371">
        <f t="shared" si="129"/>
        <v>-90.091310934306577</v>
      </c>
      <c r="R451" s="12">
        <f t="shared" si="130"/>
        <v>89.908689065693423</v>
      </c>
      <c r="S451" s="57">
        <f t="shared" si="131"/>
        <v>4.6817355403948333E-3</v>
      </c>
      <c r="T451" s="12">
        <f t="shared" si="114"/>
        <v>92.077629271536011</v>
      </c>
    </row>
    <row r="452" spans="1:20" x14ac:dyDescent="0.25">
      <c r="A452" s="57">
        <f t="shared" si="115"/>
        <v>29.527993564955434</v>
      </c>
      <c r="B452" s="12">
        <f t="shared" si="132"/>
        <v>4.699526135448334</v>
      </c>
      <c r="C452" s="57" t="str">
        <f t="shared" si="116"/>
        <v>-64.0149508852916-40016.003156149i</v>
      </c>
      <c r="D452" s="57" t="str">
        <f t="shared" si="117"/>
        <v>3.89999999914991-6773.23372007148i</v>
      </c>
      <c r="E452" s="57" t="str">
        <f t="shared" si="118"/>
        <v>162.469481146992-0.0132085521469186i</v>
      </c>
      <c r="F452" s="57" t="str">
        <f t="shared" si="119"/>
        <v>3.83983983934618-14125.0285355558i</v>
      </c>
      <c r="G452" s="57" t="str">
        <f t="shared" si="120"/>
        <v>0.999999999871433-0.0000113387495274851i</v>
      </c>
      <c r="H452" s="57" t="str">
        <f t="shared" si="121"/>
        <v>165.000045676436+0.336169599767567i</v>
      </c>
      <c r="I452" s="57" t="str">
        <f t="shared" si="122"/>
        <v>15.1827868343081-6574.80169544989i</v>
      </c>
      <c r="K452" s="57" t="str">
        <f t="shared" si="123"/>
        <v>0.0727269507076139-0.000152307150272846i</v>
      </c>
      <c r="L452" s="57" t="str">
        <f t="shared" si="124"/>
        <v>0.000125-106.765978286442i</v>
      </c>
      <c r="M452" s="57" t="str">
        <f t="shared" si="125"/>
        <v>0.0015-51.4683409003942i</v>
      </c>
      <c r="N452" s="57">
        <f t="shared" si="126"/>
        <v>89.908342085831165</v>
      </c>
      <c r="O452" s="57">
        <f t="shared" si="127"/>
        <v>92.044685287028202</v>
      </c>
      <c r="P452" s="371">
        <f t="shared" si="128"/>
        <v>92.044685287028202</v>
      </c>
      <c r="Q452" s="371">
        <f t="shared" si="129"/>
        <v>-90.091657914168835</v>
      </c>
      <c r="R452" s="12">
        <f t="shared" si="130"/>
        <v>89.908342085831165</v>
      </c>
      <c r="S452" s="57">
        <f t="shared" si="131"/>
        <v>4.6995261354483338E-3</v>
      </c>
      <c r="T452" s="12">
        <f t="shared" si="114"/>
        <v>92.044685287028202</v>
      </c>
    </row>
    <row r="453" spans="1:20" x14ac:dyDescent="0.25">
      <c r="A453" s="57">
        <f t="shared" si="115"/>
        <v>29.640199940502267</v>
      </c>
      <c r="B453" s="12">
        <f t="shared" si="132"/>
        <v>4.7173843347630378</v>
      </c>
      <c r="C453" s="57" t="str">
        <f t="shared" si="116"/>
        <v>-64.014948319151-39864.5168706234i</v>
      </c>
      <c r="D453" s="57" t="str">
        <f t="shared" si="117"/>
        <v>3.89999999914342-6747.59286761298i</v>
      </c>
      <c r="E453" s="57" t="str">
        <f t="shared" si="118"/>
        <v>162.469480721995-0.0132587435963425i</v>
      </c>
      <c r="F453" s="57" t="str">
        <f t="shared" si="119"/>
        <v>3.8398398393424-14071.5566207285i</v>
      </c>
      <c r="G453" s="57" t="str">
        <f t="shared" si="120"/>
        <v>0.999999999870454-0.0000113818367756784i</v>
      </c>
      <c r="H453" s="57" t="str">
        <f t="shared" si="121"/>
        <v>165.000046024236+0.337447044528183i</v>
      </c>
      <c r="I453" s="57" t="str">
        <f t="shared" si="122"/>
        <v>15.1827868495627-6549.91201607395i</v>
      </c>
      <c r="K453" s="57" t="str">
        <f t="shared" si="123"/>
        <v>0.0727269482556256-0.000152885912239798i</v>
      </c>
      <c r="L453" s="57" t="str">
        <f t="shared" si="124"/>
        <v>0.000125-106.361803433395i</v>
      </c>
      <c r="M453" s="57" t="str">
        <f t="shared" si="125"/>
        <v>0.0015-51.2735015943358i</v>
      </c>
      <c r="N453" s="57">
        <f t="shared" si="126"/>
        <v>89.907993787464747</v>
      </c>
      <c r="O453" s="57">
        <f t="shared" si="127"/>
        <v>92.011741301320384</v>
      </c>
      <c r="P453" s="371">
        <f t="shared" si="128"/>
        <v>92.011741301320384</v>
      </c>
      <c r="Q453" s="371">
        <f t="shared" si="129"/>
        <v>-90.092006212535253</v>
      </c>
      <c r="R453" s="12">
        <f t="shared" si="130"/>
        <v>89.907993787464747</v>
      </c>
      <c r="S453" s="57">
        <f t="shared" si="131"/>
        <v>4.7173843347630374E-3</v>
      </c>
      <c r="T453" s="12">
        <f t="shared" si="114"/>
        <v>92.011741301320384</v>
      </c>
    </row>
    <row r="454" spans="1:20" x14ac:dyDescent="0.25">
      <c r="A454" s="57">
        <f t="shared" si="115"/>
        <v>29.752832700276173</v>
      </c>
      <c r="B454" s="12">
        <f t="shared" si="132"/>
        <v>4.7353103952351372</v>
      </c>
      <c r="C454" s="57" t="str">
        <f t="shared" si="116"/>
        <v>-64.0149457334723-39713.6040495569i</v>
      </c>
      <c r="D454" s="57" t="str">
        <f t="shared" si="117"/>
        <v>3.89999999913691-6722.04908154321i</v>
      </c>
      <c r="E454" s="57" t="str">
        <f t="shared" si="118"/>
        <v>162.469480293764-0.0133091257612776i</v>
      </c>
      <c r="F454" s="57" t="str">
        <f t="shared" si="119"/>
        <v>3.83983983933862-14018.2871299674i</v>
      </c>
      <c r="G454" s="57" t="str">
        <f t="shared" si="120"/>
        <v>0.999999999869467-0.0000114250877554148i</v>
      </c>
      <c r="H454" s="57" t="str">
        <f t="shared" si="121"/>
        <v>165.000046374685+0.338729343582109i</v>
      </c>
      <c r="I454" s="57" t="str">
        <f t="shared" si="122"/>
        <v>15.1827868649335-6525.11655938138i</v>
      </c>
      <c r="K454" s="57" t="str">
        <f t="shared" si="123"/>
        <v>0.0727269457849668-0.000153466873442672i</v>
      </c>
      <c r="L454" s="57" t="str">
        <f t="shared" si="124"/>
        <v>0.000125-105.959158630599i</v>
      </c>
      <c r="M454" s="57" t="str">
        <f t="shared" si="125"/>
        <v>0.0015-51.0793998748116i</v>
      </c>
      <c r="N454" s="57">
        <f t="shared" si="126"/>
        <v>89.907644165584102</v>
      </c>
      <c r="O454" s="57">
        <f t="shared" si="127"/>
        <v>91.978797314403579</v>
      </c>
      <c r="P454" s="371">
        <f t="shared" si="128"/>
        <v>91.978797314403579</v>
      </c>
      <c r="Q454" s="371">
        <f t="shared" si="129"/>
        <v>-90.092355834415898</v>
      </c>
      <c r="R454" s="12">
        <f t="shared" si="130"/>
        <v>89.907644165584102</v>
      </c>
      <c r="S454" s="57">
        <f t="shared" si="131"/>
        <v>4.7353103952351375E-3</v>
      </c>
      <c r="T454" s="12">
        <f t="shared" si="114"/>
        <v>91.978797314403579</v>
      </c>
    </row>
    <row r="455" spans="1:20" x14ac:dyDescent="0.25">
      <c r="A455" s="57">
        <f t="shared" si="115"/>
        <v>29.865893464537226</v>
      </c>
      <c r="B455" s="12">
        <f t="shared" si="132"/>
        <v>4.7533045747370313</v>
      </c>
      <c r="C455" s="57" t="str">
        <f t="shared" si="116"/>
        <v>-64.0149431281046-39563.2625220175i</v>
      </c>
      <c r="D455" s="57" t="str">
        <f t="shared" si="117"/>
        <v>3.89999999913033-6696.60199440626i</v>
      </c>
      <c r="E455" s="57" t="str">
        <f t="shared" si="118"/>
        <v>162.469479862271-0.0133596993662968i</v>
      </c>
      <c r="F455" s="57" t="str">
        <f t="shared" si="119"/>
        <v>3.83983983933481-13965.219296973i</v>
      </c>
      <c r="G455" s="57" t="str">
        <f t="shared" si="120"/>
        <v>0.999999999868473-0.0000114685030888739i</v>
      </c>
      <c r="H455" s="57" t="str">
        <f t="shared" si="121"/>
        <v>165.000046727803+0.340016515375702i</v>
      </c>
      <c r="I455" s="57" t="str">
        <f t="shared" si="122"/>
        <v>15.1827868804215-6500.4149686812i</v>
      </c>
      <c r="K455" s="57" t="str">
        <f t="shared" si="123"/>
        <v>0.0727269432954955-0.000154050042237884i</v>
      </c>
      <c r="L455" s="57" t="str">
        <f t="shared" si="124"/>
        <v>0.000125-105.558038085873i</v>
      </c>
      <c r="M455" s="57" t="str">
        <f t="shared" si="125"/>
        <v>0.0015-50.886032949603i</v>
      </c>
      <c r="N455" s="57">
        <f t="shared" si="126"/>
        <v>89.907293215160038</v>
      </c>
      <c r="O455" s="57">
        <f t="shared" si="127"/>
        <v>91.945853326268463</v>
      </c>
      <c r="P455" s="371">
        <f t="shared" si="128"/>
        <v>91.945853326268463</v>
      </c>
      <c r="Q455" s="371">
        <f t="shared" si="129"/>
        <v>-90.092706784839962</v>
      </c>
      <c r="R455" s="12">
        <f t="shared" si="130"/>
        <v>89.907293215160038</v>
      </c>
      <c r="S455" s="57">
        <f t="shared" si="131"/>
        <v>4.7533045747370313E-3</v>
      </c>
      <c r="T455" s="12">
        <f t="shared" si="114"/>
        <v>91.945853326268463</v>
      </c>
    </row>
    <row r="456" spans="1:20" x14ac:dyDescent="0.25">
      <c r="A456" s="57">
        <f t="shared" si="115"/>
        <v>29.97938385970247</v>
      </c>
      <c r="B456" s="12">
        <f t="shared" si="132"/>
        <v>4.771367132121032</v>
      </c>
      <c r="C456" s="57" t="str">
        <f t="shared" si="116"/>
        <v>-64.0149405028977-39413.4901252917i</v>
      </c>
      <c r="D456" s="57" t="str">
        <f t="shared" si="117"/>
        <v>3.89999999912371-6671.25124013718i</v>
      </c>
      <c r="E456" s="57" t="str">
        <f t="shared" si="118"/>
        <v>162.469479427492-0.0134104651387392i</v>
      </c>
      <c r="F456" s="57" t="str">
        <f t="shared" si="119"/>
        <v>3.83983983933095-13912.3523583466i</v>
      </c>
      <c r="G456" s="57" t="str">
        <f t="shared" si="120"/>
        <v>0.999999999867472-0.0000115120834006i</v>
      </c>
      <c r="H456" s="57" t="str">
        <f t="shared" si="121"/>
        <v>165.000047083609+0.341308578425401i</v>
      </c>
      <c r="I456" s="57" t="str">
        <f t="shared" si="122"/>
        <v>15.1827868960272-6475.80688863264i</v>
      </c>
      <c r="K456" s="57" t="str">
        <f t="shared" si="123"/>
        <v>0.0727269407870685-0.000154635427013594i</v>
      </c>
      <c r="L456" s="57" t="str">
        <f t="shared" si="124"/>
        <v>0.000125-105.158436028963i</v>
      </c>
      <c r="M456" s="57" t="str">
        <f t="shared" si="125"/>
        <v>0.0015-50.6933980370623i</v>
      </c>
      <c r="N456" s="57">
        <f t="shared" si="126"/>
        <v>89.906940931144391</v>
      </c>
      <c r="O456" s="57">
        <f t="shared" si="127"/>
        <v>91.912909336905756</v>
      </c>
      <c r="P456" s="371">
        <f t="shared" si="128"/>
        <v>91.912909336905756</v>
      </c>
      <c r="Q456" s="371">
        <f t="shared" si="129"/>
        <v>-90.093059068855609</v>
      </c>
      <c r="R456" s="12">
        <f t="shared" si="130"/>
        <v>89.906940931144391</v>
      </c>
      <c r="S456" s="57">
        <f t="shared" si="131"/>
        <v>4.7713671321210323E-3</v>
      </c>
      <c r="T456" s="12">
        <f t="shared" si="114"/>
        <v>91.912909336905756</v>
      </c>
    </row>
    <row r="457" spans="1:20" x14ac:dyDescent="0.25">
      <c r="A457" s="57">
        <f t="shared" si="115"/>
        <v>30.093305518369338</v>
      </c>
      <c r="B457" s="12">
        <f t="shared" si="132"/>
        <v>4.7894983272230922</v>
      </c>
      <c r="C457" s="57" t="str">
        <f t="shared" si="116"/>
        <v>-64.0149378577021-39264.2847048534i</v>
      </c>
      <c r="D457" s="57" t="str">
        <f t="shared" si="117"/>
        <v>3.89999999911703-6645.99645405691i</v>
      </c>
      <c r="E457" s="57" t="str">
        <f t="shared" si="118"/>
        <v>162.469478989402-0.0134614238086983i</v>
      </c>
      <c r="F457" s="57" t="str">
        <f t="shared" si="119"/>
        <v>3.83983983932707-13859.6855535796i</v>
      </c>
      <c r="G457" s="57" t="str">
        <f t="shared" si="120"/>
        <v>0.999999999866463-0.0000115558293175107i</v>
      </c>
      <c r="H457" s="57" t="str">
        <f t="shared" si="121"/>
        <v>165.000047442125+0.342605551318024i</v>
      </c>
      <c r="I457" s="57" t="str">
        <f t="shared" si="122"/>
        <v>15.1827869117518-6451.2919652403i</v>
      </c>
      <c r="K457" s="57" t="str">
        <f t="shared" si="123"/>
        <v>0.0727269382595414-0.000155223036189833i</v>
      </c>
      <c r="L457" s="57" t="str">
        <f t="shared" si="124"/>
        <v>0.000125-104.760346711459i</v>
      </c>
      <c r="M457" s="57" t="str">
        <f t="shared" si="125"/>
        <v>0.0015-50.5014923660712i</v>
      </c>
      <c r="N457" s="57">
        <f t="shared" si="126"/>
        <v>89.906587308469682</v>
      </c>
      <c r="O457" s="57">
        <f t="shared" si="127"/>
        <v>91.87996534630615</v>
      </c>
      <c r="P457" s="371">
        <f t="shared" si="128"/>
        <v>91.87996534630615</v>
      </c>
      <c r="Q457" s="371">
        <f t="shared" si="129"/>
        <v>-90.093412691530318</v>
      </c>
      <c r="R457" s="12">
        <f t="shared" si="130"/>
        <v>89.906587308469682</v>
      </c>
      <c r="S457" s="57">
        <f t="shared" si="131"/>
        <v>4.789498327223092E-3</v>
      </c>
      <c r="T457" s="12">
        <f t="shared" si="114"/>
        <v>91.87996534630615</v>
      </c>
    </row>
    <row r="458" spans="1:20" x14ac:dyDescent="0.25">
      <c r="A458" s="57">
        <f t="shared" si="115"/>
        <v>30.207660079339142</v>
      </c>
      <c r="B458" s="12">
        <f t="shared" si="132"/>
        <v>4.8076984208665401</v>
      </c>
      <c r="C458" s="57" t="str">
        <f t="shared" si="116"/>
        <v>-64.0149351923655-39115.6441143329i</v>
      </c>
      <c r="D458" s="57" t="str">
        <f t="shared" si="117"/>
        <v>3.89999999911033-6620.83727286685i</v>
      </c>
      <c r="E458" s="57" t="str">
        <f t="shared" si="118"/>
        <v>162.469478547977-0.0135125761090452i</v>
      </c>
      <c r="F458" s="57" t="str">
        <f t="shared" si="119"/>
        <v>3.83983983932316-13807.2181250423i</v>
      </c>
      <c r="G458" s="57" t="str">
        <f t="shared" si="120"/>
        <v>0.999999999865446-0.0000115997414689054i</v>
      </c>
      <c r="H458" s="57" t="str">
        <f t="shared" si="121"/>
        <v>165.00004780337+0.343907452711012i</v>
      </c>
      <c r="I458" s="57" t="str">
        <f t="shared" si="122"/>
        <v>15.1827869275962-6426.86984584868i</v>
      </c>
      <c r="K458" s="57" t="str">
        <f t="shared" si="123"/>
        <v>0.0727269357127689-0.000155812878218617i</v>
      </c>
      <c r="L458" s="57" t="str">
        <f t="shared" si="124"/>
        <v>0.000125-104.363764406714i</v>
      </c>
      <c r="M458" s="57" t="str">
        <f t="shared" si="125"/>
        <v>0.0015-50.3103131760022i</v>
      </c>
      <c r="N458" s="57">
        <f t="shared" si="126"/>
        <v>89.90623234204925</v>
      </c>
      <c r="O458" s="57">
        <f t="shared" si="127"/>
        <v>91.847021354460281</v>
      </c>
      <c r="P458" s="371">
        <f t="shared" si="128"/>
        <v>91.847021354460281</v>
      </c>
      <c r="Q458" s="371">
        <f t="shared" si="129"/>
        <v>-90.09376765795075</v>
      </c>
      <c r="R458" s="12">
        <f t="shared" si="130"/>
        <v>89.90623234204925</v>
      </c>
      <c r="S458" s="57">
        <f t="shared" si="131"/>
        <v>4.8076984208665404E-3</v>
      </c>
      <c r="T458" s="12">
        <f t="shared" si="114"/>
        <v>91.847021354460281</v>
      </c>
    </row>
    <row r="459" spans="1:20" x14ac:dyDescent="0.25">
      <c r="A459" s="57">
        <f t="shared" si="115"/>
        <v>30.322449187640633</v>
      </c>
      <c r="B459" s="12">
        <f t="shared" si="132"/>
        <v>4.8259676748658329</v>
      </c>
      <c r="C459" s="57" t="str">
        <f t="shared" si="116"/>
        <v>-64.0149325067358-38967.5662154856i</v>
      </c>
      <c r="D459" s="57" t="str">
        <f t="shared" si="117"/>
        <v>3.89999999910355-6595.77333464373i</v>
      </c>
      <c r="E459" s="57" t="str">
        <f t="shared" si="118"/>
        <v>162.469478103192-0.013563922775431i</v>
      </c>
      <c r="F459" s="57" t="str">
        <f t="shared" si="119"/>
        <v>3.83983983931926-13754.9493179732i</v>
      </c>
      <c r="G459" s="57" t="str">
        <f t="shared" si="120"/>
        <v>0.999999999864421-0.0000116438204864753i</v>
      </c>
      <c r="H459" s="57" t="str">
        <f t="shared" si="121"/>
        <v>165.000048167365+0.345214301332701i</v>
      </c>
      <c r="I459" s="57" t="str">
        <f t="shared" si="122"/>
        <v>15.1827869435612-6402.54017913745i</v>
      </c>
      <c r="K459" s="57" t="str">
        <f t="shared" si="123"/>
        <v>0.0727269331466047-0.000156404961584074i</v>
      </c>
      <c r="L459" s="57" t="str">
        <f t="shared" si="124"/>
        <v>0.000125-103.968683409756i</v>
      </c>
      <c r="M459" s="57" t="str">
        <f t="shared" si="125"/>
        <v>0.0015-50.119857716679i</v>
      </c>
      <c r="N459" s="57">
        <f t="shared" si="126"/>
        <v>89.905876026777122</v>
      </c>
      <c r="O459" s="57">
        <f t="shared" si="127"/>
        <v>91.814077361358684</v>
      </c>
      <c r="P459" s="371">
        <f t="shared" si="128"/>
        <v>91.814077361358684</v>
      </c>
      <c r="Q459" s="371">
        <f t="shared" si="129"/>
        <v>-90.094123973222878</v>
      </c>
      <c r="R459" s="12">
        <f t="shared" si="130"/>
        <v>89.905876026777122</v>
      </c>
      <c r="S459" s="57">
        <f t="shared" si="131"/>
        <v>4.8259676748658329E-3</v>
      </c>
      <c r="T459" s="12">
        <f t="shared" si="114"/>
        <v>91.814077361358684</v>
      </c>
    </row>
    <row r="460" spans="1:20" x14ac:dyDescent="0.25">
      <c r="A460" s="57">
        <f t="shared" si="115"/>
        <v>30.437674494553669</v>
      </c>
      <c r="B460" s="12">
        <f t="shared" si="132"/>
        <v>4.8443063520303236</v>
      </c>
      <c r="C460" s="57" t="str">
        <f t="shared" si="116"/>
        <v>-64.0149298006544-38820.0488781602i</v>
      </c>
      <c r="D460" s="57" t="str">
        <f t="shared" si="117"/>
        <v>3.89999999909672-6570.80427883438i</v>
      </c>
      <c r="E460" s="57" t="str">
        <f t="shared" si="118"/>
        <v>162.469477655019-0.0136154645462973i</v>
      </c>
      <c r="F460" s="57" t="str">
        <f t="shared" si="119"/>
        <v>3.83983983931525-13702.8783804678i</v>
      </c>
      <c r="G460" s="57" t="str">
        <f t="shared" si="120"/>
        <v>0.999999999863389-0.0000116880670043119i</v>
      </c>
      <c r="H460" s="57" t="str">
        <f t="shared" si="121"/>
        <v>165.000048534133+0.346526115982601i</v>
      </c>
      <c r="I460" s="57" t="str">
        <f t="shared" si="122"/>
        <v>15.1827869596476-6378.30261511618i</v>
      </c>
      <c r="K460" s="57" t="str">
        <f t="shared" si="123"/>
        <v>0.0727269305609003-0.000156999294802558i</v>
      </c>
      <c r="L460" s="57" t="str">
        <f t="shared" si="124"/>
        <v>0.000125-103.575098037215i</v>
      </c>
      <c r="M460" s="57" t="str">
        <f t="shared" si="125"/>
        <v>0.0015-49.9301232483353i</v>
      </c>
      <c r="N460" s="57">
        <f t="shared" si="126"/>
        <v>89.905518357527839</v>
      </c>
      <c r="O460" s="57">
        <f t="shared" si="127"/>
        <v>91.781133366991611</v>
      </c>
      <c r="P460" s="371">
        <f t="shared" si="128"/>
        <v>91.781133366991611</v>
      </c>
      <c r="Q460" s="371">
        <f t="shared" si="129"/>
        <v>-90.094481642472161</v>
      </c>
      <c r="R460" s="12">
        <f t="shared" si="130"/>
        <v>89.905518357527839</v>
      </c>
      <c r="S460" s="57">
        <f t="shared" si="131"/>
        <v>4.8443063520303238E-3</v>
      </c>
      <c r="T460" s="12">
        <f t="shared" si="114"/>
        <v>91.781133366991611</v>
      </c>
    </row>
    <row r="461" spans="1:20" x14ac:dyDescent="0.25">
      <c r="A461" s="57">
        <f t="shared" si="115"/>
        <v>30.553337657632976</v>
      </c>
      <c r="B461" s="12">
        <f t="shared" si="132"/>
        <v>4.8627147161680391</v>
      </c>
      <c r="C461" s="57" t="str">
        <f t="shared" si="116"/>
        <v>-64.0149270739677-38673.0899802707i</v>
      </c>
      <c r="D461" s="57" t="str">
        <f t="shared" si="117"/>
        <v>3.89999999908983-6545.92974625057i</v>
      </c>
      <c r="E461" s="57" t="str">
        <f t="shared" si="118"/>
        <v>162.469477203433-0.013667202162896i</v>
      </c>
      <c r="F461" s="57" t="str">
        <f t="shared" si="119"/>
        <v>3.83983983931128-13651.0045634684i</v>
      </c>
      <c r="G461" s="57" t="str">
        <f t="shared" si="120"/>
        <v>0.999999999862349-0.0000117324816589161i</v>
      </c>
      <c r="H461" s="57" t="str">
        <f t="shared" si="121"/>
        <v>165.000048903693+0.347842915531661i</v>
      </c>
      <c r="I461" s="57" t="str">
        <f t="shared" si="122"/>
        <v>15.1827869758567-6354.15680511941i</v>
      </c>
      <c r="K461" s="57" t="str">
        <f t="shared" si="123"/>
        <v>0.0727269279555073-0.000157595886422783i</v>
      </c>
      <c r="L461" s="57" t="str">
        <f t="shared" si="124"/>
        <v>0.000125-103.183002627232i</v>
      </c>
      <c r="M461" s="57" t="str">
        <f t="shared" si="125"/>
        <v>0.0015-49.7411070415772i</v>
      </c>
      <c r="N461" s="57">
        <f t="shared" si="126"/>
        <v>89.905159329156604</v>
      </c>
      <c r="O461" s="57">
        <f t="shared" si="127"/>
        <v>91.748189371349497</v>
      </c>
      <c r="P461" s="371">
        <f t="shared" si="128"/>
        <v>91.748189371349497</v>
      </c>
      <c r="Q461" s="371">
        <f t="shared" si="129"/>
        <v>-90.094840670843396</v>
      </c>
      <c r="R461" s="12">
        <f t="shared" si="130"/>
        <v>89.905159329156604</v>
      </c>
      <c r="S461" s="57">
        <f t="shared" si="131"/>
        <v>4.8627147161680387E-3</v>
      </c>
      <c r="T461" s="12">
        <f t="shared" si="114"/>
        <v>91.748189371349497</v>
      </c>
    </row>
    <row r="462" spans="1:20" x14ac:dyDescent="0.25">
      <c r="A462" s="57">
        <f t="shared" si="115"/>
        <v>30.669440340731978</v>
      </c>
      <c r="B462" s="12">
        <f t="shared" si="132"/>
        <v>4.8811930320894774</v>
      </c>
      <c r="C462" s="57" t="str">
        <f t="shared" si="116"/>
        <v>-64.0149243265203-38526.6874077648i</v>
      </c>
      <c r="D462" s="57" t="str">
        <f t="shared" si="117"/>
        <v>3.8999999990829-6521.14937906379i</v>
      </c>
      <c r="E462" s="57" t="str">
        <f t="shared" si="118"/>
        <v>162.469476748411-0.0137191363692985i</v>
      </c>
      <c r="F462" s="57" t="str">
        <f t="shared" si="119"/>
        <v>3.83983983930726-13599.3271207525i</v>
      </c>
      <c r="G462" s="57" t="str">
        <f t="shared" si="120"/>
        <v>0.999999999861301-0.0000117770650892076i</v>
      </c>
      <c r="H462" s="57" t="str">
        <f t="shared" si="121"/>
        <v>165.000049276068+0.349164718922534i</v>
      </c>
      <c r="I462" s="57" t="str">
        <f t="shared" si="122"/>
        <v>15.1827869921891-6330.10240180151i</v>
      </c>
      <c r="K462" s="57" t="str">
        <f t="shared" si="123"/>
        <v>0.0727269253302758-0.000158194745025936i</v>
      </c>
      <c r="L462" s="57" t="str">
        <f t="shared" si="124"/>
        <v>0.000125-102.792391539382i</v>
      </c>
      <c r="M462" s="57" t="str">
        <f t="shared" si="125"/>
        <v>0.0015-49.5528063773435i</v>
      </c>
      <c r="N462" s="57">
        <f t="shared" si="126"/>
        <v>89.904798936498963</v>
      </c>
      <c r="O462" s="57">
        <f t="shared" si="127"/>
        <v>91.715245374422821</v>
      </c>
      <c r="P462" s="371">
        <f t="shared" si="128"/>
        <v>91.715245374422821</v>
      </c>
      <c r="Q462" s="371">
        <f t="shared" si="129"/>
        <v>-90.095201063501037</v>
      </c>
      <c r="R462" s="12">
        <f t="shared" si="130"/>
        <v>89.904798936498963</v>
      </c>
      <c r="S462" s="57">
        <f t="shared" si="131"/>
        <v>4.8811930320894776E-3</v>
      </c>
      <c r="T462" s="12">
        <f t="shared" si="114"/>
        <v>91.715245374422821</v>
      </c>
    </row>
    <row r="463" spans="1:20" x14ac:dyDescent="0.25">
      <c r="A463" s="57">
        <f t="shared" si="115"/>
        <v>30.785984214026762</v>
      </c>
      <c r="B463" s="12">
        <f t="shared" si="132"/>
        <v>4.8997415656114178</v>
      </c>
      <c r="C463" s="57" t="str">
        <f t="shared" si="116"/>
        <v>-64.0149215581529-38380.8390545912i</v>
      </c>
      <c r="D463" s="57" t="str">
        <f t="shared" si="117"/>
        <v>3.89999999907591-6496.46282080013i</v>
      </c>
      <c r="E463" s="57" t="str">
        <f t="shared" si="118"/>
        <v>162.469476289921-0.0137712679123867i</v>
      </c>
      <c r="F463" s="57" t="str">
        <f t="shared" si="119"/>
        <v>3.8398398393032-13547.845308923i</v>
      </c>
      <c r="G463" s="57" t="str">
        <f t="shared" si="120"/>
        <v>0.999999999860245-0.0000118218179365341i</v>
      </c>
      <c r="H463" s="57" t="str">
        <f t="shared" si="121"/>
        <v>165.000049651277+0.350491545169862i</v>
      </c>
      <c r="I463" s="57" t="str">
        <f t="shared" si="122"/>
        <v>15.182787008646-6306.13905913184i</v>
      </c>
      <c r="K463" s="57" t="str">
        <f t="shared" si="123"/>
        <v>0.0727269226850555-0.000158795879225812i</v>
      </c>
      <c r="L463" s="57" t="str">
        <f t="shared" si="124"/>
        <v>0.000125-102.403259154594i</v>
      </c>
      <c r="M463" s="57" t="str">
        <f t="shared" si="125"/>
        <v>0.0015-49.3652185468653i</v>
      </c>
      <c r="N463" s="57">
        <f t="shared" si="126"/>
        <v>89.904437174370855</v>
      </c>
      <c r="O463" s="57">
        <f t="shared" si="127"/>
        <v>91.682301376201551</v>
      </c>
      <c r="P463" s="371">
        <f t="shared" si="128"/>
        <v>91.682301376201551</v>
      </c>
      <c r="Q463" s="371">
        <f t="shared" si="129"/>
        <v>-90.095562825629145</v>
      </c>
      <c r="R463" s="12">
        <f t="shared" si="130"/>
        <v>89.904437174370855</v>
      </c>
      <c r="S463" s="57">
        <f t="shared" si="131"/>
        <v>4.8997415656114179E-3</v>
      </c>
      <c r="T463" s="12">
        <f t="shared" si="114"/>
        <v>91.682301376201551</v>
      </c>
    </row>
    <row r="464" spans="1:20" x14ac:dyDescent="0.25">
      <c r="A464" s="57">
        <f t="shared" si="115"/>
        <v>30.902970954040065</v>
      </c>
      <c r="B464" s="12">
        <f t="shared" si="132"/>
        <v>4.9183605835607409</v>
      </c>
      <c r="C464" s="57" t="str">
        <f t="shared" si="116"/>
        <v>-64.0149187687048-38235.5428226728i</v>
      </c>
      <c r="D464" s="57" t="str">
        <f t="shared" si="117"/>
        <v>3.89999999906887-6471.86971633517i</v>
      </c>
      <c r="E464" s="57" t="str">
        <f t="shared" si="118"/>
        <v>162.469475827941-0.0138235975418896i</v>
      </c>
      <c r="F464" s="57" t="str">
        <f t="shared" si="119"/>
        <v>3.8398398392991-13496.5583873965i</v>
      </c>
      <c r="G464" s="57" t="str">
        <f t="shared" si="120"/>
        <v>0.99999999985918-0.0000118667408446803i</v>
      </c>
      <c r="H464" s="57" t="str">
        <f t="shared" si="121"/>
        <v>165.000050029344+0.351823413360539i</v>
      </c>
      <c r="I464" s="57" t="str">
        <f t="shared" si="122"/>
        <v>15.182787025228-6282.26643238965i</v>
      </c>
      <c r="K464" s="57" t="str">
        <f t="shared" si="123"/>
        <v>0.0727269200196929-0.000159399297668916i</v>
      </c>
      <c r="L464" s="57" t="str">
        <f t="shared" si="124"/>
        <v>0.000125-102.015599875069i</v>
      </c>
      <c r="M464" s="57" t="str">
        <f t="shared" si="125"/>
        <v>0.0015-49.178340851629i</v>
      </c>
      <c r="N464" s="57">
        <f t="shared" si="126"/>
        <v>89.904074037568549</v>
      </c>
      <c r="O464" s="57">
        <f t="shared" si="127"/>
        <v>91.649357376675894</v>
      </c>
      <c r="P464" s="371">
        <f t="shared" si="128"/>
        <v>91.649357376675894</v>
      </c>
      <c r="Q464" s="371">
        <f t="shared" si="129"/>
        <v>-90.095925962431451</v>
      </c>
      <c r="R464" s="12">
        <f t="shared" si="130"/>
        <v>89.904074037568549</v>
      </c>
      <c r="S464" s="57">
        <f t="shared" si="131"/>
        <v>4.9183605835607406E-3</v>
      </c>
      <c r="T464" s="12">
        <f t="shared" si="114"/>
        <v>91.649357376675894</v>
      </c>
    </row>
    <row r="465" spans="1:20" x14ac:dyDescent="0.25">
      <c r="A465" s="57">
        <f t="shared" si="115"/>
        <v>31.020402243665416</v>
      </c>
      <c r="B465" s="12">
        <f t="shared" si="132"/>
        <v>4.9370503537782717</v>
      </c>
      <c r="C465" s="57" t="str">
        <f t="shared" si="116"/>
        <v>-64.014915958018-38090.7966218749i</v>
      </c>
      <c r="D465" s="57" t="str">
        <f t="shared" si="117"/>
        <v>3.8999999990618-6447.36971188886i</v>
      </c>
      <c r="E465" s="57" t="str">
        <f t="shared" si="118"/>
        <v>162.469475362444-0.013876126010389i</v>
      </c>
      <c r="F465" s="57" t="str">
        <f t="shared" si="119"/>
        <v>3.83983983929501-13445.4656183936i</v>
      </c>
      <c r="G465" s="57" t="str">
        <f t="shared" si="120"/>
        <v>0.999999999858108-0.0000119118344598773i</v>
      </c>
      <c r="H465" s="57" t="str">
        <f t="shared" si="121"/>
        <v>165.00005041029+0.353160342653991i</v>
      </c>
      <c r="I465" s="57" t="str">
        <f t="shared" si="122"/>
        <v>15.1827870419365-6258.48417815923i</v>
      </c>
      <c r="K465" s="57" t="str">
        <f t="shared" si="123"/>
        <v>0.0727269173340353-0.000160005009034611i</v>
      </c>
      <c r="L465" s="57" t="str">
        <f t="shared" si="124"/>
        <v>0.000125-101.629408124197i</v>
      </c>
      <c r="M465" s="57" t="str">
        <f t="shared" si="125"/>
        <v>0.0015-48.9921706033365i</v>
      </c>
      <c r="N465" s="57">
        <f t="shared" si="126"/>
        <v>89.903709520868532</v>
      </c>
      <c r="O465" s="57">
        <f t="shared" si="127"/>
        <v>91.616413375836032</v>
      </c>
      <c r="P465" s="371">
        <f t="shared" si="128"/>
        <v>91.616413375836032</v>
      </c>
      <c r="Q465" s="371">
        <f t="shared" si="129"/>
        <v>-90.096290479131468</v>
      </c>
      <c r="R465" s="12">
        <f t="shared" si="130"/>
        <v>89.903709520868532</v>
      </c>
      <c r="S465" s="57">
        <f t="shared" si="131"/>
        <v>4.9370503537782716E-3</v>
      </c>
      <c r="T465" s="12">
        <f t="shared" si="114"/>
        <v>91.616413375836032</v>
      </c>
    </row>
    <row r="466" spans="1:20" x14ac:dyDescent="0.25">
      <c r="A466" s="57">
        <f t="shared" si="115"/>
        <v>31.138279772191343</v>
      </c>
      <c r="B466" s="12">
        <f t="shared" si="132"/>
        <v>4.9558111451226292</v>
      </c>
      <c r="C466" s="57" t="str">
        <f t="shared" si="116"/>
        <v>-64.0149131259284-37946.5983699744i</v>
      </c>
      <c r="D466" s="57" t="str">
        <f t="shared" si="117"/>
        <v>3.89999999905464-6422.96245502038i</v>
      </c>
      <c r="E466" s="57" t="str">
        <f t="shared" si="118"/>
        <v>162.469474893402-0.0139288540733037i</v>
      </c>
      <c r="F466" s="57" t="str">
        <f t="shared" si="119"/>
        <v>3.83983983929084-13394.5662669276i</v>
      </c>
      <c r="G466" s="57" t="str">
        <f t="shared" si="120"/>
        <v>0.999999999857028-0.000011957099430812i</v>
      </c>
      <c r="H466" s="57" t="str">
        <f t="shared" si="121"/>
        <v>165.000050794136+0.354502352282451i</v>
      </c>
      <c r="I466" s="57" t="str">
        <f t="shared" si="122"/>
        <v>15.1827870587721-6234.79195432483i</v>
      </c>
      <c r="K466" s="57" t="str">
        <f t="shared" si="123"/>
        <v>0.0727269146279283-0.000160613022035233i</v>
      </c>
      <c r="L466" s="57" t="str">
        <f t="shared" si="124"/>
        <v>0.000125-101.244678346481i</v>
      </c>
      <c r="M466" s="57" t="str">
        <f t="shared" si="125"/>
        <v>0.0015-48.8067051238657i</v>
      </c>
      <c r="N466" s="57">
        <f t="shared" si="126"/>
        <v>89.903343619027467</v>
      </c>
      <c r="O466" s="57">
        <f t="shared" si="127"/>
        <v>91.583469373671846</v>
      </c>
      <c r="P466" s="371">
        <f t="shared" si="128"/>
        <v>91.583469373671846</v>
      </c>
      <c r="Q466" s="371">
        <f t="shared" si="129"/>
        <v>-90.096656380972533</v>
      </c>
      <c r="R466" s="12">
        <f t="shared" si="130"/>
        <v>89.903343619027467</v>
      </c>
      <c r="S466" s="57">
        <f t="shared" si="131"/>
        <v>4.9558111451226293E-3</v>
      </c>
      <c r="T466" s="12">
        <f t="shared" si="114"/>
        <v>91.583469373671846</v>
      </c>
    </row>
    <row r="467" spans="1:20" x14ac:dyDescent="0.25">
      <c r="A467" s="57">
        <f t="shared" si="115"/>
        <v>31.256605235325669</v>
      </c>
      <c r="B467" s="12">
        <f t="shared" si="132"/>
        <v>4.974643227474095</v>
      </c>
      <c r="C467" s="57" t="str">
        <f t="shared" si="116"/>
        <v>-64.0149102722763-37802.9459926313i</v>
      </c>
      <c r="D467" s="57" t="str">
        <f t="shared" si="117"/>
        <v>3.89999999904746-6398.64759462314i</v>
      </c>
      <c r="E467" s="57" t="str">
        <f t="shared" si="118"/>
        <v>162.469474420789-0.0139817824889509i</v>
      </c>
      <c r="F467" s="57" t="str">
        <f t="shared" si="119"/>
        <v>3.83983983928668-13343.8596007941i</v>
      </c>
      <c r="G467" s="57" t="str">
        <f t="shared" si="120"/>
        <v>0.999999999855939-0.000012002536408636i</v>
      </c>
      <c r="H467" s="57" t="str">
        <f t="shared" si="121"/>
        <v>165.000051180904+0.355849461551234i</v>
      </c>
      <c r="I467" s="57" t="str">
        <f t="shared" si="122"/>
        <v>15.1827870757358-6211.18942006577i</v>
      </c>
      <c r="K467" s="57" t="str">
        <f t="shared" si="123"/>
        <v>0.0727269119012163-0.000161223345416213i</v>
      </c>
      <c r="L467" s="57" t="str">
        <f t="shared" si="124"/>
        <v>0.000125-100.861405007452i</v>
      </c>
      <c r="M467" s="57" t="str">
        <f t="shared" si="125"/>
        <v>0.0015-48.6219417452338i</v>
      </c>
      <c r="N467" s="57">
        <f t="shared" si="126"/>
        <v>89.902976326782067</v>
      </c>
      <c r="O467" s="57">
        <f t="shared" si="127"/>
        <v>91.550525370173332</v>
      </c>
      <c r="P467" s="371">
        <f t="shared" si="128"/>
        <v>91.550525370173332</v>
      </c>
      <c r="Q467" s="371">
        <f t="shared" si="129"/>
        <v>-90.097023673217933</v>
      </c>
      <c r="R467" s="12">
        <f t="shared" si="130"/>
        <v>89.902976326782067</v>
      </c>
      <c r="S467" s="57">
        <f t="shared" si="131"/>
        <v>4.9746432274740951E-3</v>
      </c>
      <c r="T467" s="12">
        <f t="shared" si="114"/>
        <v>91.550525370173332</v>
      </c>
    </row>
    <row r="468" spans="1:20" x14ac:dyDescent="0.25">
      <c r="A468" s="57">
        <f t="shared" si="115"/>
        <v>31.375380335219909</v>
      </c>
      <c r="B468" s="12">
        <f t="shared" si="132"/>
        <v>4.9935468717384968</v>
      </c>
      <c r="C468" s="57" t="str">
        <f t="shared" si="116"/>
        <v>-64.0149073968944-37659.8374233576i</v>
      </c>
      <c r="D468" s="57" t="str">
        <f t="shared" si="117"/>
        <v>3.89999999904021-6374.42478091976i</v>
      </c>
      <c r="E468" s="57" t="str">
        <f t="shared" si="118"/>
        <v>162.469473944577-0.0140349120185021i</v>
      </c>
      <c r="F468" s="57" t="str">
        <f t="shared" si="119"/>
        <v>3.83983983928247-13293.3448905609i</v>
      </c>
      <c r="G468" s="57" t="str">
        <f t="shared" si="120"/>
        <v>0.999999999854842-0.0000120481460469755i</v>
      </c>
      <c r="H468" s="57" t="str">
        <f t="shared" si="121"/>
        <v>165.000051570618+0.357201689839017i</v>
      </c>
      <c r="I468" s="57" t="str">
        <f t="shared" si="122"/>
        <v>15.1827870928289-6187.67623585184i</v>
      </c>
      <c r="K468" s="57" t="str">
        <f t="shared" si="123"/>
        <v>0.0727269091537417-0.000161835987956203i</v>
      </c>
      <c r="L468" s="57" t="str">
        <f t="shared" si="124"/>
        <v>0.000125-100.479582593597i</v>
      </c>
      <c r="M468" s="57" t="str">
        <f t="shared" si="125"/>
        <v>0.0015-48.4378778095575i</v>
      </c>
      <c r="N468" s="57">
        <f t="shared" si="126"/>
        <v>89.90260763884902</v>
      </c>
      <c r="O468" s="57">
        <f t="shared" si="127"/>
        <v>91.517581365330244</v>
      </c>
      <c r="P468" s="371">
        <f t="shared" si="128"/>
        <v>91.517581365330244</v>
      </c>
      <c r="Q468" s="371">
        <f t="shared" si="129"/>
        <v>-90.09739236115098</v>
      </c>
      <c r="R468" s="12">
        <f t="shared" si="130"/>
        <v>89.90260763884902</v>
      </c>
      <c r="S468" s="57">
        <f t="shared" si="131"/>
        <v>4.9935468717384971E-3</v>
      </c>
      <c r="T468" s="12">
        <f t="shared" si="114"/>
        <v>91.517581365330244</v>
      </c>
    </row>
    <row r="469" spans="1:20" x14ac:dyDescent="0.25">
      <c r="A469" s="57">
        <f t="shared" si="115"/>
        <v>31.494606780493747</v>
      </c>
      <c r="B469" s="12">
        <f t="shared" si="132"/>
        <v>5.0125223498511033</v>
      </c>
      <c r="C469" s="57" t="str">
        <f t="shared" si="116"/>
        <v>-64.0149044996187-37517.2706034888i</v>
      </c>
      <c r="D469" s="57" t="str">
        <f t="shared" si="117"/>
        <v>3.89999999903289-6350.2936654569i</v>
      </c>
      <c r="E469" s="57" t="str">
        <f t="shared" si="118"/>
        <v>162.46947346474-0.014088243426031i</v>
      </c>
      <c r="F469" s="57" t="str">
        <f t="shared" si="119"/>
        <v>3.83983983927822-13243.0214095569i</v>
      </c>
      <c r="G469" s="57" t="str">
        <f t="shared" si="120"/>
        <v>0.999999999853737-0.0000120939290019407i</v>
      </c>
      <c r="H469" s="57" t="str">
        <f t="shared" si="121"/>
        <v>165.000051963301+0.358559056598115i</v>
      </c>
      <c r="I469" s="57" t="str">
        <f t="shared" si="122"/>
        <v>15.1827871100521-6164.252063438i</v>
      </c>
      <c r="K469" s="57" t="str">
        <f t="shared" si="123"/>
        <v>0.0727269063853467-0.00016245095846721i</v>
      </c>
      <c r="L469" s="57" t="str">
        <f t="shared" si="124"/>
        <v>0.000125-100.09920561227i</v>
      </c>
      <c r="M469" s="57" t="str">
        <f t="shared" si="125"/>
        <v>0.0015-48.2545106690152i</v>
      </c>
      <c r="N469" s="57">
        <f t="shared" si="126"/>
        <v>89.902237549925033</v>
      </c>
      <c r="O469" s="57">
        <f t="shared" si="127"/>
        <v>91.484637359132421</v>
      </c>
      <c r="P469" s="371">
        <f t="shared" si="128"/>
        <v>91.484637359132421</v>
      </c>
      <c r="Q469" s="371">
        <f t="shared" si="129"/>
        <v>-90.097762450074967</v>
      </c>
      <c r="R469" s="12">
        <f t="shared" si="130"/>
        <v>89.902237549925033</v>
      </c>
      <c r="S469" s="57">
        <f t="shared" si="131"/>
        <v>5.0125223498511031E-3</v>
      </c>
      <c r="T469" s="12">
        <f t="shared" si="114"/>
        <v>91.484637359132421</v>
      </c>
    </row>
    <row r="470" spans="1:20" x14ac:dyDescent="0.25">
      <c r="A470" s="57">
        <f t="shared" si="115"/>
        <v>31.614286286259624</v>
      </c>
      <c r="B470" s="12">
        <f t="shared" si="132"/>
        <v>5.0315699347805376</v>
      </c>
      <c r="C470" s="57" t="str">
        <f t="shared" si="116"/>
        <v>-64.0149015802817-37375.2434821532i</v>
      </c>
      <c r="D470" s="57" t="str">
        <f t="shared" si="117"/>
        <v>3.89999999902554-6326.25390110035i</v>
      </c>
      <c r="E470" s="57" t="str">
        <f t="shared" si="118"/>
        <v>162.469472981248-0.0141417774785111i</v>
      </c>
      <c r="F470" s="57" t="str">
        <f t="shared" si="119"/>
        <v>3.83983983927392-13192.8884338618i</v>
      </c>
      <c r="G470" s="57" t="str">
        <f t="shared" si="120"/>
        <v>0.999999999852623-0.0000121398859321346i</v>
      </c>
      <c r="H470" s="57" t="str">
        <f t="shared" si="121"/>
        <v>165.000052358971+0.359921581354759i</v>
      </c>
      <c r="I470" s="57" t="str">
        <f t="shared" si="122"/>
        <v>15.1827871274063-6140.91656585942i</v>
      </c>
      <c r="K470" s="57" t="str">
        <f t="shared" si="123"/>
        <v>0.0727269035958727-0.000163068265794717i</v>
      </c>
      <c r="L470" s="57" t="str">
        <f t="shared" si="124"/>
        <v>0.000125-99.7202685916213i</v>
      </c>
      <c r="M470" s="57" t="str">
        <f t="shared" si="125"/>
        <v>0.0015-48.0718376858092i</v>
      </c>
      <c r="N470" s="57">
        <f t="shared" si="126"/>
        <v>89.90186605468655</v>
      </c>
      <c r="O470" s="57">
        <f t="shared" si="127"/>
        <v>91.451693351569503</v>
      </c>
      <c r="P470" s="371">
        <f t="shared" si="128"/>
        <v>91.451693351569503</v>
      </c>
      <c r="Q470" s="371">
        <f t="shared" si="129"/>
        <v>-90.09813394531345</v>
      </c>
      <c r="R470" s="12">
        <f t="shared" si="130"/>
        <v>89.90186605468655</v>
      </c>
      <c r="S470" s="57">
        <f t="shared" si="131"/>
        <v>5.0315699347805373E-3</v>
      </c>
      <c r="T470" s="12">
        <f t="shared" si="114"/>
        <v>91.451693351569503</v>
      </c>
    </row>
    <row r="471" spans="1:20" x14ac:dyDescent="0.25">
      <c r="A471" s="57">
        <f t="shared" si="115"/>
        <v>31.734420574147411</v>
      </c>
      <c r="B471" s="12">
        <f t="shared" si="132"/>
        <v>5.0506899005327037</v>
      </c>
      <c r="C471" s="57" t="str">
        <f t="shared" si="116"/>
        <v>-64.0148986387152-37233.7540162426i</v>
      </c>
      <c r="D471" s="57" t="str">
        <f t="shared" si="117"/>
        <v>3.89999999901812-6302.30514203005i</v>
      </c>
      <c r="E471" s="57" t="str">
        <f t="shared" si="118"/>
        <v>162.469472494075-0.0141955149458275i</v>
      </c>
      <c r="F471" s="57" t="str">
        <f t="shared" si="119"/>
        <v>3.83983983926961-13142.945242296i</v>
      </c>
      <c r="G471" s="57" t="str">
        <f t="shared" si="120"/>
        <v>0.999999999851501-0.000012186017498663i</v>
      </c>
      <c r="H471" s="57" t="str">
        <f t="shared" si="121"/>
        <v>165.000052757657+0.361289283709388i</v>
      </c>
      <c r="I471" s="57" t="str">
        <f t="shared" si="122"/>
        <v>15.1827871448927-6117.66940742743i</v>
      </c>
      <c r="K471" s="57" t="str">
        <f t="shared" si="123"/>
        <v>0.0727269007851579-0.000163687918817806i</v>
      </c>
      <c r="L471" s="57" t="str">
        <f t="shared" si="124"/>
        <v>0.000125-99.3427660805154i</v>
      </c>
      <c r="M471" s="57" t="str">
        <f t="shared" si="125"/>
        <v>0.0015-47.8898562321271i</v>
      </c>
      <c r="N471" s="57">
        <f t="shared" si="126"/>
        <v>89.901493147789878</v>
      </c>
      <c r="O471" s="57">
        <f t="shared" si="127"/>
        <v>91.418749342631031</v>
      </c>
      <c r="P471" s="371">
        <f t="shared" si="128"/>
        <v>91.418749342631031</v>
      </c>
      <c r="Q471" s="371">
        <f t="shared" si="129"/>
        <v>-90.098506852210122</v>
      </c>
      <c r="R471" s="12">
        <f t="shared" si="130"/>
        <v>89.901493147789878</v>
      </c>
      <c r="S471" s="57">
        <f t="shared" si="131"/>
        <v>5.0506899005327037E-3</v>
      </c>
      <c r="T471" s="12">
        <f t="shared" si="114"/>
        <v>91.418749342631031</v>
      </c>
    </row>
    <row r="472" spans="1:20" x14ac:dyDescent="0.25">
      <c r="A472" s="57">
        <f t="shared" si="115"/>
        <v>31.855011372329169</v>
      </c>
      <c r="B472" s="12">
        <f t="shared" si="132"/>
        <v>5.0698825221547281</v>
      </c>
      <c r="C472" s="57" t="str">
        <f t="shared" si="116"/>
        <v>-64.0148956747507-37092.800170384i</v>
      </c>
      <c r="D472" s="57" t="str">
        <f t="shared" si="117"/>
        <v>3.89999999901063-6278.44704373504i</v>
      </c>
      <c r="E472" s="57" t="str">
        <f t="shared" si="118"/>
        <v>162.469472003192-0.0142494566007918i</v>
      </c>
      <c r="F472" s="57" t="str">
        <f t="shared" si="119"/>
        <v>3.83983983926529-13093.19111641i</v>
      </c>
      <c r="G472" s="57" t="str">
        <f t="shared" si="120"/>
        <v>0.99999999985037-0.0000122323243651441i</v>
      </c>
      <c r="H472" s="57" t="str">
        <f t="shared" si="121"/>
        <v>165.000053159377+0.362662183336918i</v>
      </c>
      <c r="I472" s="57" t="str">
        <f t="shared" si="122"/>
        <v>15.1827871625123-6094.51025372368i</v>
      </c>
      <c r="K472" s="57" t="str">
        <f t="shared" si="123"/>
        <v>0.0727268979530417-0.000164309926449296i</v>
      </c>
      <c r="L472" s="57" t="str">
        <f t="shared" si="124"/>
        <v>0.000125-98.9666926484518i</v>
      </c>
      <c r="M472" s="57" t="str">
        <f t="shared" si="125"/>
        <v>0.0015-47.7085636901047i</v>
      </c>
      <c r="N472" s="57">
        <f t="shared" si="126"/>
        <v>89.901118823870988</v>
      </c>
      <c r="O472" s="57">
        <f t="shared" si="127"/>
        <v>91.385805332306631</v>
      </c>
      <c r="P472" s="371">
        <f t="shared" si="128"/>
        <v>91.385805332306631</v>
      </c>
      <c r="Q472" s="371">
        <f t="shared" si="129"/>
        <v>-90.098881176129012</v>
      </c>
      <c r="R472" s="12">
        <f t="shared" si="130"/>
        <v>89.901118823870988</v>
      </c>
      <c r="S472" s="57">
        <f t="shared" si="131"/>
        <v>5.0698825221547278E-3</v>
      </c>
      <c r="T472" s="12">
        <f t="shared" si="114"/>
        <v>91.385805332306631</v>
      </c>
    </row>
    <row r="473" spans="1:20" x14ac:dyDescent="0.25">
      <c r="A473" s="57">
        <f t="shared" si="115"/>
        <v>31.976060415544023</v>
      </c>
      <c r="B473" s="12">
        <f t="shared" si="132"/>
        <v>5.0891480757389163</v>
      </c>
      <c r="C473" s="57" t="str">
        <f t="shared" si="116"/>
        <v>-64.0148926882199-36952.3799169094i</v>
      </c>
      <c r="D473" s="57" t="str">
        <f t="shared" si="117"/>
        <v>3.89999999900309-6254.67926300861i</v>
      </c>
      <c r="E473" s="57" t="str">
        <f t="shared" si="118"/>
        <v>162.469471508572-0.0143036032191507i</v>
      </c>
      <c r="F473" s="57" t="str">
        <f t="shared" si="119"/>
        <v>3.83983983926091-13043.6253404738i</v>
      </c>
      <c r="G473" s="57" t="str">
        <f t="shared" si="120"/>
        <v>0.999999999849231-0.0000122788071977176i</v>
      </c>
      <c r="H473" s="57" t="str">
        <f t="shared" si="121"/>
        <v>165.000053564155+0.364040299987034i</v>
      </c>
      <c r="I473" s="57" t="str">
        <f t="shared" si="122"/>
        <v>15.1827871802661-6071.43877159592i</v>
      </c>
      <c r="K473" s="57" t="str">
        <f t="shared" si="123"/>
        <v>0.072726895099361-0.000164934297635864i</v>
      </c>
      <c r="L473" s="57" t="str">
        <f t="shared" si="124"/>
        <v>0.000125-98.5920428854865i</v>
      </c>
      <c r="M473" s="57" t="str">
        <f t="shared" si="125"/>
        <v>0.0015-47.5279574517878i</v>
      </c>
      <c r="N473" s="57">
        <f t="shared" si="126"/>
        <v>89.900743077545457</v>
      </c>
      <c r="O473" s="57">
        <f t="shared" si="127"/>
        <v>91.352861320585816</v>
      </c>
      <c r="P473" s="371">
        <f t="shared" si="128"/>
        <v>91.352861320585816</v>
      </c>
      <c r="Q473" s="371">
        <f t="shared" si="129"/>
        <v>-90.099256922454543</v>
      </c>
      <c r="R473" s="12">
        <f t="shared" si="130"/>
        <v>89.900743077545457</v>
      </c>
      <c r="S473" s="57">
        <f t="shared" si="131"/>
        <v>5.0891480757389159E-3</v>
      </c>
      <c r="T473" s="12">
        <f t="shared" si="114"/>
        <v>91.352861320585816</v>
      </c>
    </row>
    <row r="474" spans="1:20" x14ac:dyDescent="0.25">
      <c r="A474" s="57">
        <f t="shared" si="115"/>
        <v>32.097569445123092</v>
      </c>
      <c r="B474" s="12">
        <f t="shared" si="132"/>
        <v>5.1084868384267246</v>
      </c>
      <c r="C474" s="57" t="str">
        <f t="shared" si="116"/>
        <v>-64.0148896789463-36812.4912358255i</v>
      </c>
      <c r="D474" s="57" t="str">
        <f t="shared" si="117"/>
        <v>3.89999999899549-6231.0014579432i</v>
      </c>
      <c r="E474" s="57" t="str">
        <f t="shared" si="118"/>
        <v>162.469471010186-0.0143579555795871i</v>
      </c>
      <c r="F474" s="57" t="str">
        <f t="shared" si="119"/>
        <v>3.83983983925652-12994.2472014673i</v>
      </c>
      <c r="G474" s="57" t="str">
        <f t="shared" si="120"/>
        <v>0.999999999848083-0.0000123254666650549i</v>
      </c>
      <c r="H474" s="57" t="str">
        <f t="shared" si="121"/>
        <v>165.000053972016+0.365423653484462i</v>
      </c>
      <c r="I474" s="57" t="str">
        <f t="shared" si="122"/>
        <v>15.182787198155-6048.45462915331i</v>
      </c>
      <c r="K474" s="57" t="str">
        <f t="shared" si="123"/>
        <v>0.0727268922239511-0.000165561041358169i</v>
      </c>
      <c r="L474" s="57" t="str">
        <f t="shared" si="124"/>
        <v>0.000125-98.2188114021591i</v>
      </c>
      <c r="M474" s="57" t="str">
        <f t="shared" si="125"/>
        <v>0.0015-47.3480349190953i</v>
      </c>
      <c r="N474" s="57">
        <f t="shared" si="126"/>
        <v>89.900365903408414</v>
      </c>
      <c r="O474" s="57">
        <f t="shared" si="127"/>
        <v>91.3199173074578</v>
      </c>
      <c r="P474" s="371">
        <f t="shared" si="128"/>
        <v>91.3199173074578</v>
      </c>
      <c r="Q474" s="371">
        <f t="shared" si="129"/>
        <v>-90.099634096591586</v>
      </c>
      <c r="R474" s="12">
        <f t="shared" si="130"/>
        <v>89.900365903408414</v>
      </c>
      <c r="S474" s="57">
        <f t="shared" si="131"/>
        <v>5.1084868384267245E-3</v>
      </c>
      <c r="T474" s="12">
        <f t="shared" si="114"/>
        <v>91.3199173074578</v>
      </c>
    </row>
    <row r="475" spans="1:20" x14ac:dyDescent="0.25">
      <c r="A475" s="57">
        <f t="shared" si="115"/>
        <v>32.219540209014561</v>
      </c>
      <c r="B475" s="12">
        <f t="shared" si="132"/>
        <v>5.1278990884127467</v>
      </c>
      <c r="C475" s="57" t="str">
        <f t="shared" si="116"/>
        <v>-64.0148866467596-36673.132114787i</v>
      </c>
      <c r="D475" s="57" t="str">
        <f t="shared" si="117"/>
        <v>3.89999999898784-6207.41328792567i</v>
      </c>
      <c r="E475" s="57" t="str">
        <f t="shared" si="118"/>
        <v>162.469470508004-0.0144125144637536i</v>
      </c>
      <c r="F475" s="57" t="str">
        <f t="shared" si="119"/>
        <v>3.83983983925205-12945.0559890692i</v>
      </c>
      <c r="G475" s="57" t="str">
        <f t="shared" si="120"/>
        <v>0.999999999846926-0.0000123723034383677i</v>
      </c>
      <c r="H475" s="57" t="str">
        <f t="shared" si="121"/>
        <v>165.000054382983+0.366812263729272i</v>
      </c>
      <c r="I475" s="57" t="str">
        <f t="shared" si="122"/>
        <v>15.1827872161801-6025.55749576113i</v>
      </c>
      <c r="K475" s="57" t="str">
        <f t="shared" si="123"/>
        <v>0.072726889326647-0.000166190166630995i</v>
      </c>
      <c r="L475" s="57" t="str">
        <f t="shared" si="124"/>
        <v>0.000125-97.8469928294071i</v>
      </c>
      <c r="M475" s="57" t="str">
        <f t="shared" si="125"/>
        <v>0.0015-47.1687935037809i</v>
      </c>
      <c r="N475" s="57">
        <f t="shared" si="126"/>
        <v>89.899987296034453</v>
      </c>
      <c r="O475" s="57">
        <f t="shared" si="127"/>
        <v>91.286973292911924</v>
      </c>
      <c r="P475" s="371">
        <f t="shared" si="128"/>
        <v>91.286973292911924</v>
      </c>
      <c r="Q475" s="371">
        <f t="shared" si="129"/>
        <v>-90.100012703965547</v>
      </c>
      <c r="R475" s="12">
        <f t="shared" si="130"/>
        <v>89.899987296034453</v>
      </c>
      <c r="S475" s="57">
        <f t="shared" si="131"/>
        <v>5.1278990884127467E-3</v>
      </c>
      <c r="T475" s="12">
        <f t="shared" si="114"/>
        <v>91.286973292911924</v>
      </c>
    </row>
    <row r="476" spans="1:20" x14ac:dyDescent="0.25">
      <c r="A476" s="57">
        <f t="shared" si="115"/>
        <v>32.341974461808817</v>
      </c>
      <c r="B476" s="12">
        <f t="shared" si="132"/>
        <v>5.1473851049487154</v>
      </c>
      <c r="C476" s="57" t="str">
        <f t="shared" si="116"/>
        <v>-64.0148835914854-36534.3005490663i</v>
      </c>
      <c r="D476" s="57" t="str">
        <f t="shared" si="117"/>
        <v>3.89999999898014-6183.91441363228i</v>
      </c>
      <c r="E476" s="57" t="str">
        <f t="shared" si="118"/>
        <v>162.469470001999-0.0144672806562677i</v>
      </c>
      <c r="F476" s="57" t="str">
        <f t="shared" si="119"/>
        <v>3.83983983924758-12896.0509956475i</v>
      </c>
      <c r="G476" s="57" t="str">
        <f t="shared" si="120"/>
        <v>0.99999999984576-0.0000124193181914191i</v>
      </c>
      <c r="H476" s="57" t="str">
        <f t="shared" si="121"/>
        <v>165.000054797079+0.368206150697151i</v>
      </c>
      <c r="I476" s="57" t="str">
        <f t="shared" si="122"/>
        <v>15.1827872343426-6002.74704203645i</v>
      </c>
      <c r="K476" s="57" t="str">
        <f t="shared" si="123"/>
        <v>0.0727268864072816-0.000166821682503366i</v>
      </c>
      <c r="L476" s="57" t="str">
        <f t="shared" si="124"/>
        <v>0.000125-97.4765818184962i</v>
      </c>
      <c r="M476" s="57" t="str">
        <f t="shared" si="125"/>
        <v>0.0015-46.9902306273968i</v>
      </c>
      <c r="N476" s="57">
        <f t="shared" si="126"/>
        <v>89.899607249977592</v>
      </c>
      <c r="O476" s="57">
        <f t="shared" si="127"/>
        <v>91.254029276937445</v>
      </c>
      <c r="P476" s="371">
        <f t="shared" si="128"/>
        <v>91.254029276937445</v>
      </c>
      <c r="Q476" s="371">
        <f t="shared" si="129"/>
        <v>-90.100392750022408</v>
      </c>
      <c r="R476" s="12">
        <f t="shared" si="130"/>
        <v>89.899607249977592</v>
      </c>
      <c r="S476" s="57">
        <f t="shared" si="131"/>
        <v>5.1473851049487155E-3</v>
      </c>
      <c r="T476" s="12">
        <f t="shared" si="114"/>
        <v>91.254029276937445</v>
      </c>
    </row>
    <row r="477" spans="1:20" x14ac:dyDescent="0.25">
      <c r="A477" s="57">
        <f t="shared" si="115"/>
        <v>32.464873964763697</v>
      </c>
      <c r="B477" s="12">
        <f t="shared" si="132"/>
        <v>5.1669451683475209</v>
      </c>
      <c r="C477" s="57" t="str">
        <f t="shared" si="116"/>
        <v>-64.0148805129452-36395.9945415242i</v>
      </c>
      <c r="D477" s="57" t="str">
        <f t="shared" si="117"/>
        <v>3.89999999897239-6160.5044970238i</v>
      </c>
      <c r="E477" s="57" t="str">
        <f t="shared" si="118"/>
        <v>162.469469492141-0.0145222549447209i</v>
      </c>
      <c r="F477" s="57" t="str">
        <f t="shared" si="119"/>
        <v>3.83983983924308-12847.2315162488i</v>
      </c>
      <c r="G477" s="57" t="str">
        <f t="shared" si="120"/>
        <v>0.999999999844586-0.0000124665116005318i</v>
      </c>
      <c r="H477" s="57" t="str">
        <f t="shared" si="121"/>
        <v>165.000055214329+0.369605334439689i</v>
      </c>
      <c r="I477" s="57" t="str">
        <f t="shared" si="122"/>
        <v>15.1827872526431-5980.02293984323i</v>
      </c>
      <c r="K477" s="57" t="str">
        <f t="shared" si="123"/>
        <v>0.0727268834656867-0.000167455598058683i</v>
      </c>
      <c r="L477" s="57" t="str">
        <f t="shared" si="124"/>
        <v>0.000125-97.1075730409414i</v>
      </c>
      <c r="M477" s="57" t="str">
        <f t="shared" si="125"/>
        <v>0.0015-46.8123437212561i</v>
      </c>
      <c r="N477" s="57">
        <f t="shared" si="126"/>
        <v>89.89922575977107</v>
      </c>
      <c r="O477" s="57">
        <f t="shared" si="127"/>
        <v>91.221085259523349</v>
      </c>
      <c r="P477" s="371">
        <f t="shared" si="128"/>
        <v>91.221085259523349</v>
      </c>
      <c r="Q477" s="371">
        <f t="shared" si="129"/>
        <v>-90.10077424022893</v>
      </c>
      <c r="R477" s="12">
        <f t="shared" si="130"/>
        <v>89.89922575977107</v>
      </c>
      <c r="S477" s="57">
        <f t="shared" si="131"/>
        <v>5.1669451683475209E-3</v>
      </c>
      <c r="T477" s="12">
        <f t="shared" si="114"/>
        <v>91.221085259523349</v>
      </c>
    </row>
    <row r="478" spans="1:20" x14ac:dyDescent="0.25">
      <c r="A478" s="57">
        <f t="shared" si="115"/>
        <v>32.5882404858298</v>
      </c>
      <c r="B478" s="12">
        <f t="shared" si="132"/>
        <v>5.1865795599872415</v>
      </c>
      <c r="C478" s="57" t="str">
        <f t="shared" si="116"/>
        <v>-64.0148774109662-36258.2121025832i</v>
      </c>
      <c r="D478" s="57" t="str">
        <f t="shared" si="117"/>
        <v>3.89999999896455-6137.18320134075i</v>
      </c>
      <c r="E478" s="57" t="str">
        <f t="shared" si="118"/>
        <v>162.469468978401-0.0145774381197011i</v>
      </c>
      <c r="F478" s="57" t="str">
        <f t="shared" si="119"/>
        <v>3.83983983923852-12798.5968485887i</v>
      </c>
      <c r="G478" s="57" t="str">
        <f t="shared" si="120"/>
        <v>0.999999999843403-0.000012513884344599i</v>
      </c>
      <c r="H478" s="57" t="str">
        <f t="shared" si="121"/>
        <v>165.000055634754+0.371009835084683i</v>
      </c>
      <c r="I478" s="57" t="str">
        <f t="shared" si="122"/>
        <v>15.1827872710831-5957.38486228762i</v>
      </c>
      <c r="K478" s="57" t="str">
        <f t="shared" si="123"/>
        <v>0.0727268805016943-0.000168091922414863i</v>
      </c>
      <c r="L478" s="57" t="str">
        <f t="shared" si="124"/>
        <v>0.000125-96.7399611884251i</v>
      </c>
      <c r="M478" s="57" t="str">
        <f t="shared" si="125"/>
        <v>0.0015-46.6351302263958i</v>
      </c>
      <c r="N478" s="57">
        <f t="shared" si="126"/>
        <v>89.898842819927467</v>
      </c>
      <c r="O478" s="57">
        <f t="shared" si="127"/>
        <v>91.188141240658865</v>
      </c>
      <c r="P478" s="371">
        <f t="shared" si="128"/>
        <v>91.188141240658865</v>
      </c>
      <c r="Q478" s="371">
        <f t="shared" si="129"/>
        <v>-90.101157180072533</v>
      </c>
      <c r="R478" s="12">
        <f t="shared" si="130"/>
        <v>89.898842819927467</v>
      </c>
      <c r="S478" s="57">
        <f t="shared" si="131"/>
        <v>5.1865795599872417E-3</v>
      </c>
      <c r="T478" s="12">
        <f t="shared" si="114"/>
        <v>91.188141240658865</v>
      </c>
    </row>
    <row r="479" spans="1:20" x14ac:dyDescent="0.25">
      <c r="A479" s="57">
        <f t="shared" si="115"/>
        <v>32.712075799675951</v>
      </c>
      <c r="B479" s="12">
        <f t="shared" si="132"/>
        <v>5.2062885623151933</v>
      </c>
      <c r="C479" s="57" t="str">
        <f t="shared" si="116"/>
        <v>-64.0148742853666-36120.9512501955i</v>
      </c>
      <c r="D479" s="57" t="str">
        <f t="shared" si="117"/>
        <v>3.89999999895667-6113.95019109844i</v>
      </c>
      <c r="E479" s="57" t="str">
        <f t="shared" si="118"/>
        <v>162.469468460748-0.0146328309747994i</v>
      </c>
      <c r="F479" s="57" t="str">
        <f t="shared" si="119"/>
        <v>3.83983983923395-12750.146293041i</v>
      </c>
      <c r="G479" s="57" t="str">
        <f t="shared" si="120"/>
        <v>0.99999999984221-0.0000125614371050935i</v>
      </c>
      <c r="H479" s="57" t="str">
        <f t="shared" si="121"/>
        <v>165.000056058382+0.372419672836411i</v>
      </c>
      <c r="I479" s="57" t="str">
        <f t="shared" si="122"/>
        <v>15.1827872896636-5934.83248371331i</v>
      </c>
      <c r="K479" s="57" t="str">
        <f t="shared" si="123"/>
        <v>0.0727268775151322-0.000168730664724447i</v>
      </c>
      <c r="L479" s="57" t="str">
        <f t="shared" si="124"/>
        <v>0.000125-96.3737409727287i</v>
      </c>
      <c r="M479" s="57" t="str">
        <f t="shared" si="125"/>
        <v>0.0015-46.4585875935403i</v>
      </c>
      <c r="N479" s="57">
        <f t="shared" si="126"/>
        <v>89.898458424938411</v>
      </c>
      <c r="O479" s="57">
        <f t="shared" si="127"/>
        <v>91.155197220332695</v>
      </c>
      <c r="P479" s="371">
        <f t="shared" si="128"/>
        <v>91.155197220332695</v>
      </c>
      <c r="Q479" s="371">
        <f t="shared" si="129"/>
        <v>-90.101541575061589</v>
      </c>
      <c r="R479" s="12">
        <f t="shared" si="130"/>
        <v>89.898458424938411</v>
      </c>
      <c r="S479" s="57">
        <f t="shared" si="131"/>
        <v>5.2062885623151934E-3</v>
      </c>
      <c r="T479" s="12">
        <f t="shared" si="114"/>
        <v>91.155197220332695</v>
      </c>
    </row>
    <row r="480" spans="1:20" x14ac:dyDescent="0.25">
      <c r="A480" s="57">
        <f t="shared" si="115"/>
        <v>32.836381687714727</v>
      </c>
      <c r="B480" s="12">
        <f t="shared" si="132"/>
        <v>5.2260724588519913</v>
      </c>
      <c r="C480" s="57" t="str">
        <f t="shared" si="116"/>
        <v>-64.0148711359686-35984.2100098188i</v>
      </c>
      <c r="D480" s="57" t="str">
        <f t="shared" si="117"/>
        <v>3.89999999894873-6090.80513208226i</v>
      </c>
      <c r="E480" s="57" t="str">
        <f t="shared" si="118"/>
        <v>162.469467939155-0.0146884343066129i</v>
      </c>
      <c r="F480" s="57" t="str">
        <f t="shared" si="119"/>
        <v>3.83983983922934-12701.8791526283i</v>
      </c>
      <c r="G480" s="57" t="str">
        <f t="shared" si="120"/>
        <v>0.999999999841009-0.0000126091705660778i</v>
      </c>
      <c r="H480" s="57" t="str">
        <f t="shared" si="121"/>
        <v>165.000056485236+0.373834867975926i</v>
      </c>
      <c r="I480" s="57" t="str">
        <f t="shared" si="122"/>
        <v>15.1827873083856-5912.36547969679i</v>
      </c>
      <c r="K480" s="57" t="str">
        <f t="shared" si="123"/>
        <v>0.0727268745058297-0.000169371834174756i</v>
      </c>
      <c r="L480" s="57" t="str">
        <f t="shared" si="124"/>
        <v>0.000125-96.0089071256512i</v>
      </c>
      <c r="M480" s="57" t="str">
        <f t="shared" si="125"/>
        <v>0.0015-46.2827132830646i</v>
      </c>
      <c r="N480" s="57">
        <f t="shared" si="126"/>
        <v>89.89807256927466</v>
      </c>
      <c r="O480" s="57">
        <f t="shared" si="127"/>
        <v>91.122253198533969</v>
      </c>
      <c r="P480" s="371">
        <f t="shared" si="128"/>
        <v>91.122253198533969</v>
      </c>
      <c r="Q480" s="371">
        <f t="shared" si="129"/>
        <v>-90.10192743072534</v>
      </c>
      <c r="R480" s="12">
        <f t="shared" si="130"/>
        <v>89.89807256927466</v>
      </c>
      <c r="S480" s="57">
        <f t="shared" si="131"/>
        <v>5.2260724588519911E-3</v>
      </c>
      <c r="T480" s="12">
        <f t="shared" si="114"/>
        <v>91.122253198533969</v>
      </c>
    </row>
    <row r="481" spans="1:20" x14ac:dyDescent="0.25">
      <c r="A481" s="57">
        <f t="shared" si="115"/>
        <v>32.961159938128041</v>
      </c>
      <c r="B481" s="12">
        <f t="shared" si="132"/>
        <v>5.2459315341956287</v>
      </c>
      <c r="C481" s="57" t="str">
        <f t="shared" si="116"/>
        <v>-64.0148679625889-35847.986414384i</v>
      </c>
      <c r="D481" s="57" t="str">
        <f t="shared" si="117"/>
        <v>3.89999999894072-6067.74769134272i</v>
      </c>
      <c r="E481" s="57" t="str">
        <f t="shared" si="118"/>
        <v>162.46946741359-0.0147442489147676i</v>
      </c>
      <c r="F481" s="57" t="str">
        <f t="shared" si="119"/>
        <v>3.83983983922469-12653.7947330115i</v>
      </c>
      <c r="G481" s="57" t="str">
        <f t="shared" si="120"/>
        <v>0.999999999839798-0.0000126570854142135i</v>
      </c>
      <c r="H481" s="57" t="str">
        <f t="shared" si="121"/>
        <v>165.000056915339+0.37525544086135i</v>
      </c>
      <c r="I481" s="57" t="str">
        <f t="shared" si="122"/>
        <v>15.18278732725-5889.98352704255i</v>
      </c>
      <c r="K481" s="57" t="str">
        <f t="shared" si="123"/>
        <v>0.0727268714736132-0.000170015439988007i</v>
      </c>
      <c r="L481" s="57" t="str">
        <f t="shared" si="124"/>
        <v>0.000125-95.6454543989353i</v>
      </c>
      <c r="M481" s="57" t="str">
        <f t="shared" si="125"/>
        <v>0.0015-46.1075047649577i</v>
      </c>
      <c r="N481" s="57">
        <f t="shared" si="126"/>
        <v>89.897685247385951</v>
      </c>
      <c r="O481" s="57">
        <f t="shared" si="127"/>
        <v>91.089309175251373</v>
      </c>
      <c r="P481" s="371">
        <f t="shared" si="128"/>
        <v>91.089309175251373</v>
      </c>
      <c r="Q481" s="371">
        <f t="shared" si="129"/>
        <v>-90.102314752614049</v>
      </c>
      <c r="R481" s="12">
        <f t="shared" si="130"/>
        <v>89.897685247385951</v>
      </c>
      <c r="S481" s="57">
        <f t="shared" si="131"/>
        <v>5.2459315341956284E-3</v>
      </c>
      <c r="T481" s="12">
        <f t="shared" si="114"/>
        <v>91.089309175251373</v>
      </c>
    </row>
    <row r="482" spans="1:20" x14ac:dyDescent="0.25">
      <c r="A482" s="57">
        <f t="shared" si="115"/>
        <v>33.086412345892924</v>
      </c>
      <c r="B482" s="12">
        <f t="shared" si="132"/>
        <v>5.2658660740255723</v>
      </c>
      <c r="C482" s="57" t="str">
        <f t="shared" si="116"/>
        <v>-64.0148647650466-35712.2785042691i</v>
      </c>
      <c r="D482" s="57" t="str">
        <f t="shared" si="117"/>
        <v>3.89999999893267-6044.7775371908i</v>
      </c>
      <c r="E482" s="57" t="str">
        <f t="shared" si="118"/>
        <v>162.469466884023-0.014800275601933i</v>
      </c>
      <c r="F482" s="57" t="str">
        <f t="shared" si="119"/>
        <v>3.83983983922002-12605.8923424802i</v>
      </c>
      <c r="G482" s="57" t="str">
        <f t="shared" si="120"/>
        <v>0.999999999838578-0.000012705182338772i</v>
      </c>
      <c r="H482" s="57" t="str">
        <f t="shared" si="121"/>
        <v>165.000057348717+0.376681411928166i</v>
      </c>
      <c r="I482" s="57" t="str">
        <f t="shared" si="122"/>
        <v>15.1827873462581-5867.68630377879i</v>
      </c>
      <c r="K482" s="57" t="str">
        <f t="shared" si="123"/>
        <v>0.0727268684183088-0.000170661491421454i</v>
      </c>
      <c r="L482" s="57" t="str">
        <f t="shared" si="124"/>
        <v>0.000125-95.2833775641916i</v>
      </c>
      <c r="M482" s="57" t="str">
        <f t="shared" si="125"/>
        <v>0.0015-45.9329595187865i</v>
      </c>
      <c r="N482" s="57">
        <f t="shared" si="126"/>
        <v>89.897296453700946</v>
      </c>
      <c r="O482" s="57">
        <f t="shared" si="127"/>
        <v>91.056365150473653</v>
      </c>
      <c r="P482" s="371">
        <f t="shared" si="128"/>
        <v>91.056365150473653</v>
      </c>
      <c r="Q482" s="371">
        <f t="shared" si="129"/>
        <v>-90.102703546299054</v>
      </c>
      <c r="R482" s="12">
        <f t="shared" si="130"/>
        <v>89.897296453700946</v>
      </c>
      <c r="S482" s="57">
        <f t="shared" si="131"/>
        <v>5.2658660740255723E-3</v>
      </c>
      <c r="T482" s="12">
        <f t="shared" si="114"/>
        <v>91.056365150473653</v>
      </c>
    </row>
    <row r="483" spans="1:20" x14ac:dyDescent="0.25">
      <c r="A483" s="57">
        <f t="shared" si="115"/>
        <v>33.212140712807319</v>
      </c>
      <c r="B483" s="12">
        <f t="shared" si="132"/>
        <v>5.2858763651068692</v>
      </c>
      <c r="C483" s="57" t="str">
        <f t="shared" si="116"/>
        <v>-64.0148615431575-35577.0843272699i</v>
      </c>
      <c r="D483" s="57" t="str">
        <f t="shared" si="117"/>
        <v>3.89999999892452-6021.89433919314i</v>
      </c>
      <c r="E483" s="57" t="str">
        <f t="shared" si="118"/>
        <v>162.469466350424-0.0148565151738176i</v>
      </c>
      <c r="F483" s="57" t="str">
        <f t="shared" si="119"/>
        <v>3.83983983921528-12558.1712919423i</v>
      </c>
      <c r="G483" s="57" t="str">
        <f t="shared" si="120"/>
        <v>0.999999999837349-0.0000127534620316436i</v>
      </c>
      <c r="H483" s="57" t="str">
        <f t="shared" si="121"/>
        <v>165.000057785396+0.378112801689521i</v>
      </c>
      <c r="I483" s="57" t="str">
        <f t="shared" si="122"/>
        <v>15.1827873654111-5845.47348915245i</v>
      </c>
      <c r="K483" s="57" t="str">
        <f t="shared" si="123"/>
        <v>0.0727268653397397-0.000171309997767515i</v>
      </c>
      <c r="L483" s="57" t="str">
        <f t="shared" si="124"/>
        <v>0.000125-94.9226714128224i</v>
      </c>
      <c r="M483" s="57" t="str">
        <f t="shared" si="125"/>
        <v>0.0015-45.7590750336586i</v>
      </c>
      <c r="N483" s="57">
        <f t="shared" si="126"/>
        <v>89.896906182627092</v>
      </c>
      <c r="O483" s="57">
        <f t="shared" si="127"/>
        <v>91.023421124189326</v>
      </c>
      <c r="P483" s="371">
        <f t="shared" si="128"/>
        <v>91.023421124189326</v>
      </c>
      <c r="Q483" s="371">
        <f t="shared" si="129"/>
        <v>-90.103093817372908</v>
      </c>
      <c r="R483" s="12">
        <f t="shared" si="130"/>
        <v>89.896906182627092</v>
      </c>
      <c r="S483" s="57">
        <f t="shared" si="131"/>
        <v>5.2858763651068693E-3</v>
      </c>
      <c r="T483" s="12">
        <f t="shared" si="114"/>
        <v>91.023421124189326</v>
      </c>
    </row>
    <row r="484" spans="1:20" x14ac:dyDescent="0.25">
      <c r="A484" s="57">
        <f t="shared" si="115"/>
        <v>33.338346847515986</v>
      </c>
      <c r="B484" s="12">
        <f t="shared" si="132"/>
        <v>5.3059626952942756</v>
      </c>
      <c r="C484" s="57" t="str">
        <f t="shared" si="116"/>
        <v>-64.0148582967351-35442.4019385726i</v>
      </c>
      <c r="D484" s="57" t="str">
        <f t="shared" si="117"/>
        <v>3.89999999891634-5999.09776816724i</v>
      </c>
      <c r="E484" s="57" t="str">
        <f t="shared" si="118"/>
        <v>162.469465812761-0.0149129684391909i</v>
      </c>
      <c r="F484" s="57" t="str">
        <f t="shared" si="119"/>
        <v>3.83983983921053-12510.6308949145i</v>
      </c>
      <c r="G484" s="57" t="str">
        <f t="shared" si="120"/>
        <v>0.999999999836111-0.000012801925187348i</v>
      </c>
      <c r="H484" s="57" t="str">
        <f t="shared" si="121"/>
        <v>165.0000582254+0.3795496307365i</v>
      </c>
      <c r="I484" s="57" t="str">
        <f t="shared" si="122"/>
        <v>15.1827873847098-5823.34476362471i</v>
      </c>
      <c r="K484" s="57" t="str">
        <f t="shared" si="123"/>
        <v>0.0727268622377293-0.000171960968353911i</v>
      </c>
      <c r="L484" s="57" t="str">
        <f t="shared" si="124"/>
        <v>0.000125-94.5633307559497i</v>
      </c>
      <c r="M484" s="57" t="str">
        <f t="shared" si="125"/>
        <v>0.0015-45.5858488081874i</v>
      </c>
      <c r="N484" s="57">
        <f t="shared" si="126"/>
        <v>89.89651442855066</v>
      </c>
      <c r="O484" s="57">
        <f t="shared" si="127"/>
        <v>90.990477096386883</v>
      </c>
      <c r="P484" s="371">
        <f t="shared" si="128"/>
        <v>90.990477096386883</v>
      </c>
      <c r="Q484" s="371">
        <f t="shared" si="129"/>
        <v>-90.10348557144934</v>
      </c>
      <c r="R484" s="12">
        <f t="shared" si="130"/>
        <v>89.89651442855066</v>
      </c>
      <c r="S484" s="57">
        <f t="shared" si="131"/>
        <v>5.3059626952942753E-3</v>
      </c>
      <c r="T484" s="12">
        <f t="shared" si="114"/>
        <v>90.990477096386883</v>
      </c>
    </row>
    <row r="485" spans="1:20" x14ac:dyDescent="0.25">
      <c r="A485" s="57">
        <f t="shared" si="115"/>
        <v>33.465032565536553</v>
      </c>
      <c r="B485" s="12">
        <f t="shared" si="132"/>
        <v>5.3261253535363942</v>
      </c>
      <c r="C485" s="57" t="str">
        <f t="shared" si="116"/>
        <v>-64.0148550255933-35308.2294007266i</v>
      </c>
      <c r="D485" s="57" t="str">
        <f t="shared" si="117"/>
        <v>3.89999999890808-5976.38749617677i</v>
      </c>
      <c r="E485" s="57" t="str">
        <f t="shared" si="118"/>
        <v>162.469465271005-0.0149696362098934i</v>
      </c>
      <c r="F485" s="57" t="str">
        <f t="shared" si="119"/>
        <v>3.83983983920573-12463.2704675122i</v>
      </c>
      <c r="G485" s="57" t="str">
        <f t="shared" si="120"/>
        <v>0.999999999834863-0.0000128505725030439i</v>
      </c>
      <c r="H485" s="57" t="str">
        <f t="shared" si="121"/>
        <v>165.000058668753+0.38099191973844i</v>
      </c>
      <c r="I485" s="57" t="str">
        <f t="shared" si="122"/>
        <v>15.1827874041553-5801.29980886637i</v>
      </c>
      <c r="K485" s="57" t="str">
        <f t="shared" si="123"/>
        <v>0.0727268591120994-0.000172614412543797i</v>
      </c>
      <c r="L485" s="57" t="str">
        <f t="shared" si="124"/>
        <v>0.000125-94.2053504243374i</v>
      </c>
      <c r="M485" s="57" t="str">
        <f t="shared" si="125"/>
        <v>0.0015-45.4132783504556i</v>
      </c>
      <c r="N485" s="57">
        <f t="shared" si="126"/>
        <v>89.896121185836549</v>
      </c>
      <c r="O485" s="57">
        <f t="shared" si="127"/>
        <v>90.957533067054925</v>
      </c>
      <c r="P485" s="371">
        <f t="shared" si="128"/>
        <v>90.957533067054925</v>
      </c>
      <c r="Q485" s="371">
        <f t="shared" si="129"/>
        <v>-90.103878814163451</v>
      </c>
      <c r="R485" s="12">
        <f t="shared" si="130"/>
        <v>89.896121185836549</v>
      </c>
      <c r="S485" s="57">
        <f t="shared" si="131"/>
        <v>5.3261253535363939E-3</v>
      </c>
      <c r="T485" s="12">
        <f t="shared" si="114"/>
        <v>90.957533067054925</v>
      </c>
    </row>
    <row r="486" spans="1:20" x14ac:dyDescent="0.25">
      <c r="A486" s="57">
        <f t="shared" si="115"/>
        <v>33.592199689285586</v>
      </c>
      <c r="B486" s="12">
        <f t="shared" si="132"/>
        <v>5.3463646298798322</v>
      </c>
      <c r="C486" s="57" t="str">
        <f t="shared" si="116"/>
        <v>-64.014851729544-35174.5647836143i</v>
      </c>
      <c r="D486" s="57" t="str">
        <f t="shared" si="117"/>
        <v>3.89999999889976-5953.76319652687i</v>
      </c>
      <c r="E486" s="57" t="str">
        <f t="shared" si="118"/>
        <v>162.469464725123-0.015026519300855i</v>
      </c>
      <c r="F486" s="57" t="str">
        <f t="shared" si="119"/>
        <v>3.8398398392009-12416.0893284399i</v>
      </c>
      <c r="G486" s="57" t="str">
        <f t="shared" si="120"/>
        <v>0.999999999833605-0.0000128994046785393i</v>
      </c>
      <c r="H486" s="57" t="str">
        <f t="shared" si="121"/>
        <v>165.000059115484+0.382439689443223i</v>
      </c>
      <c r="I486" s="57" t="str">
        <f t="shared" si="122"/>
        <v>15.1827874237491-5779.33830775353i</v>
      </c>
      <c r="K486" s="57" t="str">
        <f t="shared" si="123"/>
        <v>0.0727268559626696-0.000173270339735895i</v>
      </c>
      <c r="L486" s="57" t="str">
        <f t="shared" si="124"/>
        <v>0.000125-93.8487252683177i</v>
      </c>
      <c r="M486" s="57" t="str">
        <f t="shared" si="125"/>
        <v>0.0015-45.2413611779794i</v>
      </c>
      <c r="N486" s="57">
        <f t="shared" si="126"/>
        <v>89.895726448828242</v>
      </c>
      <c r="O486" s="57">
        <f t="shared" si="127"/>
        <v>90.924589036181715</v>
      </c>
      <c r="P486" s="371">
        <f t="shared" si="128"/>
        <v>90.924589036181715</v>
      </c>
      <c r="Q486" s="371">
        <f t="shared" si="129"/>
        <v>-90.104273551171758</v>
      </c>
      <c r="R486" s="12">
        <f t="shared" si="130"/>
        <v>89.895726448828242</v>
      </c>
      <c r="S486" s="57">
        <f t="shared" si="131"/>
        <v>5.3463646298798325E-3</v>
      </c>
      <c r="T486" s="12">
        <f t="shared" si="114"/>
        <v>90.924589036181715</v>
      </c>
    </row>
    <row r="487" spans="1:20" x14ac:dyDescent="0.25">
      <c r="A487" s="57">
        <f t="shared" si="115"/>
        <v>33.719850048104874</v>
      </c>
      <c r="B487" s="12">
        <f t="shared" si="132"/>
        <v>5.3666808154733756</v>
      </c>
      <c r="C487" s="57" t="str">
        <f t="shared" si="116"/>
        <v>-64.0148484083975-35041.4061644255i</v>
      </c>
      <c r="D487" s="57" t="str">
        <f t="shared" si="117"/>
        <v>3.89999999889141-5931.22454375936i</v>
      </c>
      <c r="E487" s="57" t="str">
        <f t="shared" si="118"/>
        <v>162.469464175085-0.0150836185300925i</v>
      </c>
      <c r="F487" s="57" t="str">
        <f t="shared" si="119"/>
        <v>3.83983983919603-12369.0867989809i</v>
      </c>
      <c r="G487" s="57" t="str">
        <f t="shared" si="120"/>
        <v>0.999999999832338-0.0000129484224163013i</v>
      </c>
      <c r="H487" s="57" t="str">
        <f t="shared" si="121"/>
        <v>165.000059565615+0.383892960677576i</v>
      </c>
      <c r="I487" s="57" t="str">
        <f t="shared" si="122"/>
        <v>15.182787443492-5757.45994436242i</v>
      </c>
      <c r="K487" s="57" t="str">
        <f t="shared" si="123"/>
        <v>0.0727268527892589-0.000173928759364634i</v>
      </c>
      <c r="L487" s="57" t="str">
        <f t="shared" si="124"/>
        <v>0.000125-93.4934501577182i</v>
      </c>
      <c r="M487" s="57" t="str">
        <f t="shared" si="125"/>
        <v>0.0015-45.0700948176722i</v>
      </c>
      <c r="N487" s="57">
        <f t="shared" si="126"/>
        <v>89.895330211847721</v>
      </c>
      <c r="O487" s="57">
        <f t="shared" si="127"/>
        <v>90.891645003755514</v>
      </c>
      <c r="P487" s="371">
        <f t="shared" si="128"/>
        <v>90.891645003755514</v>
      </c>
      <c r="Q487" s="371">
        <f t="shared" si="129"/>
        <v>-90.104669788152279</v>
      </c>
      <c r="R487" s="12">
        <f t="shared" si="130"/>
        <v>89.895330211847721</v>
      </c>
      <c r="S487" s="57">
        <f t="shared" si="131"/>
        <v>5.3666808154733759E-3</v>
      </c>
      <c r="T487" s="12">
        <f t="shared" si="114"/>
        <v>90.891645003755514</v>
      </c>
    </row>
    <row r="488" spans="1:20" x14ac:dyDescent="0.25">
      <c r="A488" s="57">
        <f t="shared" si="115"/>
        <v>33.847985478287669</v>
      </c>
      <c r="B488" s="12">
        <f t="shared" si="132"/>
        <v>5.3870742025721743</v>
      </c>
      <c r="C488" s="57" t="str">
        <f t="shared" si="116"/>
        <v>-64.0148450619632-34908.7516276291i</v>
      </c>
      <c r="D488" s="57" t="str">
        <f t="shared" si="117"/>
        <v>3.89999999888296-5908.77121364818i</v>
      </c>
      <c r="E488" s="57" t="str">
        <f t="shared" si="118"/>
        <v>162.469463620859-0.0151409347187303i</v>
      </c>
      <c r="F488" s="57" t="str">
        <f t="shared" si="119"/>
        <v>3.83983983919115-12322.2622029882i</v>
      </c>
      <c r="G488" s="57" t="str">
        <f t="shared" si="120"/>
        <v>0.999999999831062-0.0000129976264214667i</v>
      </c>
      <c r="H488" s="57" t="str">
        <f t="shared" si="121"/>
        <v>165.000060019173+0.38535175434736i</v>
      </c>
      <c r="I488" s="57" t="str">
        <f t="shared" si="122"/>
        <v>15.1827874633853-5735.66440396556i</v>
      </c>
      <c r="K488" s="57" t="str">
        <f t="shared" si="123"/>
        <v>0.0727268495916853-0.000174589680900282i</v>
      </c>
      <c r="L488" s="57" t="str">
        <f t="shared" si="124"/>
        <v>0.000125-93.1395199817881i</v>
      </c>
      <c r="M488" s="57" t="str">
        <f t="shared" si="125"/>
        <v>0.0015-44.8994768058101i</v>
      </c>
      <c r="N488" s="57">
        <f t="shared" si="126"/>
        <v>89.894932469195467</v>
      </c>
      <c r="O488" s="57">
        <f t="shared" si="127"/>
        <v>90.858700969764612</v>
      </c>
      <c r="P488" s="371">
        <f t="shared" si="128"/>
        <v>90.858700969764612</v>
      </c>
      <c r="Q488" s="371">
        <f t="shared" si="129"/>
        <v>-90.105067530804533</v>
      </c>
      <c r="R488" s="12">
        <f t="shared" si="130"/>
        <v>89.894932469195467</v>
      </c>
      <c r="S488" s="57">
        <f t="shared" si="131"/>
        <v>5.3870742025721747E-3</v>
      </c>
      <c r="T488" s="12">
        <f t="shared" si="114"/>
        <v>90.858700969764612</v>
      </c>
    </row>
    <row r="489" spans="1:20" x14ac:dyDescent="0.25">
      <c r="A489" s="57">
        <f t="shared" si="115"/>
        <v>33.976607823105162</v>
      </c>
      <c r="B489" s="12">
        <f t="shared" si="132"/>
        <v>5.4075450845419484</v>
      </c>
      <c r="C489" s="57" t="str">
        <f t="shared" si="116"/>
        <v>-64.0148416900474-34776.5992649442i</v>
      </c>
      <c r="D489" s="57" t="str">
        <f t="shared" si="117"/>
        <v>3.89999999887446-5886.40288319461i</v>
      </c>
      <c r="E489" s="57" t="str">
        <f t="shared" si="118"/>
        <v>162.469463062413-0.015198468691016i</v>
      </c>
      <c r="F489" s="57" t="str">
        <f t="shared" si="119"/>
        <v>3.83983983918621-12275.6148668741i</v>
      </c>
      <c r="G489" s="57" t="str">
        <f t="shared" si="120"/>
        <v>0.999999999829775-0.0000130470174018515i</v>
      </c>
      <c r="H489" s="57" t="str">
        <f t="shared" si="121"/>
        <v>165.000060476186+0.386816091437886i</v>
      </c>
      <c r="I489" s="57" t="str">
        <f t="shared" si="122"/>
        <v>15.18278748343-5713.95137302677i</v>
      </c>
      <c r="K489" s="57" t="str">
        <f t="shared" si="123"/>
        <v>0.0727268463697635-0.000175253113849078i</v>
      </c>
      <c r="L489" s="57" t="str">
        <f t="shared" si="124"/>
        <v>0.000125-92.7869296491207i</v>
      </c>
      <c r="M489" s="57" t="str">
        <f t="shared" si="125"/>
        <v>0.0015-44.7295046879957i</v>
      </c>
      <c r="N489" s="57">
        <f t="shared" si="126"/>
        <v>89.894533215150219</v>
      </c>
      <c r="O489" s="57">
        <f t="shared" si="127"/>
        <v>90.825756934196846</v>
      </c>
      <c r="P489" s="371">
        <f t="shared" si="128"/>
        <v>90.825756934196846</v>
      </c>
      <c r="Q489" s="371">
        <f t="shared" si="129"/>
        <v>-90.105466784849781</v>
      </c>
      <c r="R489" s="12">
        <f t="shared" si="130"/>
        <v>89.894533215150219</v>
      </c>
      <c r="S489" s="57">
        <f t="shared" si="131"/>
        <v>5.4075450845419487E-3</v>
      </c>
      <c r="T489" s="12">
        <f t="shared" si="114"/>
        <v>90.825756934196846</v>
      </c>
    </row>
    <row r="490" spans="1:20" x14ac:dyDescent="0.25">
      <c r="A490" s="57">
        <f t="shared" si="115"/>
        <v>34.105718932832964</v>
      </c>
      <c r="B490" s="12">
        <f t="shared" si="132"/>
        <v>5.4280937558632081</v>
      </c>
      <c r="C490" s="57" t="str">
        <f t="shared" si="116"/>
        <v>-64.0148382924573-34644.9471753156i</v>
      </c>
      <c r="D490" s="57" t="str">
        <f t="shared" si="117"/>
        <v>3.89999999886588-5864.11923062274i</v>
      </c>
      <c r="E490" s="57" t="str">
        <f t="shared" si="118"/>
        <v>162.469462499715-0.0152562212743169i</v>
      </c>
      <c r="F490" s="57" t="str">
        <f t="shared" si="119"/>
        <v>3.83983983918123-12229.144119601i</v>
      </c>
      <c r="G490" s="57" t="str">
        <f t="shared" si="120"/>
        <v>0.999999999828479-0.0000130965960679616i</v>
      </c>
      <c r="H490" s="57" t="str">
        <f t="shared" si="121"/>
        <v>165.000060936679+0.38828599301421i</v>
      </c>
      <c r="I490" s="57" t="str">
        <f t="shared" si="122"/>
        <v>15.1827875036273-5692.32053919676i</v>
      </c>
      <c r="K490" s="57" t="str">
        <f t="shared" si="123"/>
        <v>0.0727268431233092-0.000175919067753382i</v>
      </c>
      <c r="L490" s="57" t="str">
        <f t="shared" si="124"/>
        <v>0.000125-92.4356740875883i</v>
      </c>
      <c r="M490" s="57" t="str">
        <f t="shared" si="125"/>
        <v>0.0015-44.560176019123i</v>
      </c>
      <c r="N490" s="57">
        <f t="shared" si="126"/>
        <v>89.894132443969056</v>
      </c>
      <c r="O490" s="57">
        <f t="shared" si="127"/>
        <v>90.792812897040491</v>
      </c>
      <c r="P490" s="371">
        <f t="shared" si="128"/>
        <v>90.792812897040491</v>
      </c>
      <c r="Q490" s="371">
        <f t="shared" si="129"/>
        <v>-90.105867556030944</v>
      </c>
      <c r="R490" s="12">
        <f t="shared" si="130"/>
        <v>89.894132443969056</v>
      </c>
      <c r="S490" s="57">
        <f t="shared" si="131"/>
        <v>5.4280937558632081E-3</v>
      </c>
      <c r="T490" s="12">
        <f t="shared" si="114"/>
        <v>90.792812897040491</v>
      </c>
    </row>
    <row r="491" spans="1:20" x14ac:dyDescent="0.25">
      <c r="A491" s="57">
        <f t="shared" si="115"/>
        <v>34.235320664777731</v>
      </c>
      <c r="B491" s="12">
        <f t="shared" si="132"/>
        <v>5.4487205121354885</v>
      </c>
      <c r="C491" s="57" t="str">
        <f t="shared" si="116"/>
        <v>-64.0148348689966-34513.7934648834i</v>
      </c>
      <c r="D491" s="57" t="str">
        <f t="shared" si="117"/>
        <v>3.89999999885725-5841.91993537474i</v>
      </c>
      <c r="E491" s="57" t="str">
        <f t="shared" si="118"/>
        <v>162.469461932732-0.0153141932991538i</v>
      </c>
      <c r="F491" s="57" t="str">
        <f t="shared" si="119"/>
        <v>3.83983983917622-12182.8492926718i</v>
      </c>
      <c r="G491" s="57" t="str">
        <f t="shared" si="120"/>
        <v>0.999999999827173-0.0000131463631330027i</v>
      </c>
      <c r="H491" s="57" t="str">
        <f t="shared" si="121"/>
        <v>165.000061400678+0.389761480221429i</v>
      </c>
      <c r="I491" s="57" t="str">
        <f t="shared" si="122"/>
        <v>15.1827875239784-5670.77159130879i</v>
      </c>
      <c r="K491" s="57" t="str">
        <f t="shared" si="123"/>
        <v>0.0727268398521353-0.000176587552191795i</v>
      </c>
      <c r="L491" s="57" t="str">
        <f t="shared" si="124"/>
        <v>0.000125-92.08574824426i</v>
      </c>
      <c r="M491" s="57" t="str">
        <f t="shared" si="125"/>
        <v>0.0015-44.3914883633425i</v>
      </c>
      <c r="N491" s="57">
        <f t="shared" si="126"/>
        <v>89.893730149887134</v>
      </c>
      <c r="O491" s="57">
        <f t="shared" si="127"/>
        <v>90.759868858283298</v>
      </c>
      <c r="P491" s="371">
        <f t="shared" si="128"/>
        <v>90.759868858283298</v>
      </c>
      <c r="Q491" s="371">
        <f t="shared" si="129"/>
        <v>-90.106269850112866</v>
      </c>
      <c r="R491" s="12">
        <f t="shared" si="130"/>
        <v>89.893730149887134</v>
      </c>
      <c r="S491" s="57">
        <f t="shared" si="131"/>
        <v>5.4487205121354883E-3</v>
      </c>
      <c r="T491" s="12">
        <f t="shared" si="114"/>
        <v>90.759868858283298</v>
      </c>
    </row>
    <row r="492" spans="1:20" x14ac:dyDescent="0.25">
      <c r="A492" s="57">
        <f t="shared" si="115"/>
        <v>34.365414883303892</v>
      </c>
      <c r="B492" s="12">
        <f t="shared" si="132"/>
        <v>5.4694256500816039</v>
      </c>
      <c r="C492" s="57" t="str">
        <f t="shared" si="116"/>
        <v>-64.0148314194688-34383.1362469573i</v>
      </c>
      <c r="D492" s="57" t="str">
        <f t="shared" si="117"/>
        <v>3.89999999884855-5819.80467810626i</v>
      </c>
      <c r="E492" s="57" t="str">
        <f t="shared" si="118"/>
        <v>162.469461361431-0.0153723855991898i</v>
      </c>
      <c r="F492" s="57" t="str">
        <f t="shared" si="119"/>
        <v>3.83983983917117-12136.7297201197i</v>
      </c>
      <c r="G492" s="57" t="str">
        <f t="shared" si="120"/>
        <v>0.999999999825857-0.0000131963193128907i</v>
      </c>
      <c r="H492" s="57" t="str">
        <f t="shared" si="121"/>
        <v>165.000061868209+0.391242574285002i</v>
      </c>
      <c r="I492" s="57" t="str">
        <f t="shared" si="122"/>
        <v>15.1827875444845-5649.30421937392i</v>
      </c>
      <c r="K492" s="57" t="str">
        <f t="shared" si="123"/>
        <v>0.0727268365560539-0.000177258576779313i</v>
      </c>
      <c r="L492" s="57" t="str">
        <f t="shared" si="124"/>
        <v>0.000125-91.7371470853357i</v>
      </c>
      <c r="M492" s="57" t="str">
        <f t="shared" si="125"/>
        <v>0.0015-44.223439294025i</v>
      </c>
      <c r="N492" s="57">
        <f t="shared" si="126"/>
        <v>89.893326327117833</v>
      </c>
      <c r="O492" s="57">
        <f t="shared" si="127"/>
        <v>90.726924817913073</v>
      </c>
      <c r="P492" s="371">
        <f t="shared" si="128"/>
        <v>90.726924817913073</v>
      </c>
      <c r="Q492" s="371">
        <f t="shared" si="129"/>
        <v>-90.106673672882167</v>
      </c>
      <c r="R492" s="12">
        <f t="shared" si="130"/>
        <v>89.893326327117833</v>
      </c>
      <c r="S492" s="57">
        <f t="shared" si="131"/>
        <v>5.469425650081604E-3</v>
      </c>
      <c r="T492" s="12">
        <f t="shared" ref="T492:T555" si="133">P492</f>
        <v>90.726924817913073</v>
      </c>
    </row>
    <row r="493" spans="1:20" x14ac:dyDescent="0.25">
      <c r="A493" s="57">
        <f t="shared" ref="A493:A556" si="134">2*PI()*B493</f>
        <v>34.496003459860447</v>
      </c>
      <c r="B493" s="12">
        <f t="shared" si="132"/>
        <v>5.4902094675519137</v>
      </c>
      <c r="C493" s="57" t="str">
        <f t="shared" ref="C493:C556" si="135">IMPRODUCT(D493,E493,$C$40,,K493,$C$41)</f>
        <v>-64.0148279436748-34252.9736419896i</v>
      </c>
      <c r="D493" s="57" t="str">
        <f t="shared" ref="D493:D556" si="136">IMDIV(IMPRODUCT($C$37,$C$38,COMPLEX(1,A493/$C$38)),IMSUM(-1*A493*A493/$C$39,COMPLEX(0,1*A493)))</f>
        <v>3.89999999883979-5797.77314068194i</v>
      </c>
      <c r="E493" s="57" t="str">
        <f t="shared" ref="E493:E556" si="137">IMDIV(IMPRODUCT(IMSUM(F493,G493),$C$29,H493),IMSUM(1,I493))</f>
        <v>162.469460785782-0.0154307990112641i</v>
      </c>
      <c r="F493" s="57" t="str">
        <f t="shared" ref="F493:F556" si="138">IMDIV(IMPRODUCT($C$14,$C$15,COMPLEX(1,A493/$C$15)),IMSUM(-1*A493*A493/$C$16,COMPLEX(0,A493)))</f>
        <v>3.83983983916608-12090.7847384993i</v>
      </c>
      <c r="G493" s="57" t="str">
        <f t="shared" ref="G493:G556" si="139">IMDIV(1,COMPLEX(1,A493*$C$9*$C$10))</f>
        <v>0.999999999824531-0.0000132464653262621i</v>
      </c>
      <c r="H493" s="57" t="str">
        <f t="shared" ref="H493:H556" si="140">IMDIV($C$3,IMSUM(K493,COMPLEX(0,$C$28*A493)))</f>
        <v>165.000062339301+0.392729296511037i</v>
      </c>
      <c r="I493" s="57" t="str">
        <f t="shared" ref="I493:I556" si="141">IMPRODUCT(F493,$C$29,H493,$C$31)</f>
        <v>15.1827875651469-5627.91811457693i</v>
      </c>
      <c r="K493" s="57" t="str">
        <f t="shared" ref="K493:K556" si="142">IF($C$26&lt;=0,IMDIV(1,IMSUM(IMDIV(1,L493),1/$C$18)),IMDIV(1,IMSUM(IMDIV(1,L493),1/$C$18,IMDIV(1,M493))))</f>
        <v>0.0727268332348743-0.000177932151167445i</v>
      </c>
      <c r="L493" s="57" t="str">
        <f t="shared" ref="L493:L556" si="143">IMSUM($C$21/$C$22,IMDIV(1,COMPLEX(0,$C$20*$C$22*A493)))</f>
        <v>0.000125-91.3898655960709i</v>
      </c>
      <c r="M493" s="57" t="str">
        <f t="shared" ref="M493:M556" si="144">IMSUM($C$25/$C$26,IMDIV(1,COMPLEX(0,$C$24*$C$26*A493)))</f>
        <v>0.0015-44.0560263937288i</v>
      </c>
      <c r="N493" s="57">
        <f t="shared" ref="N493:N556" si="145">ABS(R493)</f>
        <v>89.892920969852455</v>
      </c>
      <c r="O493" s="57">
        <f t="shared" ref="O493:O556" si="146">ABS(P493)</f>
        <v>90.693980775917581</v>
      </c>
      <c r="P493" s="371">
        <f t="shared" ref="P493:P556" si="147">20*LOG10(IMABS(C493))</f>
        <v>90.693980775917581</v>
      </c>
      <c r="Q493" s="371">
        <f t="shared" ref="Q493:Q556" si="148">IMARGUMENT(C493)*180/PI()</f>
        <v>-90.107079030147545</v>
      </c>
      <c r="R493" s="12">
        <f t="shared" ref="R493:R556" si="149">IF(Q493&lt;0,Q493+180,Q493-180)</f>
        <v>89.892920969852455</v>
      </c>
      <c r="S493" s="57">
        <f t="shared" ref="S493:S556" si="150">B493/1000</f>
        <v>5.4902094675519141E-3</v>
      </c>
      <c r="T493" s="12">
        <f t="shared" si="133"/>
        <v>90.693980775917581</v>
      </c>
    </row>
    <row r="494" spans="1:20" x14ac:dyDescent="0.25">
      <c r="A494" s="57">
        <f t="shared" si="134"/>
        <v>34.627088273007914</v>
      </c>
      <c r="B494" s="12">
        <f t="shared" ref="B494:B557" si="151">B493*(1+B$42)</f>
        <v>5.5110722635286109</v>
      </c>
      <c r="C494" s="57" t="str">
        <f t="shared" si="135"/>
        <v>-64.014824441414-34123.3037775472i</v>
      </c>
      <c r="D494" s="57" t="str">
        <f t="shared" si="136"/>
        <v>3.89999999883095-5775.82500617069i</v>
      </c>
      <c r="E494" s="57" t="str">
        <f t="shared" si="137"/>
        <v>162.469460205748-0.0154894343753847i</v>
      </c>
      <c r="F494" s="57" t="str">
        <f t="shared" si="138"/>
        <v>3.83983983916095-12045.0136868765i</v>
      </c>
      <c r="G494" s="57" t="str">
        <f t="shared" si="139"/>
        <v>0.999999999823195-0.0000132968018944841i</v>
      </c>
      <c r="H494" s="57" t="str">
        <f t="shared" si="140"/>
        <v>165.00006281398+0.394221668286606i</v>
      </c>
      <c r="I494" s="57" t="str">
        <f t="shared" si="141"/>
        <v>15.1827875859664-5606.61296927142i</v>
      </c>
      <c r="K494" s="57" t="str">
        <f t="shared" si="142"/>
        <v>0.0727268298884063-0.000178608285044376i</v>
      </c>
      <c r="L494" s="57" t="str">
        <f t="shared" si="143"/>
        <v>0.000125-91.0438987807041i</v>
      </c>
      <c r="M494" s="57" t="str">
        <f t="shared" si="144"/>
        <v>0.0015-43.8892472541631i</v>
      </c>
      <c r="N494" s="57">
        <f t="shared" si="145"/>
        <v>89.892514072260269</v>
      </c>
      <c r="O494" s="57">
        <f t="shared" si="146"/>
        <v>90.661036732284387</v>
      </c>
      <c r="P494" s="371">
        <f t="shared" si="147"/>
        <v>90.661036732284387</v>
      </c>
      <c r="Q494" s="371">
        <f t="shared" si="148"/>
        <v>-90.107485927739731</v>
      </c>
      <c r="R494" s="12">
        <f t="shared" si="149"/>
        <v>89.892514072260269</v>
      </c>
      <c r="S494" s="57">
        <f t="shared" si="150"/>
        <v>5.5110722635286109E-3</v>
      </c>
      <c r="T494" s="12">
        <f t="shared" si="133"/>
        <v>90.661036732284387</v>
      </c>
    </row>
    <row r="495" spans="1:20" x14ac:dyDescent="0.25">
      <c r="A495" s="57">
        <f t="shared" si="134"/>
        <v>34.75867120844535</v>
      </c>
      <c r="B495" s="12">
        <f t="shared" si="151"/>
        <v>5.5320143381300202</v>
      </c>
      <c r="C495" s="57" t="str">
        <f t="shared" si="135"/>
        <v>-64.0148209124878-33994.1247882861i</v>
      </c>
      <c r="D495" s="57" t="str">
        <f t="shared" si="136"/>
        <v>3.89999999882203-5753.95995884124i</v>
      </c>
      <c r="E495" s="57" t="str">
        <f t="shared" si="137"/>
        <v>162.469459621298-0.0155482925347553i</v>
      </c>
      <c r="F495" s="57" t="str">
        <f t="shared" si="138"/>
        <v>3.83983983915576-11999.4159068193i</v>
      </c>
      <c r="G495" s="57" t="str">
        <f t="shared" si="139"/>
        <v>0.999999999821849-0.0000133473297416652i</v>
      </c>
      <c r="H495" s="57" t="str">
        <f t="shared" si="140"/>
        <v>165.000063292273+0.395719711080063i</v>
      </c>
      <c r="I495" s="57" t="str">
        <f t="shared" si="141"/>
        <v>15.1827876069445-5585.38847697569i</v>
      </c>
      <c r="K495" s="57" t="str">
        <f t="shared" si="142"/>
        <v>0.0727268265164575-0.000179286988135092i</v>
      </c>
      <c r="L495" s="57" t="str">
        <f t="shared" si="143"/>
        <v>0.000125-90.6992416623866i</v>
      </c>
      <c r="M495" s="57" t="str">
        <f t="shared" si="144"/>
        <v>0.0015-43.7230994761538i</v>
      </c>
      <c r="N495" s="57">
        <f t="shared" si="145"/>
        <v>89.892105628488366</v>
      </c>
      <c r="O495" s="57">
        <f t="shared" si="146"/>
        <v>90.628092687001129</v>
      </c>
      <c r="P495" s="371">
        <f t="shared" si="147"/>
        <v>90.628092687001129</v>
      </c>
      <c r="Q495" s="371">
        <f t="shared" si="148"/>
        <v>-90.107894371511634</v>
      </c>
      <c r="R495" s="12">
        <f t="shared" si="149"/>
        <v>89.892105628488366</v>
      </c>
      <c r="S495" s="57">
        <f t="shared" si="150"/>
        <v>5.5320143381300205E-3</v>
      </c>
      <c r="T495" s="12">
        <f t="shared" si="133"/>
        <v>90.628092687001129</v>
      </c>
    </row>
    <row r="496" spans="1:20" x14ac:dyDescent="0.25">
      <c r="A496" s="57">
        <f t="shared" si="134"/>
        <v>34.890754159037435</v>
      </c>
      <c r="B496" s="12">
        <f t="shared" si="151"/>
        <v>5.5530359926149142</v>
      </c>
      <c r="C496" s="57" t="str">
        <f t="shared" si="135"/>
        <v>-64.0148173566896-33865.4348159224i</v>
      </c>
      <c r="D496" s="57" t="str">
        <f t="shared" si="136"/>
        <v>3.89999999881308-5732.17768415754i</v>
      </c>
      <c r="E496" s="57" t="str">
        <f t="shared" si="137"/>
        <v>162.469459032397-0.0156073743357785i</v>
      </c>
      <c r="F496" s="57" t="str">
        <f t="shared" si="138"/>
        <v>3.83983983915057-11953.9907423885i</v>
      </c>
      <c r="G496" s="57" t="str">
        <f t="shared" si="139"/>
        <v>0.999999999820492-0.0000133980495946653i</v>
      </c>
      <c r="H496" s="57" t="str">
        <f t="shared" si="140"/>
        <v>165.000063774209+0.397223446441327i</v>
      </c>
      <c r="I496" s="57" t="str">
        <f t="shared" si="141"/>
        <v>15.1827876280824-5564.24433236844i</v>
      </c>
      <c r="K496" s="57" t="str">
        <f t="shared" si="142"/>
        <v>0.0727268231188331-0.000179968270201513i</v>
      </c>
      <c r="L496" s="57" t="str">
        <f t="shared" si="143"/>
        <v>0.000125-90.3558892831109i</v>
      </c>
      <c r="M496" s="57" t="str">
        <f t="shared" si="144"/>
        <v>0.0015-43.5575806696092i</v>
      </c>
      <c r="N496" s="57">
        <f t="shared" si="145"/>
        <v>89.891695632661666</v>
      </c>
      <c r="O496" s="57">
        <f t="shared" si="146"/>
        <v>90.595148640055058</v>
      </c>
      <c r="P496" s="371">
        <f t="shared" si="147"/>
        <v>90.595148640055058</v>
      </c>
      <c r="Q496" s="371">
        <f t="shared" si="148"/>
        <v>-90.108304367338334</v>
      </c>
      <c r="R496" s="12">
        <f t="shared" si="149"/>
        <v>89.891695632661666</v>
      </c>
      <c r="S496" s="57">
        <f t="shared" si="150"/>
        <v>5.5530359926149143E-3</v>
      </c>
      <c r="T496" s="12">
        <f t="shared" si="133"/>
        <v>90.595148640055058</v>
      </c>
    </row>
    <row r="497" spans="1:20" x14ac:dyDescent="0.25">
      <c r="A497" s="57">
        <f t="shared" si="134"/>
        <v>35.023339024841782</v>
      </c>
      <c r="B497" s="12">
        <f t="shared" si="151"/>
        <v>5.5741375293868511</v>
      </c>
      <c r="C497" s="57" t="str">
        <f t="shared" si="135"/>
        <v>-64.0148137738172-33737.2320092086i</v>
      </c>
      <c r="D497" s="57" t="str">
        <f t="shared" si="136"/>
        <v>3.89999999880403-5710.47786877426i</v>
      </c>
      <c r="E497" s="57" t="str">
        <f t="shared" si="137"/>
        <v>162.469458439014-0.0156666806280719i</v>
      </c>
      <c r="F497" s="57" t="str">
        <f t="shared" si="138"/>
        <v>3.8398398391453-11908.7375401277i</v>
      </c>
      <c r="G497" s="57" t="str">
        <f t="shared" si="139"/>
        <v>0.999999999819125-0.0000134489621831066i</v>
      </c>
      <c r="H497" s="57" t="str">
        <f t="shared" si="140"/>
        <v>165.000064259814+0.398732896002217i</v>
      </c>
      <c r="I497" s="57" t="str">
        <f t="shared" si="141"/>
        <v>15.1827876493811-5543.1802312839i</v>
      </c>
      <c r="K497" s="57" t="str">
        <f t="shared" si="142"/>
        <v>0.0727268196953379-0.000180652141042649i</v>
      </c>
      <c r="L497" s="57" t="str">
        <f t="shared" si="143"/>
        <v>0.000125-90.0138367036374i</v>
      </c>
      <c r="M497" s="57" t="str">
        <f t="shared" si="144"/>
        <v>0.0015-43.3926884534859i</v>
      </c>
      <c r="N497" s="57">
        <f t="shared" si="145"/>
        <v>89.891284078882677</v>
      </c>
      <c r="O497" s="57">
        <f t="shared" si="146"/>
        <v>90.562204591433741</v>
      </c>
      <c r="P497" s="371">
        <f t="shared" si="147"/>
        <v>90.562204591433741</v>
      </c>
      <c r="Q497" s="371">
        <f t="shared" si="148"/>
        <v>-90.108715921117323</v>
      </c>
      <c r="R497" s="12">
        <f t="shared" si="149"/>
        <v>89.891284078882677</v>
      </c>
      <c r="S497" s="57">
        <f t="shared" si="150"/>
        <v>5.574137529386851E-3</v>
      </c>
      <c r="T497" s="12">
        <f t="shared" si="133"/>
        <v>90.562204591433741</v>
      </c>
    </row>
    <row r="498" spans="1:20" x14ac:dyDescent="0.25">
      <c r="A498" s="57">
        <f t="shared" si="134"/>
        <v>35.156427713136182</v>
      </c>
      <c r="B498" s="12">
        <f t="shared" si="151"/>
        <v>5.5953192519985215</v>
      </c>
      <c r="C498" s="57" t="str">
        <f t="shared" si="135"/>
        <v>-64.0148101636627-33609.5145239037i</v>
      </c>
      <c r="D498" s="57" t="str">
        <f t="shared" si="136"/>
        <v>3.89999999879493-5688.86020053227i</v>
      </c>
      <c r="E498" s="57" t="str">
        <f t="shared" si="137"/>
        <v>162.469457841112-0.0157262122644738i</v>
      </c>
      <c r="F498" s="57" t="str">
        <f t="shared" si="138"/>
        <v>3.83983983914003-11863.6556490546i</v>
      </c>
      <c r="G498" s="57" t="str">
        <f t="shared" si="139"/>
        <v>0.999999999817748-0.0000135000682393839i</v>
      </c>
      <c r="H498" s="57" t="str">
        <f t="shared" si="140"/>
        <v>165.000064749117+0.400248081476753i</v>
      </c>
      <c r="I498" s="57" t="str">
        <f t="shared" si="141"/>
        <v>15.1827876708421-5522.19587070804i</v>
      </c>
      <c r="K498" s="57" t="str">
        <f t="shared" si="142"/>
        <v>0.0727268162457752-0.000181338610494734i</v>
      </c>
      <c r="L498" s="57" t="str">
        <f t="shared" si="143"/>
        <v>0.000125-89.6730790034242i</v>
      </c>
      <c r="M498" s="57" t="str">
        <f t="shared" si="144"/>
        <v>0.0015-43.2284204557541i</v>
      </c>
      <c r="N498" s="57">
        <f t="shared" si="145"/>
        <v>89.890870961231585</v>
      </c>
      <c r="O498" s="57">
        <f t="shared" si="146"/>
        <v>90.529260541124273</v>
      </c>
      <c r="P498" s="371">
        <f t="shared" si="147"/>
        <v>90.529260541124273</v>
      </c>
      <c r="Q498" s="371">
        <f t="shared" si="148"/>
        <v>-90.109129038768415</v>
      </c>
      <c r="R498" s="12">
        <f t="shared" si="149"/>
        <v>89.890870961231585</v>
      </c>
      <c r="S498" s="57">
        <f t="shared" si="150"/>
        <v>5.5953192519985215E-3</v>
      </c>
      <c r="T498" s="12">
        <f t="shared" si="133"/>
        <v>90.529260541124273</v>
      </c>
    </row>
    <row r="499" spans="1:20" x14ac:dyDescent="0.25">
      <c r="A499" s="57">
        <f t="shared" si="134"/>
        <v>35.290022138446105</v>
      </c>
      <c r="B499" s="12">
        <f t="shared" si="151"/>
        <v>5.6165814651561163</v>
      </c>
      <c r="C499" s="57" t="str">
        <f t="shared" si="135"/>
        <v>-64.0148065260213-33482.2805227491i</v>
      </c>
      <c r="D499" s="57" t="str">
        <f t="shared" si="136"/>
        <v>3.89999999878574-5667.32436845415i</v>
      </c>
      <c r="E499" s="57" t="str">
        <f t="shared" si="137"/>
        <v>162.469457238657-0.0157859701010722i</v>
      </c>
      <c r="F499" s="57" t="str">
        <f t="shared" si="138"/>
        <v>3.83983983913471-11818.7444206508i</v>
      </c>
      <c r="G499" s="57" t="str">
        <f t="shared" si="139"/>
        <v>0.99999999981636-0.0000135513684986747i</v>
      </c>
      <c r="H499" s="57" t="str">
        <f t="shared" si="140"/>
        <v>165.000065242144+0.40176902466147i</v>
      </c>
      <c r="I499" s="57" t="str">
        <f t="shared" si="141"/>
        <v>15.1827876924665-5501.2909487736i</v>
      </c>
      <c r="K499" s="57" t="str">
        <f t="shared" si="142"/>
        <v>0.0727268127699468-0.000182027688431368i</v>
      </c>
      <c r="L499" s="57" t="str">
        <f t="shared" si="143"/>
        <v>0.000125-89.3336112805582i</v>
      </c>
      <c r="M499" s="57" t="str">
        <f t="shared" si="144"/>
        <v>0.0015-43.0647743133633i</v>
      </c>
      <c r="N499" s="57">
        <f t="shared" si="145"/>
        <v>89.890456273766006</v>
      </c>
      <c r="O499" s="57">
        <f t="shared" si="146"/>
        <v>90.496316489113923</v>
      </c>
      <c r="P499" s="371">
        <f t="shared" si="147"/>
        <v>90.496316489113923</v>
      </c>
      <c r="Q499" s="371">
        <f t="shared" si="148"/>
        <v>-90.109543726233994</v>
      </c>
      <c r="R499" s="12">
        <f t="shared" si="149"/>
        <v>89.890456273766006</v>
      </c>
      <c r="S499" s="57">
        <f t="shared" si="150"/>
        <v>5.6165814651561166E-3</v>
      </c>
      <c r="T499" s="12">
        <f t="shared" si="133"/>
        <v>90.496316489113923</v>
      </c>
    </row>
    <row r="500" spans="1:20" x14ac:dyDescent="0.25">
      <c r="A500" s="57">
        <f t="shared" si="134"/>
        <v>35.424124222572203</v>
      </c>
      <c r="B500" s="12">
        <f t="shared" si="151"/>
        <v>5.6379244747237101</v>
      </c>
      <c r="C500" s="57" t="str">
        <f t="shared" si="135"/>
        <v>-64.0148028606794-33355.5281754404i</v>
      </c>
      <c r="D500" s="57" t="str">
        <f t="shared" si="136"/>
        <v>3.89999999877651-5645.87006273973i</v>
      </c>
      <c r="E500" s="57" t="str">
        <f t="shared" si="137"/>
        <v>162.469456631614-0.0158459549971898i</v>
      </c>
      <c r="F500" s="57" t="str">
        <f t="shared" si="138"/>
        <v>3.83983983912933-11774.0032088534i</v>
      </c>
      <c r="G500" s="57" t="str">
        <f t="shared" si="139"/>
        <v>0.999999999814962-0.0000136028636989507i</v>
      </c>
      <c r="H500" s="57" t="str">
        <f t="shared" si="140"/>
        <v>165.000065738927+0.403295747435724i</v>
      </c>
      <c r="I500" s="57" t="str">
        <f t="shared" si="141"/>
        <v>15.1827877142555-5480.46516475647i</v>
      </c>
      <c r="K500" s="57" t="str">
        <f t="shared" si="142"/>
        <v>0.0727268092676519-0.00018271938476365i</v>
      </c>
      <c r="L500" s="57" t="str">
        <f t="shared" si="143"/>
        <v>0.000125-88.9954286516817i</v>
      </c>
      <c r="M500" s="57" t="str">
        <f t="shared" si="144"/>
        <v>0.0015-42.9017476722089i</v>
      </c>
      <c r="N500" s="57">
        <f t="shared" si="145"/>
        <v>89.890040010521034</v>
      </c>
      <c r="O500" s="57">
        <f t="shared" si="146"/>
        <v>90.463372435389545</v>
      </c>
      <c r="P500" s="371">
        <f t="shared" si="147"/>
        <v>90.463372435389545</v>
      </c>
      <c r="Q500" s="371">
        <f t="shared" si="148"/>
        <v>-90.109959989478966</v>
      </c>
      <c r="R500" s="12">
        <f t="shared" si="149"/>
        <v>89.890040010521034</v>
      </c>
      <c r="S500" s="57">
        <f t="shared" si="150"/>
        <v>5.6379244747237099E-3</v>
      </c>
      <c r="T500" s="12">
        <f t="shared" si="133"/>
        <v>90.463372435389545</v>
      </c>
    </row>
    <row r="501" spans="1:20" x14ac:dyDescent="0.25">
      <c r="A501" s="57">
        <f t="shared" si="134"/>
        <v>35.558735894617975</v>
      </c>
      <c r="B501" s="12">
        <f t="shared" si="151"/>
        <v>5.6593485877276599</v>
      </c>
      <c r="C501" s="57" t="str">
        <f t="shared" si="135"/>
        <v>-64.0147991674303-33229.2556586031i</v>
      </c>
      <c r="D501" s="57" t="str">
        <f t="shared" si="136"/>
        <v>3.89999999876719-5624.49697476162i</v>
      </c>
      <c r="E501" s="57" t="str">
        <f t="shared" si="137"/>
        <v>162.46945601995-0.0159061678154317i</v>
      </c>
      <c r="F501" s="57" t="str">
        <f t="shared" si="138"/>
        <v>3.83983983912391-11729.4313700449i</v>
      </c>
      <c r="G501" s="57" t="str">
        <f t="shared" si="139"/>
        <v>0.999999999813553-0.0000136545545809875i</v>
      </c>
      <c r="H501" s="57" t="str">
        <f t="shared" si="140"/>
        <v>165.000066239492+0.404828271762019i</v>
      </c>
      <c r="I501" s="57" t="str">
        <f t="shared" si="141"/>
        <v>15.1827877362104-5459.71821907059i</v>
      </c>
      <c r="K501" s="57" t="str">
        <f t="shared" si="142"/>
        <v>0.0727268057386893-0.000183413709440336i</v>
      </c>
      <c r="L501" s="57" t="str">
        <f t="shared" si="143"/>
        <v>0.000125-88.6585262519246i</v>
      </c>
      <c r="M501" s="57" t="str">
        <f t="shared" si="144"/>
        <v>0.0015-42.739338187098i</v>
      </c>
      <c r="N501" s="57">
        <f t="shared" si="145"/>
        <v>89.889622165509095</v>
      </c>
      <c r="O501" s="57">
        <f t="shared" si="146"/>
        <v>90.430428379938235</v>
      </c>
      <c r="P501" s="371">
        <f t="shared" si="147"/>
        <v>90.430428379938235</v>
      </c>
      <c r="Q501" s="371">
        <f t="shared" si="148"/>
        <v>-90.110377834490905</v>
      </c>
      <c r="R501" s="12">
        <f t="shared" si="149"/>
        <v>89.889622165509095</v>
      </c>
      <c r="S501" s="57">
        <f t="shared" si="150"/>
        <v>5.6593485877276598E-3</v>
      </c>
      <c r="T501" s="12">
        <f t="shared" si="133"/>
        <v>90.430428379938235</v>
      </c>
    </row>
    <row r="502" spans="1:20" x14ac:dyDescent="0.25">
      <c r="A502" s="57">
        <f t="shared" si="134"/>
        <v>35.693859091017522</v>
      </c>
      <c r="B502" s="12">
        <f t="shared" si="151"/>
        <v>5.6808541123610254</v>
      </c>
      <c r="C502" s="57" t="str">
        <f t="shared" si="135"/>
        <v>-64.0147954460574-33103.4611557642i</v>
      </c>
      <c r="D502" s="57" t="str">
        <f t="shared" si="136"/>
        <v>3.8999999987578-5603.20479706077i</v>
      </c>
      <c r="E502" s="57" t="str">
        <f t="shared" si="137"/>
        <v>162.469455403627-0.0159666094216556i</v>
      </c>
      <c r="F502" s="57" t="str">
        <f t="shared" si="138"/>
        <v>3.83983983911846-11685.0282630446i</v>
      </c>
      <c r="G502" s="57" t="str">
        <f t="shared" si="139"/>
        <v>0.999999999812133-0.0000137064418883757i</v>
      </c>
      <c r="H502" s="57" t="str">
        <f t="shared" si="140"/>
        <v>165.000066743869+0.406366619686319i</v>
      </c>
      <c r="I502" s="57" t="str">
        <f t="shared" si="141"/>
        <v>15.1827877583326-5439.04981326432i</v>
      </c>
      <c r="K502" s="57" t="str">
        <f t="shared" si="142"/>
        <v>0.0727268021828559-0.00018411067244797i</v>
      </c>
      <c r="L502" s="57" t="str">
        <f t="shared" si="143"/>
        <v>0.000125-88.3228992348317i</v>
      </c>
      <c r="M502" s="57" t="str">
        <f t="shared" si="144"/>
        <v>0.0015-42.5775435217154i</v>
      </c>
      <c r="N502" s="57">
        <f t="shared" si="145"/>
        <v>89.889202732719838</v>
      </c>
      <c r="O502" s="57">
        <f t="shared" si="146"/>
        <v>90.397484322746749</v>
      </c>
      <c r="P502" s="371">
        <f t="shared" si="147"/>
        <v>90.397484322746749</v>
      </c>
      <c r="Q502" s="371">
        <f t="shared" si="148"/>
        <v>-90.110797267280162</v>
      </c>
      <c r="R502" s="12">
        <f t="shared" si="149"/>
        <v>89.889202732719838</v>
      </c>
      <c r="S502" s="57">
        <f t="shared" si="150"/>
        <v>5.6808541123610258E-3</v>
      </c>
      <c r="T502" s="12">
        <f t="shared" si="133"/>
        <v>90.397484322746749</v>
      </c>
    </row>
    <row r="503" spans="1:20" x14ac:dyDescent="0.25">
      <c r="A503" s="57">
        <f t="shared" si="134"/>
        <v>35.829495755563393</v>
      </c>
      <c r="B503" s="12">
        <f t="shared" si="151"/>
        <v>5.7024413579879978</v>
      </c>
      <c r="C503" s="57" t="str">
        <f t="shared" si="135"/>
        <v>-64.0147916963509-32978.1428573283i</v>
      </c>
      <c r="D503" s="57" t="str">
        <f t="shared" si="136"/>
        <v>3.89999999874835-5581.99322334206i</v>
      </c>
      <c r="E503" s="57" t="str">
        <f t="shared" si="137"/>
        <v>162.469454782613-0.0160272806850317i</v>
      </c>
      <c r="F503" s="57" t="str">
        <f t="shared" si="138"/>
        <v>3.83983983911295-11640.7932490988i</v>
      </c>
      <c r="G503" s="57" t="str">
        <f t="shared" si="139"/>
        <v>0.999999999810703-0.0000137585263675319i</v>
      </c>
      <c r="H503" s="57" t="str">
        <f t="shared" si="140"/>
        <v>165.000067252086+0.407910813338353i</v>
      </c>
      <c r="I503" s="57" t="str">
        <f t="shared" si="141"/>
        <v>15.1827877806232-5418.4596500156i</v>
      </c>
      <c r="K503" s="57" t="str">
        <f t="shared" si="142"/>
        <v>0.0727267985999473-0.000184810283811034i</v>
      </c>
      <c r="L503" s="57" t="str">
        <f t="shared" si="143"/>
        <v>0.000125-87.9885427722974i</v>
      </c>
      <c r="M503" s="57" t="str">
        <f t="shared" si="144"/>
        <v>0.0015-42.4163613485908i</v>
      </c>
      <c r="N503" s="57">
        <f t="shared" si="145"/>
        <v>89.888781706120113</v>
      </c>
      <c r="O503" s="57">
        <f t="shared" si="146"/>
        <v>90.364540263801999</v>
      </c>
      <c r="P503" s="371">
        <f t="shared" si="147"/>
        <v>90.364540263801999</v>
      </c>
      <c r="Q503" s="371">
        <f t="shared" si="148"/>
        <v>-90.111218293879887</v>
      </c>
      <c r="R503" s="12">
        <f t="shared" si="149"/>
        <v>89.888781706120113</v>
      </c>
      <c r="S503" s="57">
        <f t="shared" si="150"/>
        <v>5.7024413579879977E-3</v>
      </c>
      <c r="T503" s="12">
        <f t="shared" si="133"/>
        <v>90.364540263801999</v>
      </c>
    </row>
    <row r="504" spans="1:20" x14ac:dyDescent="0.25">
      <c r="A504" s="57">
        <f t="shared" si="134"/>
        <v>35.965647839434538</v>
      </c>
      <c r="B504" s="12">
        <f t="shared" si="151"/>
        <v>5.7241106351483522</v>
      </c>
      <c r="C504" s="57" t="str">
        <f t="shared" si="135"/>
        <v>-64.014787918092-32853.2989605488i</v>
      </c>
      <c r="D504" s="57" t="str">
        <f t="shared" si="136"/>
        <v>3.89999999873881-5560.86194846988i</v>
      </c>
      <c r="E504" s="57" t="str">
        <f t="shared" si="137"/>
        <v>162.469454156869-0.0160881824780073i</v>
      </c>
      <c r="F504" s="57" t="str">
        <f t="shared" si="138"/>
        <v>3.83983983910743-11596.7256918719i</v>
      </c>
      <c r="G504" s="57" t="str">
        <f t="shared" si="139"/>
        <v>0.999999999809261-0.0000138108087677086i</v>
      </c>
      <c r="H504" s="57" t="str">
        <f t="shared" si="140"/>
        <v>165.000067764173+0.409460874931956i</v>
      </c>
      <c r="I504" s="57" t="str">
        <f t="shared" si="141"/>
        <v>15.1827878030834-5397.94743312803i</v>
      </c>
      <c r="K504" s="57" t="str">
        <f t="shared" si="142"/>
        <v>0.0727267949897573-0.000185512553592089i</v>
      </c>
      <c r="L504" s="57" t="str">
        <f t="shared" si="143"/>
        <v>0.000125-87.6554520544905i</v>
      </c>
      <c r="M504" s="57" t="str">
        <f t="shared" si="144"/>
        <v>0.0015-42.2557893490643i</v>
      </c>
      <c r="N504" s="57">
        <f t="shared" si="145"/>
        <v>89.88835907965381</v>
      </c>
      <c r="O504" s="57">
        <f t="shared" si="146"/>
        <v>90.33159620309047</v>
      </c>
      <c r="P504" s="371">
        <f t="shared" si="147"/>
        <v>90.33159620309047</v>
      </c>
      <c r="Q504" s="371">
        <f t="shared" si="148"/>
        <v>-90.11164092034619</v>
      </c>
      <c r="R504" s="12">
        <f t="shared" si="149"/>
        <v>89.88835907965381</v>
      </c>
      <c r="S504" s="57">
        <f t="shared" si="150"/>
        <v>5.7241106351483525E-3</v>
      </c>
      <c r="T504" s="12">
        <f t="shared" si="133"/>
        <v>90.33159620309047</v>
      </c>
    </row>
    <row r="505" spans="1:20" x14ac:dyDescent="0.25">
      <c r="A505" s="57">
        <f t="shared" si="134"/>
        <v>36.102317301224389</v>
      </c>
      <c r="B505" s="12">
        <f t="shared" si="151"/>
        <v>5.7458622555619163</v>
      </c>
      <c r="C505" s="57" t="str">
        <f t="shared" si="135"/>
        <v>-64.0147841110646-32728.9276695049i</v>
      </c>
      <c r="D505" s="57" t="str">
        <f t="shared" si="136"/>
        <v>3.89999999872922-5539.81066846373i</v>
      </c>
      <c r="E505" s="57" t="str">
        <f t="shared" si="137"/>
        <v>162.469453526362-0.0161493156763587i</v>
      </c>
      <c r="F505" s="57" t="str">
        <f t="shared" si="138"/>
        <v>3.83983983910184-11552.8249574375i</v>
      </c>
      <c r="G505" s="57" t="str">
        <f t="shared" si="139"/>
        <v>0.999999999807809-0.0000138632898410058i</v>
      </c>
      <c r="H505" s="57" t="str">
        <f t="shared" si="140"/>
        <v>165.00006828016+0.411016826765371i</v>
      </c>
      <c r="I505" s="57" t="str">
        <f t="shared" si="141"/>
        <v>15.1827878257149-5377.51286752659i</v>
      </c>
      <c r="K505" s="57" t="str">
        <f t="shared" si="142"/>
        <v>0.0727267913520779-0.000186217491891918i</v>
      </c>
      <c r="L505" s="57" t="str">
        <f t="shared" si="143"/>
        <v>0.000125-87.3236222897889i</v>
      </c>
      <c r="M505" s="57" t="str">
        <f t="shared" si="144"/>
        <v>0.0015-42.095825213254i</v>
      </c>
      <c r="N505" s="57">
        <f t="shared" si="145"/>
        <v>89.887934847241837</v>
      </c>
      <c r="O505" s="57">
        <f t="shared" si="146"/>
        <v>90.298652140598819</v>
      </c>
      <c r="P505" s="371">
        <f t="shared" si="147"/>
        <v>90.298652140598819</v>
      </c>
      <c r="Q505" s="371">
        <f t="shared" si="148"/>
        <v>-90.112065152758163</v>
      </c>
      <c r="R505" s="12">
        <f t="shared" si="149"/>
        <v>89.887934847241837</v>
      </c>
      <c r="S505" s="57">
        <f t="shared" si="150"/>
        <v>5.7458622555619163E-3</v>
      </c>
      <c r="T505" s="12">
        <f t="shared" si="133"/>
        <v>90.298652140598819</v>
      </c>
    </row>
    <row r="506" spans="1:20" x14ac:dyDescent="0.25">
      <c r="A506" s="57">
        <f t="shared" si="134"/>
        <v>36.239506106969039</v>
      </c>
      <c r="B506" s="12">
        <f t="shared" si="151"/>
        <v>5.7676965321330513</v>
      </c>
      <c r="C506" s="57" t="str">
        <f t="shared" si="135"/>
        <v>-64.0147802750485-32605.0271950733i</v>
      </c>
      <c r="D506" s="57" t="str">
        <f t="shared" si="136"/>
        <v>3.89999999871953-5518.83908049392i</v>
      </c>
      <c r="E506" s="57" t="str">
        <f t="shared" si="137"/>
        <v>162.469452891053-0.0162106811591752i</v>
      </c>
      <c r="F506" s="57" t="str">
        <f t="shared" si="138"/>
        <v>3.83983983909624-11509.0904142686i</v>
      </c>
      <c r="G506" s="57" t="str">
        <f t="shared" si="139"/>
        <v>0.999999999806346-0.0000139159703423812i</v>
      </c>
      <c r="H506" s="57" t="str">
        <f t="shared" si="140"/>
        <v>165.000068800076+0.412578691221572i</v>
      </c>
      <c r="I506" s="57" t="str">
        <f t="shared" si="141"/>
        <v>15.1827878485185-5357.15565925307i</v>
      </c>
      <c r="K506" s="57" t="str">
        <f t="shared" si="142"/>
        <v>0.0727267876866997-0.000186925108849675i</v>
      </c>
      <c r="L506" s="57" t="str">
        <f t="shared" si="143"/>
        <v>0.000125-86.993048704711i</v>
      </c>
      <c r="M506" s="57" t="str">
        <f t="shared" si="144"/>
        <v>0.0015-41.9364666400219i</v>
      </c>
      <c r="N506" s="57">
        <f t="shared" si="145"/>
        <v>89.887509002782011</v>
      </c>
      <c r="O506" s="57">
        <f t="shared" si="146"/>
        <v>90.265708076313373</v>
      </c>
      <c r="P506" s="371">
        <f t="shared" si="147"/>
        <v>90.265708076313373</v>
      </c>
      <c r="Q506" s="371">
        <f t="shared" si="148"/>
        <v>-90.112490997217989</v>
      </c>
      <c r="R506" s="12">
        <f t="shared" si="149"/>
        <v>89.887509002782011</v>
      </c>
      <c r="S506" s="57">
        <f t="shared" si="150"/>
        <v>5.7676965321330513E-3</v>
      </c>
      <c r="T506" s="12">
        <f t="shared" si="133"/>
        <v>90.265708076313373</v>
      </c>
    </row>
    <row r="507" spans="1:20" x14ac:dyDescent="0.25">
      <c r="A507" s="57">
        <f t="shared" si="134"/>
        <v>36.377216230175527</v>
      </c>
      <c r="B507" s="12">
        <f t="shared" si="151"/>
        <v>5.7896137789551574</v>
      </c>
      <c r="C507" s="57" t="str">
        <f t="shared" si="135"/>
        <v>-64.0147764098249-32481.5957549047i</v>
      </c>
      <c r="D507" s="57" t="str">
        <f t="shared" si="136"/>
        <v>3.89999999870978-5497.94688287707i</v>
      </c>
      <c r="E507" s="57" t="str">
        <f t="shared" si="137"/>
        <v>162.469452250907-0.0162722798088945i</v>
      </c>
      <c r="F507" s="57" t="str">
        <f t="shared" si="138"/>
        <v>3.83983983909058-11465.5214332292i</v>
      </c>
      <c r="G507" s="57" t="str">
        <f t="shared" si="139"/>
        <v>0.999999999804871-0.0000139688510296617i</v>
      </c>
      <c r="H507" s="57" t="str">
        <f t="shared" si="140"/>
        <v>165.000069323949+0.414146490768593i</v>
      </c>
      <c r="I507" s="57" t="str">
        <f t="shared" si="141"/>
        <v>15.1827878714957-5336.87551546218i</v>
      </c>
      <c r="K507" s="57" t="str">
        <f t="shared" si="142"/>
        <v>0.0727267839934128-0.000187635414643032i</v>
      </c>
      <c r="L507" s="57" t="str">
        <f t="shared" si="143"/>
        <v>0.000125-86.6637265438443i</v>
      </c>
      <c r="M507" s="57" t="str">
        <f t="shared" si="144"/>
        <v>0.0015-41.7777113369415i</v>
      </c>
      <c r="N507" s="57">
        <f t="shared" si="145"/>
        <v>89.887081540148955</v>
      </c>
      <c r="O507" s="57">
        <f t="shared" si="146"/>
        <v>90.232764010220649</v>
      </c>
      <c r="P507" s="371">
        <f t="shared" si="147"/>
        <v>90.232764010220649</v>
      </c>
      <c r="Q507" s="371">
        <f t="shared" si="148"/>
        <v>-90.112918459851045</v>
      </c>
      <c r="R507" s="12">
        <f t="shared" si="149"/>
        <v>89.887081540148955</v>
      </c>
      <c r="S507" s="57">
        <f t="shared" si="150"/>
        <v>5.7896137789551572E-3</v>
      </c>
      <c r="T507" s="12">
        <f t="shared" si="133"/>
        <v>90.232764010220649</v>
      </c>
    </row>
    <row r="508" spans="1:20" x14ac:dyDescent="0.25">
      <c r="A508" s="57">
        <f t="shared" si="134"/>
        <v>36.515449651850197</v>
      </c>
      <c r="B508" s="12">
        <f t="shared" si="151"/>
        <v>5.8116143113151875</v>
      </c>
      <c r="C508" s="57" t="str">
        <f t="shared" si="135"/>
        <v>-64.0147725151687-32358.6315733954i</v>
      </c>
      <c r="D508" s="57" t="str">
        <f t="shared" si="136"/>
        <v>3.89999999869996-5477.13377507193i</v>
      </c>
      <c r="E508" s="57" t="str">
        <f t="shared" si="137"/>
        <v>162.469451605885-0.0163341125112957i</v>
      </c>
      <c r="F508" s="57" t="str">
        <f t="shared" si="138"/>
        <v>3.83983983908488-11422.1173875649i</v>
      </c>
      <c r="G508" s="57" t="str">
        <f t="shared" si="139"/>
        <v>0.999999999803385-0.0000140219326635536i</v>
      </c>
      <c r="H508" s="57" t="str">
        <f t="shared" si="140"/>
        <v>165.000069851813+0.415720247959852i</v>
      </c>
      <c r="I508" s="57" t="str">
        <f t="shared" si="141"/>
        <v>15.1827878946481-5316.67214441738i</v>
      </c>
      <c r="K508" s="57" t="str">
        <f t="shared" si="142"/>
        <v>0.0727267802720034-0.000188348419488315i</v>
      </c>
      <c r="L508" s="57" t="str">
        <f t="shared" si="143"/>
        <v>0.000125-86.3356510697792i</v>
      </c>
      <c r="M508" s="57" t="str">
        <f t="shared" si="144"/>
        <v>0.0015-41.6195570202645i</v>
      </c>
      <c r="N508" s="57">
        <f t="shared" si="145"/>
        <v>89.886652453194003</v>
      </c>
      <c r="O508" s="57">
        <f t="shared" si="146"/>
        <v>90.19981994230659</v>
      </c>
      <c r="P508" s="371">
        <f t="shared" si="147"/>
        <v>90.19981994230659</v>
      </c>
      <c r="Q508" s="371">
        <f t="shared" si="148"/>
        <v>-90.113347546805997</v>
      </c>
      <c r="R508" s="12">
        <f t="shared" si="149"/>
        <v>89.886652453194003</v>
      </c>
      <c r="S508" s="57">
        <f t="shared" si="150"/>
        <v>5.8116143113151877E-3</v>
      </c>
      <c r="T508" s="12">
        <f t="shared" si="133"/>
        <v>90.19981994230659</v>
      </c>
    </row>
    <row r="509" spans="1:20" x14ac:dyDescent="0.25">
      <c r="A509" s="57">
        <f t="shared" si="134"/>
        <v>36.654208360527228</v>
      </c>
      <c r="B509" s="12">
        <f t="shared" si="151"/>
        <v>5.8336984456981851</v>
      </c>
      <c r="C509" s="57" t="str">
        <f t="shared" si="135"/>
        <v>-64.0147685908579-32236.1328816655i</v>
      </c>
      <c r="D509" s="57" t="str">
        <f t="shared" si="136"/>
        <v>3.89999999869006-5456.39945767496i</v>
      </c>
      <c r="E509" s="57" t="str">
        <f t="shared" si="137"/>
        <v>162.469450955953-0.0163961801555287i</v>
      </c>
      <c r="F509" s="57" t="str">
        <f t="shared" si="138"/>
        <v>3.83983983907913-11378.8776528939i</v>
      </c>
      <c r="G509" s="57" t="str">
        <f t="shared" si="139"/>
        <v>0.999999999801888-0.000014075216007654i</v>
      </c>
      <c r="H509" s="57" t="str">
        <f t="shared" si="140"/>
        <v>165.000070383696+0.417299985434457i</v>
      </c>
      <c r="I509" s="57" t="str">
        <f t="shared" si="141"/>
        <v>15.1827879179766-5296.5452554863i</v>
      </c>
      <c r="K509" s="57" t="str">
        <f t="shared" si="142"/>
        <v>0.072726776522258-0.000189064133640662i</v>
      </c>
      <c r="L509" s="57" t="str">
        <f t="shared" si="143"/>
        <v>0.000125-86.0088175630401i</v>
      </c>
      <c r="M509" s="57" t="str">
        <f t="shared" si="144"/>
        <v>0.0015-41.4620014148879i</v>
      </c>
      <c r="N509" s="57">
        <f t="shared" si="145"/>
        <v>89.886221735745153</v>
      </c>
      <c r="O509" s="57">
        <f t="shared" si="146"/>
        <v>90.166875872557625</v>
      </c>
      <c r="P509" s="371">
        <f t="shared" si="147"/>
        <v>90.166875872557625</v>
      </c>
      <c r="Q509" s="371">
        <f t="shared" si="148"/>
        <v>-90.113778264254847</v>
      </c>
      <c r="R509" s="12">
        <f t="shared" si="149"/>
        <v>89.886221735745153</v>
      </c>
      <c r="S509" s="57">
        <f t="shared" si="150"/>
        <v>5.833698445698185E-3</v>
      </c>
      <c r="T509" s="12">
        <f t="shared" si="133"/>
        <v>90.166875872557625</v>
      </c>
    </row>
    <row r="510" spans="1:20" x14ac:dyDescent="0.25">
      <c r="A510" s="57">
        <f t="shared" si="134"/>
        <v>36.79349435229723</v>
      </c>
      <c r="B510" s="12">
        <f t="shared" si="151"/>
        <v>5.8558664997918379</v>
      </c>
      <c r="C510" s="57" t="str">
        <f t="shared" si="135"/>
        <v>-64.0147646366677-32114.0979175299i</v>
      </c>
      <c r="D510" s="57" t="str">
        <f t="shared" si="136"/>
        <v>3.89999999868009-5435.74363241602i</v>
      </c>
      <c r="E510" s="57" t="str">
        <f t="shared" si="137"/>
        <v>162.469450301073-0.0164584836341148i</v>
      </c>
      <c r="F510" s="57" t="str">
        <f t="shared" si="138"/>
        <v>3.83983983907334-11335.801607198i</v>
      </c>
      <c r="G510" s="57" t="str">
        <f t="shared" si="139"/>
        <v>0.99999999980038-0.0000141287018284617i</v>
      </c>
      <c r="H510" s="57" t="str">
        <f t="shared" si="140"/>
        <v>165.000070919628+0.41888572591756i</v>
      </c>
      <c r="I510" s="57" t="str">
        <f t="shared" si="141"/>
        <v>15.1827879414827-5276.49455913681i</v>
      </c>
      <c r="K510" s="57" t="str">
        <f t="shared" si="142"/>
        <v>0.0727267727439612-0.00018978256739417i</v>
      </c>
      <c r="L510" s="57" t="str">
        <f t="shared" si="143"/>
        <v>0.000125-85.683221322016i</v>
      </c>
      <c r="M510" s="57" t="str">
        <f t="shared" si="144"/>
        <v>0.0015-41.3050422543214i</v>
      </c>
      <c r="N510" s="57">
        <f t="shared" si="145"/>
        <v>89.885789381606969</v>
      </c>
      <c r="O510" s="57">
        <f t="shared" si="146"/>
        <v>90.133931800959758</v>
      </c>
      <c r="P510" s="371">
        <f t="shared" si="147"/>
        <v>90.133931800959758</v>
      </c>
      <c r="Q510" s="371">
        <f t="shared" si="148"/>
        <v>-90.114210618393031</v>
      </c>
      <c r="R510" s="12">
        <f t="shared" si="149"/>
        <v>89.885789381606969</v>
      </c>
      <c r="S510" s="57">
        <f t="shared" si="150"/>
        <v>5.8558664997918376E-3</v>
      </c>
      <c r="T510" s="12">
        <f t="shared" si="133"/>
        <v>90.133931800959758</v>
      </c>
    </row>
    <row r="511" spans="1:20" x14ac:dyDescent="0.25">
      <c r="A511" s="57">
        <f t="shared" si="134"/>
        <v>36.933309630835957</v>
      </c>
      <c r="B511" s="12">
        <f t="shared" si="151"/>
        <v>5.8781187924910467</v>
      </c>
      <c r="C511" s="57" t="str">
        <f t="shared" si="135"/>
        <v>-64.0147606523671-31992.5249254741i</v>
      </c>
      <c r="D511" s="57" t="str">
        <f t="shared" si="136"/>
        <v>3.89999999867003-5415.16600215414i</v>
      </c>
      <c r="E511" s="57" t="str">
        <f t="shared" si="137"/>
        <v>162.469449641206-0.0165210238429637i</v>
      </c>
      <c r="F511" s="57" t="str">
        <f t="shared" si="138"/>
        <v>3.83983983906749-11292.888630814i</v>
      </c>
      <c r="G511" s="57" t="str">
        <f t="shared" si="139"/>
        <v>0.99999999979886-0.0000141823908953883i</v>
      </c>
      <c r="H511" s="57" t="str">
        <f t="shared" si="140"/>
        <v>165.000071459642+0.42047749222066i</v>
      </c>
      <c r="I511" s="57" t="str">
        <f t="shared" si="141"/>
        <v>15.1827879651679-5256.51976693308i</v>
      </c>
      <c r="K511" s="57" t="str">
        <f t="shared" si="142"/>
        <v>0.0727267689368945-0.000190503731082027i</v>
      </c>
      <c r="L511" s="57" t="str">
        <f t="shared" si="143"/>
        <v>0.000125-85.3588576628969i</v>
      </c>
      <c r="M511" s="57" t="str">
        <f t="shared" si="144"/>
        <v>0.0015-41.1486772806549i</v>
      </c>
      <c r="N511" s="57">
        <f t="shared" si="145"/>
        <v>89.885355384560427</v>
      </c>
      <c r="O511" s="57">
        <f t="shared" si="146"/>
        <v>90.100987727498705</v>
      </c>
      <c r="P511" s="371">
        <f t="shared" si="147"/>
        <v>90.100987727498705</v>
      </c>
      <c r="Q511" s="371">
        <f t="shared" si="148"/>
        <v>-90.114644615439573</v>
      </c>
      <c r="R511" s="12">
        <f t="shared" si="149"/>
        <v>89.885355384560427</v>
      </c>
      <c r="S511" s="57">
        <f t="shared" si="150"/>
        <v>5.8781187924910466E-3</v>
      </c>
      <c r="T511" s="12">
        <f t="shared" si="133"/>
        <v>90.100987727498705</v>
      </c>
    </row>
    <row r="512" spans="1:20" x14ac:dyDescent="0.25">
      <c r="A512" s="57">
        <f t="shared" si="134"/>
        <v>37.073656207433132</v>
      </c>
      <c r="B512" s="12">
        <f t="shared" si="151"/>
        <v>5.9004556439025126</v>
      </c>
      <c r="C512" s="57" t="str">
        <f t="shared" si="135"/>
        <v>-64.0147566377299-31871.4121566306i</v>
      </c>
      <c r="D512" s="57" t="str">
        <f t="shared" si="136"/>
        <v>3.89999999865992-5394.66627087323i</v>
      </c>
      <c r="E512" s="57" t="str">
        <f t="shared" si="137"/>
        <v>162.469448976314-0.0165838016813868i</v>
      </c>
      <c r="F512" s="57" t="str">
        <f t="shared" si="138"/>
        <v>3.83983983906163-11250.1381064243i</v>
      </c>
      <c r="G512" s="57" t="str">
        <f t="shared" si="139"/>
        <v>0.999999999797328-0.000014236283980769i</v>
      </c>
      <c r="H512" s="57" t="str">
        <f t="shared" si="140"/>
        <v>165.000072003766+0.422075307241942i</v>
      </c>
      <c r="I512" s="57" t="str">
        <f t="shared" si="141"/>
        <v>15.1827879890334-5236.62059153091i</v>
      </c>
      <c r="K512" s="57" t="str">
        <f t="shared" si="142"/>
        <v>0.0727267651008403-0.000191227635076688i</v>
      </c>
      <c r="L512" s="57" t="str">
        <f t="shared" si="143"/>
        <v>0.000125-85.0357219196026i</v>
      </c>
      <c r="M512" s="57" t="str">
        <f t="shared" si="144"/>
        <v>0.0015-40.9929042445258i</v>
      </c>
      <c r="N512" s="57">
        <f t="shared" si="145"/>
        <v>89.884919738362882</v>
      </c>
      <c r="O512" s="57">
        <f t="shared" si="146"/>
        <v>90.068043652160526</v>
      </c>
      <c r="P512" s="371">
        <f t="shared" si="147"/>
        <v>90.068043652160526</v>
      </c>
      <c r="Q512" s="371">
        <f t="shared" si="148"/>
        <v>-90.115080261637118</v>
      </c>
      <c r="R512" s="12">
        <f t="shared" si="149"/>
        <v>89.884919738362882</v>
      </c>
      <c r="S512" s="57">
        <f t="shared" si="150"/>
        <v>5.9004556439025127E-3</v>
      </c>
      <c r="T512" s="12">
        <f t="shared" si="133"/>
        <v>90.068043652160526</v>
      </c>
    </row>
    <row r="513" spans="1:20" x14ac:dyDescent="0.25">
      <c r="A513" s="57">
        <f t="shared" si="134"/>
        <v>37.21453610102138</v>
      </c>
      <c r="B513" s="12">
        <f t="shared" si="151"/>
        <v>5.9228773753493424</v>
      </c>
      <c r="C513" s="57" t="str">
        <f t="shared" si="135"/>
        <v>-64.0147525925234-31750.7578687508i</v>
      </c>
      <c r="D513" s="57" t="str">
        <f t="shared" si="136"/>
        <v>3.89999999864971-5374.24414367772i</v>
      </c>
      <c r="E513" s="57" t="str">
        <f t="shared" si="137"/>
        <v>162.46944830636-0.0166468180521152i</v>
      </c>
      <c r="F513" s="57" t="str">
        <f t="shared" si="138"/>
        <v>3.83983983905567-11207.5494190482i</v>
      </c>
      <c r="G513" s="57" t="str">
        <f t="shared" si="139"/>
        <v>0.999999999795785-0.0000142903818598739i</v>
      </c>
      <c r="H513" s="57" t="str">
        <f t="shared" si="140"/>
        <v>165.000072552035+0.42367919396661i</v>
      </c>
      <c r="I513" s="57" t="str">
        <f t="shared" si="141"/>
        <v>15.1827880130807-5216.79674667405i</v>
      </c>
      <c r="K513" s="57" t="str">
        <f t="shared" si="142"/>
        <v>0.0727267612355765-0.000191954289789994i</v>
      </c>
      <c r="L513" s="57" t="str">
        <f t="shared" si="143"/>
        <v>0.000125-84.7138094437164i</v>
      </c>
      <c r="M513" s="57" t="str">
        <f t="shared" si="144"/>
        <v>0.0015-40.8377209050864i</v>
      </c>
      <c r="N513" s="57">
        <f t="shared" si="145"/>
        <v>89.884482436748058</v>
      </c>
      <c r="O513" s="57">
        <f t="shared" si="146"/>
        <v>90.035099574930669</v>
      </c>
      <c r="P513" s="371">
        <f t="shared" si="147"/>
        <v>90.035099574930669</v>
      </c>
      <c r="Q513" s="371">
        <f t="shared" si="148"/>
        <v>-90.115517563251942</v>
      </c>
      <c r="R513" s="12">
        <f t="shared" si="149"/>
        <v>89.884482436748058</v>
      </c>
      <c r="S513" s="57">
        <f t="shared" si="150"/>
        <v>5.9228773753493428E-3</v>
      </c>
      <c r="T513" s="12">
        <f t="shared" si="133"/>
        <v>90.035099574930669</v>
      </c>
    </row>
    <row r="514" spans="1:20" x14ac:dyDescent="0.25">
      <c r="A514" s="57">
        <f t="shared" si="134"/>
        <v>37.355951338205259</v>
      </c>
      <c r="B514" s="12">
        <f t="shared" si="151"/>
        <v>5.9453843093756698</v>
      </c>
      <c r="C514" s="57" t="str">
        <f t="shared" si="135"/>
        <v>-64.0147485165153-31630.5603261827i</v>
      </c>
      <c r="D514" s="57" t="str">
        <f t="shared" si="136"/>
        <v>3.89999999863941-5353.89932678849i</v>
      </c>
      <c r="E514" s="57" t="str">
        <f t="shared" si="137"/>
        <v>162.469447631304-0.0167100738612973i</v>
      </c>
      <c r="F514" s="57" t="str">
        <f t="shared" si="138"/>
        <v>3.83983983904971-11165.121956033i</v>
      </c>
      <c r="G514" s="57" t="str">
        <f t="shared" si="139"/>
        <v>0.99999999979423-0.0000143446853109191i</v>
      </c>
      <c r="H514" s="57" t="str">
        <f t="shared" si="140"/>
        <v>165.000073104479+0.425289175467207i</v>
      </c>
      <c r="I514" s="57" t="str">
        <f t="shared" si="141"/>
        <v>15.1827880373109-5197.04794718975i</v>
      </c>
      <c r="K514" s="57" t="str">
        <f t="shared" si="142"/>
        <v>0.0727267573408815-0.000192683705673346i</v>
      </c>
      <c r="L514" s="57" t="str">
        <f t="shared" si="143"/>
        <v>0.000125-84.3931156044198i</v>
      </c>
      <c r="M514" s="57" t="str">
        <f t="shared" si="144"/>
        <v>0.0015-40.6831250299725i</v>
      </c>
      <c r="N514" s="57">
        <f t="shared" si="145"/>
        <v>89.884043473425734</v>
      </c>
      <c r="O514" s="57">
        <f t="shared" si="146"/>
        <v>90.002155495794923</v>
      </c>
      <c r="P514" s="371">
        <f t="shared" si="147"/>
        <v>90.002155495794923</v>
      </c>
      <c r="Q514" s="371">
        <f t="shared" si="148"/>
        <v>-90.115956526574266</v>
      </c>
      <c r="R514" s="12">
        <f t="shared" si="149"/>
        <v>89.884043473425734</v>
      </c>
      <c r="S514" s="57">
        <f t="shared" si="150"/>
        <v>5.9453843093756698E-3</v>
      </c>
      <c r="T514" s="12">
        <f t="shared" si="133"/>
        <v>90.002155495794923</v>
      </c>
    </row>
    <row r="515" spans="1:20" x14ac:dyDescent="0.25">
      <c r="A515" s="57">
        <f t="shared" si="134"/>
        <v>37.497903953290439</v>
      </c>
      <c r="B515" s="12">
        <f t="shared" si="151"/>
        <v>5.9679767697512975</v>
      </c>
      <c r="C515" s="57" t="str">
        <f t="shared" si="135"/>
        <v>-64.0147444094722-31510.8177998445i</v>
      </c>
      <c r="D515" s="57" t="str">
        <f t="shared" si="136"/>
        <v>3.89999999862907-5333.63152753852i</v>
      </c>
      <c r="E515" s="57" t="str">
        <f t="shared" si="137"/>
        <v>162.469446951109-0.0167735700185312i</v>
      </c>
      <c r="F515" s="57" t="str">
        <f t="shared" si="138"/>
        <v>3.83983983904371-11122.8551070457i</v>
      </c>
      <c r="G515" s="57" t="str">
        <f t="shared" si="139"/>
        <v>0.999999999792663-0.000014399195115078i</v>
      </c>
      <c r="H515" s="57" t="str">
        <f t="shared" si="140"/>
        <v>165.000073661128+0.426905274903955i</v>
      </c>
      <c r="I515" s="57" t="str">
        <f t="shared" si="141"/>
        <v>15.1827880617258-5177.37390898496i</v>
      </c>
      <c r="K515" s="57" t="str">
        <f t="shared" si="142"/>
        <v>0.0727267534165313-0.000193415893217842i</v>
      </c>
      <c r="L515" s="57" t="str">
        <f t="shared" si="143"/>
        <v>0.000125-84.0736357884239i</v>
      </c>
      <c r="M515" s="57" t="str">
        <f t="shared" si="144"/>
        <v>0.0015-40.5291143952705i</v>
      </c>
      <c r="N515" s="57">
        <f t="shared" si="145"/>
        <v>89.883602842081928</v>
      </c>
      <c r="O515" s="57">
        <f t="shared" si="146"/>
        <v>89.96921141473878</v>
      </c>
      <c r="P515" s="371">
        <f t="shared" si="147"/>
        <v>89.96921141473878</v>
      </c>
      <c r="Q515" s="371">
        <f t="shared" si="148"/>
        <v>-90.116397157918072</v>
      </c>
      <c r="R515" s="12">
        <f t="shared" si="149"/>
        <v>89.883602842081928</v>
      </c>
      <c r="S515" s="57">
        <f t="shared" si="150"/>
        <v>5.9679767697512973E-3</v>
      </c>
      <c r="T515" s="12">
        <f t="shared" si="133"/>
        <v>89.96921141473878</v>
      </c>
    </row>
    <row r="516" spans="1:20" x14ac:dyDescent="0.25">
      <c r="A516" s="57">
        <f t="shared" si="134"/>
        <v>37.640395988312946</v>
      </c>
      <c r="B516" s="12">
        <f t="shared" si="151"/>
        <v>5.9906550814763531</v>
      </c>
      <c r="C516" s="57" t="str">
        <f t="shared" si="135"/>
        <v>-64.0147402711552-31391.5285671991i</v>
      </c>
      <c r="D516" s="57" t="str">
        <f t="shared" si="136"/>
        <v>3.89999999861863-5313.44045436869i</v>
      </c>
      <c r="E516" s="57" t="str">
        <f t="shared" si="137"/>
        <v>162.469446265734-0.0168373074368641i</v>
      </c>
      <c r="F516" s="57" t="str">
        <f t="shared" si="138"/>
        <v>3.83983983903765-11080.7482640633i</v>
      </c>
      <c r="G516" s="57" t="str">
        <f t="shared" si="139"/>
        <v>0.999999999791084-0.0000144539120564926i</v>
      </c>
      <c r="H516" s="57" t="str">
        <f t="shared" si="140"/>
        <v>165.000074222017+0.428527515525084i</v>
      </c>
      <c r="I516" s="57" t="str">
        <f t="shared" si="141"/>
        <v>15.1827880863266-5157.77434904206i</v>
      </c>
      <c r="K516" s="57" t="str">
        <f t="shared" si="142"/>
        <v>0.0727267494622992-0.000194150862954425i</v>
      </c>
      <c r="L516" s="57" t="str">
        <f t="shared" si="143"/>
        <v>0.000125-83.7553653999039i</v>
      </c>
      <c r="M516" s="57" t="str">
        <f t="shared" si="144"/>
        <v>0.0015-40.3756867854857i</v>
      </c>
      <c r="N516" s="57">
        <f t="shared" si="145"/>
        <v>89.883160536378554</v>
      </c>
      <c r="O516" s="57">
        <f t="shared" si="146"/>
        <v>89.936267331747473</v>
      </c>
      <c r="P516" s="371">
        <f t="shared" si="147"/>
        <v>89.936267331747473</v>
      </c>
      <c r="Q516" s="371">
        <f t="shared" si="148"/>
        <v>-90.116839463621446</v>
      </c>
      <c r="R516" s="12">
        <f t="shared" si="149"/>
        <v>89.883160536378554</v>
      </c>
      <c r="S516" s="57">
        <f t="shared" si="150"/>
        <v>5.9906550814763527E-3</v>
      </c>
      <c r="T516" s="12">
        <f t="shared" si="133"/>
        <v>89.936267331747473</v>
      </c>
    </row>
    <row r="517" spans="1:20" x14ac:dyDescent="0.25">
      <c r="A517" s="57">
        <f t="shared" si="134"/>
        <v>37.783429493068539</v>
      </c>
      <c r="B517" s="12">
        <f t="shared" si="151"/>
        <v>6.0134195707859632</v>
      </c>
      <c r="C517" s="57" t="str">
        <f t="shared" si="135"/>
        <v>-64.014736101328-31272.6909122312i</v>
      </c>
      <c r="D517" s="57" t="str">
        <f t="shared" si="136"/>
        <v>3.8999999986081-5293.32581682365i</v>
      </c>
      <c r="E517" s="57" t="str">
        <f t="shared" si="137"/>
        <v>162.46944557514-0.0169012870328067i</v>
      </c>
      <c r="F517" s="57" t="str">
        <f t="shared" si="138"/>
        <v>3.83983983903153-11038.8008213647i</v>
      </c>
      <c r="G517" s="57" t="str">
        <f t="shared" si="139"/>
        <v>0.999999999789494-0.0000145088369222841i</v>
      </c>
      <c r="H517" s="57" t="str">
        <f t="shared" si="140"/>
        <v>165.000074787177+0.430155920667171i</v>
      </c>
      <c r="I517" s="57" t="str">
        <f t="shared" si="141"/>
        <v>15.1827881111146-5138.24898541474i</v>
      </c>
      <c r="K517" s="57" t="str">
        <f t="shared" si="142"/>
        <v>0.0727267454779585-0.000194888625454051i</v>
      </c>
      <c r="L517" s="57" t="str">
        <f t="shared" si="143"/>
        <v>0.000125-83.4382998604347i</v>
      </c>
      <c r="M517" s="57" t="str">
        <f t="shared" si="144"/>
        <v>0.0015-40.2228399935103i</v>
      </c>
      <c r="N517" s="57">
        <f t="shared" si="145"/>
        <v>89.882716549953543</v>
      </c>
      <c r="O517" s="57">
        <f t="shared" si="146"/>
        <v>89.903323246806337</v>
      </c>
      <c r="P517" s="371">
        <f t="shared" si="147"/>
        <v>89.903323246806337</v>
      </c>
      <c r="Q517" s="371">
        <f t="shared" si="148"/>
        <v>-90.117283450046457</v>
      </c>
      <c r="R517" s="12">
        <f t="shared" si="149"/>
        <v>89.882716549953543</v>
      </c>
      <c r="S517" s="57">
        <f t="shared" si="150"/>
        <v>6.0134195707859635E-3</v>
      </c>
      <c r="T517" s="12">
        <f t="shared" si="133"/>
        <v>89.903323246806337</v>
      </c>
    </row>
    <row r="518" spans="1:20" x14ac:dyDescent="0.25">
      <c r="A518" s="57">
        <f t="shared" si="134"/>
        <v>37.927006525142204</v>
      </c>
      <c r="B518" s="12">
        <f t="shared" si="151"/>
        <v>6.0362705651549504</v>
      </c>
      <c r="C518" s="57" t="str">
        <f t="shared" si="135"/>
        <v>-64.0147318997525-31154.3031254218i</v>
      </c>
      <c r="D518" s="57" t="str">
        <f t="shared" si="136"/>
        <v>3.89999999859751-5273.28732554758i</v>
      </c>
      <c r="E518" s="57" t="str">
        <f t="shared" si="137"/>
        <v>162.469444879289-0.0169655097263577i</v>
      </c>
      <c r="F518" s="57" t="str">
        <f t="shared" si="138"/>
        <v>3.83983983902538-10997.0121755219i</v>
      </c>
      <c r="G518" s="57" t="str">
        <f t="shared" si="139"/>
        <v>0.999999999787891-0.0000145639705025654i</v>
      </c>
      <c r="H518" s="57" t="str">
        <f t="shared" si="140"/>
        <v>165.000075356638+0.431790513755473i</v>
      </c>
      <c r="I518" s="57" t="str">
        <f t="shared" si="141"/>
        <v>15.1827881360914-5118.79753722403i</v>
      </c>
      <c r="K518" s="57" t="str">
        <f t="shared" si="142"/>
        <v>0.0727267414632803-0.000195629191327825i</v>
      </c>
      <c r="L518" s="57" t="str">
        <f t="shared" si="143"/>
        <v>0.000125-83.1224346089206i</v>
      </c>
      <c r="M518" s="57" t="str">
        <f t="shared" si="144"/>
        <v>0.0015-40.070571820592i</v>
      </c>
      <c r="N518" s="57">
        <f t="shared" si="145"/>
        <v>89.882270876420577</v>
      </c>
      <c r="O518" s="57">
        <f t="shared" si="146"/>
        <v>89.870379159900665</v>
      </c>
      <c r="P518" s="371">
        <f t="shared" si="147"/>
        <v>89.870379159900665</v>
      </c>
      <c r="Q518" s="371">
        <f t="shared" si="148"/>
        <v>-90.117729123579423</v>
      </c>
      <c r="R518" s="12">
        <f t="shared" si="149"/>
        <v>89.882270876420577</v>
      </c>
      <c r="S518" s="57">
        <f t="shared" si="150"/>
        <v>6.0362705651549504E-3</v>
      </c>
      <c r="T518" s="12">
        <f t="shared" si="133"/>
        <v>89.870379159900665</v>
      </c>
    </row>
    <row r="519" spans="1:20" x14ac:dyDescent="0.25">
      <c r="A519" s="57">
        <f t="shared" si="134"/>
        <v>38.071129149937747</v>
      </c>
      <c r="B519" s="12">
        <f t="shared" si="151"/>
        <v>6.0592083933025398</v>
      </c>
      <c r="C519" s="57" t="str">
        <f t="shared" si="135"/>
        <v>-64.0147276661831-31036.3635037217i</v>
      </c>
      <c r="D519" s="57" t="str">
        <f t="shared" si="136"/>
        <v>3.89999999858683-5253.32469228007i</v>
      </c>
      <c r="E519" s="57" t="str">
        <f t="shared" si="137"/>
        <v>162.469444178138-0.0170299764410019i</v>
      </c>
      <c r="F519" s="57" t="str">
        <f t="shared" si="138"/>
        <v>3.83983983901918-10955.3817253913i</v>
      </c>
      <c r="G519" s="57" t="str">
        <f t="shared" si="139"/>
        <v>0.999999999786276-0.0000146193135904516i</v>
      </c>
      <c r="H519" s="57" t="str">
        <f t="shared" si="140"/>
        <v>165.000075930437+0.433431318304258i</v>
      </c>
      <c r="I519" s="57" t="str">
        <f t="shared" si="141"/>
        <v>15.1827881612585-5099.4197246545i</v>
      </c>
      <c r="K519" s="57" t="str">
        <f t="shared" si="142"/>
        <v>0.0727267374180324-0.00019637257122715i</v>
      </c>
      <c r="L519" s="57" t="str">
        <f t="shared" si="143"/>
        <v>0.000125-82.8077651015344i</v>
      </c>
      <c r="M519" s="57" t="str">
        <f t="shared" si="144"/>
        <v>0.0015-39.9188800763022i</v>
      </c>
      <c r="N519" s="57">
        <f t="shared" si="145"/>
        <v>89.881823509369113</v>
      </c>
      <c r="O519" s="57">
        <f t="shared" si="146"/>
        <v>89.837435071015221</v>
      </c>
      <c r="P519" s="371">
        <f t="shared" si="147"/>
        <v>89.837435071015221</v>
      </c>
      <c r="Q519" s="371">
        <f t="shared" si="148"/>
        <v>-90.118176490630887</v>
      </c>
      <c r="R519" s="12">
        <f t="shared" si="149"/>
        <v>89.881823509369113</v>
      </c>
      <c r="S519" s="57">
        <f t="shared" si="150"/>
        <v>6.0592083933025398E-3</v>
      </c>
      <c r="T519" s="12">
        <f t="shared" si="133"/>
        <v>89.837435071015221</v>
      </c>
    </row>
    <row r="520" spans="1:20" x14ac:dyDescent="0.25">
      <c r="A520" s="57">
        <f t="shared" si="134"/>
        <v>38.215799440707514</v>
      </c>
      <c r="B520" s="12">
        <f t="shared" si="151"/>
        <v>6.0822333851970898</v>
      </c>
      <c r="C520" s="57" t="str">
        <f t="shared" si="135"/>
        <v>-64.0147234003789-30918.8703505308i</v>
      </c>
      <c r="D520" s="57" t="str">
        <f t="shared" si="136"/>
        <v>3.89999999857606-5233.43762985191i</v>
      </c>
      <c r="E520" s="57" t="str">
        <f t="shared" si="137"/>
        <v>162.46944347165-0.0170946881037349i</v>
      </c>
      <c r="F520" s="57" t="str">
        <f t="shared" si="138"/>
        <v>3.83983983901292-10913.9088721047i</v>
      </c>
      <c r="G520" s="57" t="str">
        <f t="shared" si="139"/>
        <v>0.999999999784648-0.0000146748669820714i</v>
      </c>
      <c r="H520" s="57" t="str">
        <f t="shared" si="140"/>
        <v>165.000076508606+0.435078357917152i</v>
      </c>
      <c r="I520" s="57" t="str">
        <f t="shared" si="141"/>
        <v>15.1827881866171-5080.11526894968i</v>
      </c>
      <c r="K520" s="57" t="str">
        <f t="shared" si="142"/>
        <v>0.0727267333419827-0.000197118775843899i</v>
      </c>
      <c r="L520" s="57" t="str">
        <f t="shared" si="143"/>
        <v>0.000125-82.4942868116506i</v>
      </c>
      <c r="M520" s="57" t="str">
        <f t="shared" si="144"/>
        <v>0.0015-39.7677625785039i</v>
      </c>
      <c r="N520" s="57">
        <f t="shared" si="145"/>
        <v>89.881374442364262</v>
      </c>
      <c r="O520" s="57">
        <f t="shared" si="146"/>
        <v>89.804490980135199</v>
      </c>
      <c r="P520" s="371">
        <f t="shared" si="147"/>
        <v>89.804490980135199</v>
      </c>
      <c r="Q520" s="371">
        <f t="shared" si="148"/>
        <v>-90.118625557635738</v>
      </c>
      <c r="R520" s="12">
        <f t="shared" si="149"/>
        <v>89.881374442364262</v>
      </c>
      <c r="S520" s="57">
        <f t="shared" si="150"/>
        <v>6.0822333851970898E-3</v>
      </c>
      <c r="T520" s="12">
        <f t="shared" si="133"/>
        <v>89.804490980135199</v>
      </c>
    </row>
    <row r="521" spans="1:20" x14ac:dyDescent="0.25">
      <c r="A521" s="57">
        <f t="shared" si="134"/>
        <v>38.3610194785822</v>
      </c>
      <c r="B521" s="12">
        <f t="shared" si="151"/>
        <v>6.1053458720608385</v>
      </c>
      <c r="C521" s="57" t="str">
        <f t="shared" si="135"/>
        <v>-64.0147191020922-30801.82197567i</v>
      </c>
      <c r="D521" s="57" t="str">
        <f t="shared" si="136"/>
        <v>3.89999999856523-5213.62585218106i</v>
      </c>
      <c r="E521" s="57" t="str">
        <f t="shared" si="137"/>
        <v>162.46944275978-0.0171596456450567i</v>
      </c>
      <c r="F521" s="57" t="str">
        <f t="shared" si="138"/>
        <v>3.83983983900663-10872.5930190613i</v>
      </c>
      <c r="G521" s="57" t="str">
        <f t="shared" si="139"/>
        <v>0.999999999783008-0.0000147306314765792i</v>
      </c>
      <c r="H521" s="57" t="str">
        <f t="shared" si="140"/>
        <v>165.000077091176+0.436731656287481i</v>
      </c>
      <c r="I521" s="57" t="str">
        <f t="shared" si="141"/>
        <v>15.1827882121687-5060.88389240849i</v>
      </c>
      <c r="K521" s="57" t="str">
        <f t="shared" si="142"/>
        <v>0.0727267292348969-0.000197867815910557i</v>
      </c>
      <c r="L521" s="57" t="str">
        <f t="shared" si="143"/>
        <v>0.000125-82.1819952297771i</v>
      </c>
      <c r="M521" s="57" t="str">
        <f t="shared" si="144"/>
        <v>0.0015-39.6172171533212i</v>
      </c>
      <c r="N521" s="57">
        <f t="shared" si="145"/>
        <v>89.880923668946693</v>
      </c>
      <c r="O521" s="57">
        <f t="shared" si="146"/>
        <v>89.771546887245179</v>
      </c>
      <c r="P521" s="371">
        <f t="shared" si="147"/>
        <v>89.771546887245179</v>
      </c>
      <c r="Q521" s="371">
        <f t="shared" si="148"/>
        <v>-90.119076331053307</v>
      </c>
      <c r="R521" s="12">
        <f t="shared" si="149"/>
        <v>89.880923668946693</v>
      </c>
      <c r="S521" s="57">
        <f t="shared" si="150"/>
        <v>6.1053458720608383E-3</v>
      </c>
      <c r="T521" s="12">
        <f t="shared" si="133"/>
        <v>89.771546887245179</v>
      </c>
    </row>
    <row r="522" spans="1:20" x14ac:dyDescent="0.25">
      <c r="A522" s="57">
        <f t="shared" si="134"/>
        <v>38.506791352600807</v>
      </c>
      <c r="B522" s="12">
        <f t="shared" si="151"/>
        <v>6.1285461863746695</v>
      </c>
      <c r="C522" s="57" t="str">
        <f t="shared" si="135"/>
        <v>-64.0147147710787-30685.2166953598i</v>
      </c>
      <c r="D522" s="57" t="str">
        <f t="shared" si="136"/>
        <v>3.89999999855429-5193.88907426843i</v>
      </c>
      <c r="E522" s="57" t="str">
        <f t="shared" si="137"/>
        <v>162.469442042492-0.0172248499990268i</v>
      </c>
      <c r="F522" s="57" t="str">
        <f t="shared" si="138"/>
        <v>3.83983983900028-10831.4335719187i</v>
      </c>
      <c r="G522" s="57" t="str">
        <f t="shared" si="139"/>
        <v>0.999999999781356-0.0000147866078761657i</v>
      </c>
      <c r="H522" s="57" t="str">
        <f t="shared" si="140"/>
        <v>165.000077678182+0.438391237198602i</v>
      </c>
      <c r="I522" s="57" t="str">
        <f t="shared" si="141"/>
        <v>15.1827882379151-5041.72531838116i</v>
      </c>
      <c r="K522" s="57" t="str">
        <f t="shared" si="142"/>
        <v>0.0727267250965382-0.000198619702200369i</v>
      </c>
      <c r="L522" s="57" t="str">
        <f t="shared" si="143"/>
        <v>0.000125-81.8708858634958i</v>
      </c>
      <c r="M522" s="57" t="str">
        <f t="shared" si="144"/>
        <v>0.0015-39.4672416351078i</v>
      </c>
      <c r="N522" s="57">
        <f t="shared" si="145"/>
        <v>89.880471182632462</v>
      </c>
      <c r="O522" s="57">
        <f t="shared" si="146"/>
        <v>89.738602792330084</v>
      </c>
      <c r="P522" s="371">
        <f t="shared" si="147"/>
        <v>89.738602792330084</v>
      </c>
      <c r="Q522" s="371">
        <f t="shared" si="148"/>
        <v>-90.119528817367538</v>
      </c>
      <c r="R522" s="12">
        <f t="shared" si="149"/>
        <v>89.880471182632462</v>
      </c>
      <c r="S522" s="57">
        <f t="shared" si="150"/>
        <v>6.1285461863746695E-3</v>
      </c>
      <c r="T522" s="12">
        <f t="shared" si="133"/>
        <v>89.738602792330084</v>
      </c>
    </row>
    <row r="523" spans="1:20" x14ac:dyDescent="0.25">
      <c r="A523" s="57">
        <f t="shared" si="134"/>
        <v>38.653117159740695</v>
      </c>
      <c r="B523" s="12">
        <f t="shared" si="151"/>
        <v>6.1518346618828934</v>
      </c>
      <c r="C523" s="57" t="str">
        <f t="shared" si="135"/>
        <v>-64.0147104070866-30569.0528321935i</v>
      </c>
      <c r="D523" s="57" t="str">
        <f t="shared" si="136"/>
        <v>3.89999999854329-5174.22701219384i</v>
      </c>
      <c r="E523" s="57" t="str">
        <f t="shared" si="137"/>
        <v>162.469441319741-0.0172903021032244i</v>
      </c>
      <c r="F523" s="57" t="str">
        <f t="shared" si="138"/>
        <v>3.8398398389939-10790.4299385844i</v>
      </c>
      <c r="G523" s="57" t="str">
        <f t="shared" si="139"/>
        <v>0.999999999779691-0.0000148427969860704i</v>
      </c>
      <c r="H523" s="57" t="str">
        <f t="shared" si="140"/>
        <v>165.000078269658+0.440057124524245i</v>
      </c>
      <c r="I523" s="57" t="str">
        <f t="shared" si="141"/>
        <v>15.1827882638573-5022.63927126517i</v>
      </c>
      <c r="K523" s="57" t="str">
        <f t="shared" si="142"/>
        <v>0.0727267209266691-0.000199374445527509i</v>
      </c>
      <c r="L523" s="57" t="str">
        <f t="shared" si="143"/>
        <v>0.000125-81.5609542373942i</v>
      </c>
      <c r="M523" s="57" t="str">
        <f t="shared" si="144"/>
        <v>0.0015-39.3178338664154i</v>
      </c>
      <c r="N523" s="57">
        <f t="shared" si="145"/>
        <v>89.880016976913083</v>
      </c>
      <c r="O523" s="57">
        <f t="shared" si="146"/>
        <v>89.705658695374325</v>
      </c>
      <c r="P523" s="371">
        <f t="shared" si="147"/>
        <v>89.705658695374325</v>
      </c>
      <c r="Q523" s="371">
        <f t="shared" si="148"/>
        <v>-90.119983023086917</v>
      </c>
      <c r="R523" s="12">
        <f t="shared" si="149"/>
        <v>89.880016976913083</v>
      </c>
      <c r="S523" s="57">
        <f t="shared" si="150"/>
        <v>6.1518346618828932E-3</v>
      </c>
      <c r="T523" s="12">
        <f t="shared" si="133"/>
        <v>89.705658695374325</v>
      </c>
    </row>
    <row r="524" spans="1:20" x14ac:dyDescent="0.25">
      <c r="A524" s="57">
        <f t="shared" si="134"/>
        <v>38.799999004947708</v>
      </c>
      <c r="B524" s="12">
        <f t="shared" si="151"/>
        <v>6.1752116335980487</v>
      </c>
      <c r="C524" s="57" t="str">
        <f t="shared" si="135"/>
        <v>-64.0147060098661-30453.3287151151i</v>
      </c>
      <c r="D524" s="57" t="str">
        <f t="shared" si="136"/>
        <v>3.8999999985322-5154.63938311195i</v>
      </c>
      <c r="E524" s="57" t="str">
        <f t="shared" si="137"/>
        <v>162.469440591487-0.0173560028988065i</v>
      </c>
      <c r="F524" s="57" t="str">
        <f t="shared" si="138"/>
        <v>3.83983983898745-10749.5815292074i</v>
      </c>
      <c r="G524" s="57" t="str">
        <f t="shared" si="139"/>
        <v>0.999999999778014-0.0000148991996145925i</v>
      </c>
      <c r="H524" s="57" t="str">
        <f t="shared" si="140"/>
        <v>165.000078865638+0.441729342228871i</v>
      </c>
      <c r="I524" s="57" t="str">
        <f t="shared" si="141"/>
        <v>15.1827882899972-5003.62547650134i</v>
      </c>
      <c r="K524" s="57" t="str">
        <f t="shared" si="142"/>
        <v>0.0727267167250488-0.000200132056747221i</v>
      </c>
      <c r="L524" s="57" t="str">
        <f t="shared" si="143"/>
        <v>0.000125-81.2521958930006i</v>
      </c>
      <c r="M524" s="57" t="str">
        <f t="shared" si="144"/>
        <v>0.0015-39.1689916979631i</v>
      </c>
      <c r="N524" s="57">
        <f t="shared" si="145"/>
        <v>89.879561045255315</v>
      </c>
      <c r="O524" s="57">
        <f t="shared" si="146"/>
        <v>89.672714596362397</v>
      </c>
      <c r="P524" s="371">
        <f t="shared" si="147"/>
        <v>89.672714596362397</v>
      </c>
      <c r="Q524" s="371">
        <f t="shared" si="148"/>
        <v>-90.120438954744685</v>
      </c>
      <c r="R524" s="12">
        <f t="shared" si="149"/>
        <v>89.879561045255315</v>
      </c>
      <c r="S524" s="57">
        <f t="shared" si="150"/>
        <v>6.1752116335980489E-3</v>
      </c>
      <c r="T524" s="12">
        <f t="shared" si="133"/>
        <v>89.672714596362397</v>
      </c>
    </row>
    <row r="525" spans="1:20" x14ac:dyDescent="0.25">
      <c r="A525" s="57">
        <f t="shared" si="134"/>
        <v>38.947439001166515</v>
      </c>
      <c r="B525" s="12">
        <f t="shared" si="151"/>
        <v>6.1986774378057214</v>
      </c>
      <c r="C525" s="57" t="str">
        <f t="shared" si="135"/>
        <v>-64.0147015791639-30338.0426793945i</v>
      </c>
      <c r="D525" s="57" t="str">
        <f t="shared" si="136"/>
        <v>3.89999999852102-5135.12590524811i</v>
      </c>
      <c r="E525" s="57" t="str">
        <f t="shared" si="137"/>
        <v>162.469439857688-0.0174219533304909i</v>
      </c>
      <c r="F525" s="57" t="str">
        <f t="shared" si="138"/>
        <v>3.83983983898096-10708.8877561696i</v>
      </c>
      <c r="G525" s="57" t="str">
        <f t="shared" si="139"/>
        <v>0.999999999776324-0.0000149558165731026i</v>
      </c>
      <c r="H525" s="57" t="str">
        <f t="shared" si="140"/>
        <v>165.000079466155+0.443407914368003i</v>
      </c>
      <c r="I525" s="57" t="str">
        <f t="shared" si="141"/>
        <v>15.1827883163362-4984.6836605698i</v>
      </c>
      <c r="K525" s="57" t="str">
        <f t="shared" si="142"/>
        <v>0.0727267124914363-0.000200892546755989i</v>
      </c>
      <c r="L525" s="57" t="str">
        <f t="shared" si="143"/>
        <v>0.000125-80.9446063887234i</v>
      </c>
      <c r="M525" s="57" t="str">
        <f t="shared" si="144"/>
        <v>0.0015-39.0207129886064i</v>
      </c>
      <c r="N525" s="57">
        <f t="shared" si="145"/>
        <v>89.879103381101061</v>
      </c>
      <c r="O525" s="57">
        <f t="shared" si="146"/>
        <v>89.639770495278697</v>
      </c>
      <c r="P525" s="371">
        <f t="shared" si="147"/>
        <v>89.639770495278697</v>
      </c>
      <c r="Q525" s="371">
        <f t="shared" si="148"/>
        <v>-90.120896618898939</v>
      </c>
      <c r="R525" s="12">
        <f t="shared" si="149"/>
        <v>89.879103381101061</v>
      </c>
      <c r="S525" s="57">
        <f t="shared" si="150"/>
        <v>6.198677437805721E-3</v>
      </c>
      <c r="T525" s="12">
        <f t="shared" si="133"/>
        <v>89.639770495278697</v>
      </c>
    </row>
    <row r="526" spans="1:20" x14ac:dyDescent="0.25">
      <c r="A526" s="57">
        <f t="shared" si="134"/>
        <v>39.095439269370942</v>
      </c>
      <c r="B526" s="12">
        <f t="shared" si="151"/>
        <v>6.222232412069383</v>
      </c>
      <c r="C526" s="57" t="str">
        <f t="shared" si="135"/>
        <v>-64.014697114724-30223.1930666032i</v>
      </c>
      <c r="D526" s="57" t="str">
        <f t="shared" si="136"/>
        <v>3.89999999850977-5115.68629789442i</v>
      </c>
      <c r="E526" s="57" t="str">
        <f t="shared" si="137"/>
        <v>162.469439118302-0.0174881543465875i</v>
      </c>
      <c r="F526" s="57" t="str">
        <f t="shared" si="138"/>
        <v>3.83983983897443-10668.3480340774i</v>
      </c>
      <c r="G526" s="57" t="str">
        <f t="shared" si="139"/>
        <v>0.99999999977462-0.0000150126486760549i</v>
      </c>
      <c r="H526" s="57" t="str">
        <f t="shared" si="140"/>
        <v>165.000080071247+0.44509286508857i</v>
      </c>
      <c r="I526" s="57" t="str">
        <f t="shared" si="141"/>
        <v>15.1827883428757-4965.81355098627i</v>
      </c>
      <c r="K526" s="57" t="str">
        <f t="shared" si="142"/>
        <v>0.072726708225587-0.000201655926491678i</v>
      </c>
      <c r="L526" s="57" t="str">
        <f t="shared" si="143"/>
        <v>0.000125-80.6381812997839i</v>
      </c>
      <c r="M526" s="57" t="str">
        <f t="shared" si="144"/>
        <v>0.0015-38.8729956053063i</v>
      </c>
      <c r="N526" s="57">
        <f t="shared" si="145"/>
        <v>89.87864397786737</v>
      </c>
      <c r="O526" s="57">
        <f t="shared" si="146"/>
        <v>89.606826392107422</v>
      </c>
      <c r="P526" s="371">
        <f t="shared" si="147"/>
        <v>89.606826392107422</v>
      </c>
      <c r="Q526" s="371">
        <f t="shared" si="148"/>
        <v>-90.12135602213263</v>
      </c>
      <c r="R526" s="12">
        <f t="shared" si="149"/>
        <v>89.87864397786737</v>
      </c>
      <c r="S526" s="57">
        <f t="shared" si="150"/>
        <v>6.2222324120693832E-3</v>
      </c>
      <c r="T526" s="12">
        <f t="shared" si="133"/>
        <v>89.606826392107422</v>
      </c>
    </row>
    <row r="527" spans="1:20" x14ac:dyDescent="0.25">
      <c r="A527" s="57">
        <f t="shared" si="134"/>
        <v>39.244001938594558</v>
      </c>
      <c r="B527" s="12">
        <f t="shared" si="151"/>
        <v>6.2458768952352468</v>
      </c>
      <c r="C527" s="57" t="str">
        <f t="shared" si="135"/>
        <v>-64.0146926162912-30108.7782245911i</v>
      </c>
      <c r="D527" s="57" t="str">
        <f t="shared" si="136"/>
        <v>3.8999999984984-5096.32028140556i</v>
      </c>
      <c r="E527" s="57" t="str">
        <f t="shared" si="137"/>
        <v>162.469438373286-0.0175546068990046i</v>
      </c>
      <c r="F527" s="57" t="str">
        <f t="shared" si="138"/>
        <v>3.83983983896782-10627.9617797533i</v>
      </c>
      <c r="G527" s="57" t="str">
        <f t="shared" si="139"/>
        <v>0.999999999772904-0.000015069696740998i</v>
      </c>
      <c r="H527" s="57" t="str">
        <f t="shared" si="140"/>
        <v>165.000080680944+0.446784218629268i</v>
      </c>
      <c r="I527" s="57" t="str">
        <f t="shared" si="141"/>
        <v>15.1827883696172-4947.01487629774i</v>
      </c>
      <c r="K527" s="57" t="str">
        <f t="shared" si="142"/>
        <v>0.0727267039272569-0.000202422206933711i</v>
      </c>
      <c r="L527" s="57" t="str">
        <f t="shared" si="143"/>
        <v>0.000125-80.3329162181551i</v>
      </c>
      <c r="M527" s="57" t="str">
        <f t="shared" si="144"/>
        <v>0.0015-38.7258374230985i</v>
      </c>
      <c r="N527" s="57">
        <f t="shared" si="145"/>
        <v>89.878182828946208</v>
      </c>
      <c r="O527" s="57">
        <f t="shared" si="146"/>
        <v>89.573882286832657</v>
      </c>
      <c r="P527" s="371">
        <f t="shared" si="147"/>
        <v>89.573882286832657</v>
      </c>
      <c r="Q527" s="371">
        <f t="shared" si="148"/>
        <v>-90.121817171053792</v>
      </c>
      <c r="R527" s="12">
        <f t="shared" si="149"/>
        <v>89.878182828946208</v>
      </c>
      <c r="S527" s="57">
        <f t="shared" si="150"/>
        <v>6.2458768952352471E-3</v>
      </c>
      <c r="T527" s="12">
        <f t="shared" si="133"/>
        <v>89.573882286832657</v>
      </c>
    </row>
    <row r="528" spans="1:20" x14ac:dyDescent="0.25">
      <c r="A528" s="57">
        <f t="shared" si="134"/>
        <v>39.393129145961211</v>
      </c>
      <c r="B528" s="12">
        <f t="shared" si="151"/>
        <v>6.2696112274371405</v>
      </c>
      <c r="C528" s="57" t="str">
        <f t="shared" si="135"/>
        <v>-64.0146880836069-29994.7965074624i</v>
      </c>
      <c r="D528" s="57" t="str">
        <f t="shared" si="136"/>
        <v>3.89999999848698-5077.02757719493i</v>
      </c>
      <c r="E528" s="57" t="str">
        <f t="shared" si="137"/>
        <v>162.469437622598-0.0176213119432709i</v>
      </c>
      <c r="F528" s="57" t="str">
        <f t="shared" si="138"/>
        <v>3.83983983896119-10587.7284122274i</v>
      </c>
      <c r="G528" s="57" t="str">
        <f t="shared" si="139"/>
        <v>0.999999999771175-0.0000151269615885877i</v>
      </c>
      <c r="H528" s="57" t="str">
        <f t="shared" si="140"/>
        <v>165.000081295285+0.448481999320895i</v>
      </c>
      <c r="I528" s="57" t="str">
        <f t="shared" si="141"/>
        <v>15.1827883965623-4928.28736607905i</v>
      </c>
      <c r="K528" s="57" t="str">
        <f t="shared" si="142"/>
        <v>0.0727266995961978-0.000203191399103204i</v>
      </c>
      <c r="L528" s="57" t="str">
        <f t="shared" si="143"/>
        <v>0.000125-80.0288067524957i</v>
      </c>
      <c r="M528" s="57" t="str">
        <f t="shared" si="144"/>
        <v>0.0015-38.5792363250632i</v>
      </c>
      <c r="N528" s="57">
        <f t="shared" si="145"/>
        <v>89.87771992770449</v>
      </c>
      <c r="O528" s="57">
        <f t="shared" si="146"/>
        <v>89.540938179438484</v>
      </c>
      <c r="P528" s="371">
        <f t="shared" si="147"/>
        <v>89.540938179438484</v>
      </c>
      <c r="Q528" s="371">
        <f t="shared" si="148"/>
        <v>-90.12228007229551</v>
      </c>
      <c r="R528" s="12">
        <f t="shared" si="149"/>
        <v>89.87771992770449</v>
      </c>
      <c r="S528" s="57">
        <f t="shared" si="150"/>
        <v>6.2696112274371408E-3</v>
      </c>
      <c r="T528" s="12">
        <f t="shared" si="133"/>
        <v>89.540938179438484</v>
      </c>
    </row>
    <row r="529" spans="1:20" x14ac:dyDescent="0.25">
      <c r="A529" s="57">
        <f t="shared" si="134"/>
        <v>39.542823036715866</v>
      </c>
      <c r="B529" s="12">
        <f t="shared" si="151"/>
        <v>6.293435750101402</v>
      </c>
      <c r="C529" s="57" t="str">
        <f t="shared" si="135"/>
        <v>-64.0146835164074-29881.2462755513i</v>
      </c>
      <c r="D529" s="57" t="str">
        <f t="shared" si="136"/>
        <v>3.89999999847544-5057.80790773046i</v>
      </c>
      <c r="E529" s="57" t="str">
        <f t="shared" si="137"/>
        <v>162.469436866192-0.0176882704385284i</v>
      </c>
      <c r="F529" s="57" t="str">
        <f t="shared" si="138"/>
        <v>3.83983983895448-10547.6473527293i</v>
      </c>
      <c r="G529" s="57" t="str">
        <f t="shared" si="139"/>
        <v>0.999999999769433-0.0000151844440425979i</v>
      </c>
      <c r="H529" s="57" t="str">
        <f t="shared" si="140"/>
        <v>165.000081914303+0.450186231586714i</v>
      </c>
      <c r="I529" s="57" t="str">
        <f t="shared" si="141"/>
        <v>15.1827884237126-4909.63075092866i</v>
      </c>
      <c r="K529" s="57" t="str">
        <f t="shared" si="142"/>
        <v>0.0727266952321607-0.00020396351406314i</v>
      </c>
      <c r="L529" s="57" t="str">
        <f t="shared" si="143"/>
        <v>0.000125-79.7258485280888i</v>
      </c>
      <c r="M529" s="57" t="str">
        <f t="shared" si="144"/>
        <v>0.0015-38.4331902022946i</v>
      </c>
      <c r="N529" s="57">
        <f t="shared" si="145"/>
        <v>89.877255267483946</v>
      </c>
      <c r="O529" s="57">
        <f t="shared" si="146"/>
        <v>89.507994069908591</v>
      </c>
      <c r="P529" s="371">
        <f t="shared" si="147"/>
        <v>89.507994069908591</v>
      </c>
      <c r="Q529" s="371">
        <f t="shared" si="148"/>
        <v>-90.122744732516054</v>
      </c>
      <c r="R529" s="12">
        <f t="shared" si="149"/>
        <v>89.877255267483946</v>
      </c>
      <c r="S529" s="57">
        <f t="shared" si="150"/>
        <v>6.293435750101402E-3</v>
      </c>
      <c r="T529" s="12">
        <f t="shared" si="133"/>
        <v>89.507994069908591</v>
      </c>
    </row>
    <row r="530" spans="1:20" x14ac:dyDescent="0.25">
      <c r="A530" s="57">
        <f t="shared" si="134"/>
        <v>39.693085764255386</v>
      </c>
      <c r="B530" s="12">
        <f t="shared" si="151"/>
        <v>6.3173508059517873</v>
      </c>
      <c r="C530" s="57" t="str">
        <f t="shared" si="135"/>
        <v>-64.0146789144329-29768.1258953999i</v>
      </c>
      <c r="D530" s="57" t="str">
        <f t="shared" si="136"/>
        <v>3.89999999846386-5038.66099653079i</v>
      </c>
      <c r="E530" s="57" t="str">
        <f t="shared" si="137"/>
        <v>162.469436104027-0.0177554833475776i</v>
      </c>
      <c r="F530" s="57" t="str">
        <f t="shared" si="138"/>
        <v>3.83983983894777-10507.7180246795i</v>
      </c>
      <c r="G530" s="57" t="str">
        <f t="shared" si="139"/>
        <v>0.999999999767677-0.000015242144929933i</v>
      </c>
      <c r="H530" s="57" t="str">
        <f t="shared" si="140"/>
        <v>165.000082538035+0.451896939942791i</v>
      </c>
      <c r="I530" s="57" t="str">
        <f t="shared" si="141"/>
        <v>15.1827884510697-4891.04476246493i</v>
      </c>
      <c r="K530" s="57" t="str">
        <f t="shared" si="142"/>
        <v>0.0727266908348942-0.000204738562918523i</v>
      </c>
      <c r="L530" s="57" t="str">
        <f t="shared" si="143"/>
        <v>0.000125-79.4240371867792i</v>
      </c>
      <c r="M530" s="57" t="str">
        <f t="shared" si="144"/>
        <v>0.0015-38.2876969538699i</v>
      </c>
      <c r="N530" s="57">
        <f t="shared" si="145"/>
        <v>89.876788841600941</v>
      </c>
      <c r="O530" s="57">
        <f t="shared" si="146"/>
        <v>89.475049958226776</v>
      </c>
      <c r="P530" s="371">
        <f t="shared" si="147"/>
        <v>89.475049958226776</v>
      </c>
      <c r="Q530" s="371">
        <f t="shared" si="148"/>
        <v>-90.123211158399059</v>
      </c>
      <c r="R530" s="12">
        <f t="shared" si="149"/>
        <v>89.876788841600941</v>
      </c>
      <c r="S530" s="57">
        <f t="shared" si="150"/>
        <v>6.3173508059517873E-3</v>
      </c>
      <c r="T530" s="12">
        <f t="shared" si="133"/>
        <v>89.475049958226776</v>
      </c>
    </row>
    <row r="531" spans="1:20" x14ac:dyDescent="0.25">
      <c r="A531" s="57">
        <f t="shared" si="134"/>
        <v>39.843919490159564</v>
      </c>
      <c r="B531" s="12">
        <f t="shared" si="151"/>
        <v>6.3413567390144046</v>
      </c>
      <c r="C531" s="57" t="str">
        <f t="shared" si="135"/>
        <v>-64.014674277419-29655.4337397341i</v>
      </c>
      <c r="D531" s="57" t="str">
        <f t="shared" si="136"/>
        <v>3.89999999845214-5019.58656816114i</v>
      </c>
      <c r="E531" s="57" t="str">
        <f t="shared" si="137"/>
        <v>162.469435336061-0.0178229516368606i</v>
      </c>
      <c r="F531" s="57" t="str">
        <f t="shared" si="138"/>
        <v>3.83983983894095-10467.9398536812i</v>
      </c>
      <c r="G531" s="57" t="str">
        <f t="shared" si="139"/>
        <v>0.999999999765908-0.0000153000650806397i</v>
      </c>
      <c r="H531" s="57" t="str">
        <f t="shared" si="140"/>
        <v>165.000083166516+0.453614148998359i</v>
      </c>
      <c r="I531" s="57" t="str">
        <f t="shared" si="141"/>
        <v>15.1827884786352-4872.52913332215i</v>
      </c>
      <c r="K531" s="57" t="str">
        <f t="shared" si="142"/>
        <v>0.0727266864041457-0.000205516556816539i</v>
      </c>
      <c r="L531" s="57" t="str">
        <f t="shared" si="143"/>
        <v>0.000125-79.123368386909i</v>
      </c>
      <c r="M531" s="57" t="str">
        <f t="shared" si="144"/>
        <v>0.0015-38.1427544868199i</v>
      </c>
      <c r="N531" s="57">
        <f t="shared" si="145"/>
        <v>89.876320643346503</v>
      </c>
      <c r="O531" s="57">
        <f t="shared" si="146"/>
        <v>89.44210584437684</v>
      </c>
      <c r="P531" s="371">
        <f t="shared" si="147"/>
        <v>89.44210584437684</v>
      </c>
      <c r="Q531" s="371">
        <f t="shared" si="148"/>
        <v>-90.123679356653497</v>
      </c>
      <c r="R531" s="12">
        <f t="shared" si="149"/>
        <v>89.876320643346503</v>
      </c>
      <c r="S531" s="57">
        <f t="shared" si="150"/>
        <v>6.3413567390144046E-3</v>
      </c>
      <c r="T531" s="12">
        <f t="shared" si="133"/>
        <v>89.44210584437684</v>
      </c>
    </row>
    <row r="532" spans="1:20" x14ac:dyDescent="0.25">
      <c r="A532" s="57">
        <f t="shared" si="134"/>
        <v>39.995326384222167</v>
      </c>
      <c r="B532" s="12">
        <f t="shared" si="151"/>
        <v>6.3654538946226591</v>
      </c>
      <c r="C532" s="57" t="str">
        <f t="shared" si="135"/>
        <v>-64.0146696050955-29543.1681874385i</v>
      </c>
      <c r="D532" s="57" t="str">
        <f t="shared" si="136"/>
        <v>3.89999999844037-5000.58434822948i</v>
      </c>
      <c r="E532" s="57" t="str">
        <f t="shared" si="137"/>
        <v>162.469434562245-0.0178906762764875i</v>
      </c>
      <c r="F532" s="57" t="str">
        <f t="shared" si="138"/>
        <v>3.83983983893413-10428.312267512i</v>
      </c>
      <c r="G532" s="57" t="str">
        <f t="shared" si="139"/>
        <v>0.999999999764126-0.0000153582053279187i</v>
      </c>
      <c r="H532" s="57" t="str">
        <f t="shared" si="140"/>
        <v>165.000083799783+0.455337883456163i</v>
      </c>
      <c r="I532" s="57" t="str">
        <f t="shared" si="141"/>
        <v>15.1827885064105-4854.08359714678i</v>
      </c>
      <c r="K532" s="57" t="str">
        <f t="shared" si="142"/>
        <v>0.0727266819396599-0.000206297506946712i</v>
      </c>
      <c r="L532" s="57" t="str">
        <f t="shared" si="143"/>
        <v>0.000125-78.8238378032564i</v>
      </c>
      <c r="M532" s="57" t="str">
        <f t="shared" si="144"/>
        <v>0.0015-37.9983607160987i</v>
      </c>
      <c r="N532" s="57">
        <f t="shared" si="145"/>
        <v>89.875850665986178</v>
      </c>
      <c r="O532" s="57">
        <f t="shared" si="146"/>
        <v>89.409161728341999</v>
      </c>
      <c r="P532" s="371">
        <f t="shared" si="147"/>
        <v>89.409161728341999</v>
      </c>
      <c r="Q532" s="371">
        <f t="shared" si="148"/>
        <v>-90.124149334013822</v>
      </c>
      <c r="R532" s="12">
        <f t="shared" si="149"/>
        <v>89.875850665986178</v>
      </c>
      <c r="S532" s="57">
        <f t="shared" si="150"/>
        <v>6.365453894622659E-3</v>
      </c>
      <c r="T532" s="12">
        <f t="shared" si="133"/>
        <v>89.409161728341999</v>
      </c>
    </row>
    <row r="533" spans="1:20" x14ac:dyDescent="0.25">
      <c r="A533" s="57">
        <f t="shared" si="134"/>
        <v>40.147308624482214</v>
      </c>
      <c r="B533" s="12">
        <f t="shared" si="151"/>
        <v>6.3896426194222258</v>
      </c>
      <c r="C533" s="57" t="str">
        <f t="shared" si="135"/>
        <v>-64.0146648971964-29431.327623536i</v>
      </c>
      <c r="D533" s="57" t="str">
        <f t="shared" si="136"/>
        <v>3.89999999842849-4981.65406338249i</v>
      </c>
      <c r="E533" s="57" t="str">
        <f t="shared" si="137"/>
        <v>162.469433782538-0.017958658240263i</v>
      </c>
      <c r="F533" s="57" t="str">
        <f t="shared" si="138"/>
        <v>3.83983983892723-10388.8346961158i</v>
      </c>
      <c r="G533" s="57" t="str">
        <f t="shared" si="139"/>
        <v>0.999999999762329-0.0000154165665081371i</v>
      </c>
      <c r="H533" s="57" t="str">
        <f t="shared" si="140"/>
        <v>165.000084437871+0.457068168112817i</v>
      </c>
      <c r="I533" s="57" t="str">
        <f t="shared" si="141"/>
        <v>15.1827885343972-4835.70788859356i</v>
      </c>
      <c r="K533" s="57" t="str">
        <f t="shared" si="142"/>
        <v>0.0727266774411803-0.000207081424541069i</v>
      </c>
      <c r="L533" s="57" t="str">
        <f t="shared" si="143"/>
        <v>0.000125-78.5254411269738i</v>
      </c>
      <c r="M533" s="57" t="str">
        <f t="shared" si="144"/>
        <v>0.0015-37.8545135645534i</v>
      </c>
      <c r="N533" s="57">
        <f t="shared" si="145"/>
        <v>89.875378902759863</v>
      </c>
      <c r="O533" s="57">
        <f t="shared" si="146"/>
        <v>89.376217610105769</v>
      </c>
      <c r="P533" s="371">
        <f t="shared" si="147"/>
        <v>89.376217610105769</v>
      </c>
      <c r="Q533" s="371">
        <f t="shared" si="148"/>
        <v>-90.124621097240137</v>
      </c>
      <c r="R533" s="12">
        <f t="shared" si="149"/>
        <v>89.875378902759863</v>
      </c>
      <c r="S533" s="57">
        <f t="shared" si="150"/>
        <v>6.3896426194222254E-3</v>
      </c>
      <c r="T533" s="12">
        <f t="shared" si="133"/>
        <v>89.376217610105769</v>
      </c>
    </row>
    <row r="534" spans="1:20" x14ac:dyDescent="0.25">
      <c r="A534" s="57">
        <f t="shared" si="134"/>
        <v>40.299868397255246</v>
      </c>
      <c r="B534" s="12">
        <f t="shared" si="151"/>
        <v>6.4139232613760306</v>
      </c>
      <c r="C534" s="57" t="str">
        <f t="shared" si="135"/>
        <v>-64.0146601534498-29319.9104391623i</v>
      </c>
      <c r="D534" s="57" t="str">
        <f t="shared" si="136"/>
        <v>3.89999999841653-4962.79544130166i</v>
      </c>
      <c r="E534" s="57" t="str">
        <f t="shared" si="137"/>
        <v>162.469432996893-0.0180268985056788i</v>
      </c>
      <c r="F534" s="57" t="str">
        <f t="shared" si="138"/>
        <v>3.83983983892028-10349.5065715945i</v>
      </c>
      <c r="G534" s="57" t="str">
        <f t="shared" si="139"/>
        <v>0.99999999976052-0.00001547514946084i</v>
      </c>
      <c r="H534" s="57" t="str">
        <f t="shared" si="140"/>
        <v>165.000085080819+0.458805027859174i</v>
      </c>
      <c r="I534" s="57" t="str">
        <f t="shared" si="141"/>
        <v>15.1827885625971-4817.40174332182i</v>
      </c>
      <c r="K534" s="57" t="str">
        <f t="shared" si="142"/>
        <v>0.0727266729084479-0.000207868320874301i</v>
      </c>
      <c r="L534" s="57" t="str">
        <f t="shared" si="143"/>
        <v>0.000125-78.2281740655248i</v>
      </c>
      <c r="M534" s="57" t="str">
        <f t="shared" si="144"/>
        <v>0.0015-37.7112109628945i</v>
      </c>
      <c r="N534" s="57">
        <f t="shared" si="145"/>
        <v>89.87490534688186</v>
      </c>
      <c r="O534" s="57">
        <f t="shared" si="146"/>
        <v>89.343273489651352</v>
      </c>
      <c r="P534" s="371">
        <f t="shared" si="147"/>
        <v>89.343273489651352</v>
      </c>
      <c r="Q534" s="371">
        <f t="shared" si="148"/>
        <v>-90.12509465311814</v>
      </c>
      <c r="R534" s="12">
        <f t="shared" si="149"/>
        <v>89.87490534688186</v>
      </c>
      <c r="S534" s="57">
        <f t="shared" si="150"/>
        <v>6.4139232613760304E-3</v>
      </c>
      <c r="T534" s="12">
        <f t="shared" si="133"/>
        <v>89.343273489651352</v>
      </c>
    </row>
    <row r="535" spans="1:20" x14ac:dyDescent="0.25">
      <c r="A535" s="57">
        <f t="shared" si="134"/>
        <v>40.453007897164817</v>
      </c>
      <c r="B535" s="12">
        <f t="shared" si="151"/>
        <v>6.4382961697692593</v>
      </c>
      <c r="C535" s="57" t="str">
        <f t="shared" si="135"/>
        <v>-64.0146553735831-29208.9150315441i</v>
      </c>
      <c r="D535" s="57" t="str">
        <f t="shared" si="136"/>
        <v>3.89999999840446-4944.00821069937i</v>
      </c>
      <c r="E535" s="57" t="str">
        <f t="shared" si="137"/>
        <v>162.469432205268-0.0180953980539397i</v>
      </c>
      <c r="F535" s="57" t="str">
        <f t="shared" si="138"/>
        <v>3.83983983891327-10310.3273281998i</v>
      </c>
      <c r="G535" s="57" t="str">
        <f t="shared" si="139"/>
        <v>0.999999999758696-0.0000155339550287629i</v>
      </c>
      <c r="H535" s="57" t="str">
        <f t="shared" si="140"/>
        <v>165.000085728662+0.460548487680665i</v>
      </c>
      <c r="I535" s="57" t="str">
        <f t="shared" si="141"/>
        <v>15.1827885910117-4799.16489799145i</v>
      </c>
      <c r="K535" s="57" t="str">
        <f t="shared" si="142"/>
        <v>0.0727266683412016-0.00020865820726392i</v>
      </c>
      <c r="L535" s="57" t="str">
        <f t="shared" si="143"/>
        <v>0.000125-77.9320323426229i</v>
      </c>
      <c r="M535" s="57" t="str">
        <f t="shared" si="144"/>
        <v>0.0015-37.5684508496658i</v>
      </c>
      <c r="N535" s="57">
        <f t="shared" si="145"/>
        <v>89.874429991540623</v>
      </c>
      <c r="O535" s="57">
        <f t="shared" si="146"/>
        <v>89.310329366961923</v>
      </c>
      <c r="P535" s="371">
        <f t="shared" si="147"/>
        <v>89.310329366961923</v>
      </c>
      <c r="Q535" s="371">
        <f t="shared" si="148"/>
        <v>-90.125570008459377</v>
      </c>
      <c r="R535" s="12">
        <f t="shared" si="149"/>
        <v>89.874429991540623</v>
      </c>
      <c r="S535" s="57">
        <f t="shared" si="150"/>
        <v>6.438296169769259E-3</v>
      </c>
      <c r="T535" s="12">
        <f t="shared" si="133"/>
        <v>89.310329366961923</v>
      </c>
    </row>
    <row r="536" spans="1:20" x14ac:dyDescent="0.25">
      <c r="A536" s="57">
        <f t="shared" si="134"/>
        <v>40.606729327174044</v>
      </c>
      <c r="B536" s="12">
        <f t="shared" si="151"/>
        <v>6.4627616952143825</v>
      </c>
      <c r="C536" s="57" t="str">
        <f t="shared" si="135"/>
        <v>-64.0146505573211-29098.3398039747i</v>
      </c>
      <c r="D536" s="57" t="str">
        <f t="shared" si="136"/>
        <v>3.89999999839232-4925.29210131503i</v>
      </c>
      <c r="E536" s="57" t="str">
        <f t="shared" si="137"/>
        <v>162.469431407613-0.0181641578699753i</v>
      </c>
      <c r="F536" s="57" t="str">
        <f t="shared" si="138"/>
        <v>3.83983983890622-10271.2964023252i</v>
      </c>
      <c r="G536" s="57" t="str">
        <f t="shared" si="139"/>
        <v>0.999999999756859-0.0000155929840578435i</v>
      </c>
      <c r="H536" s="57" t="str">
        <f t="shared" si="140"/>
        <v>165.000086381438+0.462298572657668i</v>
      </c>
      <c r="I536" s="57" t="str">
        <f t="shared" si="141"/>
        <v>15.1827886196428-4780.99709025936i</v>
      </c>
      <c r="K536" s="57" t="str">
        <f t="shared" si="142"/>
        <v>0.0727266637391791-0.000209451095070431i</v>
      </c>
      <c r="L536" s="57" t="str">
        <f t="shared" si="143"/>
        <v>0.000125-77.6370116981701i</v>
      </c>
      <c r="M536" s="57" t="str">
        <f t="shared" si="144"/>
        <v>0.0015-37.4262311712151i</v>
      </c>
      <c r="N536" s="57">
        <f t="shared" si="145"/>
        <v>89.873952829898755</v>
      </c>
      <c r="O536" s="57">
        <f t="shared" si="146"/>
        <v>89.277385242020301</v>
      </c>
      <c r="P536" s="371">
        <f t="shared" si="147"/>
        <v>89.277385242020301</v>
      </c>
      <c r="Q536" s="371">
        <f t="shared" si="148"/>
        <v>-90.126047170101245</v>
      </c>
      <c r="R536" s="12">
        <f t="shared" si="149"/>
        <v>89.873952829898755</v>
      </c>
      <c r="S536" s="57">
        <f t="shared" si="150"/>
        <v>6.4627616952143826E-3</v>
      </c>
      <c r="T536" s="12">
        <f t="shared" si="133"/>
        <v>89.277385242020301</v>
      </c>
    </row>
    <row r="537" spans="1:20" x14ac:dyDescent="0.25">
      <c r="A537" s="57">
        <f t="shared" si="134"/>
        <v>40.761034898617304</v>
      </c>
      <c r="B537" s="12">
        <f t="shared" si="151"/>
        <v>6.4873201896561969</v>
      </c>
      <c r="C537" s="57" t="str">
        <f t="shared" si="135"/>
        <v>-64.0146457043864-28988.1831657927i</v>
      </c>
      <c r="D537" s="57" t="str">
        <f t="shared" si="136"/>
        <v>3.89999999838007-4906.6468439111i</v>
      </c>
      <c r="E537" s="57" t="str">
        <f t="shared" si="137"/>
        <v>162.469430603885-0.0182331789424531i</v>
      </c>
      <c r="F537" s="57" t="str">
        <f t="shared" si="138"/>
        <v>3.8398398388991-10232.4132324976i</v>
      </c>
      <c r="G537" s="57" t="str">
        <f t="shared" si="139"/>
        <v>0.999999999755008-0.0000156522373972343i</v>
      </c>
      <c r="H537" s="57" t="str">
        <f t="shared" si="140"/>
        <v>165.000087039184+0.464055307965864i</v>
      </c>
      <c r="I537" s="57" t="str">
        <f t="shared" si="141"/>
        <v>15.1827886484917-4762.89805877546i</v>
      </c>
      <c r="K537" s="57" t="str">
        <f t="shared" si="142"/>
        <v>0.0727266591021155-0.000210246995697483i</v>
      </c>
      <c r="L537" s="57" t="str">
        <f t="shared" si="143"/>
        <v>0.000125-77.3431078881949i</v>
      </c>
      <c r="M537" s="57" t="str">
        <f t="shared" si="144"/>
        <v>0.0015-37.2845498816647i</v>
      </c>
      <c r="N537" s="57">
        <f t="shared" si="145"/>
        <v>89.873473855092897</v>
      </c>
      <c r="O537" s="57">
        <f t="shared" si="146"/>
        <v>89.24444111480949</v>
      </c>
      <c r="P537" s="371">
        <f t="shared" si="147"/>
        <v>89.24444111480949</v>
      </c>
      <c r="Q537" s="371">
        <f t="shared" si="148"/>
        <v>-90.126526144907103</v>
      </c>
      <c r="R537" s="12">
        <f t="shared" si="149"/>
        <v>89.873473855092897</v>
      </c>
      <c r="S537" s="57">
        <f t="shared" si="150"/>
        <v>6.4873201896561965E-3</v>
      </c>
      <c r="T537" s="12">
        <f t="shared" si="133"/>
        <v>89.24444111480949</v>
      </c>
    </row>
    <row r="538" spans="1:20" x14ac:dyDescent="0.25">
      <c r="A538" s="57">
        <f t="shared" si="134"/>
        <v>40.915926831232049</v>
      </c>
      <c r="B538" s="12">
        <f t="shared" si="151"/>
        <v>6.5119720063768902</v>
      </c>
      <c r="C538" s="57" t="str">
        <f t="shared" si="135"/>
        <v>-64.014640814501-28878.4435323581i</v>
      </c>
      <c r="D538" s="57" t="str">
        <f t="shared" si="136"/>
        <v>3.89999999836774-4888.07217026931i</v>
      </c>
      <c r="E538" s="57" t="str">
        <f t="shared" si="137"/>
        <v>162.469429794038-0.0183024622637996i</v>
      </c>
      <c r="F538" s="57" t="str">
        <f t="shared" si="138"/>
        <v>3.83983983889194-10193.6772593696i</v>
      </c>
      <c r="G538" s="57" t="str">
        <f t="shared" si="139"/>
        <v>0.999999999753142-0.0000157117158993145i</v>
      </c>
      <c r="H538" s="57" t="str">
        <f t="shared" si="140"/>
        <v>165.000087701938+0.465818718876608i</v>
      </c>
      <c r="I538" s="57" t="str">
        <f t="shared" si="141"/>
        <v>15.1827886775603-4744.86754317914i</v>
      </c>
      <c r="K538" s="57" t="str">
        <f t="shared" si="142"/>
        <v>0.0727266544297438-0.000211045920592042i</v>
      </c>
      <c r="L538" s="57" t="str">
        <f t="shared" si="143"/>
        <v>0.000125-77.0503166847927i</v>
      </c>
      <c r="M538" s="57" t="str">
        <f t="shared" si="144"/>
        <v>0.0015-37.1434049428818i</v>
      </c>
      <c r="N538" s="57">
        <f t="shared" si="145"/>
        <v>89.872993060233568</v>
      </c>
      <c r="O538" s="57">
        <f t="shared" si="146"/>
        <v>89.211496985312223</v>
      </c>
      <c r="P538" s="371">
        <f t="shared" si="147"/>
        <v>89.211496985312223</v>
      </c>
      <c r="Q538" s="371">
        <f t="shared" si="148"/>
        <v>-90.127006939766432</v>
      </c>
      <c r="R538" s="12">
        <f t="shared" si="149"/>
        <v>89.872993060233568</v>
      </c>
      <c r="S538" s="57">
        <f t="shared" si="150"/>
        <v>6.5119720063768899E-3</v>
      </c>
      <c r="T538" s="12">
        <f t="shared" si="133"/>
        <v>89.211496985312223</v>
      </c>
    </row>
    <row r="539" spans="1:20" x14ac:dyDescent="0.25">
      <c r="A539" s="57">
        <f t="shared" si="134"/>
        <v>41.071407353190729</v>
      </c>
      <c r="B539" s="12">
        <f t="shared" si="151"/>
        <v>6.5367175000011226</v>
      </c>
      <c r="C539" s="57" t="str">
        <f t="shared" si="135"/>
        <v>-64.014635887382-28769.119325029i</v>
      </c>
      <c r="D539" s="57" t="str">
        <f t="shared" si="136"/>
        <v>3.89999999835532-4869.56781318672i</v>
      </c>
      <c r="E539" s="57" t="str">
        <f t="shared" si="137"/>
        <v>162.469428978025-0.0183720088301961i</v>
      </c>
      <c r="F539" s="57" t="str">
        <f t="shared" si="138"/>
        <v>3.83983983888473-10155.0879257113i</v>
      </c>
      <c r="G539" s="57" t="str">
        <f t="shared" si="139"/>
        <v>0.999999999751262-0.0000157714204197023i</v>
      </c>
      <c r="H539" s="57" t="str">
        <f t="shared" si="140"/>
        <v>165.00008836974+0.467588830757287i</v>
      </c>
      <c r="I539" s="57" t="str">
        <f t="shared" si="141"/>
        <v>15.1827887068503-4726.90528409547i</v>
      </c>
      <c r="K539" s="57" t="str">
        <f t="shared" si="142"/>
        <v>0.072726649721795-0.000211847881244553i</v>
      </c>
      <c r="L539" s="57" t="str">
        <f t="shared" si="143"/>
        <v>0.000125-76.7586338760636i</v>
      </c>
      <c r="M539" s="57" t="str">
        <f t="shared" si="144"/>
        <v>0.0015-37.0027943244489i</v>
      </c>
      <c r="N539" s="57">
        <f t="shared" si="145"/>
        <v>89.872510438405186</v>
      </c>
      <c r="O539" s="57">
        <f t="shared" si="146"/>
        <v>89.178552853510979</v>
      </c>
      <c r="P539" s="371">
        <f t="shared" si="147"/>
        <v>89.178552853510979</v>
      </c>
      <c r="Q539" s="371">
        <f t="shared" si="148"/>
        <v>-90.127489561594814</v>
      </c>
      <c r="R539" s="12">
        <f t="shared" si="149"/>
        <v>89.872510438405186</v>
      </c>
      <c r="S539" s="57">
        <f t="shared" si="150"/>
        <v>6.536717500001123E-3</v>
      </c>
      <c r="T539" s="12">
        <f t="shared" si="133"/>
        <v>89.178552853510979</v>
      </c>
    </row>
    <row r="540" spans="1:20" x14ac:dyDescent="0.25">
      <c r="A540" s="57">
        <f t="shared" si="134"/>
        <v>41.22747870113286</v>
      </c>
      <c r="B540" s="12">
        <f t="shared" si="151"/>
        <v>6.5615570265011272</v>
      </c>
      <c r="C540" s="57" t="str">
        <f t="shared" si="135"/>
        <v>-64.0146309227461-28660.2089711401i</v>
      </c>
      <c r="D540" s="57" t="str">
        <f t="shared" si="136"/>
        <v>3.89999999834277-4851.13350647196i</v>
      </c>
      <c r="E540" s="57" t="str">
        <f t="shared" si="137"/>
        <v>162.469428155799-0.0184418196416187i</v>
      </c>
      <c r="F540" s="57" t="str">
        <f t="shared" si="138"/>
        <v>3.83983983887746-10116.6446764021i</v>
      </c>
      <c r="G540" s="57" t="str">
        <f t="shared" si="139"/>
        <v>0.999999999749368-0.0000158313518172672i</v>
      </c>
      <c r="H540" s="57" t="str">
        <f t="shared" si="140"/>
        <v>165.000089042627+0.46936566907168i</v>
      </c>
      <c r="I540" s="57" t="str">
        <f t="shared" si="141"/>
        <v>15.1827887363632-4709.01102313123i</v>
      </c>
      <c r="K540" s="57" t="str">
        <f t="shared" si="142"/>
        <v>0.0727266449779983-0.0002126528891891i</v>
      </c>
      <c r="L540" s="57" t="str">
        <f t="shared" si="143"/>
        <v>0.000125-76.4680552660529i</v>
      </c>
      <c r="M540" s="57" t="str">
        <f t="shared" si="144"/>
        <v>0.0015-36.8627160036351i</v>
      </c>
      <c r="N540" s="57">
        <f t="shared" si="145"/>
        <v>89.872025982665846</v>
      </c>
      <c r="O540" s="57">
        <f t="shared" si="146"/>
        <v>89.145608719388292</v>
      </c>
      <c r="P540" s="371">
        <f t="shared" si="147"/>
        <v>89.145608719388292</v>
      </c>
      <c r="Q540" s="371">
        <f t="shared" si="148"/>
        <v>-90.127974017334154</v>
      </c>
      <c r="R540" s="12">
        <f t="shared" si="149"/>
        <v>89.872025982665846</v>
      </c>
      <c r="S540" s="57">
        <f t="shared" si="150"/>
        <v>6.5615570265011268E-3</v>
      </c>
      <c r="T540" s="12">
        <f t="shared" si="133"/>
        <v>89.145608719388292</v>
      </c>
    </row>
    <row r="541" spans="1:20" x14ac:dyDescent="0.25">
      <c r="A541" s="57">
        <f t="shared" si="134"/>
        <v>41.384143120197166</v>
      </c>
      <c r="B541" s="12">
        <f t="shared" si="151"/>
        <v>6.5864909432018317</v>
      </c>
      <c r="C541" s="57" t="str">
        <f t="shared" si="135"/>
        <v>-64.0146259203078-28551.7109039792i</v>
      </c>
      <c r="D541" s="57" t="str">
        <f t="shared" si="136"/>
        <v>3.89999999833017-4832.76898494133i</v>
      </c>
      <c r="E541" s="57" t="str">
        <f t="shared" si="137"/>
        <v>162.46942732731-0.0185118957018272i</v>
      </c>
      <c r="F541" s="57" t="str">
        <f t="shared" si="138"/>
        <v>3.83983983887013-10078.346958423i</v>
      </c>
      <c r="G541" s="57" t="str">
        <f t="shared" si="139"/>
        <v>0.99999999974746-0.0000158915109541425i</v>
      </c>
      <c r="H541" s="57" t="str">
        <f t="shared" si="140"/>
        <v>165.000089720637+0.471149259380341i</v>
      </c>
      <c r="I541" s="57" t="str">
        <f t="shared" si="141"/>
        <v>15.182788766101-4691.18450287149i</v>
      </c>
      <c r="K541" s="57" t="str">
        <f t="shared" si="142"/>
        <v>0.0727266401980811-0.000213460956003587i</v>
      </c>
      <c r="L541" s="57" t="str">
        <f t="shared" si="143"/>
        <v>0.000125-76.178576674689i</v>
      </c>
      <c r="M541" s="57" t="str">
        <f t="shared" si="144"/>
        <v>0.0015-36.7231679653667i</v>
      </c>
      <c r="N541" s="57">
        <f t="shared" si="145"/>
        <v>89.871539686047271</v>
      </c>
      <c r="O541" s="57">
        <f t="shared" si="146"/>
        <v>89.112664582926371</v>
      </c>
      <c r="P541" s="371">
        <f t="shared" si="147"/>
        <v>89.112664582926371</v>
      </c>
      <c r="Q541" s="371">
        <f t="shared" si="148"/>
        <v>-90.128460313952729</v>
      </c>
      <c r="R541" s="12">
        <f t="shared" si="149"/>
        <v>89.871539686047271</v>
      </c>
      <c r="S541" s="57">
        <f t="shared" si="150"/>
        <v>6.5864909432018313E-3</v>
      </c>
      <c r="T541" s="12">
        <f t="shared" si="133"/>
        <v>89.112664582926371</v>
      </c>
    </row>
    <row r="542" spans="1:20" x14ac:dyDescent="0.25">
      <c r="A542" s="57">
        <f t="shared" si="134"/>
        <v>41.541402864053914</v>
      </c>
      <c r="B542" s="12">
        <f t="shared" si="151"/>
        <v>6.6115196087859989</v>
      </c>
      <c r="C542" s="57" t="str">
        <f t="shared" si="135"/>
        <v>-64.0146208797808-28443.6235627657i</v>
      </c>
      <c r="D542" s="57" t="str">
        <f t="shared" si="136"/>
        <v>3.89999999831746-4814.47398441504i</v>
      </c>
      <c r="E542" s="57" t="str">
        <f t="shared" si="137"/>
        <v>162.469426492514-0.0185822380184019i</v>
      </c>
      <c r="F542" s="57" t="str">
        <f t="shared" si="138"/>
        <v>3.83983983886275-10040.1942208484i</v>
      </c>
      <c r="G542" s="57" t="str">
        <f t="shared" si="139"/>
        <v>0.999999999745537-0.0000159518986957375i</v>
      </c>
      <c r="H542" s="57" t="str">
        <f t="shared" si="140"/>
        <v>165.000090403809+0.472939627340943i</v>
      </c>
      <c r="I542" s="57" t="str">
        <f t="shared" si="141"/>
        <v>15.1827887960652-4673.42546687573i</v>
      </c>
      <c r="K542" s="57" t="str">
        <f t="shared" si="142"/>
        <v>0.0727266353817684-0.000214272093309883i</v>
      </c>
      <c r="L542" s="57" t="str">
        <f t="shared" si="143"/>
        <v>0.000125-75.8901939377254i</v>
      </c>
      <c r="M542" s="57" t="str">
        <f t="shared" si="144"/>
        <v>0.0015-36.5841482021983i</v>
      </c>
      <c r="N542" s="57">
        <f t="shared" si="145"/>
        <v>89.871051541554721</v>
      </c>
      <c r="O542" s="57">
        <f t="shared" si="146"/>
        <v>89.079720444107608</v>
      </c>
      <c r="P542" s="371">
        <f t="shared" si="147"/>
        <v>89.079720444107608</v>
      </c>
      <c r="Q542" s="371">
        <f t="shared" si="148"/>
        <v>-90.128948458445279</v>
      </c>
      <c r="R542" s="12">
        <f t="shared" si="149"/>
        <v>89.871051541554721</v>
      </c>
      <c r="S542" s="57">
        <f t="shared" si="150"/>
        <v>6.6115196087859988E-3</v>
      </c>
      <c r="T542" s="12">
        <f t="shared" si="133"/>
        <v>89.079720444107608</v>
      </c>
    </row>
    <row r="543" spans="1:20" x14ac:dyDescent="0.25">
      <c r="A543" s="57">
        <f t="shared" si="134"/>
        <v>41.699260194937317</v>
      </c>
      <c r="B543" s="12">
        <f t="shared" si="151"/>
        <v>6.6366433832993854</v>
      </c>
      <c r="C543" s="57" t="str">
        <f t="shared" si="135"/>
        <v>-64.0146158008722-28335.9453926263i</v>
      </c>
      <c r="D543" s="57" t="str">
        <f t="shared" si="136"/>
        <v>3.89999999830464-4796.24824171334i</v>
      </c>
      <c r="E543" s="57" t="str">
        <f t="shared" si="137"/>
        <v>162.469425651361-0.0186528476027409i</v>
      </c>
      <c r="F543" s="57" t="str">
        <f t="shared" si="138"/>
        <v>3.8398398388553-10002.1859148384i</v>
      </c>
      <c r="G543" s="57" t="str">
        <f t="shared" si="139"/>
        <v>0.999999999743599-0.0000160125159107503i</v>
      </c>
      <c r="H543" s="57" t="str">
        <f t="shared" si="140"/>
        <v>165.000091092184+0.474736798708663i</v>
      </c>
      <c r="I543" s="57" t="str">
        <f t="shared" si="141"/>
        <v>15.1827888262575-4655.73365967431i</v>
      </c>
      <c r="K543" s="57" t="str">
        <f t="shared" si="142"/>
        <v>0.0727266305287824-0.000215086312773998i</v>
      </c>
      <c r="L543" s="57" t="str">
        <f t="shared" si="143"/>
        <v>0.000125-75.6029029066802i</v>
      </c>
      <c r="M543" s="57" t="str">
        <f t="shared" si="144"/>
        <v>0.0015-36.445654714284i</v>
      </c>
      <c r="N543" s="57">
        <f t="shared" si="145"/>
        <v>89.870561542166868</v>
      </c>
      <c r="O543" s="57">
        <f t="shared" si="146"/>
        <v>89.046776302913827</v>
      </c>
      <c r="P543" s="371">
        <f t="shared" si="147"/>
        <v>89.046776302913827</v>
      </c>
      <c r="Q543" s="371">
        <f t="shared" si="148"/>
        <v>-90.129438457833132</v>
      </c>
      <c r="R543" s="12">
        <f t="shared" si="149"/>
        <v>89.870561542166868</v>
      </c>
      <c r="S543" s="57">
        <f t="shared" si="150"/>
        <v>6.6366433832993855E-3</v>
      </c>
      <c r="T543" s="12">
        <f t="shared" si="133"/>
        <v>89.046776302913827</v>
      </c>
    </row>
    <row r="544" spans="1:20" x14ac:dyDescent="0.25">
      <c r="A544" s="57">
        <f t="shared" si="134"/>
        <v>41.857717383678079</v>
      </c>
      <c r="B544" s="12">
        <f t="shared" si="151"/>
        <v>6.661862628155923</v>
      </c>
      <c r="C544" s="57" t="str">
        <f t="shared" si="135"/>
        <v>-64.0146106832931-28228.6748445751i</v>
      </c>
      <c r="D544" s="57" t="str">
        <f t="shared" si="136"/>
        <v>3.89999999829172-4778.09149465281i</v>
      </c>
      <c r="E544" s="57" t="str">
        <f t="shared" si="137"/>
        <v>162.469424803805-0.0187237254700869i</v>
      </c>
      <c r="F544" s="57" t="str">
        <f t="shared" si="138"/>
        <v>3.8398398388478-9964.32149363078i</v>
      </c>
      <c r="G544" s="57" t="str">
        <f t="shared" si="139"/>
        <v>0.999999999741647-0.0000160733634711798i</v>
      </c>
      <c r="H544" s="57" t="str">
        <f t="shared" si="140"/>
        <v>165.0000917858+0.476540799336548i</v>
      </c>
      <c r="I544" s="57" t="str">
        <f t="shared" si="141"/>
        <v>15.1827888566797-4638.10882676463i</v>
      </c>
      <c r="K544" s="57" t="str">
        <f t="shared" si="142"/>
        <v>0.0727266256388446-0.000215903626106261i</v>
      </c>
      <c r="L544" s="57" t="str">
        <f t="shared" si="143"/>
        <v>0.000125-75.3166994487746i</v>
      </c>
      <c r="M544" s="57" t="str">
        <f t="shared" si="144"/>
        <v>0.0015-36.3076855093485i</v>
      </c>
      <c r="N544" s="57">
        <f t="shared" si="145"/>
        <v>89.870069680835783</v>
      </c>
      <c r="O544" s="57">
        <f t="shared" si="146"/>
        <v>89.013832159327194</v>
      </c>
      <c r="P544" s="371">
        <f t="shared" si="147"/>
        <v>89.013832159327194</v>
      </c>
      <c r="Q544" s="371">
        <f t="shared" si="148"/>
        <v>-90.129930319164217</v>
      </c>
      <c r="R544" s="12">
        <f t="shared" si="149"/>
        <v>89.870069680835783</v>
      </c>
      <c r="S544" s="57">
        <f t="shared" si="150"/>
        <v>6.6618626281559233E-3</v>
      </c>
      <c r="T544" s="12">
        <f t="shared" si="133"/>
        <v>89.013832159327194</v>
      </c>
    </row>
    <row r="545" spans="1:20" x14ac:dyDescent="0.25">
      <c r="A545" s="57">
        <f t="shared" si="134"/>
        <v>42.016776709736057</v>
      </c>
      <c r="B545" s="12">
        <f t="shared" si="151"/>
        <v>6.6871777061429158</v>
      </c>
      <c r="C545" s="57" t="str">
        <f t="shared" si="135"/>
        <v>-64.0146055267459-28121.8103754885i</v>
      </c>
      <c r="D545" s="57" t="str">
        <f t="shared" si="136"/>
        <v>3.89999999827872-4760.00348204256i</v>
      </c>
      <c r="E545" s="57" t="str">
        <f t="shared" si="137"/>
        <v>162.469423949794-0.0187948726395323i</v>
      </c>
      <c r="F545" s="57" t="str">
        <f t="shared" si="138"/>
        <v>3.83983983884024-9926.6004125331i</v>
      </c>
      <c r="G545" s="57" t="str">
        <f t="shared" si="139"/>
        <v>0.99999999973968-0.0000161344422523385i</v>
      </c>
      <c r="H545" s="57" t="str">
        <f t="shared" si="140"/>
        <v>165.000092484698+0.478351655175891i</v>
      </c>
      <c r="I545" s="57" t="str">
        <f t="shared" si="141"/>
        <v>15.1827888873336-4620.55071460755i</v>
      </c>
      <c r="K545" s="57" t="str">
        <f t="shared" si="142"/>
        <v>0.0727266207116729-0.000216724045061468i</v>
      </c>
      <c r="L545" s="57" t="str">
        <f t="shared" si="143"/>
        <v>0.000125-75.0315794468764i</v>
      </c>
      <c r="M545" s="57" t="str">
        <f t="shared" si="144"/>
        <v>0.0015-36.1702386026585i</v>
      </c>
      <c r="N545" s="57">
        <f t="shared" si="145"/>
        <v>89.869575950486649</v>
      </c>
      <c r="O545" s="57">
        <f t="shared" si="146"/>
        <v>88.980888013329249</v>
      </c>
      <c r="P545" s="371">
        <f t="shared" si="147"/>
        <v>88.980888013329249</v>
      </c>
      <c r="Q545" s="371">
        <f t="shared" si="148"/>
        <v>-90.130424049513351</v>
      </c>
      <c r="R545" s="12">
        <f t="shared" si="149"/>
        <v>89.869575950486649</v>
      </c>
      <c r="S545" s="57">
        <f t="shared" si="150"/>
        <v>6.6871777061429157E-3</v>
      </c>
      <c r="T545" s="12">
        <f t="shared" si="133"/>
        <v>88.980888013329249</v>
      </c>
    </row>
    <row r="546" spans="1:20" x14ac:dyDescent="0.25">
      <c r="A546" s="57">
        <f t="shared" si="134"/>
        <v>42.176440461233057</v>
      </c>
      <c r="B546" s="12">
        <f t="shared" si="151"/>
        <v>6.7125889814262587</v>
      </c>
      <c r="C546" s="57" t="str">
        <f t="shared" si="135"/>
        <v>-64.0146003309353-28015.3504480856i</v>
      </c>
      <c r="D546" s="57" t="str">
        <f t="shared" si="136"/>
        <v>3.89999999826561-4741.98394368045i</v>
      </c>
      <c r="E546" s="57" t="str">
        <f t="shared" si="137"/>
        <v>162.46942308928-0.0188662901340312i</v>
      </c>
      <c r="F546" s="57" t="str">
        <f t="shared" si="138"/>
        <v>3.83983983883263-9889.02212891497i</v>
      </c>
      <c r="G546" s="57" t="str">
        <f t="shared" si="139"/>
        <v>0.999999999737698-0.0000161957531328653i</v>
      </c>
      <c r="H546" s="57" t="str">
        <f t="shared" si="140"/>
        <v>165.000093188917+0.480169392276599i</v>
      </c>
      <c r="I546" s="57" t="str">
        <f t="shared" si="141"/>
        <v>15.1827889182208-4603.05907062373i</v>
      </c>
      <c r="K546" s="57" t="str">
        <f t="shared" si="142"/>
        <v>0.0727266157469846-0.000217547581439073i</v>
      </c>
      <c r="L546" s="57" t="str">
        <f t="shared" si="143"/>
        <v>0.000125-74.7475387994389i</v>
      </c>
      <c r="M546" s="57" t="str">
        <f t="shared" si="144"/>
        <v>0.0015-36.0333120169939i</v>
      </c>
      <c r="N546" s="57">
        <f t="shared" si="145"/>
        <v>89.869080344017846</v>
      </c>
      <c r="O546" s="57">
        <f t="shared" si="146"/>
        <v>88.947943864901745</v>
      </c>
      <c r="P546" s="371">
        <f t="shared" si="147"/>
        <v>88.947943864901745</v>
      </c>
      <c r="Q546" s="371">
        <f t="shared" si="148"/>
        <v>-90.130919655982154</v>
      </c>
      <c r="R546" s="12">
        <f t="shared" si="149"/>
        <v>89.869080344017846</v>
      </c>
      <c r="S546" s="57">
        <f t="shared" si="150"/>
        <v>6.7125889814262591E-3</v>
      </c>
      <c r="T546" s="12">
        <f t="shared" si="133"/>
        <v>88.947943864901745</v>
      </c>
    </row>
    <row r="547" spans="1:20" x14ac:dyDescent="0.25">
      <c r="A547" s="57">
        <f t="shared" si="134"/>
        <v>42.336710934985739</v>
      </c>
      <c r="B547" s="12">
        <f t="shared" si="151"/>
        <v>6.738096819555679</v>
      </c>
      <c r="C547" s="57" t="str">
        <f t="shared" si="135"/>
        <v>-64.0145950955637-27909.2935309048i</v>
      </c>
      <c r="D547" s="57" t="str">
        <f t="shared" si="136"/>
        <v>3.89999999825242-4724.03262034937i</v>
      </c>
      <c r="E547" s="57" t="str">
        <f t="shared" si="137"/>
        <v>162.469422222215-0.0189379789804395i</v>
      </c>
      <c r="F547" s="57" t="str">
        <f t="shared" si="138"/>
        <v>3.83983983882498-9851.58610220016i</v>
      </c>
      <c r="G547" s="57" t="str">
        <f t="shared" si="139"/>
        <v>0.9999999997357-0.0000162572969947377i</v>
      </c>
      <c r="H547" s="57" t="str">
        <f t="shared" si="140"/>
        <v>165.000093898499+0.481994036787574i</v>
      </c>
      <c r="I547" s="57" t="str">
        <f t="shared" si="141"/>
        <v>15.1827889493434-4585.63364319001i</v>
      </c>
      <c r="K547" s="57" t="str">
        <f t="shared" si="142"/>
        <v>0.0727266107444935-0.000218374247083337i</v>
      </c>
      <c r="L547" s="57" t="str">
        <f t="shared" si="143"/>
        <v>0.000125-74.4645734204409i</v>
      </c>
      <c r="M547" s="57" t="str">
        <f t="shared" si="144"/>
        <v>0.0015-35.8969037826199i</v>
      </c>
      <c r="N547" s="57">
        <f t="shared" si="145"/>
        <v>89.86858285430074</v>
      </c>
      <c r="O547" s="57">
        <f t="shared" si="146"/>
        <v>88.914999714026237</v>
      </c>
      <c r="P547" s="371">
        <f t="shared" si="147"/>
        <v>88.914999714026237</v>
      </c>
      <c r="Q547" s="371">
        <f t="shared" si="148"/>
        <v>-90.13141714569926</v>
      </c>
      <c r="R547" s="12">
        <f t="shared" si="149"/>
        <v>89.86858285430074</v>
      </c>
      <c r="S547" s="57">
        <f t="shared" si="150"/>
        <v>6.7380968195556792E-3</v>
      </c>
      <c r="T547" s="12">
        <f t="shared" si="133"/>
        <v>88.914999714026237</v>
      </c>
    </row>
    <row r="548" spans="1:20" x14ac:dyDescent="0.25">
      <c r="A548" s="57">
        <f t="shared" si="134"/>
        <v>42.497590436538694</v>
      </c>
      <c r="B548" s="12">
        <f t="shared" si="151"/>
        <v>6.7637015874699911</v>
      </c>
      <c r="C548" s="57" t="str">
        <f t="shared" si="135"/>
        <v>-64.0145898203281-27803.6380982815i</v>
      </c>
      <c r="D548" s="57" t="str">
        <f t="shared" si="136"/>
        <v>3.89999999823911-4706.1492538135i</v>
      </c>
      <c r="E548" s="57" t="str">
        <f t="shared" si="137"/>
        <v>162.469421348547-0.0190099402094892i</v>
      </c>
      <c r="F548" s="57" t="str">
        <f t="shared" si="138"/>
        <v>3.83983983881725-9814.29179385882i</v>
      </c>
      <c r="G548" s="57" t="str">
        <f t="shared" si="139"/>
        <v>0.999999999733688-0.0000163190747232849i</v>
      </c>
      <c r="H548" s="57" t="str">
        <f t="shared" si="140"/>
        <v>165.000094613483+0.483825614957078i</v>
      </c>
      <c r="I548" s="57" t="str">
        <f t="shared" si="141"/>
        <v>15.1827889807029-4568.27418163572i</v>
      </c>
      <c r="K548" s="57" t="str">
        <f t="shared" si="142"/>
        <v>0.0727266057039123-0.000219204053883512i</v>
      </c>
      <c r="L548" s="57" t="str">
        <f t="shared" si="143"/>
        <v>0.000125-74.1826792393314i</v>
      </c>
      <c r="M548" s="57" t="str">
        <f t="shared" si="144"/>
        <v>0.0015-35.7610119372583i</v>
      </c>
      <c r="N548" s="57">
        <f t="shared" si="145"/>
        <v>89.86808347417967</v>
      </c>
      <c r="O548" s="57">
        <f t="shared" si="146"/>
        <v>88.882055560684009</v>
      </c>
      <c r="P548" s="371">
        <f t="shared" si="147"/>
        <v>88.882055560684009</v>
      </c>
      <c r="Q548" s="371">
        <f t="shared" si="148"/>
        <v>-90.13191652582033</v>
      </c>
      <c r="R548" s="12">
        <f t="shared" si="149"/>
        <v>89.86808347417967</v>
      </c>
      <c r="S548" s="57">
        <f t="shared" si="150"/>
        <v>6.7637015874699915E-3</v>
      </c>
      <c r="T548" s="12">
        <f t="shared" si="133"/>
        <v>88.882055560684009</v>
      </c>
    </row>
    <row r="549" spans="1:20" x14ac:dyDescent="0.25">
      <c r="A549" s="57">
        <f t="shared" si="134"/>
        <v>42.65908128019754</v>
      </c>
      <c r="B549" s="12">
        <f t="shared" si="151"/>
        <v>6.7894036535023776</v>
      </c>
      <c r="C549" s="57" t="str">
        <f t="shared" si="135"/>
        <v>-64.0145845049246-27698.3826303267i</v>
      </c>
      <c r="D549" s="57" t="str">
        <f t="shared" si="136"/>
        <v>3.8999999982257-4688.33358681462i</v>
      </c>
      <c r="E549" s="57" t="str">
        <f t="shared" si="137"/>
        <v>162.469420468227-0.0190821748558383i</v>
      </c>
      <c r="F549" s="57" t="str">
        <f t="shared" si="138"/>
        <v>3.83983983880946-9777.13866739985i</v>
      </c>
      <c r="G549" s="57" t="str">
        <f t="shared" si="139"/>
        <v>0.99999999973166-0.0000163810872072002i</v>
      </c>
      <c r="H549" s="57" t="str">
        <f t="shared" si="140"/>
        <v>165.000095333913+0.485664153133116i</v>
      </c>
      <c r="I549" s="57" t="str">
        <f t="shared" si="141"/>
        <v>15.1827890123011-4550.98043623928i</v>
      </c>
      <c r="K549" s="57" t="str">
        <f t="shared" si="142"/>
        <v>0.0727266006249501-0.000220037013773999i</v>
      </c>
      <c r="L549" s="57" t="str">
        <f t="shared" si="143"/>
        <v>0.000125-73.9018522009677i</v>
      </c>
      <c r="M549" s="57" t="str">
        <f t="shared" si="144"/>
        <v>0.0015-35.6256345260593i</v>
      </c>
      <c r="N549" s="57">
        <f t="shared" si="145"/>
        <v>89.86758219647173</v>
      </c>
      <c r="O549" s="57">
        <f t="shared" si="146"/>
        <v>88.849111404856259</v>
      </c>
      <c r="P549" s="371">
        <f t="shared" si="147"/>
        <v>88.849111404856259</v>
      </c>
      <c r="Q549" s="371">
        <f t="shared" si="148"/>
        <v>-90.13241780352827</v>
      </c>
      <c r="R549" s="12">
        <f t="shared" si="149"/>
        <v>89.86758219647173</v>
      </c>
      <c r="S549" s="57">
        <f t="shared" si="150"/>
        <v>6.7894036535023775E-3</v>
      </c>
      <c r="T549" s="12">
        <f t="shared" si="133"/>
        <v>88.849111404856259</v>
      </c>
    </row>
    <row r="550" spans="1:20" x14ac:dyDescent="0.25">
      <c r="A550" s="57">
        <f t="shared" si="134"/>
        <v>42.821185789062291</v>
      </c>
      <c r="B550" s="12">
        <f t="shared" si="151"/>
        <v>6.8152033873856865</v>
      </c>
      <c r="C550" s="57" t="str">
        <f t="shared" si="135"/>
        <v>-64.0145791490486-27593.5256129054i</v>
      </c>
      <c r="D550" s="57" t="str">
        <f t="shared" si="136"/>
        <v>3.89999999821218-4670.58536306836i</v>
      </c>
      <c r="E550" s="57" t="str">
        <f t="shared" si="137"/>
        <v>162.469419581205-0.0191546839580661i</v>
      </c>
      <c r="F550" s="57" t="str">
        <f t="shared" si="138"/>
        <v>3.83983983880161-9740.12618836302i</v>
      </c>
      <c r="G550" s="57" t="str">
        <f t="shared" si="139"/>
        <v>0.999999999729617-0.0000164433353385539i</v>
      </c>
      <c r="H550" s="57" t="str">
        <f t="shared" si="140"/>
        <v>165.000096059828+0.487509677763829i</v>
      </c>
      <c r="I550" s="57" t="str">
        <f t="shared" si="141"/>
        <v>15.1827890441399-4533.75215822425i</v>
      </c>
      <c r="K550" s="57" t="str">
        <f t="shared" si="142"/>
        <v>0.0727265955073153-0.000220873138734538i</v>
      </c>
      <c r="L550" s="57" t="str">
        <f t="shared" si="143"/>
        <v>0.000125-73.6220882655585i</v>
      </c>
      <c r="M550" s="57" t="str">
        <f t="shared" si="144"/>
        <v>0.0015-35.4907696015733i</v>
      </c>
      <c r="N550" s="57">
        <f t="shared" si="145"/>
        <v>89.86707901396673</v>
      </c>
      <c r="O550" s="57">
        <f t="shared" si="146"/>
        <v>88.816167246524117</v>
      </c>
      <c r="P550" s="371">
        <f t="shared" si="147"/>
        <v>88.816167246524117</v>
      </c>
      <c r="Q550" s="371">
        <f t="shared" si="148"/>
        <v>-90.13292098603327</v>
      </c>
      <c r="R550" s="12">
        <f t="shared" si="149"/>
        <v>89.86707901396673</v>
      </c>
      <c r="S550" s="57">
        <f t="shared" si="150"/>
        <v>6.8152033873856866E-3</v>
      </c>
      <c r="T550" s="12">
        <f t="shared" si="133"/>
        <v>88.816167246524117</v>
      </c>
    </row>
    <row r="551" spans="1:20" x14ac:dyDescent="0.25">
      <c r="A551" s="57">
        <f t="shared" si="134"/>
        <v>42.983906295060727</v>
      </c>
      <c r="B551" s="12">
        <f t="shared" si="151"/>
        <v>6.8411011602577521</v>
      </c>
      <c r="C551" s="57" t="str">
        <f t="shared" si="135"/>
        <v>-64.0145737523923-27489.0655376142i</v>
      </c>
      <c r="D551" s="57" t="str">
        <f t="shared" si="136"/>
        <v>3.89999999819858-4652.90432726059i</v>
      </c>
      <c r="E551" s="57" t="str">
        <f t="shared" si="137"/>
        <v>162.469418687428-0.0192274685586984i</v>
      </c>
      <c r="F551" s="57" t="str">
        <f t="shared" si="138"/>
        <v>3.83983983879371-9703.25382431142i</v>
      </c>
      <c r="G551" s="57" t="str">
        <f t="shared" si="139"/>
        <v>0.999999999727558-0.0000165058200128064i</v>
      </c>
      <c r="H551" s="57" t="str">
        <f t="shared" si="140"/>
        <v>165.000096791269+0.489362215397855i</v>
      </c>
      <c r="I551" s="57" t="str">
        <f t="shared" si="141"/>
        <v>15.1827890762213-4516.58909975608i</v>
      </c>
      <c r="K551" s="57" t="str">
        <f t="shared" si="142"/>
        <v>0.0727265903507136-0.000221712440790364i</v>
      </c>
      <c r="L551" s="57" t="str">
        <f t="shared" si="143"/>
        <v>0.000125-73.3433834086059i</v>
      </c>
      <c r="M551" s="57" t="str">
        <f t="shared" si="144"/>
        <v>0.0015-35.3564152237231i</v>
      </c>
      <c r="N551" s="57">
        <f t="shared" si="145"/>
        <v>89.866573919427154</v>
      </c>
      <c r="O551" s="57">
        <f t="shared" si="146"/>
        <v>88.78322308566851</v>
      </c>
      <c r="P551" s="371">
        <f t="shared" si="147"/>
        <v>88.78322308566851</v>
      </c>
      <c r="Q551" s="371">
        <f t="shared" si="148"/>
        <v>-90.133426080572846</v>
      </c>
      <c r="R551" s="12">
        <f t="shared" si="149"/>
        <v>89.866573919427154</v>
      </c>
      <c r="S551" s="57">
        <f t="shared" si="150"/>
        <v>6.841101160257752E-3</v>
      </c>
      <c r="T551" s="12">
        <f t="shared" si="133"/>
        <v>88.78322308566851</v>
      </c>
    </row>
    <row r="552" spans="1:20" x14ac:dyDescent="0.25">
      <c r="A552" s="57">
        <f t="shared" si="134"/>
        <v>43.147245138981958</v>
      </c>
      <c r="B552" s="12">
        <f t="shared" si="151"/>
        <v>6.8670973446667318</v>
      </c>
      <c r="C552" s="57" t="str">
        <f t="shared" si="135"/>
        <v>-64.0145683146432-27385.0009017596i</v>
      </c>
      <c r="D552" s="57" t="str">
        <f t="shared" si="136"/>
        <v>3.89999999818486-4635.29022504365i</v>
      </c>
      <c r="E552" s="57" t="str">
        <f t="shared" si="137"/>
        <v>162.469417786845-0.0193005297042107i</v>
      </c>
      <c r="F552" s="57" t="str">
        <f t="shared" si="138"/>
        <v>3.83983983878574-9666.52104482367i</v>
      </c>
      <c r="G552" s="57" t="str">
        <f t="shared" si="139"/>
        <v>0.999999999725483-0.0000165685421288208i</v>
      </c>
      <c r="H552" s="57" t="str">
        <f t="shared" si="140"/>
        <v>165.000097528281+0.491221792684711i</v>
      </c>
      <c r="I552" s="57" t="str">
        <f t="shared" si="141"/>
        <v>15.1827891085468-4499.49101393847i</v>
      </c>
      <c r="K552" s="57" t="str">
        <f t="shared" si="142"/>
        <v>0.0727265851548479-0.000222554932012381i</v>
      </c>
      <c r="L552" s="57" t="str">
        <f t="shared" si="143"/>
        <v>0.000125-73.0657336208467i</v>
      </c>
      <c r="M552" s="57" t="str">
        <f t="shared" si="144"/>
        <v>0.0015-35.222569459776i</v>
      </c>
      <c r="N552" s="57">
        <f t="shared" si="145"/>
        <v>89.866066905587886</v>
      </c>
      <c r="O552" s="57">
        <f t="shared" si="146"/>
        <v>88.750278922270155</v>
      </c>
      <c r="P552" s="371">
        <f t="shared" si="147"/>
        <v>88.750278922270155</v>
      </c>
      <c r="Q552" s="371">
        <f t="shared" si="148"/>
        <v>-90.133933094412114</v>
      </c>
      <c r="R552" s="12">
        <f t="shared" si="149"/>
        <v>89.866066905587886</v>
      </c>
      <c r="S552" s="57">
        <f t="shared" si="150"/>
        <v>6.8670973446667317E-3</v>
      </c>
      <c r="T552" s="12">
        <f t="shared" si="133"/>
        <v>88.750278922270155</v>
      </c>
    </row>
    <row r="553" spans="1:20" x14ac:dyDescent="0.25">
      <c r="A553" s="57">
        <f t="shared" si="134"/>
        <v>43.311204670510094</v>
      </c>
      <c r="B553" s="12">
        <f t="shared" si="151"/>
        <v>6.8931923145764653</v>
      </c>
      <c r="C553" s="57" t="str">
        <f t="shared" si="135"/>
        <v>-64.0145628354905-27281.3302083373i</v>
      </c>
      <c r="D553" s="57" t="str">
        <f t="shared" si="136"/>
        <v>3.89999999817103-4617.74280303278i</v>
      </c>
      <c r="E553" s="57" t="str">
        <f t="shared" si="137"/>
        <v>162.469416879406-0.0193738684450567i</v>
      </c>
      <c r="F553" s="57" t="str">
        <f t="shared" si="138"/>
        <v>3.8398398387777-9629.92732148647i</v>
      </c>
      <c r="G553" s="57" t="str">
        <f t="shared" si="139"/>
        <v>0.999999999723393-0.0000166315025888755i</v>
      </c>
      <c r="H553" s="57" t="str">
        <f t="shared" si="140"/>
        <v>165.000098270904+0.493088436375195i</v>
      </c>
      <c r="I553" s="57" t="str">
        <f t="shared" si="141"/>
        <v>15.1827891411185-4482.45765480967i</v>
      </c>
      <c r="K553" s="57" t="str">
        <f t="shared" si="142"/>
        <v>0.0727265799194194-0.000223400624517345i</v>
      </c>
      <c r="L553" s="57" t="str">
        <f t="shared" si="143"/>
        <v>0.000125-72.7891349081957i</v>
      </c>
      <c r="M553" s="57" t="str">
        <f t="shared" si="144"/>
        <v>0.0015-35.0892303843157i</v>
      </c>
      <c r="N553" s="57">
        <f t="shared" si="145"/>
        <v>89.865557965156313</v>
      </c>
      <c r="O553" s="57">
        <f t="shared" si="146"/>
        <v>88.71733475630981</v>
      </c>
      <c r="P553" s="371">
        <f t="shared" si="147"/>
        <v>88.71733475630981</v>
      </c>
      <c r="Q553" s="371">
        <f t="shared" si="148"/>
        <v>-90.134442034843687</v>
      </c>
      <c r="R553" s="12">
        <f t="shared" si="149"/>
        <v>89.865557965156313</v>
      </c>
      <c r="S553" s="57">
        <f t="shared" si="150"/>
        <v>6.8931923145764649E-3</v>
      </c>
      <c r="T553" s="12">
        <f t="shared" si="133"/>
        <v>88.71733475630981</v>
      </c>
    </row>
    <row r="554" spans="1:20" x14ac:dyDescent="0.25">
      <c r="A554" s="57">
        <f t="shared" si="134"/>
        <v>43.47578724825803</v>
      </c>
      <c r="B554" s="12">
        <f t="shared" si="151"/>
        <v>6.9193864453718561</v>
      </c>
      <c r="C554" s="57" t="str">
        <f t="shared" si="135"/>
        <v>-64.0145573146172-27178.0519660091i</v>
      </c>
      <c r="D554" s="57" t="str">
        <f t="shared" si="136"/>
        <v>3.89999999815711-4600.26180880243i</v>
      </c>
      <c r="E554" s="57" t="str">
        <f t="shared" si="137"/>
        <v>162.469415965056-0.0194474858356768i</v>
      </c>
      <c r="F554" s="57" t="str">
        <f t="shared" si="138"/>
        <v>3.83983983876963-9593.47212788678i</v>
      </c>
      <c r="G554" s="57" t="str">
        <f t="shared" si="139"/>
        <v>0.999999999721287-0.0000166947022986781i</v>
      </c>
      <c r="H554" s="57" t="str">
        <f t="shared" si="140"/>
        <v>165.000099019182+0.494962173321751i</v>
      </c>
      <c r="I554" s="57" t="str">
        <f t="shared" si="141"/>
        <v>15.1827891739382-4465.48877733911i</v>
      </c>
      <c r="K554" s="57" t="str">
        <f t="shared" si="142"/>
        <v>0.0727265746441267-0.000224249530468026i</v>
      </c>
      <c r="L554" s="57" t="str">
        <f t="shared" si="143"/>
        <v>0.000125-72.5135832916875i</v>
      </c>
      <c r="M554" s="57" t="str">
        <f t="shared" si="144"/>
        <v>0.0015-34.9563960792146i</v>
      </c>
      <c r="N554" s="57">
        <f t="shared" si="145"/>
        <v>89.865047090812055</v>
      </c>
      <c r="O554" s="57">
        <f t="shared" si="146"/>
        <v>88.684390587767851</v>
      </c>
      <c r="P554" s="371">
        <f t="shared" si="147"/>
        <v>88.684390587767851</v>
      </c>
      <c r="Q554" s="371">
        <f t="shared" si="148"/>
        <v>-90.134952909187945</v>
      </c>
      <c r="R554" s="12">
        <f t="shared" si="149"/>
        <v>89.865047090812055</v>
      </c>
      <c r="S554" s="57">
        <f t="shared" si="150"/>
        <v>6.9193864453718562E-3</v>
      </c>
      <c r="T554" s="12">
        <f t="shared" si="133"/>
        <v>88.684390587767851</v>
      </c>
    </row>
    <row r="555" spans="1:20" x14ac:dyDescent="0.25">
      <c r="A555" s="57">
        <f t="shared" si="134"/>
        <v>43.640995239801413</v>
      </c>
      <c r="B555" s="12">
        <f t="shared" si="151"/>
        <v>6.9456801138642694</v>
      </c>
      <c r="C555" s="57" t="str">
        <f t="shared" si="135"/>
        <v>-64.0145517517067-27075.1646890832i</v>
      </c>
      <c r="D555" s="57" t="str">
        <f t="shared" si="136"/>
        <v>3.89999999814309-4582.84699088261i</v>
      </c>
      <c r="E555" s="57" t="str">
        <f t="shared" si="137"/>
        <v>162.469415043745-0.0195213829345087i</v>
      </c>
      <c r="F555" s="57" t="str">
        <f t="shared" si="138"/>
        <v>3.83983983876146-9557.1549396044i</v>
      </c>
      <c r="G555" s="57" t="str">
        <f t="shared" si="139"/>
        <v>0.999999999719165-0.0000167581421673774i</v>
      </c>
      <c r="H555" s="57" t="str">
        <f t="shared" si="140"/>
        <v>165.000099773158+0.496843030478873i</v>
      </c>
      <c r="I555" s="57" t="str">
        <f t="shared" si="141"/>
        <v>15.1827892070078-4448.58413742379i</v>
      </c>
      <c r="K555" s="57" t="str">
        <f t="shared" si="142"/>
        <v>0.0727265693286663-0.000225101662073394i</v>
      </c>
      <c r="L555" s="57" t="str">
        <f t="shared" si="143"/>
        <v>0.000125-72.2390748074191i</v>
      </c>
      <c r="M555" s="57" t="str">
        <f t="shared" si="144"/>
        <v>0.0015-34.8240646336069i</v>
      </c>
      <c r="N555" s="57">
        <f t="shared" si="145"/>
        <v>89.86453427520695</v>
      </c>
      <c r="O555" s="57">
        <f t="shared" si="146"/>
        <v>88.651446416624694</v>
      </c>
      <c r="P555" s="371">
        <f t="shared" si="147"/>
        <v>88.651446416624694</v>
      </c>
      <c r="Q555" s="371">
        <f t="shared" si="148"/>
        <v>-90.13546572479305</v>
      </c>
      <c r="R555" s="12">
        <f t="shared" si="149"/>
        <v>89.86453427520695</v>
      </c>
      <c r="S555" s="57">
        <f t="shared" si="150"/>
        <v>6.9456801138642697E-3</v>
      </c>
      <c r="T555" s="12">
        <f t="shared" si="133"/>
        <v>88.651446416624694</v>
      </c>
    </row>
    <row r="556" spans="1:20" x14ac:dyDescent="0.25">
      <c r="A556" s="57">
        <f t="shared" si="134"/>
        <v>43.806831021712661</v>
      </c>
      <c r="B556" s="12">
        <f t="shared" si="151"/>
        <v>6.9720736982969536</v>
      </c>
      <c r="C556" s="57" t="str">
        <f t="shared" si="135"/>
        <v>-64.0145461464398-26972.6668974914i</v>
      </c>
      <c r="D556" s="57" t="str">
        <f t="shared" si="136"/>
        <v>3.89999999812894-4565.49809875532i</v>
      </c>
      <c r="E556" s="57" t="str">
        <f t="shared" si="137"/>
        <v>162.469414115419-0.0195955608040152i</v>
      </c>
      <c r="F556" s="57" t="str">
        <f t="shared" si="138"/>
        <v>3.83983983875327-9520.97523420439i</v>
      </c>
      <c r="G556" s="57" t="str">
        <f t="shared" si="139"/>
        <v>0.999999999717026-0.0000168218231075776i</v>
      </c>
      <c r="H556" s="57" t="str">
        <f t="shared" si="140"/>
        <v>165.000100532875+0.498731034903472i</v>
      </c>
      <c r="I556" s="57" t="str">
        <f t="shared" si="141"/>
        <v>15.1827892403293-4431.74349188477i</v>
      </c>
      <c r="K556" s="57" t="str">
        <f t="shared" si="142"/>
        <v>0.0727265639727327-0.000225957031588787i</v>
      </c>
      <c r="L556" s="57" t="str">
        <f t="shared" si="143"/>
        <v>0.000125-71.9656055064942i</v>
      </c>
      <c r="M556" s="57" t="str">
        <f t="shared" si="144"/>
        <v>0.0015-34.6922341438603i</v>
      </c>
      <c r="N556" s="57">
        <f t="shared" si="145"/>
        <v>89.864019510964908</v>
      </c>
      <c r="O556" s="57">
        <f t="shared" si="146"/>
        <v>88.618502242860501</v>
      </c>
      <c r="P556" s="371">
        <f t="shared" si="147"/>
        <v>88.618502242860501</v>
      </c>
      <c r="Q556" s="371">
        <f t="shared" si="148"/>
        <v>-90.135980489035092</v>
      </c>
      <c r="R556" s="12">
        <f t="shared" si="149"/>
        <v>89.864019510964908</v>
      </c>
      <c r="S556" s="57">
        <f t="shared" si="150"/>
        <v>6.9720736982969538E-3</v>
      </c>
      <c r="T556" s="12">
        <f t="shared" ref="T556:T619" si="152">P556</f>
        <v>88.618502242860501</v>
      </c>
    </row>
    <row r="557" spans="1:20" x14ac:dyDescent="0.25">
      <c r="A557" s="57">
        <f t="shared" ref="A557:A620" si="153">2*PI()*B557</f>
        <v>43.973296979595169</v>
      </c>
      <c r="B557" s="12">
        <f t="shared" si="151"/>
        <v>6.9985675783504826</v>
      </c>
      <c r="C557" s="57" t="str">
        <f t="shared" ref="C557:C620" si="154">IMPRODUCT(D557,E557,$C$40,,K557,$C$41)</f>
        <v>-64.014540498491-26870.5571167685i</v>
      </c>
      <c r="D557" s="57" t="str">
        <f t="shared" ref="D557:D620" si="155">IMDIV(IMPRODUCT($C$37,$C$38,COMPLEX(1,A557/$C$38)),IMSUM(-1*A557*A557/$C$39,COMPLEX(0,1*A557)))</f>
        <v>3.8999999981147-4548.21488285094i</v>
      </c>
      <c r="E557" s="57" t="str">
        <f t="shared" ref="E557:E620" si="156">IMDIV(IMPRODUCT(IMSUM(F557,G557),$C$29,H557),IMSUM(1,I557))</f>
        <v>162.469413180024-0.0196700205106803i</v>
      </c>
      <c r="F557" s="57" t="str">
        <f t="shared" ref="F557:F620" si="157">IMDIV(IMPRODUCT($C$14,$C$15,COMPLEX(1,A557/$C$15)),IMSUM(-1*A557*A557/$C$16,COMPLEX(0,A557)))</f>
        <v>3.839839838745-9484.93249122956i</v>
      </c>
      <c r="G557" s="57" t="str">
        <f t="shared" ref="G557:G620" si="158">IMDIV(1,COMPLEX(1,A557*$C$9*$C$10))</f>
        <v>0.999999999714872-0.0000168857460353499i</v>
      </c>
      <c r="H557" s="57" t="str">
        <f t="shared" ref="H557:H620" si="159">IMDIV($C$3,IMSUM(K557,COMPLEX(0,$C$28*A557)))</f>
        <v>165.000101298377+0.500626213755284i</v>
      </c>
      <c r="I557" s="57" t="str">
        <f t="shared" ref="I557:I620" si="160">IMPRODUCT(F557,$C$29,H557,$C$31)</f>
        <v>15.1827892739044-4414.96659846374i</v>
      </c>
      <c r="K557" s="57" t="str">
        <f t="shared" ref="K557:K620" si="161">IF($C$26&lt;=0,IMDIV(1,IMSUM(IMDIV(1,L557),1/$C$18)),IMDIV(1,IMSUM(IMDIV(1,L557),1/$C$18,IMDIV(1,M557))))</f>
        <v>0.072726558576017-0.000226815651316083i</v>
      </c>
      <c r="L557" s="57" t="str">
        <f t="shared" ref="L557:L620" si="162">IMSUM($C$21/$C$22,IMDIV(1,COMPLEX(0,$C$20*$C$22*A557)))</f>
        <v>0.000125-71.6931714549655i</v>
      </c>
      <c r="M557" s="57" t="str">
        <f t="shared" ref="M557:M620" si="163">IMSUM($C$25/$C$26,IMDIV(1,COMPLEX(0,$C$24*$C$26*A557)))</f>
        <v>0.0015-34.5609027135488i</v>
      </c>
      <c r="N557" s="57">
        <f t="shared" ref="N557:N620" si="164">ABS(R557)</f>
        <v>89.863502790681835</v>
      </c>
      <c r="O557" s="57">
        <f t="shared" ref="O557:O620" si="165">ABS(P557)</f>
        <v>88.585558066455292</v>
      </c>
      <c r="P557" s="371">
        <f t="shared" ref="P557:P620" si="166">20*LOG10(IMABS(C557))</f>
        <v>88.585558066455292</v>
      </c>
      <c r="Q557" s="371">
        <f t="shared" ref="Q557:Q620" si="167">IMARGUMENT(C557)*180/PI()</f>
        <v>-90.136497209318165</v>
      </c>
      <c r="R557" s="12">
        <f t="shared" ref="R557:R620" si="168">IF(Q557&lt;0,Q557+180,Q557-180)</f>
        <v>89.863502790681835</v>
      </c>
      <c r="S557" s="57">
        <f t="shared" ref="S557:S620" si="169">B557/1000</f>
        <v>6.9985675783504828E-3</v>
      </c>
      <c r="T557" s="12">
        <f t="shared" si="152"/>
        <v>88.585558066455292</v>
      </c>
    </row>
    <row r="558" spans="1:20" x14ac:dyDescent="0.25">
      <c r="A558" s="57">
        <f t="shared" si="153"/>
        <v>44.140395508117628</v>
      </c>
      <c r="B558" s="12">
        <f t="shared" ref="B558:B621" si="170">B557*(1+B$42)</f>
        <v>7.0251621351482143</v>
      </c>
      <c r="C558" s="57" t="str">
        <f t="shared" si="154"/>
        <v>-64.0145348075383-26768.8338780312i</v>
      </c>
      <c r="D558" s="57" t="str">
        <f t="shared" si="155"/>
        <v>3.89999999810035-4530.9970945446i</v>
      </c>
      <c r="E558" s="57" t="str">
        <f t="shared" si="156"/>
        <v>162.469412237507-0.0197447631250435i</v>
      </c>
      <c r="F558" s="57" t="str">
        <f t="shared" si="157"/>
        <v>3.83983983873665-9449.02619219295i</v>
      </c>
      <c r="G558" s="57" t="str">
        <f t="shared" si="158"/>
        <v>0.9999999997127-0.0000169499118702475i</v>
      </c>
      <c r="H558" s="57" t="str">
        <f t="shared" si="159"/>
        <v>165.000102069708+0.502528594297252i</v>
      </c>
      <c r="I558" s="57" t="str">
        <f t="shared" si="160"/>
        <v>15.1827893077352-4398.25321581946i</v>
      </c>
      <c r="K558" s="57" t="str">
        <f t="shared" si="161"/>
        <v>0.0727265531382095-0.000227677533603894i</v>
      </c>
      <c r="L558" s="57" t="str">
        <f t="shared" si="162"/>
        <v>0.000125-71.4217687337772i</v>
      </c>
      <c r="M558" s="57" t="str">
        <f t="shared" si="163"/>
        <v>0.0015-34.4300684534257i</v>
      </c>
      <c r="N558" s="57">
        <f t="shared" si="164"/>
        <v>89.862984106925481</v>
      </c>
      <c r="O558" s="57">
        <f t="shared" si="165"/>
        <v>88.552613887389029</v>
      </c>
      <c r="P558" s="371">
        <f t="shared" si="166"/>
        <v>88.552613887389029</v>
      </c>
      <c r="Q558" s="371">
        <f t="shared" si="167"/>
        <v>-90.137015893074519</v>
      </c>
      <c r="R558" s="12">
        <f t="shared" si="168"/>
        <v>89.862984106925481</v>
      </c>
      <c r="S558" s="57">
        <f t="shared" si="169"/>
        <v>7.0251621351482144E-3</v>
      </c>
      <c r="T558" s="12">
        <f t="shared" si="152"/>
        <v>88.552613887389029</v>
      </c>
    </row>
    <row r="559" spans="1:20" x14ac:dyDescent="0.25">
      <c r="A559" s="57">
        <f t="shared" si="153"/>
        <v>44.308129011048479</v>
      </c>
      <c r="B559" s="12">
        <f t="shared" si="170"/>
        <v>7.0518577512617773</v>
      </c>
      <c r="C559" s="57" t="str">
        <f t="shared" si="154"/>
        <v>-64.0145290732537-26667.4957179565i</v>
      </c>
      <c r="D559" s="57" t="str">
        <f t="shared" si="155"/>
        <v>3.89999999808587-4513.84448615262i</v>
      </c>
      <c r="E559" s="57" t="str">
        <f t="shared" si="156"/>
        <v>162.469411287813-0.0198197897217115i</v>
      </c>
      <c r="F559" s="57" t="str">
        <f t="shared" si="157"/>
        <v>3.83983983872826-9413.25582057036i</v>
      </c>
      <c r="G559" s="57" t="str">
        <f t="shared" si="158"/>
        <v>0.999999999710513-0.0000170143215353172i</v>
      </c>
      <c r="H559" s="57" t="str">
        <f t="shared" si="159"/>
        <v>165.000102846912+0.504438203895916i</v>
      </c>
      <c r="I559" s="57" t="str">
        <f t="shared" si="160"/>
        <v>15.1827893418236-4381.60310352426i</v>
      </c>
      <c r="K559" s="57" t="str">
        <f t="shared" si="161"/>
        <v>0.0727265476589971-0.000228542690847722i</v>
      </c>
      <c r="L559" s="57" t="str">
        <f t="shared" si="162"/>
        <v>0.000125-71.15139343871i</v>
      </c>
      <c r="M559" s="57" t="str">
        <f t="shared" si="163"/>
        <v>0.0015-34.2997294813964i</v>
      </c>
      <c r="N559" s="57">
        <f t="shared" si="164"/>
        <v>89.86246345223536</v>
      </c>
      <c r="O559" s="57">
        <f t="shared" si="165"/>
        <v>88.519669705641419</v>
      </c>
      <c r="P559" s="371">
        <f t="shared" si="166"/>
        <v>88.519669705641419</v>
      </c>
      <c r="Q559" s="371">
        <f t="shared" si="167"/>
        <v>-90.13753654776464</v>
      </c>
      <c r="R559" s="12">
        <f t="shared" si="168"/>
        <v>89.86246345223536</v>
      </c>
      <c r="S559" s="57">
        <f t="shared" si="169"/>
        <v>7.0518577512617775E-3</v>
      </c>
      <c r="T559" s="12">
        <f t="shared" si="152"/>
        <v>88.519669705641419</v>
      </c>
    </row>
    <row r="560" spans="1:20" x14ac:dyDescent="0.25">
      <c r="A560" s="57">
        <f t="shared" si="153"/>
        <v>44.47649990129046</v>
      </c>
      <c r="B560" s="12">
        <f t="shared" si="170"/>
        <v>7.0786548107165723</v>
      </c>
      <c r="C560" s="57" t="str">
        <f t="shared" si="154"/>
        <v>-64.0145232953064-26566.5411787608i</v>
      </c>
      <c r="D560" s="57" t="str">
        <f t="shared" si="155"/>
        <v>3.8999999980713-4496.75681092898i</v>
      </c>
      <c r="E560" s="57" t="str">
        <f t="shared" si="156"/>
        <v>162.469410330888-0.0198951013793571i</v>
      </c>
      <c r="F560" s="57" t="str">
        <f t="shared" si="157"/>
        <v>3.83983983871979-9377.62086179301i</v>
      </c>
      <c r="G560" s="57" t="str">
        <f t="shared" si="158"/>
        <v>0.999999999708309-0.0000170789759571137i</v>
      </c>
      <c r="H560" s="57" t="str">
        <f t="shared" si="159"/>
        <v>165.000103630034+0.506355070021818i</v>
      </c>
      <c r="I560" s="57" t="str">
        <f t="shared" si="160"/>
        <v>15.1827893761716-4365.01602206072i</v>
      </c>
      <c r="K560" s="57" t="str">
        <f t="shared" si="161"/>
        <v>0.0727265421380642-0.000229411135490149i</v>
      </c>
      <c r="L560" s="57" t="str">
        <f t="shared" si="162"/>
        <v>0.000125-70.882041680325i</v>
      </c>
      <c r="M560" s="57" t="str">
        <f t="shared" si="163"/>
        <v>0.0015-34.169883922491i</v>
      </c>
      <c r="N560" s="57">
        <f t="shared" si="164"/>
        <v>89.861940819122708</v>
      </c>
      <c r="O560" s="57">
        <f t="shared" si="165"/>
        <v>88.486725521191985</v>
      </c>
      <c r="P560" s="371">
        <f t="shared" si="166"/>
        <v>88.486725521191985</v>
      </c>
      <c r="Q560" s="371">
        <f t="shared" si="167"/>
        <v>-90.138059180877292</v>
      </c>
      <c r="R560" s="12">
        <f t="shared" si="168"/>
        <v>89.861940819122708</v>
      </c>
      <c r="S560" s="57">
        <f t="shared" si="169"/>
        <v>7.0786548107165722E-3</v>
      </c>
      <c r="T560" s="12">
        <f t="shared" si="152"/>
        <v>88.486725521191985</v>
      </c>
    </row>
    <row r="561" spans="1:20" x14ac:dyDescent="0.25">
      <c r="A561" s="57">
        <f t="shared" si="153"/>
        <v>44.645510600915365</v>
      </c>
      <c r="B561" s="12">
        <f t="shared" si="170"/>
        <v>7.1055536989972952</v>
      </c>
      <c r="C561" s="57" t="str">
        <f t="shared" si="154"/>
        <v>-64.0145174733641-26465.9688081793i</v>
      </c>
      <c r="D561" s="57" t="str">
        <f t="shared" si="155"/>
        <v>3.8999999980566-4479.73382306174i</v>
      </c>
      <c r="E561" s="57" t="str">
        <f t="shared" si="156"/>
        <v>162.469409366677-0.0199706991807552i</v>
      </c>
      <c r="F561" s="57" t="str">
        <f t="shared" si="157"/>
        <v>3.83983983871127-9342.12080324006i</v>
      </c>
      <c r="G561" s="57" t="str">
        <f t="shared" si="158"/>
        <v>0.999999999706088-0.0000171438760657127i</v>
      </c>
      <c r="H561" s="57" t="str">
        <f t="shared" si="159"/>
        <v>165.000104419119+0.508279220249884i</v>
      </c>
      <c r="I561" s="57" t="str">
        <f t="shared" si="160"/>
        <v>15.1827894107812-4348.4917328181i</v>
      </c>
      <c r="K561" s="57" t="str">
        <f t="shared" si="161"/>
        <v>0.0727265365750932-0.000230282880021012i</v>
      </c>
      <c r="L561" s="57" t="str">
        <f t="shared" si="162"/>
        <v>0.000125-70.6137095839058i</v>
      </c>
      <c r="M561" s="57" t="str">
        <f t="shared" si="163"/>
        <v>0.0015-34.0405299088374i</v>
      </c>
      <c r="N561" s="57">
        <f t="shared" si="164"/>
        <v>89.861416200070238</v>
      </c>
      <c r="O561" s="57">
        <f t="shared" si="165"/>
        <v>88.453781334020206</v>
      </c>
      <c r="P561" s="371">
        <f t="shared" si="166"/>
        <v>88.453781334020206</v>
      </c>
      <c r="Q561" s="371">
        <f t="shared" si="167"/>
        <v>-90.138583799929762</v>
      </c>
      <c r="R561" s="12">
        <f t="shared" si="168"/>
        <v>89.861416200070238</v>
      </c>
      <c r="S561" s="57">
        <f t="shared" si="169"/>
        <v>7.1055536989972955E-3</v>
      </c>
      <c r="T561" s="12">
        <f t="shared" si="152"/>
        <v>88.453781334020206</v>
      </c>
    </row>
    <row r="562" spans="1:20" x14ac:dyDescent="0.25">
      <c r="A562" s="57">
        <f t="shared" si="153"/>
        <v>44.815163541198842</v>
      </c>
      <c r="B562" s="12">
        <f t="shared" si="170"/>
        <v>7.1325548030534849</v>
      </c>
      <c r="C562" s="57" t="str">
        <f t="shared" si="154"/>
        <v>-64.0145116070927-26365.777159445i</v>
      </c>
      <c r="D562" s="57" t="str">
        <f t="shared" si="155"/>
        <v>3.89999999804181-4462.77527766951i</v>
      </c>
      <c r="E562" s="57" t="str">
        <f t="shared" si="156"/>
        <v>162.469408395125-0.0200465842127879i</v>
      </c>
      <c r="F562" s="57" t="str">
        <f t="shared" si="157"/>
        <v>3.83983983870266-9306.75513423125i</v>
      </c>
      <c r="G562" s="57" t="str">
        <f t="shared" si="158"/>
        <v>0.99999999970385-0.0000172090227947239i</v>
      </c>
      <c r="H562" s="57" t="str">
        <f t="shared" si="159"/>
        <v>165.000105214212+0.510210682259821i</v>
      </c>
      <c r="I562" s="57" t="str">
        <f t="shared" si="160"/>
        <v>15.1827894456542-4332.02999808894i</v>
      </c>
      <c r="K562" s="57" t="str">
        <f t="shared" si="161"/>
        <v>0.0727265309697644-0.000231157936977587i</v>
      </c>
      <c r="L562" s="57" t="str">
        <f t="shared" si="162"/>
        <v>0.000125-70.3463932894061i</v>
      </c>
      <c r="M562" s="57" t="str">
        <f t="shared" si="163"/>
        <v>0.0015-33.9116655796348i</v>
      </c>
      <c r="N562" s="57">
        <f t="shared" si="164"/>
        <v>89.860889587532128</v>
      </c>
      <c r="O562" s="57">
        <f t="shared" si="165"/>
        <v>88.420837144105477</v>
      </c>
      <c r="P562" s="371">
        <f t="shared" si="166"/>
        <v>88.420837144105477</v>
      </c>
      <c r="Q562" s="371">
        <f t="shared" si="167"/>
        <v>-90.139110412467872</v>
      </c>
      <c r="R562" s="12">
        <f t="shared" si="168"/>
        <v>89.860889587532128</v>
      </c>
      <c r="S562" s="57">
        <f t="shared" si="169"/>
        <v>7.132554803053485E-3</v>
      </c>
      <c r="T562" s="12">
        <f t="shared" si="152"/>
        <v>88.420837144105477</v>
      </c>
    </row>
    <row r="563" spans="1:20" x14ac:dyDescent="0.25">
      <c r="A563" s="57">
        <f t="shared" si="153"/>
        <v>44.985461162655398</v>
      </c>
      <c r="B563" s="12">
        <f t="shared" si="170"/>
        <v>7.1596585113050883</v>
      </c>
      <c r="C563" s="57" t="str">
        <f t="shared" si="154"/>
        <v>-64.014505696153-26265.9647912667i</v>
      </c>
      <c r="D563" s="57" t="str">
        <f t="shared" si="155"/>
        <v>3.89999999802691-4445.88093079789i</v>
      </c>
      <c r="E563" s="57" t="str">
        <f t="shared" si="156"/>
        <v>162.469407416174-0.0201227575664602i</v>
      </c>
      <c r="F563" s="57" t="str">
        <f t="shared" si="157"/>
        <v>3.839839838694-9271.52334601953i</v>
      </c>
      <c r="G563" s="57" t="str">
        <f t="shared" si="158"/>
        <v>0.999999999701594-0.0000172744170813049i</v>
      </c>
      <c r="H563" s="57" t="str">
        <f t="shared" si="159"/>
        <v>165.00010601536+0.512149483836533i</v>
      </c>
      <c r="I563" s="57" t="str">
        <f t="shared" si="160"/>
        <v>15.1827894807928-4315.63058106569i</v>
      </c>
      <c r="K563" s="57" t="str">
        <f t="shared" si="161"/>
        <v>0.072726525321755-0.000232036318944763i</v>
      </c>
      <c r="L563" s="57" t="str">
        <f t="shared" si="162"/>
        <v>0.000125-70.0800889513909i</v>
      </c>
      <c r="M563" s="57" t="str">
        <f t="shared" si="163"/>
        <v>0.0015-33.7832890811264i</v>
      </c>
      <c r="N563" s="57">
        <f t="shared" si="164"/>
        <v>89.860360973933908</v>
      </c>
      <c r="O563" s="57">
        <f t="shared" si="165"/>
        <v>88.387892951426636</v>
      </c>
      <c r="P563" s="371">
        <f t="shared" si="166"/>
        <v>88.387892951426636</v>
      </c>
      <c r="Q563" s="371">
        <f t="shared" si="167"/>
        <v>-90.139639026066092</v>
      </c>
      <c r="R563" s="12">
        <f t="shared" si="168"/>
        <v>89.860360973933908</v>
      </c>
      <c r="S563" s="57">
        <f t="shared" si="169"/>
        <v>7.1596585113050887E-3</v>
      </c>
      <c r="T563" s="12">
        <f t="shared" si="152"/>
        <v>88.387892951426636</v>
      </c>
    </row>
    <row r="564" spans="1:20" x14ac:dyDescent="0.25">
      <c r="A564" s="57">
        <f t="shared" si="153"/>
        <v>45.156405915073492</v>
      </c>
      <c r="B564" s="12">
        <f t="shared" si="170"/>
        <v>7.1868652136480478</v>
      </c>
      <c r="C564" s="57" t="str">
        <f t="shared" si="154"/>
        <v>-64.0144997402061-26166.5302678106i</v>
      </c>
      <c r="D564" s="57" t="str">
        <f t="shared" si="155"/>
        <v>3.89999999801188-4429.05053941606i</v>
      </c>
      <c r="E564" s="57" t="str">
        <f t="shared" si="156"/>
        <v>162.46940642977-0.0201992203369233i</v>
      </c>
      <c r="F564" s="57" t="str">
        <f t="shared" si="157"/>
        <v>3.83983983868529-9236.42493178382i</v>
      </c>
      <c r="G564" s="57" t="str">
        <f t="shared" si="158"/>
        <v>0.999999999699322-0.0000173400598661744i</v>
      </c>
      <c r="H564" s="57" t="str">
        <f t="shared" si="159"/>
        <v>165.000106822608+0.514095652870496i</v>
      </c>
      <c r="I564" s="57" t="str">
        <f t="shared" si="160"/>
        <v>15.1827895161989-4299.2932458372i</v>
      </c>
      <c r="K564" s="57" t="str">
        <f t="shared" si="161"/>
        <v>0.07272651963074-0.000232918038555222i</v>
      </c>
      <c r="L564" s="57" t="str">
        <f t="shared" si="162"/>
        <v>0.000125-69.8147927389829i</v>
      </c>
      <c r="M564" s="57" t="str">
        <f t="shared" si="163"/>
        <v>0.0015-33.6553985665734i</v>
      </c>
      <c r="N564" s="57">
        <f t="shared" si="164"/>
        <v>89.859830351672329</v>
      </c>
      <c r="O564" s="57">
        <f t="shared" si="165"/>
        <v>88.354948755962894</v>
      </c>
      <c r="P564" s="371">
        <f t="shared" si="166"/>
        <v>88.354948755962894</v>
      </c>
      <c r="Q564" s="371">
        <f t="shared" si="167"/>
        <v>-90.140169648327671</v>
      </c>
      <c r="R564" s="12">
        <f t="shared" si="168"/>
        <v>89.859830351672329</v>
      </c>
      <c r="S564" s="57">
        <f t="shared" si="169"/>
        <v>7.1868652136480478E-3</v>
      </c>
      <c r="T564" s="12">
        <f t="shared" si="152"/>
        <v>88.354948755962894</v>
      </c>
    </row>
    <row r="565" spans="1:20" x14ac:dyDescent="0.25">
      <c r="A565" s="57">
        <f t="shared" si="153"/>
        <v>45.328000257550769</v>
      </c>
      <c r="B565" s="12">
        <f t="shared" si="170"/>
        <v>7.2141753014599104</v>
      </c>
      <c r="C565" s="57" t="str">
        <f t="shared" si="154"/>
        <v>-64.0144937389088-26067.4721586771i</v>
      </c>
      <c r="D565" s="57" t="str">
        <f t="shared" si="155"/>
        <v>3.89999999799673-4412.28386141318i</v>
      </c>
      <c r="E565" s="57" t="str">
        <f t="shared" si="156"/>
        <v>162.469405435854-0.020275973623478i</v>
      </c>
      <c r="F565" s="57" t="str">
        <f t="shared" si="157"/>
        <v>3.83983983867649-9201.45938662165i</v>
      </c>
      <c r="G565" s="57" t="str">
        <f t="shared" si="158"/>
        <v>0.999999999697033-0.0000174059520936261i</v>
      </c>
      <c r="H565" s="57" t="str">
        <f t="shared" si="159"/>
        <v>165.000107636003+0.516049217358182i</v>
      </c>
      <c r="I565" s="57" t="str">
        <f t="shared" si="160"/>
        <v>15.1827895518747-4283.01775738544i</v>
      </c>
      <c r="K565" s="57" t="str">
        <f t="shared" si="161"/>
        <v>0.0727265138963919-0.000233803108489629i</v>
      </c>
      <c r="L565" s="57" t="str">
        <f t="shared" si="162"/>
        <v>0.000125-69.5505008358068i</v>
      </c>
      <c r="M565" s="57" t="str">
        <f t="shared" si="163"/>
        <v>0.0015-33.5279921962278i</v>
      </c>
      <c r="N565" s="57">
        <f t="shared" si="164"/>
        <v>89.859297713115254</v>
      </c>
      <c r="O565" s="57">
        <f t="shared" si="165"/>
        <v>88.322004557692807</v>
      </c>
      <c r="P565" s="371">
        <f t="shared" si="166"/>
        <v>88.322004557692807</v>
      </c>
      <c r="Q565" s="371">
        <f t="shared" si="167"/>
        <v>-90.140702286884746</v>
      </c>
      <c r="R565" s="12">
        <f t="shared" si="168"/>
        <v>89.859297713115254</v>
      </c>
      <c r="S565" s="57">
        <f t="shared" si="169"/>
        <v>7.2141753014599106E-3</v>
      </c>
      <c r="T565" s="12">
        <f t="shared" si="152"/>
        <v>88.322004557692807</v>
      </c>
    </row>
    <row r="566" spans="1:20" x14ac:dyDescent="0.25">
      <c r="A566" s="57">
        <f t="shared" si="153"/>
        <v>45.500246658529463</v>
      </c>
      <c r="B566" s="12">
        <f t="shared" si="170"/>
        <v>7.2415891676054578</v>
      </c>
      <c r="C566" s="57" t="str">
        <f t="shared" si="154"/>
        <v>-64.014487691917-25968.7890388828i</v>
      </c>
      <c r="D566" s="57" t="str">
        <f t="shared" si="155"/>
        <v>3.89999999798148-4395.58065559496i</v>
      </c>
      <c r="E566" s="57" t="str">
        <f t="shared" si="156"/>
        <v>162.469404434371-0.0203530185296039i</v>
      </c>
      <c r="F566" s="57" t="str">
        <f t="shared" si="157"/>
        <v>3.83983983866764-9166.62620754191i</v>
      </c>
      <c r="G566" s="57" t="str">
        <f t="shared" si="158"/>
        <v>0.999999999694726-0.0000174720947115415i</v>
      </c>
      <c r="H566" s="57" t="str">
        <f t="shared" si="159"/>
        <v>165.000108455591+0.518010205402438i</v>
      </c>
      <c r="I566" s="57" t="str">
        <f t="shared" si="160"/>
        <v>15.1827895878221-4266.80388158202i</v>
      </c>
      <c r="K566" s="57" t="str">
        <f t="shared" si="161"/>
        <v>0.0727265081183812-0.000234691541476805i</v>
      </c>
      <c r="L566" s="57" t="str">
        <f t="shared" si="162"/>
        <v>0.000125-69.2872094399352i</v>
      </c>
      <c r="M566" s="57" t="str">
        <f t="shared" si="163"/>
        <v>0.0015-33.401068137306i</v>
      </c>
      <c r="N566" s="57">
        <f t="shared" si="164"/>
        <v>89.858763050601539</v>
      </c>
      <c r="O566" s="57">
        <f t="shared" si="165"/>
        <v>88.289060356595272</v>
      </c>
      <c r="P566" s="371">
        <f t="shared" si="166"/>
        <v>88.289060356595272</v>
      </c>
      <c r="Q566" s="371">
        <f t="shared" si="167"/>
        <v>-90.141236949398461</v>
      </c>
      <c r="R566" s="12">
        <f t="shared" si="168"/>
        <v>89.858763050601539</v>
      </c>
      <c r="S566" s="57">
        <f t="shared" si="169"/>
        <v>7.2415891676054578E-3</v>
      </c>
      <c r="T566" s="12">
        <f t="shared" si="152"/>
        <v>88.289060356595272</v>
      </c>
    </row>
    <row r="567" spans="1:20" x14ac:dyDescent="0.25">
      <c r="A567" s="57">
        <f t="shared" si="153"/>
        <v>45.673147595831871</v>
      </c>
      <c r="B567" s="12">
        <f t="shared" si="170"/>
        <v>7.2691072064423583</v>
      </c>
      <c r="C567" s="57" t="str">
        <f t="shared" si="154"/>
        <v>-64.0144815988814-25870.4794888372i</v>
      </c>
      <c r="D567" s="57" t="str">
        <f t="shared" si="155"/>
        <v>3.89999999796612-4378.94068168017i</v>
      </c>
      <c r="E567" s="57" t="str">
        <f t="shared" si="156"/>
        <v>162.469403425262-0.0204303561629607i</v>
      </c>
      <c r="F567" s="57" t="str">
        <f t="shared" si="157"/>
        <v>3.8398398386587-9131.92489345762i</v>
      </c>
      <c r="G567" s="57" t="str">
        <f t="shared" si="158"/>
        <v>0.999999999692401-0.0000175384886714046i</v>
      </c>
      <c r="H567" s="57" t="str">
        <f t="shared" si="159"/>
        <v>165.000109281419+0.519978645212918i</v>
      </c>
      <c r="I567" s="57" t="str">
        <f t="shared" si="160"/>
        <v>15.1827896240432-4250.65138518488i</v>
      </c>
      <c r="K567" s="57" t="str">
        <f t="shared" si="161"/>
        <v>0.072726502296375-0.000235583350293913i</v>
      </c>
      <c r="L567" s="57" t="str">
        <f t="shared" si="162"/>
        <v>0.000125-69.0249147638323i</v>
      </c>
      <c r="M567" s="57" t="str">
        <f t="shared" si="163"/>
        <v>0.0015-33.274624563963i</v>
      </c>
      <c r="N567" s="57">
        <f t="shared" si="164"/>
        <v>89.858226356440937</v>
      </c>
      <c r="O567" s="57">
        <f t="shared" si="165"/>
        <v>88.256116152648531</v>
      </c>
      <c r="P567" s="371">
        <f t="shared" si="166"/>
        <v>88.256116152648531</v>
      </c>
      <c r="Q567" s="371">
        <f t="shared" si="167"/>
        <v>-90.141773643559063</v>
      </c>
      <c r="R567" s="12">
        <f t="shared" si="168"/>
        <v>89.858226356440937</v>
      </c>
      <c r="S567" s="57">
        <f t="shared" si="169"/>
        <v>7.2691072064423583E-3</v>
      </c>
      <c r="T567" s="12">
        <f t="shared" si="152"/>
        <v>88.256116152648531</v>
      </c>
    </row>
    <row r="568" spans="1:20" x14ac:dyDescent="0.25">
      <c r="A568" s="57">
        <f t="shared" si="153"/>
        <v>45.846705556696037</v>
      </c>
      <c r="B568" s="12">
        <f t="shared" si="170"/>
        <v>7.2967298138268397</v>
      </c>
      <c r="C568" s="57" t="str">
        <f t="shared" si="154"/>
        <v>-64.0144754594522-25772.5420943249i</v>
      </c>
      <c r="D568" s="57" t="str">
        <f t="shared" si="155"/>
        <v>3.89999999795063-4362.3637002972i</v>
      </c>
      <c r="E568" s="57" t="str">
        <f t="shared" si="156"/>
        <v>162.46940240847-0.0205079876354187i</v>
      </c>
      <c r="F568" s="57" t="str">
        <f t="shared" si="157"/>
        <v>3.83983983864972-9097.35494517875i</v>
      </c>
      <c r="G568" s="57" t="str">
        <f t="shared" si="158"/>
        <v>0.999999999690059-0.0000176051349283148i</v>
      </c>
      <c r="H568" s="57" t="str">
        <f t="shared" si="159"/>
        <v>165.000110113537+0.521954565106463i</v>
      </c>
      <c r="I568" s="57" t="str">
        <f t="shared" si="160"/>
        <v>15.1827896605402-4234.56003583502i</v>
      </c>
      <c r="K568" s="57" t="str">
        <f t="shared" si="161"/>
        <v>0.0727264964300382-0.00023647854776664i</v>
      </c>
      <c r="L568" s="57" t="str">
        <f t="shared" si="162"/>
        <v>0.000125-68.763613034302i</v>
      </c>
      <c r="M568" s="57" t="str">
        <f t="shared" si="163"/>
        <v>0.0015-33.1486596572654i</v>
      </c>
      <c r="N568" s="57">
        <f t="shared" si="164"/>
        <v>89.857687622914014</v>
      </c>
      <c r="O568" s="57">
        <f t="shared" si="165"/>
        <v>88.223171945831055</v>
      </c>
      <c r="P568" s="371">
        <f t="shared" si="166"/>
        <v>88.223171945831055</v>
      </c>
      <c r="Q568" s="371">
        <f t="shared" si="167"/>
        <v>-90.142312377085986</v>
      </c>
      <c r="R568" s="12">
        <f t="shared" si="168"/>
        <v>89.857687622914014</v>
      </c>
      <c r="S568" s="57">
        <f t="shared" si="169"/>
        <v>7.2967298138268393E-3</v>
      </c>
      <c r="T568" s="12">
        <f t="shared" si="152"/>
        <v>88.223171945831055</v>
      </c>
    </row>
    <row r="569" spans="1:20" x14ac:dyDescent="0.25">
      <c r="A569" s="57">
        <f t="shared" si="153"/>
        <v>46.020923037811478</v>
      </c>
      <c r="B569" s="12">
        <f t="shared" si="170"/>
        <v>7.3244573871193817</v>
      </c>
      <c r="C569" s="57" t="str">
        <f t="shared" si="154"/>
        <v>-64.0144692732754-25674.9754464834i</v>
      </c>
      <c r="D569" s="57" t="str">
        <f t="shared" si="155"/>
        <v>3.89999999793502-4345.84947298061i</v>
      </c>
      <c r="E569" s="57" t="str">
        <f t="shared" si="156"/>
        <v>162.469401383936-0.0205859140630593i</v>
      </c>
      <c r="F569" s="57" t="str">
        <f t="shared" si="157"/>
        <v>3.83983983864066-9062.91586540495i</v>
      </c>
      <c r="G569" s="57" t="str">
        <f t="shared" si="158"/>
        <v>0.999999999687699-0.0000176720344410006i</v>
      </c>
      <c r="H569" s="57" t="str">
        <f t="shared" si="159"/>
        <v>165.000110951991+0.523937993507523i</v>
      </c>
      <c r="I569" s="57" t="str">
        <f t="shared" si="160"/>
        <v>15.182789697315-4218.5296020529i</v>
      </c>
      <c r="K569" s="57" t="str">
        <f t="shared" si="161"/>
        <v>0.0727264905190334-0.000237377146769385i</v>
      </c>
      <c r="L569" s="57" t="str">
        <f t="shared" si="162"/>
        <v>0.000125-68.5033004924309i</v>
      </c>
      <c r="M569" s="57" t="str">
        <f t="shared" si="163"/>
        <v>0.0015-33.0231716051657i</v>
      </c>
      <c r="N569" s="57">
        <f t="shared" si="164"/>
        <v>89.857146842271987</v>
      </c>
      <c r="O569" s="57">
        <f t="shared" si="165"/>
        <v>88.190227736120889</v>
      </c>
      <c r="P569" s="371">
        <f t="shared" si="166"/>
        <v>88.190227736120889</v>
      </c>
      <c r="Q569" s="371">
        <f t="shared" si="167"/>
        <v>-90.142853157728013</v>
      </c>
      <c r="R569" s="12">
        <f t="shared" si="168"/>
        <v>89.857146842271987</v>
      </c>
      <c r="S569" s="57">
        <f t="shared" si="169"/>
        <v>7.3244573871193821E-3</v>
      </c>
      <c r="T569" s="12">
        <f t="shared" si="152"/>
        <v>88.190227736120889</v>
      </c>
    </row>
    <row r="570" spans="1:20" x14ac:dyDescent="0.25">
      <c r="A570" s="57">
        <f t="shared" si="153"/>
        <v>46.195802545355164</v>
      </c>
      <c r="B570" s="12">
        <f t="shared" si="170"/>
        <v>7.3522903251904355</v>
      </c>
      <c r="C570" s="57" t="str">
        <f t="shared" si="154"/>
        <v>-64.0144630399961-25577.7781417838i</v>
      </c>
      <c r="D570" s="57" t="str">
        <f t="shared" si="155"/>
        <v>3.8999999979193-4329.3977621677i</v>
      </c>
      <c r="E570" s="57" t="str">
        <f t="shared" si="156"/>
        <v>162.469400351601-0.0206641365662079i</v>
      </c>
      <c r="F570" s="57" t="str">
        <f t="shared" si="157"/>
        <v>3.83983983863153-9028.60715871851i</v>
      </c>
      <c r="G570" s="57" t="str">
        <f t="shared" si="158"/>
        <v>0.999999999685321-0.0000177391881718343i</v>
      </c>
      <c r="H570" s="57" t="str">
        <f t="shared" si="159"/>
        <v>165.000111796828+0.525928958948563i</v>
      </c>
      <c r="I570" s="57" t="str">
        <f t="shared" si="160"/>
        <v>15.1827897343698-4202.55985323534i</v>
      </c>
      <c r="K570" s="57" t="str">
        <f t="shared" si="161"/>
        <v>0.072726484563021-0.000238279160225442i</v>
      </c>
      <c r="L570" s="57" t="str">
        <f t="shared" si="162"/>
        <v>0.000125-68.2439733935352i</v>
      </c>
      <c r="M570" s="57" t="str">
        <f t="shared" si="163"/>
        <v>0.0015-32.8981586024764i</v>
      </c>
      <c r="N570" s="57">
        <f t="shared" si="164"/>
        <v>89.85660400673666</v>
      </c>
      <c r="O570" s="57">
        <f t="shared" si="165"/>
        <v>88.157283523496076</v>
      </c>
      <c r="P570" s="371">
        <f t="shared" si="166"/>
        <v>88.157283523496076</v>
      </c>
      <c r="Q570" s="371">
        <f t="shared" si="167"/>
        <v>-90.14339599326334</v>
      </c>
      <c r="R570" s="12">
        <f t="shared" si="168"/>
        <v>89.85660400673666</v>
      </c>
      <c r="S570" s="57">
        <f t="shared" si="169"/>
        <v>7.3522903251904354E-3</v>
      </c>
      <c r="T570" s="12">
        <f t="shared" si="152"/>
        <v>88.157283523496076</v>
      </c>
    </row>
    <row r="571" spans="1:20" x14ac:dyDescent="0.25">
      <c r="A571" s="57">
        <f t="shared" si="153"/>
        <v>46.371346595027518</v>
      </c>
      <c r="B571" s="12">
        <f t="shared" si="170"/>
        <v>7.3802290284261591</v>
      </c>
      <c r="C571" s="57" t="str">
        <f t="shared" si="154"/>
        <v>-64.0144567592546-25480.9487820102i</v>
      </c>
      <c r="D571" s="57" t="str">
        <f t="shared" si="155"/>
        <v>3.89999999790346-4313.00833119509i</v>
      </c>
      <c r="E571" s="57" t="str">
        <f t="shared" si="156"/>
        <v>162.469399311405-0.0207426562694307i</v>
      </c>
      <c r="F571" s="57" t="str">
        <f t="shared" si="157"/>
        <v>3.83983983862232-8994.42833157719i</v>
      </c>
      <c r="G571" s="57" t="str">
        <f t="shared" si="158"/>
        <v>0.999999999682925-0.0000178065970868446i</v>
      </c>
      <c r="H571" s="57" t="str">
        <f t="shared" si="159"/>
        <v>165.000112648099+0.527927490070478i</v>
      </c>
      <c r="I571" s="57" t="str">
        <f t="shared" si="160"/>
        <v>15.1827897717068-4186.65055965221i</v>
      </c>
      <c r="K571" s="57" t="str">
        <f t="shared" si="161"/>
        <v>0.0727264785616578-0.000239184601107183i</v>
      </c>
      <c r="L571" s="57" t="str">
        <f t="shared" si="162"/>
        <v>0.000125-67.9856280071086i</v>
      </c>
      <c r="M571" s="57" t="str">
        <f t="shared" si="163"/>
        <v>0.0015-32.7736188508432i</v>
      </c>
      <c r="N571" s="57">
        <f t="shared" si="164"/>
        <v>89.856059108500276</v>
      </c>
      <c r="O571" s="57">
        <f t="shared" si="165"/>
        <v>88.124339307934378</v>
      </c>
      <c r="P571" s="371">
        <f t="shared" si="166"/>
        <v>88.124339307934378</v>
      </c>
      <c r="Q571" s="371">
        <f t="shared" si="167"/>
        <v>-90.143940891499724</v>
      </c>
      <c r="R571" s="12">
        <f t="shared" si="168"/>
        <v>89.856059108500276</v>
      </c>
      <c r="S571" s="57">
        <f t="shared" si="169"/>
        <v>7.3802290284261593E-3</v>
      </c>
      <c r="T571" s="12">
        <f t="shared" si="152"/>
        <v>88.124339307934378</v>
      </c>
    </row>
    <row r="572" spans="1:20" x14ac:dyDescent="0.25">
      <c r="A572" s="57">
        <f t="shared" si="153"/>
        <v>46.547557712088626</v>
      </c>
      <c r="B572" s="12">
        <f t="shared" si="170"/>
        <v>7.408273898734179</v>
      </c>
      <c r="C572" s="57" t="str">
        <f t="shared" si="154"/>
        <v>-64.0144504306905-25384.4859742397i</v>
      </c>
      <c r="D572" s="57" t="str">
        <f t="shared" si="155"/>
        <v>3.8999999978875-4296.68094429529i</v>
      </c>
      <c r="E572" s="57" t="str">
        <f t="shared" si="156"/>
        <v>162.469398263289-0.020821474301576i</v>
      </c>
      <c r="F572" s="57" t="str">
        <f t="shared" si="157"/>
        <v>3.83983983861306-8960.37889230706i</v>
      </c>
      <c r="G572" s="57" t="str">
        <f t="shared" si="158"/>
        <v>0.999999999680511-0.0000178742621557314i</v>
      </c>
      <c r="H572" s="57" t="str">
        <f t="shared" si="159"/>
        <v>165.000113505851+0.529933615622991i</v>
      </c>
      <c r="I572" s="57" t="str">
        <f t="shared" si="160"/>
        <v>15.1827898093281-4170.8014924429i</v>
      </c>
      <c r="K572" s="57" t="str">
        <f t="shared" si="161"/>
        <v>0.0727264725145988-0.000240093482436245i</v>
      </c>
      <c r="L572" s="57" t="str">
        <f t="shared" si="162"/>
        <v>0.000125-67.7282606167648i</v>
      </c>
      <c r="M572" s="57" t="str">
        <f t="shared" si="163"/>
        <v>0.0015-32.64955055872i</v>
      </c>
      <c r="N572" s="57">
        <f t="shared" si="164"/>
        <v>89.85551213972542</v>
      </c>
      <c r="O572" s="57">
        <f t="shared" si="165"/>
        <v>88.09139508941341</v>
      </c>
      <c r="P572" s="371">
        <f t="shared" si="166"/>
        <v>88.09139508941341</v>
      </c>
      <c r="Q572" s="371">
        <f t="shared" si="167"/>
        <v>-90.14448786027458</v>
      </c>
      <c r="R572" s="12">
        <f t="shared" si="168"/>
        <v>89.85551213972542</v>
      </c>
      <c r="S572" s="57">
        <f t="shared" si="169"/>
        <v>7.408273898734179E-3</v>
      </c>
      <c r="T572" s="12">
        <f t="shared" si="152"/>
        <v>88.09139508941341</v>
      </c>
    </row>
    <row r="573" spans="1:20" x14ac:dyDescent="0.25">
      <c r="A573" s="57">
        <f t="shared" si="153"/>
        <v>46.72443843139456</v>
      </c>
      <c r="B573" s="12">
        <f t="shared" si="170"/>
        <v>7.4364253395493689</v>
      </c>
      <c r="C573" s="57" t="str">
        <f t="shared" si="154"/>
        <v>-64.0144440539387-25288.3883308224i</v>
      </c>
      <c r="D573" s="57" t="str">
        <f t="shared" si="155"/>
        <v>3.8999999978714-4280.41536659338i</v>
      </c>
      <c r="E573" s="57" t="str">
        <f t="shared" si="156"/>
        <v>162.469397207192-0.0209005917957656i</v>
      </c>
      <c r="F573" s="57" t="str">
        <f t="shared" si="157"/>
        <v>3.8398398386037-8926.45835109549i</v>
      </c>
      <c r="G573" s="57" t="str">
        <f t="shared" si="158"/>
        <v>0.999999999678078-0.0000179421843518795i</v>
      </c>
      <c r="H573" s="57" t="str">
        <f t="shared" si="159"/>
        <v>165.000114370135+0.53194736446508i</v>
      </c>
      <c r="I573" s="57" t="str">
        <f t="shared" si="160"/>
        <v>15.1827898472359-4155.01242361332i</v>
      </c>
      <c r="K573" s="57" t="str">
        <f t="shared" si="161"/>
        <v>0.0727264664214954-0.000241005817283716i</v>
      </c>
      <c r="L573" s="57" t="str">
        <f t="shared" si="162"/>
        <v>0.000125-67.4718675201878i</v>
      </c>
      <c r="M573" s="57" t="str">
        <f t="shared" si="163"/>
        <v>0.0015-32.5259519413429i</v>
      </c>
      <c r="N573" s="57">
        <f t="shared" si="164"/>
        <v>89.854963092544864</v>
      </c>
      <c r="O573" s="57">
        <f t="shared" si="165"/>
        <v>88.058450867910665</v>
      </c>
      <c r="P573" s="371">
        <f t="shared" si="166"/>
        <v>88.058450867910665</v>
      </c>
      <c r="Q573" s="371">
        <f t="shared" si="167"/>
        <v>-90.145036907455136</v>
      </c>
      <c r="R573" s="12">
        <f t="shared" si="168"/>
        <v>89.854963092544864</v>
      </c>
      <c r="S573" s="57">
        <f t="shared" si="169"/>
        <v>7.4364253395493686E-3</v>
      </c>
      <c r="T573" s="12">
        <f t="shared" si="152"/>
        <v>88.058450867910665</v>
      </c>
    </row>
    <row r="574" spans="1:20" x14ac:dyDescent="0.25">
      <c r="A574" s="57">
        <f t="shared" si="153"/>
        <v>46.90199129743386</v>
      </c>
      <c r="B574" s="12">
        <f t="shared" si="170"/>
        <v>7.4646837558396566</v>
      </c>
      <c r="C574" s="57" t="str">
        <f t="shared" si="154"/>
        <v>-64.0144376286337-25192.6544693616i</v>
      </c>
      <c r="D574" s="57" t="str">
        <f t="shared" si="155"/>
        <v>3.89999999785519-4264.21136410356i</v>
      </c>
      <c r="E574" s="57" t="str">
        <f t="shared" si="156"/>
        <v>162.469396143054-0.0209800098894245i</v>
      </c>
      <c r="F574" s="57" t="str">
        <f t="shared" si="157"/>
        <v>3.83983983859431-8892.66621998415i</v>
      </c>
      <c r="G574" s="57" t="str">
        <f t="shared" si="158"/>
        <v>0.999999999675627-0.0000180103646523725i</v>
      </c>
      <c r="H574" s="57" t="str">
        <f t="shared" si="159"/>
        <v>165.000115241+0.533968765565385i</v>
      </c>
      <c r="I574" s="57" t="str">
        <f t="shared" si="160"/>
        <v>15.1827898854323-4139.28312603239i</v>
      </c>
      <c r="K574" s="57" t="str">
        <f t="shared" si="161"/>
        <v>0.0727264602819978-0.00024192161877033i</v>
      </c>
      <c r="L574" s="57" t="str">
        <f t="shared" si="162"/>
        <v>0.000125-67.2164450290776i</v>
      </c>
      <c r="M574" s="57" t="str">
        <f t="shared" si="163"/>
        <v>0.0015-32.4028212207042i</v>
      </c>
      <c r="N574" s="57">
        <f t="shared" si="164"/>
        <v>89.854411959061594</v>
      </c>
      <c r="O574" s="57">
        <f t="shared" si="165"/>
        <v>88.02550664340346</v>
      </c>
      <c r="P574" s="371">
        <f t="shared" si="166"/>
        <v>88.02550664340346</v>
      </c>
      <c r="Q574" s="371">
        <f t="shared" si="167"/>
        <v>-90.145588040938406</v>
      </c>
      <c r="R574" s="12">
        <f t="shared" si="168"/>
        <v>89.854411959061594</v>
      </c>
      <c r="S574" s="57">
        <f t="shared" si="169"/>
        <v>7.4646837558396562E-3</v>
      </c>
      <c r="T574" s="12">
        <f t="shared" si="152"/>
        <v>88.02550664340346</v>
      </c>
    </row>
    <row r="575" spans="1:20" x14ac:dyDescent="0.25">
      <c r="A575" s="57">
        <f t="shared" si="153"/>
        <v>47.080218864364106</v>
      </c>
      <c r="B575" s="12">
        <f t="shared" si="170"/>
        <v>7.4930495541118471</v>
      </c>
      <c r="C575" s="57" t="str">
        <f t="shared" si="154"/>
        <v>-64.0144311544031-25097.2830126933i</v>
      </c>
      <c r="D575" s="57" t="str">
        <f t="shared" si="155"/>
        <v>3.89999999783886-4248.06870372581i</v>
      </c>
      <c r="E575" s="57" t="str">
        <f t="shared" si="156"/>
        <v>162.469395070813-0.0210597297242879i</v>
      </c>
      <c r="F575" s="57" t="str">
        <f t="shared" si="157"/>
        <v>3.83983983858483-8859.00201286188i</v>
      </c>
      <c r="G575" s="57" t="str">
        <f t="shared" si="158"/>
        <v>0.999999999673157-0.0000180788040380069i</v>
      </c>
      <c r="H575" s="57" t="str">
        <f t="shared" si="159"/>
        <v>165.000116118497+0.535997848002636i</v>
      </c>
      <c r="I575" s="57" t="str">
        <f t="shared" si="160"/>
        <v>15.1827899239196-4123.61337342891i</v>
      </c>
      <c r="K575" s="57" t="str">
        <f t="shared" si="161"/>
        <v>0.072726454095752-0.000242840900066642i</v>
      </c>
      <c r="L575" s="57" t="str">
        <f t="shared" si="162"/>
        <v>0.000125-66.9619894690949i</v>
      </c>
      <c r="M575" s="57" t="str">
        <f t="shared" si="163"/>
        <v>0.0015-32.2801566255272i</v>
      </c>
      <c r="N575" s="57">
        <f t="shared" si="164"/>
        <v>89.853858731348467</v>
      </c>
      <c r="O575" s="57">
        <f t="shared" si="165"/>
        <v>87.992562415868832</v>
      </c>
      <c r="P575" s="371">
        <f t="shared" si="166"/>
        <v>87.992562415868832</v>
      </c>
      <c r="Q575" s="371">
        <f t="shared" si="167"/>
        <v>-90.146141268651533</v>
      </c>
      <c r="R575" s="12">
        <f t="shared" si="168"/>
        <v>89.853858731348467</v>
      </c>
      <c r="S575" s="57">
        <f t="shared" si="169"/>
        <v>7.4930495541118474E-3</v>
      </c>
      <c r="T575" s="12">
        <f t="shared" si="152"/>
        <v>87.992562415868832</v>
      </c>
    </row>
    <row r="576" spans="1:20" x14ac:dyDescent="0.25">
      <c r="A576" s="57">
        <f t="shared" si="153"/>
        <v>47.259123696048697</v>
      </c>
      <c r="B576" s="12">
        <f t="shared" si="170"/>
        <v>7.5215231424174727</v>
      </c>
      <c r="C576" s="57" t="str">
        <f t="shared" si="154"/>
        <v>-64.0144246308777-25002.2725888675i</v>
      </c>
      <c r="D576" s="57" t="str">
        <f t="shared" si="155"/>
        <v>3.89999999782242-4231.98715324254i</v>
      </c>
      <c r="E576" s="57" t="str">
        <f t="shared" si="156"/>
        <v>162.469393990408-0.0211397524464336i</v>
      </c>
      <c r="F576" s="57" t="str">
        <f t="shared" si="157"/>
        <v>3.83983983857526-8825.46524545773i</v>
      </c>
      <c r="G576" s="57" t="str">
        <f t="shared" si="158"/>
        <v>0.999999999670668-0.0000181475034933061i</v>
      </c>
      <c r="H576" s="57" t="str">
        <f t="shared" si="159"/>
        <v>165.000117002674+0.538034640966057i</v>
      </c>
      <c r="I576" s="57" t="str">
        <f t="shared" si="160"/>
        <v>15.1827899626999-4108.00294038816i</v>
      </c>
      <c r="K576" s="57" t="str">
        <f t="shared" si="161"/>
        <v>0.0727264478624031-0.000243763674393236i</v>
      </c>
      <c r="L576" s="57" t="str">
        <f t="shared" si="162"/>
        <v>0.000125-66.7084971798119i</v>
      </c>
      <c r="M576" s="57" t="str">
        <f t="shared" si="163"/>
        <v>0.0015-32.1579563912406i</v>
      </c>
      <c r="N576" s="57">
        <f t="shared" si="164"/>
        <v>89.853303401448343</v>
      </c>
      <c r="O576" s="57">
        <f t="shared" si="165"/>
        <v>87.959618185283887</v>
      </c>
      <c r="P576" s="371">
        <f t="shared" si="166"/>
        <v>87.959618185283887</v>
      </c>
      <c r="Q576" s="371">
        <f t="shared" si="167"/>
        <v>-90.146696598551657</v>
      </c>
      <c r="R576" s="12">
        <f t="shared" si="168"/>
        <v>89.853303401448343</v>
      </c>
      <c r="S576" s="57">
        <f t="shared" si="169"/>
        <v>7.5215231424174724E-3</v>
      </c>
      <c r="T576" s="12">
        <f t="shared" si="152"/>
        <v>87.959618185283887</v>
      </c>
    </row>
    <row r="577" spans="1:20" x14ac:dyDescent="0.25">
      <c r="A577" s="57">
        <f t="shared" si="153"/>
        <v>47.438708366093685</v>
      </c>
      <c r="B577" s="12">
        <f t="shared" si="170"/>
        <v>7.5501049303586596</v>
      </c>
      <c r="C577" s="57" t="str">
        <f t="shared" si="154"/>
        <v>-64.01441805768-24907.621831127i</v>
      </c>
      <c r="D577" s="57" t="str">
        <f t="shared" si="155"/>
        <v>3.89999999780583-4215.96648131525i</v>
      </c>
      <c r="E577" s="57" t="str">
        <f t="shared" si="156"/>
        <v>162.469392901777-0.0212200792062799i</v>
      </c>
      <c r="F577" s="57" t="str">
        <f t="shared" si="157"/>
        <v>3.83983983856563-8792.05543533406i</v>
      </c>
      <c r="G577" s="57" t="str">
        <f t="shared" si="158"/>
        <v>0.99999999966816-0.0000182164640065351i</v>
      </c>
      <c r="H577" s="57" t="str">
        <f t="shared" si="159"/>
        <v>165.000117893584+0.540079173755797i</v>
      </c>
      <c r="I577" s="57" t="str">
        <f t="shared" si="160"/>
        <v>15.1827900017755-4092.45160234888i</v>
      </c>
      <c r="K577" s="57" t="str">
        <f t="shared" si="161"/>
        <v>0.0727264415815913-0.000244689955020889i</v>
      </c>
      <c r="L577" s="57" t="str">
        <f t="shared" si="162"/>
        <v>0.000125-66.455964514656i</v>
      </c>
      <c r="M577" s="57" t="str">
        <f t="shared" si="163"/>
        <v>0.0015-32.0362187599527i</v>
      </c>
      <c r="N577" s="57">
        <f t="shared" si="164"/>
        <v>89.852745961373799</v>
      </c>
      <c r="O577" s="57">
        <f t="shared" si="165"/>
        <v>87.926673951625261</v>
      </c>
      <c r="P577" s="371">
        <f t="shared" si="166"/>
        <v>87.926673951625261</v>
      </c>
      <c r="Q577" s="371">
        <f t="shared" si="167"/>
        <v>-90.147254038626201</v>
      </c>
      <c r="R577" s="12">
        <f t="shared" si="168"/>
        <v>89.852745961373799</v>
      </c>
      <c r="S577" s="57">
        <f t="shared" si="169"/>
        <v>7.5501049303586592E-3</v>
      </c>
      <c r="T577" s="12">
        <f t="shared" si="152"/>
        <v>87.926673951625261</v>
      </c>
    </row>
    <row r="578" spans="1:20" x14ac:dyDescent="0.25">
      <c r="A578" s="57">
        <f t="shared" si="153"/>
        <v>47.618975457884837</v>
      </c>
      <c r="B578" s="12">
        <f t="shared" si="170"/>
        <v>7.5787953290940226</v>
      </c>
      <c r="C578" s="57" t="str">
        <f t="shared" si="154"/>
        <v>-64.0144114344334-24813.3293778892i</v>
      </c>
      <c r="D578" s="57" t="str">
        <f t="shared" si="155"/>
        <v>3.89999999778912-4200.00645748121i</v>
      </c>
      <c r="E578" s="57" t="str">
        <f t="shared" si="156"/>
        <v>162.469391804857-0.0213007111586134i</v>
      </c>
      <c r="F578" s="57" t="str">
        <f t="shared" si="157"/>
        <v>3.83983983855592-8758.77210187954i</v>
      </c>
      <c r="G578" s="57" t="str">
        <f t="shared" si="158"/>
        <v>0.999999999665634-0.0000182856865697137i</v>
      </c>
      <c r="H578" s="57" t="str">
        <f t="shared" si="159"/>
        <v>165.000118791278+0.542131475783343i</v>
      </c>
      <c r="I578" s="57" t="str">
        <f t="shared" si="160"/>
        <v>15.1827900411486-4076.95913559984i</v>
      </c>
      <c r="K578" s="57" t="str">
        <f t="shared" si="161"/>
        <v>0.0727264352529563-0.000245619755270789i</v>
      </c>
      <c r="L578" s="57" t="str">
        <f t="shared" si="162"/>
        <v>0.000125-66.2043878408606i</v>
      </c>
      <c r="M578" s="57" t="str">
        <f t="shared" si="163"/>
        <v>0.0015-31.9149419804271i</v>
      </c>
      <c r="N578" s="57">
        <f t="shared" si="164"/>
        <v>89.852186403107083</v>
      </c>
      <c r="O578" s="57">
        <f t="shared" si="165"/>
        <v>87.893729714869679</v>
      </c>
      <c r="P578" s="371">
        <f t="shared" si="166"/>
        <v>87.893729714869679</v>
      </c>
      <c r="Q578" s="371">
        <f t="shared" si="167"/>
        <v>-90.147813596892917</v>
      </c>
      <c r="R578" s="12">
        <f t="shared" si="168"/>
        <v>89.852186403107083</v>
      </c>
      <c r="S578" s="57">
        <f t="shared" si="169"/>
        <v>7.578795329094023E-3</v>
      </c>
      <c r="T578" s="12">
        <f t="shared" si="152"/>
        <v>87.893729714869679</v>
      </c>
    </row>
    <row r="579" spans="1:20" x14ac:dyDescent="0.25">
      <c r="A579" s="57">
        <f t="shared" si="153"/>
        <v>47.799927564624802</v>
      </c>
      <c r="B579" s="12">
        <f t="shared" si="170"/>
        <v>7.6075947513445801</v>
      </c>
      <c r="C579" s="57" t="str">
        <f t="shared" si="154"/>
        <v>-64.0144047607544-24719.393872725i</v>
      </c>
      <c r="D579" s="57" t="str">
        <f t="shared" si="155"/>
        <v>3.89999999777228-4184.10685215009i</v>
      </c>
      <c r="E579" s="57" t="str">
        <f t="shared" si="156"/>
        <v>162.469390699584-0.0213816494626023i</v>
      </c>
      <c r="F579" s="57" t="str">
        <f t="shared" si="157"/>
        <v>3.83983983854615-8725.61476630223i</v>
      </c>
      <c r="G579" s="57" t="str">
        <f t="shared" si="158"/>
        <v>0.999999999663088-0.0000183551721786318i</v>
      </c>
      <c r="H579" s="57" t="str">
        <f t="shared" si="159"/>
        <v>165.000119695808+0.544191576571955i</v>
      </c>
      <c r="I579" s="57" t="str">
        <f t="shared" si="160"/>
        <v>15.1827900808216-4061.52531727671i</v>
      </c>
      <c r="K579" s="57" t="str">
        <f t="shared" si="161"/>
        <v>0.0727264288761328-0.000246553088514701i</v>
      </c>
      <c r="L579" s="57" t="str">
        <f t="shared" si="162"/>
        <v>0.000125-65.9537635394109i</v>
      </c>
      <c r="M579" s="57" t="str">
        <f t="shared" si="163"/>
        <v>0.0015-31.7941243080565i</v>
      </c>
      <c r="N579" s="57">
        <f t="shared" si="164"/>
        <v>89.85162471859995</v>
      </c>
      <c r="O579" s="57">
        <f t="shared" si="165"/>
        <v>87.860785474993364</v>
      </c>
      <c r="P579" s="371">
        <f t="shared" si="166"/>
        <v>87.860785474993364</v>
      </c>
      <c r="Q579" s="371">
        <f t="shared" si="167"/>
        <v>-90.14837528140005</v>
      </c>
      <c r="R579" s="12">
        <f t="shared" si="168"/>
        <v>89.85162471859995</v>
      </c>
      <c r="S579" s="57">
        <f t="shared" si="169"/>
        <v>7.6075947513445799E-3</v>
      </c>
      <c r="T579" s="12">
        <f t="shared" si="152"/>
        <v>87.860785474993364</v>
      </c>
    </row>
    <row r="580" spans="1:20" x14ac:dyDescent="0.25">
      <c r="A580" s="57">
        <f t="shared" si="153"/>
        <v>47.981567289370375</v>
      </c>
      <c r="B580" s="12">
        <f t="shared" si="170"/>
        <v>7.6365036113996894</v>
      </c>
      <c r="C580" s="57" t="str">
        <f t="shared" si="154"/>
        <v>-64.014398036261-24625.8139643411i</v>
      </c>
      <c r="D580" s="57" t="str">
        <f t="shared" si="155"/>
        <v>3.89999999775533-4168.26743660074i</v>
      </c>
      <c r="E580" s="57" t="str">
        <f t="shared" si="156"/>
        <v>162.469389585896-0.0214628952818175i</v>
      </c>
      <c r="F580" s="57" t="str">
        <f t="shared" si="157"/>
        <v>3.83983983853631-8692.58295162273i</v>
      </c>
      <c r="G580" s="57" t="str">
        <f t="shared" si="158"/>
        <v>0.999999999660522-0.0000184249218328634i</v>
      </c>
      <c r="H580" s="57" t="str">
        <f t="shared" si="159"/>
        <v>165.000120607225+0.546259505757069i</v>
      </c>
      <c r="I580" s="57" t="str">
        <f t="shared" si="160"/>
        <v>15.1827901207966-4046.1499253588i</v>
      </c>
      <c r="K580" s="57" t="str">
        <f t="shared" si="161"/>
        <v>0.0727264224507548-0.00024748996817518i</v>
      </c>
      <c r="L580" s="57" t="str">
        <f t="shared" si="162"/>
        <v>0.000125-65.7040880049919i</v>
      </c>
      <c r="M580" s="57" t="str">
        <f t="shared" si="163"/>
        <v>0.0015-31.6737640048381i</v>
      </c>
      <c r="N580" s="57">
        <f t="shared" si="164"/>
        <v>89.851060899773643</v>
      </c>
      <c r="O580" s="57">
        <f t="shared" si="165"/>
        <v>87.827841231972741</v>
      </c>
      <c r="P580" s="371">
        <f t="shared" si="166"/>
        <v>87.827841231972741</v>
      </c>
      <c r="Q580" s="371">
        <f t="shared" si="167"/>
        <v>-90.148939100226357</v>
      </c>
      <c r="R580" s="12">
        <f t="shared" si="168"/>
        <v>89.851060899773643</v>
      </c>
      <c r="S580" s="57">
        <f t="shared" si="169"/>
        <v>7.6365036113996898E-3</v>
      </c>
      <c r="T580" s="12">
        <f t="shared" si="152"/>
        <v>87.827841231972741</v>
      </c>
    </row>
    <row r="581" spans="1:20" x14ac:dyDescent="0.25">
      <c r="A581" s="57">
        <f t="shared" si="153"/>
        <v>48.16389724506999</v>
      </c>
      <c r="B581" s="12">
        <f t="shared" si="170"/>
        <v>7.6655223251230087</v>
      </c>
      <c r="C581" s="57" t="str">
        <f t="shared" si="154"/>
        <v>-64.014391260566-24532.588306559i</v>
      </c>
      <c r="D581" s="57" t="str">
        <f t="shared" si="155"/>
        <v>3.89999999773823-4152.48798297787i</v>
      </c>
      <c r="E581" s="57" t="str">
        <f t="shared" si="156"/>
        <v>162.469388463728-0.0215444497842346i</v>
      </c>
      <c r="F581" s="57" t="str">
        <f t="shared" si="157"/>
        <v>3.83983983852637-8659.67618266731i</v>
      </c>
      <c r="G581" s="57" t="str">
        <f t="shared" si="158"/>
        <v>0.999999999657937-0.0000184949365357805i</v>
      </c>
      <c r="H581" s="57" t="str">
        <f t="shared" si="159"/>
        <v>165.000121525582+0.548335293086756i</v>
      </c>
      <c r="I581" s="57" t="str">
        <f t="shared" si="160"/>
        <v>15.182790161076-4030.83273866597i</v>
      </c>
      <c r="K581" s="57" t="str">
        <f t="shared" si="161"/>
        <v>0.0727264159764522-0.000248430407725751i</v>
      </c>
      <c r="L581" s="57" t="str">
        <f t="shared" si="162"/>
        <v>0.000125-65.4553576459374i</v>
      </c>
      <c r="M581" s="57" t="str">
        <f t="shared" si="163"/>
        <v>0.0015-31.5538593393485i</v>
      </c>
      <c r="N581" s="57">
        <f t="shared" si="164"/>
        <v>89.850494938518679</v>
      </c>
      <c r="O581" s="57">
        <f t="shared" si="165"/>
        <v>87.794896985783808</v>
      </c>
      <c r="P581" s="371">
        <f t="shared" si="166"/>
        <v>87.794896985783808</v>
      </c>
      <c r="Q581" s="371">
        <f t="shared" si="167"/>
        <v>-90.149505061481321</v>
      </c>
      <c r="R581" s="12">
        <f t="shared" si="168"/>
        <v>89.850494938518679</v>
      </c>
      <c r="S581" s="57">
        <f t="shared" si="169"/>
        <v>7.6655223251230085E-3</v>
      </c>
      <c r="T581" s="12">
        <f t="shared" si="152"/>
        <v>87.794896985783808</v>
      </c>
    </row>
    <row r="582" spans="1:20" x14ac:dyDescent="0.25">
      <c r="A582" s="57">
        <f t="shared" si="153"/>
        <v>48.346920054601256</v>
      </c>
      <c r="B582" s="12">
        <f t="shared" si="170"/>
        <v>7.6946513099584761</v>
      </c>
      <c r="C582" s="57" t="str">
        <f t="shared" si="154"/>
        <v>-64.0143844332802-24439.7155582962i</v>
      </c>
      <c r="D582" s="57" t="str">
        <f t="shared" si="155"/>
        <v>3.89999999772101-4136.76826428871i</v>
      </c>
      <c r="E582" s="57" t="str">
        <f t="shared" si="156"/>
        <v>162.469387333015-0.0216263141422768i</v>
      </c>
      <c r="F582" s="57" t="str">
        <f t="shared" si="157"/>
        <v>3.83983983851637-8626.89398606103i</v>
      </c>
      <c r="G582" s="57" t="str">
        <f t="shared" si="158"/>
        <v>0.999999999655333-0.0000185652172945681i</v>
      </c>
      <c r="H582" s="57" t="str">
        <f t="shared" si="159"/>
        <v>165.000122450931+0.550418968422116i</v>
      </c>
      <c r="I582" s="57" t="str">
        <f t="shared" si="160"/>
        <v>15.1827902016622-4015.57353685531i</v>
      </c>
      <c r="K582" s="57" t="str">
        <f t="shared" si="161"/>
        <v>0.072726409452853-0.000249374420691107i</v>
      </c>
      <c r="L582" s="57" t="str">
        <f t="shared" si="162"/>
        <v>0.000125-65.2075688841776i</v>
      </c>
      <c r="M582" s="57" t="str">
        <f t="shared" si="163"/>
        <v>0.0015-31.434408586719i</v>
      </c>
      <c r="N582" s="57">
        <f t="shared" si="164"/>
        <v>89.849926826694784</v>
      </c>
      <c r="O582" s="57">
        <f t="shared" si="165"/>
        <v>87.761952736402407</v>
      </c>
      <c r="P582" s="371">
        <f t="shared" si="166"/>
        <v>87.761952736402407</v>
      </c>
      <c r="Q582" s="371">
        <f t="shared" si="167"/>
        <v>-90.150073173305216</v>
      </c>
      <c r="R582" s="12">
        <f t="shared" si="168"/>
        <v>89.849926826694784</v>
      </c>
      <c r="S582" s="57">
        <f t="shared" si="169"/>
        <v>7.6946513099584758E-3</v>
      </c>
      <c r="T582" s="12">
        <f t="shared" si="152"/>
        <v>87.761952736402407</v>
      </c>
    </row>
    <row r="583" spans="1:20" x14ac:dyDescent="0.25">
      <c r="A583" s="57">
        <f t="shared" si="153"/>
        <v>48.530638350808736</v>
      </c>
      <c r="B583" s="12">
        <f t="shared" si="170"/>
        <v>7.7238909849363182</v>
      </c>
      <c r="C583" s="57" t="str">
        <f t="shared" si="154"/>
        <v>-64.014377554008-24347.194383547i</v>
      </c>
      <c r="D583" s="57" t="str">
        <f t="shared" si="155"/>
        <v>3.89999999770366-4121.10805439986i</v>
      </c>
      <c r="E583" s="57" t="str">
        <f t="shared" si="156"/>
        <v>162.469386193693-0.0217084895327965i</v>
      </c>
      <c r="F583" s="57" t="str">
        <f t="shared" si="157"/>
        <v>3.8398398385063-8594.23589022102i</v>
      </c>
      <c r="G583" s="57" t="str">
        <f t="shared" si="158"/>
        <v>0.999999999652708-0.0000186357651202386i</v>
      </c>
      <c r="H583" s="57" t="str">
        <f t="shared" si="159"/>
        <v>165.000123383328+0.552510561737728i</v>
      </c>
      <c r="I583" s="57" t="str">
        <f t="shared" si="160"/>
        <v>15.1827902425574-4000.37210041816i</v>
      </c>
      <c r="K583" s="57" t="str">
        <f t="shared" si="161"/>
        <v>0.0727264028795806-0.000250322020647292i</v>
      </c>
      <c r="L583" s="57" t="str">
        <f t="shared" si="162"/>
        <v>0.000125-64.9607181551879i</v>
      </c>
      <c r="M583" s="57" t="str">
        <f t="shared" si="163"/>
        <v>0.0015-31.3154100286103i</v>
      </c>
      <c r="N583" s="57">
        <f t="shared" si="164"/>
        <v>89.849356556130758</v>
      </c>
      <c r="O583" s="57">
        <f t="shared" si="165"/>
        <v>87.729008483804222</v>
      </c>
      <c r="P583" s="371">
        <f t="shared" si="166"/>
        <v>87.729008483804222</v>
      </c>
      <c r="Q583" s="371">
        <f t="shared" si="167"/>
        <v>-90.150643443869242</v>
      </c>
      <c r="R583" s="12">
        <f t="shared" si="168"/>
        <v>89.849356556130758</v>
      </c>
      <c r="S583" s="57">
        <f t="shared" si="169"/>
        <v>7.723890984936318E-3</v>
      </c>
      <c r="T583" s="12">
        <f t="shared" si="152"/>
        <v>87.729008483804222</v>
      </c>
    </row>
    <row r="584" spans="1:20" x14ac:dyDescent="0.25">
      <c r="A584" s="57">
        <f t="shared" si="153"/>
        <v>48.715054776541812</v>
      </c>
      <c r="B584" s="12">
        <f t="shared" si="170"/>
        <v>7.7532417706790762</v>
      </c>
      <c r="C584" s="57" t="str">
        <f t="shared" si="154"/>
        <v>-64.0143706223567-24255.0234513635i</v>
      </c>
      <c r="D584" s="57" t="str">
        <f t="shared" si="155"/>
        <v>3.89999999768617-4105.50712803392i</v>
      </c>
      <c r="E584" s="57" t="str">
        <f t="shared" si="156"/>
        <v>162.469385045696-0.0217909771371243i</v>
      </c>
      <c r="F584" s="57" t="str">
        <f t="shared" si="157"/>
        <v>3.83983983849614-8561.70142534956i</v>
      </c>
      <c r="G584" s="57" t="str">
        <f t="shared" si="158"/>
        <v>0.999999999650064-0.000018706581027646i</v>
      </c>
      <c r="H584" s="57" t="str">
        <f t="shared" si="159"/>
        <v>165.000124322823+0.554610103122078i</v>
      </c>
      <c r="I584" s="57" t="str">
        <f t="shared" si="160"/>
        <v>15.1827902837639-3985.22821067665i</v>
      </c>
      <c r="K584" s="57" t="str">
        <f t="shared" si="161"/>
        <v>0.0727263962562583-0.000251273221221925i</v>
      </c>
      <c r="L584" s="57" t="str">
        <f t="shared" si="162"/>
        <v>0.000125-64.7148019079375i</v>
      </c>
      <c r="M584" s="57" t="str">
        <f t="shared" si="163"/>
        <v>0.0015-31.1968619531882i</v>
      </c>
      <c r="N584" s="57">
        <f t="shared" si="164"/>
        <v>89.848784118624337</v>
      </c>
      <c r="O584" s="57">
        <f t="shared" si="165"/>
        <v>87.696064227964854</v>
      </c>
      <c r="P584" s="371">
        <f t="shared" si="166"/>
        <v>87.696064227964854</v>
      </c>
      <c r="Q584" s="371">
        <f t="shared" si="167"/>
        <v>-90.151215881375663</v>
      </c>
      <c r="R584" s="12">
        <f t="shared" si="168"/>
        <v>89.848784118624337</v>
      </c>
      <c r="S584" s="57">
        <f t="shared" si="169"/>
        <v>7.7532417706790762E-3</v>
      </c>
      <c r="T584" s="12">
        <f t="shared" si="152"/>
        <v>87.696064227964854</v>
      </c>
    </row>
    <row r="585" spans="1:20" x14ac:dyDescent="0.25">
      <c r="A585" s="57">
        <f t="shared" si="153"/>
        <v>48.900171984692669</v>
      </c>
      <c r="B585" s="12">
        <f t="shared" si="170"/>
        <v>7.7827040894076571</v>
      </c>
      <c r="C585" s="57" t="str">
        <f t="shared" si="154"/>
        <v>-64.0143636379262-24163.2014358356i</v>
      </c>
      <c r="D585" s="57" t="str">
        <f t="shared" si="155"/>
        <v>3.89999999766856-4089.96526076634i</v>
      </c>
      <c r="E585" s="57" t="str">
        <f t="shared" si="156"/>
        <v>162.469383888957-0.0218737781410702i</v>
      </c>
      <c r="F585" s="57" t="str">
        <f t="shared" si="157"/>
        <v>3.83983983848591-8529.29012342748i</v>
      </c>
      <c r="G585" s="57" t="str">
        <f t="shared" si="158"/>
        <v>0.999999999647399-0.000018777666035501i</v>
      </c>
      <c r="H585" s="57" t="str">
        <f t="shared" si="159"/>
        <v>165.000125269472+0.556717622777995i</v>
      </c>
      <c r="I585" s="57" t="str">
        <f t="shared" si="160"/>
        <v>15.1827903252843-3970.14164978089i</v>
      </c>
      <c r="K585" s="57" t="str">
        <f t="shared" si="161"/>
        <v>0.0727263895825043-0.000252228036094361i</v>
      </c>
      <c r="L585" s="57" t="str">
        <f t="shared" si="162"/>
        <v>0.000125-64.4698166048393i</v>
      </c>
      <c r="M585" s="57" t="str">
        <f t="shared" si="163"/>
        <v>0.0015-31.0787626550988i</v>
      </c>
      <c r="N585" s="57">
        <f t="shared" si="164"/>
        <v>89.848209505942137</v>
      </c>
      <c r="O585" s="57">
        <f t="shared" si="165"/>
        <v>87.66311996885949</v>
      </c>
      <c r="P585" s="371">
        <f t="shared" si="166"/>
        <v>87.66311996885949</v>
      </c>
      <c r="Q585" s="371">
        <f t="shared" si="167"/>
        <v>-90.151790494057863</v>
      </c>
      <c r="R585" s="12">
        <f t="shared" si="168"/>
        <v>89.848209505942137</v>
      </c>
      <c r="S585" s="57">
        <f t="shared" si="169"/>
        <v>7.7827040894076572E-3</v>
      </c>
      <c r="T585" s="12">
        <f t="shared" si="152"/>
        <v>87.66311996885949</v>
      </c>
    </row>
    <row r="586" spans="1:20" x14ac:dyDescent="0.25">
      <c r="A586" s="57">
        <f t="shared" si="153"/>
        <v>49.085992638234508</v>
      </c>
      <c r="B586" s="12">
        <f t="shared" si="170"/>
        <v>7.8122783649474066</v>
      </c>
      <c r="C586" s="57" t="str">
        <f t="shared" si="154"/>
        <v>-64.0143566003141-24071.727016073i</v>
      </c>
      <c r="D586" s="57" t="str">
        <f t="shared" si="155"/>
        <v>3.8999999976508-4074.48222902213i</v>
      </c>
      <c r="E586" s="57" t="str">
        <f t="shared" si="156"/>
        <v>162.469382723411-0.0219568937349413i</v>
      </c>
      <c r="F586" s="57" t="str">
        <f t="shared" si="157"/>
        <v>3.8398398384756-8497.00151820732i</v>
      </c>
      <c r="G586" s="57" t="str">
        <f t="shared" si="158"/>
        <v>0.999999999644714-0.0000188490211663853i</v>
      </c>
      <c r="H586" s="57" t="str">
        <f t="shared" si="159"/>
        <v>165.000126223329+0.558833151023065i</v>
      </c>
      <c r="I586" s="57" t="str">
        <f t="shared" si="160"/>
        <v>15.1827903671207-3955.11220070564i</v>
      </c>
      <c r="K586" s="57" t="str">
        <f t="shared" si="161"/>
        <v>0.0727263828579346-0.000253186478995904i</v>
      </c>
      <c r="L586" s="57" t="str">
        <f t="shared" si="162"/>
        <v>0.000125-64.2257587216967i</v>
      </c>
      <c r="M586" s="57" t="str">
        <f t="shared" si="163"/>
        <v>0.0015-30.9611104354441i</v>
      </c>
      <c r="N586" s="57">
        <f t="shared" si="164"/>
        <v>89.847632709819479</v>
      </c>
      <c r="O586" s="57">
        <f t="shared" si="165"/>
        <v>87.63017570646339</v>
      </c>
      <c r="P586" s="371">
        <f t="shared" si="166"/>
        <v>87.63017570646339</v>
      </c>
      <c r="Q586" s="371">
        <f t="shared" si="167"/>
        <v>-90.152367290180521</v>
      </c>
      <c r="R586" s="12">
        <f t="shared" si="168"/>
        <v>89.847632709819479</v>
      </c>
      <c r="S586" s="57">
        <f t="shared" si="169"/>
        <v>7.8122783649474063E-3</v>
      </c>
      <c r="T586" s="12">
        <f t="shared" si="152"/>
        <v>87.63017570646339</v>
      </c>
    </row>
    <row r="587" spans="1:20" x14ac:dyDescent="0.25">
      <c r="A587" s="57">
        <f t="shared" si="153"/>
        <v>49.272519410259797</v>
      </c>
      <c r="B587" s="12">
        <f t="shared" si="170"/>
        <v>7.8419650227342066</v>
      </c>
      <c r="C587" s="57" t="str">
        <f t="shared" si="154"/>
        <v>-64.014349509117-23980.5988761855i</v>
      </c>
      <c r="D587" s="57" t="str">
        <f t="shared" si="155"/>
        <v>3.89999999763291-4059.05781007269i</v>
      </c>
      <c r="E587" s="57" t="str">
        <f t="shared" si="156"/>
        <v>162.469381548991-0.0220403251135685i</v>
      </c>
      <c r="F587" s="57" t="str">
        <f t="shared" si="157"/>
        <v>3.83983983846521-8464.83514520664i</v>
      </c>
      <c r="G587" s="57" t="str">
        <f t="shared" si="158"/>
        <v>0.999999999642009-0.0000189206474467664i</v>
      </c>
      <c r="H587" s="57" t="str">
        <f t="shared" si="159"/>
        <v>165.000127184449+0.5609567182901i</v>
      </c>
      <c r="I587" s="57" t="str">
        <f t="shared" si="160"/>
        <v>15.1827904092758-3940.13964724721i</v>
      </c>
      <c r="K587" s="57" t="str">
        <f t="shared" si="161"/>
        <v>0.0727263760821623-0.000254148563710006i</v>
      </c>
      <c r="L587" s="57" t="str">
        <f t="shared" si="162"/>
        <v>0.000125-63.9826247476557i</v>
      </c>
      <c r="M587" s="57" t="str">
        <f t="shared" si="163"/>
        <v>0.0015-30.8439036017575i</v>
      </c>
      <c r="N587" s="57">
        <f t="shared" si="164"/>
        <v>89.847053721960279</v>
      </c>
      <c r="O587" s="57">
        <f t="shared" si="165"/>
        <v>87.597231440751457</v>
      </c>
      <c r="P587" s="371">
        <f t="shared" si="166"/>
        <v>87.597231440751457</v>
      </c>
      <c r="Q587" s="371">
        <f t="shared" si="167"/>
        <v>-90.152946278039721</v>
      </c>
      <c r="R587" s="12">
        <f t="shared" si="168"/>
        <v>89.847053721960279</v>
      </c>
      <c r="S587" s="57">
        <f t="shared" si="169"/>
        <v>7.8419650227342062E-3</v>
      </c>
      <c r="T587" s="12">
        <f t="shared" si="152"/>
        <v>87.597231440751457</v>
      </c>
    </row>
    <row r="588" spans="1:20" x14ac:dyDescent="0.25">
      <c r="A588" s="57">
        <f t="shared" si="153"/>
        <v>49.459754984018787</v>
      </c>
      <c r="B588" s="12">
        <f t="shared" si="170"/>
        <v>7.8717644898205972</v>
      </c>
      <c r="C588" s="57" t="str">
        <f t="shared" si="154"/>
        <v>-64.0143423639249-23889.8157052639i</v>
      </c>
      <c r="D588" s="57" t="str">
        <f t="shared" si="155"/>
        <v>3.89999999761488-4043.69178203257i</v>
      </c>
      <c r="E588" s="57" t="str">
        <f t="shared" si="156"/>
        <v>162.469380365628-0.0221240734763035i</v>
      </c>
      <c r="F588" s="57" t="str">
        <f t="shared" si="157"/>
        <v>3.83983983845474-8432.79054170138i</v>
      </c>
      <c r="G588" s="57" t="str">
        <f t="shared" si="158"/>
        <v>0.999999999639283-0.0000189925459070123i</v>
      </c>
      <c r="H588" s="57" t="str">
        <f t="shared" si="159"/>
        <v>165.000128152888+0.563088355127544i</v>
      </c>
      <c r="I588" s="57" t="str">
        <f t="shared" si="160"/>
        <v>15.1827904517518-3925.22377402043i</v>
      </c>
      <c r="K588" s="57" t="str">
        <f t="shared" si="161"/>
        <v>0.0727263692547974-0.000255114304072459i</v>
      </c>
      <c r="L588" s="57" t="str">
        <f t="shared" si="162"/>
        <v>0.000125-63.740411185152i</v>
      </c>
      <c r="M588" s="57" t="str">
        <f t="shared" si="163"/>
        <v>0.0015-30.7271404679791i</v>
      </c>
      <c r="N588" s="57">
        <f t="shared" si="164"/>
        <v>89.846472534037005</v>
      </c>
      <c r="O588" s="57">
        <f t="shared" si="165"/>
        <v>87.564287171698339</v>
      </c>
      <c r="P588" s="371">
        <f t="shared" si="166"/>
        <v>87.564287171698339</v>
      </c>
      <c r="Q588" s="371">
        <f t="shared" si="167"/>
        <v>-90.153527465962995</v>
      </c>
      <c r="R588" s="12">
        <f t="shared" si="168"/>
        <v>89.846472534037005</v>
      </c>
      <c r="S588" s="57">
        <f t="shared" si="169"/>
        <v>7.8717644898205971E-3</v>
      </c>
      <c r="T588" s="12">
        <f t="shared" si="152"/>
        <v>87.564287171698339</v>
      </c>
    </row>
    <row r="589" spans="1:20" x14ac:dyDescent="0.25">
      <c r="A589" s="57">
        <f t="shared" si="153"/>
        <v>49.64770205295806</v>
      </c>
      <c r="B589" s="12">
        <f t="shared" si="170"/>
        <v>7.9016771948819153</v>
      </c>
      <c r="C589" s="57" t="str">
        <f t="shared" si="154"/>
        <v>-64.0143351643273-23799.376197362i</v>
      </c>
      <c r="D589" s="57" t="str">
        <f t="shared" si="155"/>
        <v>3.89999999759672-4028.3839238563i</v>
      </c>
      <c r="E589" s="57" t="str">
        <f t="shared" si="156"/>
        <v>162.469379173254-0.0222081400270573i</v>
      </c>
      <c r="F589" s="57" t="str">
        <f t="shared" si="157"/>
        <v>3.83983983844419-8400.86724671915i</v>
      </c>
      <c r="G589" s="57" t="str">
        <f t="shared" si="158"/>
        <v>0.999999999636537-0.0000190647175814066i</v>
      </c>
      <c r="H589" s="57" t="str">
        <f t="shared" si="159"/>
        <v>165.000129128701+0.56522809219994i</v>
      </c>
      <c r="I589" s="57" t="str">
        <f t="shared" si="160"/>
        <v>15.1827904945512-3910.36436645542i</v>
      </c>
      <c r="K589" s="57" t="str">
        <f t="shared" si="161"/>
        <v>0.0727263623754473-0.000256083713971597i</v>
      </c>
      <c r="L589" s="57" t="str">
        <f t="shared" si="162"/>
        <v>0.000125-63.4991145498626i</v>
      </c>
      <c r="M589" s="57" t="str">
        <f t="shared" si="163"/>
        <v>0.0015-30.6108193544323i</v>
      </c>
      <c r="N589" s="57">
        <f t="shared" si="164"/>
        <v>89.845889137690378</v>
      </c>
      <c r="O589" s="57">
        <f t="shared" si="165"/>
        <v>87.531342899278698</v>
      </c>
      <c r="P589" s="371">
        <f t="shared" si="166"/>
        <v>87.531342899278698</v>
      </c>
      <c r="Q589" s="371">
        <f t="shared" si="167"/>
        <v>-90.154110862309622</v>
      </c>
      <c r="R589" s="12">
        <f t="shared" si="168"/>
        <v>89.845889137690378</v>
      </c>
      <c r="S589" s="57">
        <f t="shared" si="169"/>
        <v>7.9016771948819155E-3</v>
      </c>
      <c r="T589" s="12">
        <f t="shared" si="152"/>
        <v>87.531342899278698</v>
      </c>
    </row>
    <row r="590" spans="1:20" x14ac:dyDescent="0.25">
      <c r="A590" s="57">
        <f t="shared" si="153"/>
        <v>49.836363320759304</v>
      </c>
      <c r="B590" s="12">
        <f t="shared" si="170"/>
        <v>7.931703568222467</v>
      </c>
      <c r="C590" s="57" t="str">
        <f t="shared" si="154"/>
        <v>-64.0143279099125-23709.2790514775i</v>
      </c>
      <c r="D590" s="57" t="str">
        <f t="shared" si="155"/>
        <v>3.89999999757842-4013.13401533521i</v>
      </c>
      <c r="E590" s="57" t="str">
        <f t="shared" si="156"/>
        <v>162.469377971802-0.0222925259743093i</v>
      </c>
      <c r="F590" s="57" t="str">
        <f t="shared" si="157"/>
        <v>3.83983983843357-8369.06480103265i</v>
      </c>
      <c r="G590" s="57" t="str">
        <f t="shared" si="158"/>
        <v>0.999999999633769-0.000019137163508163i</v>
      </c>
      <c r="H590" s="57" t="str">
        <f t="shared" si="159"/>
        <v>165.000130111944+0.567375960288349i</v>
      </c>
      <c r="I590" s="57" t="str">
        <f t="shared" si="160"/>
        <v>15.1827905376766-3895.56121079463i</v>
      </c>
      <c r="K590" s="57" t="str">
        <f t="shared" si="161"/>
        <v>0.0727263554437166-0.000257056807348497i</v>
      </c>
      <c r="L590" s="57" t="str">
        <f t="shared" si="162"/>
        <v>0.000125-63.2587313706544i</v>
      </c>
      <c r="M590" s="57" t="str">
        <f t="shared" si="163"/>
        <v>0.0015-30.4949385877987i</v>
      </c>
      <c r="N590" s="57">
        <f t="shared" si="164"/>
        <v>89.84530352452947</v>
      </c>
      <c r="O590" s="57">
        <f t="shared" si="165"/>
        <v>87.498398623467011</v>
      </c>
      <c r="P590" s="371">
        <f t="shared" si="166"/>
        <v>87.498398623467011</v>
      </c>
      <c r="Q590" s="371">
        <f t="shared" si="167"/>
        <v>-90.15469647547053</v>
      </c>
      <c r="R590" s="12">
        <f t="shared" si="168"/>
        <v>89.84530352452947</v>
      </c>
      <c r="S590" s="57">
        <f t="shared" si="169"/>
        <v>7.9317035682224674E-3</v>
      </c>
      <c r="T590" s="12">
        <f t="shared" si="152"/>
        <v>87.498398623467011</v>
      </c>
    </row>
    <row r="591" spans="1:20" x14ac:dyDescent="0.25">
      <c r="A591" s="57">
        <f t="shared" si="153"/>
        <v>50.025741501378185</v>
      </c>
      <c r="B591" s="12">
        <f t="shared" si="170"/>
        <v>7.9618440417817125</v>
      </c>
      <c r="C591" s="57" t="str">
        <f t="shared" si="154"/>
        <v>-64.0143206002599-23619.5229715321i</v>
      </c>
      <c r="D591" s="57" t="str">
        <f t="shared" si="155"/>
        <v>3.89999999755997-3997.94183709423i</v>
      </c>
      <c r="E591" s="57" t="str">
        <f t="shared" si="156"/>
        <v>162.469376761202-0.0223772325311185i</v>
      </c>
      <c r="F591" s="57" t="str">
        <f t="shared" si="157"/>
        <v>3.83983983842287-8337.38274715301i</v>
      </c>
      <c r="G591" s="57" t="str">
        <f t="shared" si="158"/>
        <v>0.99999999963098-0.0000192098847294404i</v>
      </c>
      <c r="H591" s="57" t="str">
        <f t="shared" si="159"/>
        <v>165.000131102674+0.569531990290805i</v>
      </c>
      <c r="I591" s="57" t="str">
        <f t="shared" si="160"/>
        <v>15.1827905811303-3880.81409408969i</v>
      </c>
      <c r="K591" s="57" t="str">
        <f t="shared" si="161"/>
        <v>0.0727263484592055-0.000258033598197165i</v>
      </c>
      <c r="L591" s="57" t="str">
        <f t="shared" si="162"/>
        <v>0.000125-63.0192581895338i</v>
      </c>
      <c r="M591" s="57" t="str">
        <f t="shared" si="163"/>
        <v>0.0015-30.3794965010945i</v>
      </c>
      <c r="N591" s="57">
        <f t="shared" si="164"/>
        <v>89.844715686131408</v>
      </c>
      <c r="O591" s="57">
        <f t="shared" si="165"/>
        <v>87.46545434423723</v>
      </c>
      <c r="P591" s="371">
        <f t="shared" si="166"/>
        <v>87.46545434423723</v>
      </c>
      <c r="Q591" s="371">
        <f t="shared" si="167"/>
        <v>-90.155284313868592</v>
      </c>
      <c r="R591" s="12">
        <f t="shared" si="168"/>
        <v>89.844715686131408</v>
      </c>
      <c r="S591" s="57">
        <f t="shared" si="169"/>
        <v>7.9618440417817127E-3</v>
      </c>
      <c r="T591" s="12">
        <f t="shared" si="152"/>
        <v>87.46545434423723</v>
      </c>
    </row>
    <row r="592" spans="1:20" x14ac:dyDescent="0.25">
      <c r="A592" s="57">
        <f t="shared" si="153"/>
        <v>50.215839319083429</v>
      </c>
      <c r="B592" s="12">
        <f t="shared" si="170"/>
        <v>7.9920990491404833</v>
      </c>
      <c r="C592" s="57" t="str">
        <f t="shared" si="154"/>
        <v>-64.0143132349508-23530.1066663548i</v>
      </c>
      <c r="D592" s="57" t="str">
        <f t="shared" si="155"/>
        <v>3.89999999754142-3982.80717058878i</v>
      </c>
      <c r="E592" s="57" t="str">
        <f t="shared" si="156"/>
        <v>162.469375541384-0.02246226091515i</v>
      </c>
      <c r="F592" s="57" t="str">
        <f t="shared" si="157"/>
        <v>3.83983983841208-8305.82062932325i</v>
      </c>
      <c r="G592" s="57" t="str">
        <f t="shared" si="158"/>
        <v>0.999999999628171-0.0000192828822913581i</v>
      </c>
      <c r="H592" s="57" t="str">
        <f t="shared" si="159"/>
        <v>165.000132100948+0.571696213222761i</v>
      </c>
      <c r="I592" s="57" t="str">
        <f t="shared" si="160"/>
        <v>15.182790624915-3866.12280419838i</v>
      </c>
      <c r="K592" s="57" t="str">
        <f t="shared" si="161"/>
        <v>0.0727263414215128-0.000259014100564761i</v>
      </c>
      <c r="L592" s="57" t="str">
        <f t="shared" si="162"/>
        <v>0.000125-62.7806915615997i</v>
      </c>
      <c r="M592" s="57" t="str">
        <f t="shared" si="163"/>
        <v>0.0015-30.2644914336466i</v>
      </c>
      <c r="N592" s="57">
        <f t="shared" si="164"/>
        <v>89.844125614041374</v>
      </c>
      <c r="O592" s="57">
        <f t="shared" si="165"/>
        <v>87.432510061563434</v>
      </c>
      <c r="P592" s="371">
        <f t="shared" si="166"/>
        <v>87.432510061563434</v>
      </c>
      <c r="Q592" s="371">
        <f t="shared" si="167"/>
        <v>-90.155874385958626</v>
      </c>
      <c r="R592" s="12">
        <f t="shared" si="168"/>
        <v>89.844125614041374</v>
      </c>
      <c r="S592" s="57">
        <f t="shared" si="169"/>
        <v>7.9920990491404841E-3</v>
      </c>
      <c r="T592" s="12">
        <f t="shared" si="152"/>
        <v>87.432510061563434</v>
      </c>
    </row>
    <row r="593" spans="1:20" x14ac:dyDescent="0.25">
      <c r="A593" s="57">
        <f t="shared" si="153"/>
        <v>50.406659508495942</v>
      </c>
      <c r="B593" s="12">
        <f t="shared" si="170"/>
        <v>8.0224690255272169</v>
      </c>
      <c r="C593" s="57" t="str">
        <f t="shared" si="154"/>
        <v>-64.0143058135593-23441.0288496619i</v>
      </c>
      <c r="D593" s="57" t="str">
        <f t="shared" si="155"/>
        <v>3.8999999975227-3967.72979810161i</v>
      </c>
      <c r="E593" s="57" t="str">
        <f t="shared" si="156"/>
        <v>162.469374312278-0.0225476123486823i</v>
      </c>
      <c r="F593" s="57" t="str">
        <f t="shared" si="157"/>
        <v>3.83983983840121-8274.37799351171i</v>
      </c>
      <c r="G593" s="57" t="str">
        <f t="shared" si="158"/>
        <v>0.999999999625339-0.0000193561572440104i</v>
      </c>
      <c r="H593" s="57" t="str">
        <f t="shared" si="159"/>
        <v>165.000133106824+0.57386866021752i</v>
      </c>
      <c r="I593" s="57" t="str">
        <f t="shared" si="160"/>
        <v>15.182790669033-3851.48712978158i</v>
      </c>
      <c r="K593" s="57" t="str">
        <f t="shared" si="161"/>
        <v>0.0727263343302332-0.000259998328551774i</v>
      </c>
      <c r="L593" s="57" t="str">
        <f t="shared" si="162"/>
        <v>0.000125-62.5430280549909i</v>
      </c>
      <c r="M593" s="57" t="str">
        <f t="shared" si="163"/>
        <v>0.0015-30.1499217310686i</v>
      </c>
      <c r="N593" s="57">
        <f t="shared" si="164"/>
        <v>89.843533299772417</v>
      </c>
      <c r="O593" s="57">
        <f t="shared" si="165"/>
        <v>87.39956577541939</v>
      </c>
      <c r="P593" s="371">
        <f t="shared" si="166"/>
        <v>87.39956577541939</v>
      </c>
      <c r="Q593" s="371">
        <f t="shared" si="167"/>
        <v>-90.156466700227583</v>
      </c>
      <c r="R593" s="12">
        <f t="shared" si="168"/>
        <v>89.843533299772417</v>
      </c>
      <c r="S593" s="57">
        <f t="shared" si="169"/>
        <v>8.0224690255272166E-3</v>
      </c>
      <c r="T593" s="12">
        <f t="shared" si="152"/>
        <v>87.39956577541939</v>
      </c>
    </row>
    <row r="594" spans="1:20" x14ac:dyDescent="0.25">
      <c r="A594" s="57">
        <f t="shared" si="153"/>
        <v>50.598204814628225</v>
      </c>
      <c r="B594" s="12">
        <f t="shared" si="170"/>
        <v>8.0529544078242203</v>
      </c>
      <c r="C594" s="57" t="str">
        <f t="shared" si="154"/>
        <v>-64.0142983356605-23352.2882400392i</v>
      </c>
      <c r="D594" s="57" t="str">
        <f t="shared" si="155"/>
        <v>3.89999999750381-3952.70950273964i</v>
      </c>
      <c r="E594" s="57" t="str">
        <f t="shared" si="156"/>
        <v>162.469373073814-0.0226332880586409i</v>
      </c>
      <c r="F594" s="57" t="str">
        <f t="shared" si="157"/>
        <v>3.83983983839025-8243.0543874055i</v>
      </c>
      <c r="G594" s="57" t="str">
        <f t="shared" si="158"/>
        <v>0.999999999622486-0.0000194297106414822i</v>
      </c>
      <c r="H594" s="57" t="str">
        <f t="shared" si="159"/>
        <v>165.000134120358+0.576049362526701i</v>
      </c>
      <c r="I594" s="57" t="str">
        <f t="shared" si="160"/>
        <v>15.1827907134869-3836.90686030014i</v>
      </c>
      <c r="K594" s="57" t="str">
        <f t="shared" si="161"/>
        <v>0.0727263271849589-0.000260986296312249i</v>
      </c>
      <c r="L594" s="57" t="str">
        <f t="shared" si="162"/>
        <v>0.000125-62.3062642508376i</v>
      </c>
      <c r="M594" s="57" t="str">
        <f t="shared" si="163"/>
        <v>0.0015-30.0357857452366i</v>
      </c>
      <c r="N594" s="57">
        <f t="shared" si="164"/>
        <v>89.842938734805301</v>
      </c>
      <c r="O594" s="57">
        <f t="shared" si="165"/>
        <v>87.366621485778694</v>
      </c>
      <c r="P594" s="371">
        <f t="shared" si="166"/>
        <v>87.366621485778694</v>
      </c>
      <c r="Q594" s="371">
        <f t="shared" si="167"/>
        <v>-90.157061265194699</v>
      </c>
      <c r="R594" s="12">
        <f t="shared" si="168"/>
        <v>89.842938734805301</v>
      </c>
      <c r="S594" s="57">
        <f t="shared" si="169"/>
        <v>8.0529544078242199E-3</v>
      </c>
      <c r="T594" s="12">
        <f t="shared" si="152"/>
        <v>87.366621485778694</v>
      </c>
    </row>
    <row r="595" spans="1:20" x14ac:dyDescent="0.25">
      <c r="A595" s="57">
        <f t="shared" si="153"/>
        <v>50.790477992923819</v>
      </c>
      <c r="B595" s="12">
        <f t="shared" si="170"/>
        <v>8.083555634573953</v>
      </c>
      <c r="C595" s="57" t="str">
        <f t="shared" si="154"/>
        <v>-64.0142908008234-23263.8835609232i</v>
      </c>
      <c r="D595" s="57" t="str">
        <f t="shared" si="155"/>
        <v>3.89999999748483-3937.7460684309i</v>
      </c>
      <c r="E595" s="57" t="str">
        <f t="shared" si="156"/>
        <v>162.469371825919-0.0227192892765984i</v>
      </c>
      <c r="F595" s="57" t="str">
        <f t="shared" si="157"/>
        <v>3.83983983837921-8211.84936040405i</v>
      </c>
      <c r="G595" s="57" t="str">
        <f t="shared" si="158"/>
        <v>0.999999999619612-0.0000195035435418638i</v>
      </c>
      <c r="H595" s="57" t="str">
        <f t="shared" si="159"/>
        <v>165.00013514161+0.578238351520685i</v>
      </c>
      <c r="I595" s="57" t="str">
        <f t="shared" si="160"/>
        <v>15.1827907582794-3822.38178601205i</v>
      </c>
      <c r="K595" s="57" t="str">
        <f t="shared" si="161"/>
        <v>0.0727263199852789-0.000261978018053974i</v>
      </c>
      <c r="L595" s="57" t="str">
        <f t="shared" si="162"/>
        <v>0.000125-62.0703967432136i</v>
      </c>
      <c r="M595" s="57" t="str">
        <f t="shared" si="163"/>
        <v>0.0015-29.9220818342664i</v>
      </c>
      <c r="N595" s="57">
        <f t="shared" si="164"/>
        <v>89.842341910588544</v>
      </c>
      <c r="O595" s="57">
        <f t="shared" si="165"/>
        <v>87.333677192614672</v>
      </c>
      <c r="P595" s="371">
        <f t="shared" si="166"/>
        <v>87.333677192614672</v>
      </c>
      <c r="Q595" s="371">
        <f t="shared" si="167"/>
        <v>-90.157658089411456</v>
      </c>
      <c r="R595" s="12">
        <f t="shared" si="168"/>
        <v>89.842341910588544</v>
      </c>
      <c r="S595" s="57">
        <f t="shared" si="169"/>
        <v>8.0835556345739534E-3</v>
      </c>
      <c r="T595" s="12">
        <f t="shared" si="152"/>
        <v>87.333677192614672</v>
      </c>
    </row>
    <row r="596" spans="1:20" x14ac:dyDescent="0.25">
      <c r="A596" s="57">
        <f t="shared" si="153"/>
        <v>50.983481809296933</v>
      </c>
      <c r="B596" s="12">
        <f t="shared" si="170"/>
        <v>8.1142731459853348</v>
      </c>
      <c r="C596" s="57" t="str">
        <f t="shared" si="154"/>
        <v>-64.0142832086147-23175.813540583i</v>
      </c>
      <c r="D596" s="57" t="str">
        <f t="shared" si="155"/>
        <v>3.89999999746567-3922.83927992134i</v>
      </c>
      <c r="E596" s="57" t="str">
        <f t="shared" si="156"/>
        <v>162.469370568523-0.0228056172388002i</v>
      </c>
      <c r="F596" s="57" t="str">
        <f t="shared" si="157"/>
        <v>3.8398398383681-8180.76246361258i</v>
      </c>
      <c r="G596" s="57" t="str">
        <f t="shared" si="158"/>
        <v>0.999999999616715-0.0000195776570072662i</v>
      </c>
      <c r="H596" s="57" t="str">
        <f t="shared" si="159"/>
        <v>165.000136170638+0.58043565868905i</v>
      </c>
      <c r="I596" s="57" t="str">
        <f t="shared" si="160"/>
        <v>15.1827908034128-3807.91169796921i</v>
      </c>
      <c r="K596" s="57" t="str">
        <f t="shared" si="161"/>
        <v>0.0727263127307791-0.000262973508038688i</v>
      </c>
      <c r="L596" s="57" t="str">
        <f t="shared" si="162"/>
        <v>0.000125-61.8354221390849i</v>
      </c>
      <c r="M596" s="57" t="str">
        <f t="shared" si="163"/>
        <v>0.0015-29.808808362489i</v>
      </c>
      <c r="N596" s="57">
        <f t="shared" si="164"/>
        <v>89.841742818538066</v>
      </c>
      <c r="O596" s="57">
        <f t="shared" si="165"/>
        <v>87.300732895900595</v>
      </c>
      <c r="P596" s="371">
        <f t="shared" si="166"/>
        <v>87.300732895900595</v>
      </c>
      <c r="Q596" s="371">
        <f t="shared" si="167"/>
        <v>-90.158257181461934</v>
      </c>
      <c r="R596" s="12">
        <f t="shared" si="168"/>
        <v>89.841742818538066</v>
      </c>
      <c r="S596" s="57">
        <f t="shared" si="169"/>
        <v>8.1142731459853349E-3</v>
      </c>
      <c r="T596" s="12">
        <f t="shared" si="152"/>
        <v>87.300732895900595</v>
      </c>
    </row>
    <row r="597" spans="1:20" x14ac:dyDescent="0.25">
      <c r="A597" s="57">
        <f t="shared" si="153"/>
        <v>51.177219040172261</v>
      </c>
      <c r="B597" s="12">
        <f t="shared" si="170"/>
        <v>8.1451073839400792</v>
      </c>
      <c r="C597" s="57" t="str">
        <f t="shared" si="154"/>
        <v>-64.0142755585968-23088.0769121014i</v>
      </c>
      <c r="D597" s="57" t="str">
        <f t="shared" si="155"/>
        <v>3.89999999744639-3907.98892277181i</v>
      </c>
      <c r="E597" s="57" t="str">
        <f t="shared" si="156"/>
        <v>162.469369301552-0.0228922731861923i</v>
      </c>
      <c r="F597" s="57" t="str">
        <f t="shared" si="157"/>
        <v>3.83983983835688-8149.79324983561i</v>
      </c>
      <c r="G597" s="57" t="str">
        <f t="shared" si="158"/>
        <v>0.999999999613797-0.0000196520521038365i</v>
      </c>
      <c r="H597" s="57" t="str">
        <f t="shared" si="159"/>
        <v>165.000137207502+0.58264131564105i</v>
      </c>
      <c r="I597" s="57" t="str">
        <f t="shared" si="160"/>
        <v>15.18279084889-3793.49638801456i</v>
      </c>
      <c r="K597" s="57" t="str">
        <f t="shared" si="161"/>
        <v>0.0727263054210415-0.000263972780582281i</v>
      </c>
      <c r="L597" s="57" t="str">
        <f t="shared" si="162"/>
        <v>0.000125-61.6013370582637i</v>
      </c>
      <c r="M597" s="57" t="str">
        <f t="shared" si="163"/>
        <v>0.0015-29.6959637004274i</v>
      </c>
      <c r="N597" s="57">
        <f t="shared" si="164"/>
        <v>89.841141450037213</v>
      </c>
      <c r="O597" s="57">
        <f t="shared" si="165"/>
        <v>87.267788595609218</v>
      </c>
      <c r="P597" s="371">
        <f t="shared" si="166"/>
        <v>87.267788595609218</v>
      </c>
      <c r="Q597" s="371">
        <f t="shared" si="167"/>
        <v>-90.158858549962787</v>
      </c>
      <c r="R597" s="12">
        <f t="shared" si="168"/>
        <v>89.841141450037213</v>
      </c>
      <c r="S597" s="57">
        <f t="shared" si="169"/>
        <v>8.1451073839400798E-3</v>
      </c>
      <c r="T597" s="12">
        <f t="shared" si="152"/>
        <v>87.267788595609218</v>
      </c>
    </row>
    <row r="598" spans="1:20" x14ac:dyDescent="0.25">
      <c r="A598" s="57">
        <f t="shared" si="153"/>
        <v>51.37169247252492</v>
      </c>
      <c r="B598" s="12">
        <f t="shared" si="170"/>
        <v>8.1760587919990524</v>
      </c>
      <c r="C598" s="57" t="str">
        <f t="shared" si="154"/>
        <v>-64.0142678503312-23000.6724133583i</v>
      </c>
      <c r="D598" s="57" t="str">
        <f t="shared" si="155"/>
        <v>3.89999999742693-3893.19478335496i</v>
      </c>
      <c r="E598" s="57" t="str">
        <f t="shared" si="156"/>
        <v>162.469368024936-0.02297925836441i</v>
      </c>
      <c r="F598" s="57" t="str">
        <f t="shared" si="157"/>
        <v>3.8398398383456-8118.94127357064i</v>
      </c>
      <c r="G598" s="57" t="str">
        <f t="shared" si="158"/>
        <v>0.999999999610856-0.0000197267299017731i</v>
      </c>
      <c r="H598" s="57" t="str">
        <f t="shared" si="159"/>
        <v>165.000138252262+0.58485535410605i</v>
      </c>
      <c r="I598" s="57" t="str">
        <f t="shared" si="160"/>
        <v>15.1827908947135-3779.13564877904i</v>
      </c>
      <c r="K598" s="57" t="str">
        <f t="shared" si="161"/>
        <v>0.0727262980556456-0.000264975850055012i</v>
      </c>
      <c r="L598" s="57" t="str">
        <f t="shared" si="162"/>
        <v>0.000125-61.3681381333568i</v>
      </c>
      <c r="M598" s="57" t="str">
        <f t="shared" si="163"/>
        <v>0.0015-29.5835462247732i</v>
      </c>
      <c r="N598" s="57">
        <f t="shared" si="164"/>
        <v>89.840537796436649</v>
      </c>
      <c r="O598" s="57">
        <f t="shared" si="165"/>
        <v>87.234844291713628</v>
      </c>
      <c r="P598" s="371">
        <f t="shared" si="166"/>
        <v>87.234844291713628</v>
      </c>
      <c r="Q598" s="371">
        <f t="shared" si="167"/>
        <v>-90.159462203563351</v>
      </c>
      <c r="R598" s="12">
        <f t="shared" si="168"/>
        <v>89.840537796436649</v>
      </c>
      <c r="S598" s="57">
        <f t="shared" si="169"/>
        <v>8.1760587919990531E-3</v>
      </c>
      <c r="T598" s="12">
        <f t="shared" si="152"/>
        <v>87.234844291713628</v>
      </c>
    </row>
    <row r="599" spans="1:20" x14ac:dyDescent="0.25">
      <c r="A599" s="57">
        <f t="shared" si="153"/>
        <v>51.566904903920516</v>
      </c>
      <c r="B599" s="12">
        <f t="shared" si="170"/>
        <v>8.2071278154086489</v>
      </c>
      <c r="C599" s="57" t="str">
        <f t="shared" si="154"/>
        <v>-64.0142600833736-22913.5987870101i</v>
      </c>
      <c r="D599" s="57" t="str">
        <f t="shared" si="155"/>
        <v>3.89999999740733-3878.45664885209i</v>
      </c>
      <c r="E599" s="57" t="str">
        <f t="shared" si="156"/>
        <v>162.469366738598-0.023066574023825i</v>
      </c>
      <c r="F599" s="57" t="str">
        <f t="shared" si="157"/>
        <v>3.83983983833421-8088.2060910016i</v>
      </c>
      <c r="G599" s="57" t="str">
        <f t="shared" si="158"/>
        <v>0.999999999607893-0.0000198016914753411i</v>
      </c>
      <c r="H599" s="57" t="str">
        <f t="shared" si="159"/>
        <v>165.000139304975+0.587077805933991i</v>
      </c>
      <c r="I599" s="57" t="str">
        <f t="shared" si="160"/>
        <v>15.1827909408859-3764.82927367853i</v>
      </c>
      <c r="K599" s="57" t="str">
        <f t="shared" si="161"/>
        <v>0.0727262906341686-0.00026598273088171i</v>
      </c>
      <c r="L599" s="57" t="str">
        <f t="shared" si="162"/>
        <v>0.000125-61.1358220097198i</v>
      </c>
      <c r="M599" s="57" t="str">
        <f t="shared" si="163"/>
        <v>0.0015-29.4715543183634i</v>
      </c>
      <c r="N599" s="57">
        <f t="shared" si="164"/>
        <v>89.839931849054096</v>
      </c>
      <c r="O599" s="57">
        <f t="shared" si="165"/>
        <v>87.201899984186156</v>
      </c>
      <c r="P599" s="371">
        <f t="shared" si="166"/>
        <v>87.201899984186156</v>
      </c>
      <c r="Q599" s="371">
        <f t="shared" si="167"/>
        <v>-90.160068150945904</v>
      </c>
      <c r="R599" s="12">
        <f t="shared" si="168"/>
        <v>89.839931849054096</v>
      </c>
      <c r="S599" s="57">
        <f t="shared" si="169"/>
        <v>8.2071278154086484E-3</v>
      </c>
      <c r="T599" s="12">
        <f t="shared" si="152"/>
        <v>87.201899984186156</v>
      </c>
    </row>
    <row r="600" spans="1:20" x14ac:dyDescent="0.25">
      <c r="A600" s="57">
        <f t="shared" si="153"/>
        <v>51.762859142555421</v>
      </c>
      <c r="B600" s="12">
        <f t="shared" si="170"/>
        <v>8.2383149011072021</v>
      </c>
      <c r="C600" s="57" t="str">
        <f t="shared" si="154"/>
        <v>-64.0142522572754-22826.8547804735i</v>
      </c>
      <c r="D600" s="57" t="str">
        <f t="shared" si="155"/>
        <v>3.8999999973876-3863.77430725022i</v>
      </c>
      <c r="E600" s="57" t="str">
        <f t="shared" si="156"/>
        <v>162.469365442466-0.023154221419551i</v>
      </c>
      <c r="F600" s="57" t="str">
        <f t="shared" si="157"/>
        <v>3.83983983832275-8057.5872599926i</v>
      </c>
      <c r="G600" s="57" t="str">
        <f t="shared" si="158"/>
        <v>0.999999999604907-0.0000198769379028881i</v>
      </c>
      <c r="H600" s="57" t="str">
        <f t="shared" si="159"/>
        <v>165.000140365705+0.589308703095837i</v>
      </c>
      <c r="I600" s="57" t="str">
        <f t="shared" si="160"/>
        <v>15.1827909874098-3750.57705691109i</v>
      </c>
      <c r="K600" s="57" t="str">
        <f t="shared" si="161"/>
        <v>0.0727262831561822-0.000266993437541961i</v>
      </c>
      <c r="L600" s="57" t="str">
        <f t="shared" si="162"/>
        <v>0.000125-60.9043853454072i</v>
      </c>
      <c r="M600" s="57" t="str">
        <f t="shared" si="163"/>
        <v>0.0015-29.3599863701568i</v>
      </c>
      <c r="N600" s="57">
        <f t="shared" si="164"/>
        <v>89.839323599174406</v>
      </c>
      <c r="O600" s="57">
        <f t="shared" si="165"/>
        <v>87.168955672999147</v>
      </c>
      <c r="P600" s="371">
        <f t="shared" si="166"/>
        <v>87.168955672999147</v>
      </c>
      <c r="Q600" s="371">
        <f t="shared" si="167"/>
        <v>-90.160676400825594</v>
      </c>
      <c r="R600" s="12">
        <f t="shared" si="168"/>
        <v>89.839323599174406</v>
      </c>
      <c r="S600" s="57">
        <f t="shared" si="169"/>
        <v>8.2383149011072028E-3</v>
      </c>
      <c r="T600" s="12">
        <f t="shared" si="152"/>
        <v>87.168955672999147</v>
      </c>
    </row>
    <row r="601" spans="1:20" x14ac:dyDescent="0.25">
      <c r="A601" s="57">
        <f t="shared" si="153"/>
        <v>51.959558007297133</v>
      </c>
      <c r="B601" s="12">
        <f t="shared" si="170"/>
        <v>8.2696204977314096</v>
      </c>
      <c r="C601" s="57" t="str">
        <f t="shared" si="154"/>
        <v>-64.0142443715874-22740.4391459068i</v>
      </c>
      <c r="D601" s="57" t="str">
        <f t="shared" si="155"/>
        <v>3.89999999736769-3849.14754733891i</v>
      </c>
      <c r="E601" s="57" t="str">
        <f t="shared" si="156"/>
        <v>162.469364136465-0.0232422018114658i</v>
      </c>
      <c r="F601" s="57" t="str">
        <f t="shared" si="157"/>
        <v>3.83983983831119-8027.08434008146i</v>
      </c>
      <c r="G601" s="57" t="str">
        <f t="shared" si="158"/>
        <v>0.999999999601899-0.000019952470266859i</v>
      </c>
      <c r="H601" s="57" t="str">
        <f t="shared" si="159"/>
        <v>165.000141434512+0.591548077684054i</v>
      </c>
      <c r="I601" s="57" t="str">
        <f t="shared" si="160"/>
        <v>15.182791034288-3736.37879345378i</v>
      </c>
      <c r="K601" s="57" t="str">
        <f t="shared" si="161"/>
        <v>0.0727262756212565-0.000268007984570348i</v>
      </c>
      <c r="L601" s="57" t="str">
        <f t="shared" si="162"/>
        <v>0.000125-60.6738248111252i</v>
      </c>
      <c r="M601" s="57" t="str">
        <f t="shared" si="163"/>
        <v>0.0015-29.248840775211i</v>
      </c>
      <c r="N601" s="57">
        <f t="shared" si="164"/>
        <v>89.838713038049221</v>
      </c>
      <c r="O601" s="57">
        <f t="shared" si="165"/>
        <v>87.136011358124748</v>
      </c>
      <c r="P601" s="371">
        <f t="shared" si="166"/>
        <v>87.136011358124748</v>
      </c>
      <c r="Q601" s="371">
        <f t="shared" si="167"/>
        <v>-90.161286961950779</v>
      </c>
      <c r="R601" s="12">
        <f t="shared" si="168"/>
        <v>89.838713038049221</v>
      </c>
      <c r="S601" s="57">
        <f t="shared" si="169"/>
        <v>8.26962049773141E-3</v>
      </c>
      <c r="T601" s="12">
        <f t="shared" si="152"/>
        <v>87.136011358124748</v>
      </c>
    </row>
    <row r="602" spans="1:20" x14ac:dyDescent="0.25">
      <c r="A602" s="57">
        <f t="shared" si="153"/>
        <v>52.157004327724856</v>
      </c>
      <c r="B602" s="12">
        <f t="shared" si="170"/>
        <v>8.3010450556227884</v>
      </c>
      <c r="C602" s="57" t="str">
        <f t="shared" si="154"/>
        <v>-64.0142364258572-22654.3506401923i</v>
      </c>
      <c r="D602" s="57" t="str">
        <f t="shared" si="155"/>
        <v>3.89999999734766-3834.57615870732i</v>
      </c>
      <c r="E602" s="57" t="str">
        <f t="shared" si="156"/>
        <v>162.46936282052-0.0233305164642243i</v>
      </c>
      <c r="F602" s="57" t="str">
        <f t="shared" si="157"/>
        <v>3.83983983829954-7996.69689247342i</v>
      </c>
      <c r="G602" s="57" t="str">
        <f t="shared" si="158"/>
        <v>0.999999999598868-0.0000200282896538123i</v>
      </c>
      <c r="H602" s="57" t="str">
        <f t="shared" si="159"/>
        <v>165.000142511458+0.593795961913064i</v>
      </c>
      <c r="I602" s="57" t="str">
        <f t="shared" si="160"/>
        <v>15.1827910815232-3722.23427905981i</v>
      </c>
      <c r="K602" s="57" t="str">
        <f t="shared" si="161"/>
        <v>0.0727262680289584-0.000269026386556645i</v>
      </c>
      <c r="L602" s="57" t="str">
        <f t="shared" si="162"/>
        <v>0.000125-60.4441370901824i</v>
      </c>
      <c r="M602" s="57" t="str">
        <f t="shared" si="163"/>
        <v>0.0015-29.1381159346593i</v>
      </c>
      <c r="N602" s="57">
        <f t="shared" si="164"/>
        <v>89.838100156897013</v>
      </c>
      <c r="O602" s="57">
        <f t="shared" si="165"/>
        <v>87.103067039534977</v>
      </c>
      <c r="P602" s="371">
        <f t="shared" si="166"/>
        <v>87.103067039534977</v>
      </c>
      <c r="Q602" s="371">
        <f t="shared" si="167"/>
        <v>-90.161899843102987</v>
      </c>
      <c r="R602" s="12">
        <f t="shared" si="168"/>
        <v>89.838100156897013</v>
      </c>
      <c r="S602" s="57">
        <f t="shared" si="169"/>
        <v>8.3010450556227876E-3</v>
      </c>
      <c r="T602" s="12">
        <f t="shared" si="152"/>
        <v>87.103067039534977</v>
      </c>
    </row>
    <row r="603" spans="1:20" x14ac:dyDescent="0.25">
      <c r="A603" s="57">
        <f t="shared" si="153"/>
        <v>52.355200944170207</v>
      </c>
      <c r="B603" s="12">
        <f t="shared" si="170"/>
        <v>8.3325890268341549</v>
      </c>
      <c r="C603" s="57" t="str">
        <f t="shared" si="154"/>
        <v>-64.0142284196271-22568.588024918i</v>
      </c>
      <c r="D603" s="57" t="str">
        <f t="shared" si="155"/>
        <v>3.89999999732744-3820.05993174115i</v>
      </c>
      <c r="E603" s="57" t="str">
        <f t="shared" si="156"/>
        <v>162.469361494555-0.0234191666472739i</v>
      </c>
      <c r="F603" s="57" t="str">
        <f t="shared" si="157"/>
        <v>3.83983983828783-7966.42448003489i</v>
      </c>
      <c r="G603" s="57" t="str">
        <f t="shared" si="158"/>
        <v>0.999999999595813-0.0000201043971544355i</v>
      </c>
      <c r="H603" s="57" t="str">
        <f t="shared" si="159"/>
        <v>165.000143596603+0.596052388119692i</v>
      </c>
      <c r="I603" s="57" t="str">
        <f t="shared" si="160"/>
        <v>15.182791129118-3708.14331025557i</v>
      </c>
      <c r="K603" s="57" t="str">
        <f t="shared" si="161"/>
        <v>0.072726260378851-0.000270048658146019i</v>
      </c>
      <c r="L603" s="57" t="str">
        <f t="shared" si="162"/>
        <v>0.000125-60.2153188784442i</v>
      </c>
      <c r="M603" s="57" t="str">
        <f t="shared" si="163"/>
        <v>0.0015-29.0278102556877i</v>
      </c>
      <c r="N603" s="57">
        <f t="shared" si="164"/>
        <v>89.83748494690289</v>
      </c>
      <c r="O603" s="57">
        <f t="shared" si="165"/>
        <v>87.070122717201514</v>
      </c>
      <c r="P603" s="371">
        <f t="shared" si="166"/>
        <v>87.070122717201514</v>
      </c>
      <c r="Q603" s="371">
        <f t="shared" si="167"/>
        <v>-90.16251505309711</v>
      </c>
      <c r="R603" s="12">
        <f t="shared" si="168"/>
        <v>89.83748494690289</v>
      </c>
      <c r="S603" s="57">
        <f t="shared" si="169"/>
        <v>8.3325890268341543E-3</v>
      </c>
      <c r="T603" s="12">
        <f t="shared" si="152"/>
        <v>87.070122717201514</v>
      </c>
    </row>
    <row r="604" spans="1:20" x14ac:dyDescent="0.25">
      <c r="A604" s="57">
        <f t="shared" si="153"/>
        <v>52.554150707758055</v>
      </c>
      <c r="B604" s="12">
        <f t="shared" si="170"/>
        <v>8.364252865136125</v>
      </c>
      <c r="C604" s="57" t="str">
        <f t="shared" si="154"/>
        <v>-64.0142203524362-22483.1500663597i</v>
      </c>
      <c r="D604" s="57" t="str">
        <f t="shared" si="155"/>
        <v>3.8999999973071-3805.59865761957i</v>
      </c>
      <c r="E604" s="57" t="str">
        <f t="shared" si="156"/>
        <v>162.469360158494-0.0235081536348856i</v>
      </c>
      <c r="F604" s="57" t="str">
        <f t="shared" si="157"/>
        <v>3.839839838276-7936.26666728701i</v>
      </c>
      <c r="G604" s="57" t="str">
        <f t="shared" si="158"/>
        <v>0.999999999592736-0.0000201807938635602i</v>
      </c>
      <c r="H604" s="57" t="str">
        <f t="shared" si="159"/>
        <v>165.000144690011+0.59831738876366i</v>
      </c>
      <c r="I604" s="57" t="str">
        <f t="shared" si="160"/>
        <v>15.1827911770752-3694.10568433776i</v>
      </c>
      <c r="K604" s="57" t="str">
        <f t="shared" si="161"/>
        <v>0.0727262526704941-0.000271074814039249i</v>
      </c>
      <c r="L604" s="57" t="str">
        <f t="shared" si="162"/>
        <v>0.000125-59.9873668842838i</v>
      </c>
      <c r="M604" s="57" t="str">
        <f t="shared" si="163"/>
        <v>0.0015-28.917922151512i</v>
      </c>
      <c r="N604" s="57">
        <f t="shared" si="164"/>
        <v>89.836867399218477</v>
      </c>
      <c r="O604" s="57">
        <f t="shared" si="165"/>
        <v>87.037178391095836</v>
      </c>
      <c r="P604" s="371">
        <f t="shared" si="166"/>
        <v>87.037178391095836</v>
      </c>
      <c r="Q604" s="371">
        <f t="shared" si="167"/>
        <v>-90.163132600781523</v>
      </c>
      <c r="R604" s="12">
        <f t="shared" si="168"/>
        <v>89.836867399218477</v>
      </c>
      <c r="S604" s="57">
        <f t="shared" si="169"/>
        <v>8.364252865136125E-3</v>
      </c>
      <c r="T604" s="12">
        <f t="shared" si="152"/>
        <v>87.037178391095836</v>
      </c>
    </row>
    <row r="605" spans="1:20" x14ac:dyDescent="0.25">
      <c r="A605" s="57">
        <f t="shared" si="153"/>
        <v>52.753856480447531</v>
      </c>
      <c r="B605" s="12">
        <f t="shared" si="170"/>
        <v>8.3960370260236417</v>
      </c>
      <c r="C605" s="57" t="str">
        <f t="shared" si="154"/>
        <v>-64.0142122238198-22398.0355354636i</v>
      </c>
      <c r="D605" s="57" t="str">
        <f t="shared" si="155"/>
        <v>3.8999999972866-3791.19212831232i</v>
      </c>
      <c r="E605" s="57" t="str">
        <f t="shared" si="156"/>
        <v>162.46935881226-0.0235974787061575i</v>
      </c>
      <c r="F605" s="57" t="str">
        <f t="shared" si="157"/>
        <v>3.8398398382641-7906.22302039955i</v>
      </c>
      <c r="G605" s="57" t="str">
        <f t="shared" si="158"/>
        <v>0.999999999589634-0.0000202574808801789i</v>
      </c>
      <c r="H605" s="57" t="str">
        <f t="shared" si="159"/>
        <v>165.000145791746+0.600590996428033i</v>
      </c>
      <c r="I605" s="57" t="str">
        <f t="shared" si="160"/>
        <v>15.1827912253977-3680.12119937045i</v>
      </c>
      <c r="K605" s="57" t="str">
        <f t="shared" si="161"/>
        <v>0.0727262449034435-0.000272104868992931i</v>
      </c>
      <c r="L605" s="57" t="str">
        <f t="shared" si="162"/>
        <v>0.000125-59.7602778285354i</v>
      </c>
      <c r="M605" s="57" t="str">
        <f t="shared" si="163"/>
        <v>0.0015-28.8084500413548i</v>
      </c>
      <c r="N605" s="57">
        <f t="shared" si="164"/>
        <v>89.836247504961747</v>
      </c>
      <c r="O605" s="57">
        <f t="shared" si="165"/>
        <v>87.004234061189138</v>
      </c>
      <c r="P605" s="371">
        <f t="shared" si="166"/>
        <v>87.004234061189138</v>
      </c>
      <c r="Q605" s="371">
        <f t="shared" si="167"/>
        <v>-90.163752495038253</v>
      </c>
      <c r="R605" s="12">
        <f t="shared" si="168"/>
        <v>89.836247504961747</v>
      </c>
      <c r="S605" s="57">
        <f t="shared" si="169"/>
        <v>8.3960370260236419E-3</v>
      </c>
      <c r="T605" s="12">
        <f t="shared" si="152"/>
        <v>87.004234061189138</v>
      </c>
    </row>
    <row r="606" spans="1:20" x14ac:dyDescent="0.25">
      <c r="A606" s="57">
        <f t="shared" si="153"/>
        <v>52.954321135073236</v>
      </c>
      <c r="B606" s="12">
        <f t="shared" si="170"/>
        <v>8.4279419667225319</v>
      </c>
      <c r="C606" s="57" t="str">
        <f t="shared" si="154"/>
        <v>-64.0142040333101-22313.2432078289i</v>
      </c>
      <c r="D606" s="57" t="str">
        <f t="shared" si="155"/>
        <v>3.89999999726593-3776.84013657662i</v>
      </c>
      <c r="E606" s="57" t="str">
        <f t="shared" si="156"/>
        <v>162.469357455775-0.0236871431450375i</v>
      </c>
      <c r="F606" s="57" t="str">
        <f t="shared" si="157"/>
        <v>3.83983983825211-7876.29310718455i</v>
      </c>
      <c r="G606" s="57" t="str">
        <f t="shared" si="158"/>
        <v>0.99999999958651-0.00002033445930746i</v>
      </c>
      <c r="H606" s="57" t="str">
        <f t="shared" si="159"/>
        <v>165.000146901868+0.602873243819689i</v>
      </c>
      <c r="I606" s="57" t="str">
        <f t="shared" si="160"/>
        <v>15.182791274088-3666.18965418206i</v>
      </c>
      <c r="K606" s="57" t="str">
        <f t="shared" si="161"/>
        <v>0.0727262370772535-0.000273138837819701i</v>
      </c>
      <c r="L606" s="57" t="str">
        <f t="shared" si="162"/>
        <v>0.000125-59.5340484444467i</v>
      </c>
      <c r="M606" s="57" t="str">
        <f t="shared" si="163"/>
        <v>0.0015-28.6993923504232i</v>
      </c>
      <c r="N606" s="57">
        <f t="shared" si="164"/>
        <v>89.83562525521701</v>
      </c>
      <c r="O606" s="57">
        <f t="shared" si="165"/>
        <v>86.9712897274526</v>
      </c>
      <c r="P606" s="371">
        <f t="shared" si="166"/>
        <v>86.9712897274526</v>
      </c>
      <c r="Q606" s="371">
        <f t="shared" si="167"/>
        <v>-90.16437474478299</v>
      </c>
      <c r="R606" s="12">
        <f t="shared" si="168"/>
        <v>89.83562525521701</v>
      </c>
      <c r="S606" s="57">
        <f t="shared" si="169"/>
        <v>8.4279419667225314E-3</v>
      </c>
      <c r="T606" s="12">
        <f t="shared" si="152"/>
        <v>86.9712897274526</v>
      </c>
    </row>
    <row r="607" spans="1:20" x14ac:dyDescent="0.25">
      <c r="A607" s="57">
        <f t="shared" si="153"/>
        <v>53.155547555386512</v>
      </c>
      <c r="B607" s="12">
        <f t="shared" si="170"/>
        <v>8.4599681461960774</v>
      </c>
      <c r="C607" s="57" t="str">
        <f t="shared" si="154"/>
        <v>-64.0141957804368-22228.7718636894i</v>
      </c>
      <c r="D607" s="57" t="str">
        <f t="shared" si="155"/>
        <v>3.89999999724512-3762.54247595427i</v>
      </c>
      <c r="E607" s="57" t="str">
        <f t="shared" si="156"/>
        <v>162.469356088963-0.0237771482403564i</v>
      </c>
      <c r="F607" s="57" t="str">
        <f t="shared" si="157"/>
        <v>3.83983983824001-7846.47649709014i</v>
      </c>
      <c r="G607" s="57" t="str">
        <f t="shared" si="158"/>
        <v>0.999999999583361-0.0000204117302527641i</v>
      </c>
      <c r="H607" s="57" t="str">
        <f t="shared" si="159"/>
        <v>165.000148020444+0.605164163769802i</v>
      </c>
      <c r="I607" s="57" t="str">
        <f t="shared" si="160"/>
        <v>15.182791323149-3652.31084836268i</v>
      </c>
      <c r="K607" s="57" t="str">
        <f t="shared" si="161"/>
        <v>0.0727262291914728-0.00027417673538843i</v>
      </c>
      <c r="L607" s="57" t="str">
        <f t="shared" si="162"/>
        <v>0.000125-59.3086754776316i</v>
      </c>
      <c r="M607" s="57" t="str">
        <f t="shared" si="163"/>
        <v>0.0015-28.5907475098857i</v>
      </c>
      <c r="N607" s="57">
        <f t="shared" si="164"/>
        <v>89.835000641034668</v>
      </c>
      <c r="O607" s="57">
        <f t="shared" si="165"/>
        <v>86.938345389857048</v>
      </c>
      <c r="P607" s="371">
        <f t="shared" si="166"/>
        <v>86.938345389857048</v>
      </c>
      <c r="Q607" s="371">
        <f t="shared" si="167"/>
        <v>-90.164999358965332</v>
      </c>
      <c r="R607" s="12">
        <f t="shared" si="168"/>
        <v>89.835000641034668</v>
      </c>
      <c r="S607" s="57">
        <f t="shared" si="169"/>
        <v>8.4599681461960778E-3</v>
      </c>
      <c r="T607" s="12">
        <f t="shared" si="152"/>
        <v>86.938345389857048</v>
      </c>
    </row>
    <row r="608" spans="1:20" x14ac:dyDescent="0.25">
      <c r="A608" s="57">
        <f t="shared" si="153"/>
        <v>53.357538636096983</v>
      </c>
      <c r="B608" s="12">
        <f t="shared" si="170"/>
        <v>8.4921160251516223</v>
      </c>
      <c r="C608" s="57" t="str">
        <f t="shared" si="154"/>
        <v>-64.014187464725-22144.6202878962i</v>
      </c>
      <c r="D608" s="57" t="str">
        <f t="shared" si="155"/>
        <v>3.89999999722415-3748.29894076861i</v>
      </c>
      <c r="E608" s="57" t="str">
        <f t="shared" si="156"/>
        <v>162.469354711742-0.0238674952858251i</v>
      </c>
      <c r="F608" s="57" t="str">
        <f t="shared" si="157"/>
        <v>3.83983983822783-7816.7727611944i</v>
      </c>
      <c r="G608" s="57" t="str">
        <f t="shared" si="158"/>
        <v>0.999999999580189-0.0000204892948276596i</v>
      </c>
      <c r="H608" s="57" t="str">
        <f t="shared" si="159"/>
        <v>165.000149147537+0.607463789234309i</v>
      </c>
      <c r="I608" s="57" t="str">
        <f t="shared" si="160"/>
        <v>15.1827913725838-3638.48458226103i</v>
      </c>
      <c r="K608" s="57" t="str">
        <f t="shared" si="161"/>
        <v>0.0727262212456481-0.000275218576624457i</v>
      </c>
      <c r="L608" s="57" t="str">
        <f t="shared" si="162"/>
        <v>0.000125-59.0841556860246i</v>
      </c>
      <c r="M608" s="57" t="str">
        <f t="shared" si="163"/>
        <v>0.0015-28.4825139568496i</v>
      </c>
      <c r="N608" s="57">
        <f t="shared" si="164"/>
        <v>89.834373653431115</v>
      </c>
      <c r="O608" s="57">
        <f t="shared" si="165"/>
        <v>86.90540104837298</v>
      </c>
      <c r="P608" s="371">
        <f t="shared" si="166"/>
        <v>86.90540104837298</v>
      </c>
      <c r="Q608" s="371">
        <f t="shared" si="167"/>
        <v>-90.165626346568885</v>
      </c>
      <c r="R608" s="12">
        <f t="shared" si="168"/>
        <v>89.834373653431115</v>
      </c>
      <c r="S608" s="57">
        <f t="shared" si="169"/>
        <v>8.492116025151623E-3</v>
      </c>
      <c r="T608" s="12">
        <f t="shared" si="152"/>
        <v>86.90540104837298</v>
      </c>
    </row>
    <row r="609" spans="1:20" x14ac:dyDescent="0.25">
      <c r="A609" s="57">
        <f t="shared" si="153"/>
        <v>53.560297282914156</v>
      </c>
      <c r="B609" s="12">
        <f t="shared" si="170"/>
        <v>8.5243860660471995</v>
      </c>
      <c r="C609" s="57" t="str">
        <f t="shared" si="154"/>
        <v>-64.0141790856947-22060.787269901i</v>
      </c>
      <c r="D609" s="57" t="str">
        <f t="shared" si="155"/>
        <v>3.899999997203-3734.10932612161i</v>
      </c>
      <c r="E609" s="57" t="str">
        <f t="shared" si="156"/>
        <v>162.469353324036-0.0239581855800523i</v>
      </c>
      <c r="F609" s="57" t="str">
        <f t="shared" si="157"/>
        <v>3.83983983821556-7787.18147219911i</v>
      </c>
      <c r="G609" s="57" t="str">
        <f t="shared" si="158"/>
        <v>0.999999999576992-0.0000205671541479389i</v>
      </c>
      <c r="H609" s="57" t="str">
        <f t="shared" si="159"/>
        <v>165.000150283213+0.60977215329437i</v>
      </c>
      <c r="I609" s="57" t="str">
        <f t="shared" si="160"/>
        <v>15.1827914223948-3624.71065698163i</v>
      </c>
      <c r="K609" s="57" t="str">
        <f t="shared" si="161"/>
        <v>0.072726213239322-0.000276264376509781i</v>
      </c>
      <c r="L609" s="57" t="str">
        <f t="shared" si="162"/>
        <v>0.000125-58.8604858398333i</v>
      </c>
      <c r="M609" s="57" t="str">
        <f t="shared" si="163"/>
        <v>0.0015-28.3746901343391i</v>
      </c>
      <c r="N609" s="57">
        <f t="shared" si="164"/>
        <v>89.83374428338864</v>
      </c>
      <c r="O609" s="57">
        <f t="shared" si="165"/>
        <v>86.872456702970936</v>
      </c>
      <c r="P609" s="371">
        <f t="shared" si="166"/>
        <v>86.872456702970936</v>
      </c>
      <c r="Q609" s="371">
        <f t="shared" si="167"/>
        <v>-90.16625571661136</v>
      </c>
      <c r="R609" s="12">
        <f t="shared" si="168"/>
        <v>89.83374428338864</v>
      </c>
      <c r="S609" s="57">
        <f t="shared" si="169"/>
        <v>8.5243860660471991E-3</v>
      </c>
      <c r="T609" s="12">
        <f t="shared" si="152"/>
        <v>86.872456702970936</v>
      </c>
    </row>
    <row r="610" spans="1:20" x14ac:dyDescent="0.25">
      <c r="A610" s="57">
        <f t="shared" si="153"/>
        <v>53.763826412589232</v>
      </c>
      <c r="B610" s="12">
        <f t="shared" si="170"/>
        <v>8.556778733098179</v>
      </c>
      <c r="C610" s="57" t="str">
        <f t="shared" si="154"/>
        <v>-64.014170642865-21977.2716037374i</v>
      </c>
      <c r="D610" s="57" t="str">
        <f t="shared" si="155"/>
        <v>3.8999999971817-3719.9734278909i</v>
      </c>
      <c r="E610" s="57" t="str">
        <f t="shared" si="156"/>
        <v>162.469351925763-0.0240492204265932i</v>
      </c>
      <c r="F610" s="57" t="str">
        <f t="shared" si="157"/>
        <v>3.83983983820319-7757.70220442366i</v>
      </c>
      <c r="G610" s="57" t="str">
        <f t="shared" si="158"/>
        <v>0.999999999573771-0.0000206453093336347i</v>
      </c>
      <c r="H610" s="57" t="str">
        <f t="shared" si="159"/>
        <v>165.000151427537+0.612089289156867i</v>
      </c>
      <c r="I610" s="57" t="str">
        <f t="shared" si="160"/>
        <v>15.1827914725852-3610.98887438196i</v>
      </c>
      <c r="K610" s="57" t="str">
        <f t="shared" si="161"/>
        <v>0.0727262051720339-0.000277314150083297i</v>
      </c>
      <c r="L610" s="57" t="str">
        <f t="shared" si="162"/>
        <v>0.000125-58.6376627214917i</v>
      </c>
      <c r="M610" s="57" t="str">
        <f t="shared" si="163"/>
        <v>0.0015-28.2672744912723i</v>
      </c>
      <c r="N610" s="57">
        <f t="shared" si="164"/>
        <v>89.833112521855298</v>
      </c>
      <c r="O610" s="57">
        <f t="shared" si="165"/>
        <v>86.839512353620947</v>
      </c>
      <c r="P610" s="371">
        <f t="shared" si="166"/>
        <v>86.839512353620947</v>
      </c>
      <c r="Q610" s="371">
        <f t="shared" si="167"/>
        <v>-90.166887478144702</v>
      </c>
      <c r="R610" s="12">
        <f t="shared" si="168"/>
        <v>89.833112521855298</v>
      </c>
      <c r="S610" s="57">
        <f t="shared" si="169"/>
        <v>8.5567787330981786E-3</v>
      </c>
      <c r="T610" s="12">
        <f t="shared" si="152"/>
        <v>86.839512353620947</v>
      </c>
    </row>
    <row r="611" spans="1:20" x14ac:dyDescent="0.25">
      <c r="A611" s="57">
        <f t="shared" si="153"/>
        <v>53.968128952957073</v>
      </c>
      <c r="B611" s="12">
        <f t="shared" si="170"/>
        <v>8.5892944922839529</v>
      </c>
      <c r="C611" s="57" t="str">
        <f t="shared" si="154"/>
        <v>-64.0141621357519-21894.072088005i</v>
      </c>
      <c r="D611" s="57" t="str">
        <f t="shared" si="155"/>
        <v>3.89999999716025-3705.89104272683i</v>
      </c>
      <c r="E611" s="57" t="str">
        <f t="shared" si="156"/>
        <v>162.469350516844-0.0241406011339354i</v>
      </c>
      <c r="F611" s="57" t="str">
        <f t="shared" si="157"/>
        <v>3.83983983819072-7728.33453379885i</v>
      </c>
      <c r="G611" s="57" t="str">
        <f t="shared" si="158"/>
        <v>0.999999999570526-0.0000207237615090352i</v>
      </c>
      <c r="H611" s="57" t="str">
        <f t="shared" si="159"/>
        <v>165.000152580573+0.614415230154864i</v>
      </c>
      <c r="I611" s="57" t="str">
        <f t="shared" si="160"/>
        <v>15.1827915231577-3597.3190370695i</v>
      </c>
      <c r="K611" s="57" t="str">
        <f t="shared" si="161"/>
        <v>0.0727261970433204-0.000278367912441005i</v>
      </c>
      <c r="L611" s="57" t="str">
        <f t="shared" si="162"/>
        <v>0.000125-58.4156831256143i</v>
      </c>
      <c r="M611" s="57" t="str">
        <f t="shared" si="163"/>
        <v>0.0015-28.160265482439i</v>
      </c>
      <c r="N611" s="57">
        <f t="shared" si="164"/>
        <v>89.832478359744727</v>
      </c>
      <c r="O611" s="57">
        <f t="shared" si="165"/>
        <v>86.806568000293183</v>
      </c>
      <c r="P611" s="371">
        <f t="shared" si="166"/>
        <v>86.806568000293183</v>
      </c>
      <c r="Q611" s="371">
        <f t="shared" si="167"/>
        <v>-90.167521640255273</v>
      </c>
      <c r="R611" s="12">
        <f t="shared" si="168"/>
        <v>89.832478359744727</v>
      </c>
      <c r="S611" s="57">
        <f t="shared" si="169"/>
        <v>8.5892944922839522E-3</v>
      </c>
      <c r="T611" s="12">
        <f t="shared" si="152"/>
        <v>86.806568000293183</v>
      </c>
    </row>
    <row r="612" spans="1:20" x14ac:dyDescent="0.25">
      <c r="A612" s="57">
        <f t="shared" si="153"/>
        <v>54.173207842978314</v>
      </c>
      <c r="B612" s="12">
        <f t="shared" si="170"/>
        <v>8.6219338113546318</v>
      </c>
      <c r="C612" s="57" t="str">
        <f t="shared" si="154"/>
        <v>-64.0141535638623-21811.1875258501i</v>
      </c>
      <c r="D612" s="57" t="str">
        <f t="shared" si="155"/>
        <v>3.89999999713865-3691.86196804957i</v>
      </c>
      <c r="E612" s="57" t="str">
        <f t="shared" si="156"/>
        <v>162.469349097197-0.0242323290155266i</v>
      </c>
      <c r="F612" s="57" t="str">
        <f t="shared" si="157"/>
        <v>3.83983983817817-7699.07803786091i</v>
      </c>
      <c r="G612" s="57" t="str">
        <f t="shared" si="158"/>
        <v>0.999999999567255-0.0000208025118027015i</v>
      </c>
      <c r="H612" s="57" t="str">
        <f t="shared" si="159"/>
        <v>165.00015374239+0.6167500097481i</v>
      </c>
      <c r="I612" s="57" t="str">
        <f t="shared" si="160"/>
        <v>15.1827915741154-3583.70094839913i</v>
      </c>
      <c r="K612" s="57" t="str">
        <f t="shared" si="161"/>
        <v>0.0727261888527123-0.000279425678736207i</v>
      </c>
      <c r="L612" s="57" t="str">
        <f t="shared" si="162"/>
        <v>0.000125-58.1945438589504i</v>
      </c>
      <c r="M612" s="57" t="str">
        <f t="shared" si="163"/>
        <v>0.0015-28.0536615684788i</v>
      </c>
      <c r="N612" s="57">
        <f t="shared" si="164"/>
        <v>89.831841787936085</v>
      </c>
      <c r="O612" s="57">
        <f t="shared" si="165"/>
        <v>86.773623642957034</v>
      </c>
      <c r="P612" s="371">
        <f t="shared" si="166"/>
        <v>86.773623642957034</v>
      </c>
      <c r="Q612" s="371">
        <f t="shared" si="167"/>
        <v>-90.168158212063915</v>
      </c>
      <c r="R612" s="12">
        <f t="shared" si="168"/>
        <v>89.831841787936085</v>
      </c>
      <c r="S612" s="57">
        <f t="shared" si="169"/>
        <v>8.6219338113546311E-3</v>
      </c>
      <c r="T612" s="12">
        <f t="shared" si="152"/>
        <v>86.773623642957034</v>
      </c>
    </row>
    <row r="613" spans="1:20" x14ac:dyDescent="0.25">
      <c r="A613" s="57">
        <f t="shared" si="153"/>
        <v>54.37906603278163</v>
      </c>
      <c r="B613" s="12">
        <f t="shared" si="170"/>
        <v>8.6546971598377791</v>
      </c>
      <c r="C613" s="57" t="str">
        <f t="shared" si="154"/>
        <v>-64.0141449267059-21728.616724951i</v>
      </c>
      <c r="D613" s="57" t="str">
        <f t="shared" si="155"/>
        <v>3.89999999711684-3677.88600204616i</v>
      </c>
      <c r="E613" s="57" t="str">
        <f t="shared" si="156"/>
        <v>162.469347666741-0.0243244053897973i</v>
      </c>
      <c r="F613" s="57" t="str">
        <f t="shared" si="157"/>
        <v>3.83983983816553-7669.93229574531i</v>
      </c>
      <c r="G613" s="57" t="str">
        <f t="shared" si="158"/>
        <v>0.99999999956396-0.0000208815613474829i</v>
      </c>
      <c r="H613" s="57" t="str">
        <f t="shared" si="159"/>
        <v>165.000154913053+0.619093661523461i</v>
      </c>
      <c r="I613" s="57" t="str">
        <f t="shared" si="160"/>
        <v>15.1827916254611-3570.13441247002i</v>
      </c>
      <c r="K613" s="57" t="str">
        <f t="shared" si="161"/>
        <v>0.0727261805997396-0.000280487464179763i</v>
      </c>
      <c r="L613" s="57" t="str">
        <f t="shared" si="162"/>
        <v>0.000125-57.9742417403372i</v>
      </c>
      <c r="M613" s="57" t="str">
        <f t="shared" si="163"/>
        <v>0.0015-27.9474612158585i</v>
      </c>
      <c r="N613" s="57">
        <f t="shared" si="164"/>
        <v>89.831202797273846</v>
      </c>
      <c r="O613" s="57">
        <f t="shared" si="165"/>
        <v>86.740679281582203</v>
      </c>
      <c r="P613" s="371">
        <f t="shared" si="166"/>
        <v>86.740679281582203</v>
      </c>
      <c r="Q613" s="371">
        <f t="shared" si="167"/>
        <v>-90.168797202726154</v>
      </c>
      <c r="R613" s="12">
        <f t="shared" si="168"/>
        <v>89.831202797273846</v>
      </c>
      <c r="S613" s="57">
        <f t="shared" si="169"/>
        <v>8.6546971598377796E-3</v>
      </c>
      <c r="T613" s="12">
        <f t="shared" si="152"/>
        <v>86.740679281582203</v>
      </c>
    </row>
    <row r="614" spans="1:20" x14ac:dyDescent="0.25">
      <c r="A614" s="57">
        <f t="shared" si="153"/>
        <v>54.585706483706204</v>
      </c>
      <c r="B614" s="12">
        <f t="shared" si="170"/>
        <v>8.6875850090451632</v>
      </c>
      <c r="C614" s="57" t="str">
        <f t="shared" si="154"/>
        <v>-64.0141362237857-21646.358497499i</v>
      </c>
      <c r="D614" s="57" t="str">
        <f t="shared" si="155"/>
        <v>3.89999999709488-3663.96294366765i</v>
      </c>
      <c r="E614" s="57" t="str">
        <f t="shared" si="156"/>
        <v>162.469346225393-0.0244168315801904i</v>
      </c>
      <c r="F614" s="57" t="str">
        <f t="shared" si="157"/>
        <v>3.83983983815277-7640.89688818076i</v>
      </c>
      <c r="G614" s="57" t="str">
        <f t="shared" si="158"/>
        <v>0.99999999956064-0.0000209609112805338i</v>
      </c>
      <c r="H614" s="57" t="str">
        <f t="shared" si="159"/>
        <v>165.000156092629+0.621446219195456i</v>
      </c>
      <c r="I614" s="57" t="str">
        <f t="shared" si="160"/>
        <v>15.1827916771977-3556.61923412299i</v>
      </c>
      <c r="K614" s="57" t="str">
        <f t="shared" si="161"/>
        <v>0.0727261722839274-0.000281553284040273i</v>
      </c>
      <c r="L614" s="57" t="str">
        <f t="shared" si="162"/>
        <v>0.000125-57.7547736006546i</v>
      </c>
      <c r="M614" s="57" t="str">
        <f t="shared" si="163"/>
        <v>0.0015-27.8416628968505i</v>
      </c>
      <c r="N614" s="57">
        <f t="shared" si="164"/>
        <v>89.830561378567737</v>
      </c>
      <c r="O614" s="57">
        <f t="shared" si="165"/>
        <v>86.707734916137937</v>
      </c>
      <c r="P614" s="371">
        <f t="shared" si="166"/>
        <v>86.707734916137937</v>
      </c>
      <c r="Q614" s="371">
        <f t="shared" si="167"/>
        <v>-90.169438621432263</v>
      </c>
      <c r="R614" s="12">
        <f t="shared" si="168"/>
        <v>89.830561378567737</v>
      </c>
      <c r="S614" s="57">
        <f t="shared" si="169"/>
        <v>8.6875850090451633E-3</v>
      </c>
      <c r="T614" s="12">
        <f t="shared" si="152"/>
        <v>86.707734916137937</v>
      </c>
    </row>
    <row r="615" spans="1:20" x14ac:dyDescent="0.25">
      <c r="A615" s="57">
        <f t="shared" si="153"/>
        <v>54.793132168344293</v>
      </c>
      <c r="B615" s="12">
        <f t="shared" si="170"/>
        <v>8.7205978320795356</v>
      </c>
      <c r="C615" s="57" t="str">
        <f t="shared" si="154"/>
        <v>-64.0141274545977-21564.4116601816i</v>
      </c>
      <c r="D615" s="57" t="str">
        <f t="shared" si="155"/>
        <v>3.89999999707278-3650.09259262617i</v>
      </c>
      <c r="E615" s="57" t="str">
        <f t="shared" si="156"/>
        <v>162.46934477307-0.0245096089151493i</v>
      </c>
      <c r="F615" s="57" t="str">
        <f t="shared" si="157"/>
        <v>3.83983983813992-7611.97139748318i</v>
      </c>
      <c r="G615" s="57" t="str">
        <f t="shared" si="158"/>
        <v>0.999999999557295-0.0000210405627433294i</v>
      </c>
      <c r="H615" s="57" t="str">
        <f t="shared" si="159"/>
        <v>165.000157281188+0.623807716606723i</v>
      </c>
      <c r="I615" s="57" t="str">
        <f t="shared" si="160"/>
        <v>15.1827917293282-3543.15521893772i</v>
      </c>
      <c r="K615" s="57" t="str">
        <f t="shared" si="161"/>
        <v>0.0727261639047964-0.000282623153644307i</v>
      </c>
      <c r="L615" s="57" t="str">
        <f t="shared" si="162"/>
        <v>0.000125-57.53613628278i</v>
      </c>
      <c r="M615" s="57" t="str">
        <f t="shared" si="163"/>
        <v>0.0015-27.7362650895104i</v>
      </c>
      <c r="N615" s="57">
        <f t="shared" si="164"/>
        <v>89.829917522592595</v>
      </c>
      <c r="O615" s="57">
        <f t="shared" si="165"/>
        <v>86.67479054659313</v>
      </c>
      <c r="P615" s="371">
        <f t="shared" si="166"/>
        <v>86.67479054659313</v>
      </c>
      <c r="Q615" s="371">
        <f t="shared" si="167"/>
        <v>-90.170082477407405</v>
      </c>
      <c r="R615" s="12">
        <f t="shared" si="168"/>
        <v>89.829917522592595</v>
      </c>
      <c r="S615" s="57">
        <f t="shared" si="169"/>
        <v>8.7205978320795356E-3</v>
      </c>
      <c r="T615" s="12">
        <f t="shared" si="152"/>
        <v>86.67479054659313</v>
      </c>
    </row>
    <row r="616" spans="1:20" x14ac:dyDescent="0.25">
      <c r="A616" s="57">
        <f t="shared" si="153"/>
        <v>55.001346070584006</v>
      </c>
      <c r="B616" s="12">
        <f t="shared" si="170"/>
        <v>8.7537361038414385</v>
      </c>
      <c r="C616" s="57" t="str">
        <f t="shared" si="154"/>
        <v>-64.0141186186416-21482.7750341663i</v>
      </c>
      <c r="D616" s="57" t="str">
        <f t="shared" si="155"/>
        <v>3.89999999705048-3636.27474939206i</v>
      </c>
      <c r="E616" s="57" t="str">
        <f t="shared" si="156"/>
        <v>162.469343309689-0.0246027387281725i</v>
      </c>
      <c r="F616" s="57" t="str">
        <f t="shared" si="157"/>
        <v>3.83983983812698-7583.15540754968i</v>
      </c>
      <c r="G616" s="57" t="str">
        <f t="shared" si="158"/>
        <v>0.999999999553924-0.0000211205168816829i</v>
      </c>
      <c r="H616" s="57" t="str">
        <f t="shared" si="159"/>
        <v>165.000158478797+0.626178187728505i</v>
      </c>
      <c r="I616" s="57" t="str">
        <f t="shared" si="160"/>
        <v>15.1827917818557-3529.74217322979i</v>
      </c>
      <c r="K616" s="57" t="str">
        <f t="shared" si="161"/>
        <v>0.0727261554618653-0.000283697088376644i</v>
      </c>
      <c r="L616" s="57" t="str">
        <f t="shared" si="162"/>
        <v>0.000125-57.3183266415423i</v>
      </c>
      <c r="M616" s="57" t="str">
        <f t="shared" si="163"/>
        <v>0.0015-27.6312662776553i</v>
      </c>
      <c r="N616" s="57">
        <f t="shared" si="164"/>
        <v>89.829271220088188</v>
      </c>
      <c r="O616" s="57">
        <f t="shared" si="165"/>
        <v>86.641846172916672</v>
      </c>
      <c r="P616" s="371">
        <f t="shared" si="166"/>
        <v>86.641846172916672</v>
      </c>
      <c r="Q616" s="371">
        <f t="shared" si="167"/>
        <v>-90.170728779911812</v>
      </c>
      <c r="R616" s="12">
        <f t="shared" si="168"/>
        <v>89.829271220088188</v>
      </c>
      <c r="S616" s="57">
        <f t="shared" si="169"/>
        <v>8.7537361038414387E-3</v>
      </c>
      <c r="T616" s="12">
        <f t="shared" si="152"/>
        <v>86.641846172916672</v>
      </c>
    </row>
    <row r="617" spans="1:20" x14ac:dyDescent="0.25">
      <c r="A617" s="57">
        <f t="shared" si="153"/>
        <v>55.210351185652222</v>
      </c>
      <c r="B617" s="12">
        <f t="shared" si="170"/>
        <v>8.787000301036036</v>
      </c>
      <c r="C617" s="57" t="str">
        <f t="shared" si="154"/>
        <v>-64.0141097154053-21401.4474450825i</v>
      </c>
      <c r="D617" s="57" t="str">
        <f t="shared" si="155"/>
        <v>3.89999999702801-3622.509215191i</v>
      </c>
      <c r="E617" s="57" t="str">
        <f t="shared" si="156"/>
        <v>162.469341835165-0.0246962223578008i</v>
      </c>
      <c r="F617" s="57" t="str">
        <f t="shared" si="157"/>
        <v>3.83983983811394-7554.44850385257i</v>
      </c>
      <c r="G617" s="57" t="str">
        <f t="shared" si="158"/>
        <v>0.999999999550527-0.0000212007748457613i</v>
      </c>
      <c r="H617" s="57" t="str">
        <f t="shared" si="159"/>
        <v>165.000159685525+0.628557666661136i</v>
      </c>
      <c r="I617" s="57" t="str">
        <f t="shared" si="160"/>
        <v>15.1827918347832-3516.37990404804i</v>
      </c>
      <c r="K617" s="57" t="str">
        <f t="shared" si="161"/>
        <v>0.0727261469546477-0.00028477510368046i</v>
      </c>
      <c r="L617" s="57" t="str">
        <f t="shared" si="162"/>
        <v>0.000125-57.1013415436761i</v>
      </c>
      <c r="M617" s="57" t="str">
        <f t="shared" si="163"/>
        <v>0.0015-27.526664950842i</v>
      </c>
      <c r="N617" s="57">
        <f t="shared" si="164"/>
        <v>89.828622461759082</v>
      </c>
      <c r="O617" s="57">
        <f t="shared" si="165"/>
        <v>86.60890179507696</v>
      </c>
      <c r="P617" s="371">
        <f t="shared" si="166"/>
        <v>86.60890179507696</v>
      </c>
      <c r="Q617" s="371">
        <f t="shared" si="167"/>
        <v>-90.171377538240918</v>
      </c>
      <c r="R617" s="12">
        <f t="shared" si="168"/>
        <v>89.828622461759082</v>
      </c>
      <c r="S617" s="57">
        <f t="shared" si="169"/>
        <v>8.787000301036036E-3</v>
      </c>
      <c r="T617" s="12">
        <f t="shared" si="152"/>
        <v>86.60890179507696</v>
      </c>
    </row>
    <row r="618" spans="1:20" x14ac:dyDescent="0.25">
      <c r="A618" s="57">
        <f t="shared" si="153"/>
        <v>55.420150520157705</v>
      </c>
      <c r="B618" s="12">
        <f t="shared" si="170"/>
        <v>8.8203909021799731</v>
      </c>
      <c r="C618" s="57" t="str">
        <f t="shared" si="154"/>
        <v>-64.0141007443797-21320.427723006i</v>
      </c>
      <c r="D618" s="57" t="str">
        <f t="shared" si="155"/>
        <v>3.89999999700538-3608.79579200117i</v>
      </c>
      <c r="E618" s="57" t="str">
        <f t="shared" si="156"/>
        <v>162.469340349415-0.024790061147672i</v>
      </c>
      <c r="F618" s="57" t="str">
        <f t="shared" si="157"/>
        <v>3.8398398381008-7525.85027343339i</v>
      </c>
      <c r="G618" s="57" t="str">
        <f t="shared" si="158"/>
        <v>0.999999999547105-0.0000212813377901024i</v>
      </c>
      <c r="H618" s="57" t="str">
        <f t="shared" si="159"/>
        <v>165.000160901442+0.630946187634526i</v>
      </c>
      <c r="I618" s="57" t="str">
        <f t="shared" si="160"/>
        <v>15.1827918881137-3503.06821917175i</v>
      </c>
      <c r="K618" s="57" t="str">
        <f t="shared" si="161"/>
        <v>0.0727261383826545-0.000285857215057575i</v>
      </c>
      <c r="L618" s="57" t="str">
        <f t="shared" si="162"/>
        <v>0.000125-56.8851778677787i</v>
      </c>
      <c r="M618" s="57" t="str">
        <f t="shared" si="163"/>
        <v>0.0015-27.4224596043455i</v>
      </c>
      <c r="N618" s="57">
        <f t="shared" si="164"/>
        <v>89.827971238274614</v>
      </c>
      <c r="O618" s="57">
        <f t="shared" si="165"/>
        <v>86.575957413042502</v>
      </c>
      <c r="P618" s="371">
        <f t="shared" si="166"/>
        <v>86.575957413042502</v>
      </c>
      <c r="Q618" s="371">
        <f t="shared" si="167"/>
        <v>-90.172028761725386</v>
      </c>
      <c r="R618" s="12">
        <f t="shared" si="168"/>
        <v>89.827971238274614</v>
      </c>
      <c r="S618" s="57">
        <f t="shared" si="169"/>
        <v>8.820390902179974E-3</v>
      </c>
      <c r="T618" s="12">
        <f t="shared" si="152"/>
        <v>86.575957413042502</v>
      </c>
    </row>
    <row r="619" spans="1:20" x14ac:dyDescent="0.25">
      <c r="A619" s="57">
        <f t="shared" si="153"/>
        <v>55.6307470921343</v>
      </c>
      <c r="B619" s="12">
        <f t="shared" si="170"/>
        <v>8.8539083876082572</v>
      </c>
      <c r="C619" s="57" t="str">
        <f t="shared" si="154"/>
        <v>-64.014091705046-21239.7147024405i</v>
      </c>
      <c r="D619" s="57" t="str">
        <f t="shared" si="155"/>
        <v>3.8999999969826-3595.13428255036i</v>
      </c>
      <c r="E619" s="57" t="str">
        <f t="shared" si="156"/>
        <v>162.469338852351-0.0248842564464964i</v>
      </c>
      <c r="F619" s="57" t="str">
        <f t="shared" si="157"/>
        <v>3.83983983808755-7497.36030489701i</v>
      </c>
      <c r="G619" s="57" t="str">
        <f t="shared" si="158"/>
        <v>0.999999999543656-0.0000213622068736311i</v>
      </c>
      <c r="H619" s="57" t="str">
        <f t="shared" si="159"/>
        <v>165.000162126617+0.633343785008672i</v>
      </c>
      <c r="I619" s="57" t="str">
        <f t="shared" si="160"/>
        <v>15.1827919418502-3489.80692710785i</v>
      </c>
      <c r="K619" s="57" t="str">
        <f t="shared" si="161"/>
        <v>0.0727261297453925-0.000286943438068664i</v>
      </c>
      <c r="L619" s="57" t="str">
        <f t="shared" si="162"/>
        <v>0.000125-56.6698325042624i</v>
      </c>
      <c r="M619" s="57" t="str">
        <f t="shared" si="163"/>
        <v>0.0015-27.3186487391368i</v>
      </c>
      <c r="N619" s="57">
        <f t="shared" si="164"/>
        <v>89.827317540268609</v>
      </c>
      <c r="O619" s="57">
        <f t="shared" si="165"/>
        <v>86.543013026781182</v>
      </c>
      <c r="P619" s="371">
        <f t="shared" si="166"/>
        <v>86.543013026781182</v>
      </c>
      <c r="Q619" s="371">
        <f t="shared" si="167"/>
        <v>-90.172682459731391</v>
      </c>
      <c r="R619" s="12">
        <f t="shared" si="168"/>
        <v>89.827317540268609</v>
      </c>
      <c r="S619" s="57">
        <f t="shared" si="169"/>
        <v>8.8539083876082569E-3</v>
      </c>
      <c r="T619" s="12">
        <f t="shared" si="152"/>
        <v>86.543013026781182</v>
      </c>
    </row>
    <row r="620" spans="1:20" x14ac:dyDescent="0.25">
      <c r="A620" s="57">
        <f t="shared" si="153"/>
        <v>55.842143931084422</v>
      </c>
      <c r="B620" s="12">
        <f t="shared" si="170"/>
        <v>8.8875532394811696</v>
      </c>
      <c r="C620" s="57" t="str">
        <f t="shared" si="154"/>
        <v>-64.0140825968859-21159.3072223024i</v>
      </c>
      <c r="D620" s="57" t="str">
        <f t="shared" si="155"/>
        <v>3.89999999695962-3581.52449031319i</v>
      </c>
      <c r="E620" s="57" t="str">
        <f t="shared" si="156"/>
        <v>162.469337343889-0.0249788096081179i</v>
      </c>
      <c r="F620" s="57" t="str">
        <f t="shared" si="157"/>
        <v>3.83983983807422-7468.97818840566i</v>
      </c>
      <c r="G620" s="57" t="str">
        <f t="shared" si="158"/>
        <v>0.999999999540181-0.0000214433832596763i</v>
      </c>
      <c r="H620" s="57" t="str">
        <f t="shared" si="159"/>
        <v>165.000163361122+0.635750493274135i</v>
      </c>
      <c r="I620" s="57" t="str">
        <f t="shared" si="160"/>
        <v>15.1827919959959-3476.59583708822i</v>
      </c>
      <c r="K620" s="57" t="str">
        <f t="shared" si="161"/>
        <v>0.0727261210423646-0.000288033788333479i</v>
      </c>
      <c r="L620" s="57" t="str">
        <f t="shared" si="162"/>
        <v>0.000125-56.4553023553122i</v>
      </c>
      <c r="M620" s="57" t="str">
        <f t="shared" si="163"/>
        <v>0.0015-27.2152308618618i</v>
      </c>
      <c r="N620" s="57">
        <f t="shared" si="164"/>
        <v>89.826661358339365</v>
      </c>
      <c r="O620" s="57">
        <f t="shared" si="165"/>
        <v>86.510068636260925</v>
      </c>
      <c r="P620" s="371">
        <f t="shared" si="166"/>
        <v>86.510068636260925</v>
      </c>
      <c r="Q620" s="371">
        <f t="shared" si="167"/>
        <v>-90.173338641660635</v>
      </c>
      <c r="R620" s="12">
        <f t="shared" si="168"/>
        <v>89.826661358339365</v>
      </c>
      <c r="S620" s="57">
        <f t="shared" si="169"/>
        <v>8.8875532394811704E-3</v>
      </c>
      <c r="T620" s="12">
        <f t="shared" ref="T620:T683" si="171">P620</f>
        <v>86.510068636260925</v>
      </c>
    </row>
    <row r="621" spans="1:20" x14ac:dyDescent="0.25">
      <c r="A621" s="57">
        <f t="shared" ref="A621:A684" si="172">2*PI()*B621</f>
        <v>56.054344078022538</v>
      </c>
      <c r="B621" s="12">
        <f t="shared" si="170"/>
        <v>8.9213259417911974</v>
      </c>
      <c r="C621" s="57" t="str">
        <f t="shared" ref="C621:C684" si="173">IMPRODUCT(D621,E621,$C$40,,K621,$C$41)</f>
        <v>-64.0140734193766-21079.2041259032i</v>
      </c>
      <c r="D621" s="57" t="str">
        <f t="shared" ref="D621:D684" si="174">IMDIV(IMPRODUCT($C$37,$C$38,COMPLEX(1,A621/$C$38)),IMSUM(-1*A621*A621/$C$39,COMPLEX(0,1*A621)))</f>
        <v>3.89999999693646-3567.96621950821i</v>
      </c>
      <c r="E621" s="57" t="str">
        <f t="shared" ref="E621:E684" si="175">IMDIV(IMPRODUCT(IMSUM(F621,G621),$C$29,H621),IMSUM(1,I621))</f>
        <v>162.469335823942-0.0250737219915082i</v>
      </c>
      <c r="F621" s="57" t="str">
        <f t="shared" ref="F621:F684" si="176">IMDIV(IMPRODUCT($C$14,$C$15,COMPLEX(1,A621/$C$15)),IMSUM(-1*A621*A621/$C$16,COMPLEX(0,A621)))</f>
        <v>3.83983983806076-7440.70351567307i</v>
      </c>
      <c r="G621" s="57" t="str">
        <f t="shared" ref="G621:G684" si="177">IMDIV(1,COMPLEX(1,A621*$C$9*$C$10))</f>
        <v>0.99999999953668-0.0000215248681159878i</v>
      </c>
      <c r="H621" s="57" t="str">
        <f t="shared" ref="H621:H684" si="178">IMDIV($C$3,IMSUM(K621,COMPLEX(0,$C$28*A621)))</f>
        <v>165.000164605025+0.63816634705255i</v>
      </c>
      <c r="I621" s="57" t="str">
        <f t="shared" ref="I621:I684" si="179">IMPRODUCT(F621,$C$29,H621,$C$31)</f>
        <v>15.1827920505539-3463.43475906685i</v>
      </c>
      <c r="K621" s="57" t="str">
        <f t="shared" ref="K621:K684" si="180">IF($C$26&lt;=0,IMDIV(1,IMSUM(IMDIV(1,L621),1/$C$18)),IMDIV(1,IMSUM(IMDIV(1,L621),1/$C$18,IMDIV(1,M621))))</f>
        <v>0.0727261122730707-0.000289128281531086i</v>
      </c>
      <c r="L621" s="57" t="str">
        <f t="shared" ref="L621:L684" si="181">IMSUM($C$21/$C$22,IMDIV(1,COMPLEX(0,$C$20*$C$22*A621)))</f>
        <v>0.000125-56.24158433484i</v>
      </c>
      <c r="M621" s="57" t="str">
        <f t="shared" ref="M621:M684" si="182">IMSUM($C$25/$C$26,IMDIV(1,COMPLEX(0,$C$24*$C$26*A621)))</f>
        <v>0.0015-27.1122044848195i</v>
      </c>
      <c r="N621" s="57">
        <f t="shared" ref="N621:N684" si="183">ABS(R621)</f>
        <v>89.826002683049424</v>
      </c>
      <c r="O621" s="57">
        <f t="shared" ref="O621:O684" si="184">ABS(P621)</f>
        <v>86.477124241449346</v>
      </c>
      <c r="P621" s="371">
        <f t="shared" ref="P621:P684" si="185">20*LOG10(IMABS(C621))</f>
        <v>86.477124241449346</v>
      </c>
      <c r="Q621" s="371">
        <f t="shared" ref="Q621:Q684" si="186">IMARGUMENT(C621)*180/PI()</f>
        <v>-90.173997316950576</v>
      </c>
      <c r="R621" s="12">
        <f t="shared" ref="R621:R684" si="187">IF(Q621&lt;0,Q621+180,Q621-180)</f>
        <v>89.826002683049424</v>
      </c>
      <c r="S621" s="57">
        <f t="shared" ref="S621:S684" si="188">B621/1000</f>
        <v>8.9213259417911979E-3</v>
      </c>
      <c r="T621" s="12">
        <f t="shared" si="171"/>
        <v>86.477124241449346</v>
      </c>
    </row>
    <row r="622" spans="1:20" x14ac:dyDescent="0.25">
      <c r="A622" s="57">
        <f t="shared" si="172"/>
        <v>56.267350585519019</v>
      </c>
      <c r="B622" s="12">
        <f t="shared" ref="B622:B685" si="189">B621*(1+B$42)</f>
        <v>8.9552269803700035</v>
      </c>
      <c r="C622" s="57" t="str">
        <f t="shared" si="173"/>
        <v>-64.0140641719864-20999.4042609324i</v>
      </c>
      <c r="D622" s="57" t="str">
        <f t="shared" si="174"/>
        <v>3.89999999691314-3554.45927509515i</v>
      </c>
      <c r="E622" s="57" t="str">
        <f t="shared" si="175"/>
        <v>162.469334292421-0.025168994960782i</v>
      </c>
      <c r="F622" s="57" t="str">
        <f t="shared" si="176"/>
        <v>3.83983983804722-7412.53587995858i</v>
      </c>
      <c r="G622" s="57" t="str">
        <f t="shared" si="177"/>
        <v>0.999999999533152-0.0000216066626147523i</v>
      </c>
      <c r="H622" s="57" t="str">
        <f t="shared" si="178"/>
        <v>165.000165858401+0.640591381097114i</v>
      </c>
      <c r="I622" s="57" t="str">
        <f t="shared" si="179"/>
        <v>15.1827921055274-3450.32350371728i</v>
      </c>
      <c r="K622" s="57" t="str">
        <f t="shared" si="180"/>
        <v>0.072726103437005-0.000290226933400065i</v>
      </c>
      <c r="L622" s="57" t="str">
        <f t="shared" si="181"/>
        <v>0.000125-56.0286753684399i</v>
      </c>
      <c r="M622" s="57" t="str">
        <f t="shared" si="182"/>
        <v>0.0015-27.0095681259409i</v>
      </c>
      <c r="N622" s="57">
        <f t="shared" si="183"/>
        <v>89.825341504925575</v>
      </c>
      <c r="O622" s="57">
        <f t="shared" si="184"/>
        <v>86.444179842313531</v>
      </c>
      <c r="P622" s="371">
        <f t="shared" si="185"/>
        <v>86.444179842313531</v>
      </c>
      <c r="Q622" s="371">
        <f t="shared" si="186"/>
        <v>-90.174658495074425</v>
      </c>
      <c r="R622" s="12">
        <f t="shared" si="187"/>
        <v>89.825341504925575</v>
      </c>
      <c r="S622" s="57">
        <f t="shared" si="188"/>
        <v>8.9552269803700041E-3</v>
      </c>
      <c r="T622" s="12">
        <f t="shared" si="171"/>
        <v>86.444179842313531</v>
      </c>
    </row>
    <row r="623" spans="1:20" x14ac:dyDescent="0.25">
      <c r="A623" s="57">
        <f t="shared" si="172"/>
        <v>56.481166517743993</v>
      </c>
      <c r="B623" s="12">
        <f t="shared" si="189"/>
        <v>8.9892568428954096</v>
      </c>
      <c r="C623" s="57" t="str">
        <f t="shared" si="173"/>
        <v>-64.0140548541855-20919.9064794425i</v>
      </c>
      <c r="D623" s="57" t="str">
        <f t="shared" si="174"/>
        <v>3.89999999688963-3541.00346277208i</v>
      </c>
      <c r="E623" s="57" t="str">
        <f t="shared" si="175"/>
        <v>162.469332749239-0.0252646298852474i</v>
      </c>
      <c r="F623" s="57" t="str">
        <f t="shared" si="176"/>
        <v>3.83983983803357-7384.47487606128i</v>
      </c>
      <c r="G623" s="57" t="str">
        <f t="shared" si="177"/>
        <v>0.999999999529597-0.0000216887679326112i</v>
      </c>
      <c r="H623" s="57" t="str">
        <f t="shared" si="178"/>
        <v>165.000167121321+0.643025630293082i</v>
      </c>
      <c r="I623" s="57" t="str">
        <f t="shared" si="179"/>
        <v>15.1827921609195-3437.26188242966i</v>
      </c>
      <c r="K623" s="57" t="str">
        <f t="shared" si="180"/>
        <v>0.0727260945336599-0.00029132975973876i</v>
      </c>
      <c r="L623" s="57" t="str">
        <f t="shared" si="181"/>
        <v>0.000125-55.816572393345i</v>
      </c>
      <c r="M623" s="57" t="str">
        <f t="shared" si="182"/>
        <v>0.0015-26.9073203087676i</v>
      </c>
      <c r="N623" s="57">
        <f t="shared" si="183"/>
        <v>89.824677814458482</v>
      </c>
      <c r="O623" s="57">
        <f t="shared" si="184"/>
        <v>86.411235438820711</v>
      </c>
      <c r="P623" s="371">
        <f t="shared" si="185"/>
        <v>86.411235438820711</v>
      </c>
      <c r="Q623" s="371">
        <f t="shared" si="186"/>
        <v>-90.175322185541518</v>
      </c>
      <c r="R623" s="12">
        <f t="shared" si="187"/>
        <v>89.824677814458482</v>
      </c>
      <c r="S623" s="57">
        <f t="shared" si="188"/>
        <v>8.989256842895409E-3</v>
      </c>
      <c r="T623" s="12">
        <f t="shared" si="171"/>
        <v>86.411235438820711</v>
      </c>
    </row>
    <row r="624" spans="1:20" x14ac:dyDescent="0.25">
      <c r="A624" s="57">
        <f t="shared" si="172"/>
        <v>56.69579495051142</v>
      </c>
      <c r="B624" s="12">
        <f t="shared" si="189"/>
        <v>9.0234160188984127</v>
      </c>
      <c r="C624" s="57" t="str">
        <f t="shared" si="173"/>
        <v>-64.014045465438-20840.7096378314i</v>
      </c>
      <c r="D624" s="57" t="str">
        <f t="shared" si="174"/>
        <v>3.89999999686595-3527.59858897263i</v>
      </c>
      <c r="E624" s="57" t="str">
        <f t="shared" si="175"/>
        <v>162.469331194307-0.0253606281393899i</v>
      </c>
      <c r="F624" s="57" t="str">
        <f t="shared" si="176"/>
        <v>3.83983983801982-7356.52010031424i</v>
      </c>
      <c r="G624" s="57" t="str">
        <f t="shared" si="177"/>
        <v>0.999999999526016-0.0000217711852506772i</v>
      </c>
      <c r="H624" s="57" t="str">
        <f t="shared" si="178"/>
        <v>165.000168393857+0.645469129658283i</v>
      </c>
      <c r="I624" s="57" t="str">
        <f t="shared" si="179"/>
        <v>15.1827922167333-3424.24970730819i</v>
      </c>
      <c r="K624" s="57" t="str">
        <f t="shared" si="180"/>
        <v>0.0727260855625232-0.000292436776405497i</v>
      </c>
      <c r="L624" s="57" t="str">
        <f t="shared" si="181"/>
        <v>0.000125-55.6052723583833i</v>
      </c>
      <c r="M624" s="57" t="str">
        <f t="shared" si="182"/>
        <v>0.0015-26.8054595624303i</v>
      </c>
      <c r="N624" s="57">
        <f t="shared" si="183"/>
        <v>89.8240116021028</v>
      </c>
      <c r="O624" s="57">
        <f t="shared" si="184"/>
        <v>86.378291030937774</v>
      </c>
      <c r="P624" s="371">
        <f t="shared" si="185"/>
        <v>86.378291030937774</v>
      </c>
      <c r="Q624" s="371">
        <f t="shared" si="186"/>
        <v>-90.1759883978972</v>
      </c>
      <c r="R624" s="12">
        <f t="shared" si="187"/>
        <v>89.8240116021028</v>
      </c>
      <c r="S624" s="57">
        <f t="shared" si="188"/>
        <v>9.0234160188984135E-3</v>
      </c>
      <c r="T624" s="12">
        <f t="shared" si="171"/>
        <v>86.378291030937774</v>
      </c>
    </row>
    <row r="625" spans="1:20" x14ac:dyDescent="0.25">
      <c r="A625" s="57">
        <f t="shared" si="172"/>
        <v>56.911238971323364</v>
      </c>
      <c r="B625" s="12">
        <f t="shared" si="189"/>
        <v>9.0577049997702268</v>
      </c>
      <c r="C625" s="57" t="str">
        <f t="shared" si="173"/>
        <v>-64.014036005203-20761.8125968258i</v>
      </c>
      <c r="D625" s="57" t="str">
        <f t="shared" si="174"/>
        <v>3.89999999684209-3514.24446086318i</v>
      </c>
      <c r="E625" s="57" t="str">
        <f t="shared" si="175"/>
        <v>162.469329627535-0.0254569911029093i</v>
      </c>
      <c r="F625" s="57" t="str">
        <f t="shared" si="176"/>
        <v>3.83983983800596-7328.67115057858i</v>
      </c>
      <c r="G625" s="57" t="str">
        <f t="shared" si="177"/>
        <v>0.999999999522406-0.0000218539157545509i</v>
      </c>
      <c r="H625" s="57" t="str">
        <f t="shared" si="178"/>
        <v>165.000169676083+0.647921914343619i</v>
      </c>
      <c r="I625" s="57" t="str">
        <f t="shared" si="179"/>
        <v>15.1827922729721-3411.28679116837i</v>
      </c>
      <c r="K625" s="57" t="str">
        <f t="shared" si="180"/>
        <v>0.0727260765230788-0.000293547999318808i</v>
      </c>
      <c r="L625" s="57" t="str">
        <f t="shared" si="181"/>
        <v>0.000125-55.3947722239322i</v>
      </c>
      <c r="M625" s="57" t="str">
        <f t="shared" si="182"/>
        <v>0.0015-26.7039844216281i</v>
      </c>
      <c r="N625" s="57">
        <f t="shared" si="183"/>
        <v>89.823342858276931</v>
      </c>
      <c r="O625" s="57">
        <f t="shared" si="184"/>
        <v>86.345346618631226</v>
      </c>
      <c r="P625" s="371">
        <f t="shared" si="185"/>
        <v>86.345346618631226</v>
      </c>
      <c r="Q625" s="371">
        <f t="shared" si="186"/>
        <v>-90.176657141723069</v>
      </c>
      <c r="R625" s="12">
        <f t="shared" si="187"/>
        <v>89.823342858276931</v>
      </c>
      <c r="S625" s="57">
        <f t="shared" si="188"/>
        <v>9.0577049997702264E-3</v>
      </c>
      <c r="T625" s="12">
        <f t="shared" si="171"/>
        <v>86.345346618631226</v>
      </c>
    </row>
    <row r="626" spans="1:20" x14ac:dyDescent="0.25">
      <c r="A626" s="57">
        <f t="shared" si="172"/>
        <v>57.127501679414401</v>
      </c>
      <c r="B626" s="12">
        <f t="shared" si="189"/>
        <v>9.0921242787693544</v>
      </c>
      <c r="C626" s="57" t="str">
        <f t="shared" si="173"/>
        <v>-64.014026472937-20683.2142214653i</v>
      </c>
      <c r="D626" s="57" t="str">
        <f t="shared" si="174"/>
        <v>3.89999999681804-3500.94088634011i</v>
      </c>
      <c r="E626" s="57" t="str">
        <f t="shared" si="175"/>
        <v>162.469328048834-0.0255537201607496i</v>
      </c>
      <c r="F626" s="57" t="str">
        <f t="shared" si="176"/>
        <v>3.839839837992-7300.92762623785i</v>
      </c>
      <c r="G626" s="57" t="str">
        <f t="shared" si="177"/>
        <v>0.99999999951877-0.0000219369606343384i</v>
      </c>
      <c r="H626" s="57" t="str">
        <f t="shared" si="178"/>
        <v>165.000170968072+0.650384019633559i</v>
      </c>
      <c r="I626" s="57" t="str">
        <f t="shared" si="179"/>
        <v>15.1827923296392-3398.37294753428i</v>
      </c>
      <c r="K626" s="57" t="str">
        <f t="shared" si="180"/>
        <v>0.0727260674148063-0.000294663444457658i</v>
      </c>
      <c r="L626" s="57" t="str">
        <f t="shared" si="181"/>
        <v>0.000125-55.1850689618773i</v>
      </c>
      <c r="M626" s="57" t="str">
        <f t="shared" si="182"/>
        <v>0.0015-26.602893426607i</v>
      </c>
      <c r="N626" s="57">
        <f t="shared" si="183"/>
        <v>89.822671573362825</v>
      </c>
      <c r="O626" s="57">
        <f t="shared" si="184"/>
        <v>86.3124022018674</v>
      </c>
      <c r="P626" s="371">
        <f t="shared" si="185"/>
        <v>86.3124022018674</v>
      </c>
      <c r="Q626" s="371">
        <f t="shared" si="186"/>
        <v>-90.177328426637175</v>
      </c>
      <c r="R626" s="12">
        <f t="shared" si="187"/>
        <v>89.822671573362825</v>
      </c>
      <c r="S626" s="57">
        <f t="shared" si="188"/>
        <v>9.0921242787693549E-3</v>
      </c>
      <c r="T626" s="12">
        <f t="shared" si="171"/>
        <v>86.3124022018674</v>
      </c>
    </row>
    <row r="627" spans="1:20" x14ac:dyDescent="0.25">
      <c r="A627" s="57">
        <f t="shared" si="172"/>
        <v>57.344586185796175</v>
      </c>
      <c r="B627" s="12">
        <f t="shared" si="189"/>
        <v>9.1266743510286776</v>
      </c>
      <c r="C627" s="57" t="str">
        <f t="shared" si="173"/>
        <v>-64.0140168680898-20604.9133810858i</v>
      </c>
      <c r="D627" s="57" t="str">
        <f t="shared" si="174"/>
        <v>3.89999999679379-3487.68767402705i</v>
      </c>
      <c r="E627" s="57" t="str">
        <f t="shared" si="175"/>
        <v>162.469326458113-0.0256508167030848i</v>
      </c>
      <c r="F627" s="57" t="str">
        <f t="shared" si="176"/>
        <v>3.83983983797793-7273.28912819211i</v>
      </c>
      <c r="G627" s="57" t="str">
        <f t="shared" si="177"/>
        <v>0.999999999515105-0.0000220203210846682i</v>
      </c>
      <c r="H627" s="57" t="str">
        <f t="shared" si="178"/>
        <v>165.000172269899+0.652855480946666i</v>
      </c>
      <c r="I627" s="57" t="str">
        <f t="shared" si="179"/>
        <v>15.1827923867377-3385.50799063596i</v>
      </c>
      <c r="K627" s="57" t="str">
        <f t="shared" si="180"/>
        <v>0.0727260582371813-0.000295783127861678i</v>
      </c>
      <c r="L627" s="57" t="str">
        <f t="shared" si="181"/>
        <v>0.000125-54.9761595555661i</v>
      </c>
      <c r="M627" s="57" t="str">
        <f t="shared" si="182"/>
        <v>0.0015-26.5021851231391i</v>
      </c>
      <c r="N627" s="57">
        <f t="shared" si="183"/>
        <v>89.821997737705914</v>
      </c>
      <c r="O627" s="57">
        <f t="shared" si="184"/>
        <v>86.279457780612304</v>
      </c>
      <c r="P627" s="371">
        <f t="shared" si="185"/>
        <v>86.279457780612304</v>
      </c>
      <c r="Q627" s="371">
        <f t="shared" si="186"/>
        <v>-90.178002262294086</v>
      </c>
      <c r="R627" s="12">
        <f t="shared" si="187"/>
        <v>89.821997737705914</v>
      </c>
      <c r="S627" s="57">
        <f t="shared" si="188"/>
        <v>9.1266743510286779E-3</v>
      </c>
      <c r="T627" s="12">
        <f t="shared" si="171"/>
        <v>86.279457780612304</v>
      </c>
    </row>
    <row r="628" spans="1:20" x14ac:dyDescent="0.25">
      <c r="A628" s="57">
        <f t="shared" si="172"/>
        <v>57.562495613302204</v>
      </c>
      <c r="B628" s="12">
        <f t="shared" si="189"/>
        <v>9.1613557135625872</v>
      </c>
      <c r="C628" s="57" t="str">
        <f t="shared" si="173"/>
        <v>-64.0140071901106-20526.9089493035i</v>
      </c>
      <c r="D628" s="57" t="str">
        <f t="shared" si="174"/>
        <v>3.89999999676938-3474.48463327208i</v>
      </c>
      <c r="E628" s="57" t="str">
        <f t="shared" si="175"/>
        <v>162.469324855279-0.0257482821253813i</v>
      </c>
      <c r="F628" s="57" t="str">
        <f t="shared" si="176"/>
        <v>3.83983983796375-7245.75525885231i</v>
      </c>
      <c r="G628" s="57" t="str">
        <f t="shared" si="177"/>
        <v>0.999999999511413-0.0000221039983047084i</v>
      </c>
      <c r="H628" s="57" t="str">
        <f t="shared" si="178"/>
        <v>165.000173581639+0.655336333836091i</v>
      </c>
      <c r="I628" s="57" t="str">
        <f t="shared" si="179"/>
        <v>15.1827924442711-3372.6917354067i</v>
      </c>
      <c r="K628" s="57" t="str">
        <f t="shared" si="180"/>
        <v>0.0727260489896765-0.000296907065631404i</v>
      </c>
      <c r="L628" s="57" t="str">
        <f t="shared" si="181"/>
        <v>0.000125-54.7680409997667i</v>
      </c>
      <c r="M628" s="57" t="str">
        <f t="shared" si="182"/>
        <v>0.0015-26.4018580625016i</v>
      </c>
      <c r="N628" s="57">
        <f t="shared" si="183"/>
        <v>89.821321341615018</v>
      </c>
      <c r="O628" s="57">
        <f t="shared" si="184"/>
        <v>86.246513354831791</v>
      </c>
      <c r="P628" s="371">
        <f t="shared" si="185"/>
        <v>86.246513354831791</v>
      </c>
      <c r="Q628" s="371">
        <f t="shared" si="186"/>
        <v>-90.178678658384982</v>
      </c>
      <c r="R628" s="12">
        <f t="shared" si="187"/>
        <v>89.821321341615018</v>
      </c>
      <c r="S628" s="57">
        <f t="shared" si="188"/>
        <v>9.161355713562587E-3</v>
      </c>
      <c r="T628" s="12">
        <f t="shared" si="171"/>
        <v>86.246513354831791</v>
      </c>
    </row>
    <row r="629" spans="1:20" x14ac:dyDescent="0.25">
      <c r="A629" s="57">
        <f t="shared" si="172"/>
        <v>57.781233096632747</v>
      </c>
      <c r="B629" s="12">
        <f t="shared" si="189"/>
        <v>9.1961688652741245</v>
      </c>
      <c r="C629" s="57" t="str">
        <f t="shared" si="173"/>
        <v>-64.0139974384418-20449.1998039986i</v>
      </c>
      <c r="D629" s="57" t="str">
        <f t="shared" si="174"/>
        <v>3.89999999674482-3461.33157414502i</v>
      </c>
      <c r="E629" s="57" t="str">
        <f t="shared" si="175"/>
        <v>162.469323240242-0.0258461178283867i</v>
      </c>
      <c r="F629" s="57" t="str">
        <f t="shared" si="176"/>
        <v>3.83983983794946-7218.32562213449i</v>
      </c>
      <c r="G629" s="57" t="str">
        <f t="shared" si="177"/>
        <v>0.999999999507693-0.0000221879934981837i</v>
      </c>
      <c r="H629" s="57" t="str">
        <f t="shared" si="178"/>
        <v>165.000174903366+0.657826613990085i</v>
      </c>
      <c r="I629" s="57" t="str">
        <f t="shared" si="179"/>
        <v>15.1827925022424-3359.92399748032i</v>
      </c>
      <c r="K629" s="57" t="str">
        <f t="shared" si="180"/>
        <v>0.0727260396717597-0.000298035273928487i</v>
      </c>
      <c r="L629" s="57" t="str">
        <f t="shared" si="181"/>
        <v>0.000125-54.5607103006245i</v>
      </c>
      <c r="M629" s="57" t="str">
        <f t="shared" si="182"/>
        <v>0.0015-26.3019108014561i</v>
      </c>
      <c r="N629" s="57">
        <f t="shared" si="183"/>
        <v>89.820642375362056</v>
      </c>
      <c r="O629" s="57">
        <f t="shared" si="184"/>
        <v>86.213568924491426</v>
      </c>
      <c r="P629" s="371">
        <f t="shared" si="185"/>
        <v>86.213568924491426</v>
      </c>
      <c r="Q629" s="371">
        <f t="shared" si="186"/>
        <v>-90.179357624637944</v>
      </c>
      <c r="R629" s="12">
        <f t="shared" si="187"/>
        <v>89.820642375362056</v>
      </c>
      <c r="S629" s="57">
        <f t="shared" si="188"/>
        <v>9.1961688652741243E-3</v>
      </c>
      <c r="T629" s="12">
        <f t="shared" si="171"/>
        <v>86.213568924491426</v>
      </c>
    </row>
    <row r="630" spans="1:20" x14ac:dyDescent="0.25">
      <c r="A630" s="57">
        <f t="shared" si="172"/>
        <v>58.000801782399947</v>
      </c>
      <c r="B630" s="12">
        <f t="shared" si="189"/>
        <v>9.2311143069621657</v>
      </c>
      <c r="C630" s="57" t="str">
        <f t="shared" si="173"/>
        <v>-64.0139876125227-20371.7848272988i</v>
      </c>
      <c r="D630" s="57" t="str">
        <f t="shared" si="174"/>
        <v>3.89999999672002-3448.22830743472i</v>
      </c>
      <c r="E630" s="57" t="str">
        <f t="shared" si="175"/>
        <v>162.469321612908-0.0259443252181623i</v>
      </c>
      <c r="F630" s="57" t="str">
        <f t="shared" si="176"/>
        <v>3.83983983793507-7190.9998234541i</v>
      </c>
      <c r="G630" s="57" t="str">
        <f t="shared" si="177"/>
        <v>0.999999999503944-0.0000222723078733933i</v>
      </c>
      <c r="H630" s="57" t="str">
        <f t="shared" si="178"/>
        <v>165.000176235159+0.660326357232535i</v>
      </c>
      <c r="I630" s="57" t="str">
        <f t="shared" si="179"/>
        <v>15.1827925606553-3347.20459318868i</v>
      </c>
      <c r="K630" s="57" t="str">
        <f t="shared" si="180"/>
        <v>0.0727260302828941-0.000299167768975938i</v>
      </c>
      <c r="L630" s="57" t="str">
        <f t="shared" si="181"/>
        <v>0.000125-54.354164475617i</v>
      </c>
      <c r="M630" s="57" t="str">
        <f t="shared" si="182"/>
        <v>0.0015-26.2023419022276i</v>
      </c>
      <c r="N630" s="57">
        <f t="shared" si="183"/>
        <v>89.819960829182108</v>
      </c>
      <c r="O630" s="57">
        <f t="shared" si="184"/>
        <v>86.180624489556465</v>
      </c>
      <c r="P630" s="371">
        <f t="shared" si="185"/>
        <v>86.180624489556465</v>
      </c>
      <c r="Q630" s="371">
        <f t="shared" si="186"/>
        <v>-90.180039170817892</v>
      </c>
      <c r="R630" s="12">
        <f t="shared" si="187"/>
        <v>89.819960829182108</v>
      </c>
      <c r="S630" s="57">
        <f t="shared" si="188"/>
        <v>9.2311143069621661E-3</v>
      </c>
      <c r="T630" s="12">
        <f t="shared" si="171"/>
        <v>86.180624489556465</v>
      </c>
    </row>
    <row r="631" spans="1:20" x14ac:dyDescent="0.25">
      <c r="A631" s="57">
        <f t="shared" si="172"/>
        <v>58.221204829173075</v>
      </c>
      <c r="B631" s="12">
        <f t="shared" si="189"/>
        <v>9.266192541328623</v>
      </c>
      <c r="C631" s="57" t="str">
        <f t="shared" si="173"/>
        <v>-64.0139777117879-20294.6629055636i</v>
      </c>
      <c r="D631" s="57" t="str">
        <f t="shared" si="174"/>
        <v>3.89999999669503-3435.17464464626i</v>
      </c>
      <c r="E631" s="57" t="str">
        <f t="shared" si="175"/>
        <v>162.469319973182-0.0260429057060972i</v>
      </c>
      <c r="F631" s="57" t="str">
        <f t="shared" si="176"/>
        <v>3.83983983792057-7163.77746972036i</v>
      </c>
      <c r="G631" s="57" t="str">
        <f t="shared" si="177"/>
        <v>0.999999999500167-0.0000223569426432278i</v>
      </c>
      <c r="H631" s="57" t="str">
        <f t="shared" si="178"/>
        <v>165.000177577091+0.662835599523442i</v>
      </c>
      <c r="I631" s="57" t="str">
        <f t="shared" si="179"/>
        <v>15.1827926195129-3334.53333955882i</v>
      </c>
      <c r="K631" s="57" t="str">
        <f t="shared" si="180"/>
        <v>0.0727260208225407-0.000300304567058368i</v>
      </c>
      <c r="L631" s="57" t="str">
        <f t="shared" si="181"/>
        <v>0.000125-54.1484005535138i</v>
      </c>
      <c r="M631" s="57" t="str">
        <f t="shared" si="182"/>
        <v>0.0015-26.1031499324841i</v>
      </c>
      <c r="N631" s="57">
        <f t="shared" si="183"/>
        <v>89.819276693273039</v>
      </c>
      <c r="O631" s="57">
        <f t="shared" si="184"/>
        <v>86.147680049991862</v>
      </c>
      <c r="P631" s="371">
        <f t="shared" si="185"/>
        <v>86.147680049991862</v>
      </c>
      <c r="Q631" s="371">
        <f t="shared" si="186"/>
        <v>-90.180723306726961</v>
      </c>
      <c r="R631" s="12">
        <f t="shared" si="187"/>
        <v>89.819276693273039</v>
      </c>
      <c r="S631" s="57">
        <f t="shared" si="188"/>
        <v>9.2661925413286238E-3</v>
      </c>
      <c r="T631" s="12">
        <f t="shared" si="171"/>
        <v>86.147680049991862</v>
      </c>
    </row>
    <row r="632" spans="1:20" x14ac:dyDescent="0.25">
      <c r="A632" s="57">
        <f t="shared" si="172"/>
        <v>58.442445407523934</v>
      </c>
      <c r="B632" s="12">
        <f t="shared" si="189"/>
        <v>9.3014040729856724</v>
      </c>
      <c r="C632" s="57" t="str">
        <f t="shared" si="173"/>
        <v>-64.0139677356666-20217.8329293685i</v>
      </c>
      <c r="D632" s="57" t="str">
        <f t="shared" si="174"/>
        <v>3.89999999666987-3422.17039799835i</v>
      </c>
      <c r="E632" s="57" t="str">
        <f t="shared" si="175"/>
        <v>162.469318320972-0.0261418607089349i</v>
      </c>
      <c r="F632" s="57" t="str">
        <f t="shared" si="176"/>
        <v>3.83983983790595-7136.65816933059i</v>
      </c>
      <c r="G632" s="57" t="str">
        <f t="shared" si="177"/>
        <v>0.999999999496361-0.0000224418990251866i</v>
      </c>
      <c r="H632" s="57" t="str">
        <f t="shared" si="178"/>
        <v>165.000178929243+0.665354376959466i</v>
      </c>
      <c r="I632" s="57" t="str">
        <f t="shared" si="179"/>
        <v>15.1827926788186-3321.91005431057i</v>
      </c>
      <c r="K632" s="57" t="str">
        <f t="shared" si="180"/>
        <v>0.0727260112901541-0.000301445684522194i</v>
      </c>
      <c r="L632" s="57" t="str">
        <f t="shared" si="181"/>
        <v>0.000125-53.9434155743313i</v>
      </c>
      <c r="M632" s="57" t="str">
        <f t="shared" si="182"/>
        <v>0.0015-26.004333465316i</v>
      </c>
      <c r="N632" s="57">
        <f t="shared" si="183"/>
        <v>89.818589957795623</v>
      </c>
      <c r="O632" s="57">
        <f t="shared" si="184"/>
        <v>86.114735605762462</v>
      </c>
      <c r="P632" s="371">
        <f t="shared" si="185"/>
        <v>86.114735605762462</v>
      </c>
      <c r="Q632" s="371">
        <f t="shared" si="186"/>
        <v>-90.181410042204377</v>
      </c>
      <c r="R632" s="12">
        <f t="shared" si="187"/>
        <v>89.818589957795623</v>
      </c>
      <c r="S632" s="57">
        <f t="shared" si="188"/>
        <v>9.3014040729856723E-3</v>
      </c>
      <c r="T632" s="12">
        <f t="shared" si="171"/>
        <v>86.114735605762462</v>
      </c>
    </row>
    <row r="633" spans="1:20" x14ac:dyDescent="0.25">
      <c r="A633" s="57">
        <f t="shared" si="172"/>
        <v>58.664526700072521</v>
      </c>
      <c r="B633" s="12">
        <f t="shared" si="189"/>
        <v>9.3367494084630174</v>
      </c>
      <c r="C633" s="57" t="str">
        <f t="shared" si="173"/>
        <v>-64.0139576835873-20141.2937934883i</v>
      </c>
      <c r="D633" s="57" t="str">
        <f t="shared" si="174"/>
        <v>3.89999999664451-3409.21538042051i</v>
      </c>
      <c r="E633" s="57" t="str">
        <f t="shared" si="175"/>
        <v>162.469316656181-0.0262411916488051i</v>
      </c>
      <c r="F633" s="57" t="str">
        <f t="shared" si="176"/>
        <v>3.83983983789122-7109.64153216452i</v>
      </c>
      <c r="G633" s="57" t="str">
        <f t="shared" si="177"/>
        <v>0.999999999492526-0.0000225271782413959i</v>
      </c>
      <c r="H633" s="57" t="str">
        <f t="shared" si="178"/>
        <v>165.000180291689+0.667882725774441i</v>
      </c>
      <c r="I633" s="57" t="str">
        <f t="shared" si="179"/>
        <v>15.182792738576-3309.33455585365i</v>
      </c>
      <c r="K633" s="57" t="str">
        <f t="shared" si="180"/>
        <v>0.0727260016851864-0.000302591137775908i</v>
      </c>
      <c r="L633" s="57" t="str">
        <f t="shared" si="181"/>
        <v>0.000125-53.739206589292i</v>
      </c>
      <c r="M633" s="57" t="str">
        <f t="shared" si="182"/>
        <v>0.0015-25.9058910792149i</v>
      </c>
      <c r="N633" s="57">
        <f t="shared" si="183"/>
        <v>89.817900612873146</v>
      </c>
      <c r="O633" s="57">
        <f t="shared" si="184"/>
        <v>86.081791156832693</v>
      </c>
      <c r="P633" s="371">
        <f t="shared" si="185"/>
        <v>86.081791156832693</v>
      </c>
      <c r="Q633" s="371">
        <f t="shared" si="186"/>
        <v>-90.182099387126854</v>
      </c>
      <c r="R633" s="12">
        <f t="shared" si="187"/>
        <v>89.817900612873146</v>
      </c>
      <c r="S633" s="57">
        <f t="shared" si="188"/>
        <v>9.336749408463017E-3</v>
      </c>
      <c r="T633" s="12">
        <f t="shared" si="171"/>
        <v>86.081791156832693</v>
      </c>
    </row>
    <row r="634" spans="1:20" x14ac:dyDescent="0.25">
      <c r="A634" s="57">
        <f t="shared" si="172"/>
        <v>58.887451901532799</v>
      </c>
      <c r="B634" s="12">
        <f t="shared" si="189"/>
        <v>9.3722290562151773</v>
      </c>
      <c r="C634" s="57" t="str">
        <f t="shared" si="173"/>
        <v>-64.0139475549683-20065.0443968818i</v>
      </c>
      <c r="D634" s="57" t="str">
        <f t="shared" si="174"/>
        <v>3.89999999661897-3396.30940555048i</v>
      </c>
      <c r="E634" s="57" t="str">
        <f t="shared" si="175"/>
        <v>162.469314978715-0.0263408999531963i</v>
      </c>
      <c r="F634" s="57" t="str">
        <f t="shared" si="176"/>
        <v>3.83983983787638-7082.72716957877i</v>
      </c>
      <c r="G634" s="57" t="str">
        <f t="shared" si="177"/>
        <v>0.999999999488662-0.0000226127815186258i</v>
      </c>
      <c r="H634" s="57" t="str">
        <f t="shared" si="178"/>
        <v>165.000181664512+0.670420682339887i</v>
      </c>
      <c r="I634" s="57" t="str">
        <f t="shared" si="179"/>
        <v>15.1827927987883-3296.8066632854i</v>
      </c>
      <c r="K634" s="57" t="str">
        <f t="shared" si="180"/>
        <v>0.0727259920070843-0.000303740943290281i</v>
      </c>
      <c r="L634" s="57" t="str">
        <f t="shared" si="181"/>
        <v>0.000125-53.5357706607811i</v>
      </c>
      <c r="M634" s="57" t="str">
        <f t="shared" si="182"/>
        <v>0.0015-25.8078213580543i</v>
      </c>
      <c r="N634" s="57">
        <f t="shared" si="183"/>
        <v>89.81720864859146</v>
      </c>
      <c r="O634" s="57">
        <f t="shared" si="184"/>
        <v>86.048846703166703</v>
      </c>
      <c r="P634" s="371">
        <f t="shared" si="185"/>
        <v>86.048846703166703</v>
      </c>
      <c r="Q634" s="371">
        <f t="shared" si="186"/>
        <v>-90.18279135140854</v>
      </c>
      <c r="R634" s="12">
        <f t="shared" si="187"/>
        <v>89.81720864859146</v>
      </c>
      <c r="S634" s="57">
        <f t="shared" si="188"/>
        <v>9.3722290562151776E-3</v>
      </c>
      <c r="T634" s="12">
        <f t="shared" si="171"/>
        <v>86.048846703166703</v>
      </c>
    </row>
    <row r="635" spans="1:20" x14ac:dyDescent="0.25">
      <c r="A635" s="57">
        <f t="shared" si="172"/>
        <v>59.111224218758629</v>
      </c>
      <c r="B635" s="12">
        <f t="shared" si="189"/>
        <v>9.4078435266287954</v>
      </c>
      <c r="C635" s="57" t="str">
        <f t="shared" si="173"/>
        <v>-64.0139373492299-19989.0836426762i</v>
      </c>
      <c r="D635" s="57" t="str">
        <f t="shared" si="174"/>
        <v>3.89999999659321-3383.45228773147i</v>
      </c>
      <c r="E635" s="57" t="str">
        <f t="shared" si="175"/>
        <v>162.469313288476-0.0264409870550427i</v>
      </c>
      <c r="F635" s="57" t="str">
        <f t="shared" si="176"/>
        <v>3.83983983786144-7055.91469440121i</v>
      </c>
      <c r="G635" s="57" t="str">
        <f t="shared" si="177"/>
        <v>0.999999999484769-0.0000226987100883082i</v>
      </c>
      <c r="H635" s="57" t="str">
        <f t="shared" si="178"/>
        <v>165.000183047786+0.672968283165543i</v>
      </c>
      <c r="I635" s="57" t="str">
        <f t="shared" si="179"/>
        <v>15.1827928594592-3284.32619638778i</v>
      </c>
      <c r="K635" s="57" t="str">
        <f t="shared" si="180"/>
        <v>0.072725982255292-0.000304895117598628i</v>
      </c>
      <c r="L635" s="57" t="str">
        <f t="shared" si="181"/>
        <v>0.000125-53.3331048623044i</v>
      </c>
      <c r="M635" s="57" t="str">
        <f t="shared" si="182"/>
        <v>0.0015-25.7101228910683i</v>
      </c>
      <c r="N635" s="57">
        <f t="shared" si="183"/>
        <v>89.816514054998706</v>
      </c>
      <c r="O635" s="57">
        <f t="shared" si="184"/>
        <v>86.015902244728593</v>
      </c>
      <c r="P635" s="371">
        <f t="shared" si="185"/>
        <v>86.015902244728593</v>
      </c>
      <c r="Q635" s="371">
        <f t="shared" si="186"/>
        <v>-90.183485945001294</v>
      </c>
      <c r="R635" s="12">
        <f t="shared" si="187"/>
        <v>89.816514054998706</v>
      </c>
      <c r="S635" s="57">
        <f t="shared" si="188"/>
        <v>9.4078435266287952E-3</v>
      </c>
      <c r="T635" s="12">
        <f t="shared" si="171"/>
        <v>86.015902244728593</v>
      </c>
    </row>
    <row r="636" spans="1:20" x14ac:dyDescent="0.25">
      <c r="A636" s="57">
        <f t="shared" si="172"/>
        <v>59.335846870789915</v>
      </c>
      <c r="B636" s="12">
        <f t="shared" si="189"/>
        <v>9.4435933320299856</v>
      </c>
      <c r="C636" s="57" t="str">
        <f t="shared" si="173"/>
        <v>-64.0139270657841-19913.4104381503i</v>
      </c>
      <c r="D636" s="57" t="str">
        <f t="shared" si="174"/>
        <v>3.89999999656728-3370.64384200953i</v>
      </c>
      <c r="E636" s="57" t="str">
        <f t="shared" si="175"/>
        <v>162.469311585368-0.0265414543926911i</v>
      </c>
      <c r="F636" s="57" t="str">
        <f t="shared" si="176"/>
        <v>3.83983983784638-7029.20372092536i</v>
      </c>
      <c r="G636" s="57" t="str">
        <f t="shared" si="177"/>
        <v>0.999999999480845-0.0000227849651865544i</v>
      </c>
      <c r="H636" s="57" t="str">
        <f t="shared" si="178"/>
        <v>165.000184441593+0.675525564899887i</v>
      </c>
      <c r="I636" s="57" t="str">
        <f t="shared" si="179"/>
        <v>15.182792920592-3271.89297562512i</v>
      </c>
      <c r="K636" s="57" t="str">
        <f t="shared" si="180"/>
        <v>0.072725972429248-0.000306053677297021i</v>
      </c>
      <c r="L636" s="57" t="str">
        <f t="shared" si="181"/>
        <v>0.000125-53.1312062784461i</v>
      </c>
      <c r="M636" s="57" t="str">
        <f t="shared" si="182"/>
        <v>0.0015-25.6127942728315i</v>
      </c>
      <c r="N636" s="57">
        <f t="shared" si="183"/>
        <v>89.815816822105276</v>
      </c>
      <c r="O636" s="57">
        <f t="shared" si="184"/>
        <v>85.982957781481957</v>
      </c>
      <c r="P636" s="371">
        <f t="shared" si="185"/>
        <v>85.982957781481957</v>
      </c>
      <c r="Q636" s="371">
        <f t="shared" si="186"/>
        <v>-90.184183177894724</v>
      </c>
      <c r="R636" s="12">
        <f t="shared" si="187"/>
        <v>89.815816822105276</v>
      </c>
      <c r="S636" s="57">
        <f t="shared" si="188"/>
        <v>9.4435933320299852E-3</v>
      </c>
      <c r="T636" s="12">
        <f t="shared" si="171"/>
        <v>85.982957781481957</v>
      </c>
    </row>
    <row r="637" spans="1:20" x14ac:dyDescent="0.25">
      <c r="A637" s="57">
        <f t="shared" si="172"/>
        <v>59.561323088898916</v>
      </c>
      <c r="B637" s="12">
        <f t="shared" si="189"/>
        <v>9.4794789866916993</v>
      </c>
      <c r="C637" s="57" t="str">
        <f t="shared" si="173"/>
        <v>-64.0139167040391-19838.0236947197i</v>
      </c>
      <c r="D637" s="57" t="str">
        <f t="shared" si="174"/>
        <v>3.89999999654114-3357.88388413086i</v>
      </c>
      <c r="E637" s="57" t="str">
        <f t="shared" si="175"/>
        <v>162.469309869292-0.0266423034099535i</v>
      </c>
      <c r="F637" s="57" t="str">
        <f t="shared" si="176"/>
        <v>3.8398398378312-7002.59386490492i</v>
      </c>
      <c r="G637" s="57" t="str">
        <f t="shared" si="177"/>
        <v>0.999999999476892-0.0000228715480541729i</v>
      </c>
      <c r="H637" s="57" t="str">
        <f t="shared" si="178"/>
        <v>165.000185846013+0.678092564330663i</v>
      </c>
      <c r="I637" s="57" t="str">
        <f t="shared" si="179"/>
        <v>15.1827929821903-3259.50682214137i</v>
      </c>
      <c r="K637" s="57" t="str">
        <f t="shared" si="180"/>
        <v>0.072725962528387-0.000307216639044536i</v>
      </c>
      <c r="L637" s="57" t="str">
        <f t="shared" si="181"/>
        <v>0.000125-52.9300720048279i</v>
      </c>
      <c r="M637" s="57" t="str">
        <f t="shared" si="182"/>
        <v>0.0015-25.5158341032392i</v>
      </c>
      <c r="N637" s="57">
        <f t="shared" si="183"/>
        <v>89.815116939883609</v>
      </c>
      <c r="O637" s="57">
        <f t="shared" si="184"/>
        <v>85.950013313390144</v>
      </c>
      <c r="P637" s="371">
        <f t="shared" si="185"/>
        <v>85.950013313390144</v>
      </c>
      <c r="Q637" s="371">
        <f t="shared" si="186"/>
        <v>-90.184883060116391</v>
      </c>
      <c r="R637" s="12">
        <f t="shared" si="187"/>
        <v>89.815116939883609</v>
      </c>
      <c r="S637" s="57">
        <f t="shared" si="188"/>
        <v>9.4794789866917001E-3</v>
      </c>
      <c r="T637" s="12">
        <f t="shared" si="171"/>
        <v>85.950013313390144</v>
      </c>
    </row>
    <row r="638" spans="1:20" x14ac:dyDescent="0.25">
      <c r="A638" s="57">
        <f t="shared" si="172"/>
        <v>59.787656116636732</v>
      </c>
      <c r="B638" s="12">
        <f t="shared" si="189"/>
        <v>9.5155010068411272</v>
      </c>
      <c r="C638" s="57" t="str">
        <f t="shared" si="173"/>
        <v>-64.013906263398-19762.9223279208i</v>
      </c>
      <c r="D638" s="57" t="str">
        <f t="shared" si="174"/>
        <v>3.89999999651479-3345.17223053919i</v>
      </c>
      <c r="E638" s="57" t="str">
        <f t="shared" si="175"/>
        <v>162.46930814015-0.0267435355561016i</v>
      </c>
      <c r="F638" s="57" t="str">
        <f t="shared" si="176"/>
        <v>3.8398398378159-6976.08474354816i</v>
      </c>
      <c r="G638" s="57" t="str">
        <f t="shared" si="177"/>
        <v>0.999999999472909-0.0000229584599366873i</v>
      </c>
      <c r="H638" s="57" t="str">
        <f t="shared" si="178"/>
        <v>165.000187261128+0.68066931838542i</v>
      </c>
      <c r="I638" s="57" t="str">
        <f t="shared" si="179"/>
        <v>15.1827930442577-3247.16755775757i</v>
      </c>
      <c r="K638" s="57" t="str">
        <f t="shared" si="180"/>
        <v>0.0727259525521389-0.000308384019563492i</v>
      </c>
      <c r="L638" s="57" t="str">
        <f t="shared" si="181"/>
        <v>0.000125-52.7296991480651i</v>
      </c>
      <c r="M638" s="57" t="str">
        <f t="shared" si="182"/>
        <v>0.0015-25.4192409874867i</v>
      </c>
      <c r="N638" s="57">
        <f t="shared" si="183"/>
        <v>89.814414398267999</v>
      </c>
      <c r="O638" s="57">
        <f t="shared" si="184"/>
        <v>85.917068840416292</v>
      </c>
      <c r="P638" s="371">
        <f t="shared" si="185"/>
        <v>85.917068840416292</v>
      </c>
      <c r="Q638" s="371">
        <f t="shared" si="186"/>
        <v>-90.185585601732001</v>
      </c>
      <c r="R638" s="12">
        <f t="shared" si="187"/>
        <v>89.814414398267999</v>
      </c>
      <c r="S638" s="57">
        <f t="shared" si="188"/>
        <v>9.5155010068411275E-3</v>
      </c>
      <c r="T638" s="12">
        <f t="shared" si="171"/>
        <v>85.917068840416292</v>
      </c>
    </row>
    <row r="639" spans="1:20" x14ac:dyDescent="0.25">
      <c r="A639" s="57">
        <f t="shared" si="172"/>
        <v>60.014849209879948</v>
      </c>
      <c r="B639" s="12">
        <f t="shared" si="189"/>
        <v>9.5516599106671229</v>
      </c>
      <c r="C639" s="57" t="str">
        <f t="shared" si="173"/>
        <v>-64.0138957432607-19688.1052573952i</v>
      </c>
      <c r="D639" s="57" t="str">
        <f t="shared" si="174"/>
        <v>3.89999999648827-3332.50869837311i</v>
      </c>
      <c r="E639" s="57" t="str">
        <f t="shared" si="175"/>
        <v>162.469306397842-0.0268451522859181i</v>
      </c>
      <c r="F639" s="57" t="str">
        <f t="shared" si="176"/>
        <v>3.83983983780049-6949.67597551248i</v>
      </c>
      <c r="G639" s="57" t="str">
        <f t="shared" si="177"/>
        <v>0.999999999468896-0.0000230457020843542i</v>
      </c>
      <c r="H639" s="57" t="str">
        <f t="shared" si="178"/>
        <v>165.000188687017+0.683255864132017i</v>
      </c>
      <c r="I639" s="57" t="str">
        <f t="shared" si="179"/>
        <v>15.1827931067976-3234.87500496922i</v>
      </c>
      <c r="K639" s="57" t="str">
        <f t="shared" si="180"/>
        <v>0.0727259424999304-0.000309555835639693i</v>
      </c>
      <c r="L639" s="57" t="str">
        <f t="shared" si="181"/>
        <v>0.000125-52.5300848257275i</v>
      </c>
      <c r="M639" s="57" t="str">
        <f t="shared" si="182"/>
        <v>0.0015-25.3230135360498i</v>
      </c>
      <c r="N639" s="57">
        <f t="shared" si="183"/>
        <v>89.813709187154657</v>
      </c>
      <c r="O639" s="57">
        <f t="shared" si="184"/>
        <v>85.884124362523238</v>
      </c>
      <c r="P639" s="371">
        <f t="shared" si="185"/>
        <v>85.884124362523238</v>
      </c>
      <c r="Q639" s="371">
        <f t="shared" si="186"/>
        <v>-90.186290812845343</v>
      </c>
      <c r="R639" s="12">
        <f t="shared" si="187"/>
        <v>89.813709187154657</v>
      </c>
      <c r="S639" s="57">
        <f t="shared" si="188"/>
        <v>9.5516599106671221E-3</v>
      </c>
      <c r="T639" s="12">
        <f t="shared" si="171"/>
        <v>85.884124362523238</v>
      </c>
    </row>
    <row r="640" spans="1:20" x14ac:dyDescent="0.25">
      <c r="A640" s="57">
        <f t="shared" si="172"/>
        <v>60.242905636877495</v>
      </c>
      <c r="B640" s="12">
        <f t="shared" si="189"/>
        <v>9.5879562183276583</v>
      </c>
      <c r="C640" s="57" t="str">
        <f t="shared" si="173"/>
        <v>-64.0138851430214-19613.571406874i</v>
      </c>
      <c r="D640" s="57" t="str">
        <f t="shared" si="174"/>
        <v>3.89999999646152-3319.89310546345i</v>
      </c>
      <c r="E640" s="57" t="str">
        <f t="shared" si="175"/>
        <v>162.469304642267-0.0269471550596973i</v>
      </c>
      <c r="F640" s="57" t="str">
        <f t="shared" si="176"/>
        <v>3.83983983778496-6923.36718089887i</v>
      </c>
      <c r="G640" s="57" t="str">
        <f t="shared" si="177"/>
        <v>0.999999999464852-0.0000231332757521813i</v>
      </c>
      <c r="H640" s="57" t="str">
        <f t="shared" si="178"/>
        <v>165.000190123765+0.685852238779194i</v>
      </c>
      <c r="I640" s="57" t="str">
        <f t="shared" si="179"/>
        <v>15.1827931698138-3222.62898694387i</v>
      </c>
      <c r="K640" s="57" t="str">
        <f t="shared" si="180"/>
        <v>0.0727259323711823-0.000310732104122661i</v>
      </c>
      <c r="L640" s="57" t="str">
        <f t="shared" si="181"/>
        <v>0.000125-52.3312261662956i</v>
      </c>
      <c r="M640" s="57" t="str">
        <f t="shared" si="182"/>
        <v>0.0015-25.227150364664i</v>
      </c>
      <c r="N640" s="57">
        <f t="shared" si="183"/>
        <v>89.813001296401225</v>
      </c>
      <c r="O640" s="57">
        <f t="shared" si="184"/>
        <v>85.851179879673381</v>
      </c>
      <c r="P640" s="371">
        <f t="shared" si="185"/>
        <v>85.851179879673381</v>
      </c>
      <c r="Q640" s="371">
        <f t="shared" si="186"/>
        <v>-90.186998703598775</v>
      </c>
      <c r="R640" s="12">
        <f t="shared" si="187"/>
        <v>89.813001296401225</v>
      </c>
      <c r="S640" s="57">
        <f t="shared" si="188"/>
        <v>9.5879562183276579E-3</v>
      </c>
      <c r="T640" s="12">
        <f t="shared" si="171"/>
        <v>85.851179879673381</v>
      </c>
    </row>
    <row r="641" spans="1:20" x14ac:dyDescent="0.25">
      <c r="A641" s="57">
        <f t="shared" si="172"/>
        <v>60.471828678297626</v>
      </c>
      <c r="B641" s="12">
        <f t="shared" si="189"/>
        <v>9.6243904519573036</v>
      </c>
      <c r="C641" s="57" t="str">
        <f t="shared" si="173"/>
        <v>-64.0138744620716-19539.3197041633i</v>
      </c>
      <c r="D641" s="57" t="str">
        <f t="shared" si="174"/>
        <v>3.89999999643457-3307.32527033069i</v>
      </c>
      <c r="E641" s="57" t="str">
        <f t="shared" si="175"/>
        <v>162.469302873326-0.0270495453432601i</v>
      </c>
      <c r="F641" s="57" t="str">
        <f t="shared" si="176"/>
        <v>3.83983983776932-6897.15798124651i</v>
      </c>
      <c r="G641" s="57" t="str">
        <f t="shared" si="177"/>
        <v>0.999999999460777-0.0000232211821999449i</v>
      </c>
      <c r="H641" s="57" t="str">
        <f t="shared" si="178"/>
        <v>165.000191571452+0.688458479677075i</v>
      </c>
      <c r="I641" s="57" t="str">
        <f t="shared" si="179"/>
        <v>15.1827932333098-3210.42932751839i</v>
      </c>
      <c r="K641" s="57" t="str">
        <f t="shared" si="180"/>
        <v>0.0727259221653126-0.000311912841925889i</v>
      </c>
      <c r="L641" s="57" t="str">
        <f t="shared" si="181"/>
        <v>0.000125-52.1331203091209i</v>
      </c>
      <c r="M641" s="57" t="str">
        <f t="shared" si="182"/>
        <v>0.0015-25.1316500943057i</v>
      </c>
      <c r="N641" s="57">
        <f t="shared" si="183"/>
        <v>89.812290715826975</v>
      </c>
      <c r="O641" s="57">
        <f t="shared" si="184"/>
        <v>85.818235391829262</v>
      </c>
      <c r="P641" s="371">
        <f t="shared" si="185"/>
        <v>85.818235391829262</v>
      </c>
      <c r="Q641" s="371">
        <f t="shared" si="186"/>
        <v>-90.187709284173025</v>
      </c>
      <c r="R641" s="12">
        <f t="shared" si="187"/>
        <v>89.812290715826975</v>
      </c>
      <c r="S641" s="57">
        <f t="shared" si="188"/>
        <v>9.6243904519573032E-3</v>
      </c>
      <c r="T641" s="12">
        <f t="shared" si="171"/>
        <v>85.818235391829262</v>
      </c>
    </row>
    <row r="642" spans="1:20" x14ac:dyDescent="0.25">
      <c r="A642" s="57">
        <f t="shared" si="172"/>
        <v>60.701621627275159</v>
      </c>
      <c r="B642" s="12">
        <f t="shared" si="189"/>
        <v>9.6609631356747414</v>
      </c>
      <c r="C642" s="57" t="str">
        <f t="shared" si="173"/>
        <v>-64.0138636997955-19465.349081127i</v>
      </c>
      <c r="D642" s="57" t="str">
        <f t="shared" si="174"/>
        <v>3.89999999640742-3294.80501218229i</v>
      </c>
      <c r="E642" s="57" t="str">
        <f t="shared" si="175"/>
        <v>162.469301090916-0.0271523246079874i</v>
      </c>
      <c r="F642" s="57" t="str">
        <f t="shared" si="176"/>
        <v>3.83983983775355-6871.04799952725i</v>
      </c>
      <c r="G642" s="57" t="str">
        <f t="shared" si="177"/>
        <v>0.999999999456671-0.000023309422692209i</v>
      </c>
      <c r="H642" s="57" t="str">
        <f t="shared" si="178"/>
        <v>165.000193030163+0.691074624317727i</v>
      </c>
      <c r="I642" s="57" t="str">
        <f t="shared" si="179"/>
        <v>15.1827932972893-3198.27585119662i</v>
      </c>
      <c r="K642" s="57" t="str">
        <f t="shared" si="180"/>
        <v>0.0727259118817339-0.000313098066027073i</v>
      </c>
      <c r="L642" s="57" t="str">
        <f t="shared" si="181"/>
        <v>0.000125-51.9357644043841i</v>
      </c>
      <c r="M642" s="57" t="str">
        <f t="shared" si="182"/>
        <v>0.0015-25.0365113511712i</v>
      </c>
      <c r="N642" s="57">
        <f t="shared" si="183"/>
        <v>89.811577435212499</v>
      </c>
      <c r="O642" s="57">
        <f t="shared" si="184"/>
        <v>85.785290898952638</v>
      </c>
      <c r="P642" s="371">
        <f t="shared" si="185"/>
        <v>85.785290898952638</v>
      </c>
      <c r="Q642" s="371">
        <f t="shared" si="186"/>
        <v>-90.188422564787501</v>
      </c>
      <c r="R642" s="12">
        <f t="shared" si="187"/>
        <v>89.811577435212499</v>
      </c>
      <c r="S642" s="57">
        <f t="shared" si="188"/>
        <v>9.6609631356747421E-3</v>
      </c>
      <c r="T642" s="12">
        <f t="shared" si="171"/>
        <v>85.785290898952638</v>
      </c>
    </row>
    <row r="643" spans="1:20" x14ac:dyDescent="0.25">
      <c r="A643" s="57">
        <f t="shared" si="172"/>
        <v>60.932287789458805</v>
      </c>
      <c r="B643" s="12">
        <f t="shared" si="189"/>
        <v>9.6976747955903058</v>
      </c>
      <c r="C643" s="57" t="str">
        <f t="shared" si="173"/>
        <v>-64.0138528555751-19391.6584736731i</v>
      </c>
      <c r="D643" s="57" t="str">
        <f t="shared" si="174"/>
        <v>3.89999999638009-3282.33215091014i</v>
      </c>
      <c r="E643" s="57" t="str">
        <f t="shared" si="175"/>
        <v>162.469299294934-0.0272554943308539i</v>
      </c>
      <c r="F643" s="57" t="str">
        <f t="shared" si="176"/>
        <v>3.83983983773765-6845.03686014025i</v>
      </c>
      <c r="G643" s="57" t="str">
        <f t="shared" si="177"/>
        <v>0.999999999452534-0.0000233979984983426i</v>
      </c>
      <c r="H643" s="57" t="str">
        <f t="shared" si="178"/>
        <v>165.00019449998+0.69370071033568i</v>
      </c>
      <c r="I643" s="57" t="str">
        <f t="shared" si="179"/>
        <v>15.182793361756-3186.16838314669i</v>
      </c>
      <c r="K643" s="57" t="str">
        <f t="shared" si="180"/>
        <v>0.0727259015198548-0.000314287793468358i</v>
      </c>
      <c r="L643" s="57" t="str">
        <f t="shared" si="181"/>
        <v>0.000125-51.7391556130547i</v>
      </c>
      <c r="M643" s="57" t="str">
        <f t="shared" si="182"/>
        <v>0.0015-24.9417327666579i</v>
      </c>
      <c r="N643" s="57">
        <f t="shared" si="183"/>
        <v>89.810861444299476</v>
      </c>
      <c r="O643" s="57">
        <f t="shared" si="184"/>
        <v>85.752346401005312</v>
      </c>
      <c r="P643" s="371">
        <f t="shared" si="185"/>
        <v>85.752346401005312</v>
      </c>
      <c r="Q643" s="371">
        <f t="shared" si="186"/>
        <v>-90.189138555700524</v>
      </c>
      <c r="R643" s="12">
        <f t="shared" si="187"/>
        <v>89.810861444299476</v>
      </c>
      <c r="S643" s="57">
        <f t="shared" si="188"/>
        <v>9.6976747955903053E-3</v>
      </c>
      <c r="T643" s="12">
        <f t="shared" si="171"/>
        <v>85.752346401005312</v>
      </c>
    </row>
    <row r="644" spans="1:20" x14ac:dyDescent="0.25">
      <c r="A644" s="57">
        <f t="shared" si="172"/>
        <v>61.163830483058753</v>
      </c>
      <c r="B644" s="12">
        <f t="shared" si="189"/>
        <v>9.7345259598135492</v>
      </c>
      <c r="C644" s="57" t="str">
        <f t="shared" si="173"/>
        <v>-64.0138419287852-19318.2468217373i</v>
      </c>
      <c r="D644" s="57" t="str">
        <f t="shared" si="174"/>
        <v>3.89999999635252-3269.90650708794i</v>
      </c>
      <c r="E644" s="57" t="str">
        <f t="shared" si="175"/>
        <v>162.469297485278-0.027359055994412i</v>
      </c>
      <c r="F644" s="57" t="str">
        <f t="shared" si="176"/>
        <v>3.83983983772165-6819.12418890651i</v>
      </c>
      <c r="G644" s="57" t="str">
        <f t="shared" si="177"/>
        <v>0.999999999448365-0.0000234869108925384i</v>
      </c>
      <c r="H644" s="57" t="str">
        <f t="shared" si="178"/>
        <v>165.000195980989+0.696336775508485i</v>
      </c>
      <c r="I644" s="57" t="str">
        <f t="shared" si="179"/>
        <v>15.1827934267135-3174.10674919861i</v>
      </c>
      <c r="K644" s="57" t="str">
        <f t="shared" si="180"/>
        <v>0.0727258910790784-0.000315482041356579i</v>
      </c>
      <c r="L644" s="57" t="str">
        <f t="shared" si="181"/>
        <v>0.000125-51.5432911068486i</v>
      </c>
      <c r="M644" s="57" t="str">
        <f t="shared" si="182"/>
        <v>0.0015-24.847312977344i</v>
      </c>
      <c r="N644" s="57">
        <f t="shared" si="183"/>
        <v>89.810142732790709</v>
      </c>
      <c r="O644" s="57">
        <f t="shared" si="184"/>
        <v>85.719401897948572</v>
      </c>
      <c r="P644" s="371">
        <f t="shared" si="185"/>
        <v>85.719401897948572</v>
      </c>
      <c r="Q644" s="371">
        <f t="shared" si="186"/>
        <v>-90.189857267209291</v>
      </c>
      <c r="R644" s="12">
        <f t="shared" si="187"/>
        <v>89.810142732790709</v>
      </c>
      <c r="S644" s="57">
        <f t="shared" si="188"/>
        <v>9.7345259598135489E-3</v>
      </c>
      <c r="T644" s="12">
        <f t="shared" si="171"/>
        <v>85.719401897948572</v>
      </c>
    </row>
    <row r="645" spans="1:20" x14ac:dyDescent="0.25">
      <c r="A645" s="57">
        <f t="shared" si="172"/>
        <v>61.396253038894372</v>
      </c>
      <c r="B645" s="12">
        <f t="shared" si="189"/>
        <v>9.7715171584608402</v>
      </c>
      <c r="C645" s="57" t="str">
        <f t="shared" si="173"/>
        <v>-64.013830918798-19245.1130692685i</v>
      </c>
      <c r="D645" s="57" t="str">
        <f t="shared" si="174"/>
        <v>3.89999999632474-3257.52790196863i</v>
      </c>
      <c r="E645" s="57" t="str">
        <f t="shared" si="175"/>
        <v>162.469295661843-0.0274630110868452i</v>
      </c>
      <c r="F645" s="57" t="str">
        <f t="shared" si="176"/>
        <v>3.83983983770553-6793.30961306359i</v>
      </c>
      <c r="G645" s="57" t="str">
        <f t="shared" si="177"/>
        <v>0.999999999444165-0.0000235761611538309i</v>
      </c>
      <c r="H645" s="57" t="str">
        <f t="shared" si="178"/>
        <v>165.000197473276+0.698982857757255i</v>
      </c>
      <c r="I645" s="57" t="str">
        <f t="shared" si="179"/>
        <v>15.1827934921657-3162.09077584178i</v>
      </c>
      <c r="K645" s="57" t="str">
        <f t="shared" si="180"/>
        <v>0.0727258805588045-0.00031668082686352i</v>
      </c>
      <c r="L645" s="57" t="str">
        <f t="shared" si="181"/>
        <v>0.000125-51.3481680681894i</v>
      </c>
      <c r="M645" s="57" t="str">
        <f t="shared" si="182"/>
        <v>0.0015-24.7532506249691i</v>
      </c>
      <c r="N645" s="57">
        <f t="shared" si="183"/>
        <v>89.809421290349931</v>
      </c>
      <c r="O645" s="57">
        <f t="shared" si="184"/>
        <v>85.686457389743609</v>
      </c>
      <c r="P645" s="371">
        <f t="shared" si="185"/>
        <v>85.686457389743609</v>
      </c>
      <c r="Q645" s="371">
        <f t="shared" si="186"/>
        <v>-90.190578709650069</v>
      </c>
      <c r="R645" s="12">
        <f t="shared" si="187"/>
        <v>89.809421290349931</v>
      </c>
      <c r="S645" s="57">
        <f t="shared" si="188"/>
        <v>9.7715171584608403E-3</v>
      </c>
      <c r="T645" s="12">
        <f t="shared" si="171"/>
        <v>85.686457389743609</v>
      </c>
    </row>
    <row r="646" spans="1:20" x14ac:dyDescent="0.25">
      <c r="A646" s="57">
        <f t="shared" si="172"/>
        <v>61.629558800442169</v>
      </c>
      <c r="B646" s="12">
        <f t="shared" si="189"/>
        <v>9.8086489236629912</v>
      </c>
      <c r="C646" s="57" t="str">
        <f t="shared" si="173"/>
        <v>-64.0138198249795-19172.2561642129i</v>
      </c>
      <c r="D646" s="57" t="str">
        <f t="shared" si="174"/>
        <v>3.89999999629674-3245.19615748182i</v>
      </c>
      <c r="E646" s="57" t="str">
        <f t="shared" si="175"/>
        <v>162.469293824524-0.0275673611019784i</v>
      </c>
      <c r="F646" s="57" t="str">
        <f t="shared" si="176"/>
        <v>3.83983983768927-6767.59276126013i</v>
      </c>
      <c r="G646" s="57" t="str">
        <f t="shared" si="177"/>
        <v>0.999999999439932-0.0000236657505661154i</v>
      </c>
      <c r="H646" s="57" t="str">
        <f t="shared" si="178"/>
        <v>165.000198976925+0.701638995147196i</v>
      </c>
      <c r="I646" s="57" t="str">
        <f t="shared" si="179"/>
        <v>15.1827935581162-3150.12029022232i</v>
      </c>
      <c r="K646" s="57" t="str">
        <f t="shared" si="180"/>
        <v>0.0727258699584277-0.000317884167226141i</v>
      </c>
      <c r="L646" s="57" t="str">
        <f t="shared" si="181"/>
        <v>0.000125-51.1537836901667i</v>
      </c>
      <c r="M646" s="57" t="str">
        <f t="shared" si="182"/>
        <v>0.0015-24.6595443564148i</v>
      </c>
      <c r="N646" s="57">
        <f t="shared" si="183"/>
        <v>89.8086971066015</v>
      </c>
      <c r="O646" s="57">
        <f t="shared" si="184"/>
        <v>85.653512876351101</v>
      </c>
      <c r="P646" s="371">
        <f t="shared" si="185"/>
        <v>85.653512876351101</v>
      </c>
      <c r="Q646" s="371">
        <f t="shared" si="186"/>
        <v>-90.1913028933985</v>
      </c>
      <c r="R646" s="12">
        <f t="shared" si="187"/>
        <v>89.8086971066015</v>
      </c>
      <c r="S646" s="57">
        <f t="shared" si="188"/>
        <v>9.8086489236629913E-3</v>
      </c>
      <c r="T646" s="12">
        <f t="shared" si="171"/>
        <v>85.653512876351101</v>
      </c>
    </row>
    <row r="647" spans="1:20" x14ac:dyDescent="0.25">
      <c r="A647" s="57">
        <f t="shared" si="172"/>
        <v>61.863751123883851</v>
      </c>
      <c r="B647" s="12">
        <f t="shared" si="189"/>
        <v>9.8459217895729108</v>
      </c>
      <c r="C647" s="57" t="str">
        <f t="shared" si="173"/>
        <v>-64.0138086466912-19099.6750584997i</v>
      </c>
      <c r="D647" s="57" t="str">
        <f t="shared" si="174"/>
        <v>3.89999999626856-3232.91109623123i</v>
      </c>
      <c r="E647" s="57" t="str">
        <f t="shared" si="175"/>
        <v>162.469291973216-0.0276721075392914i</v>
      </c>
      <c r="F647" s="57" t="str">
        <f t="shared" si="176"/>
        <v>3.83983983767288-6741.97326355058i</v>
      </c>
      <c r="G647" s="57" t="str">
        <f t="shared" si="177"/>
        <v>0.999999999435668-0.0000237556804181653i</v>
      </c>
      <c r="H647" s="57" t="str">
        <f t="shared" si="178"/>
        <v>165.000200492025+0.704305225888178i</v>
      </c>
      <c r="I647" s="57" t="str">
        <f t="shared" si="179"/>
        <v>15.1827936245689-3138.19512014084i</v>
      </c>
      <c r="K647" s="57" t="str">
        <f t="shared" si="180"/>
        <v>0.072725859277338-0.000319092079746839i</v>
      </c>
      <c r="L647" s="57" t="str">
        <f t="shared" si="181"/>
        <v>0.000125-50.960135176496i</v>
      </c>
      <c r="M647" s="57" t="str">
        <f t="shared" si="182"/>
        <v>0.0015-24.5661928236847i</v>
      </c>
      <c r="N647" s="57">
        <f t="shared" si="183"/>
        <v>89.807970171130435</v>
      </c>
      <c r="O647" s="57">
        <f t="shared" si="184"/>
        <v>85.620568357731642</v>
      </c>
      <c r="P647" s="371">
        <f t="shared" si="185"/>
        <v>85.620568357731642</v>
      </c>
      <c r="Q647" s="371">
        <f t="shared" si="186"/>
        <v>-90.192029828869565</v>
      </c>
      <c r="R647" s="12">
        <f t="shared" si="187"/>
        <v>89.807970171130435</v>
      </c>
      <c r="S647" s="57">
        <f t="shared" si="188"/>
        <v>9.8459217895729111E-3</v>
      </c>
      <c r="T647" s="12">
        <f t="shared" si="171"/>
        <v>85.620568357731642</v>
      </c>
    </row>
    <row r="648" spans="1:20" x14ac:dyDescent="0.25">
      <c r="A648" s="57">
        <f t="shared" si="172"/>
        <v>62.098833378154609</v>
      </c>
      <c r="B648" s="12">
        <f t="shared" si="189"/>
        <v>9.8833362923732881</v>
      </c>
      <c r="C648" s="57" t="str">
        <f t="shared" si="173"/>
        <v>-64.0137973832904-19027.3687080253i</v>
      </c>
      <c r="D648" s="57" t="str">
        <f t="shared" si="174"/>
        <v>3.89999999624014-3220.67254149212i</v>
      </c>
      <c r="E648" s="57" t="str">
        <f t="shared" si="175"/>
        <v>162.469290107812-0.0277772519039596i</v>
      </c>
      <c r="F648" s="57" t="str">
        <f t="shared" si="176"/>
        <v>3.83983983765639-6716.45075138988i</v>
      </c>
      <c r="G648" s="57" t="str">
        <f t="shared" si="177"/>
        <v>0.999999999431371-0.0000238459520036519i</v>
      </c>
      <c r="H648" s="57" t="str">
        <f t="shared" si="178"/>
        <v>165.000202018661+0.706981588335263i</v>
      </c>
      <c r="I648" s="57" t="str">
        <f t="shared" si="179"/>
        <v>15.1827936915276-3126.31509404972i</v>
      </c>
      <c r="K648" s="57" t="str">
        <f t="shared" si="180"/>
        <v>0.072725848514921-0.000320304581793689i</v>
      </c>
      <c r="L648" s="57" t="str">
        <f t="shared" si="181"/>
        <v>0.000125-50.7672197414786i</v>
      </c>
      <c r="M648" s="57" t="str">
        <f t="shared" si="182"/>
        <v>0.0015-24.473194683886i</v>
      </c>
      <c r="N648" s="57">
        <f t="shared" si="183"/>
        <v>89.807240473482253</v>
      </c>
      <c r="O648" s="57">
        <f t="shared" si="184"/>
        <v>85.58762383384547</v>
      </c>
      <c r="P648" s="371">
        <f t="shared" si="185"/>
        <v>85.58762383384547</v>
      </c>
      <c r="Q648" s="371">
        <f t="shared" si="186"/>
        <v>-90.192759526517747</v>
      </c>
      <c r="R648" s="12">
        <f t="shared" si="187"/>
        <v>89.807240473482253</v>
      </c>
      <c r="S648" s="57">
        <f t="shared" si="188"/>
        <v>9.8833362923732883E-3</v>
      </c>
      <c r="T648" s="12">
        <f t="shared" si="171"/>
        <v>85.58762383384547</v>
      </c>
    </row>
    <row r="649" spans="1:20" x14ac:dyDescent="0.25">
      <c r="A649" s="57">
        <f t="shared" si="172"/>
        <v>62.3348089449916</v>
      </c>
      <c r="B649" s="12">
        <f t="shared" si="189"/>
        <v>9.9208929702843065</v>
      </c>
      <c r="C649" s="57" t="str">
        <f t="shared" si="173"/>
        <v>-64.0137860341285-18955.3360726384i</v>
      </c>
      <c r="D649" s="57" t="str">
        <f t="shared" si="174"/>
        <v>3.89999999621151-3208.48031720878i</v>
      </c>
      <c r="E649" s="57" t="str">
        <f t="shared" si="175"/>
        <v>162.469288228204-0.0278827957068564i</v>
      </c>
      <c r="F649" s="57" t="str">
        <f t="shared" si="176"/>
        <v>3.83983983763976-6691.0248576281i</v>
      </c>
      <c r="G649" s="57" t="str">
        <f t="shared" si="177"/>
        <v>0.999999999427041-0.0000239365666211621i</v>
      </c>
      <c r="H649" s="57" t="str">
        <f t="shared" si="178"/>
        <v>165.000203556921+0.709668120989271i</v>
      </c>
      <c r="I649" s="57" t="str">
        <f t="shared" si="179"/>
        <v>15.1827937589961-3114.4800410508i</v>
      </c>
      <c r="K649" s="57" t="str">
        <f t="shared" si="180"/>
        <v>0.0727258376705574-0.000321521690800694i</v>
      </c>
      <c r="L649" s="57" t="str">
        <f t="shared" si="181"/>
        <v>0.000125-50.5750346099607i</v>
      </c>
      <c r="M649" s="57" t="str">
        <f t="shared" si="182"/>
        <v>0.0015-24.380548599209i</v>
      </c>
      <c r="N649" s="57">
        <f t="shared" si="183"/>
        <v>89.806508003162691</v>
      </c>
      <c r="O649" s="57">
        <f t="shared" si="184"/>
        <v>85.554679304652339</v>
      </c>
      <c r="P649" s="371">
        <f t="shared" si="185"/>
        <v>85.554679304652339</v>
      </c>
      <c r="Q649" s="371">
        <f t="shared" si="186"/>
        <v>-90.193491996837309</v>
      </c>
      <c r="R649" s="12">
        <f t="shared" si="187"/>
        <v>89.806508003162691</v>
      </c>
      <c r="S649" s="57">
        <f t="shared" si="188"/>
        <v>9.9208929702843066E-3</v>
      </c>
      <c r="T649" s="12">
        <f t="shared" si="171"/>
        <v>85.554679304652339</v>
      </c>
    </row>
    <row r="650" spans="1:20" x14ac:dyDescent="0.25">
      <c r="A650" s="57">
        <f t="shared" si="172"/>
        <v>62.571681218982569</v>
      </c>
      <c r="B650" s="12">
        <f t="shared" si="189"/>
        <v>9.9585923635713876</v>
      </c>
      <c r="C650" s="57" t="str">
        <f t="shared" si="173"/>
        <v>-64.0137745985543-18883.5761161256i</v>
      </c>
      <c r="D650" s="57" t="str">
        <f t="shared" si="174"/>
        <v>3.89999999618266-3196.33424799197i</v>
      </c>
      <c r="E650" s="57" t="str">
        <f t="shared" si="175"/>
        <v>162.469286334285-0.0279887404645884i</v>
      </c>
      <c r="F650" s="57" t="str">
        <f t="shared" si="176"/>
        <v>3.83983983762301-6665.69521650524i</v>
      </c>
      <c r="G650" s="57" t="str">
        <f t="shared" si="177"/>
        <v>0.999999999422678-0.0000240275255742177i</v>
      </c>
      <c r="H650" s="57" t="str">
        <f t="shared" si="178"/>
        <v>165.000205106894+0.712364862497327i</v>
      </c>
      <c r="I650" s="57" t="str">
        <f t="shared" si="179"/>
        <v>15.1827938269784-3102.68979089287i</v>
      </c>
      <c r="K650" s="57" t="str">
        <f t="shared" si="180"/>
        <v>0.0727258267436235-0.00032274342426804i</v>
      </c>
      <c r="L650" s="57" t="str">
        <f t="shared" si="181"/>
        <v>0.000125-50.3835770172948i</v>
      </c>
      <c r="M650" s="57" t="str">
        <f t="shared" si="182"/>
        <v>0.0015-24.2882532369088i</v>
      </c>
      <c r="N650" s="57">
        <f t="shared" si="183"/>
        <v>89.805772749637612</v>
      </c>
      <c r="O650" s="57">
        <f t="shared" si="184"/>
        <v>85.521734770112005</v>
      </c>
      <c r="P650" s="371">
        <f t="shared" si="185"/>
        <v>85.521734770112005</v>
      </c>
      <c r="Q650" s="371">
        <f t="shared" si="186"/>
        <v>-90.194227250362388</v>
      </c>
      <c r="R650" s="12">
        <f t="shared" si="187"/>
        <v>89.805772749637612</v>
      </c>
      <c r="S650" s="57">
        <f t="shared" si="188"/>
        <v>9.958592363571387E-3</v>
      </c>
      <c r="T650" s="12">
        <f t="shared" si="171"/>
        <v>85.521734770112005</v>
      </c>
    </row>
    <row r="651" spans="1:20" x14ac:dyDescent="0.25">
      <c r="A651" s="57">
        <f t="shared" si="172"/>
        <v>62.809453607614707</v>
      </c>
      <c r="B651" s="12">
        <f t="shared" si="189"/>
        <v>9.9964350145529597</v>
      </c>
      <c r="C651" s="57" t="str">
        <f t="shared" si="173"/>
        <v>-64.0137630759093-18812.0878061957i</v>
      </c>
      <c r="D651" s="57" t="str">
        <f t="shared" si="174"/>
        <v>3.89999999615359-3184.2341591164i</v>
      </c>
      <c r="E651" s="57" t="str">
        <f t="shared" si="175"/>
        <v>162.469284425945-0.0280950876995041i</v>
      </c>
      <c r="F651" s="57" t="str">
        <f t="shared" si="176"/>
        <v>3.83983983760614-6640.46146364591i</v>
      </c>
      <c r="G651" s="57" t="str">
        <f t="shared" si="177"/>
        <v>0.999999999418282-0.0000241188301712937i</v>
      </c>
      <c r="H651" s="57" t="str">
        <f t="shared" si="178"/>
        <v>165.000206668669+0.715071851653425i</v>
      </c>
      <c r="I651" s="57" t="str">
        <f t="shared" si="179"/>
        <v>15.1827938954785-3090.94417396923i</v>
      </c>
      <c r="K651" s="57" t="str">
        <f t="shared" si="180"/>
        <v>0.0727258157334907-0.000323969799762339i</v>
      </c>
      <c r="L651" s="57" t="str">
        <f t="shared" si="181"/>
        <v>0.000125-50.1928442092995i</v>
      </c>
      <c r="M651" s="57" t="str">
        <f t="shared" si="182"/>
        <v>0.0015-24.1963072692854i</v>
      </c>
      <c r="N651" s="57">
        <f t="shared" si="183"/>
        <v>89.805034702332961</v>
      </c>
      <c r="O651" s="57">
        <f t="shared" si="184"/>
        <v>85.488790230183639</v>
      </c>
      <c r="P651" s="371">
        <f t="shared" si="185"/>
        <v>85.488790230183639</v>
      </c>
      <c r="Q651" s="371">
        <f t="shared" si="186"/>
        <v>-90.194965297667039</v>
      </c>
      <c r="R651" s="12">
        <f t="shared" si="187"/>
        <v>89.805034702332961</v>
      </c>
      <c r="S651" s="57">
        <f t="shared" si="188"/>
        <v>9.9964350145529592E-3</v>
      </c>
      <c r="T651" s="12">
        <f t="shared" si="171"/>
        <v>85.488790230183639</v>
      </c>
    </row>
    <row r="652" spans="1:20" x14ac:dyDescent="0.25">
      <c r="A652" s="57">
        <f t="shared" si="172"/>
        <v>63.048129531323646</v>
      </c>
      <c r="B652" s="12">
        <f t="shared" si="189"/>
        <v>10.034421467608261</v>
      </c>
      <c r="C652" s="57" t="str">
        <f t="shared" si="173"/>
        <v>-64.0137514655295-18740.8701144656i</v>
      </c>
      <c r="D652" s="57" t="str">
        <f t="shared" si="174"/>
        <v>3.8999999961243-3172.17987651824i</v>
      </c>
      <c r="E652" s="57" t="str">
        <f t="shared" si="175"/>
        <v>162.469282503076-0.0282018389397229i</v>
      </c>
      <c r="F652" s="57" t="str">
        <f t="shared" si="176"/>
        <v>3.83983983758912-6615.3232360541i</v>
      </c>
      <c r="G652" s="57" t="str">
        <f t="shared" si="177"/>
        <v>0.999999999413853-0.0000242104817258374i</v>
      </c>
      <c r="H652" s="57" t="str">
        <f t="shared" si="178"/>
        <v>165.000208242336+0.717789127398962i</v>
      </c>
      <c r="I652" s="57" t="str">
        <f t="shared" si="179"/>
        <v>15.1827939645-3079.24302131524i</v>
      </c>
      <c r="K652" s="57" t="str">
        <f t="shared" si="180"/>
        <v>0.0727258046395252-0.000325200834916876i</v>
      </c>
      <c r="L652" s="57" t="str">
        <f t="shared" si="181"/>
        <v>0.000125-50.002833442219i</v>
      </c>
      <c r="M652" s="57" t="str">
        <f t="shared" si="182"/>
        <v>0.0015-24.1047093736655i</v>
      </c>
      <c r="N652" s="57">
        <f t="shared" si="183"/>
        <v>89.80429385063448</v>
      </c>
      <c r="O652" s="57">
        <f t="shared" si="184"/>
        <v>85.455845684826329</v>
      </c>
      <c r="P652" s="371">
        <f t="shared" si="185"/>
        <v>85.455845684826329</v>
      </c>
      <c r="Q652" s="371">
        <f t="shared" si="186"/>
        <v>-90.19570614936552</v>
      </c>
      <c r="R652" s="12">
        <f t="shared" si="187"/>
        <v>89.80429385063448</v>
      </c>
      <c r="S652" s="57">
        <f t="shared" si="188"/>
        <v>1.0034421467608261E-2</v>
      </c>
      <c r="T652" s="12">
        <f t="shared" si="171"/>
        <v>85.455845684826329</v>
      </c>
    </row>
    <row r="653" spans="1:20" x14ac:dyDescent="0.25">
      <c r="A653" s="57">
        <f t="shared" si="172"/>
        <v>63.287712423542686</v>
      </c>
      <c r="B653" s="12">
        <f t="shared" si="189"/>
        <v>10.072552269185174</v>
      </c>
      <c r="C653" s="57" t="str">
        <f t="shared" si="173"/>
        <v>-64.013739766745-18669.9220164444i</v>
      </c>
      <c r="D653" s="57" t="str">
        <f t="shared" si="174"/>
        <v>3.89999999609479-3160.17122679257i</v>
      </c>
      <c r="E653" s="57" t="str">
        <f t="shared" si="175"/>
        <v>162.469280565565-0.0283089957191533i</v>
      </c>
      <c r="F653" s="57" t="str">
        <f t="shared" si="176"/>
        <v>3.83983983757199-6590.28017210796i</v>
      </c>
      <c r="G653" s="57" t="str">
        <f t="shared" si="177"/>
        <v>0.999999999409389-0.0000243024815562871i</v>
      </c>
      <c r="H653" s="57" t="str">
        <f t="shared" si="178"/>
        <v>165.000209827987+0.720516728823333i</v>
      </c>
      <c r="I653" s="57" t="str">
        <f t="shared" si="179"/>
        <v>15.182794034047-3067.58616460591i</v>
      </c>
      <c r="K653" s="57" t="str">
        <f t="shared" si="180"/>
        <v>0.0727257934610884-0.000326436547431876i</v>
      </c>
      <c r="L653" s="57" t="str">
        <f t="shared" si="181"/>
        <v>0.000125-49.813541982685i</v>
      </c>
      <c r="M653" s="57" t="str">
        <f t="shared" si="182"/>
        <v>0.0015-24.0134582323825i</v>
      </c>
      <c r="N653" s="57">
        <f t="shared" si="183"/>
        <v>89.80355018388758</v>
      </c>
      <c r="O653" s="57">
        <f t="shared" si="184"/>
        <v>85.42290113399855</v>
      </c>
      <c r="P653" s="371">
        <f t="shared" si="185"/>
        <v>85.42290113399855</v>
      </c>
      <c r="Q653" s="371">
        <f t="shared" si="186"/>
        <v>-90.19644981611242</v>
      </c>
      <c r="R653" s="12">
        <f t="shared" si="187"/>
        <v>89.80355018388758</v>
      </c>
      <c r="S653" s="57">
        <f t="shared" si="188"/>
        <v>1.0072552269185174E-2</v>
      </c>
      <c r="T653" s="12">
        <f t="shared" si="171"/>
        <v>85.42290113399855</v>
      </c>
    </row>
    <row r="654" spans="1:20" x14ac:dyDescent="0.25">
      <c r="A654" s="57">
        <f t="shared" si="172"/>
        <v>63.528205730752148</v>
      </c>
      <c r="B654" s="12">
        <f t="shared" si="189"/>
        <v>10.110827967808078</v>
      </c>
      <c r="C654" s="57" t="str">
        <f t="shared" si="173"/>
        <v>-64.0137279788882-18599.2424915204i</v>
      </c>
      <c r="D654" s="57" t="str">
        <f t="shared" si="174"/>
        <v>3.89999999606506-3148.20803719095i</v>
      </c>
      <c r="E654" s="57" t="str">
        <f t="shared" si="175"/>
        <v>162.469278613302-0.028416559577541i</v>
      </c>
      <c r="F654" s="57" t="str">
        <f t="shared" si="176"/>
        <v>3.83983983755471-6565.33191155462i</v>
      </c>
      <c r="G654" s="57" t="str">
        <f t="shared" si="177"/>
        <v>0.999999999404892-0.0000243948309860912i</v>
      </c>
      <c r="H654" s="57" t="str">
        <f t="shared" si="178"/>
        <v>165.000211425711+0.723254695164481i</v>
      </c>
      <c r="I654" s="57" t="str">
        <f t="shared" si="179"/>
        <v>15.1827941041238-3055.97343615341i</v>
      </c>
      <c r="K654" s="57" t="str">
        <f t="shared" si="180"/>
        <v>0.072725782197538-0.00032767695507476i</v>
      </c>
      <c r="L654" s="57" t="str">
        <f t="shared" si="181"/>
        <v>0.000125-49.6249671076757i</v>
      </c>
      <c r="M654" s="57" t="str">
        <f t="shared" si="182"/>
        <v>0.0015-23.922552532758i</v>
      </c>
      <c r="N654" s="57">
        <f t="shared" si="183"/>
        <v>89.80280369139723</v>
      </c>
      <c r="O654" s="57">
        <f t="shared" si="184"/>
        <v>85.389956577658822</v>
      </c>
      <c r="P654" s="371">
        <f t="shared" si="185"/>
        <v>85.389956577658822</v>
      </c>
      <c r="Q654" s="371">
        <f t="shared" si="186"/>
        <v>-90.19719630860277</v>
      </c>
      <c r="R654" s="12">
        <f t="shared" si="187"/>
        <v>89.80280369139723</v>
      </c>
      <c r="S654" s="57">
        <f t="shared" si="188"/>
        <v>1.0110827967808078E-2</v>
      </c>
      <c r="T654" s="12">
        <f t="shared" si="171"/>
        <v>85.389956577658822</v>
      </c>
    </row>
    <row r="655" spans="1:20" x14ac:dyDescent="0.25">
      <c r="A655" s="57">
        <f t="shared" si="172"/>
        <v>63.769612912529006</v>
      </c>
      <c r="B655" s="12">
        <f t="shared" si="189"/>
        <v>10.149249114085748</v>
      </c>
      <c r="C655" s="57" t="str">
        <f t="shared" si="173"/>
        <v>-64.0137161012757-18528.8305229448i</v>
      </c>
      <c r="D655" s="57" t="str">
        <f t="shared" si="174"/>
        <v>3.8999999960351-3136.29013561888i</v>
      </c>
      <c r="E655" s="57" t="str">
        <f t="shared" si="175"/>
        <v>162.469276646175-0.0285245320604268i</v>
      </c>
      <c r="F655" s="57" t="str">
        <f t="shared" si="176"/>
        <v>3.83983983753732-6540.47809550495i</v>
      </c>
      <c r="G655" s="57" t="str">
        <f t="shared" si="177"/>
        <v>0.999999999400361-0.0000244875313437274i</v>
      </c>
      <c r="H655" s="57" t="str">
        <f t="shared" si="178"/>
        <v>165.000213035601+0.726003065809435i</v>
      </c>
      <c r="I655" s="57" t="str">
        <f t="shared" si="179"/>
        <v>15.1827941747339-3044.40466890475i</v>
      </c>
      <c r="K655" s="57" t="str">
        <f t="shared" si="180"/>
        <v>0.0727257708482253-0.00032892207568037i</v>
      </c>
      <c r="L655" s="57" t="str">
        <f t="shared" si="181"/>
        <v>0.000125-49.4371061044788i</v>
      </c>
      <c r="M655" s="57" t="str">
        <f t="shared" si="182"/>
        <v>0.0015-23.8319909670831i</v>
      </c>
      <c r="N655" s="57">
        <f t="shared" si="183"/>
        <v>89.802054362427782</v>
      </c>
      <c r="O655" s="57">
        <f t="shared" si="184"/>
        <v>85.357012015765164</v>
      </c>
      <c r="P655" s="371">
        <f t="shared" si="185"/>
        <v>85.357012015765164</v>
      </c>
      <c r="Q655" s="371">
        <f t="shared" si="186"/>
        <v>-90.197945637572218</v>
      </c>
      <c r="R655" s="12">
        <f t="shared" si="187"/>
        <v>89.802054362427782</v>
      </c>
      <c r="S655" s="57">
        <f t="shared" si="188"/>
        <v>1.0149249114085749E-2</v>
      </c>
      <c r="T655" s="12">
        <f t="shared" si="171"/>
        <v>85.357012015765164</v>
      </c>
    </row>
    <row r="656" spans="1:20" x14ac:dyDescent="0.25">
      <c r="A656" s="57">
        <f t="shared" si="172"/>
        <v>64.011937441596615</v>
      </c>
      <c r="B656" s="12">
        <f t="shared" si="189"/>
        <v>10.187816260719273</v>
      </c>
      <c r="C656" s="57" t="str">
        <f t="shared" si="173"/>
        <v>-64.0137041332273-18458.6850978176i</v>
      </c>
      <c r="D656" s="57" t="str">
        <f t="shared" si="174"/>
        <v>3.8999999960049-3124.41735063333i</v>
      </c>
      <c r="E656" s="57" t="str">
        <f t="shared" si="175"/>
        <v>162.46927466407-0.028632914719249i</v>
      </c>
      <c r="F656" s="57" t="str">
        <f t="shared" si="176"/>
        <v>3.83983983751978-6515.7183664285i</v>
      </c>
      <c r="G656" s="57" t="str">
        <f t="shared" si="177"/>
        <v>0.999999999395795-0.0000245805839627214i</v>
      </c>
      <c r="H656" s="57" t="str">
        <f t="shared" si="178"/>
        <v>165.00021465775+0.728761880294924i</v>
      </c>
      <c r="I656" s="57" t="str">
        <f t="shared" si="179"/>
        <v>15.1827942458819-3032.87969643935i</v>
      </c>
      <c r="K656" s="57" t="str">
        <f t="shared" si="180"/>
        <v>0.0727257594124975-0.000330171927151262i</v>
      </c>
      <c r="L656" s="57" t="str">
        <f t="shared" si="181"/>
        <v>0.000125-49.2499562706504i</v>
      </c>
      <c r="M656" s="57" t="str">
        <f t="shared" si="182"/>
        <v>0.0015-23.7417722325992i</v>
      </c>
      <c r="N656" s="57">
        <f t="shared" si="183"/>
        <v>89.801302186202832</v>
      </c>
      <c r="O656" s="57">
        <f t="shared" si="184"/>
        <v>85.324067448275187</v>
      </c>
      <c r="P656" s="371">
        <f t="shared" si="185"/>
        <v>85.324067448275187</v>
      </c>
      <c r="Q656" s="371">
        <f t="shared" si="186"/>
        <v>-90.198697813797168</v>
      </c>
      <c r="R656" s="12">
        <f t="shared" si="187"/>
        <v>89.801302186202832</v>
      </c>
      <c r="S656" s="57">
        <f t="shared" si="188"/>
        <v>1.0187816260719273E-2</v>
      </c>
      <c r="T656" s="12">
        <f t="shared" si="171"/>
        <v>85.324067448275187</v>
      </c>
    </row>
    <row r="657" spans="1:20" x14ac:dyDescent="0.25">
      <c r="A657" s="57">
        <f t="shared" si="172"/>
        <v>64.255182803874675</v>
      </c>
      <c r="B657" s="12">
        <f t="shared" si="189"/>
        <v>10.226529962510007</v>
      </c>
      <c r="C657" s="57" t="str">
        <f t="shared" si="173"/>
        <v>-64.013692074054-18388.8052070737i</v>
      </c>
      <c r="D657" s="57" t="str">
        <f t="shared" si="174"/>
        <v>3.89999999597448-3112.58951144032i</v>
      </c>
      <c r="E657" s="57" t="str">
        <f t="shared" si="175"/>
        <v>162.469272666873-0.0287417091113006i</v>
      </c>
      <c r="F657" s="57" t="str">
        <f t="shared" si="176"/>
        <v>3.83983983750213-6491.05236814822i</v>
      </c>
      <c r="G657" s="57" t="str">
        <f t="shared" si="177"/>
        <v>0.999999999391194-0.0000246739901816662i</v>
      </c>
      <c r="H657" s="57" t="str">
        <f t="shared" si="178"/>
        <v>165.000216292248+0.731531178307903i</v>
      </c>
      <c r="I657" s="57" t="str">
        <f t="shared" si="179"/>
        <v>15.1827943175715-3021.39835296653i</v>
      </c>
      <c r="K657" s="57" t="str">
        <f t="shared" si="180"/>
        <v>0.0727257478896973-0.00033142652745794i</v>
      </c>
      <c r="L657" s="57" t="str">
        <f t="shared" si="181"/>
        <v>0.000125-49.0635149139773i</v>
      </c>
      <c r="M657" s="57" t="str">
        <f t="shared" si="182"/>
        <v>0.0015-23.6518950314796i</v>
      </c>
      <c r="N657" s="57">
        <f t="shared" si="183"/>
        <v>89.800547151905022</v>
      </c>
      <c r="O657" s="57">
        <f t="shared" si="184"/>
        <v>85.291122875146428</v>
      </c>
      <c r="P657" s="371">
        <f t="shared" si="185"/>
        <v>85.291122875146428</v>
      </c>
      <c r="Q657" s="371">
        <f t="shared" si="186"/>
        <v>-90.199452848094978</v>
      </c>
      <c r="R657" s="12">
        <f t="shared" si="187"/>
        <v>89.800547151905022</v>
      </c>
      <c r="S657" s="57">
        <f t="shared" si="188"/>
        <v>1.0226529962510007E-2</v>
      </c>
      <c r="T657" s="12">
        <f t="shared" si="171"/>
        <v>85.291122875146428</v>
      </c>
    </row>
    <row r="658" spans="1:20" x14ac:dyDescent="0.25">
      <c r="A658" s="57">
        <f t="shared" si="172"/>
        <v>64.499352498529404</v>
      </c>
      <c r="B658" s="12">
        <f t="shared" si="189"/>
        <v>10.265390776367544</v>
      </c>
      <c r="C658" s="57" t="str">
        <f t="shared" si="173"/>
        <v>-64.0136799230598-18319.1898454669i</v>
      </c>
      <c r="D658" s="57" t="str">
        <f t="shared" si="174"/>
        <v>3.89999999594384-3100.8064478924i</v>
      </c>
      <c r="E658" s="57" t="str">
        <f t="shared" si="175"/>
        <v>162.469270654469-0.0288509167997839i</v>
      </c>
      <c r="F658" s="57" t="str">
        <f t="shared" si="176"/>
        <v>3.83983983748431-6466.47974583548i</v>
      </c>
      <c r="G658" s="57" t="str">
        <f t="shared" si="177"/>
        <v>0.999999999386558-0.0000247677513442417i</v>
      </c>
      <c r="H658" s="57" t="str">
        <f t="shared" si="178"/>
        <v>165.000217939195+0.734310999686152i</v>
      </c>
      <c r="I658" s="57" t="str">
        <f t="shared" si="179"/>
        <v>15.1827943898071-3009.96047332345i</v>
      </c>
      <c r="K658" s="57" t="str">
        <f t="shared" si="180"/>
        <v>0.0727257362791604-0.000332685894639108i</v>
      </c>
      <c r="L658" s="57" t="str">
        <f t="shared" si="181"/>
        <v>0.000125-48.877779352438i</v>
      </c>
      <c r="M658" s="57" t="str">
        <f t="shared" si="182"/>
        <v>0.0015-23.5623580708105i</v>
      </c>
      <c r="N658" s="57">
        <f t="shared" si="183"/>
        <v>89.799789248675907</v>
      </c>
      <c r="O658" s="57">
        <f t="shared" si="184"/>
        <v>85.258178296335757</v>
      </c>
      <c r="P658" s="371">
        <f t="shared" si="185"/>
        <v>85.258178296335757</v>
      </c>
      <c r="Q658" s="371">
        <f t="shared" si="186"/>
        <v>-90.200210751324093</v>
      </c>
      <c r="R658" s="12">
        <f t="shared" si="187"/>
        <v>89.799789248675907</v>
      </c>
      <c r="S658" s="57">
        <f t="shared" si="188"/>
        <v>1.0265390776367544E-2</v>
      </c>
      <c r="T658" s="12">
        <f t="shared" si="171"/>
        <v>85.258178296335757</v>
      </c>
    </row>
    <row r="659" spans="1:20" x14ac:dyDescent="0.25">
      <c r="A659" s="57">
        <f t="shared" si="172"/>
        <v>64.744450038023814</v>
      </c>
      <c r="B659" s="12">
        <f t="shared" si="189"/>
        <v>10.304399261317741</v>
      </c>
      <c r="C659" s="57" t="str">
        <f t="shared" si="173"/>
        <v>-64.0136676795489-18249.8380115574i</v>
      </c>
      <c r="D659" s="57" t="str">
        <f t="shared" si="174"/>
        <v>3.89999999591296-3089.06799048625i</v>
      </c>
      <c r="E659" s="57" t="str">
        <f t="shared" si="175"/>
        <v>162.469268626743-0.0289605393538359i</v>
      </c>
      <c r="F659" s="57" t="str">
        <f t="shared" si="176"/>
        <v>3.83983983746638-6442.00014600482i</v>
      </c>
      <c r="G659" s="57" t="str">
        <f t="shared" si="177"/>
        <v>0.999999999381888-0.0000248618687992337i</v>
      </c>
      <c r="H659" s="57" t="str">
        <f t="shared" si="178"/>
        <v>165.000219598681+0.73710138441883i</v>
      </c>
      <c r="I659" s="57" t="str">
        <f t="shared" si="179"/>
        <v>15.1827944625927-2998.56589297225i</v>
      </c>
      <c r="K659" s="57" t="str">
        <f t="shared" si="180"/>
        <v>0.07272572458022-0.000333950046801955i</v>
      </c>
      <c r="L659" s="57" t="str">
        <f t="shared" si="181"/>
        <v>0.000125-48.692746914164i</v>
      </c>
      <c r="M659" s="57" t="str">
        <f t="shared" si="182"/>
        <v>0.0015-23.4731600625727i</v>
      </c>
      <c r="N659" s="57">
        <f t="shared" si="183"/>
        <v>89.799028465615891</v>
      </c>
      <c r="O659" s="57">
        <f t="shared" si="184"/>
        <v>85.225233711800129</v>
      </c>
      <c r="P659" s="371">
        <f t="shared" si="185"/>
        <v>85.225233711800129</v>
      </c>
      <c r="Q659" s="371">
        <f t="shared" si="186"/>
        <v>-90.200971534384109</v>
      </c>
      <c r="R659" s="12">
        <f t="shared" si="187"/>
        <v>89.799028465615891</v>
      </c>
      <c r="S659" s="57">
        <f t="shared" si="188"/>
        <v>1.0304399261317741E-2</v>
      </c>
      <c r="T659" s="12">
        <f t="shared" si="171"/>
        <v>85.225233711800129</v>
      </c>
    </row>
    <row r="660" spans="1:20" x14ac:dyDescent="0.25">
      <c r="A660" s="57">
        <f t="shared" si="172"/>
        <v>64.990478948168303</v>
      </c>
      <c r="B660" s="12">
        <f t="shared" si="189"/>
        <v>10.343555978510748</v>
      </c>
      <c r="C660" s="57" t="str">
        <f t="shared" si="173"/>
        <v>-64.0136553428146-18180.7487076953i</v>
      </c>
      <c r="D660" s="57" t="str">
        <f t="shared" si="174"/>
        <v>3.89999999588184-3077.37397036021i</v>
      </c>
      <c r="E660" s="57" t="str">
        <f t="shared" si="175"/>
        <v>162.469266583578-0.0290705783485208i</v>
      </c>
      <c r="F660" s="57" t="str">
        <f t="shared" si="176"/>
        <v>3.83983983744831-6417.61321650901i</v>
      </c>
      <c r="G660" s="57" t="str">
        <f t="shared" si="177"/>
        <v>0.999999999377181-0.0000249563439005533i</v>
      </c>
      <c r="H660" s="57" t="str">
        <f t="shared" si="178"/>
        <v>165.000221270803+0.739902372647063i</v>
      </c>
      <c r="I660" s="57" t="str">
        <f t="shared" si="179"/>
        <v>15.1827945359325-2987.21444799812i</v>
      </c>
      <c r="K660" s="57" t="str">
        <f t="shared" si="180"/>
        <v>0.0727257127922025-0.000335219002122386i</v>
      </c>
      <c r="L660" s="57" t="str">
        <f t="shared" si="181"/>
        <v>0.000125-48.5084149374019i</v>
      </c>
      <c r="M660" s="57" t="str">
        <f t="shared" si="182"/>
        <v>0.0015-23.384299723623i</v>
      </c>
      <c r="N660" s="57">
        <f t="shared" si="183"/>
        <v>89.798264791783851</v>
      </c>
      <c r="O660" s="57">
        <f t="shared" si="184"/>
        <v>85.192289121495733</v>
      </c>
      <c r="P660" s="371">
        <f t="shared" si="185"/>
        <v>85.192289121495733</v>
      </c>
      <c r="Q660" s="371">
        <f t="shared" si="186"/>
        <v>-90.201735208216149</v>
      </c>
      <c r="R660" s="12">
        <f t="shared" si="187"/>
        <v>89.798264791783851</v>
      </c>
      <c r="S660" s="57">
        <f t="shared" si="188"/>
        <v>1.0343555978510749E-2</v>
      </c>
      <c r="T660" s="12">
        <f t="shared" si="171"/>
        <v>85.192289121495733</v>
      </c>
    </row>
    <row r="661" spans="1:20" x14ac:dyDescent="0.25">
      <c r="A661" s="57">
        <f t="shared" si="172"/>
        <v>65.237442768171348</v>
      </c>
      <c r="B661" s="12">
        <f t="shared" si="189"/>
        <v>10.38286149122909</v>
      </c>
      <c r="C661" s="57" t="str">
        <f t="shared" si="173"/>
        <v>-64.0136429121477-18111.9209400083i</v>
      </c>
      <c r="D661" s="57" t="str">
        <f t="shared" si="174"/>
        <v>3.89999999585049-3065.7242192919i</v>
      </c>
      <c r="E661" s="57" t="str">
        <f t="shared" si="175"/>
        <v>162.469264524856-0.0291810353648819i</v>
      </c>
      <c r="F661" s="57" t="str">
        <f t="shared" si="176"/>
        <v>3.8398398374301-6393.31860653386i</v>
      </c>
      <c r="G661" s="57" t="str">
        <f t="shared" si="177"/>
        <v>0.999999999372438-0.0000250511780072566i</v>
      </c>
      <c r="H661" s="57" t="str">
        <f t="shared" si="178"/>
        <v>165.000222955658+0.742714004664523i</v>
      </c>
      <c r="I661" s="57" t="str">
        <f t="shared" si="179"/>
        <v>15.1827946098307-2975.90597510672i</v>
      </c>
      <c r="K661" s="57" t="str">
        <f t="shared" si="180"/>
        <v>0.0727257009144298-0.000336492778845299i</v>
      </c>
      <c r="L661" s="57" t="str">
        <f t="shared" si="181"/>
        <v>0.000125-48.3247807704743i</v>
      </c>
      <c r="M661" s="57" t="str">
        <f t="shared" si="182"/>
        <v>0.0015-23.2957757756754i</v>
      </c>
      <c r="N661" s="57">
        <f t="shared" si="183"/>
        <v>89.797498216197212</v>
      </c>
      <c r="O661" s="57">
        <f t="shared" si="184"/>
        <v>85.159344525378899</v>
      </c>
      <c r="P661" s="371">
        <f t="shared" si="185"/>
        <v>85.159344525378899</v>
      </c>
      <c r="Q661" s="371">
        <f t="shared" si="186"/>
        <v>-90.202501783802788</v>
      </c>
      <c r="R661" s="12">
        <f t="shared" si="187"/>
        <v>89.797498216197212</v>
      </c>
      <c r="S661" s="57">
        <f t="shared" si="188"/>
        <v>1.0382861491229089E-2</v>
      </c>
      <c r="T661" s="12">
        <f t="shared" si="171"/>
        <v>85.159344525378899</v>
      </c>
    </row>
    <row r="662" spans="1:20" x14ac:dyDescent="0.25">
      <c r="A662" s="57">
        <f t="shared" si="172"/>
        <v>65.485345050690398</v>
      </c>
      <c r="B662" s="12">
        <f t="shared" si="189"/>
        <v>10.42231636489576</v>
      </c>
      <c r="C662" s="57" t="str">
        <f t="shared" si="173"/>
        <v>-64.0136303868322-18043.3537183853i</v>
      </c>
      <c r="D662" s="57" t="str">
        <f t="shared" si="174"/>
        <v>3.89999999581888-3054.11856969571i</v>
      </c>
      <c r="E662" s="57" t="str">
        <f t="shared" si="175"/>
        <v>162.469262450458-0.029291911989958i</v>
      </c>
      <c r="F662" s="57" t="str">
        <f t="shared" si="176"/>
        <v>3.83983983741175-6369.11596659325i</v>
      </c>
      <c r="G662" s="57" t="str">
        <f t="shared" si="177"/>
        <v>0.99999999936766-0.000025146372483564i</v>
      </c>
      <c r="H662" s="57" t="str">
        <f t="shared" si="178"/>
        <v>165.000224653343+0.745536320917998i</v>
      </c>
      <c r="I662" s="57" t="str">
        <f t="shared" si="179"/>
        <v>15.1827946842917-2964.64031162186i</v>
      </c>
      <c r="K662" s="57" t="str">
        <f t="shared" si="180"/>
        <v>0.072725688946218-0.000337771395284838i</v>
      </c>
      <c r="L662" s="57" t="str">
        <f t="shared" si="181"/>
        <v>0.000125-48.1418417717415i</v>
      </c>
      <c r="M662" s="57" t="str">
        <f t="shared" si="182"/>
        <v>0.0015-23.2075869452833i</v>
      </c>
      <c r="N662" s="57">
        <f t="shared" si="183"/>
        <v>89.796728727831663</v>
      </c>
      <c r="O662" s="57">
        <f t="shared" si="184"/>
        <v>85.126399923405074</v>
      </c>
      <c r="P662" s="371">
        <f t="shared" si="185"/>
        <v>85.126399923405074</v>
      </c>
      <c r="Q662" s="371">
        <f t="shared" si="186"/>
        <v>-90.203271272168337</v>
      </c>
      <c r="R662" s="12">
        <f t="shared" si="187"/>
        <v>89.796728727831663</v>
      </c>
      <c r="S662" s="57">
        <f t="shared" si="188"/>
        <v>1.042231636489576E-2</v>
      </c>
      <c r="T662" s="12">
        <f t="shared" si="171"/>
        <v>85.126399923405074</v>
      </c>
    </row>
    <row r="663" spans="1:20" x14ac:dyDescent="0.25">
      <c r="A663" s="57">
        <f t="shared" si="172"/>
        <v>65.734189361883026</v>
      </c>
      <c r="B663" s="12">
        <f t="shared" si="189"/>
        <v>10.461921167082364</v>
      </c>
      <c r="C663" s="57" t="str">
        <f t="shared" si="173"/>
        <v>-64.0136177661484-17975.0460564643i</v>
      </c>
      <c r="D663" s="57" t="str">
        <f t="shared" si="174"/>
        <v>3.89999999578704-3042.55685462049i</v>
      </c>
      <c r="E663" s="57" t="str">
        <f t="shared" si="175"/>
        <v>162.469260360267-0.0294032098167933i</v>
      </c>
      <c r="F663" s="57" t="str">
        <f t="shared" si="176"/>
        <v>3.83983983739327-6345.0049485241i</v>
      </c>
      <c r="G663" s="57" t="str">
        <f t="shared" si="177"/>
        <v>0.999999999362845-0.0000252419286988801i</v>
      </c>
      <c r="H663" s="57" t="str">
        <f t="shared" si="178"/>
        <v>165.000226363954+0.74836936200797i</v>
      </c>
      <c r="I663" s="57" t="str">
        <f t="shared" si="179"/>
        <v>15.1827947593195-2953.41729548318i</v>
      </c>
      <c r="K663" s="57" t="str">
        <f t="shared" si="180"/>
        <v>0.0727256768868793-0.000339054869824663i</v>
      </c>
      <c r="L663" s="57" t="str">
        <f t="shared" si="181"/>
        <v>0.000125-47.9595953095652i</v>
      </c>
      <c r="M663" s="57" t="str">
        <f t="shared" si="182"/>
        <v>0.0015-23.1197319638208i</v>
      </c>
      <c r="N663" s="57">
        <f t="shared" si="183"/>
        <v>89.795956315621027</v>
      </c>
      <c r="O663" s="57">
        <f t="shared" si="184"/>
        <v>85.093455315529923</v>
      </c>
      <c r="P663" s="371">
        <f t="shared" si="185"/>
        <v>85.093455315529923</v>
      </c>
      <c r="Q663" s="371">
        <f t="shared" si="186"/>
        <v>-90.204043684378973</v>
      </c>
      <c r="R663" s="12">
        <f t="shared" si="187"/>
        <v>89.795956315621027</v>
      </c>
      <c r="S663" s="57">
        <f t="shared" si="188"/>
        <v>1.0461921167082364E-2</v>
      </c>
      <c r="T663" s="12">
        <f t="shared" si="171"/>
        <v>85.093455315529923</v>
      </c>
    </row>
    <row r="664" spans="1:20" x14ac:dyDescent="0.25">
      <c r="A664" s="57">
        <f t="shared" si="172"/>
        <v>65.983979281458176</v>
      </c>
      <c r="B664" s="12">
        <f t="shared" si="189"/>
        <v>10.501676467517278</v>
      </c>
      <c r="C664" s="57" t="str">
        <f t="shared" si="173"/>
        <v>-64.0136050493711-17906.9969716163i</v>
      </c>
      <c r="D664" s="57" t="str">
        <f t="shared" si="174"/>
        <v>3.89999999575495-3031.03890774708i</v>
      </c>
      <c r="E664" s="57" t="str">
        <f t="shared" si="175"/>
        <v>162.46925825416-0.0295149304444842i</v>
      </c>
      <c r="F664" s="57" t="str">
        <f t="shared" si="176"/>
        <v>3.83983983737464-6320.9852054813i</v>
      </c>
      <c r="G664" s="57" t="str">
        <f t="shared" si="177"/>
        <v>0.999999999357994-0.0000253378480278128i</v>
      </c>
      <c r="H664" s="57" t="str">
        <f t="shared" si="178"/>
        <v>165.00022808759+0.751213168689228i</v>
      </c>
      <c r="I664" s="57" t="str">
        <f t="shared" si="179"/>
        <v>15.1827948349188-2942.23676524381i</v>
      </c>
      <c r="K664" s="57" t="str">
        <f t="shared" si="180"/>
        <v>0.0727256647357196-0.00034034322091821i</v>
      </c>
      <c r="L664" s="57" t="str">
        <f t="shared" si="181"/>
        <v>0.000125-47.7780387622686i</v>
      </c>
      <c r="M664" s="57" t="str">
        <f t="shared" si="182"/>
        <v>0.0015-23.0322095674644i</v>
      </c>
      <c r="N664" s="57">
        <f t="shared" si="183"/>
        <v>89.795180968457103</v>
      </c>
      <c r="O664" s="57">
        <f t="shared" si="184"/>
        <v>85.060510701708324</v>
      </c>
      <c r="P664" s="371">
        <f t="shared" si="185"/>
        <v>85.060510701708324</v>
      </c>
      <c r="Q664" s="371">
        <f t="shared" si="186"/>
        <v>-90.204819031542897</v>
      </c>
      <c r="R664" s="12">
        <f t="shared" si="187"/>
        <v>89.795180968457103</v>
      </c>
      <c r="S664" s="57">
        <f t="shared" si="188"/>
        <v>1.0501676467517278E-2</v>
      </c>
      <c r="T664" s="12">
        <f t="shared" si="171"/>
        <v>85.060510701708324</v>
      </c>
    </row>
    <row r="665" spans="1:20" x14ac:dyDescent="0.25">
      <c r="A665" s="57">
        <f t="shared" si="172"/>
        <v>66.234718402727722</v>
      </c>
      <c r="B665" s="12">
        <f t="shared" si="189"/>
        <v>10.541582838093843</v>
      </c>
      <c r="C665" s="57" t="str">
        <f t="shared" si="173"/>
        <v>-64.0135922357683-17839.2054849327i</v>
      </c>
      <c r="D665" s="57" t="str">
        <f t="shared" si="174"/>
        <v>3.89999999572263-3019.56456338595i</v>
      </c>
      <c r="E665" s="57" t="str">
        <f t="shared" si="175"/>
        <v>162.469256132018-0.0296270754781716i</v>
      </c>
      <c r="F665" s="57" t="str">
        <f t="shared" si="176"/>
        <v>3.83983983735587-6297.05639193279i</v>
      </c>
      <c r="G665" s="57" t="str">
        <f t="shared" si="177"/>
        <v>0.999999999353105-0.0000254341318501942i</v>
      </c>
      <c r="H665" s="57" t="str">
        <f t="shared" si="178"/>
        <v>165.00022982435+0.754067781871406i</v>
      </c>
      <c r="I665" s="57" t="str">
        <f t="shared" si="179"/>
        <v>15.1827949110936-2931.09856006808i</v>
      </c>
      <c r="K665" s="57" t="str">
        <f t="shared" si="180"/>
        <v>0.0727256524920401-0.000341636467088948i</v>
      </c>
      <c r="L665" s="57" t="str">
        <f t="shared" si="181"/>
        <v>0.000125-47.5971695180999i</v>
      </c>
      <c r="M665" s="57" t="str">
        <f t="shared" si="182"/>
        <v>0.0015-22.9450184971752i</v>
      </c>
      <c r="N665" s="57">
        <f t="shared" si="183"/>
        <v>89.794402675189502</v>
      </c>
      <c r="O665" s="57">
        <f t="shared" si="184"/>
        <v>85.027566081895159</v>
      </c>
      <c r="P665" s="371">
        <f t="shared" si="185"/>
        <v>85.027566081895159</v>
      </c>
      <c r="Q665" s="371">
        <f t="shared" si="186"/>
        <v>-90.205597324810498</v>
      </c>
      <c r="R665" s="12">
        <f t="shared" si="187"/>
        <v>89.794402675189502</v>
      </c>
      <c r="S665" s="57">
        <f t="shared" si="188"/>
        <v>1.0541582838093843E-2</v>
      </c>
      <c r="T665" s="12">
        <f t="shared" si="171"/>
        <v>85.027566081895159</v>
      </c>
    </row>
    <row r="666" spans="1:20" x14ac:dyDescent="0.25">
      <c r="A666" s="57">
        <f t="shared" si="172"/>
        <v>66.486410332658082</v>
      </c>
      <c r="B666" s="12">
        <f t="shared" si="189"/>
        <v>10.5816408528786</v>
      </c>
      <c r="C666" s="57" t="str">
        <f t="shared" si="173"/>
        <v>-64.0135793246008-17771.67062121i</v>
      </c>
      <c r="D666" s="57" t="str">
        <f t="shared" si="174"/>
        <v>3.89999999569006-3008.13365647481i</v>
      </c>
      <c r="E666" s="57" t="str">
        <f t="shared" si="175"/>
        <v>162.469253993718-0.0297396465290722i</v>
      </c>
      <c r="F666" s="57" t="str">
        <f t="shared" si="176"/>
        <v>3.83983983733695-6273.21816365455i</v>
      </c>
      <c r="G666" s="57" t="str">
        <f t="shared" si="177"/>
        <v>0.999999999348179-0.0000255307815510992i</v>
      </c>
      <c r="H666" s="57" t="str">
        <f t="shared" si="178"/>
        <v>165.000231574336+0.756933242619627i</v>
      </c>
      <c r="I666" s="57" t="str">
        <f t="shared" si="179"/>
        <v>15.1827949878485-2920.00251972921i</v>
      </c>
      <c r="K666" s="57" t="str">
        <f t="shared" si="180"/>
        <v>0.0727256401551356-0.00034293462693065i</v>
      </c>
      <c r="L666" s="57" t="str">
        <f t="shared" si="181"/>
        <v>0.000125-47.4169849751941i</v>
      </c>
      <c r="M666" s="57" t="str">
        <f t="shared" si="182"/>
        <v>0.0015-22.8581574986802i</v>
      </c>
      <c r="N666" s="57">
        <f t="shared" si="183"/>
        <v>89.793621424625499</v>
      </c>
      <c r="O666" s="57">
        <f t="shared" si="184"/>
        <v>84.99462145604474</v>
      </c>
      <c r="P666" s="371">
        <f t="shared" si="185"/>
        <v>84.99462145604474</v>
      </c>
      <c r="Q666" s="371">
        <f t="shared" si="186"/>
        <v>-90.206378575374501</v>
      </c>
      <c r="R666" s="12">
        <f t="shared" si="187"/>
        <v>89.793621424625499</v>
      </c>
      <c r="S666" s="57">
        <f t="shared" si="188"/>
        <v>1.0581640852878599E-2</v>
      </c>
      <c r="T666" s="12">
        <f t="shared" si="171"/>
        <v>84.99462145604474</v>
      </c>
    </row>
    <row r="667" spans="1:20" x14ac:dyDescent="0.25">
      <c r="A667" s="57">
        <f t="shared" si="172"/>
        <v>66.739058691922196</v>
      </c>
      <c r="B667" s="12">
        <f t="shared" si="189"/>
        <v>10.62185108811954</v>
      </c>
      <c r="C667" s="57" t="str">
        <f t="shared" si="173"/>
        <v>-64.0135663151289-17704.3914089365i</v>
      </c>
      <c r="D667" s="57" t="str">
        <f t="shared" si="174"/>
        <v>3.89999999565724-2996.74602257622i</v>
      </c>
      <c r="E667" s="57" t="str">
        <f t="shared" si="175"/>
        <v>162.469251839136-0.0298526452145377i</v>
      </c>
      <c r="F667" s="57" t="str">
        <f t="shared" si="176"/>
        <v>3.8398398373179-6249.47017772567i</v>
      </c>
      <c r="G667" s="57" t="str">
        <f t="shared" si="177"/>
        <v>0.999999999343216-0.0000256277985208662i</v>
      </c>
      <c r="H667" s="57" t="str">
        <f t="shared" si="178"/>
        <v>165.000233337646+0.759809592155049i</v>
      </c>
      <c r="I667" s="57" t="str">
        <f t="shared" si="179"/>
        <v>15.1827950651879-2908.94848460688i</v>
      </c>
      <c r="K667" s="57" t="str">
        <f t="shared" si="180"/>
        <v>0.0727256277242972-0.000344237719107669i</v>
      </c>
      <c r="L667" s="57" t="str">
        <f t="shared" si="181"/>
        <v>0.000125-47.2374825415362i</v>
      </c>
      <c r="M667" s="57" t="str">
        <f t="shared" si="182"/>
        <v>0.0015-22.7716253224548i</v>
      </c>
      <c r="N667" s="57">
        <f t="shared" si="183"/>
        <v>89.792837205529878</v>
      </c>
      <c r="O667" s="57">
        <f t="shared" si="184"/>
        <v>84.961676824111009</v>
      </c>
      <c r="P667" s="371">
        <f t="shared" si="185"/>
        <v>84.961676824111009</v>
      </c>
      <c r="Q667" s="371">
        <f t="shared" si="186"/>
        <v>-90.207162794470122</v>
      </c>
      <c r="R667" s="12">
        <f t="shared" si="187"/>
        <v>89.792837205529878</v>
      </c>
      <c r="S667" s="57">
        <f t="shared" si="188"/>
        <v>1.0621851088119539E-2</v>
      </c>
      <c r="T667" s="12">
        <f t="shared" si="171"/>
        <v>84.961676824111009</v>
      </c>
    </row>
    <row r="668" spans="1:20" x14ac:dyDescent="0.25">
      <c r="A668" s="57">
        <f t="shared" si="172"/>
        <v>66.992667114951502</v>
      </c>
      <c r="B668" s="12">
        <f t="shared" si="189"/>
        <v>10.662214122254394</v>
      </c>
      <c r="C668" s="57" t="str">
        <f t="shared" si="173"/>
        <v>-64.0135532066004-17637.3668802783i</v>
      </c>
      <c r="D668" s="57" t="str">
        <f t="shared" si="174"/>
        <v>3.89999999562418-2985.40149787525i</v>
      </c>
      <c r="E668" s="57" t="str">
        <f t="shared" si="175"/>
        <v>162.46924966815-0.0299660731580134i</v>
      </c>
      <c r="F668" s="57" t="str">
        <f t="shared" si="176"/>
        <v>3.83983983729869-6225.81209252339i</v>
      </c>
      <c r="G668" s="57" t="str">
        <f t="shared" si="177"/>
        <v>0.999999999338215-0.0000257251841551169i</v>
      </c>
      <c r="H668" s="57" t="str">
        <f t="shared" si="178"/>
        <v>165.000235114384+0.762696871855474i</v>
      </c>
      <c r="I668" s="57" t="str">
        <f t="shared" si="179"/>
        <v>15.1827951431161-2897.93629568513i</v>
      </c>
      <c r="K668" s="57" t="str">
        <f t="shared" si="180"/>
        <v>0.0727256151988086-0.000345545762355176i</v>
      </c>
      <c r="L668" s="57" t="str">
        <f t="shared" si="181"/>
        <v>0.000125-47.0586596349235i</v>
      </c>
      <c r="M668" s="57" t="str">
        <f t="shared" si="182"/>
        <v>0.0015-22.6854207237048i</v>
      </c>
      <c r="N668" s="57">
        <f t="shared" si="183"/>
        <v>89.792050006624734</v>
      </c>
      <c r="O668" s="57">
        <f t="shared" si="184"/>
        <v>84.928732186047796</v>
      </c>
      <c r="P668" s="371">
        <f t="shared" si="185"/>
        <v>84.928732186047796</v>
      </c>
      <c r="Q668" s="371">
        <f t="shared" si="186"/>
        <v>-90.207949993375266</v>
      </c>
      <c r="R668" s="12">
        <f t="shared" si="187"/>
        <v>89.792050006624734</v>
      </c>
      <c r="S668" s="57">
        <f t="shared" si="188"/>
        <v>1.0662214122254394E-2</v>
      </c>
      <c r="T668" s="12">
        <f t="shared" si="171"/>
        <v>84.928732186047796</v>
      </c>
    </row>
    <row r="669" spans="1:20" x14ac:dyDescent="0.25">
      <c r="A669" s="57">
        <f t="shared" si="172"/>
        <v>67.247239249988311</v>
      </c>
      <c r="B669" s="12">
        <f t="shared" si="189"/>
        <v>10.702730535918962</v>
      </c>
      <c r="C669" s="57" t="str">
        <f t="shared" si="173"/>
        <v>-64.0135399982647-17570.596071065i</v>
      </c>
      <c r="D669" s="57" t="str">
        <f t="shared" si="174"/>
        <v>3.89999999559088-2974.09991917709i</v>
      </c>
      <c r="E669" s="57" t="str">
        <f t="shared" si="175"/>
        <v>162.469247480634-0.0300799319891254i</v>
      </c>
      <c r="F669" s="57" t="str">
        <f t="shared" si="176"/>
        <v>3.83983983727934-6202.24356771822i</v>
      </c>
      <c r="G669" s="57" t="str">
        <f t="shared" si="177"/>
        <v>0.999999999333176-0.0000258229398547761i</v>
      </c>
      <c r="H669" s="57" t="str">
        <f t="shared" si="178"/>
        <v>165.00023690465+0.765595123255959i</v>
      </c>
      <c r="I669" s="57" t="str">
        <f t="shared" si="179"/>
        <v>15.1827952216378-2886.96579454988i</v>
      </c>
      <c r="K669" s="57" t="str">
        <f t="shared" si="180"/>
        <v>0.0727256025779502-0.000346858775479474i</v>
      </c>
      <c r="L669" s="57" t="str">
        <f t="shared" si="181"/>
        <v>0.000125-46.8805136829284i</v>
      </c>
      <c r="M669" s="57" t="str">
        <f t="shared" si="182"/>
        <v>0.0015-22.5995424623478i</v>
      </c>
      <c r="N669" s="57">
        <f t="shared" si="183"/>
        <v>89.791259816589317</v>
      </c>
      <c r="O669" s="57">
        <f t="shared" si="184"/>
        <v>84.895787541808374</v>
      </c>
      <c r="P669" s="371">
        <f t="shared" si="185"/>
        <v>84.895787541808374</v>
      </c>
      <c r="Q669" s="371">
        <f t="shared" si="186"/>
        <v>-90.208740183410683</v>
      </c>
      <c r="R669" s="12">
        <f t="shared" si="187"/>
        <v>89.791259816589317</v>
      </c>
      <c r="S669" s="57">
        <f t="shared" si="188"/>
        <v>1.0702730535918961E-2</v>
      </c>
      <c r="T669" s="12">
        <f t="shared" si="171"/>
        <v>84.895787541808374</v>
      </c>
    </row>
    <row r="670" spans="1:20" x14ac:dyDescent="0.25">
      <c r="A670" s="57">
        <f t="shared" si="172"/>
        <v>67.50277875913828</v>
      </c>
      <c r="B670" s="12">
        <f t="shared" si="189"/>
        <v>10.743400911955455</v>
      </c>
      <c r="C670" s="57" t="str">
        <f t="shared" si="173"/>
        <v>-64.0135266893604-17504.0780207762i</v>
      </c>
      <c r="D670" s="57" t="str">
        <f t="shared" si="174"/>
        <v>3.8999999955573-2962.84112390475i</v>
      </c>
      <c r="E670" s="57" t="str">
        <f t="shared" si="175"/>
        <v>162.469245276462-0.0301942233436494i</v>
      </c>
      <c r="F670" s="57" t="str">
        <f t="shared" si="176"/>
        <v>3.83983983725984-6178.76426426901i</v>
      </c>
      <c r="G670" s="57" t="str">
        <f t="shared" si="177"/>
        <v>0.999999999328098-0.0000259210670260927i</v>
      </c>
      <c r="H670" s="57" t="str">
        <f t="shared" si="178"/>
        <v>165.000238708547+0.768504388049381i</v>
      </c>
      <c r="I670" s="57" t="str">
        <f t="shared" si="179"/>
        <v>15.1827953007572-2876.03682338679i</v>
      </c>
      <c r="K670" s="57" t="str">
        <f t="shared" si="180"/>
        <v>0.0727255898609959-0.000348176777358224i</v>
      </c>
      <c r="L670" s="57" t="str">
        <f t="shared" si="181"/>
        <v>0.000125-46.7030421228614i</v>
      </c>
      <c r="M670" s="57" t="str">
        <f t="shared" si="182"/>
        <v>0.0015-22.5139893029964i</v>
      </c>
      <c r="N670" s="57">
        <f t="shared" si="183"/>
        <v>89.790466624059931</v>
      </c>
      <c r="O670" s="57">
        <f t="shared" si="184"/>
        <v>84.86284289134575</v>
      </c>
      <c r="P670" s="371">
        <f t="shared" si="185"/>
        <v>84.86284289134575</v>
      </c>
      <c r="Q670" s="371">
        <f t="shared" si="186"/>
        <v>-90.209533375940069</v>
      </c>
      <c r="R670" s="12">
        <f t="shared" si="187"/>
        <v>89.790466624059931</v>
      </c>
      <c r="S670" s="57">
        <f t="shared" si="188"/>
        <v>1.0743400911955454E-2</v>
      </c>
      <c r="T670" s="12">
        <f t="shared" si="171"/>
        <v>84.86284289134575</v>
      </c>
    </row>
    <row r="671" spans="1:20" x14ac:dyDescent="0.25">
      <c r="A671" s="57">
        <f t="shared" si="172"/>
        <v>67.759289318423001</v>
      </c>
      <c r="B671" s="12">
        <f t="shared" si="189"/>
        <v>10.784225835420886</v>
      </c>
      <c r="C671" s="57" t="str">
        <f t="shared" si="173"/>
        <v>-64.0135132791215-17437.8117725272i</v>
      </c>
      <c r="D671" s="57" t="str">
        <f t="shared" si="174"/>
        <v>3.89999999552346-2951.62495009668i</v>
      </c>
      <c r="E671" s="57" t="str">
        <f t="shared" si="175"/>
        <v>162.469243055508-0.0303089488635834i</v>
      </c>
      <c r="F671" s="57" t="str">
        <f t="shared" si="176"/>
        <v>3.8398398372402-6155.37384441811i</v>
      </c>
      <c r="G671" s="57" t="str">
        <f t="shared" si="177"/>
        <v>0.999999999322982-0.0000260195670806587i</v>
      </c>
      <c r="H671" s="57" t="str">
        <f t="shared" si="178"/>
        <v>165.000240526181+0.771424708087067i</v>
      </c>
      <c r="I671" s="57" t="str">
        <f t="shared" si="179"/>
        <v>15.1827953804792-2865.14922497899i</v>
      </c>
      <c r="K671" s="57" t="str">
        <f t="shared" si="180"/>
        <v>0.072725577047213-0.000349499786940726i</v>
      </c>
      <c r="L671" s="57" t="str">
        <f t="shared" si="181"/>
        <v>0.000125-46.5262424017348i</v>
      </c>
      <c r="M671" s="57" t="str">
        <f t="shared" si="182"/>
        <v>0.0015-22.4287600149397i</v>
      </c>
      <c r="N671" s="57">
        <f t="shared" si="183"/>
        <v>89.789670417629736</v>
      </c>
      <c r="O671" s="57">
        <f t="shared" si="184"/>
        <v>84.829898234612443</v>
      </c>
      <c r="P671" s="371">
        <f t="shared" si="185"/>
        <v>84.829898234612443</v>
      </c>
      <c r="Q671" s="371">
        <f t="shared" si="186"/>
        <v>-90.210329582370264</v>
      </c>
      <c r="R671" s="12">
        <f t="shared" si="187"/>
        <v>89.789670417629736</v>
      </c>
      <c r="S671" s="57">
        <f t="shared" si="188"/>
        <v>1.0784225835420885E-2</v>
      </c>
      <c r="T671" s="12">
        <f t="shared" si="171"/>
        <v>84.829898234612443</v>
      </c>
    </row>
    <row r="672" spans="1:20" x14ac:dyDescent="0.25">
      <c r="A672" s="57">
        <f t="shared" si="172"/>
        <v>68.016774617833022</v>
      </c>
      <c r="B672" s="12">
        <f t="shared" si="189"/>
        <v>10.825205893595486</v>
      </c>
      <c r="C672" s="57" t="str">
        <f t="shared" si="173"/>
        <v>-64.0134997667765-17371.796373056i</v>
      </c>
      <c r="D672" s="57" t="str">
        <f t="shared" si="174"/>
        <v>3.89999999548938-2940.45123640444i</v>
      </c>
      <c r="E672" s="57" t="str">
        <f t="shared" si="175"/>
        <v>162.469240817643-0.0304241101971176i</v>
      </c>
      <c r="F672" s="57" t="str">
        <f t="shared" si="176"/>
        <v>3.8398398372204-6132.07197168647i</v>
      </c>
      <c r="G672" s="57" t="str">
        <f t="shared" si="177"/>
        <v>0.999999999317827-0.0000261184414354306i</v>
      </c>
      <c r="H672" s="57" t="str">
        <f t="shared" si="178"/>
        <v>165.000242357655+0.774356125379384i</v>
      </c>
      <c r="I672" s="57" t="str">
        <f t="shared" si="179"/>
        <v>15.1827954608082-2854.30284270469i</v>
      </c>
      <c r="K672" s="57" t="str">
        <f t="shared" si="180"/>
        <v>0.0727255641358654-0.000350827823248219i</v>
      </c>
      <c r="L672" s="57" t="str">
        <f t="shared" si="181"/>
        <v>0.000125-46.3501119762253i</v>
      </c>
      <c r="M672" s="57" t="str">
        <f t="shared" si="182"/>
        <v>0.0015-22.3438533721256i</v>
      </c>
      <c r="N672" s="57">
        <f t="shared" si="183"/>
        <v>89.788871185848521</v>
      </c>
      <c r="O672" s="57">
        <f t="shared" si="184"/>
        <v>84.796953571560778</v>
      </c>
      <c r="P672" s="371">
        <f t="shared" si="185"/>
        <v>84.796953571560778</v>
      </c>
      <c r="Q672" s="371">
        <f t="shared" si="186"/>
        <v>-90.211128814151479</v>
      </c>
      <c r="R672" s="12">
        <f t="shared" si="187"/>
        <v>89.788871185848521</v>
      </c>
      <c r="S672" s="57">
        <f t="shared" si="188"/>
        <v>1.0825205893595487E-2</v>
      </c>
      <c r="T672" s="12">
        <f t="shared" si="171"/>
        <v>84.796953571560778</v>
      </c>
    </row>
    <row r="673" spans="1:20" x14ac:dyDescent="0.25">
      <c r="A673" s="57">
        <f t="shared" si="172"/>
        <v>68.275238361380787</v>
      </c>
      <c r="B673" s="12">
        <f t="shared" si="189"/>
        <v>10.86634167599115</v>
      </c>
      <c r="C673" s="57" t="str">
        <f t="shared" si="173"/>
        <v>-64.0134861515483-17306.0308727088i</v>
      </c>
      <c r="D673" s="57" t="str">
        <f t="shared" si="174"/>
        <v>3.89999999545504-2929.31982209042i</v>
      </c>
      <c r="E673" s="57" t="str">
        <f t="shared" si="175"/>
        <v>162.469238562739-0.0305397089987179i</v>
      </c>
      <c r="F673" s="57" t="str">
        <f t="shared" si="176"/>
        <v>3.83983983720046-6108.85831086882i</v>
      </c>
      <c r="G673" s="57" t="str">
        <f t="shared" si="177"/>
        <v>0.999999999312633-0.000026217691512749i</v>
      </c>
      <c r="H673" s="57" t="str">
        <f t="shared" si="178"/>
        <v>165.000244203075+0.77729868209634i</v>
      </c>
      <c r="I673" s="57" t="str">
        <f t="shared" si="179"/>
        <v>15.1827955417489-2843.49752053504i</v>
      </c>
      <c r="K673" s="57" t="str">
        <f t="shared" si="180"/>
        <v>0.0727255511262095-0.000352160905374108i</v>
      </c>
      <c r="L673" s="57" t="str">
        <f t="shared" si="181"/>
        <v>0.000125-46.1746483126372i</v>
      </c>
      <c r="M673" s="57" t="str">
        <f t="shared" si="182"/>
        <v>0.0015-22.2592681531436i</v>
      </c>
      <c r="N673" s="57">
        <f t="shared" si="183"/>
        <v>89.788068917222617</v>
      </c>
      <c r="O673" s="57">
        <f t="shared" si="184"/>
        <v>84.764008902142649</v>
      </c>
      <c r="P673" s="371">
        <f t="shared" si="185"/>
        <v>84.764008902142649</v>
      </c>
      <c r="Q673" s="371">
        <f t="shared" si="186"/>
        <v>-90.211931082777383</v>
      </c>
      <c r="R673" s="12">
        <f t="shared" si="187"/>
        <v>89.788068917222617</v>
      </c>
      <c r="S673" s="57">
        <f t="shared" si="188"/>
        <v>1.086634167599115E-2</v>
      </c>
      <c r="T673" s="12">
        <f t="shared" si="171"/>
        <v>84.764008902142649</v>
      </c>
    </row>
    <row r="674" spans="1:20" x14ac:dyDescent="0.25">
      <c r="A674" s="57">
        <f t="shared" si="172"/>
        <v>68.534684267154034</v>
      </c>
      <c r="B674" s="12">
        <f t="shared" si="189"/>
        <v>10.907633774359915</v>
      </c>
      <c r="C674" s="57" t="str">
        <f t="shared" si="173"/>
        <v>-64.0134724326535-17240.5143254267i</v>
      </c>
      <c r="D674" s="57" t="str">
        <f t="shared" si="174"/>
        <v>3.89999999542042-2918.23054702549i</v>
      </c>
      <c r="E674" s="57" t="str">
        <f t="shared" si="175"/>
        <v>162.469236290666-0.0306557469290976i</v>
      </c>
      <c r="F674" s="57" t="str">
        <f t="shared" si="176"/>
        <v>3.83983983718036-6085.73252802887i</v>
      </c>
      <c r="G674" s="57" t="str">
        <f t="shared" si="177"/>
        <v>0.999999999307399-0.0000263173187403598i</v>
      </c>
      <c r="H674" s="57" t="str">
        <f t="shared" si="178"/>
        <v>165.000246062547+0.780252420568188i</v>
      </c>
      <c r="I674" s="57" t="str">
        <f t="shared" si="179"/>
        <v>15.1827956233059-2832.73310303186i</v>
      </c>
      <c r="K674" s="57" t="str">
        <f t="shared" si="180"/>
        <v>0.072725538017497-0.000353499052484271i</v>
      </c>
      <c r="L674" s="57" t="str">
        <f t="shared" si="181"/>
        <v>0.000125-45.999848886867i</v>
      </c>
      <c r="M674" s="57" t="str">
        <f t="shared" si="182"/>
        <v>0.0015-22.175003141207i</v>
      </c>
      <c r="N674" s="57">
        <f t="shared" si="183"/>
        <v>89.787263600214743</v>
      </c>
      <c r="O674" s="57">
        <f t="shared" si="184"/>
        <v>84.731064226309485</v>
      </c>
      <c r="P674" s="371">
        <f t="shared" si="185"/>
        <v>84.731064226309485</v>
      </c>
      <c r="Q674" s="371">
        <f t="shared" si="186"/>
        <v>-90.212736399785257</v>
      </c>
      <c r="R674" s="12">
        <f t="shared" si="187"/>
        <v>89.787263600214743</v>
      </c>
      <c r="S674" s="57">
        <f t="shared" si="188"/>
        <v>1.0907633774359915E-2</v>
      </c>
      <c r="T674" s="12">
        <f t="shared" si="171"/>
        <v>84.731064226309485</v>
      </c>
    </row>
    <row r="675" spans="1:20" x14ac:dyDescent="0.25">
      <c r="A675" s="57">
        <f t="shared" si="172"/>
        <v>68.795116067369221</v>
      </c>
      <c r="B675" s="12">
        <f t="shared" si="189"/>
        <v>10.949082782702483</v>
      </c>
      <c r="C675" s="57" t="str">
        <f t="shared" si="173"/>
        <v>-64.0134586093021-17175.2457887325i</v>
      </c>
      <c r="D675" s="57" t="str">
        <f t="shared" si="174"/>
        <v>3.89999999538554-2907.18325168669i</v>
      </c>
      <c r="E675" s="57" t="str">
        <f t="shared" si="175"/>
        <v>162.469234001294-0.0307722256552667i</v>
      </c>
      <c r="F675" s="57" t="str">
        <f t="shared" si="176"/>
        <v>3.83983983716011-6062.69429049447i</v>
      </c>
      <c r="G675" s="57" t="str">
        <f t="shared" si="177"/>
        <v>0.999999999302125-0.0000264173245514338i</v>
      </c>
      <c r="H675" s="57" t="str">
        <f t="shared" si="178"/>
        <v>165.000247936177+0.783217383286046i</v>
      </c>
      <c r="I675" s="57" t="str">
        <f t="shared" si="179"/>
        <v>15.1827957054838-2822.00943534537i</v>
      </c>
      <c r="K675" s="57" t="str">
        <f t="shared" si="180"/>
        <v>0.0727255248089739-0.000354842283817319i</v>
      </c>
      <c r="L675" s="57" t="str">
        <f t="shared" si="181"/>
        <v>0.000125-45.8257111843666i</v>
      </c>
      <c r="M675" s="57" t="str">
        <f t="shared" si="182"/>
        <v>0.0015-22.0910571241354i</v>
      </c>
      <c r="N675" s="57">
        <f t="shared" si="183"/>
        <v>89.786455223243749</v>
      </c>
      <c r="O675" s="57">
        <f t="shared" si="184"/>
        <v>84.698119544012599</v>
      </c>
      <c r="P675" s="371">
        <f t="shared" si="185"/>
        <v>84.698119544012599</v>
      </c>
      <c r="Q675" s="371">
        <f t="shared" si="186"/>
        <v>-90.213544776756251</v>
      </c>
      <c r="R675" s="12">
        <f t="shared" si="187"/>
        <v>89.786455223243749</v>
      </c>
      <c r="S675" s="57">
        <f t="shared" si="188"/>
        <v>1.0949082782702483E-2</v>
      </c>
      <c r="T675" s="12">
        <f t="shared" si="171"/>
        <v>84.698119544012599</v>
      </c>
    </row>
    <row r="676" spans="1:20" x14ac:dyDescent="0.25">
      <c r="A676" s="57">
        <f t="shared" si="172"/>
        <v>69.056537508425222</v>
      </c>
      <c r="B676" s="12">
        <f t="shared" si="189"/>
        <v>10.990689297276752</v>
      </c>
      <c r="C676" s="57" t="str">
        <f t="shared" si="173"/>
        <v>-64.0134446807021-17110.2243237163i</v>
      </c>
      <c r="D676" s="57" t="str">
        <f t="shared" si="174"/>
        <v>3.8999999953504-2896.17777715498i</v>
      </c>
      <c r="E676" s="57" t="str">
        <f t="shared" si="175"/>
        <v>162.469231694491-0.0308891468505587i</v>
      </c>
      <c r="F676" s="57" t="str">
        <f t="shared" si="176"/>
        <v>3.83983983713971-6039.74326685282i</v>
      </c>
      <c r="G676" s="57" t="str">
        <f t="shared" si="177"/>
        <v>0.999999999296811-0.0000265177103845883i</v>
      </c>
      <c r="H676" s="57" t="str">
        <f t="shared" si="178"/>
        <v>165.000249824073+0.786193612902519i</v>
      </c>
      <c r="I676" s="57" t="str">
        <f t="shared" si="179"/>
        <v>15.1827957882876-2811.326363212i</v>
      </c>
      <c r="K676" s="57" t="str">
        <f t="shared" si="180"/>
        <v>0.0727255114998807-0.000356190618684886i</v>
      </c>
      <c r="L676" s="57" t="str">
        <f t="shared" si="181"/>
        <v>0.000125-45.6522327001061i</v>
      </c>
      <c r="M676" s="57" t="str">
        <f t="shared" si="182"/>
        <v>0.0015-22.0074288943369i</v>
      </c>
      <c r="N676" s="57">
        <f t="shared" si="183"/>
        <v>89.785643774684573</v>
      </c>
      <c r="O676" s="57">
        <f t="shared" si="184"/>
        <v>84.665174855202736</v>
      </c>
      <c r="P676" s="371">
        <f t="shared" si="185"/>
        <v>84.665174855202736</v>
      </c>
      <c r="Q676" s="371">
        <f t="shared" si="186"/>
        <v>-90.214356225315427</v>
      </c>
      <c r="R676" s="12">
        <f t="shared" si="187"/>
        <v>89.785643774684573</v>
      </c>
      <c r="S676" s="57">
        <f t="shared" si="188"/>
        <v>1.0990689297276751E-2</v>
      </c>
      <c r="T676" s="12">
        <f t="shared" si="171"/>
        <v>84.665174855202736</v>
      </c>
    </row>
    <row r="677" spans="1:20" x14ac:dyDescent="0.25">
      <c r="A677" s="57">
        <f t="shared" si="172"/>
        <v>69.318952350957233</v>
      </c>
      <c r="B677" s="12">
        <f t="shared" si="189"/>
        <v>11.032453916606404</v>
      </c>
      <c r="C677" s="57" t="str">
        <f t="shared" si="173"/>
        <v>-64.0134306460471-17045.4489950223i</v>
      </c>
      <c r="D677" s="57" t="str">
        <f t="shared" si="174"/>
        <v>3.899999995315-2885.21396511292i</v>
      </c>
      <c r="E677" s="57" t="str">
        <f t="shared" si="175"/>
        <v>162.469229370123-0.0310065121946289i</v>
      </c>
      <c r="F677" s="57" t="str">
        <f t="shared" si="176"/>
        <v>3.83983983711915-6016.87912694576i</v>
      </c>
      <c r="G677" s="57" t="str">
        <f t="shared" si="177"/>
        <v>0.999999999291457-0.0000266184776839073i</v>
      </c>
      <c r="H677" s="57" t="str">
        <f t="shared" si="178"/>
        <v>165.000251726347+0.789181152232269i</v>
      </c>
      <c r="I677" s="57" t="str">
        <f t="shared" si="179"/>
        <v>15.1827958717219-2800.68373295226i</v>
      </c>
      <c r="K677" s="57" t="str">
        <f t="shared" si="180"/>
        <v>0.0727254980894504-0.000357544076471867i</v>
      </c>
      <c r="L677" s="57" t="str">
        <f t="shared" si="181"/>
        <v>0.000125-45.4794109385397i</v>
      </c>
      <c r="M677" s="57" t="str">
        <f t="shared" si="182"/>
        <v>0.0015-21.9241172487914i</v>
      </c>
      <c r="N677" s="57">
        <f t="shared" si="183"/>
        <v>89.784829242867943</v>
      </c>
      <c r="O677" s="57">
        <f t="shared" si="184"/>
        <v>84.6322301598302</v>
      </c>
      <c r="P677" s="371">
        <f t="shared" si="185"/>
        <v>84.6322301598302</v>
      </c>
      <c r="Q677" s="371">
        <f t="shared" si="186"/>
        <v>-90.215170757132057</v>
      </c>
      <c r="R677" s="12">
        <f t="shared" si="187"/>
        <v>89.784829242867943</v>
      </c>
      <c r="S677" s="57">
        <f t="shared" si="188"/>
        <v>1.1032453916606403E-2</v>
      </c>
      <c r="T677" s="12">
        <f t="shared" si="171"/>
        <v>84.6322301598302</v>
      </c>
    </row>
    <row r="678" spans="1:20" x14ac:dyDescent="0.25">
      <c r="A678" s="57">
        <f t="shared" si="172"/>
        <v>69.582364369890868</v>
      </c>
      <c r="B678" s="12">
        <f t="shared" si="189"/>
        <v>11.074377241489508</v>
      </c>
      <c r="C678" s="57" t="str">
        <f t="shared" si="173"/>
        <v>-64.0134165045341-16980.918870836i</v>
      </c>
      <c r="D678" s="57" t="str">
        <f t="shared" si="174"/>
        <v>3.89999999527934-2874.29165784237i</v>
      </c>
      <c r="E678" s="57" t="str">
        <f t="shared" si="175"/>
        <v>162.469227028059-0.0311243233735127i</v>
      </c>
      <c r="F678" s="57" t="str">
        <f t="shared" si="176"/>
        <v>3.83983983709842-5994.10154186494i</v>
      </c>
      <c r="G678" s="57" t="str">
        <f t="shared" si="177"/>
        <v>0.999999999286062-0.0000267196278989619i</v>
      </c>
      <c r="H678" s="57" t="str">
        <f t="shared" si="178"/>
        <v>165.000253643103+0.792180044252674i</v>
      </c>
      <c r="I678" s="57" t="str">
        <f t="shared" si="179"/>
        <v>15.1827959557913-2790.08139146821i</v>
      </c>
      <c r="K678" s="57" t="str">
        <f t="shared" si="180"/>
        <v>0.0727254845769131-0.000358902676636754i</v>
      </c>
      <c r="L678" s="57" t="str">
        <f t="shared" si="181"/>
        <v>0.000125-45.3072434135681i</v>
      </c>
      <c r="M678" s="57" t="str">
        <f t="shared" si="182"/>
        <v>0.0015-21.8411209890331i</v>
      </c>
      <c r="N678" s="57">
        <f t="shared" si="183"/>
        <v>89.784011616080349</v>
      </c>
      <c r="O678" s="57">
        <f t="shared" si="184"/>
        <v>84.599285457845198</v>
      </c>
      <c r="P678" s="371">
        <f t="shared" si="185"/>
        <v>84.599285457845198</v>
      </c>
      <c r="Q678" s="371">
        <f t="shared" si="186"/>
        <v>-90.215988383919651</v>
      </c>
      <c r="R678" s="12">
        <f t="shared" si="187"/>
        <v>89.784011616080349</v>
      </c>
      <c r="S678" s="57">
        <f t="shared" si="188"/>
        <v>1.1074377241489507E-2</v>
      </c>
      <c r="T678" s="12">
        <f t="shared" si="171"/>
        <v>84.599285457845198</v>
      </c>
    </row>
    <row r="679" spans="1:20" x14ac:dyDescent="0.25">
      <c r="A679" s="57">
        <f t="shared" si="172"/>
        <v>69.846777354496453</v>
      </c>
      <c r="B679" s="12">
        <f t="shared" si="189"/>
        <v>11.116459875007168</v>
      </c>
      <c r="C679" s="57" t="str">
        <f t="shared" si="173"/>
        <v>-64.013402255346-16916.6330228695i</v>
      </c>
      <c r="D679" s="57" t="str">
        <f t="shared" si="174"/>
        <v>3.89999999524339-2863.4106982223i</v>
      </c>
      <c r="E679" s="57" t="str">
        <f t="shared" si="175"/>
        <v>162.469224668161-0.0312425820796256i</v>
      </c>
      <c r="F679" s="57" t="str">
        <f t="shared" si="176"/>
        <v>3.83983983707756-5971.41018394718i</v>
      </c>
      <c r="G679" s="57" t="str">
        <f t="shared" si="177"/>
        <v>0.999999999280625-0.0000268211624848321i</v>
      </c>
      <c r="H679" s="57" t="str">
        <f t="shared" si="178"/>
        <v>165.000255574456+0.795190332104437i</v>
      </c>
      <c r="I679" s="57" t="str">
        <f t="shared" si="179"/>
        <v>15.1827960405011-2779.51918624172i</v>
      </c>
      <c r="K679" s="57" t="str">
        <f t="shared" si="180"/>
        <v>0.0727254709614896-0.000360266438711852i</v>
      </c>
      <c r="L679" s="57" t="str">
        <f t="shared" si="181"/>
        <v>0.000125-45.1357276485037i</v>
      </c>
      <c r="M679" s="57" t="str">
        <f t="shared" si="182"/>
        <v>0.0015-21.7584389211328i</v>
      </c>
      <c r="N679" s="57">
        <f t="shared" si="183"/>
        <v>89.783190882563716</v>
      </c>
      <c r="O679" s="57">
        <f t="shared" si="184"/>
        <v>84.566340749197167</v>
      </c>
      <c r="P679" s="371">
        <f t="shared" si="185"/>
        <v>84.566340749197167</v>
      </c>
      <c r="Q679" s="371">
        <f t="shared" si="186"/>
        <v>-90.216809117436284</v>
      </c>
      <c r="R679" s="12">
        <f t="shared" si="187"/>
        <v>89.783190882563716</v>
      </c>
      <c r="S679" s="57">
        <f t="shared" si="188"/>
        <v>1.1116459875007168E-2</v>
      </c>
      <c r="T679" s="12">
        <f t="shared" si="171"/>
        <v>84.566340749197167</v>
      </c>
    </row>
    <row r="680" spans="1:20" x14ac:dyDescent="0.25">
      <c r="A680" s="57">
        <f t="shared" si="172"/>
        <v>70.112195108443544</v>
      </c>
      <c r="B680" s="12">
        <f t="shared" si="189"/>
        <v>11.158702422532196</v>
      </c>
      <c r="C680" s="57" t="str">
        <f t="shared" si="173"/>
        <v>-64.0133878976657-16852.5905263497i</v>
      </c>
      <c r="D680" s="57" t="str">
        <f t="shared" si="174"/>
        <v>3.89999999520717-2852.57092972643i</v>
      </c>
      <c r="E680" s="57" t="str">
        <f t="shared" si="175"/>
        <v>162.469222290296-0.0313612900117919i</v>
      </c>
      <c r="F680" s="57" t="str">
        <f t="shared" si="176"/>
        <v>3.83983983705652-5948.80472676966i</v>
      </c>
      <c r="G680" s="57" t="str">
        <f t="shared" si="177"/>
        <v>0.999999999275148-0.000026923082902127i</v>
      </c>
      <c r="H680" s="57" t="str">
        <f t="shared" si="178"/>
        <v>165.000257520513+0.798212059092182i</v>
      </c>
      <c r="I680" s="57" t="str">
        <f t="shared" si="179"/>
        <v>15.1827961258557-2768.99696533184i</v>
      </c>
      <c r="K680" s="57" t="str">
        <f t="shared" si="180"/>
        <v>0.0727254572423983-0.000361635382303618i</v>
      </c>
      <c r="L680" s="57" t="str">
        <f t="shared" si="181"/>
        <v>0.000125-44.9648611760349i</v>
      </c>
      <c r="M680" s="57" t="str">
        <f t="shared" si="182"/>
        <v>0.0015-21.6760698556813i</v>
      </c>
      <c r="N680" s="57">
        <f t="shared" si="183"/>
        <v>89.782367030515374</v>
      </c>
      <c r="O680" s="57">
        <f t="shared" si="184"/>
        <v>84.533396033835558</v>
      </c>
      <c r="P680" s="371">
        <f t="shared" si="185"/>
        <v>84.533396033835558</v>
      </c>
      <c r="Q680" s="371">
        <f t="shared" si="186"/>
        <v>-90.217632969484626</v>
      </c>
      <c r="R680" s="12">
        <f t="shared" si="187"/>
        <v>89.782367030515374</v>
      </c>
      <c r="S680" s="57">
        <f t="shared" si="188"/>
        <v>1.1158702422532196E-2</v>
      </c>
      <c r="T680" s="12">
        <f t="shared" si="171"/>
        <v>84.533396033835558</v>
      </c>
    </row>
    <row r="681" spans="1:20" x14ac:dyDescent="0.25">
      <c r="A681" s="57">
        <f t="shared" si="172"/>
        <v>70.378621449855629</v>
      </c>
      <c r="B681" s="12">
        <f t="shared" si="189"/>
        <v>11.201105491737819</v>
      </c>
      <c r="C681" s="57" t="str">
        <f t="shared" si="173"/>
        <v>-64.0133734306659-16788.7904600036i</v>
      </c>
      <c r="D681" s="57" t="str">
        <f t="shared" si="174"/>
        <v>3.89999999517067-2841.77219642107i</v>
      </c>
      <c r="E681" s="57" t="str">
        <f t="shared" si="175"/>
        <v>162.469219894325-0.031480448875276i</v>
      </c>
      <c r="F681" s="57" t="str">
        <f t="shared" si="176"/>
        <v>3.83983983703532-5926.28484514529i</v>
      </c>
      <c r="G681" s="57" t="str">
        <f t="shared" si="177"/>
        <v>0.999999999269628-0.000027025390617006i</v>
      </c>
      <c r="H681" s="57" t="str">
        <f t="shared" si="178"/>
        <v>165.00025948139+0.801245268685121i</v>
      </c>
      <c r="I681" s="57" t="str">
        <f t="shared" si="179"/>
        <v>15.1827962118603-2758.51457737295i</v>
      </c>
      <c r="K681" s="57" t="str">
        <f t="shared" si="180"/>
        <v>0.0727254434188488-0.000363009527092892i</v>
      </c>
      <c r="L681" s="57" t="str">
        <f t="shared" si="181"/>
        <v>0.000125-44.7946415381898i</v>
      </c>
      <c r="M681" s="57" t="str">
        <f t="shared" si="182"/>
        <v>0.0015-21.5940126077717i</v>
      </c>
      <c r="N681" s="57">
        <f t="shared" si="183"/>
        <v>89.781540048087834</v>
      </c>
      <c r="O681" s="57">
        <f t="shared" si="184"/>
        <v>84.500451311709185</v>
      </c>
      <c r="P681" s="371">
        <f t="shared" si="185"/>
        <v>84.500451311709185</v>
      </c>
      <c r="Q681" s="371">
        <f t="shared" si="186"/>
        <v>-90.218459951912166</v>
      </c>
      <c r="R681" s="12">
        <f t="shared" si="187"/>
        <v>89.781540048087834</v>
      </c>
      <c r="S681" s="57">
        <f t="shared" si="188"/>
        <v>1.1201105491737818E-2</v>
      </c>
      <c r="T681" s="12">
        <f t="shared" si="171"/>
        <v>84.500451311709185</v>
      </c>
    </row>
    <row r="682" spans="1:20" x14ac:dyDescent="0.25">
      <c r="A682" s="57">
        <f t="shared" si="172"/>
        <v>70.646060211365082</v>
      </c>
      <c r="B682" s="12">
        <f t="shared" si="189"/>
        <v>11.243669692606423</v>
      </c>
      <c r="C682" s="57" t="str">
        <f t="shared" si="173"/>
        <v>-64.0133588535152-16725.2319060458i</v>
      </c>
      <c r="D682" s="57" t="str">
        <f t="shared" si="174"/>
        <v>3.8999999951339-2831.0143429628i</v>
      </c>
      <c r="E682" s="57" t="str">
        <f t="shared" si="175"/>
        <v>162.469217480112-0.0316000603818052i</v>
      </c>
      <c r="F682" s="57" t="str">
        <f t="shared" si="176"/>
        <v>3.83983983701397-5903.85021511802i</v>
      </c>
      <c r="G682" s="57" t="str">
        <f t="shared" si="177"/>
        <v>0.999999999264067-0.0000271280871011997i</v>
      </c>
      <c r="H682" s="57" t="str">
        <f t="shared" si="178"/>
        <v>165.000261457197+0.804290004517639i</v>
      </c>
      <c r="I682" s="57" t="str">
        <f t="shared" si="179"/>
        <v>15.1827962985199-2748.07187157234i</v>
      </c>
      <c r="K682" s="57" t="str">
        <f t="shared" si="180"/>
        <v>0.072725429490046-0.000364388892835207i</v>
      </c>
      <c r="L682" s="57" t="str">
        <f t="shared" si="181"/>
        <v>0.000125-44.6250662863018i</v>
      </c>
      <c r="M682" s="57" t="str">
        <f t="shared" si="182"/>
        <v>0.0015-21.5122659969832i</v>
      </c>
      <c r="N682" s="57">
        <f t="shared" si="183"/>
        <v>89.780709923388642</v>
      </c>
      <c r="O682" s="57">
        <f t="shared" si="184"/>
        <v>84.467506582766504</v>
      </c>
      <c r="P682" s="371">
        <f t="shared" si="185"/>
        <v>84.467506582766504</v>
      </c>
      <c r="Q682" s="371">
        <f t="shared" si="186"/>
        <v>-90.219290076611358</v>
      </c>
      <c r="R682" s="12">
        <f t="shared" si="187"/>
        <v>89.780709923388642</v>
      </c>
      <c r="S682" s="57">
        <f t="shared" si="188"/>
        <v>1.1243669692606423E-2</v>
      </c>
      <c r="T682" s="12">
        <f t="shared" si="171"/>
        <v>84.467506582766504</v>
      </c>
    </row>
    <row r="683" spans="1:20" x14ac:dyDescent="0.25">
      <c r="A683" s="57">
        <f t="shared" si="172"/>
        <v>70.914515240168271</v>
      </c>
      <c r="B683" s="12">
        <f t="shared" si="189"/>
        <v>11.286395637438327</v>
      </c>
      <c r="C683" s="57" t="str">
        <f t="shared" si="173"/>
        <v>-64.013344165373-16661.9139501652i</v>
      </c>
      <c r="D683" s="57" t="str">
        <f t="shared" si="174"/>
        <v>3.89999999509687-2820.2972145963i</v>
      </c>
      <c r="E683" s="57" t="str">
        <f t="shared" si="175"/>
        <v>162.469215047517-0.0317201262495757i</v>
      </c>
      <c r="F683" s="57" t="str">
        <f t="shared" si="176"/>
        <v>3.83983983699246-5881.50051395815i</v>
      </c>
      <c r="G683" s="57" t="str">
        <f t="shared" si="177"/>
        <v>0.999999999258463-0.0000272311738320317i</v>
      </c>
      <c r="H683" s="57" t="str">
        <f t="shared" si="178"/>
        <v>165.00026344805+0.807346310389933i</v>
      </c>
      <c r="I683" s="57" t="str">
        <f t="shared" si="179"/>
        <v>15.1827963858393-2737.66869770822i</v>
      </c>
      <c r="K683" s="57" t="str">
        <f t="shared" si="180"/>
        <v>0.0727254154551882-0.000365773499361058i</v>
      </c>
      <c r="L683" s="57" t="str">
        <f t="shared" si="181"/>
        <v>0.000125-44.456132980974i</v>
      </c>
      <c r="M683" s="57" t="str">
        <f t="shared" si="182"/>
        <v>0.0015-21.4308288473632i</v>
      </c>
      <c r="N683" s="57">
        <f t="shared" si="183"/>
        <v>89.779876644480126</v>
      </c>
      <c r="O683" s="57">
        <f t="shared" si="184"/>
        <v>84.434561846955646</v>
      </c>
      <c r="P683" s="371">
        <f t="shared" si="185"/>
        <v>84.434561846955646</v>
      </c>
      <c r="Q683" s="371">
        <f t="shared" si="186"/>
        <v>-90.220123355519874</v>
      </c>
      <c r="R683" s="12">
        <f t="shared" si="187"/>
        <v>89.779876644480126</v>
      </c>
      <c r="S683" s="57">
        <f t="shared" si="188"/>
        <v>1.1286395637438327E-2</v>
      </c>
      <c r="T683" s="12">
        <f t="shared" si="171"/>
        <v>84.434561846955646</v>
      </c>
    </row>
    <row r="684" spans="1:20" x14ac:dyDescent="0.25">
      <c r="A684" s="57">
        <f t="shared" si="172"/>
        <v>71.183990398080923</v>
      </c>
      <c r="B684" s="12">
        <f t="shared" si="189"/>
        <v>11.329283940860593</v>
      </c>
      <c r="C684" s="57" t="str">
        <f t="shared" si="173"/>
        <v>-64.0133293653964-16598.8356815119i</v>
      </c>
      <c r="D684" s="57" t="str">
        <f t="shared" si="174"/>
        <v>3.89999999505952-2809.62065715207i</v>
      </c>
      <c r="E684" s="57" t="str">
        <f t="shared" si="175"/>
        <v>162.469212596401-0.0318406482033042i</v>
      </c>
      <c r="F684" s="57" t="str">
        <f t="shared" si="176"/>
        <v>3.83983983697078-5859.23542015775i</v>
      </c>
      <c r="G684" s="57" t="str">
        <f t="shared" si="177"/>
        <v>0.999999999252817-0.0000273346522924391i</v>
      </c>
      <c r="H684" s="57" t="str">
        <f t="shared" si="178"/>
        <v>165.000265454062+0.810414230268656i</v>
      </c>
      <c r="I684" s="57" t="str">
        <f t="shared" si="179"/>
        <v>15.1827964738235-2727.30490612741i</v>
      </c>
      <c r="K684" s="57" t="str">
        <f t="shared" si="180"/>
        <v>0.0727254013134688-0.000367163366576204i</v>
      </c>
      <c r="L684" s="57" t="str">
        <f t="shared" si="181"/>
        <v>0.000125-44.2878391920443i</v>
      </c>
      <c r="M684" s="57" t="str">
        <f t="shared" si="182"/>
        <v>0.0015-21.3496999874111i</v>
      </c>
      <c r="N684" s="57">
        <f t="shared" si="183"/>
        <v>89.779040199379324</v>
      </c>
      <c r="O684" s="57">
        <f t="shared" si="184"/>
        <v>84.401617104224357</v>
      </c>
      <c r="P684" s="371">
        <f t="shared" si="185"/>
        <v>84.401617104224357</v>
      </c>
      <c r="Q684" s="371">
        <f t="shared" si="186"/>
        <v>-90.220959800620676</v>
      </c>
      <c r="R684" s="12">
        <f t="shared" si="187"/>
        <v>89.779040199379324</v>
      </c>
      <c r="S684" s="57">
        <f t="shared" si="188"/>
        <v>1.1329283940860593E-2</v>
      </c>
      <c r="T684" s="12">
        <f t="shared" ref="T684:T747" si="190">P684</f>
        <v>84.401617104224357</v>
      </c>
    </row>
    <row r="685" spans="1:20" x14ac:dyDescent="0.25">
      <c r="A685" s="57">
        <f t="shared" ref="A685:A748" si="191">2*PI()*B685</f>
        <v>71.454489561593618</v>
      </c>
      <c r="B685" s="12">
        <f t="shared" si="189"/>
        <v>11.372335219835863</v>
      </c>
      <c r="C685" s="57" t="str">
        <f t="shared" ref="C685:C748" si="192">IMPRODUCT(D685,E685,$C$40,,K685,$C$41)</f>
        <v>-64.0133144527342-16535.9961926839i</v>
      </c>
      <c r="D685" s="57" t="str">
        <f t="shared" ref="D685:D748" si="193">IMDIV(IMPRODUCT($C$37,$C$38,COMPLEX(1,A685/$C$38)),IMSUM(-1*A685*A685/$C$39,COMPLEX(0,1*A685)))</f>
        <v>3.89999999502189-2798.98451704426i</v>
      </c>
      <c r="E685" s="57" t="str">
        <f t="shared" ref="E685:E748" si="194">IMDIV(IMPRODUCT(IMSUM(F685,G685),$C$29,H685),IMSUM(1,I685))</f>
        <v>162.469210126622-0.0319616279742388i</v>
      </c>
      <c r="F685" s="57" t="str">
        <f t="shared" ref="F685:F748" si="195">IMDIV(IMPRODUCT($C$14,$C$15,COMPLEX(1,A685/$C$15)),IMSUM(-1*A685*A685/$C$16,COMPLEX(0,A685)))</f>
        <v>3.83983983694892-5837.05461342595i</v>
      </c>
      <c r="G685" s="57" t="str">
        <f t="shared" ref="G685:G748" si="196">IMDIV(1,COMPLEX(1,A685*$C$9*$C$10))</f>
        <v>0.999999999247127-0.0000274385239709943i</v>
      </c>
      <c r="H685" s="57" t="str">
        <f t="shared" ref="H685:H748" si="197">IMDIV($C$3,IMSUM(K685,COMPLEX(0,$C$28*A685)))</f>
        <v>165.000267475348+0.813493808287544i</v>
      </c>
      <c r="I685" s="57" t="str">
        <f t="shared" ref="I685:I748" si="198">IMPRODUCT(F685,$C$29,H685,$C$31)</f>
        <v>15.1827965624778-2716.98034774329i</v>
      </c>
      <c r="K685" s="57" t="str">
        <f t="shared" ref="K685:K748" si="199">IF($C$26&lt;=0,IMDIV(1,IMSUM(IMDIV(1,L685),1/$C$18)),IMDIV(1,IMSUM(IMDIV(1,L685),1/$C$18,IMDIV(1,M685))))</f>
        <v>0.0727253870640738-0.000368558514461934i</v>
      </c>
      <c r="L685" s="57" t="str">
        <f t="shared" ref="L685:L748" si="200">IMSUM($C$21/$C$22,IMDIV(1,COMPLEX(0,$C$20*$C$22*A685)))</f>
        <v>0.000125-44.1201824985498i</v>
      </c>
      <c r="M685" s="57" t="str">
        <f t="shared" ref="M685:M748" si="201">IMSUM($C$25/$C$26,IMDIV(1,COMPLEX(0,$C$24*$C$26*A685)))</f>
        <v>0.0015-21.2688782500608i</v>
      </c>
      <c r="N685" s="57">
        <f t="shared" ref="N685:N748" si="202">ABS(R685)</f>
        <v>89.77820057605777</v>
      </c>
      <c r="O685" s="57">
        <f t="shared" ref="O685:O748" si="203">ABS(P685)</f>
        <v>84.368672354519987</v>
      </c>
      <c r="P685" s="371">
        <f t="shared" ref="P685:P748" si="204">20*LOG10(IMABS(C685))</f>
        <v>84.368672354519987</v>
      </c>
      <c r="Q685" s="371">
        <f t="shared" ref="Q685:Q748" si="205">IMARGUMENT(C685)*180/PI()</f>
        <v>-90.22179942394223</v>
      </c>
      <c r="R685" s="12">
        <f t="shared" ref="R685:R748" si="206">IF(Q685&lt;0,Q685+180,Q685-180)</f>
        <v>89.77820057605777</v>
      </c>
      <c r="S685" s="57">
        <f t="shared" ref="S685:S748" si="207">B685/1000</f>
        <v>1.1372335219835862E-2</v>
      </c>
      <c r="T685" s="12">
        <f t="shared" si="190"/>
        <v>84.368672354519987</v>
      </c>
    </row>
    <row r="686" spans="1:20" x14ac:dyDescent="0.25">
      <c r="A686" s="57">
        <f t="shared" si="191"/>
        <v>71.726016621927684</v>
      </c>
      <c r="B686" s="12">
        <f t="shared" ref="B686:B749" si="208">B685*(1+B$42)</f>
        <v>11.415550093671239</v>
      </c>
      <c r="C686" s="57" t="str">
        <f t="shared" si="192"/>
        <v>-64.0132994265255-16473.3945797136i</v>
      </c>
      <c r="D686" s="57" t="str">
        <f t="shared" si="193"/>
        <v>3.89999999498398-2788.3886412684i</v>
      </c>
      <c r="E686" s="57" t="str">
        <f t="shared" si="194"/>
        <v>162.469207638038-0.0320830673001718i</v>
      </c>
      <c r="F686" s="57" t="str">
        <f t="shared" si="195"/>
        <v>3.83983983692692-5814.9577746844i</v>
      </c>
      <c r="G686" s="57" t="str">
        <f t="shared" si="196"/>
        <v>0.999999999241395-0.0000275427903619261i</v>
      </c>
      <c r="H686" s="57" t="str">
        <f t="shared" si="197"/>
        <v>165.000269512025+0.81658508874803i</v>
      </c>
      <c r="I686" s="57" t="str">
        <f t="shared" si="198"/>
        <v>15.182796651807-2706.69487403363i</v>
      </c>
      <c r="K686" s="57" t="str">
        <f t="shared" si="199"/>
        <v>0.0727253727061834-0.000369958963075352i</v>
      </c>
      <c r="L686" s="57" t="str">
        <f t="shared" si="200"/>
        <v>0.000125-43.9531604886927i</v>
      </c>
      <c r="M686" s="57" t="str">
        <f t="shared" si="201"/>
        <v>0.0015-21.1883624726647i</v>
      </c>
      <c r="N686" s="57">
        <f t="shared" si="202"/>
        <v>89.777357762441326</v>
      </c>
      <c r="O686" s="57">
        <f t="shared" si="203"/>
        <v>84.335727597789202</v>
      </c>
      <c r="P686" s="371">
        <f t="shared" si="204"/>
        <v>84.335727597789202</v>
      </c>
      <c r="Q686" s="371">
        <f t="shared" si="205"/>
        <v>-90.222642237558674</v>
      </c>
      <c r="R686" s="12">
        <f t="shared" si="206"/>
        <v>89.777357762441326</v>
      </c>
      <c r="S686" s="57">
        <f t="shared" si="207"/>
        <v>1.1415550093671239E-2</v>
      </c>
      <c r="T686" s="12">
        <f t="shared" si="190"/>
        <v>84.335727597789202</v>
      </c>
    </row>
    <row r="687" spans="1:20" x14ac:dyDescent="0.25">
      <c r="A687" s="57">
        <f t="shared" si="191"/>
        <v>71.99857548509101</v>
      </c>
      <c r="B687" s="12">
        <f t="shared" si="208"/>
        <v>11.458929184027191</v>
      </c>
      <c r="C687" s="57" t="str">
        <f t="shared" si="192"/>
        <v>-64.0132842859085-16411.0299420563i</v>
      </c>
      <c r="D687" s="57" t="str">
        <f t="shared" si="193"/>
        <v>3.8999999949458-2777.83287739929i</v>
      </c>
      <c r="E687" s="57" t="str">
        <f t="shared" si="194"/>
        <v>162.469205130505-0.0322049679255073i</v>
      </c>
      <c r="F687" s="57" t="str">
        <f t="shared" si="195"/>
        <v>3.83983983690474-5792.94458606266i</v>
      </c>
      <c r="G687" s="57" t="str">
        <f t="shared" si="196"/>
        <v>0.999999999235618-0.0000276474529651417i</v>
      </c>
      <c r="H687" s="57" t="str">
        <f t="shared" si="197"/>
        <v>165.00027156421+0.819688116119916i</v>
      </c>
      <c r="I687" s="57" t="str">
        <f t="shared" si="198"/>
        <v>15.1827967418165-2696.44833703843i</v>
      </c>
      <c r="K687" s="57" t="str">
        <f t="shared" si="199"/>
        <v>0.0727253582389713-0.000371364732549678i</v>
      </c>
      <c r="L687" s="57" t="str">
        <f t="shared" si="200"/>
        <v>0.000125-43.7867707598055i</v>
      </c>
      <c r="M687" s="57" t="str">
        <f t="shared" si="201"/>
        <v>0.0015-21.1081514969762i</v>
      </c>
      <c r="N687" s="57">
        <f t="shared" si="202"/>
        <v>89.776511746410009</v>
      </c>
      <c r="O687" s="57">
        <f t="shared" si="203"/>
        <v>84.302782833978767</v>
      </c>
      <c r="P687" s="371">
        <f t="shared" si="204"/>
        <v>84.302782833978767</v>
      </c>
      <c r="Q687" s="371">
        <f t="shared" si="205"/>
        <v>-90.223488253589991</v>
      </c>
      <c r="R687" s="12">
        <f t="shared" si="206"/>
        <v>89.776511746410009</v>
      </c>
      <c r="S687" s="57">
        <f t="shared" si="207"/>
        <v>1.1458929184027191E-2</v>
      </c>
      <c r="T687" s="12">
        <f t="shared" si="190"/>
        <v>84.302782833978767</v>
      </c>
    </row>
    <row r="688" spans="1:20" x14ac:dyDescent="0.25">
      <c r="A688" s="57">
        <f t="shared" si="191"/>
        <v>72.272170071934369</v>
      </c>
      <c r="B688" s="12">
        <f t="shared" si="208"/>
        <v>11.502473114926495</v>
      </c>
      <c r="C688" s="57" t="str">
        <f t="shared" si="192"/>
        <v>-64.0132690300109-16348.9013825756i</v>
      </c>
      <c r="D688" s="57" t="str">
        <f t="shared" si="193"/>
        <v>3.89999999490732-2767.31707358869i</v>
      </c>
      <c r="E688" s="57" t="str">
        <f t="shared" si="194"/>
        <v>162.469202603882-0.0323273316012255i</v>
      </c>
      <c r="F688" s="57" t="str">
        <f t="shared" si="195"/>
        <v>3.83983983688238-5771.01473089362i</v>
      </c>
      <c r="G688" s="57" t="str">
        <f t="shared" si="196"/>
        <v>0.999999999229798-0.0000277525132862478i</v>
      </c>
      <c r="H688" s="57" t="str">
        <f t="shared" si="197"/>
        <v>165.000273632022+0.822802935041983i</v>
      </c>
      <c r="I688" s="57" t="str">
        <f t="shared" si="198"/>
        <v>15.1827968325113-2686.24058935783i</v>
      </c>
      <c r="K688" s="57" t="str">
        <f t="shared" si="199"/>
        <v>0.0727253436616052-0.000372775843094526i</v>
      </c>
      <c r="L688" s="57" t="str">
        <f t="shared" si="200"/>
        <v>0.000125-43.6210109183159i</v>
      </c>
      <c r="M688" s="57" t="str">
        <f t="shared" si="201"/>
        <v>0.0015-21.0282441691335i</v>
      </c>
      <c r="N688" s="57">
        <f t="shared" si="202"/>
        <v>89.775662515797791</v>
      </c>
      <c r="O688" s="57">
        <f t="shared" si="203"/>
        <v>84.269838063034697</v>
      </c>
      <c r="P688" s="371">
        <f t="shared" si="204"/>
        <v>84.269838063034697</v>
      </c>
      <c r="Q688" s="371">
        <f t="shared" si="205"/>
        <v>-90.224337484202209</v>
      </c>
      <c r="R688" s="12">
        <f t="shared" si="206"/>
        <v>89.775662515797791</v>
      </c>
      <c r="S688" s="57">
        <f t="shared" si="207"/>
        <v>1.1502473114926495E-2</v>
      </c>
      <c r="T688" s="12">
        <f t="shared" si="190"/>
        <v>84.269838063034697</v>
      </c>
    </row>
    <row r="689" spans="1:20" x14ac:dyDescent="0.25">
      <c r="A689" s="57">
        <f t="shared" si="191"/>
        <v>72.54680431820772</v>
      </c>
      <c r="B689" s="12">
        <f t="shared" si="208"/>
        <v>11.546182512763217</v>
      </c>
      <c r="C689" s="57" t="str">
        <f t="shared" si="192"/>
        <v>-64.0132536579569-16287.0080075313i</v>
      </c>
      <c r="D689" s="57" t="str">
        <f t="shared" si="193"/>
        <v>3.89999999486853-2756.84107856326i</v>
      </c>
      <c r="E689" s="57" t="str">
        <f t="shared" si="194"/>
        <v>162.46920005802-0.0324501600849536i</v>
      </c>
      <c r="F689" s="57" t="str">
        <f t="shared" si="195"/>
        <v>3.83983983685987-5749.16789370897i</v>
      </c>
      <c r="G689" s="57" t="str">
        <f t="shared" si="196"/>
        <v>0.999999999223933-0.0000278579728365722i</v>
      </c>
      <c r="H689" s="57" t="str">
        <f t="shared" si="197"/>
        <v>165.000275715578+0.825929590322658i</v>
      </c>
      <c r="I689" s="57" t="str">
        <f t="shared" si="198"/>
        <v>15.1827969238968-2676.07148414993i</v>
      </c>
      <c r="K689" s="57" t="str">
        <f t="shared" si="199"/>
        <v>0.072725328973247-0.000374192314996207i</v>
      </c>
      <c r="L689" s="57" t="str">
        <f t="shared" si="200"/>
        <v>0.000125-43.455878579713i</v>
      </c>
      <c r="M689" s="57" t="str">
        <f t="shared" si="201"/>
        <v>0.0015-20.9486393396428i</v>
      </c>
      <c r="N689" s="57">
        <f t="shared" si="202"/>
        <v>89.77481005839249</v>
      </c>
      <c r="O689" s="57">
        <f t="shared" si="203"/>
        <v>84.236893284902663</v>
      </c>
      <c r="P689" s="371">
        <f t="shared" si="204"/>
        <v>84.236893284902663</v>
      </c>
      <c r="Q689" s="371">
        <f t="shared" si="205"/>
        <v>-90.22518994160751</v>
      </c>
      <c r="R689" s="12">
        <f t="shared" si="206"/>
        <v>89.77481005839249</v>
      </c>
      <c r="S689" s="57">
        <f t="shared" si="207"/>
        <v>1.1546182512763216E-2</v>
      </c>
      <c r="T689" s="12">
        <f t="shared" si="190"/>
        <v>84.236893284902663</v>
      </c>
    </row>
    <row r="690" spans="1:20" x14ac:dyDescent="0.25">
      <c r="A690" s="57">
        <f t="shared" si="191"/>
        <v>72.822482174616908</v>
      </c>
      <c r="B690" s="12">
        <f t="shared" si="208"/>
        <v>11.590058006311716</v>
      </c>
      <c r="C690" s="57" t="str">
        <f t="shared" si="192"/>
        <v>-64.0132381688589-16225.3489265664i</v>
      </c>
      <c r="D690" s="57" t="str">
        <f t="shared" si="193"/>
        <v>3.89999999482947-2746.40474162228i</v>
      </c>
      <c r="E690" s="57" t="str">
        <f t="shared" si="194"/>
        <v>162.469197492775-0.0325734551409643i</v>
      </c>
      <c r="F690" s="57" t="str">
        <f t="shared" si="195"/>
        <v>3.83983983683718-5727.4037602346i</v>
      </c>
      <c r="G690" s="57" t="str">
        <f t="shared" si="196"/>
        <v>0.999999999218024-0.0000279638331331859i</v>
      </c>
      <c r="H690" s="57" t="str">
        <f t="shared" si="197"/>
        <v>165.000277815001+0.829068126940629i</v>
      </c>
      <c r="I690" s="57" t="str">
        <f t="shared" si="198"/>
        <v>15.1827970159781-2665.94087512878i</v>
      </c>
      <c r="K690" s="57" t="str">
        <f t="shared" si="199"/>
        <v>0.0727253141730507-0.000375614168617986i</v>
      </c>
      <c r="L690" s="57" t="str">
        <f t="shared" si="200"/>
        <v>0.000125-43.2913713685126i</v>
      </c>
      <c r="M690" s="57" t="str">
        <f t="shared" si="201"/>
        <v>0.0015-20.869335863362i</v>
      </c>
      <c r="N690" s="57">
        <f t="shared" si="202"/>
        <v>89.773954361935495</v>
      </c>
      <c r="O690" s="57">
        <f t="shared" si="203"/>
        <v>84.203948499527911</v>
      </c>
      <c r="P690" s="371">
        <f t="shared" si="204"/>
        <v>84.203948499527911</v>
      </c>
      <c r="Q690" s="371">
        <f t="shared" si="205"/>
        <v>-90.226045638064505</v>
      </c>
      <c r="R690" s="12">
        <f t="shared" si="206"/>
        <v>89.773954361935495</v>
      </c>
      <c r="S690" s="57">
        <f t="shared" si="207"/>
        <v>1.1590058006311717E-2</v>
      </c>
      <c r="T690" s="12">
        <f t="shared" si="190"/>
        <v>84.203948499527911</v>
      </c>
    </row>
    <row r="691" spans="1:20" x14ac:dyDescent="0.25">
      <c r="A691" s="57">
        <f t="shared" si="191"/>
        <v>73.099207606880441</v>
      </c>
      <c r="B691" s="12">
        <f t="shared" si="208"/>
        <v>11.634100226735701</v>
      </c>
      <c r="C691" s="57" t="str">
        <f t="shared" si="192"/>
        <v>-64.0132225618291-16163.9232526945i</v>
      </c>
      <c r="D691" s="57" t="str">
        <f t="shared" si="193"/>
        <v>3.8999999947901-2736.00791263555i</v>
      </c>
      <c r="E691" s="57" t="str">
        <f t="shared" si="194"/>
        <v>162.469194907998-0.0326972185402276i</v>
      </c>
      <c r="F691" s="57" t="str">
        <f t="shared" si="195"/>
        <v>3.83983983681432-5705.72201738614i</v>
      </c>
      <c r="G691" s="57" t="str">
        <f t="shared" si="196"/>
        <v>0.99999999921207-0.0000280700956989248i</v>
      </c>
      <c r="H691" s="57" t="str">
        <f t="shared" si="197"/>
        <v>165.000279930409+0.832218590045519i</v>
      </c>
      <c r="I691" s="57" t="str">
        <f t="shared" si="198"/>
        <v>15.1827971087605-2655.84861656212i</v>
      </c>
      <c r="K691" s="57" t="str">
        <f t="shared" si="199"/>
        <v>0.0727252992601659-0.00037704142440042i</v>
      </c>
      <c r="L691" s="57" t="str">
        <f t="shared" si="200"/>
        <v>0.000125-43.1274869182234i</v>
      </c>
      <c r="M691" s="57" t="str">
        <f t="shared" si="201"/>
        <v>0.0015-20.790332599484i</v>
      </c>
      <c r="N691" s="57">
        <f t="shared" si="202"/>
        <v>89.773095414121727</v>
      </c>
      <c r="O691" s="57">
        <f t="shared" si="203"/>
        <v>84.171003706855373</v>
      </c>
      <c r="P691" s="371">
        <f t="shared" si="204"/>
        <v>84.171003706855373</v>
      </c>
      <c r="Q691" s="371">
        <f t="shared" si="205"/>
        <v>-90.226904585878273</v>
      </c>
      <c r="R691" s="12">
        <f t="shared" si="206"/>
        <v>89.773095414121727</v>
      </c>
      <c r="S691" s="57">
        <f t="shared" si="207"/>
        <v>1.1634100226735701E-2</v>
      </c>
      <c r="T691" s="12">
        <f t="shared" si="190"/>
        <v>84.171003706855373</v>
      </c>
    </row>
    <row r="692" spans="1:20" x14ac:dyDescent="0.25">
      <c r="A692" s="57">
        <f t="shared" si="191"/>
        <v>73.376984595786595</v>
      </c>
      <c r="B692" s="12">
        <f t="shared" si="208"/>
        <v>11.678309807597296</v>
      </c>
      <c r="C692" s="57" t="str">
        <f t="shared" si="192"/>
        <v>-64.0132068359675-16102.7301022864i</v>
      </c>
      <c r="D692" s="57" t="str">
        <f t="shared" si="193"/>
        <v>3.89999999475042-2725.65044204118i</v>
      </c>
      <c r="E692" s="57" t="str">
        <f t="shared" si="194"/>
        <v>162.46919230354-0.0328214520604104i</v>
      </c>
      <c r="F692" s="57" t="str">
        <f t="shared" si="195"/>
        <v>3.83983983679127-5684.12235326445i</v>
      </c>
      <c r="G692" s="57" t="str">
        <f t="shared" si="196"/>
        <v>0.99999999920607-0.0000281767620624117i</v>
      </c>
      <c r="H692" s="57" t="str">
        <f t="shared" si="197"/>
        <v>165.000282061924+0.835381024958529i</v>
      </c>
      <c r="I692" s="57" t="str">
        <f t="shared" si="198"/>
        <v>15.1827972022494-2645.79456326943i</v>
      </c>
      <c r="K692" s="57" t="str">
        <f t="shared" si="199"/>
        <v>0.0727252842337339-0.000378474102861608i</v>
      </c>
      <c r="L692" s="57" t="str">
        <f t="shared" si="200"/>
        <v>0.000125-42.9642228713125i</v>
      </c>
      <c r="M692" s="57" t="str">
        <f t="shared" si="201"/>
        <v>0.0015-20.7116284115202i</v>
      </c>
      <c r="N692" s="57">
        <f t="shared" si="202"/>
        <v>89.772233202599338</v>
      </c>
      <c r="O692" s="57">
        <f t="shared" si="203"/>
        <v>84.138058906829343</v>
      </c>
      <c r="P692" s="371">
        <f t="shared" si="204"/>
        <v>84.138058906829343</v>
      </c>
      <c r="Q692" s="371">
        <f t="shared" si="205"/>
        <v>-90.227766797400662</v>
      </c>
      <c r="R692" s="12">
        <f t="shared" si="206"/>
        <v>89.772233202599338</v>
      </c>
      <c r="S692" s="57">
        <f t="shared" si="207"/>
        <v>1.1678309807597296E-2</v>
      </c>
      <c r="T692" s="12">
        <f t="shared" si="190"/>
        <v>84.138058906829343</v>
      </c>
    </row>
    <row r="693" spans="1:20" x14ac:dyDescent="0.25">
      <c r="A693" s="57">
        <f t="shared" si="191"/>
        <v>73.65581713725058</v>
      </c>
      <c r="B693" s="12">
        <f t="shared" si="208"/>
        <v>11.722687384866166</v>
      </c>
      <c r="C693" s="57" t="str">
        <f t="shared" si="192"/>
        <v>-64.0131909903706-16041.7685950583i</v>
      </c>
      <c r="D693" s="57" t="str">
        <f t="shared" si="193"/>
        <v>3.89999999471044-2715.33218084349i</v>
      </c>
      <c r="E693" s="57" t="str">
        <f t="shared" si="194"/>
        <v>162.469189679253-0.0329461574859139i</v>
      </c>
      <c r="F693" s="57" t="str">
        <f t="shared" si="195"/>
        <v>3.83983983676806-5662.60445715112i</v>
      </c>
      <c r="G693" s="57" t="str">
        <f t="shared" si="196"/>
        <v>0.999999999200025-0.0000282838337580778i</v>
      </c>
      <c r="H693" s="57" t="str">
        <f t="shared" si="197"/>
        <v>165.00028420967+0.83855547717308i</v>
      </c>
      <c r="I693" s="57" t="str">
        <f t="shared" si="198"/>
        <v>15.1827972964502-2635.7785706198i</v>
      </c>
      <c r="K693" s="57" t="str">
        <f t="shared" si="199"/>
        <v>0.0727252690928903-0.000379912224597509i</v>
      </c>
      <c r="L693" s="57" t="str">
        <f t="shared" si="200"/>
        <v>0.000125-42.8015768791716i</v>
      </c>
      <c r="M693" s="57" t="str">
        <f t="shared" si="201"/>
        <v>0.0015-20.6332221672845i</v>
      </c>
      <c r="N693" s="57">
        <f t="shared" si="202"/>
        <v>89.771367714969571</v>
      </c>
      <c r="O693" s="57">
        <f t="shared" si="203"/>
        <v>84.105114099393958</v>
      </c>
      <c r="P693" s="371">
        <f t="shared" si="204"/>
        <v>84.105114099393958</v>
      </c>
      <c r="Q693" s="371">
        <f t="shared" si="205"/>
        <v>-90.228632285030429</v>
      </c>
      <c r="R693" s="12">
        <f t="shared" si="206"/>
        <v>89.771367714969571</v>
      </c>
      <c r="S693" s="57">
        <f t="shared" si="207"/>
        <v>1.1722687384866166E-2</v>
      </c>
      <c r="T693" s="12">
        <f t="shared" si="190"/>
        <v>84.105114099393958</v>
      </c>
    </row>
    <row r="694" spans="1:20" x14ac:dyDescent="0.25">
      <c r="A694" s="57">
        <f t="shared" si="191"/>
        <v>73.935709242372141</v>
      </c>
      <c r="B694" s="12">
        <f t="shared" si="208"/>
        <v>11.767233596928659</v>
      </c>
      <c r="C694" s="57" t="str">
        <f t="shared" si="192"/>
        <v>-64.0131750241253-15981.0378540585i</v>
      </c>
      <c r="D694" s="57" t="str">
        <f t="shared" si="193"/>
        <v>3.89999999467017-2705.05298061082i</v>
      </c>
      <c r="E694" s="57" t="str">
        <f t="shared" si="194"/>
        <v>162.469187034985-0.0330713366078858i</v>
      </c>
      <c r="F694" s="57" t="str">
        <f t="shared" si="195"/>
        <v>3.83983983674468-5641.16801950398i</v>
      </c>
      <c r="G694" s="57" t="str">
        <f t="shared" si="196"/>
        <v>0.999999999193933-0.0000283913123261856i</v>
      </c>
      <c r="H694" s="57" t="str">
        <f t="shared" si="197"/>
        <v>165.000286373771+0.841741992355479i</v>
      </c>
      <c r="I694" s="57" t="str">
        <f t="shared" si="198"/>
        <v>15.1827973913683-2625.80049452983i</v>
      </c>
      <c r="K694" s="57" t="str">
        <f t="shared" si="199"/>
        <v>0.072725253836764-0.000381355810282229i</v>
      </c>
      <c r="L694" s="57" t="str">
        <f t="shared" si="200"/>
        <v>0.000125-42.6395466020837i</v>
      </c>
      <c r="M694" s="57" t="str">
        <f t="shared" si="201"/>
        <v>0.0015-20.5551127388768i</v>
      </c>
      <c r="N694" s="57">
        <f t="shared" si="202"/>
        <v>89.770498938786659</v>
      </c>
      <c r="O694" s="57">
        <f t="shared" si="203"/>
        <v>84.072169284492787</v>
      </c>
      <c r="P694" s="371">
        <f t="shared" si="204"/>
        <v>84.072169284492787</v>
      </c>
      <c r="Q694" s="371">
        <f t="shared" si="205"/>
        <v>-90.229501061213341</v>
      </c>
      <c r="R694" s="12">
        <f t="shared" si="206"/>
        <v>89.770498938786659</v>
      </c>
      <c r="S694" s="57">
        <f t="shared" si="207"/>
        <v>1.1767233596928658E-2</v>
      </c>
      <c r="T694" s="12">
        <f t="shared" si="190"/>
        <v>84.072169284492787</v>
      </c>
    </row>
    <row r="695" spans="1:20" x14ac:dyDescent="0.25">
      <c r="A695" s="57">
        <f t="shared" si="191"/>
        <v>74.21666493749315</v>
      </c>
      <c r="B695" s="12">
        <f t="shared" si="208"/>
        <v>11.811949084596987</v>
      </c>
      <c r="C695" s="57" t="str">
        <f t="shared" si="192"/>
        <v>-64.0131589363138-15920.5370056548i</v>
      </c>
      <c r="D695" s="57" t="str">
        <f t="shared" si="193"/>
        <v>3.89999999462958-2694.81269347343i</v>
      </c>
      <c r="E695" s="57" t="str">
        <f t="shared" si="194"/>
        <v>162.469184370583-0.0331969912242667i</v>
      </c>
      <c r="F695" s="57" t="str">
        <f t="shared" si="195"/>
        <v>3.8398398367211-5619.81273195267i</v>
      </c>
      <c r="G695" s="57" t="str">
        <f t="shared" si="196"/>
        <v>0.999999999187796-0.0000284991993128502i</v>
      </c>
      <c r="H695" s="57" t="str">
        <f t="shared" si="197"/>
        <v>165.000288554349+0.844940616345568i</v>
      </c>
      <c r="I695" s="57" t="str">
        <f t="shared" si="198"/>
        <v>15.182797487009-2615.86019146149i</v>
      </c>
      <c r="K695" s="57" t="str">
        <f t="shared" si="199"/>
        <v>0.0727252384644776-0.000382804880668321i</v>
      </c>
      <c r="L695" s="57" t="str">
        <f t="shared" si="200"/>
        <v>0.000125-42.4781297091888i</v>
      </c>
      <c r="M695" s="57" t="str">
        <f t="shared" si="201"/>
        <v>0.0015-20.4772990026667i</v>
      </c>
      <c r="N695" s="57">
        <f t="shared" si="202"/>
        <v>89.76962686155747</v>
      </c>
      <c r="O695" s="57">
        <f t="shared" si="203"/>
        <v>84.039224462068972</v>
      </c>
      <c r="P695" s="371">
        <f t="shared" si="204"/>
        <v>84.039224462068972</v>
      </c>
      <c r="Q695" s="371">
        <f t="shared" si="205"/>
        <v>-90.23037313844253</v>
      </c>
      <c r="R695" s="12">
        <f t="shared" si="206"/>
        <v>89.76962686155747</v>
      </c>
      <c r="S695" s="57">
        <f t="shared" si="207"/>
        <v>1.1811949084596988E-2</v>
      </c>
      <c r="T695" s="12">
        <f t="shared" si="190"/>
        <v>84.039224462068972</v>
      </c>
    </row>
    <row r="696" spans="1:20" x14ac:dyDescent="0.25">
      <c r="A696" s="57">
        <f t="shared" si="191"/>
        <v>74.498688264255634</v>
      </c>
      <c r="B696" s="12">
        <f t="shared" si="208"/>
        <v>11.856834491118457</v>
      </c>
      <c r="C696" s="57" t="str">
        <f t="shared" si="192"/>
        <v>-64.0131427260121-15860.2651795223i</v>
      </c>
      <c r="D696" s="57" t="str">
        <f t="shared" si="193"/>
        <v>3.89999999458869-2684.61117212135i</v>
      </c>
      <c r="E696" s="57" t="str">
        <f t="shared" si="194"/>
        <v>162.469181685895-0.0333231231398178i</v>
      </c>
      <c r="F696" s="57" t="str">
        <f t="shared" si="195"/>
        <v>3.83983983669735-5598.53828729421i</v>
      </c>
      <c r="G696" s="57" t="str">
        <f t="shared" si="196"/>
        <v>0.999999999181611-0.0000286074962700621i</v>
      </c>
      <c r="H696" s="57" t="str">
        <f t="shared" si="197"/>
        <v>165.000290751531+0.848151395157392i</v>
      </c>
      <c r="I696" s="57" t="str">
        <f t="shared" si="198"/>
        <v>15.1827975833781-2605.95751842021i</v>
      </c>
      <c r="K696" s="57" t="str">
        <f t="shared" si="199"/>
        <v>0.0727252229751466-0.000384259456587074i</v>
      </c>
      <c r="L696" s="57" t="str">
        <f t="shared" si="200"/>
        <v>0.000125-42.3173238784506i</v>
      </c>
      <c r="M696" s="57" t="str">
        <f t="shared" si="201"/>
        <v>0.0015-20.3997798392774i</v>
      </c>
      <c r="N696" s="57">
        <f t="shared" si="202"/>
        <v>89.768751470741535</v>
      </c>
      <c r="O696" s="57">
        <f t="shared" si="203"/>
        <v>84.00627963206523</v>
      </c>
      <c r="P696" s="371">
        <f t="shared" si="204"/>
        <v>84.00627963206523</v>
      </c>
      <c r="Q696" s="371">
        <f t="shared" si="205"/>
        <v>-90.231248529258465</v>
      </c>
      <c r="R696" s="12">
        <f t="shared" si="206"/>
        <v>89.768751470741535</v>
      </c>
      <c r="S696" s="57">
        <f t="shared" si="207"/>
        <v>1.1856834491118457E-2</v>
      </c>
      <c r="T696" s="12">
        <f t="shared" si="190"/>
        <v>84.00627963206523</v>
      </c>
    </row>
    <row r="697" spans="1:20" x14ac:dyDescent="0.25">
      <c r="A697" s="57">
        <f t="shared" si="191"/>
        <v>74.78178327965982</v>
      </c>
      <c r="B697" s="12">
        <f t="shared" si="208"/>
        <v>11.901890462184708</v>
      </c>
      <c r="C697" s="57" t="str">
        <f t="shared" si="192"/>
        <v>-64.0131263922848-15800.2215086304i</v>
      </c>
      <c r="D697" s="57" t="str">
        <f t="shared" si="193"/>
        <v>3.8999999945475-2674.44826980227i</v>
      </c>
      <c r="E697" s="57" t="str">
        <f t="shared" si="194"/>
        <v>162.469178980766-0.0334497341661066i</v>
      </c>
      <c r="F697" s="57" t="str">
        <f t="shared" si="195"/>
        <v>3.83983983667343-5577.34437948859i</v>
      </c>
      <c r="G697" s="57" t="str">
        <f t="shared" si="196"/>
        <v>0.99999999917538-0.0000287162047557094i</v>
      </c>
      <c r="H697" s="57" t="str">
        <f t="shared" si="197"/>
        <v>165.000292965444+0.85137437497985i</v>
      </c>
      <c r="I697" s="57" t="str">
        <f t="shared" si="198"/>
        <v>15.182797680481-2596.09233295273i</v>
      </c>
      <c r="K697" s="57" t="str">
        <f t="shared" si="199"/>
        <v>0.0727252073678793-0.000385719558948809i</v>
      </c>
      <c r="L697" s="57" t="str">
        <f t="shared" si="200"/>
        <v>0.000125-42.1571267966234i</v>
      </c>
      <c r="M697" s="57" t="str">
        <f t="shared" si="201"/>
        <v>0.0015-20.3225541335698i</v>
      </c>
      <c r="N697" s="57">
        <f t="shared" si="202"/>
        <v>89.767872753750723</v>
      </c>
      <c r="O697" s="57">
        <f t="shared" si="203"/>
        <v>83.973334794423806</v>
      </c>
      <c r="P697" s="371">
        <f t="shared" si="204"/>
        <v>83.973334794423806</v>
      </c>
      <c r="Q697" s="371">
        <f t="shared" si="205"/>
        <v>-90.232127246249277</v>
      </c>
      <c r="R697" s="12">
        <f t="shared" si="206"/>
        <v>89.767872753750723</v>
      </c>
      <c r="S697" s="57">
        <f t="shared" si="207"/>
        <v>1.1901890462184709E-2</v>
      </c>
      <c r="T697" s="12">
        <f t="shared" si="190"/>
        <v>83.973334794423806</v>
      </c>
    </row>
    <row r="698" spans="1:20" x14ac:dyDescent="0.25">
      <c r="A698" s="57">
        <f t="shared" si="191"/>
        <v>75.065954056122521</v>
      </c>
      <c r="B698" s="12">
        <f t="shared" si="208"/>
        <v>11.94711764594101</v>
      </c>
      <c r="C698" s="57" t="str">
        <f t="shared" si="192"/>
        <v>-64.0131099341947-15740.4051292309i</v>
      </c>
      <c r="D698" s="57" t="str">
        <f t="shared" si="193"/>
        <v>3.89999999450598-2664.32384031943i</v>
      </c>
      <c r="E698" s="57" t="str">
        <f t="shared" si="194"/>
        <v>162.469176255041-0.0335768261215841i</v>
      </c>
      <c r="F698" s="57" t="str">
        <f t="shared" si="195"/>
        <v>3.83983983664932-5556.23070365431i</v>
      </c>
      <c r="G698" s="57" t="str">
        <f t="shared" si="196"/>
        <v>0.999999999169101-0.0000288253263336002i</v>
      </c>
      <c r="H698" s="57" t="str">
        <f t="shared" si="197"/>
        <v>165.000295196214+0.854609602177365i</v>
      </c>
      <c r="I698" s="57" t="str">
        <f t="shared" si="198"/>
        <v>15.1827977783232-2586.26449314501i</v>
      </c>
      <c r="K698" s="57" t="str">
        <f t="shared" si="199"/>
        <v>0.0727251916417784-0.000387185208743196i</v>
      </c>
      <c r="L698" s="57" t="str">
        <f t="shared" si="200"/>
        <v>0.000125-41.9975361592184i</v>
      </c>
      <c r="M698" s="57" t="str">
        <f t="shared" si="201"/>
        <v>0.0015-20.2456207746263i</v>
      </c>
      <c r="N698" s="57">
        <f t="shared" si="202"/>
        <v>89.766990697949097</v>
      </c>
      <c r="O698" s="57">
        <f t="shared" si="203"/>
        <v>83.940389949086622</v>
      </c>
      <c r="P698" s="371">
        <f t="shared" si="204"/>
        <v>83.940389949086622</v>
      </c>
      <c r="Q698" s="371">
        <f t="shared" si="205"/>
        <v>-90.233009302050903</v>
      </c>
      <c r="R698" s="12">
        <f t="shared" si="206"/>
        <v>89.766990697949097</v>
      </c>
      <c r="S698" s="57">
        <f t="shared" si="207"/>
        <v>1.1947117645941009E-2</v>
      </c>
      <c r="T698" s="12">
        <f t="shared" si="190"/>
        <v>83.940389949086622</v>
      </c>
    </row>
    <row r="699" spans="1:20" x14ac:dyDescent="0.25">
      <c r="A699" s="57">
        <f t="shared" si="191"/>
        <v>75.351204681535791</v>
      </c>
      <c r="B699" s="12">
        <f t="shared" si="208"/>
        <v>11.992516692995586</v>
      </c>
      <c r="C699" s="57" t="str">
        <f t="shared" si="192"/>
        <v>-64.0130933507944-15680.8151808451i</v>
      </c>
      <c r="D699" s="57" t="str">
        <f t="shared" si="193"/>
        <v>3.89999999446415-2654.23773802951i</v>
      </c>
      <c r="E699" s="57" t="str">
        <f t="shared" si="194"/>
        <v>162.469173508562-0.03370440083157i</v>
      </c>
      <c r="F699" s="57" t="str">
        <f t="shared" si="195"/>
        <v>3.83983983662502-5535.19695606407i</v>
      </c>
      <c r="G699" s="57" t="str">
        <f t="shared" si="196"/>
        <v>0.999999999162774-0.0000289348625734847i</v>
      </c>
      <c r="H699" s="57" t="str">
        <f t="shared" si="197"/>
        <v>165.00029744397+0.857857123290559i</v>
      </c>
      <c r="I699" s="57" t="str">
        <f t="shared" si="198"/>
        <v>15.1827978769105-2576.4738576203i</v>
      </c>
      <c r="K699" s="57" t="str">
        <f t="shared" si="199"/>
        <v>0.0727251757959393-0.000388656427039539i</v>
      </c>
      <c r="L699" s="57" t="str">
        <f t="shared" si="200"/>
        <v>0.000125-41.8385496704705i</v>
      </c>
      <c r="M699" s="57" t="str">
        <f t="shared" si="201"/>
        <v>0.0015-20.1689786557345i</v>
      </c>
      <c r="N699" s="57">
        <f t="shared" si="202"/>
        <v>89.766105290652789</v>
      </c>
      <c r="O699" s="57">
        <f t="shared" si="203"/>
        <v>83.907445095995058</v>
      </c>
      <c r="P699" s="371">
        <f t="shared" si="204"/>
        <v>83.907445095995058</v>
      </c>
      <c r="Q699" s="371">
        <f t="shared" si="205"/>
        <v>-90.233894709347211</v>
      </c>
      <c r="R699" s="12">
        <f t="shared" si="206"/>
        <v>89.766105290652789</v>
      </c>
      <c r="S699" s="57">
        <f t="shared" si="207"/>
        <v>1.1992516692995586E-2</v>
      </c>
      <c r="T699" s="12">
        <f t="shared" si="190"/>
        <v>83.907445095995058</v>
      </c>
    </row>
    <row r="700" spans="1:20" x14ac:dyDescent="0.25">
      <c r="A700" s="57">
        <f t="shared" si="191"/>
        <v>75.637539259325635</v>
      </c>
      <c r="B700" s="12">
        <f t="shared" si="208"/>
        <v>12.038088256428971</v>
      </c>
      <c r="C700" s="57" t="str">
        <f t="shared" si="192"/>
        <v>-64.0130766411277-15621.4508062514i</v>
      </c>
      <c r="D700" s="57" t="str">
        <f t="shared" si="193"/>
        <v>3.89999999442198-2644.18981784054i</v>
      </c>
      <c r="E700" s="57" t="str">
        <f t="shared" si="194"/>
        <v>162.469170741171-0.0338324601282986i</v>
      </c>
      <c r="F700" s="57" t="str">
        <f t="shared" si="195"/>
        <v>3.83983983660055-5514.24283414034i</v>
      </c>
      <c r="G700" s="57" t="str">
        <f t="shared" si="196"/>
        <v>0.999999999156399-0.0000290448150510788i</v>
      </c>
      <c r="H700" s="57" t="str">
        <f t="shared" si="197"/>
        <v>165.000299708843+0.861116985036905i</v>
      </c>
      <c r="I700" s="57" t="str">
        <f t="shared" si="198"/>
        <v>15.1827979762485-2566.72028553705i</v>
      </c>
      <c r="K700" s="57" t="str">
        <f t="shared" si="199"/>
        <v>0.0727251598294495-0.000390133234987067i</v>
      </c>
      <c r="L700" s="57" t="str">
        <f t="shared" si="200"/>
        <v>0.000125-41.6801650433061i</v>
      </c>
      <c r="M700" s="57" t="str">
        <f t="shared" si="201"/>
        <v>0.0015-20.0926266743718i</v>
      </c>
      <c r="N700" s="57">
        <f t="shared" si="202"/>
        <v>89.765216519129766</v>
      </c>
      <c r="O700" s="57">
        <f t="shared" si="203"/>
        <v>83.874500235089954</v>
      </c>
      <c r="P700" s="371">
        <f t="shared" si="204"/>
        <v>83.874500235089954</v>
      </c>
      <c r="Q700" s="371">
        <f t="shared" si="205"/>
        <v>-90.234783480870234</v>
      </c>
      <c r="R700" s="12">
        <f t="shared" si="206"/>
        <v>89.765216519129766</v>
      </c>
      <c r="S700" s="57">
        <f t="shared" si="207"/>
        <v>1.2038088256428971E-2</v>
      </c>
      <c r="T700" s="12">
        <f t="shared" si="190"/>
        <v>83.874500235089954</v>
      </c>
    </row>
    <row r="701" spans="1:20" x14ac:dyDescent="0.25">
      <c r="A701" s="57">
        <f t="shared" si="191"/>
        <v>75.924961908511079</v>
      </c>
      <c r="B701" s="12">
        <f t="shared" si="208"/>
        <v>12.083832991803401</v>
      </c>
      <c r="C701" s="57" t="str">
        <f t="shared" si="192"/>
        <v>-64.0130598042369-15562.3111514739i</v>
      </c>
      <c r="D701" s="57" t="str">
        <f t="shared" si="193"/>
        <v>3.89999999437951-2634.17993520982i</v>
      </c>
      <c r="E701" s="57" t="str">
        <f t="shared" si="194"/>
        <v>162.469167952711-0.0339610058509475i</v>
      </c>
      <c r="F701" s="57" t="str">
        <f t="shared" si="195"/>
        <v>3.83983983657588-5493.36803645104i</v>
      </c>
      <c r="G701" s="57" t="str">
        <f t="shared" si="196"/>
        <v>0.999999999149975-0.0000291551853480857i</v>
      </c>
      <c r="H701" s="57" t="str">
        <f t="shared" si="197"/>
        <v>165.00030199096+0.86438923431142i</v>
      </c>
      <c r="I701" s="57" t="str">
        <f t="shared" si="198"/>
        <v>15.1827980763428-2557.00363658677i</v>
      </c>
      <c r="K701" s="57" t="str">
        <f t="shared" si="199"/>
        <v>0.0727251437413917-0.000391615653815274i</v>
      </c>
      <c r="L701" s="57" t="str">
        <f t="shared" si="200"/>
        <v>0.000125-41.5223799993087i</v>
      </c>
      <c r="M701" s="57" t="str">
        <f t="shared" si="201"/>
        <v>0.0015-20.0165637321895i</v>
      </c>
      <c r="N701" s="57">
        <f t="shared" si="202"/>
        <v>89.76432437059961</v>
      </c>
      <c r="O701" s="57">
        <f t="shared" si="203"/>
        <v>83.841555366312136</v>
      </c>
      <c r="P701" s="371">
        <f t="shared" si="204"/>
        <v>83.841555366312136</v>
      </c>
      <c r="Q701" s="371">
        <f t="shared" si="205"/>
        <v>-90.23567562940039</v>
      </c>
      <c r="R701" s="12">
        <f t="shared" si="206"/>
        <v>89.76432437059961</v>
      </c>
      <c r="S701" s="57">
        <f t="shared" si="207"/>
        <v>1.2083832991803401E-2</v>
      </c>
      <c r="T701" s="12">
        <f t="shared" si="190"/>
        <v>83.841555366312136</v>
      </c>
    </row>
    <row r="702" spans="1:20" x14ac:dyDescent="0.25">
      <c r="A702" s="57">
        <f t="shared" si="191"/>
        <v>76.21347676376341</v>
      </c>
      <c r="B702" s="12">
        <f t="shared" si="208"/>
        <v>12.129751557172254</v>
      </c>
      <c r="C702" s="57" t="str">
        <f t="shared" si="192"/>
        <v>-64.0130428391498-15503.3953657682i</v>
      </c>
      <c r="D702" s="57" t="str">
        <f t="shared" si="193"/>
        <v>3.89999999433672-2624.20794614183i</v>
      </c>
      <c r="E702" s="57" t="str">
        <f t="shared" si="194"/>
        <v>162.469165143019-0.0340900398456536i</v>
      </c>
      <c r="F702" s="57" t="str">
        <f t="shared" si="195"/>
        <v>3.83983983655103-5472.57226270521i</v>
      </c>
      <c r="G702" s="57" t="str">
        <f t="shared" si="196"/>
        <v>0.999999999143503-0.000029265975052219i</v>
      </c>
      <c r="H702" s="57" t="str">
        <f t="shared" si="197"/>
        <v>165.000304290455+0.867673918187315i</v>
      </c>
      <c r="I702" s="57" t="str">
        <f t="shared" si="198"/>
        <v>15.1827981771993-2547.32377099228i</v>
      </c>
      <c r="K702" s="57" t="str">
        <f t="shared" si="199"/>
        <v>0.0727251275308391-0.000393103704834168i</v>
      </c>
      <c r="L702" s="57" t="str">
        <f t="shared" si="200"/>
        <v>0.000125-41.3651922686876i</v>
      </c>
      <c r="M702" s="57" t="str">
        <f t="shared" si="201"/>
        <v>0.0015-19.9407887349966i</v>
      </c>
      <c r="N702" s="57">
        <f t="shared" si="202"/>
        <v>89.763428832233458</v>
      </c>
      <c r="O702" s="57">
        <f t="shared" si="203"/>
        <v>83.808610489601307</v>
      </c>
      <c r="P702" s="371">
        <f t="shared" si="204"/>
        <v>83.808610489601307</v>
      </c>
      <c r="Q702" s="371">
        <f t="shared" si="205"/>
        <v>-90.236571167766542</v>
      </c>
      <c r="R702" s="12">
        <f t="shared" si="206"/>
        <v>89.763428832233458</v>
      </c>
      <c r="S702" s="57">
        <f t="shared" si="207"/>
        <v>1.2129751557172254E-2</v>
      </c>
      <c r="T702" s="12">
        <f t="shared" si="190"/>
        <v>83.808610489601307</v>
      </c>
    </row>
    <row r="703" spans="1:20" x14ac:dyDescent="0.25">
      <c r="A703" s="57">
        <f t="shared" si="191"/>
        <v>76.503087975465718</v>
      </c>
      <c r="B703" s="12">
        <f t="shared" si="208"/>
        <v>12.175844613089509</v>
      </c>
      <c r="C703" s="57" t="str">
        <f t="shared" si="192"/>
        <v>-64.0130257448927-15444.7026016113i</v>
      </c>
      <c r="D703" s="57" t="str">
        <f t="shared" si="193"/>
        <v>3.89999999429359-2614.27370718615i</v>
      </c>
      <c r="E703" s="57" t="str">
        <f t="shared" si="194"/>
        <v>162.469162311934-0.0342195639655384i</v>
      </c>
      <c r="F703" s="57" t="str">
        <f t="shared" si="195"/>
        <v>3.83983983652599-5451.85521374865i</v>
      </c>
      <c r="G703" s="57" t="str">
        <f t="shared" si="196"/>
        <v>0.999999999136981-0.0000293771857572257i</v>
      </c>
      <c r="H703" s="57" t="str">
        <f t="shared" si="197"/>
        <v>165.000306607459+0.870971083916708i</v>
      </c>
      <c r="I703" s="57" t="str">
        <f t="shared" si="198"/>
        <v>15.1827982788238-2537.68054950543i</v>
      </c>
      <c r="K703" s="57" t="str">
        <f t="shared" si="199"/>
        <v>0.0727251111968599-0.000394597409434635i</v>
      </c>
      <c r="L703" s="57" t="str">
        <f t="shared" si="200"/>
        <v>0.000125-41.2085995902448i</v>
      </c>
      <c r="M703" s="57" t="str">
        <f t="shared" si="201"/>
        <v>0.0015-19.8653005927441i</v>
      </c>
      <c r="N703" s="57">
        <f t="shared" si="202"/>
        <v>89.762529891153605</v>
      </c>
      <c r="O703" s="57">
        <f t="shared" si="203"/>
        <v>83.77566560489727</v>
      </c>
      <c r="P703" s="371">
        <f t="shared" si="204"/>
        <v>83.77566560489727</v>
      </c>
      <c r="Q703" s="371">
        <f t="shared" si="205"/>
        <v>-90.237470108846395</v>
      </c>
      <c r="R703" s="12">
        <f t="shared" si="206"/>
        <v>89.762529891153605</v>
      </c>
      <c r="S703" s="57">
        <f t="shared" si="207"/>
        <v>1.217584461308951E-2</v>
      </c>
      <c r="T703" s="12">
        <f t="shared" si="190"/>
        <v>83.77566560489727</v>
      </c>
    </row>
    <row r="704" spans="1:20" x14ac:dyDescent="0.25">
      <c r="A704" s="57">
        <f t="shared" si="191"/>
        <v>76.793799709772486</v>
      </c>
      <c r="B704" s="12">
        <f t="shared" si="208"/>
        <v>12.22211282261925</v>
      </c>
      <c r="C704" s="57" t="str">
        <f t="shared" si="192"/>
        <v>-64.0130085204817-15386.2320146879i</v>
      </c>
      <c r="D704" s="57" t="str">
        <f t="shared" si="193"/>
        <v>3.89999999425014-2604.37707543542i</v>
      </c>
      <c r="E704" s="57" t="str">
        <f t="shared" si="194"/>
        <v>162.469159459294-0.0343495800707544i</v>
      </c>
      <c r="F704" s="57" t="str">
        <f t="shared" si="195"/>
        <v>3.83983983650075-5431.21659155966i</v>
      </c>
      <c r="G704" s="57" t="str">
        <f t="shared" si="196"/>
        <v>0.99999999913041-0.0000294888190629094i</v>
      </c>
      <c r="H704" s="57" t="str">
        <f t="shared" si="197"/>
        <v>165.000308942106+0.874280778931258i</v>
      </c>
      <c r="I704" s="57" t="str">
        <f t="shared" si="198"/>
        <v>15.1827983812221-2528.07383340524i</v>
      </c>
      <c r="K704" s="57" t="str">
        <f t="shared" si="199"/>
        <v>0.0727250947385139-0.000396096789088693i</v>
      </c>
      <c r="L704" s="57" t="str">
        <f t="shared" si="200"/>
        <v>0.000125-41.0525997113417i</v>
      </c>
      <c r="M704" s="57" t="str">
        <f t="shared" si="201"/>
        <v>0.0015-19.79009821951i</v>
      </c>
      <c r="N704" s="57">
        <f t="shared" si="202"/>
        <v>89.761627534433629</v>
      </c>
      <c r="O704" s="57">
        <f t="shared" si="203"/>
        <v>83.742720712139061</v>
      </c>
      <c r="P704" s="371">
        <f t="shared" si="204"/>
        <v>83.742720712139061</v>
      </c>
      <c r="Q704" s="371">
        <f t="shared" si="205"/>
        <v>-90.238372465566371</v>
      </c>
      <c r="R704" s="12">
        <f t="shared" si="206"/>
        <v>89.761627534433629</v>
      </c>
      <c r="S704" s="57">
        <f t="shared" si="207"/>
        <v>1.2222112822619251E-2</v>
      </c>
      <c r="T704" s="12">
        <f t="shared" si="190"/>
        <v>83.742720712139061</v>
      </c>
    </row>
    <row r="705" spans="1:20" x14ac:dyDescent="0.25">
      <c r="A705" s="57">
        <f t="shared" si="191"/>
        <v>77.085616148669629</v>
      </c>
      <c r="B705" s="12">
        <f t="shared" si="208"/>
        <v>12.268556851345204</v>
      </c>
      <c r="C705" s="57" t="str">
        <f t="shared" si="192"/>
        <v>-64.0129911649251-15327.9827638793i</v>
      </c>
      <c r="D705" s="57" t="str">
        <f t="shared" si="193"/>
        <v>3.89999999420636-2594.51790852328i</v>
      </c>
      <c r="E705" s="57" t="str">
        <f t="shared" si="194"/>
        <v>162.469156584935-0.0344800900284744i</v>
      </c>
      <c r="F705" s="57" t="str">
        <f t="shared" si="195"/>
        <v>3.83983983647532-5410.65609924473i</v>
      </c>
      <c r="G705" s="57" t="str">
        <f t="shared" si="196"/>
        <v>0.999999999123788-0.0000296008765751525i</v>
      </c>
      <c r="H705" s="57" t="str">
        <f t="shared" si="197"/>
        <v>165.000311294531+0.877603050842884i</v>
      </c>
      <c r="I705" s="57" t="str">
        <f t="shared" si="198"/>
        <v>15.1827984844001-2518.5034844959i</v>
      </c>
      <c r="K705" s="57" t="str">
        <f t="shared" si="199"/>
        <v>0.0727250781548541-0.000397601865349828i</v>
      </c>
      <c r="L705" s="57" t="str">
        <f t="shared" si="200"/>
        <v>0.000125-40.8971903878678i</v>
      </c>
      <c r="M705" s="57" t="str">
        <f t="shared" si="201"/>
        <v>0.0015-19.7151805334828i</v>
      </c>
      <c r="N705" s="57">
        <f t="shared" si="202"/>
        <v>89.760721749097897</v>
      </c>
      <c r="O705" s="57">
        <f t="shared" si="203"/>
        <v>83.709775811265473</v>
      </c>
      <c r="P705" s="371">
        <f t="shared" si="204"/>
        <v>83.709775811265473</v>
      </c>
      <c r="Q705" s="371">
        <f t="shared" si="205"/>
        <v>-90.239278250902103</v>
      </c>
      <c r="R705" s="12">
        <f t="shared" si="206"/>
        <v>89.760721749097897</v>
      </c>
      <c r="S705" s="57">
        <f t="shared" si="207"/>
        <v>1.2268556851345204E-2</v>
      </c>
      <c r="T705" s="12">
        <f t="shared" si="190"/>
        <v>83.709775811265473</v>
      </c>
    </row>
    <row r="706" spans="1:20" x14ac:dyDescent="0.25">
      <c r="A706" s="57">
        <f t="shared" si="191"/>
        <v>77.378541490034578</v>
      </c>
      <c r="B706" s="12">
        <f t="shared" si="208"/>
        <v>12.315177367380317</v>
      </c>
      <c r="C706" s="57" t="str">
        <f t="shared" si="192"/>
        <v>-64.0129736772258-15269.9540112501i</v>
      </c>
      <c r="D706" s="57" t="str">
        <f t="shared" si="193"/>
        <v>3.89999999416224-2584.69606462229i</v>
      </c>
      <c r="E706" s="57" t="str">
        <f t="shared" si="194"/>
        <v>162.46915368869-0.0346110957129548i</v>
      </c>
      <c r="F706" s="57" t="str">
        <f t="shared" si="195"/>
        <v>3.8398398364497-5390.17344103428i</v>
      </c>
      <c r="G706" s="57" t="str">
        <f t="shared" si="196"/>
        <v>0.999999999117116-0.0000297133599059399i</v>
      </c>
      <c r="H706" s="57" t="str">
        <f t="shared" si="197"/>
        <v>165.000313664867+0.880937947444444i</v>
      </c>
      <c r="I706" s="57" t="str">
        <f t="shared" si="198"/>
        <v>15.1827985883638-2508.96936510468i</v>
      </c>
      <c r="K706" s="57" t="str">
        <f t="shared" si="199"/>
        <v>0.0727250614449271-0.000399112659853307i</v>
      </c>
      <c r="L706" s="57" t="str">
        <f t="shared" si="200"/>
        <v>0.000125-40.7423693842077i</v>
      </c>
      <c r="M706" s="57" t="str">
        <f t="shared" si="201"/>
        <v>0.0015-19.6405464569464i</v>
      </c>
      <c r="N706" s="57">
        <f t="shared" si="202"/>
        <v>89.75981252212155</v>
      </c>
      <c r="O706" s="57">
        <f t="shared" si="203"/>
        <v>83.676830902214547</v>
      </c>
      <c r="P706" s="371">
        <f t="shared" si="204"/>
        <v>83.676830902214547</v>
      </c>
      <c r="Q706" s="371">
        <f t="shared" si="205"/>
        <v>-90.24018747787845</v>
      </c>
      <c r="R706" s="12">
        <f t="shared" si="206"/>
        <v>89.75981252212155</v>
      </c>
      <c r="S706" s="57">
        <f t="shared" si="207"/>
        <v>1.2315177367380317E-2</v>
      </c>
      <c r="T706" s="12">
        <f t="shared" si="190"/>
        <v>83.676830902214547</v>
      </c>
    </row>
    <row r="707" spans="1:20" x14ac:dyDescent="0.25">
      <c r="A707" s="57">
        <f t="shared" si="191"/>
        <v>77.672579947696718</v>
      </c>
      <c r="B707" s="12">
        <f t="shared" si="208"/>
        <v>12.361975041376363</v>
      </c>
      <c r="C707" s="57" t="str">
        <f t="shared" si="192"/>
        <v>-64.0129560563767-15212.1449220377i</v>
      </c>
      <c r="D707" s="57" t="str">
        <f t="shared" si="193"/>
        <v>3.89999999411779-2574.91140244195i</v>
      </c>
      <c r="E707" s="57" t="str">
        <f t="shared" si="194"/>
        <v>162.469150770394-0.0347425990055355i</v>
      </c>
      <c r="F707" s="57" t="str">
        <f t="shared" si="195"/>
        <v>3.8398398364239-5369.76832227839i</v>
      </c>
      <c r="G707" s="57" t="str">
        <f t="shared" si="196"/>
        <v>0.999999999110394-0.0000298262706733819i</v>
      </c>
      <c r="H707" s="57" t="str">
        <f t="shared" si="197"/>
        <v>165.000316053253+0.8842855167104i</v>
      </c>
      <c r="I707" s="57" t="str">
        <f t="shared" si="198"/>
        <v>15.1827986931191-2499.47133808012i</v>
      </c>
      <c r="K707" s="57" t="str">
        <f t="shared" si="199"/>
        <v>0.0727250446077711-0.000400629194316457i</v>
      </c>
      <c r="L707" s="57" t="str">
        <f t="shared" si="200"/>
        <v>0.000125-40.5881344732096i</v>
      </c>
      <c r="M707" s="57" t="str">
        <f t="shared" si="201"/>
        <v>0.0015-19.5661949162646i</v>
      </c>
      <c r="N707" s="57">
        <f t="shared" si="202"/>
        <v>89.758899840430288</v>
      </c>
      <c r="O707" s="57">
        <f t="shared" si="203"/>
        <v>83.643885984924268</v>
      </c>
      <c r="P707" s="371">
        <f t="shared" si="204"/>
        <v>83.643885984924268</v>
      </c>
      <c r="Q707" s="371">
        <f t="shared" si="205"/>
        <v>-90.241100159569712</v>
      </c>
      <c r="R707" s="12">
        <f t="shared" si="206"/>
        <v>89.758899840430288</v>
      </c>
      <c r="S707" s="57">
        <f t="shared" si="207"/>
        <v>1.2361975041376363E-2</v>
      </c>
      <c r="T707" s="12">
        <f t="shared" si="190"/>
        <v>83.643885984924268</v>
      </c>
    </row>
    <row r="708" spans="1:20" x14ac:dyDescent="0.25">
      <c r="A708" s="57">
        <f t="shared" si="191"/>
        <v>77.967735751497983</v>
      </c>
      <c r="B708" s="12">
        <f t="shared" si="208"/>
        <v>12.408950546533594</v>
      </c>
      <c r="C708" s="57" t="str">
        <f t="shared" si="192"/>
        <v>-64.0129383013655-15154.5546646386i</v>
      </c>
      <c r="D708" s="57" t="str">
        <f t="shared" si="193"/>
        <v>3.89999999407301-2565.16378122658i</v>
      </c>
      <c r="E708" s="57" t="str">
        <f t="shared" si="194"/>
        <v>162.469147829879-0.0348746017946951i</v>
      </c>
      <c r="F708" s="57" t="str">
        <f t="shared" si="195"/>
        <v>3.83983983639788-5349.44044944257i</v>
      </c>
      <c r="G708" s="57" t="str">
        <f t="shared" si="196"/>
        <v>0.99999999910362-0.0000299396105017379i</v>
      </c>
      <c r="H708" s="57" t="str">
        <f t="shared" si="197"/>
        <v>165.000318459825+0.88764580679754i</v>
      </c>
      <c r="I708" s="57" t="str">
        <f t="shared" si="198"/>
        <v>15.1827987986721-2490.00926678988i</v>
      </c>
      <c r="K708" s="57" t="str">
        <f t="shared" si="199"/>
        <v>0.0727250276424176-0.000402151490539009i</v>
      </c>
      <c r="L708" s="57" t="str">
        <f t="shared" si="200"/>
        <v>0.000125-40.4344834361521i</v>
      </c>
      <c r="M708" s="57" t="str">
        <f t="shared" si="201"/>
        <v>0.0015-19.4921248418654i</v>
      </c>
      <c r="N708" s="57">
        <f t="shared" si="202"/>
        <v>89.757983690900204</v>
      </c>
      <c r="O708" s="57">
        <f t="shared" si="203"/>
        <v>83.610941059331708</v>
      </c>
      <c r="P708" s="371">
        <f t="shared" si="204"/>
        <v>83.610941059331708</v>
      </c>
      <c r="Q708" s="371">
        <f t="shared" si="205"/>
        <v>-90.242016309099796</v>
      </c>
      <c r="R708" s="12">
        <f t="shared" si="206"/>
        <v>89.757983690900204</v>
      </c>
      <c r="S708" s="57">
        <f t="shared" si="207"/>
        <v>1.2408950546533595E-2</v>
      </c>
      <c r="T708" s="12">
        <f t="shared" si="190"/>
        <v>83.610941059331708</v>
      </c>
    </row>
    <row r="709" spans="1:20" x14ac:dyDescent="0.25">
      <c r="A709" s="57">
        <f t="shared" si="191"/>
        <v>78.264013147353666</v>
      </c>
      <c r="B709" s="12">
        <f t="shared" si="208"/>
        <v>12.456104558610422</v>
      </c>
      <c r="C709" s="57" t="str">
        <f t="shared" si="192"/>
        <v>-64.012920411169-15097.1824105978i</v>
      </c>
      <c r="D709" s="57" t="str">
        <f t="shared" si="193"/>
        <v>3.89999999402787-2555.45306075339i</v>
      </c>
      <c r="E709" s="57" t="str">
        <f t="shared" si="194"/>
        <v>162.469144866975-0.0350071059760356i</v>
      </c>
      <c r="F709" s="57" t="str">
        <f t="shared" si="195"/>
        <v>3.83983983637168-5329.18953010356i</v>
      </c>
      <c r="G709" s="57" t="str">
        <f t="shared" si="196"/>
        <v>0.999999999096794-0.0000300533810214394i</v>
      </c>
      <c r="H709" s="57" t="str">
        <f t="shared" si="197"/>
        <v>165.00032088472+0.891018866045637i</v>
      </c>
      <c r="I709" s="57" t="str">
        <f t="shared" si="198"/>
        <v>15.1827989050287-2480.58301511888i</v>
      </c>
      <c r="K709" s="57" t="str">
        <f t="shared" si="199"/>
        <v>0.072725010547891-0.000403679570403384i</v>
      </c>
      <c r="L709" s="57" t="str">
        <f t="shared" si="200"/>
        <v>0.000125-40.2814140627138i</v>
      </c>
      <c r="M709" s="57" t="str">
        <f t="shared" si="201"/>
        <v>0.0015-19.4183351682262i</v>
      </c>
      <c r="N709" s="57">
        <f t="shared" si="202"/>
        <v>89.757064060357507</v>
      </c>
      <c r="O709" s="57">
        <f t="shared" si="203"/>
        <v>83.577996125373744</v>
      </c>
      <c r="P709" s="371">
        <f t="shared" si="204"/>
        <v>83.577996125373744</v>
      </c>
      <c r="Q709" s="371">
        <f t="shared" si="205"/>
        <v>-90.242935939642493</v>
      </c>
      <c r="R709" s="12">
        <f t="shared" si="206"/>
        <v>89.757064060357507</v>
      </c>
      <c r="S709" s="57">
        <f t="shared" si="207"/>
        <v>1.2456104558610421E-2</v>
      </c>
      <c r="T709" s="12">
        <f t="shared" si="190"/>
        <v>83.577996125373744</v>
      </c>
    </row>
    <row r="710" spans="1:20" x14ac:dyDescent="0.25">
      <c r="A710" s="57">
        <f t="shared" si="191"/>
        <v>78.561416397313607</v>
      </c>
      <c r="B710" s="12">
        <f t="shared" si="208"/>
        <v>12.503437755933142</v>
      </c>
      <c r="C710" s="57" t="str">
        <f t="shared" si="192"/>
        <v>-64.0129023847588-15040.0273345959i</v>
      </c>
      <c r="D710" s="57" t="str">
        <f t="shared" si="193"/>
        <v>3.8999999939824-2545.77910133041i</v>
      </c>
      <c r="E710" s="57" t="str">
        <f t="shared" si="194"/>
        <v>162.469141881512-0.0351401134523716i</v>
      </c>
      <c r="F710" s="57" t="str">
        <f t="shared" si="195"/>
        <v>3.83983983634526-5309.01527294508i</v>
      </c>
      <c r="G710" s="57" t="str">
        <f t="shared" si="196"/>
        <v>0.999999999089917-0.0000301675838691134i</v>
      </c>
      <c r="H710" s="57" t="str">
        <f t="shared" si="197"/>
        <v>165.000323328082+0.894404742978181i</v>
      </c>
      <c r="I710" s="57" t="str">
        <f t="shared" si="198"/>
        <v>15.1827990121953-2471.19244746738i</v>
      </c>
      <c r="K710" s="57" t="str">
        <f t="shared" si="199"/>
        <v>0.0727249933232064-0.00040521345587501i</v>
      </c>
      <c r="L710" s="57" t="str">
        <f t="shared" si="200"/>
        <v>0.000125-40.1289241509403i</v>
      </c>
      <c r="M710" s="57" t="str">
        <f t="shared" si="201"/>
        <v>0.0015-19.3448248338575i</v>
      </c>
      <c r="N710" s="57">
        <f t="shared" si="202"/>
        <v>89.756140935578415</v>
      </c>
      <c r="O710" s="57">
        <f t="shared" si="203"/>
        <v>83.545051182986526</v>
      </c>
      <c r="P710" s="371">
        <f t="shared" si="204"/>
        <v>83.545051182986526</v>
      </c>
      <c r="Q710" s="371">
        <f t="shared" si="205"/>
        <v>-90.243859064421585</v>
      </c>
      <c r="R710" s="12">
        <f t="shared" si="206"/>
        <v>89.756140935578415</v>
      </c>
      <c r="S710" s="57">
        <f t="shared" si="207"/>
        <v>1.2503437755933142E-2</v>
      </c>
      <c r="T710" s="12">
        <f t="shared" si="190"/>
        <v>83.545051182986526</v>
      </c>
    </row>
    <row r="711" spans="1:20" x14ac:dyDescent="0.25">
      <c r="A711" s="57">
        <f t="shared" si="191"/>
        <v>78.859949779623406</v>
      </c>
      <c r="B711" s="12">
        <f t="shared" si="208"/>
        <v>12.550950819405688</v>
      </c>
      <c r="C711" s="57" t="str">
        <f t="shared" si="192"/>
        <v>-64.0128842210972-14983.0886144384i</v>
      </c>
      <c r="D711" s="57" t="str">
        <f t="shared" si="193"/>
        <v>3.89999999393659-2536.14176379449i</v>
      </c>
      <c r="E711" s="57" t="str">
        <f t="shared" si="194"/>
        <v>162.469138873318-0.0352736261336634i</v>
      </c>
      <c r="F711" s="57" t="str">
        <f t="shared" si="195"/>
        <v>3.83983983631865-5288.91738775366i</v>
      </c>
      <c r="G711" s="57" t="str">
        <f t="shared" si="196"/>
        <v>0.999999999082987-0.0000302822206876062i</v>
      </c>
      <c r="H711" s="57" t="str">
        <f t="shared" si="197"/>
        <v>165.000325790047+0.897803486303048i</v>
      </c>
      <c r="I711" s="57" t="str">
        <f t="shared" si="198"/>
        <v>15.1827991201777-2461.83742874885i</v>
      </c>
      <c r="K711" s="57" t="str">
        <f t="shared" si="199"/>
        <v>0.0727249759673745-0.000406753169002665i</v>
      </c>
      <c r="L711" s="57" t="str">
        <f t="shared" si="200"/>
        <v>0.000125-39.9770115072129i</v>
      </c>
      <c r="M711" s="57" t="str">
        <f t="shared" si="201"/>
        <v>0.0015-19.2715927812886i</v>
      </c>
      <c r="N711" s="57">
        <f t="shared" si="202"/>
        <v>89.755214303288952</v>
      </c>
      <c r="O711" s="57">
        <f t="shared" si="203"/>
        <v>83.51210623210612</v>
      </c>
      <c r="P711" s="371">
        <f t="shared" si="204"/>
        <v>83.51210623210612</v>
      </c>
      <c r="Q711" s="371">
        <f t="shared" si="205"/>
        <v>-90.244785696711048</v>
      </c>
      <c r="R711" s="12">
        <f t="shared" si="206"/>
        <v>89.755214303288952</v>
      </c>
      <c r="S711" s="57">
        <f t="shared" si="207"/>
        <v>1.2550950819405689E-2</v>
      </c>
      <c r="T711" s="12">
        <f t="shared" si="190"/>
        <v>83.51210623210612</v>
      </c>
    </row>
    <row r="712" spans="1:20" x14ac:dyDescent="0.25">
      <c r="A712" s="57">
        <f t="shared" si="191"/>
        <v>79.159617588785977</v>
      </c>
      <c r="B712" s="12">
        <f t="shared" si="208"/>
        <v>12.59864443251943</v>
      </c>
      <c r="C712" s="57" t="str">
        <f t="shared" si="192"/>
        <v>-64.0128659191403-14926.3654310424i</v>
      </c>
      <c r="D712" s="57" t="str">
        <f t="shared" si="193"/>
        <v>3.89999999389041-2526.54090950928i</v>
      </c>
      <c r="E712" s="57" t="str">
        <f t="shared" si="194"/>
        <v>162.46913584222-0.0354076459371563i</v>
      </c>
      <c r="F712" s="57" t="str">
        <f t="shared" si="195"/>
        <v>3.83983983629185-5268.89558541448i</v>
      </c>
      <c r="G712" s="57" t="str">
        <f t="shared" si="196"/>
        <v>0.999999999076005-0.0000303972931260068i</v>
      </c>
      <c r="H712" s="57" t="str">
        <f t="shared" si="197"/>
        <v>165.000328270758+0.90121514491322i</v>
      </c>
      <c r="I712" s="57" t="str">
        <f t="shared" si="198"/>
        <v>15.1827992289825-2452.51782438823i</v>
      </c>
      <c r="K712" s="57" t="str">
        <f t="shared" si="199"/>
        <v>0.072724958479396-0.000408298731918749i</v>
      </c>
      <c r="L712" s="57" t="str">
        <f t="shared" si="200"/>
        <v>0.000125-39.8256739462173i</v>
      </c>
      <c r="M712" s="57" t="str">
        <f t="shared" si="201"/>
        <v>0.0015-19.1986379570518i</v>
      </c>
      <c r="N712" s="57">
        <f t="shared" si="202"/>
        <v>89.754284150164779</v>
      </c>
      <c r="O712" s="57">
        <f t="shared" si="203"/>
        <v>83.479161272667696</v>
      </c>
      <c r="P712" s="371">
        <f t="shared" si="204"/>
        <v>83.479161272667696</v>
      </c>
      <c r="Q712" s="371">
        <f t="shared" si="205"/>
        <v>-90.245715849835221</v>
      </c>
      <c r="R712" s="12">
        <f t="shared" si="206"/>
        <v>89.754284150164779</v>
      </c>
      <c r="S712" s="57">
        <f t="shared" si="207"/>
        <v>1.2598644432519431E-2</v>
      </c>
      <c r="T712" s="12">
        <f t="shared" si="190"/>
        <v>83.479161272667696</v>
      </c>
    </row>
    <row r="713" spans="1:20" x14ac:dyDescent="0.25">
      <c r="A713" s="57">
        <f t="shared" si="191"/>
        <v>79.46042413562337</v>
      </c>
      <c r="B713" s="12">
        <f t="shared" si="208"/>
        <v>12.646519281363004</v>
      </c>
      <c r="C713" s="57" t="str">
        <f t="shared" si="192"/>
        <v>-64.0128474778354-14869.8569684261i</v>
      </c>
      <c r="D713" s="57" t="str">
        <f t="shared" si="193"/>
        <v>3.89999999384389-2516.97640036327i</v>
      </c>
      <c r="E713" s="57" t="str">
        <f t="shared" si="194"/>
        <v>162.469132788045-0.0355421747873273i</v>
      </c>
      <c r="F713" s="57" t="str">
        <f t="shared" si="195"/>
        <v>3.83983983626482-5248.94957790719i</v>
      </c>
      <c r="G713" s="57" t="str">
        <f t="shared" si="196"/>
        <v>0.999999999068969-0.000030512802839671i</v>
      </c>
      <c r="H713" s="57" t="str">
        <f t="shared" si="197"/>
        <v>165.000330770359+0.904639767887472i</v>
      </c>
      <c r="I713" s="57" t="str">
        <f t="shared" si="198"/>
        <v>15.1827993386157-2443.23350031988i</v>
      </c>
      <c r="K713" s="57" t="str">
        <f t="shared" si="199"/>
        <v>0.072724940858265-0.000409850166839626i</v>
      </c>
      <c r="L713" s="57" t="str">
        <f t="shared" si="200"/>
        <v>0.000125-39.6749092909118i</v>
      </c>
      <c r="M713" s="57" t="str">
        <f t="shared" si="201"/>
        <v>0.0015-19.1259593116675i</v>
      </c>
      <c r="N713" s="57">
        <f t="shared" si="202"/>
        <v>89.753350462830852</v>
      </c>
      <c r="O713" s="57">
        <f t="shared" si="203"/>
        <v>83.446216304606196</v>
      </c>
      <c r="P713" s="371">
        <f t="shared" si="204"/>
        <v>83.446216304606196</v>
      </c>
      <c r="Q713" s="371">
        <f t="shared" si="205"/>
        <v>-90.246649537169148</v>
      </c>
      <c r="R713" s="12">
        <f t="shared" si="206"/>
        <v>89.753350462830852</v>
      </c>
      <c r="S713" s="57">
        <f t="shared" si="207"/>
        <v>1.2646519281363004E-2</v>
      </c>
      <c r="T713" s="12">
        <f t="shared" si="190"/>
        <v>83.446216304606196</v>
      </c>
    </row>
    <row r="714" spans="1:20" x14ac:dyDescent="0.25">
      <c r="A714" s="57">
        <f t="shared" si="191"/>
        <v>79.762373747338728</v>
      </c>
      <c r="B714" s="12">
        <f t="shared" si="208"/>
        <v>12.694576054632183</v>
      </c>
      <c r="C714" s="57" t="str">
        <f t="shared" si="192"/>
        <v>-64.01282889612-14813.562413696i</v>
      </c>
      <c r="D714" s="57" t="str">
        <f t="shared" si="193"/>
        <v>3.899999993797-2507.44809876779i</v>
      </c>
      <c r="E714" s="57" t="str">
        <f t="shared" si="194"/>
        <v>162.469129710615-0.0356772146159379i</v>
      </c>
      <c r="F714" s="57" t="str">
        <f t="shared" si="195"/>
        <v>3.83983983623761-5229.07907830179i</v>
      </c>
      <c r="G714" s="57" t="str">
        <f t="shared" si="196"/>
        <v>0.99999999906188-0.0000306287514902446i</v>
      </c>
      <c r="H714" s="57" t="str">
        <f t="shared" si="197"/>
        <v>165.000333288994+0.908077404491088i</v>
      </c>
      <c r="I714" s="57" t="str">
        <f t="shared" si="198"/>
        <v>15.1827994490838-2433.98432298571i</v>
      </c>
      <c r="K714" s="57" t="str">
        <f t="shared" si="199"/>
        <v>0.0727249231029673-0.000411407496065929i</v>
      </c>
      <c r="L714" s="57" t="str">
        <f t="shared" si="200"/>
        <v>0.000125-39.5247153724964i</v>
      </c>
      <c r="M714" s="57" t="str">
        <f t="shared" si="201"/>
        <v>0.0015-19.0535557996289i</v>
      </c>
      <c r="N714" s="57">
        <f t="shared" si="202"/>
        <v>89.75241322786151</v>
      </c>
      <c r="O714" s="57">
        <f t="shared" si="203"/>
        <v>83.413271327855782</v>
      </c>
      <c r="P714" s="371">
        <f t="shared" si="204"/>
        <v>83.413271327855782</v>
      </c>
      <c r="Q714" s="371">
        <f t="shared" si="205"/>
        <v>-90.24758677213849</v>
      </c>
      <c r="R714" s="12">
        <f t="shared" si="206"/>
        <v>89.75241322786151</v>
      </c>
      <c r="S714" s="57">
        <f t="shared" si="207"/>
        <v>1.2694576054632183E-2</v>
      </c>
      <c r="T714" s="12">
        <f t="shared" si="190"/>
        <v>83.413271327855782</v>
      </c>
    </row>
    <row r="715" spans="1:20" x14ac:dyDescent="0.25">
      <c r="A715" s="57">
        <f t="shared" si="191"/>
        <v>80.065470767578617</v>
      </c>
      <c r="B715" s="12">
        <f t="shared" si="208"/>
        <v>12.742815443639785</v>
      </c>
      <c r="C715" s="57" t="str">
        <f t="shared" si="192"/>
        <v>-64.0128101729259-14757.4809570363i</v>
      </c>
      <c r="D715" s="57" t="str">
        <f t="shared" si="193"/>
        <v>3.89999999374978-2497.95586765503i</v>
      </c>
      <c r="E715" s="57" t="str">
        <f t="shared" si="194"/>
        <v>162.469126609754-0.0358127673620482i</v>
      </c>
      <c r="F715" s="57" t="str">
        <f t="shared" si="195"/>
        <v>3.83983983621017-5209.28380075446i</v>
      </c>
      <c r="G715" s="57" t="str">
        <f t="shared" si="196"/>
        <v>0.999999999054736-0.0000307451407456879i</v>
      </c>
      <c r="H715" s="57" t="str">
        <f t="shared" si="197"/>
        <v>165.000335826807+0.91152810417657i</v>
      </c>
      <c r="I715" s="57" t="str">
        <f t="shared" si="198"/>
        <v>15.1827995603929-2424.77015933317i</v>
      </c>
      <c r="K715" s="57" t="str">
        <f t="shared" si="199"/>
        <v>0.0727249052124821-0.0004129707419829i</v>
      </c>
      <c r="L715" s="57" t="str">
        <f t="shared" si="200"/>
        <v>0.000125-39.3750900303809i</v>
      </c>
      <c r="M715" s="57" t="str">
        <f t="shared" si="201"/>
        <v>0.0015-18.9814263793873i</v>
      </c>
      <c r="N715" s="57">
        <f t="shared" si="202"/>
        <v>89.751472431780016</v>
      </c>
      <c r="O715" s="57">
        <f t="shared" si="203"/>
        <v>83.380326342350472</v>
      </c>
      <c r="P715" s="371">
        <f t="shared" si="204"/>
        <v>83.380326342350472</v>
      </c>
      <c r="Q715" s="371">
        <f t="shared" si="205"/>
        <v>-90.248527568219984</v>
      </c>
      <c r="R715" s="12">
        <f t="shared" si="206"/>
        <v>89.751472431780016</v>
      </c>
      <c r="S715" s="57">
        <f t="shared" si="207"/>
        <v>1.2742815443639784E-2</v>
      </c>
      <c r="T715" s="12">
        <f t="shared" si="190"/>
        <v>83.380326342350472</v>
      </c>
    </row>
    <row r="716" spans="1:20" x14ac:dyDescent="0.25">
      <c r="A716" s="57">
        <f t="shared" si="191"/>
        <v>80.369719556495411</v>
      </c>
      <c r="B716" s="12">
        <f t="shared" si="208"/>
        <v>12.791238142325616</v>
      </c>
      <c r="C716" s="57" t="str">
        <f t="shared" si="192"/>
        <v>-64.0127913071768-14701.6117916965i</v>
      </c>
      <c r="D716" s="57" t="str">
        <f t="shared" si="193"/>
        <v>3.8999999937022-2488.49957047605i</v>
      </c>
      <c r="E716" s="57" t="str">
        <f t="shared" si="194"/>
        <v>162.469123485284-0.0359488349720821i</v>
      </c>
      <c r="F716" s="57" t="str">
        <f t="shared" si="195"/>
        <v>3.83983983618255-5189.56346050347i</v>
      </c>
      <c r="G716" s="57" t="str">
        <f t="shared" si="196"/>
        <v>0.999999999047539-0.0000308619722802994i</v>
      </c>
      <c r="H716" s="57" t="str">
        <f t="shared" si="197"/>
        <v>165.000338383943+0.914991916584355i</v>
      </c>
      <c r="I716" s="57" t="str">
        <f t="shared" si="198"/>
        <v>15.1827996725497-2415.59087681341i</v>
      </c>
      <c r="K716" s="57" t="str">
        <f t="shared" si="199"/>
        <v>0.0727248871857798-0.000414539927060683i</v>
      </c>
      <c r="L716" s="57" t="str">
        <f t="shared" si="200"/>
        <v>0.000125-39.2260311121547i</v>
      </c>
      <c r="M716" s="57" t="str">
        <f t="shared" si="201"/>
        <v>0.0015-18.9095700133366i</v>
      </c>
      <c r="N716" s="57">
        <f t="shared" si="202"/>
        <v>89.750528061058489</v>
      </c>
      <c r="O716" s="57">
        <f t="shared" si="203"/>
        <v>83.347381348023632</v>
      </c>
      <c r="P716" s="371">
        <f t="shared" si="204"/>
        <v>83.347381348023632</v>
      </c>
      <c r="Q716" s="371">
        <f t="shared" si="205"/>
        <v>-90.249471938941511</v>
      </c>
      <c r="R716" s="12">
        <f t="shared" si="206"/>
        <v>89.750528061058489</v>
      </c>
      <c r="S716" s="57">
        <f t="shared" si="207"/>
        <v>1.2791238142325616E-2</v>
      </c>
      <c r="T716" s="12">
        <f t="shared" si="190"/>
        <v>83.347381348023632</v>
      </c>
    </row>
    <row r="717" spans="1:20" x14ac:dyDescent="0.25">
      <c r="A717" s="57">
        <f t="shared" si="191"/>
        <v>80.675124490810106</v>
      </c>
      <c r="B717" s="12">
        <f t="shared" si="208"/>
        <v>12.839844847266454</v>
      </c>
      <c r="C717" s="57" t="str">
        <f t="shared" si="192"/>
        <v>-64.0127722977865-14645.9541139795i</v>
      </c>
      <c r="D717" s="57" t="str">
        <f t="shared" si="193"/>
        <v>3.89999999365423-2479.07907119883i</v>
      </c>
      <c r="E717" s="57" t="str">
        <f t="shared" si="194"/>
        <v>162.469120337024-0.0360854193998144i</v>
      </c>
      <c r="F717" s="57" t="str">
        <f t="shared" si="195"/>
        <v>3.83983983615469-5169.91777386514i</v>
      </c>
      <c r="G717" s="57" t="str">
        <f t="shared" si="196"/>
        <v>0.999999999040286-0.0000309792477747399i</v>
      </c>
      <c r="H717" s="57" t="str">
        <f t="shared" si="197"/>
        <v>165.000340960551+0.918468891543512i</v>
      </c>
      <c r="I717" s="57" t="str">
        <f t="shared" si="198"/>
        <v>15.1827997855606-2406.4463433794i</v>
      </c>
      <c r="K717" s="57" t="str">
        <f t="shared" si="199"/>
        <v>0.0727248690218232-0.000416115073854658i</v>
      </c>
      <c r="L717" s="57" t="str">
        <f t="shared" si="200"/>
        <v>0.000125-39.0775364735551i</v>
      </c>
      <c r="M717" s="57" t="str">
        <f t="shared" si="201"/>
        <v>0.0015-18.8379856677989i</v>
      </c>
      <c r="N717" s="57">
        <f t="shared" si="202"/>
        <v>89.749580102117704</v>
      </c>
      <c r="O717" s="57">
        <f t="shared" si="203"/>
        <v>83.314436344807845</v>
      </c>
      <c r="P717" s="371">
        <f t="shared" si="204"/>
        <v>83.314436344807845</v>
      </c>
      <c r="Q717" s="371">
        <f t="shared" si="205"/>
        <v>-90.250419897882296</v>
      </c>
      <c r="R717" s="12">
        <f t="shared" si="206"/>
        <v>89.749580102117704</v>
      </c>
      <c r="S717" s="57">
        <f t="shared" si="207"/>
        <v>1.2839844847266454E-2</v>
      </c>
      <c r="T717" s="12">
        <f t="shared" si="190"/>
        <v>83.314436344807845</v>
      </c>
    </row>
    <row r="718" spans="1:20" x14ac:dyDescent="0.25">
      <c r="A718" s="57">
        <f t="shared" si="191"/>
        <v>80.981689963875183</v>
      </c>
      <c r="B718" s="12">
        <f t="shared" si="208"/>
        <v>12.888636257686066</v>
      </c>
      <c r="C718" s="57" t="str">
        <f t="shared" si="192"/>
        <v>-64.0127531436611-14590.5071232315i</v>
      </c>
      <c r="D718" s="57" t="str">
        <f t="shared" si="193"/>
        <v>3.89999999360591-2469.69423430634i</v>
      </c>
      <c r="E718" s="57" t="str">
        <f t="shared" si="194"/>
        <v>162.469117164795-0.0362225226064048i</v>
      </c>
      <c r="F718" s="57" t="str">
        <f t="shared" si="195"/>
        <v>3.83983983612663-5150.34645822964i</v>
      </c>
      <c r="G718" s="57" t="str">
        <f t="shared" si="196"/>
        <v>0.999999999032978-0.0000310969689160567i</v>
      </c>
      <c r="H718" s="57" t="str">
        <f t="shared" si="197"/>
        <v>165.000343556779+0.921959079072461i</v>
      </c>
      <c r="I718" s="57" t="str">
        <f t="shared" si="198"/>
        <v>15.1827998994318-2397.33642748394i</v>
      </c>
      <c r="K718" s="57" t="str">
        <f t="shared" si="199"/>
        <v>0.0727248507195677-0.000417696205005763i</v>
      </c>
      <c r="L718" s="57" t="str">
        <f t="shared" si="200"/>
        <v>0.000125-38.9296039784371i</v>
      </c>
      <c r="M718" s="57" t="str">
        <f t="shared" si="201"/>
        <v>0.0015-18.7666723130095i</v>
      </c>
      <c r="N718" s="57">
        <f t="shared" si="202"/>
        <v>89.748628541326923</v>
      </c>
      <c r="O718" s="57">
        <f t="shared" si="203"/>
        <v>83.281491332635767</v>
      </c>
      <c r="P718" s="371">
        <f t="shared" si="204"/>
        <v>83.281491332635767</v>
      </c>
      <c r="Q718" s="371">
        <f t="shared" si="205"/>
        <v>-90.251371458673077</v>
      </c>
      <c r="R718" s="12">
        <f t="shared" si="206"/>
        <v>89.748628541326923</v>
      </c>
      <c r="S718" s="57">
        <f t="shared" si="207"/>
        <v>1.2888636257686065E-2</v>
      </c>
      <c r="T718" s="12">
        <f t="shared" si="190"/>
        <v>83.281491332635767</v>
      </c>
    </row>
    <row r="719" spans="1:20" x14ac:dyDescent="0.25">
      <c r="A719" s="57">
        <f t="shared" si="191"/>
        <v>81.289420385737913</v>
      </c>
      <c r="B719" s="12">
        <f t="shared" si="208"/>
        <v>12.937613075465274</v>
      </c>
      <c r="C719" s="57" t="str">
        <f t="shared" si="192"/>
        <v>-64.0127338437-14535.2700218286i</v>
      </c>
      <c r="D719" s="57" t="str">
        <f t="shared" si="193"/>
        <v>3.89999999355723-2460.34492479455i</v>
      </c>
      <c r="E719" s="57" t="str">
        <f t="shared" si="194"/>
        <v>162.469113968413-0.0363601465604584i</v>
      </c>
      <c r="F719" s="57" t="str">
        <f t="shared" si="195"/>
        <v>3.83983983609836-5130.84923205705i</v>
      </c>
      <c r="G719" s="57" t="str">
        <f t="shared" si="196"/>
        <v>0.999999999025615-0.0000312151373977078i</v>
      </c>
      <c r="H719" s="57" t="str">
        <f t="shared" si="197"/>
        <v>165.000346172775+0.92546252937972i</v>
      </c>
      <c r="I719" s="57" t="str">
        <f t="shared" si="198"/>
        <v>15.1828000141702-2388.26099807783i</v>
      </c>
      <c r="K719" s="57" t="str">
        <f t="shared" si="199"/>
        <v>0.0727248322779602-0.000419283343240818i</v>
      </c>
      <c r="L719" s="57" t="str">
        <f t="shared" si="200"/>
        <v>0.000125-38.7822314987418i</v>
      </c>
      <c r="M719" s="57" t="str">
        <f t="shared" si="201"/>
        <v>0.0015-18.6956289231017i</v>
      </c>
      <c r="N719" s="57">
        <f t="shared" si="202"/>
        <v>89.747673365003578</v>
      </c>
      <c r="O719" s="57">
        <f t="shared" si="203"/>
        <v>83.248546311438986</v>
      </c>
      <c r="P719" s="371">
        <f t="shared" si="204"/>
        <v>83.248546311438986</v>
      </c>
      <c r="Q719" s="371">
        <f t="shared" si="205"/>
        <v>-90.252326634996422</v>
      </c>
      <c r="R719" s="12">
        <f t="shared" si="206"/>
        <v>89.747673365003578</v>
      </c>
      <c r="S719" s="57">
        <f t="shared" si="207"/>
        <v>1.2937613075465274E-2</v>
      </c>
      <c r="T719" s="12">
        <f t="shared" si="190"/>
        <v>83.248546311438986</v>
      </c>
    </row>
    <row r="720" spans="1:20" x14ac:dyDescent="0.25">
      <c r="A720" s="57">
        <f t="shared" si="191"/>
        <v>81.598320183203711</v>
      </c>
      <c r="B720" s="12">
        <f t="shared" si="208"/>
        <v>12.986776005152041</v>
      </c>
      <c r="C720" s="57" t="str">
        <f t="shared" si="192"/>
        <v>-64.0127143967928-14480.2420151667i</v>
      </c>
      <c r="D720" s="57" t="str">
        <f t="shared" si="193"/>
        <v>3.89999999350816-2451.0310081705i</v>
      </c>
      <c r="E720" s="57" t="str">
        <f t="shared" si="194"/>
        <v>162.469110747694-0.0364982932380117i</v>
      </c>
      <c r="F720" s="57" t="str">
        <f t="shared" si="195"/>
        <v>3.83983983606987-5111.4258148732i</v>
      </c>
      <c r="G720" s="57" t="str">
        <f t="shared" si="196"/>
        <v>0.999999999018196-0.0000313337549195866i</v>
      </c>
      <c r="H720" s="57" t="str">
        <f t="shared" si="197"/>
        <v>165.000348808689+0.928979292864592i</v>
      </c>
      <c r="I720" s="57" t="str">
        <f t="shared" si="198"/>
        <v>15.1828001297821-2379.21992460794i</v>
      </c>
      <c r="K720" s="57" t="str">
        <f t="shared" si="199"/>
        <v>0.07272481369594-0.000420876511372847i</v>
      </c>
      <c r="L720" s="57" t="str">
        <f t="shared" si="200"/>
        <v>0.000125-38.6354169144669i</v>
      </c>
      <c r="M720" s="57" t="str">
        <f t="shared" si="201"/>
        <v>0.0015-18.6248544760926i</v>
      </c>
      <c r="N720" s="57">
        <f t="shared" si="202"/>
        <v>89.746714559413206</v>
      </c>
      <c r="O720" s="57">
        <f t="shared" si="203"/>
        <v>83.215601281148878</v>
      </c>
      <c r="P720" s="371">
        <f t="shared" si="204"/>
        <v>83.215601281148878</v>
      </c>
      <c r="Q720" s="371">
        <f t="shared" si="205"/>
        <v>-90.253285440586794</v>
      </c>
      <c r="R720" s="12">
        <f t="shared" si="206"/>
        <v>89.746714559413206</v>
      </c>
      <c r="S720" s="57">
        <f t="shared" si="207"/>
        <v>1.298677600515204E-2</v>
      </c>
      <c r="T720" s="12">
        <f t="shared" si="190"/>
        <v>83.215601281148878</v>
      </c>
    </row>
    <row r="721" spans="1:20" x14ac:dyDescent="0.25">
      <c r="A721" s="57">
        <f t="shared" si="191"/>
        <v>81.908393799899883</v>
      </c>
      <c r="B721" s="12">
        <f t="shared" si="208"/>
        <v>13.03612575397162</v>
      </c>
      <c r="C721" s="57" t="str">
        <f t="shared" si="192"/>
        <v>-64.0126948018196-14425.4223116495i</v>
      </c>
      <c r="D721" s="57" t="str">
        <f t="shared" si="193"/>
        <v>3.89999999345874-2441.75235045038i</v>
      </c>
      <c r="E721" s="57" t="str">
        <f t="shared" si="194"/>
        <v>162.469107502454-0.0366369646225772i</v>
      </c>
      <c r="F721" s="57" t="str">
        <f t="shared" si="195"/>
        <v>3.83983983604117-5092.07592726574i</v>
      </c>
      <c r="G721" s="57" t="str">
        <f t="shared" si="196"/>
        <v>0.99999999901072-0.000031452823188046i</v>
      </c>
      <c r="H721" s="57" t="str">
        <f t="shared" si="197"/>
        <v>165.000351464676+0.932509420117921i</v>
      </c>
      <c r="I721" s="57" t="str">
        <f t="shared" si="198"/>
        <v>15.1828002462745-2370.21307701547i</v>
      </c>
      <c r="K721" s="57" t="str">
        <f t="shared" si="199"/>
        <v>0.0727247949724374-0.000422475732301397i</v>
      </c>
      <c r="L721" s="57" t="str">
        <f t="shared" si="200"/>
        <v>0.000125-38.4891581136351i</v>
      </c>
      <c r="M721" s="57" t="str">
        <f t="shared" si="201"/>
        <v>0.0015-18.5543479538679i</v>
      </c>
      <c r="N721" s="57">
        <f t="shared" si="202"/>
        <v>89.745752110769232</v>
      </c>
      <c r="O721" s="57">
        <f t="shared" si="203"/>
        <v>83.18265624169625</v>
      </c>
      <c r="P721" s="371">
        <f t="shared" si="204"/>
        <v>83.18265624169625</v>
      </c>
      <c r="Q721" s="371">
        <f t="shared" si="205"/>
        <v>-90.254247889230768</v>
      </c>
      <c r="R721" s="12">
        <f t="shared" si="206"/>
        <v>89.745752110769232</v>
      </c>
      <c r="S721" s="57">
        <f t="shared" si="207"/>
        <v>1.303612575397162E-2</v>
      </c>
      <c r="T721" s="12">
        <f t="shared" si="190"/>
        <v>83.18265624169625</v>
      </c>
    </row>
    <row r="722" spans="1:20" x14ac:dyDescent="0.25">
      <c r="A722" s="57">
        <f t="shared" si="191"/>
        <v>82.219645696339498</v>
      </c>
      <c r="B722" s="12">
        <f t="shared" si="208"/>
        <v>13.085663031836711</v>
      </c>
      <c r="C722" s="57" t="str">
        <f t="shared" si="192"/>
        <v>-64.0126750576545-14370.8101226771i</v>
      </c>
      <c r="D722" s="57" t="str">
        <f t="shared" si="193"/>
        <v>3.89999999340893-2432.50881815757i</v>
      </c>
      <c r="E722" s="57" t="str">
        <f t="shared" si="194"/>
        <v>162.469104232505-0.0367761627051798i</v>
      </c>
      <c r="F722" s="57" t="str">
        <f t="shared" si="195"/>
        <v>3.83983983601224-5072.79929088002i</v>
      </c>
      <c r="G722" s="57" t="str">
        <f t="shared" si="196"/>
        <v>0.999999999003187-0.0000315723439159227i</v>
      </c>
      <c r="H722" s="57" t="str">
        <f t="shared" si="197"/>
        <v>165.000354140886+0.936052961922793i</v>
      </c>
      <c r="I722" s="57" t="str">
        <f t="shared" si="198"/>
        <v>15.1828003636539-2361.24032573383i</v>
      </c>
      <c r="K722" s="57" t="str">
        <f t="shared" si="199"/>
        <v>0.0727247761063761-0.000424081029012889i</v>
      </c>
      <c r="L722" s="57" t="str">
        <f t="shared" si="200"/>
        <v>0.000125-38.3434529922645i</v>
      </c>
      <c r="M722" s="57" t="str">
        <f t="shared" si="201"/>
        <v>0.0015-18.4841083421676i</v>
      </c>
      <c r="N722" s="57">
        <f t="shared" si="202"/>
        <v>89.744786005232726</v>
      </c>
      <c r="O722" s="57">
        <f t="shared" si="203"/>
        <v>83.149711193011228</v>
      </c>
      <c r="P722" s="371">
        <f t="shared" si="204"/>
        <v>83.149711193011228</v>
      </c>
      <c r="Q722" s="371">
        <f t="shared" si="205"/>
        <v>-90.255213994767274</v>
      </c>
      <c r="R722" s="12">
        <f t="shared" si="206"/>
        <v>89.744786005232726</v>
      </c>
      <c r="S722" s="57">
        <f t="shared" si="207"/>
        <v>1.3085663031836711E-2</v>
      </c>
      <c r="T722" s="12">
        <f t="shared" si="190"/>
        <v>83.149711193011228</v>
      </c>
    </row>
    <row r="723" spans="1:20" x14ac:dyDescent="0.25">
      <c r="A723" s="57">
        <f t="shared" si="191"/>
        <v>82.532080349985591</v>
      </c>
      <c r="B723" s="12">
        <f t="shared" si="208"/>
        <v>13.135388551357691</v>
      </c>
      <c r="C723" s="57" t="str">
        <f t="shared" si="192"/>
        <v>-64.0126551631589-14316.4046626347i</v>
      </c>
      <c r="D723" s="57" t="str">
        <f t="shared" si="193"/>
        <v>3.89999999335874-2423.30027832076i</v>
      </c>
      <c r="E723" s="57" t="str">
        <f t="shared" si="194"/>
        <v>162.469100937659-0.0369158894843701i</v>
      </c>
      <c r="F723" s="57" t="str">
        <f t="shared" si="195"/>
        <v>3.83983983598309-5053.59562841516i</v>
      </c>
      <c r="G723" s="57" t="str">
        <f t="shared" si="196"/>
        <v>0.999999998995597-0.0000316923188225626i</v>
      </c>
      <c r="H723" s="57" t="str">
        <f t="shared" si="197"/>
        <v>165.000356837475+0.939609969255274i</v>
      </c>
      <c r="I723" s="57" t="str">
        <f t="shared" si="198"/>
        <v>15.182800481927-2352.30154168702i</v>
      </c>
      <c r="K723" s="57" t="str">
        <f t="shared" si="199"/>
        <v>0.0727247570966698-0.000425692424580906i</v>
      </c>
      <c r="L723" s="57" t="str">
        <f t="shared" si="200"/>
        <v>0.000125-38.198299454338i</v>
      </c>
      <c r="M723" s="57" t="str">
        <f t="shared" si="201"/>
        <v>0.0015-18.4141346305715i</v>
      </c>
      <c r="N723" s="57">
        <f t="shared" si="202"/>
        <v>89.743816228912166</v>
      </c>
      <c r="O723" s="57">
        <f t="shared" si="203"/>
        <v>83.116766135023511</v>
      </c>
      <c r="P723" s="371">
        <f t="shared" si="204"/>
        <v>83.116766135023511</v>
      </c>
      <c r="Q723" s="371">
        <f t="shared" si="205"/>
        <v>-90.256183771087834</v>
      </c>
      <c r="R723" s="12">
        <f t="shared" si="206"/>
        <v>89.743816228912166</v>
      </c>
      <c r="S723" s="57">
        <f t="shared" si="207"/>
        <v>1.3135388551357692E-2</v>
      </c>
      <c r="T723" s="12">
        <f t="shared" si="190"/>
        <v>83.116766135023511</v>
      </c>
    </row>
    <row r="724" spans="1:20" x14ac:dyDescent="0.25">
      <c r="A724" s="57">
        <f t="shared" si="191"/>
        <v>82.845702255315544</v>
      </c>
      <c r="B724" s="12">
        <f t="shared" si="208"/>
        <v>13.18530302785285</v>
      </c>
      <c r="C724" s="57" t="str">
        <f t="shared" si="192"/>
        <v>-64.0126351171905-14262.2051488817i</v>
      </c>
      <c r="D724" s="57" t="str">
        <f t="shared" si="193"/>
        <v>3.89999999330817-2414.12659847202i</v>
      </c>
      <c r="E724" s="57" t="str">
        <f t="shared" si="194"/>
        <v>162.469097617727-0.037056146966265i</v>
      </c>
      <c r="F724" s="57" t="str">
        <f t="shared" si="195"/>
        <v>3.83983983595372-5034.46466362003i</v>
      </c>
      <c r="G724" s="57" t="str">
        <f t="shared" si="196"/>
        <v>0.999999998987949-0.0000318127496338451i</v>
      </c>
      <c r="H724" s="57" t="str">
        <f t="shared" si="197"/>
        <v>165.000359554597+0.943180493285166i</v>
      </c>
      <c r="I724" s="57" t="str">
        <f t="shared" si="198"/>
        <v>15.1828006011007-2343.39659628761i</v>
      </c>
      <c r="K724" s="57" t="str">
        <f t="shared" si="199"/>
        <v>0.0727247379422253-0.000427309942166568i</v>
      </c>
      <c r="L724" s="57" t="str">
        <f t="shared" si="200"/>
        <v>0.000125-38.0536954117732i</v>
      </c>
      <c r="M724" s="57" t="str">
        <f t="shared" si="201"/>
        <v>0.0015-18.344425812484i</v>
      </c>
      <c r="N724" s="57">
        <f t="shared" si="202"/>
        <v>89.742842767863394</v>
      </c>
      <c r="O724" s="57">
        <f t="shared" si="203"/>
        <v>83.083821067662328</v>
      </c>
      <c r="P724" s="371">
        <f t="shared" si="204"/>
        <v>83.083821067662328</v>
      </c>
      <c r="Q724" s="371">
        <f t="shared" si="205"/>
        <v>-90.257157232136606</v>
      </c>
      <c r="R724" s="12">
        <f t="shared" si="206"/>
        <v>89.742842767863394</v>
      </c>
      <c r="S724" s="57">
        <f t="shared" si="207"/>
        <v>1.3185303027852851E-2</v>
      </c>
      <c r="T724" s="12">
        <f t="shared" si="190"/>
        <v>83.083821067662328</v>
      </c>
    </row>
    <row r="725" spans="1:20" x14ac:dyDescent="0.25">
      <c r="A725" s="57">
        <f t="shared" si="191"/>
        <v>83.16051592388574</v>
      </c>
      <c r="B725" s="12">
        <f t="shared" si="208"/>
        <v>13.235407179358692</v>
      </c>
      <c r="C725" s="57" t="str">
        <f t="shared" si="192"/>
        <v>-64.0126149185962-14208.2108017399i</v>
      </c>
      <c r="D725" s="57" t="str">
        <f t="shared" si="193"/>
        <v>3.89999999325721-2404.98764664487i</v>
      </c>
      <c r="E725" s="57" t="str">
        <f t="shared" si="194"/>
        <v>162.469094272518-0.037196937164577i</v>
      </c>
      <c r="F725" s="57" t="str">
        <f t="shared" si="195"/>
        <v>3.83983983592414-5015.40612128928i</v>
      </c>
      <c r="G725" s="57" t="str">
        <f t="shared" si="196"/>
        <v>0.999999998980243-0.0000319336380822075i</v>
      </c>
      <c r="H725" s="57" t="str">
        <f t="shared" si="197"/>
        <v>165.000362292408+0.946764585376709i</v>
      </c>
      <c r="I725" s="57" t="str">
        <f t="shared" si="198"/>
        <v>15.1828007211819-2334.52536143497i</v>
      </c>
      <c r="K725" s="57" t="str">
        <f t="shared" si="199"/>
        <v>0.072724718641941-0.000428933605018834i</v>
      </c>
      <c r="L725" s="57" t="str">
        <f t="shared" si="200"/>
        <v>0.000125-37.9096387843925i</v>
      </c>
      <c r="M725" s="57" t="str">
        <f t="shared" si="201"/>
        <v>0.0015-18.2749808851206i</v>
      </c>
      <c r="N725" s="57">
        <f t="shared" si="202"/>
        <v>89.741865608089242</v>
      </c>
      <c r="O725" s="57">
        <f t="shared" si="203"/>
        <v>83.050875990856312</v>
      </c>
      <c r="P725" s="371">
        <f t="shared" si="204"/>
        <v>83.050875990856312</v>
      </c>
      <c r="Q725" s="371">
        <f t="shared" si="205"/>
        <v>-90.258134391910758</v>
      </c>
      <c r="R725" s="12">
        <f t="shared" si="206"/>
        <v>89.741865608089242</v>
      </c>
      <c r="S725" s="57">
        <f t="shared" si="207"/>
        <v>1.3235407179358692E-2</v>
      </c>
      <c r="T725" s="12">
        <f t="shared" si="190"/>
        <v>83.050875990856312</v>
      </c>
    </row>
    <row r="726" spans="1:20" x14ac:dyDescent="0.25">
      <c r="A726" s="57">
        <f t="shared" si="191"/>
        <v>83.476525884396509</v>
      </c>
      <c r="B726" s="12">
        <f t="shared" si="208"/>
        <v>13.285701726640255</v>
      </c>
      <c r="C726" s="57" t="str">
        <f t="shared" si="192"/>
        <v>-64.0125945662153-14154.4208444826i</v>
      </c>
      <c r="D726" s="57" t="str">
        <f t="shared" si="193"/>
        <v>3.89999999320588-2395.88329137244i</v>
      </c>
      <c r="E726" s="57" t="str">
        <f t="shared" si="194"/>
        <v>162.469090901839-0.037338262100636i</v>
      </c>
      <c r="F726" s="57" t="str">
        <f t="shared" si="195"/>
        <v>3.83983983589432-4996.41972725938i</v>
      </c>
      <c r="G726" s="57" t="str">
        <f t="shared" si="196"/>
        <v>0.999999998972478-0.0000320549859066711i</v>
      </c>
      <c r="H726" s="57" t="str">
        <f t="shared" si="197"/>
        <v>165.000365051065+0.950362297089348i</v>
      </c>
      <c r="I726" s="57" t="str">
        <f t="shared" si="198"/>
        <v>15.1828008421775-2325.68770951339i</v>
      </c>
      <c r="K726" s="57" t="str">
        <f t="shared" si="199"/>
        <v>0.0727246991947065-0.000430563436474841i</v>
      </c>
      <c r="L726" s="57" t="str">
        <f t="shared" si="200"/>
        <v>0.000125-37.7661274998929i</v>
      </c>
      <c r="M726" s="57" t="str">
        <f t="shared" si="201"/>
        <v>0.0015-18.2057988494925i</v>
      </c>
      <c r="N726" s="57">
        <f t="shared" si="202"/>
        <v>89.740884735539439</v>
      </c>
      <c r="O726" s="57">
        <f t="shared" si="203"/>
        <v>83.0179309045336</v>
      </c>
      <c r="P726" s="371">
        <f t="shared" si="204"/>
        <v>83.0179309045336</v>
      </c>
      <c r="Q726" s="371">
        <f t="shared" si="205"/>
        <v>-90.259115264460561</v>
      </c>
      <c r="R726" s="12">
        <f t="shared" si="206"/>
        <v>89.740884735539439</v>
      </c>
      <c r="S726" s="57">
        <f t="shared" si="207"/>
        <v>1.3285701726640255E-2</v>
      </c>
      <c r="T726" s="12">
        <f t="shared" si="190"/>
        <v>83.0179309045336</v>
      </c>
    </row>
    <row r="727" spans="1:20" x14ac:dyDescent="0.25">
      <c r="A727" s="57">
        <f t="shared" si="191"/>
        <v>83.793736682757213</v>
      </c>
      <c r="B727" s="12">
        <f t="shared" si="208"/>
        <v>13.336187393201488</v>
      </c>
      <c r="C727" s="57" t="str">
        <f t="shared" si="192"/>
        <v>-64.0125740588742-14100.834503323i</v>
      </c>
      <c r="D727" s="57" t="str">
        <f t="shared" si="193"/>
        <v>3.89999999315413-2386.8134016855i</v>
      </c>
      <c r="E727" s="57" t="str">
        <f t="shared" si="194"/>
        <v>162.469087505497-0.0374801238033964i</v>
      </c>
      <c r="F727" s="57" t="str">
        <f t="shared" si="195"/>
        <v>3.83983983586428-4977.50520840467i</v>
      </c>
      <c r="G727" s="57" t="str">
        <f t="shared" si="196"/>
        <v>0.999999998964654-0.0000321767948528647i</v>
      </c>
      <c r="H727" s="57" t="str">
        <f t="shared" si="197"/>
        <v>165.000367830728+0.953973680178449i</v>
      </c>
      <c r="I727" s="57" t="str">
        <f t="shared" si="198"/>
        <v>15.1828009640943-2316.88351339031i</v>
      </c>
      <c r="K727" s="57" t="str">
        <f t="shared" si="199"/>
        <v>0.0727246795994027-0.000432199459960229i</v>
      </c>
      <c r="L727" s="57" t="str">
        <f t="shared" si="200"/>
        <v>0.000125-37.6231594938165i</v>
      </c>
      <c r="M727" s="57" t="str">
        <f t="shared" si="201"/>
        <v>0.0015-18.136878710393i</v>
      </c>
      <c r="N727" s="57">
        <f t="shared" si="202"/>
        <v>89.73990013611035</v>
      </c>
      <c r="O727" s="57">
        <f t="shared" si="203"/>
        <v>82.984985808621602</v>
      </c>
      <c r="P727" s="371">
        <f t="shared" si="204"/>
        <v>82.984985808621602</v>
      </c>
      <c r="Q727" s="371">
        <f t="shared" si="205"/>
        <v>-90.26009986388965</v>
      </c>
      <c r="R727" s="12">
        <f t="shared" si="206"/>
        <v>89.73990013611035</v>
      </c>
      <c r="S727" s="57">
        <f t="shared" si="207"/>
        <v>1.3336187393201488E-2</v>
      </c>
      <c r="T727" s="12">
        <f t="shared" si="190"/>
        <v>82.984985808621602</v>
      </c>
    </row>
    <row r="728" spans="1:20" x14ac:dyDescent="0.25">
      <c r="A728" s="57">
        <f t="shared" si="191"/>
        <v>84.112152882151705</v>
      </c>
      <c r="B728" s="12">
        <f t="shared" si="208"/>
        <v>13.386864905295655</v>
      </c>
      <c r="C728" s="57" t="str">
        <f t="shared" si="192"/>
        <v>-64.0125533953936-14047.4510074038i</v>
      </c>
      <c r="D728" s="57" t="str">
        <f t="shared" si="193"/>
        <v>3.89999999310201-2377.77784711066i</v>
      </c>
      <c r="E728" s="57" t="str">
        <f t="shared" si="194"/>
        <v>162.469084083296-0.0376225243095086i</v>
      </c>
      <c r="F728" s="57" t="str">
        <f t="shared" si="195"/>
        <v>3.83983983583401-4958.66229263345i</v>
      </c>
      <c r="G728" s="57" t="str">
        <f t="shared" si="196"/>
        <v>0.99999999895677-0.000032299066673051i</v>
      </c>
      <c r="H728" s="57" t="str">
        <f t="shared" si="197"/>
        <v>165.000370631558+0.957598786596075i</v>
      </c>
      <c r="I728" s="57" t="str">
        <f t="shared" si="198"/>
        <v>15.1828010869395-2308.11264641442i</v>
      </c>
      <c r="K728" s="57" t="str">
        <f t="shared" si="199"/>
        <v>0.0727246598549021-0.00043384169898949i</v>
      </c>
      <c r="L728" s="57" t="str">
        <f t="shared" si="200"/>
        <v>0.000125-37.4807327095203i</v>
      </c>
      <c r="M728" s="57" t="str">
        <f t="shared" si="201"/>
        <v>0.0015-18.0682194763827i</v>
      </c>
      <c r="N728" s="57">
        <f t="shared" si="202"/>
        <v>89.738911795644881</v>
      </c>
      <c r="O728" s="57">
        <f t="shared" si="203"/>
        <v>82.952040703047416</v>
      </c>
      <c r="P728" s="371">
        <f t="shared" si="204"/>
        <v>82.952040703047416</v>
      </c>
      <c r="Q728" s="371">
        <f t="shared" si="205"/>
        <v>-90.261088204355119</v>
      </c>
      <c r="R728" s="12">
        <f t="shared" si="206"/>
        <v>89.738911795644881</v>
      </c>
      <c r="S728" s="57">
        <f t="shared" si="207"/>
        <v>1.3386864905295654E-2</v>
      </c>
      <c r="T728" s="12">
        <f t="shared" si="190"/>
        <v>82.952040703047416</v>
      </c>
    </row>
    <row r="729" spans="1:20" x14ac:dyDescent="0.25">
      <c r="A729" s="57">
        <f t="shared" si="191"/>
        <v>84.431779063103875</v>
      </c>
      <c r="B729" s="12">
        <f t="shared" si="208"/>
        <v>13.437734991935779</v>
      </c>
      <c r="C729" s="57" t="str">
        <f t="shared" si="192"/>
        <v>-64.0125325745864-13994.2695887855i</v>
      </c>
      <c r="D729" s="57" t="str">
        <f t="shared" si="193"/>
        <v>3.8999999930495-2368.77649766843i</v>
      </c>
      <c r="E729" s="57" t="str">
        <f t="shared" si="194"/>
        <v>162.469080635039-0.0377654656633258i</v>
      </c>
      <c r="F729" s="57" t="str">
        <f t="shared" si="195"/>
        <v>3.8398398358035-4939.89070888406i</v>
      </c>
      <c r="G729" s="57" t="str">
        <f t="shared" si="196"/>
        <v>0.999999998948827-0.000032421803126151i</v>
      </c>
      <c r="H729" s="57" t="str">
        <f t="shared" si="197"/>
        <v>165.000373453713+0.961237668491698i</v>
      </c>
      <c r="I729" s="57" t="str">
        <f t="shared" si="198"/>
        <v>15.18280121072-2299.37498241382i</v>
      </c>
      <c r="K729" s="57" t="str">
        <f t="shared" si="199"/>
        <v>0.0727246399600698-0.000435490177166304i</v>
      </c>
      <c r="L729" s="57" t="str">
        <f t="shared" si="200"/>
        <v>0.000125-37.3388450981474i</v>
      </c>
      <c r="M729" s="57" t="str">
        <f t="shared" si="201"/>
        <v>0.0015-17.9998201597756i</v>
      </c>
      <c r="N729" s="57">
        <f t="shared" si="202"/>
        <v>89.737919699932121</v>
      </c>
      <c r="O729" s="57">
        <f t="shared" si="203"/>
        <v>82.919095587737502</v>
      </c>
      <c r="P729" s="371">
        <f t="shared" si="204"/>
        <v>82.919095587737502</v>
      </c>
      <c r="Q729" s="371">
        <f t="shared" si="205"/>
        <v>-90.262080300067879</v>
      </c>
      <c r="R729" s="12">
        <f t="shared" si="206"/>
        <v>89.737919699932121</v>
      </c>
      <c r="S729" s="57">
        <f t="shared" si="207"/>
        <v>1.3437734991935778E-2</v>
      </c>
      <c r="T729" s="12">
        <f t="shared" si="190"/>
        <v>82.919095587737502</v>
      </c>
    </row>
    <row r="730" spans="1:20" x14ac:dyDescent="0.25">
      <c r="A730" s="57">
        <f t="shared" si="191"/>
        <v>84.752619823543668</v>
      </c>
      <c r="B730" s="12">
        <f t="shared" si="208"/>
        <v>13.488798384905134</v>
      </c>
      <c r="C730" s="57" t="str">
        <f t="shared" si="192"/>
        <v>-64.0125115952533-13941.2894824355i</v>
      </c>
      <c r="D730" s="57" t="str">
        <f t="shared" si="193"/>
        <v>3.89999999299656-2359.80922387138i</v>
      </c>
      <c r="E730" s="57" t="str">
        <f t="shared" si="194"/>
        <v>162.469077160528-0.0379089499169344i</v>
      </c>
      <c r="F730" s="57" t="str">
        <f t="shared" si="195"/>
        <v>3.83983983577277-4921.19018712096i</v>
      </c>
      <c r="G730" s="57" t="str">
        <f t="shared" si="196"/>
        <v>0.999999998940823-0.0000325450059777699i</v>
      </c>
      <c r="H730" s="57" t="str">
        <f t="shared" si="197"/>
        <v>165.000376297359+0.964890378212982i</v>
      </c>
      <c r="I730" s="57" t="str">
        <f t="shared" si="198"/>
        <v>15.1828013354431-2290.67039569432i</v>
      </c>
      <c r="K730" s="57" t="str">
        <f t="shared" si="199"/>
        <v>0.0727246199137599-0.000437144918183848i</v>
      </c>
      <c r="L730" s="57" t="str">
        <f t="shared" si="200"/>
        <v>0.000125-37.1974946185967i</v>
      </c>
      <c r="M730" s="57" t="str">
        <f t="shared" si="201"/>
        <v>0.0015-17.9316797766244i</v>
      </c>
      <c r="N730" s="57">
        <f t="shared" si="202"/>
        <v>89.736923834707213</v>
      </c>
      <c r="O730" s="57">
        <f t="shared" si="203"/>
        <v>82.886150462617621</v>
      </c>
      <c r="P730" s="371">
        <f t="shared" si="204"/>
        <v>82.886150462617621</v>
      </c>
      <c r="Q730" s="371">
        <f t="shared" si="205"/>
        <v>-90.263076165292787</v>
      </c>
      <c r="R730" s="12">
        <f t="shared" si="206"/>
        <v>89.736923834707213</v>
      </c>
      <c r="S730" s="57">
        <f t="shared" si="207"/>
        <v>1.3488798384905135E-2</v>
      </c>
      <c r="T730" s="12">
        <f t="shared" si="190"/>
        <v>82.886150462617621</v>
      </c>
    </row>
    <row r="731" spans="1:20" x14ac:dyDescent="0.25">
      <c r="A731" s="57">
        <f t="shared" si="191"/>
        <v>85.074679778873147</v>
      </c>
      <c r="B731" s="12">
        <f t="shared" si="208"/>
        <v>13.540055818767774</v>
      </c>
      <c r="C731" s="57" t="str">
        <f t="shared" si="192"/>
        <v>-64.0124904561899-13888.5099262173i</v>
      </c>
      <c r="D731" s="57" t="str">
        <f t="shared" si="193"/>
        <v>3.89999999294324-2350.87589672226i</v>
      </c>
      <c r="E731" s="57" t="str">
        <f t="shared" si="194"/>
        <v>162.469073659563-0.0380529791301825i</v>
      </c>
      <c r="F731" s="57" t="str">
        <f t="shared" si="195"/>
        <v>3.83983983574181-4902.56045833086i</v>
      </c>
      <c r="G731" s="57" t="str">
        <f t="shared" si="196"/>
        <v>0.999999998932757-0.0000326686770002219i</v>
      </c>
      <c r="H731" s="57" t="str">
        <f t="shared" si="197"/>
        <v>165.000379162656+0.96855696830652i</v>
      </c>
      <c r="I731" s="57" t="str">
        <f t="shared" si="198"/>
        <v>15.1828014611159-2281.99876103746i</v>
      </c>
      <c r="K731" s="57" t="str">
        <f t="shared" si="199"/>
        <v>0.0727245997148205-0.000438805945825185i</v>
      </c>
      <c r="L731" s="57" t="str">
        <f t="shared" si="200"/>
        <v>0.000125-37.0566792374941i</v>
      </c>
      <c r="M731" s="57" t="str">
        <f t="shared" si="201"/>
        <v>0.0015-17.8637973467069i</v>
      </c>
      <c r="N731" s="57">
        <f t="shared" si="202"/>
        <v>89.735924185651228</v>
      </c>
      <c r="O731" s="57">
        <f t="shared" si="203"/>
        <v>82.85320532761321</v>
      </c>
      <c r="P731" s="371">
        <f t="shared" si="204"/>
        <v>82.85320532761321</v>
      </c>
      <c r="Q731" s="371">
        <f t="shared" si="205"/>
        <v>-90.264075814348772</v>
      </c>
      <c r="R731" s="12">
        <f t="shared" si="206"/>
        <v>89.735924185651228</v>
      </c>
      <c r="S731" s="57">
        <f t="shared" si="207"/>
        <v>1.3540055818767775E-2</v>
      </c>
      <c r="T731" s="12">
        <f t="shared" si="190"/>
        <v>82.85320532761321</v>
      </c>
    </row>
    <row r="732" spans="1:20" x14ac:dyDescent="0.25">
      <c r="A732" s="57">
        <f t="shared" si="191"/>
        <v>85.397963562032857</v>
      </c>
      <c r="B732" s="12">
        <f t="shared" si="208"/>
        <v>13.591508030879092</v>
      </c>
      <c r="C732" s="57" t="str">
        <f t="shared" si="192"/>
        <v>-64.0124691561767-13835.9301608791i</v>
      </c>
      <c r="D732" s="57" t="str">
        <f t="shared" si="193"/>
        <v>3.89999999288951-2341.97638771215i</v>
      </c>
      <c r="E732" s="57" t="str">
        <f t="shared" si="194"/>
        <v>162.469070131943-0.0381975553707057i</v>
      </c>
      <c r="F732" s="57" t="str">
        <f t="shared" si="195"/>
        <v>3.83983983571059-4884.00125451886i</v>
      </c>
      <c r="G732" s="57" t="str">
        <f t="shared" si="196"/>
        <v>0.999999998924631-0.0000327928179725562i</v>
      </c>
      <c r="H732" s="57" t="str">
        <f t="shared" si="197"/>
        <v>165.000382049772+0.972237491518577i</v>
      </c>
      <c r="I732" s="57" t="str">
        <f t="shared" si="198"/>
        <v>15.1828015877456-2273.35995369893i</v>
      </c>
      <c r="K732" s="57" t="str">
        <f t="shared" si="199"/>
        <v>0.0727245793620884-0.000440473283963538i</v>
      </c>
      <c r="L732" s="57" t="str">
        <f t="shared" si="200"/>
        <v>0.000125-36.9163969291634i</v>
      </c>
      <c r="M732" s="57" t="str">
        <f t="shared" si="201"/>
        <v>0.0015-17.7961718935116i</v>
      </c>
      <c r="N732" s="57">
        <f t="shared" si="202"/>
        <v>89.734920738390798</v>
      </c>
      <c r="O732" s="57">
        <f t="shared" si="203"/>
        <v>82.82026018264888</v>
      </c>
      <c r="P732" s="371">
        <f t="shared" si="204"/>
        <v>82.82026018264888</v>
      </c>
      <c r="Q732" s="371">
        <f t="shared" si="205"/>
        <v>-90.265079261609202</v>
      </c>
      <c r="R732" s="12">
        <f t="shared" si="206"/>
        <v>89.734920738390798</v>
      </c>
      <c r="S732" s="57">
        <f t="shared" si="207"/>
        <v>1.3591508030879093E-2</v>
      </c>
      <c r="T732" s="12">
        <f t="shared" si="190"/>
        <v>82.82026018264888</v>
      </c>
    </row>
    <row r="733" spans="1:20" x14ac:dyDescent="0.25">
      <c r="A733" s="57">
        <f t="shared" si="191"/>
        <v>85.722475823568601</v>
      </c>
      <c r="B733" s="12">
        <f t="shared" si="208"/>
        <v>13.643155761396434</v>
      </c>
      <c r="C733" s="57" t="str">
        <f t="shared" si="192"/>
        <v>-64.0124476939907-13783.5494300434i</v>
      </c>
      <c r="D733" s="57" t="str">
        <f t="shared" si="193"/>
        <v>3.89999999283536-2333.11056881864i</v>
      </c>
      <c r="E733" s="57" t="str">
        <f t="shared" si="194"/>
        <v>162.469066577464-0.0383426807139548i</v>
      </c>
      <c r="F733" s="57" t="str">
        <f t="shared" si="195"/>
        <v>3.83983983567915-4865.51230870459i</v>
      </c>
      <c r="G733" s="57" t="str">
        <f t="shared" si="196"/>
        <v>0.999999998916443-0.0000329174306805824i</v>
      </c>
      <c r="H733" s="57" t="str">
        <f t="shared" si="197"/>
        <v>165.000384958872+0.975932000795891i</v>
      </c>
      <c r="I733" s="57" t="str">
        <f t="shared" si="198"/>
        <v>15.1828017153396-2264.75384940655i</v>
      </c>
      <c r="K733" s="57" t="str">
        <f t="shared" si="199"/>
        <v>0.0727245588543934-0.000442146956562699i</v>
      </c>
      <c r="L733" s="57" t="str">
        <f t="shared" si="200"/>
        <v>0.000125-36.776645675596i</v>
      </c>
      <c r="M733" s="57" t="str">
        <f t="shared" si="201"/>
        <v>0.0015-17.7288024442235i</v>
      </c>
      <c r="N733" s="57">
        <f t="shared" si="202"/>
        <v>89.733913478498025</v>
      </c>
      <c r="O733" s="57">
        <f t="shared" si="203"/>
        <v>82.787315027648816</v>
      </c>
      <c r="P733" s="371">
        <f t="shared" si="204"/>
        <v>82.787315027648816</v>
      </c>
      <c r="Q733" s="371">
        <f t="shared" si="205"/>
        <v>-90.266086521501975</v>
      </c>
      <c r="R733" s="12">
        <f t="shared" si="206"/>
        <v>89.733913478498025</v>
      </c>
      <c r="S733" s="57">
        <f t="shared" si="207"/>
        <v>1.3643155761396434E-2</v>
      </c>
      <c r="T733" s="12">
        <f t="shared" si="190"/>
        <v>82.787315027648816</v>
      </c>
    </row>
    <row r="734" spans="1:20" x14ac:dyDescent="0.25">
      <c r="A734" s="57">
        <f t="shared" si="191"/>
        <v>86.048221231698165</v>
      </c>
      <c r="B734" s="12">
        <f t="shared" si="208"/>
        <v>13.694999753289741</v>
      </c>
      <c r="C734" s="57" t="str">
        <f t="shared" si="192"/>
        <v>-64.0124260683969-13731.3669801961i</v>
      </c>
      <c r="D734" s="57" t="str">
        <f t="shared" si="193"/>
        <v>3.8999999927808-2324.27831250395i</v>
      </c>
      <c r="E734" s="57" t="str">
        <f t="shared" si="194"/>
        <v>162.469062995923-0.0384883572432372i</v>
      </c>
      <c r="F734" s="57" t="str">
        <f t="shared" si="195"/>
        <v>3.83983983564748-4847.09335491834i</v>
      </c>
      <c r="G734" s="57" t="str">
        <f t="shared" si="196"/>
        <v>0.999999998908192-0.000033042516916896i</v>
      </c>
      <c r="H734" s="57" t="str">
        <f t="shared" si="197"/>
        <v>165.000387890123+0.979640549286379i</v>
      </c>
      <c r="I734" s="57" t="str">
        <f t="shared" si="198"/>
        <v>15.1828018439051-2256.18032435863i</v>
      </c>
      <c r="K734" s="57" t="str">
        <f t="shared" si="199"/>
        <v>0.0727245381905558-0.000443826987677319i</v>
      </c>
      <c r="L734" s="57" t="str">
        <f t="shared" si="200"/>
        <v>0.000125-36.6374234664236i</v>
      </c>
      <c r="M734" s="57" t="str">
        <f t="shared" si="201"/>
        <v>0.0015-17.6616880297106i</v>
      </c>
      <c r="N734" s="57">
        <f t="shared" si="202"/>
        <v>89.732902391490271</v>
      </c>
      <c r="O734" s="57">
        <f t="shared" si="203"/>
        <v>82.754369862536791</v>
      </c>
      <c r="P734" s="371">
        <f t="shared" si="204"/>
        <v>82.754369862536791</v>
      </c>
      <c r="Q734" s="371">
        <f t="shared" si="205"/>
        <v>-90.267097608509729</v>
      </c>
      <c r="R734" s="12">
        <f t="shared" si="206"/>
        <v>89.732902391490271</v>
      </c>
      <c r="S734" s="57">
        <f t="shared" si="207"/>
        <v>1.3694999753289741E-2</v>
      </c>
      <c r="T734" s="12">
        <f t="shared" si="190"/>
        <v>82.754369862536791</v>
      </c>
    </row>
    <row r="735" spans="1:20" x14ac:dyDescent="0.25">
      <c r="A735" s="57">
        <f t="shared" si="191"/>
        <v>86.375204472378613</v>
      </c>
      <c r="B735" s="12">
        <f t="shared" si="208"/>
        <v>13.747040752352243</v>
      </c>
      <c r="C735" s="57" t="str">
        <f t="shared" si="192"/>
        <v>-64.0124042781503-13679.3820606749i</v>
      </c>
      <c r="D735" s="57" t="str">
        <f t="shared" si="193"/>
        <v>3.89999999272584-2315.4794917131i</v>
      </c>
      <c r="E735" s="57" t="str">
        <f t="shared" si="194"/>
        <v>162.469059387113-0.0386345870497438i</v>
      </c>
      <c r="F735" s="57" t="str">
        <f t="shared" si="195"/>
        <v>3.83983983561555-4828.7441281973i</v>
      </c>
      <c r="G735" s="57" t="str">
        <f t="shared" si="196"/>
        <v>0.999999998899879-0.0000331680784809045i</v>
      </c>
      <c r="H735" s="57" t="str">
        <f t="shared" si="197"/>
        <v>165.000390843694+0.983363190339946i</v>
      </c>
      <c r="I735" s="57" t="str">
        <f t="shared" si="198"/>
        <v>15.1828019734496-2247.63925522213i</v>
      </c>
      <c r="K735" s="57" t="str">
        <f t="shared" si="199"/>
        <v>0.0727245173693863-0.00044551340145327i</v>
      </c>
      <c r="L735" s="57" t="str">
        <f t="shared" si="200"/>
        <v>0.000125-36.4987282988879i</v>
      </c>
      <c r="M735" s="57" t="str">
        <f t="shared" si="201"/>
        <v>0.0015-17.5948276845095i</v>
      </c>
      <c r="N735" s="57">
        <f t="shared" si="202"/>
        <v>89.731887462829903</v>
      </c>
      <c r="O735" s="57">
        <f t="shared" si="203"/>
        <v>82.72142468723564</v>
      </c>
      <c r="P735" s="371">
        <f t="shared" si="204"/>
        <v>82.72142468723564</v>
      </c>
      <c r="Q735" s="371">
        <f t="shared" si="205"/>
        <v>-90.268112537170097</v>
      </c>
      <c r="R735" s="12">
        <f t="shared" si="206"/>
        <v>89.731887462829903</v>
      </c>
      <c r="S735" s="57">
        <f t="shared" si="207"/>
        <v>1.3747040752352243E-2</v>
      </c>
      <c r="T735" s="12">
        <f t="shared" si="190"/>
        <v>82.72142468723564</v>
      </c>
    </row>
    <row r="736" spans="1:20" x14ac:dyDescent="0.25">
      <c r="A736" s="57">
        <f t="shared" si="191"/>
        <v>86.703430249373653</v>
      </c>
      <c r="B736" s="12">
        <f t="shared" si="208"/>
        <v>13.799279507211182</v>
      </c>
      <c r="C736" s="57" t="str">
        <f t="shared" si="192"/>
        <v>-64.0123823219987-13627.5939236593i</v>
      </c>
      <c r="D736" s="57" t="str">
        <f t="shared" si="193"/>
        <v>3.89999999267044-2306.7139798721i</v>
      </c>
      <c r="E736" s="57" t="str">
        <f t="shared" si="194"/>
        <v>162.469055750827-0.0387813722325688i</v>
      </c>
      <c r="F736" s="57" t="str">
        <f t="shared" si="195"/>
        <v>3.83983983558337-4810.46436458166i</v>
      </c>
      <c r="G736" s="57" t="str">
        <f t="shared" si="196"/>
        <v>0.999999998891502-0.000033294117178853i</v>
      </c>
      <c r="H736" s="57" t="str">
        <f t="shared" si="197"/>
        <v>165.000393819754+0.987099977509233i</v>
      </c>
      <c r="I736" s="57" t="str">
        <f t="shared" si="198"/>
        <v>15.1828021039804-2239.13051913088i</v>
      </c>
      <c r="K736" s="57" t="str">
        <f t="shared" si="199"/>
        <v>0.0727244963896876-0.000447206222128001i</v>
      </c>
      <c r="L736" s="57" t="str">
        <f t="shared" si="200"/>
        <v>0.000125-36.3605581778123i</v>
      </c>
      <c r="M736" s="57" t="str">
        <f t="shared" si="201"/>
        <v>0.0015-17.5282204468116i</v>
      </c>
      <c r="N736" s="57">
        <f t="shared" si="202"/>
        <v>89.730868677924136</v>
      </c>
      <c r="O736" s="57">
        <f t="shared" si="203"/>
        <v>82.688479501667757</v>
      </c>
      <c r="P736" s="371">
        <f t="shared" si="204"/>
        <v>82.688479501667757</v>
      </c>
      <c r="Q736" s="371">
        <f t="shared" si="205"/>
        <v>-90.269131322075864</v>
      </c>
      <c r="R736" s="12">
        <f t="shared" si="206"/>
        <v>89.730868677924136</v>
      </c>
      <c r="S736" s="57">
        <f t="shared" si="207"/>
        <v>1.3799279507211182E-2</v>
      </c>
      <c r="T736" s="12">
        <f t="shared" si="190"/>
        <v>82.688479501667757</v>
      </c>
    </row>
    <row r="737" spans="1:20" x14ac:dyDescent="0.25">
      <c r="A737" s="57">
        <f t="shared" si="191"/>
        <v>87.032903284321279</v>
      </c>
      <c r="B737" s="12">
        <f t="shared" si="208"/>
        <v>13.851716769338585</v>
      </c>
      <c r="C737" s="57" t="str">
        <f t="shared" si="192"/>
        <v>-64.0123601986767-13576.0018241596i</v>
      </c>
      <c r="D737" s="57" t="str">
        <f t="shared" si="193"/>
        <v>3.89999999261465-2297.98165088611i</v>
      </c>
      <c r="E737" s="57" t="str">
        <f t="shared" si="194"/>
        <v>162.469052086854-0.0389287148987243i</v>
      </c>
      <c r="F737" s="57" t="str">
        <f t="shared" si="195"/>
        <v>3.83983983555097-4792.2538011109i</v>
      </c>
      <c r="G737" s="57" t="str">
        <f t="shared" si="196"/>
        <v>0.999999998883061-0.0000334206348238506i</v>
      </c>
      <c r="H737" s="57" t="str">
        <f t="shared" si="197"/>
        <v>165.000396818475+0.990850964550395i</v>
      </c>
      <c r="I737" s="57" t="str">
        <f t="shared" si="198"/>
        <v>15.1828022355051-2230.65399368389i</v>
      </c>
      <c r="K737" s="57" t="str">
        <f t="shared" si="199"/>
        <v>0.0727244752502529-0.000448905474030869i</v>
      </c>
      <c r="L737" s="57" t="str">
        <f t="shared" si="200"/>
        <v>0.000125-36.222911115573i</v>
      </c>
      <c r="M737" s="57" t="str">
        <f t="shared" si="201"/>
        <v>0.0015-17.4618653584495i</v>
      </c>
      <c r="N737" s="57">
        <f t="shared" si="202"/>
        <v>89.729846022124747</v>
      </c>
      <c r="O737" s="57">
        <f t="shared" si="203"/>
        <v>82.655534305755054</v>
      </c>
      <c r="P737" s="371">
        <f t="shared" si="204"/>
        <v>82.655534305755054</v>
      </c>
      <c r="Q737" s="371">
        <f t="shared" si="205"/>
        <v>-90.270153977875253</v>
      </c>
      <c r="R737" s="12">
        <f t="shared" si="206"/>
        <v>89.729846022124747</v>
      </c>
      <c r="S737" s="57">
        <f t="shared" si="207"/>
        <v>1.3851716769338586E-2</v>
      </c>
      <c r="T737" s="12">
        <f t="shared" si="190"/>
        <v>82.655534305755054</v>
      </c>
    </row>
    <row r="738" spans="1:20" x14ac:dyDescent="0.25">
      <c r="A738" s="57">
        <f t="shared" si="191"/>
        <v>87.363628316801709</v>
      </c>
      <c r="B738" s="12">
        <f t="shared" si="208"/>
        <v>13.904353293062073</v>
      </c>
      <c r="C738" s="57" t="str">
        <f t="shared" si="192"/>
        <v>-64.0123379069155-13524.6050200063i</v>
      </c>
      <c r="D738" s="57" t="str">
        <f t="shared" si="193"/>
        <v>3.8999999925584-2289.28237913767i</v>
      </c>
      <c r="E738" s="57" t="str">
        <f t="shared" si="194"/>
        <v>162.469048394986-0.0390766171632422i</v>
      </c>
      <c r="F738" s="57" t="str">
        <f t="shared" si="195"/>
        <v>3.83983983551832-4774.11217581995i</v>
      </c>
      <c r="G738" s="57" t="str">
        <f t="shared" si="196"/>
        <v>0.999999998874556-0.0000335476332358959i</v>
      </c>
      <c r="H738" s="57" t="str">
        <f t="shared" si="197"/>
        <v>165.000399840031+0.994616205423871i</v>
      </c>
      <c r="I738" s="57" t="str">
        <f t="shared" si="198"/>
        <v>15.1828023680315-2222.2095569435i</v>
      </c>
      <c r="K738" s="57" t="str">
        <f t="shared" si="199"/>
        <v>0.0727244539498655-0.00045061118158348i</v>
      </c>
      <c r="L738" s="57" t="str">
        <f t="shared" si="200"/>
        <v>0.000125-36.0857851320712i</v>
      </c>
      <c r="M738" s="57" t="str">
        <f t="shared" si="201"/>
        <v>0.0015-17.3957614648829i</v>
      </c>
      <c r="N738" s="57">
        <f t="shared" si="202"/>
        <v>89.728819480727921</v>
      </c>
      <c r="O738" s="57">
        <f t="shared" si="203"/>
        <v>82.622589099418789</v>
      </c>
      <c r="P738" s="371">
        <f t="shared" si="204"/>
        <v>82.622589099418789</v>
      </c>
      <c r="Q738" s="371">
        <f t="shared" si="205"/>
        <v>-90.271180519272079</v>
      </c>
      <c r="R738" s="12">
        <f t="shared" si="206"/>
        <v>89.728819480727921</v>
      </c>
      <c r="S738" s="57">
        <f t="shared" si="207"/>
        <v>1.3904353293062072E-2</v>
      </c>
      <c r="T738" s="12">
        <f t="shared" si="190"/>
        <v>82.622589099418789</v>
      </c>
    </row>
    <row r="739" spans="1:20" x14ac:dyDescent="0.25">
      <c r="A739" s="57">
        <f t="shared" si="191"/>
        <v>87.69561010440556</v>
      </c>
      <c r="B739" s="12">
        <f t="shared" si="208"/>
        <v>13.95718983557571</v>
      </c>
      <c r="C739" s="57" t="str">
        <f t="shared" si="192"/>
        <v>-64.0123154454309-13473.4027718391i</v>
      </c>
      <c r="D739" s="57" t="str">
        <f t="shared" si="193"/>
        <v>3.89999999250174-2280.61603948482i</v>
      </c>
      <c r="E739" s="57" t="str">
        <f t="shared" si="194"/>
        <v>162.469044675009-0.0392250811491104i</v>
      </c>
      <c r="F739" s="57" t="str">
        <f t="shared" si="195"/>
        <v>3.83983983548541-4756.03922773543i</v>
      </c>
      <c r="G739" s="57" t="str">
        <f t="shared" si="196"/>
        <v>0.999999998865987-0.0000336751142419037i</v>
      </c>
      <c r="H739" s="57" t="str">
        <f t="shared" si="197"/>
        <v>165.000402884593+0.998395754295145i</v>
      </c>
      <c r="I739" s="57" t="str">
        <f t="shared" si="198"/>
        <v>15.1828025015669-2213.79708743361i</v>
      </c>
      <c r="K739" s="57" t="str">
        <f t="shared" si="199"/>
        <v>0.0727244324873006-0.000452323369300057i</v>
      </c>
      <c r="L739" s="57" t="str">
        <f t="shared" si="200"/>
        <v>0.000125-35.9491782547033i</v>
      </c>
      <c r="M739" s="57" t="str">
        <f t="shared" si="201"/>
        <v>0.0015-17.3299078151852i</v>
      </c>
      <c r="N739" s="57">
        <f t="shared" si="202"/>
        <v>89.727789038974066</v>
      </c>
      <c r="O739" s="57">
        <f t="shared" si="203"/>
        <v>82.589643882579637</v>
      </c>
      <c r="P739" s="371">
        <f t="shared" si="204"/>
        <v>82.589643882579637</v>
      </c>
      <c r="Q739" s="371">
        <f t="shared" si="205"/>
        <v>-90.272210961025934</v>
      </c>
      <c r="R739" s="12">
        <f t="shared" si="206"/>
        <v>89.727789038974066</v>
      </c>
      <c r="S739" s="57">
        <f t="shared" si="207"/>
        <v>1.3957189835575709E-2</v>
      </c>
      <c r="T739" s="12">
        <f t="shared" si="190"/>
        <v>82.589643882579637</v>
      </c>
    </row>
    <row r="740" spans="1:20" x14ac:dyDescent="0.25">
      <c r="A740" s="57">
        <f t="shared" si="191"/>
        <v>88.0288534228023</v>
      </c>
      <c r="B740" s="12">
        <f t="shared" si="208"/>
        <v>14.010227156950897</v>
      </c>
      <c r="C740" s="57" t="str">
        <f t="shared" si="192"/>
        <v>-64.0122928129273-13422.3943430963i</v>
      </c>
      <c r="D740" s="57" t="str">
        <f t="shared" si="193"/>
        <v>3.89999999244466-2271.98250725935i</v>
      </c>
      <c r="E740" s="57" t="str">
        <f t="shared" si="194"/>
        <v>162.469040926709-0.0393741089873347i</v>
      </c>
      <c r="F740" s="57" t="str">
        <f t="shared" si="195"/>
        <v>3.83983983545225-4738.03469687192i</v>
      </c>
      <c r="G740" s="57" t="str">
        <f t="shared" si="196"/>
        <v>0.999999998857352-0.0000338030796757311i</v>
      </c>
      <c r="H740" s="57" t="str">
        <f t="shared" si="197"/>
        <v>165.00040595234+1.00218966553556i</v>
      </c>
      <c r="I740" s="57" t="str">
        <f t="shared" si="198"/>
        <v>15.182802636119-2205.41646413809i</v>
      </c>
      <c r="K740" s="57" t="str">
        <f t="shared" si="199"/>
        <v>0.0727244108613225-0.000454042061787767i</v>
      </c>
      <c r="L740" s="57" t="str">
        <f t="shared" si="200"/>
        <v>0.000125-35.8130885183336i</v>
      </c>
      <c r="M740" s="57" t="str">
        <f t="shared" si="201"/>
        <v>0.0015-17.2643034620295i</v>
      </c>
      <c r="N740" s="57">
        <f t="shared" si="202"/>
        <v>89.726754682047542</v>
      </c>
      <c r="O740" s="57">
        <f t="shared" si="203"/>
        <v>82.556698655157447</v>
      </c>
      <c r="P740" s="371">
        <f t="shared" si="204"/>
        <v>82.556698655157447</v>
      </c>
      <c r="Q740" s="371">
        <f t="shared" si="205"/>
        <v>-90.273245317952458</v>
      </c>
      <c r="R740" s="12">
        <f t="shared" si="206"/>
        <v>89.726754682047542</v>
      </c>
      <c r="S740" s="57">
        <f t="shared" si="207"/>
        <v>1.4010227156950897E-2</v>
      </c>
      <c r="T740" s="12">
        <f t="shared" si="190"/>
        <v>82.556698655157447</v>
      </c>
    </row>
    <row r="741" spans="1:20" x14ac:dyDescent="0.25">
      <c r="A741" s="57">
        <f t="shared" si="191"/>
        <v>88.363363065808954</v>
      </c>
      <c r="B741" s="12">
        <f t="shared" si="208"/>
        <v>14.063466020147311</v>
      </c>
      <c r="C741" s="57" t="str">
        <f t="shared" si="192"/>
        <v>-64.0122700081082-13371.5790000048i</v>
      </c>
      <c r="D741" s="57" t="str">
        <f t="shared" si="193"/>
        <v>3.89999999238712-2263.38165826501i</v>
      </c>
      <c r="E741" s="57" t="str">
        <f t="shared" si="194"/>
        <v>162.469037149871-0.0395237028170206i</v>
      </c>
      <c r="F741" s="57" t="str">
        <f t="shared" si="195"/>
        <v>3.83983983541884-4720.09832422819i</v>
      </c>
      <c r="G741" s="57" t="str">
        <f t="shared" si="196"/>
        <v>0.999999998848651-0.0000339315313782036i</v>
      </c>
      <c r="H741" s="57" t="str">
        <f t="shared" si="197"/>
        <v>165.000409043445+1.00599799372308i</v>
      </c>
      <c r="I741" s="57" t="str">
        <f t="shared" si="198"/>
        <v>15.1828027716958-2197.06756649879i</v>
      </c>
      <c r="K741" s="57" t="str">
        <f t="shared" si="199"/>
        <v>0.0727243890706883-0.000455767283747109i</v>
      </c>
      <c r="L741" s="57" t="str">
        <f t="shared" si="200"/>
        <v>0.000125-35.6775139652656i</v>
      </c>
      <c r="M741" s="57" t="str">
        <f t="shared" si="201"/>
        <v>0.0015-17.1989474616752i</v>
      </c>
      <c r="N741" s="57">
        <f t="shared" si="202"/>
        <v>89.725716395076489</v>
      </c>
      <c r="O741" s="57">
        <f t="shared" si="203"/>
        <v>82.523753417071845</v>
      </c>
      <c r="P741" s="371">
        <f t="shared" si="204"/>
        <v>82.523753417071845</v>
      </c>
      <c r="Q741" s="371">
        <f t="shared" si="205"/>
        <v>-90.274283604923511</v>
      </c>
      <c r="R741" s="12">
        <f t="shared" si="206"/>
        <v>89.725716395076489</v>
      </c>
      <c r="S741" s="57">
        <f t="shared" si="207"/>
        <v>1.4063466020147311E-2</v>
      </c>
      <c r="T741" s="12">
        <f t="shared" si="190"/>
        <v>82.523753417071845</v>
      </c>
    </row>
    <row r="742" spans="1:20" x14ac:dyDescent="0.25">
      <c r="A742" s="57">
        <f t="shared" si="191"/>
        <v>88.699143845459034</v>
      </c>
      <c r="B742" s="12">
        <f t="shared" si="208"/>
        <v>14.116907191023872</v>
      </c>
      <c r="C742" s="57" t="str">
        <f t="shared" si="192"/>
        <v>-64.0122470296601-13320.9560115687i</v>
      </c>
      <c r="D742" s="57" t="str">
        <f t="shared" si="193"/>
        <v>3.89999999232915-2254.81336877569i</v>
      </c>
      <c r="E742" s="57" t="str">
        <f t="shared" si="194"/>
        <v>162.469033344277-0.0396738647853373i</v>
      </c>
      <c r="F742" s="57" t="str">
        <f t="shared" si="195"/>
        <v>3.83983983538518-4702.22985178351i</v>
      </c>
      <c r="G742" s="57" t="str">
        <f t="shared" si="196"/>
        <v>0.999999998839884-0.0000340604711971422i</v>
      </c>
      <c r="H742" s="57" t="str">
        <f t="shared" si="197"/>
        <v>165.000412158086+1.00982079364306i</v>
      </c>
      <c r="I742" s="57" t="str">
        <f t="shared" si="198"/>
        <v>15.1828029083049-2188.75027441403i</v>
      </c>
      <c r="K742" s="57" t="str">
        <f t="shared" si="199"/>
        <v>0.0727243671141441-0.000457499059972225i</v>
      </c>
      <c r="L742" s="57" t="str">
        <f t="shared" si="200"/>
        <v>0.000125-35.5424526452138i</v>
      </c>
      <c r="M742" s="57" t="str">
        <f t="shared" si="201"/>
        <v>0.0015-17.1338388739541i</v>
      </c>
      <c r="N742" s="57">
        <f t="shared" si="202"/>
        <v>89.724674163132605</v>
      </c>
      <c r="O742" s="57">
        <f t="shared" si="203"/>
        <v>82.4908081682415</v>
      </c>
      <c r="P742" s="371">
        <f t="shared" si="204"/>
        <v>82.4908081682415</v>
      </c>
      <c r="Q742" s="371">
        <f t="shared" si="205"/>
        <v>-90.275325836867395</v>
      </c>
      <c r="R742" s="12">
        <f t="shared" si="206"/>
        <v>89.724674163132605</v>
      </c>
      <c r="S742" s="57">
        <f t="shared" si="207"/>
        <v>1.4116907191023872E-2</v>
      </c>
      <c r="T742" s="12">
        <f t="shared" si="190"/>
        <v>82.4908081682415</v>
      </c>
    </row>
    <row r="743" spans="1:20" x14ac:dyDescent="0.25">
      <c r="A743" s="57">
        <f t="shared" si="191"/>
        <v>89.036200592071779</v>
      </c>
      <c r="B743" s="12">
        <f t="shared" si="208"/>
        <v>14.170551438349763</v>
      </c>
      <c r="C743" s="57" t="str">
        <f t="shared" si="192"/>
        <v>-64.0122238762596-13270.5246495594i</v>
      </c>
      <c r="D743" s="57" t="str">
        <f t="shared" si="193"/>
        <v>3.89999999227075-2246.27751553368i</v>
      </c>
      <c r="E743" s="57" t="str">
        <f t="shared" si="194"/>
        <v>162.469029509709-0.0398245970475601i</v>
      </c>
      <c r="F743" s="57" t="str">
        <f t="shared" si="195"/>
        <v>3.83983983535126-4684.4290224939i</v>
      </c>
      <c r="G743" s="57" t="str">
        <f t="shared" si="196"/>
        <v>0.999999998831051-0.0000341899009873893i</v>
      </c>
      <c r="H743" s="57" t="str">
        <f t="shared" si="197"/>
        <v>165.000415296444+1.01365812028906i</v>
      </c>
      <c r="I743" s="57" t="str">
        <f t="shared" si="198"/>
        <v>15.1828030459541-2180.46446823679i</v>
      </c>
      <c r="K743" s="57" t="str">
        <f t="shared" si="199"/>
        <v>0.0727243449904268-0.000459237415351265i</v>
      </c>
      <c r="L743" s="57" t="str">
        <f t="shared" si="200"/>
        <v>0.000125-35.4079026152757i</v>
      </c>
      <c r="M743" s="57" t="str">
        <f t="shared" si="201"/>
        <v>0.0015-17.0689767622576i</v>
      </c>
      <c r="N743" s="57">
        <f t="shared" si="202"/>
        <v>89.723627971230883</v>
      </c>
      <c r="O743" s="57">
        <f t="shared" si="203"/>
        <v>82.457862908584687</v>
      </c>
      <c r="P743" s="371">
        <f t="shared" si="204"/>
        <v>82.457862908584687</v>
      </c>
      <c r="Q743" s="371">
        <f t="shared" si="205"/>
        <v>-90.276372028769117</v>
      </c>
      <c r="R743" s="12">
        <f t="shared" si="206"/>
        <v>89.723627971230883</v>
      </c>
      <c r="S743" s="57">
        <f t="shared" si="207"/>
        <v>1.4170551438349763E-2</v>
      </c>
      <c r="T743" s="12">
        <f t="shared" si="190"/>
        <v>82.457862908584687</v>
      </c>
    </row>
    <row r="744" spans="1:20" x14ac:dyDescent="0.25">
      <c r="A744" s="57">
        <f t="shared" si="191"/>
        <v>89.374538154321669</v>
      </c>
      <c r="B744" s="12">
        <f t="shared" si="208"/>
        <v>14.224399533815493</v>
      </c>
      <c r="C744" s="57" t="str">
        <f t="shared" si="192"/>
        <v>-64.0122005465749-13220.2841885048i</v>
      </c>
      <c r="D744" s="57" t="str">
        <f t="shared" si="193"/>
        <v>3.89999999221188-2237.77397574786i</v>
      </c>
      <c r="E744" s="57" t="str">
        <f t="shared" si="194"/>
        <v>162.469025645945-0.0399759017671321i</v>
      </c>
      <c r="F744" s="57" t="str">
        <f t="shared" si="195"/>
        <v>3.83983983531709-4666.69558028845i</v>
      </c>
      <c r="G744" s="57" t="str">
        <f t="shared" si="196"/>
        <v>0.99999999882215-0.0000343198226108359i</v>
      </c>
      <c r="H744" s="57" t="str">
        <f t="shared" si="197"/>
        <v>165.0004184587+1.01751002886363i</v>
      </c>
      <c r="I744" s="57" t="str">
        <f t="shared" si="198"/>
        <v>15.1828031846515-2172.21002877298i</v>
      </c>
      <c r="K744" s="57" t="str">
        <f t="shared" si="199"/>
        <v>0.0727243226982628-0.000460982374866755i</v>
      </c>
      <c r="L744" s="57" t="str">
        <f t="shared" si="200"/>
        <v>0.000125-35.2738619399042i</v>
      </c>
      <c r="M744" s="57" t="str">
        <f t="shared" si="201"/>
        <v>0.0015-17.0043601935221i</v>
      </c>
      <c r="N744" s="57">
        <f t="shared" si="202"/>
        <v>89.722577804329504</v>
      </c>
      <c r="O744" s="57">
        <f t="shared" si="203"/>
        <v>82.424917638018911</v>
      </c>
      <c r="P744" s="371">
        <f t="shared" si="204"/>
        <v>82.424917638018911</v>
      </c>
      <c r="Q744" s="371">
        <f t="shared" si="205"/>
        <v>-90.277422195670496</v>
      </c>
      <c r="R744" s="12">
        <f t="shared" si="206"/>
        <v>89.722577804329504</v>
      </c>
      <c r="S744" s="57">
        <f t="shared" si="207"/>
        <v>1.4224399533815494E-2</v>
      </c>
      <c r="T744" s="12">
        <f t="shared" si="190"/>
        <v>82.424917638018911</v>
      </c>
    </row>
    <row r="745" spans="1:20" x14ac:dyDescent="0.25">
      <c r="A745" s="57">
        <f t="shared" si="191"/>
        <v>89.714161399308082</v>
      </c>
      <c r="B745" s="12">
        <f t="shared" si="208"/>
        <v>14.278452252043992</v>
      </c>
      <c r="C745" s="57" t="str">
        <f t="shared" si="192"/>
        <v>-64.0121770392665-13170.2339056792i</v>
      </c>
      <c r="D745" s="57" t="str">
        <f t="shared" si="193"/>
        <v>3.89999999215258-2229.30262709196i</v>
      </c>
      <c r="E745" s="57" t="str">
        <f t="shared" si="194"/>
        <v>162.469021752765-0.0401277811156811i</v>
      </c>
      <c r="F745" s="57" t="str">
        <f t="shared" si="195"/>
        <v>3.83983983528264-4649.02927006566i</v>
      </c>
      <c r="G745" s="57" t="str">
        <f t="shared" si="196"/>
        <v>0.999999998813181-0.0000344502379364481i</v>
      </c>
      <c r="H745" s="57" t="str">
        <f t="shared" si="197"/>
        <v>165.000421645034+1.0213765747791i</v>
      </c>
      <c r="I745" s="57" t="str">
        <f t="shared" si="198"/>
        <v>15.1828033244051-2163.98683727969i</v>
      </c>
      <c r="K745" s="57" t="str">
        <f t="shared" si="199"/>
        <v>0.072724300236371-0.000462733963595952i</v>
      </c>
      <c r="L745" s="57" t="str">
        <f t="shared" si="200"/>
        <v>0.000125-35.1403286908788i</v>
      </c>
      <c r="M745" s="57" t="str">
        <f t="shared" si="201"/>
        <v>0.0015-16.9399882382169i</v>
      </c>
      <c r="N745" s="57">
        <f t="shared" si="202"/>
        <v>89.721523647329533</v>
      </c>
      <c r="O745" s="57">
        <f t="shared" si="203"/>
        <v>82.391972356461238</v>
      </c>
      <c r="P745" s="371">
        <f t="shared" si="204"/>
        <v>82.391972356461238</v>
      </c>
      <c r="Q745" s="371">
        <f t="shared" si="205"/>
        <v>-90.278476352670467</v>
      </c>
      <c r="R745" s="12">
        <f t="shared" si="206"/>
        <v>89.721523647329533</v>
      </c>
      <c r="S745" s="57">
        <f t="shared" si="207"/>
        <v>1.4278452252043992E-2</v>
      </c>
      <c r="T745" s="12">
        <f t="shared" si="190"/>
        <v>82.391972356461238</v>
      </c>
    </row>
    <row r="746" spans="1:20" x14ac:dyDescent="0.25">
      <c r="A746" s="57">
        <f t="shared" si="191"/>
        <v>90.055075212625454</v>
      </c>
      <c r="B746" s="12">
        <f t="shared" si="208"/>
        <v>14.33271037060176</v>
      </c>
      <c r="C746" s="57" t="str">
        <f t="shared" si="192"/>
        <v>-64.0121533529799-13120.3730810923i</v>
      </c>
      <c r="D746" s="57" t="str">
        <f t="shared" si="193"/>
        <v>3.89999999209283-2220.86334770278i</v>
      </c>
      <c r="E746" s="57" t="str">
        <f t="shared" si="194"/>
        <v>162.469017829943-0.0402802372730201i</v>
      </c>
      <c r="F746" s="57" t="str">
        <f t="shared" si="195"/>
        <v>3.83983983524795-4631.4298376897i</v>
      </c>
      <c r="G746" s="57" t="str">
        <f t="shared" si="196"/>
        <v>0.999999998804144-0.0000345811488402941i</v>
      </c>
      <c r="H746" s="57" t="str">
        <f t="shared" si="197"/>
        <v>165.00042485563+1.02525781365837i</v>
      </c>
      <c r="I746" s="57" t="str">
        <f t="shared" si="198"/>
        <v>15.1828034652227-2155.79477546354i</v>
      </c>
      <c r="K746" s="57" t="str">
        <f t="shared" si="199"/>
        <v>0.0727242776034586-0.000464492206711187i</v>
      </c>
      <c r="L746" s="57" t="str">
        <f t="shared" si="200"/>
        <v>0.000125-35.0073009472791i</v>
      </c>
      <c r="M746" s="57" t="str">
        <f t="shared" si="201"/>
        <v>0.0015-16.8758599703297i</v>
      </c>
      <c r="N746" s="57">
        <f t="shared" si="202"/>
        <v>89.720465485074683</v>
      </c>
      <c r="O746" s="57">
        <f t="shared" si="203"/>
        <v>82.359027063827853</v>
      </c>
      <c r="P746" s="371">
        <f t="shared" si="204"/>
        <v>82.359027063827853</v>
      </c>
      <c r="Q746" s="371">
        <f t="shared" si="205"/>
        <v>-90.279534514925317</v>
      </c>
      <c r="R746" s="12">
        <f t="shared" si="206"/>
        <v>89.720465485074683</v>
      </c>
      <c r="S746" s="57">
        <f t="shared" si="207"/>
        <v>1.433271037060176E-2</v>
      </c>
      <c r="T746" s="12">
        <f t="shared" si="190"/>
        <v>82.359027063827853</v>
      </c>
    </row>
    <row r="747" spans="1:20" x14ac:dyDescent="0.25">
      <c r="A747" s="57">
        <f t="shared" si="191"/>
        <v>90.397284498433436</v>
      </c>
      <c r="B747" s="12">
        <f t="shared" si="208"/>
        <v>14.387174670010047</v>
      </c>
      <c r="C747" s="57" t="str">
        <f t="shared" si="192"/>
        <v>-64.0121294863536-13070.7009974796i</v>
      </c>
      <c r="D747" s="57" t="str">
        <f t="shared" si="193"/>
        <v>3.89999999203263-2212.45601617846i</v>
      </c>
      <c r="E747" s="57" t="str">
        <f t="shared" si="194"/>
        <v>162.469013877254-0.0404332724272148i</v>
      </c>
      <c r="F747" s="57" t="str">
        <f t="shared" si="195"/>
        <v>3.83983983521298-4613.89702998685i</v>
      </c>
      <c r="G747" s="57" t="str">
        <f t="shared" si="196"/>
        <v>0.999999998795038-0.0000347125572055711i</v>
      </c>
      <c r="H747" s="57" t="str">
        <f t="shared" si="197"/>
        <v>165.000428090672+1.02915380133573i</v>
      </c>
      <c r="I747" s="57" t="str">
        <f t="shared" si="198"/>
        <v>15.1828036071126-2147.63372547899i</v>
      </c>
      <c r="K747" s="57" t="str">
        <f t="shared" si="199"/>
        <v>0.0727242547982238-0.000466257129480237i</v>
      </c>
      <c r="L747" s="57" t="str">
        <f t="shared" si="200"/>
        <v>0.000125-34.8747767954564i</v>
      </c>
      <c r="M747" s="57" t="str">
        <f t="shared" si="201"/>
        <v>0.0015-16.8119744673537i</v>
      </c>
      <c r="N747" s="57">
        <f t="shared" si="202"/>
        <v>89.719403302351211</v>
      </c>
      <c r="O747" s="57">
        <f t="shared" si="203"/>
        <v>82.326081760034512</v>
      </c>
      <c r="P747" s="371">
        <f t="shared" si="204"/>
        <v>82.326081760034512</v>
      </c>
      <c r="Q747" s="371">
        <f t="shared" si="205"/>
        <v>-90.280596697648789</v>
      </c>
      <c r="R747" s="12">
        <f t="shared" si="206"/>
        <v>89.719403302351211</v>
      </c>
      <c r="S747" s="57">
        <f t="shared" si="207"/>
        <v>1.4387174670010047E-2</v>
      </c>
      <c r="T747" s="12">
        <f t="shared" si="190"/>
        <v>82.326081760034512</v>
      </c>
    </row>
    <row r="748" spans="1:20" x14ac:dyDescent="0.25">
      <c r="A748" s="57">
        <f t="shared" si="191"/>
        <v>90.740794179527498</v>
      </c>
      <c r="B748" s="12">
        <f t="shared" si="208"/>
        <v>14.441845933756086</v>
      </c>
      <c r="C748" s="57" t="str">
        <f t="shared" si="192"/>
        <v>-64.0121054380121-13021.2169402913i</v>
      </c>
      <c r="D748" s="57" t="str">
        <f t="shared" si="193"/>
        <v>3.89999999197196-2204.0805115767i</v>
      </c>
      <c r="E748" s="57" t="str">
        <f t="shared" si="194"/>
        <v>162.46900989447-0.0405868887746096i</v>
      </c>
      <c r="F748" s="57" t="str">
        <f t="shared" si="195"/>
        <v>3.83983983517775-4596.43059474176i</v>
      </c>
      <c r="G748" s="57" t="str">
        <f t="shared" si="196"/>
        <v>0.999999998785863-0.0000348444649226327i</v>
      </c>
      <c r="H748" s="57" t="str">
        <f t="shared" si="197"/>
        <v>165.000431350349+1.03306459385764i</v>
      </c>
      <c r="I748" s="57" t="str">
        <f t="shared" si="198"/>
        <v>15.1828037500829-2139.50356992661i</v>
      </c>
      <c r="K748" s="57" t="str">
        <f t="shared" si="199"/>
        <v>0.072724231819354-0.000468028757266664i</v>
      </c>
      <c r="L748" s="57" t="str">
        <f t="shared" si="200"/>
        <v>0.000125-34.7427543290062i</v>
      </c>
      <c r="M748" s="57" t="str">
        <f t="shared" si="201"/>
        <v>0.0015-16.7483308102747i</v>
      </c>
      <c r="N748" s="57">
        <f t="shared" si="202"/>
        <v>89.718337083887647</v>
      </c>
      <c r="O748" s="57">
        <f t="shared" si="203"/>
        <v>82.293136444996122</v>
      </c>
      <c r="P748" s="371">
        <f t="shared" si="204"/>
        <v>82.293136444996122</v>
      </c>
      <c r="Q748" s="371">
        <f t="shared" si="205"/>
        <v>-90.281662916112353</v>
      </c>
      <c r="R748" s="12">
        <f t="shared" si="206"/>
        <v>89.718337083887647</v>
      </c>
      <c r="S748" s="57">
        <f t="shared" si="207"/>
        <v>1.4441845933756086E-2</v>
      </c>
      <c r="T748" s="12">
        <f t="shared" ref="T748:T811" si="209">P748</f>
        <v>82.293136444996122</v>
      </c>
    </row>
    <row r="749" spans="1:20" x14ac:dyDescent="0.25">
      <c r="A749" s="57">
        <f t="shared" ref="A749:A812" si="210">2*PI()*B749</f>
        <v>91.085609197409696</v>
      </c>
      <c r="B749" s="12">
        <f t="shared" si="208"/>
        <v>14.49672494830436</v>
      </c>
      <c r="C749" s="57" t="str">
        <f t="shared" ref="C749:C812" si="211">IMPRODUCT(D749,E749,$C$40,,K749,$C$41)</f>
        <v>-64.0120812065766-12971.920197683i</v>
      </c>
      <c r="D749" s="57" t="str">
        <f t="shared" ref="D749:D812" si="212">IMDIV(IMPRODUCT($C$37,$C$38,COMPLEX(1,A749/$C$38)),IMSUM(-1*A749*A749/$C$39,COMPLEX(0,1*A749)))</f>
        <v>3.89999999191082-2195.73671341306i</v>
      </c>
      <c r="E749" s="57" t="str">
        <f t="shared" ref="E749:E812" si="213">IMDIV(IMPRODUCT(IMSUM(F749,G749),$C$29,H749),IMSUM(1,I749))</f>
        <v>162.469005881365-0.0407410885198476i</v>
      </c>
      <c r="F749" s="57" t="str">
        <f t="shared" ref="F749:F812" si="214">IMDIV(IMPRODUCT($C$14,$C$15,COMPLEX(1,A749/$C$15)),IMSUM(-1*A749*A749/$C$16,COMPLEX(0,A749)))</f>
        <v>3.83983983514225-4579.03028069391i</v>
      </c>
      <c r="G749" s="57" t="str">
        <f t="shared" ref="G749:G812" si="215">IMDIV(1,COMPLEX(1,A749*$C$9*$C$10))</f>
        <v>0.999999998776618-0.0000349768738890152i</v>
      </c>
      <c r="H749" s="57" t="str">
        <f t="shared" ref="H749:H812" si="216">IMDIV($C$3,IMSUM(K749,COMPLEX(0,$C$28*A749)))</f>
        <v>165.000434634846+1.03699024748357i</v>
      </c>
      <c r="I749" s="57" t="str">
        <f t="shared" ref="I749:I812" si="217">IMPRODUCT(F749,$C$29,H749,$C$31)</f>
        <v>15.1828038941419-2131.40419185135i</v>
      </c>
      <c r="K749" s="57" t="str">
        <f t="shared" ref="K749:K812" si="218">IF($C$26&lt;=0,IMDIV(1,IMSUM(IMDIV(1,L749),1/$C$18)),IMDIV(1,IMSUM(IMDIV(1,L749),1/$C$18,IMDIV(1,M749))))</f>
        <v>0.072724208665528-0.000469807115530222i</v>
      </c>
      <c r="L749" s="57" t="str">
        <f t="shared" ref="L749:L812" si="219">IMSUM($C$21/$C$22,IMDIV(1,COMPLEX(0,$C$20*$C$22*A749)))</f>
        <v>0.000125-34.6112316487409i</v>
      </c>
      <c r="M749" s="57" t="str">
        <f t="shared" ref="M749:M812" si="220">IMSUM($C$25/$C$26,IMDIV(1,COMPLEX(0,$C$24*$C$26*A749)))</f>
        <v>0.0015-16.6849280835572i</v>
      </c>
      <c r="N749" s="57">
        <f t="shared" ref="N749:N812" si="221">ABS(R749)</f>
        <v>89.717266814354446</v>
      </c>
      <c r="O749" s="57">
        <f t="shared" ref="O749:O812" si="222">ABS(P749)</f>
        <v>82.26019111862729</v>
      </c>
      <c r="P749" s="371">
        <f t="shared" ref="P749:P812" si="223">20*LOG10(IMABS(C749))</f>
        <v>82.26019111862729</v>
      </c>
      <c r="Q749" s="371">
        <f t="shared" ref="Q749:Q812" si="224">IMARGUMENT(C749)*180/PI()</f>
        <v>-90.282733185645554</v>
      </c>
      <c r="R749" s="12">
        <f t="shared" ref="R749:R812" si="225">IF(Q749&lt;0,Q749+180,Q749-180)</f>
        <v>89.717266814354446</v>
      </c>
      <c r="S749" s="57">
        <f t="shared" ref="S749:S812" si="226">B749/1000</f>
        <v>1.4496724948304359E-2</v>
      </c>
      <c r="T749" s="12">
        <f t="shared" si="209"/>
        <v>82.26019111862729</v>
      </c>
    </row>
    <row r="750" spans="1:20" x14ac:dyDescent="0.25">
      <c r="A750" s="57">
        <f t="shared" si="210"/>
        <v>91.431734512359853</v>
      </c>
      <c r="B750" s="12">
        <f t="shared" ref="B750:B813" si="227">B749*(1+B$42)</f>
        <v>14.551812503107916</v>
      </c>
      <c r="C750" s="57" t="str">
        <f t="shared" si="211"/>
        <v>-64.0120567906481-12922.8100605041i</v>
      </c>
      <c r="D750" s="57" t="str">
        <f t="shared" si="212"/>
        <v>3.89999999184924-2187.42450165921i</v>
      </c>
      <c r="E750" s="57" t="str">
        <f t="shared" si="213"/>
        <v>162.469001837703-0.0408958738758833i</v>
      </c>
      <c r="F750" s="57" t="str">
        <f t="shared" si="214"/>
        <v>3.83983983510647-4561.69583753394i</v>
      </c>
      <c r="G750" s="57" t="str">
        <f t="shared" si="215"/>
        <v>0.999999998767303-0.0000351097860094665i</v>
      </c>
      <c r="H750" s="57" t="str">
        <f t="shared" si="216"/>
        <v>165.000437944353+1.04093081868676i</v>
      </c>
      <c r="I750" s="57" t="str">
        <f t="shared" si="217"/>
        <v>15.1828040392978-2123.33547474097i</v>
      </c>
      <c r="K750" s="57" t="str">
        <f t="shared" si="218"/>
        <v>0.0727241853354135-0.000471592229827166i</v>
      </c>
      <c r="L750" s="57" t="str">
        <f t="shared" si="219"/>
        <v>0.000125-34.4802068626629i</v>
      </c>
      <c r="M750" s="57" t="str">
        <f t="shared" si="220"/>
        <v>0.0015-16.6217653751317i</v>
      </c>
      <c r="N750" s="57">
        <f t="shared" si="221"/>
        <v>89.716192478364022</v>
      </c>
      <c r="O750" s="57">
        <f t="shared" si="222"/>
        <v>82.227245780841486</v>
      </c>
      <c r="P750" s="371">
        <f t="shared" si="223"/>
        <v>82.227245780841486</v>
      </c>
      <c r="Q750" s="371">
        <f t="shared" si="224"/>
        <v>-90.283807521635978</v>
      </c>
      <c r="R750" s="12">
        <f t="shared" si="225"/>
        <v>89.716192478364022</v>
      </c>
      <c r="S750" s="57">
        <f t="shared" si="226"/>
        <v>1.4551812503107915E-2</v>
      </c>
      <c r="T750" s="12">
        <f t="shared" si="209"/>
        <v>82.227245780841486</v>
      </c>
    </row>
    <row r="751" spans="1:20" x14ac:dyDescent="0.25">
      <c r="A751" s="57">
        <f t="shared" si="210"/>
        <v>91.77917510350683</v>
      </c>
      <c r="B751" s="12">
        <f t="shared" si="227"/>
        <v>14.607109390619726</v>
      </c>
      <c r="C751" s="57" t="str">
        <f t="shared" si="211"/>
        <v>-64.0120321888269-12873.8858222892i</v>
      </c>
      <c r="D751" s="57" t="str">
        <f t="shared" si="212"/>
        <v>3.89999999178718-2179.14375674119i</v>
      </c>
      <c r="E751" s="57" t="str">
        <f t="shared" si="213"/>
        <v>162.468997763256-0.0410512470640719i</v>
      </c>
      <c r="F751" s="57" t="str">
        <f t="shared" si="214"/>
        <v>3.83983983507044-4544.42701590007i</v>
      </c>
      <c r="G751" s="57" t="str">
        <f t="shared" si="215"/>
        <v>0.999999998757917-0.0000352432031959716i</v>
      </c>
      <c r="H751" s="57" t="str">
        <f t="shared" si="216"/>
        <v>165.00044127906+1.04488636415507i</v>
      </c>
      <c r="I751" s="57" t="str">
        <f t="shared" si="217"/>
        <v>15.182804185559-2115.29730252424i</v>
      </c>
      <c r="K751" s="57" t="str">
        <f t="shared" si="218"/>
        <v>0.0727241618276688-0.000473384125810659i</v>
      </c>
      <c r="L751" s="57" t="str">
        <f t="shared" si="219"/>
        <v>0.000125-34.3496780859362i</v>
      </c>
      <c r="M751" s="57" t="str">
        <f t="shared" si="220"/>
        <v>0.0015-16.5588417763814i</v>
      </c>
      <c r="N751" s="57">
        <f t="shared" si="221"/>
        <v>89.71511406047027</v>
      </c>
      <c r="O751" s="57">
        <f t="shared" si="222"/>
        <v>82.194300431551994</v>
      </c>
      <c r="P751" s="371">
        <f t="shared" si="223"/>
        <v>82.194300431551994</v>
      </c>
      <c r="Q751" s="371">
        <f t="shared" si="224"/>
        <v>-90.28488593952973</v>
      </c>
      <c r="R751" s="12">
        <f t="shared" si="225"/>
        <v>89.71511406047027</v>
      </c>
      <c r="S751" s="57">
        <f t="shared" si="226"/>
        <v>1.4607109390619726E-2</v>
      </c>
      <c r="T751" s="12">
        <f t="shared" si="209"/>
        <v>82.194300431551994</v>
      </c>
    </row>
    <row r="752" spans="1:20" x14ac:dyDescent="0.25">
      <c r="A752" s="57">
        <f t="shared" si="210"/>
        <v>92.127935968900147</v>
      </c>
      <c r="B752" s="12">
        <f t="shared" si="227"/>
        <v>14.662616406304082</v>
      </c>
      <c r="C752" s="57" t="str">
        <f t="shared" si="211"/>
        <v>-64.0120073996949-12825.1467792466i</v>
      </c>
      <c r="D752" s="57" t="str">
        <f t="shared" si="212"/>
        <v>3.89999999172463-2170.8943595377i</v>
      </c>
      <c r="E752" s="57" t="str">
        <f t="shared" si="213"/>
        <v>162.468993657787-0.0412072103141386i</v>
      </c>
      <c r="F752" s="57" t="str">
        <f t="shared" si="214"/>
        <v>3.83983983503413-4527.2235673745i</v>
      </c>
      <c r="G752" s="57" t="str">
        <f t="shared" si="215"/>
        <v>0.999999998748459-0.0000353771273677818i</v>
      </c>
      <c r="H752" s="57" t="str">
        <f t="shared" si="216"/>
        <v>165.000444639159+1.0488569407918i</v>
      </c>
      <c r="I752" s="57" t="str">
        <f t="shared" si="217"/>
        <v>15.1828043329339-2107.28955956937i</v>
      </c>
      <c r="K752" s="57" t="str">
        <f t="shared" si="218"/>
        <v>0.0727241381409412-0.000475182829231104i</v>
      </c>
      <c r="L752" s="57" t="str">
        <f t="shared" si="219"/>
        <v>0.000125-34.219643440861i</v>
      </c>
      <c r="M752" s="57" t="str">
        <f t="shared" si="220"/>
        <v>0.0015-16.4961563821293i</v>
      </c>
      <c r="N752" s="57">
        <f t="shared" si="221"/>
        <v>89.714031545168538</v>
      </c>
      <c r="O752" s="57">
        <f t="shared" si="222"/>
        <v>82.161355070671164</v>
      </c>
      <c r="P752" s="371">
        <f t="shared" si="223"/>
        <v>82.161355070671164</v>
      </c>
      <c r="Q752" s="371">
        <f t="shared" si="224"/>
        <v>-90.285968454831462</v>
      </c>
      <c r="R752" s="12">
        <f t="shared" si="225"/>
        <v>89.714031545168538</v>
      </c>
      <c r="S752" s="57">
        <f t="shared" si="226"/>
        <v>1.4662616406304082E-2</v>
      </c>
      <c r="T752" s="12">
        <f t="shared" si="209"/>
        <v>82.161355070671164</v>
      </c>
    </row>
    <row r="753" spans="1:20" x14ac:dyDescent="0.25">
      <c r="A753" s="57">
        <f t="shared" si="210"/>
        <v>92.478022125581973</v>
      </c>
      <c r="B753" s="12">
        <f t="shared" si="227"/>
        <v>14.718334348648037</v>
      </c>
      <c r="C753" s="57" t="str">
        <f t="shared" si="211"/>
        <v>-64.0119824218263-12776.5922302488i</v>
      </c>
      <c r="D753" s="57" t="str">
        <f t="shared" si="212"/>
        <v>3.89999999166162-2162.67619137839i</v>
      </c>
      <c r="E753" s="57" t="str">
        <f t="shared" si="213"/>
        <v>162.468989521061-0.0413637658642377i</v>
      </c>
      <c r="F753" s="57" t="str">
        <f t="shared" si="214"/>
        <v>3.83983983499753-4510.08524447984i</v>
      </c>
      <c r="G753" s="57" t="str">
        <f t="shared" si="215"/>
        <v>0.999999998738929-0.0000355115604514409i</v>
      </c>
      <c r="H753" s="57" t="str">
        <f t="shared" si="216"/>
        <v>165.000448024843+1.05284260571647i</v>
      </c>
      <c r="I753" s="57" t="str">
        <f t="shared" si="217"/>
        <v>15.1828044814308-2099.31213068227i</v>
      </c>
      <c r="K753" s="57" t="str">
        <f t="shared" si="218"/>
        <v>0.0727241142738683-0.000476988365936536i</v>
      </c>
      <c r="L753" s="57" t="str">
        <f t="shared" si="219"/>
        <v>0.000125-34.090101056845i</v>
      </c>
      <c r="M753" s="57" t="str">
        <f t="shared" si="220"/>
        <v>0.0015-16.433708290625i</v>
      </c>
      <c r="N753" s="57">
        <f t="shared" si="221"/>
        <v>89.712944916895353</v>
      </c>
      <c r="O753" s="57">
        <f t="shared" si="222"/>
        <v>82.128409698110715</v>
      </c>
      <c r="P753" s="371">
        <f t="shared" si="223"/>
        <v>82.128409698110715</v>
      </c>
      <c r="Q753" s="371">
        <f t="shared" si="224"/>
        <v>-90.287055083104647</v>
      </c>
      <c r="R753" s="12">
        <f t="shared" si="225"/>
        <v>89.712944916895353</v>
      </c>
      <c r="S753" s="57">
        <f t="shared" si="226"/>
        <v>1.4718334348648037E-2</v>
      </c>
      <c r="T753" s="12">
        <f t="shared" si="209"/>
        <v>82.128409698110715</v>
      </c>
    </row>
    <row r="754" spans="1:20" x14ac:dyDescent="0.25">
      <c r="A754" s="57">
        <f t="shared" si="210"/>
        <v>92.829438609659192</v>
      </c>
      <c r="B754" s="12">
        <f t="shared" si="227"/>
        <v>14.7742640191729</v>
      </c>
      <c r="C754" s="57" t="str">
        <f t="shared" si="211"/>
        <v>-64.0119572537849-12728.2214768223i</v>
      </c>
      <c r="D754" s="57" t="str">
        <f t="shared" si="212"/>
        <v>3.89999999159812-2154.48913404216i</v>
      </c>
      <c r="E754" s="57" t="str">
        <f t="shared" si="213"/>
        <v>162.468985352839-0.0415209159609923i</v>
      </c>
      <c r="F754" s="57" t="str">
        <f t="shared" si="214"/>
        <v>3.83983983496066-4493.01180067557i</v>
      </c>
      <c r="G754" s="57" t="str">
        <f t="shared" si="215"/>
        <v>0.999999998729327-0.000035646504380814i</v>
      </c>
      <c r="H754" s="57" t="str">
        <f t="shared" si="216"/>
        <v>165.000451436308+1.0568434162657i</v>
      </c>
      <c r="I754" s="57" t="str">
        <f t="shared" si="217"/>
        <v>15.1828046310586-2091.36490110498i</v>
      </c>
      <c r="K754" s="57" t="str">
        <f t="shared" si="218"/>
        <v>0.0727240902250769-0.00047880076187298i</v>
      </c>
      <c r="L754" s="57" t="str">
        <f t="shared" si="219"/>
        <v>0.000125-33.9610490703775i</v>
      </c>
      <c r="M754" s="57" t="str">
        <f t="shared" si="220"/>
        <v>0.0015-16.3714966035316i</v>
      </c>
      <c r="N754" s="57">
        <f t="shared" si="221"/>
        <v>89.711854160028068</v>
      </c>
      <c r="O754" s="57">
        <f t="shared" si="222"/>
        <v>82.095464313781704</v>
      </c>
      <c r="P754" s="371">
        <f t="shared" si="223"/>
        <v>82.095464313781704</v>
      </c>
      <c r="Q754" s="371">
        <f t="shared" si="224"/>
        <v>-90.288145839971932</v>
      </c>
      <c r="R754" s="12">
        <f t="shared" si="225"/>
        <v>89.711854160028068</v>
      </c>
      <c r="S754" s="57">
        <f t="shared" si="226"/>
        <v>1.47742640191729E-2</v>
      </c>
      <c r="T754" s="12">
        <f t="shared" si="209"/>
        <v>82.095464313781704</v>
      </c>
    </row>
    <row r="755" spans="1:20" x14ac:dyDescent="0.25">
      <c r="A755" s="57">
        <f t="shared" si="210"/>
        <v>93.182190476375894</v>
      </c>
      <c r="B755" s="12">
        <f t="shared" si="227"/>
        <v>14.830406222445758</v>
      </c>
      <c r="C755" s="57" t="str">
        <f t="shared" si="211"/>
        <v>-64.0119318941232-12680.0338231377i</v>
      </c>
      <c r="D755" s="57" t="str">
        <f t="shared" si="212"/>
        <v>3.89999999153416-2146.33306975543i</v>
      </c>
      <c r="E755" s="57" t="str">
        <f t="shared" si="213"/>
        <v>162.468981152881-0.0416786628595107i</v>
      </c>
      <c r="F755" s="57" t="str">
        <f t="shared" si="214"/>
        <v>3.8398398349235-4476.00299035446i</v>
      </c>
      <c r="G755" s="57" t="str">
        <f t="shared" si="215"/>
        <v>0.999999998719651-0.0000357819610971149i</v>
      </c>
      <c r="H755" s="57" t="str">
        <f t="shared" si="216"/>
        <v>165.000454873748+1.06085942999398i</v>
      </c>
      <c r="I755" s="57" t="str">
        <f t="shared" si="217"/>
        <v>15.1828047818258-2083.44775651389i</v>
      </c>
      <c r="K755" s="57" t="str">
        <f t="shared" si="218"/>
        <v>0.072724065993184-0.000480620043084826i</v>
      </c>
      <c r="L755" s="57" t="str">
        <f t="shared" si="219"/>
        <v>0.000125-33.8324856250026i</v>
      </c>
      <c r="M755" s="57" t="str">
        <f t="shared" si="220"/>
        <v>0.0015-16.3095204259131i</v>
      </c>
      <c r="N755" s="57">
        <f t="shared" si="221"/>
        <v>89.710759258884877</v>
      </c>
      <c r="O755" s="57">
        <f t="shared" si="222"/>
        <v>82.062518917594574</v>
      </c>
      <c r="P755" s="371">
        <f t="shared" si="223"/>
        <v>82.062518917594574</v>
      </c>
      <c r="Q755" s="371">
        <f t="shared" si="224"/>
        <v>-90.289240741115123</v>
      </c>
      <c r="R755" s="12">
        <f t="shared" si="225"/>
        <v>89.710759258884877</v>
      </c>
      <c r="S755" s="57">
        <f t="shared" si="226"/>
        <v>1.4830406222445757E-2</v>
      </c>
      <c r="T755" s="12">
        <f t="shared" si="209"/>
        <v>82.062518917594574</v>
      </c>
    </row>
    <row r="756" spans="1:20" x14ac:dyDescent="0.25">
      <c r="A756" s="57">
        <f t="shared" si="210"/>
        <v>93.536282800186129</v>
      </c>
      <c r="B756" s="12">
        <f t="shared" si="227"/>
        <v>14.886761766091052</v>
      </c>
      <c r="C756" s="57" t="str">
        <f t="shared" si="211"/>
        <v>-64.0119063413814-12632.0285759994i</v>
      </c>
      <c r="D756" s="57" t="str">
        <f t="shared" si="212"/>
        <v>3.89999999146969-2138.20788119049i</v>
      </c>
      <c r="E756" s="57" t="str">
        <f t="shared" si="213"/>
        <v>162.468976920948-0.0418370088234186i</v>
      </c>
      <c r="F756" s="57" t="str">
        <f t="shared" si="214"/>
        <v>3.83983983488607-4459.05856883907i</v>
      </c>
      <c r="G756" s="57" t="str">
        <f t="shared" si="215"/>
        <v>0.999999998709902-0.0000359179325489338i</v>
      </c>
      <c r="H756" s="57" t="str">
        <f t="shared" si="216"/>
        <v>165.000458337364+1.06489070467451i</v>
      </c>
      <c r="I756" s="57" t="str">
        <f t="shared" si="217"/>
        <v>15.1828049337409-2075.56058301826i</v>
      </c>
      <c r="K756" s="57" t="str">
        <f t="shared" si="218"/>
        <v>0.0727240415767946-0.000482446235715176i</v>
      </c>
      <c r="L756" s="57" t="str">
        <f t="shared" si="219"/>
        <v>0.000125-33.7044088712917i</v>
      </c>
      <c r="M756" s="57" t="str">
        <f t="shared" si="220"/>
        <v>0.0015-16.2477788662214i</v>
      </c>
      <c r="N756" s="57">
        <f t="shared" si="221"/>
        <v>89.709660197724347</v>
      </c>
      <c r="O756" s="57">
        <f t="shared" si="222"/>
        <v>82.029573509459013</v>
      </c>
      <c r="P756" s="371">
        <f t="shared" si="223"/>
        <v>82.029573509459013</v>
      </c>
      <c r="Q756" s="371">
        <f t="shared" si="224"/>
        <v>-90.290339802275653</v>
      </c>
      <c r="R756" s="12">
        <f t="shared" si="225"/>
        <v>89.709660197724347</v>
      </c>
      <c r="S756" s="57">
        <f t="shared" si="226"/>
        <v>1.4886761766091052E-2</v>
      </c>
      <c r="T756" s="12">
        <f t="shared" si="209"/>
        <v>82.029573509459013</v>
      </c>
    </row>
    <row r="757" spans="1:20" x14ac:dyDescent="0.25">
      <c r="A757" s="57">
        <f t="shared" si="210"/>
        <v>93.891720674826843</v>
      </c>
      <c r="B757" s="12">
        <f t="shared" si="227"/>
        <v>14.943331460802199</v>
      </c>
      <c r="C757" s="57" t="str">
        <f t="shared" si="211"/>
        <v>-64.0118805940918-12584.205044836i</v>
      </c>
      <c r="D757" s="57" t="str">
        <f t="shared" si="212"/>
        <v>3.89999999140474-2130.11345146377i</v>
      </c>
      <c r="E757" s="57" t="str">
        <f t="shared" si="213"/>
        <v>162.468972656795-0.0419959561249076i</v>
      </c>
      <c r="F757" s="57" t="str">
        <f t="shared" si="214"/>
        <v>3.83983983484835-4442.17829237821i</v>
      </c>
      <c r="G757" s="57" t="str">
        <f t="shared" si="215"/>
        <v>0.999999998700079-0.0000360544206922656i</v>
      </c>
      <c r="H757" s="57" t="str">
        <f t="shared" si="216"/>
        <v>165.000461827352+1.06893729830006i</v>
      </c>
      <c r="I757" s="57" t="str">
        <f t="shared" si="217"/>
        <v>15.1828050868128-2067.70326715841i</v>
      </c>
      <c r="K757" s="57" t="str">
        <f t="shared" si="218"/>
        <v>0.0727240169745053-0.000484279366006266i</v>
      </c>
      <c r="L757" s="57" t="str">
        <f t="shared" si="219"/>
        <v>0.000125-33.5768169668177i</v>
      </c>
      <c r="M757" s="57" t="str">
        <f t="shared" si="220"/>
        <v>0.0015-16.1862710362835i</v>
      </c>
      <c r="N757" s="57">
        <f t="shared" si="221"/>
        <v>89.708556960745398</v>
      </c>
      <c r="O757" s="57">
        <f t="shared" si="222"/>
        <v>81.996628089284172</v>
      </c>
      <c r="P757" s="371">
        <f t="shared" si="223"/>
        <v>81.996628089284172</v>
      </c>
      <c r="Q757" s="371">
        <f t="shared" si="224"/>
        <v>-90.291443039254602</v>
      </c>
      <c r="R757" s="12">
        <f t="shared" si="225"/>
        <v>89.708556960745398</v>
      </c>
      <c r="S757" s="57">
        <f t="shared" si="226"/>
        <v>1.4943331460802199E-2</v>
      </c>
      <c r="T757" s="12">
        <f t="shared" si="209"/>
        <v>81.996628089284172</v>
      </c>
    </row>
    <row r="758" spans="1:20" x14ac:dyDescent="0.25">
      <c r="A758" s="57">
        <f t="shared" si="210"/>
        <v>94.248509213391188</v>
      </c>
      <c r="B758" s="12">
        <f t="shared" si="227"/>
        <v>15.000116120353248</v>
      </c>
      <c r="C758" s="57" t="str">
        <f t="shared" si="211"/>
        <v>-64.0118546507704-12536.5625416898i</v>
      </c>
      <c r="D758" s="57" t="str">
        <f t="shared" si="212"/>
        <v>3.89999999133928-2122.04966413418i</v>
      </c>
      <c r="E758" s="57" t="str">
        <f t="shared" si="213"/>
        <v>162.468968360176-0.0421555070447261i</v>
      </c>
      <c r="F758" s="57" t="str">
        <f t="shared" si="214"/>
        <v>3.83983983481034-4425.36191814343i</v>
      </c>
      <c r="G758" s="57" t="str">
        <f t="shared" si="215"/>
        <v>0.999999998690181-0.000036191427490538i</v>
      </c>
      <c r="H758" s="57" t="str">
        <f t="shared" si="216"/>
        <v>165.000465343915+1.07299926908378i</v>
      </c>
      <c r="I758" s="57" t="str">
        <f t="shared" si="217"/>
        <v>15.1828052410502-2059.87569590425i</v>
      </c>
      <c r="K758" s="57" t="str">
        <f t="shared" si="218"/>
        <v>0.0727239921849004-0.000486119460299788i</v>
      </c>
      <c r="L758" s="57" t="str">
        <f t="shared" si="219"/>
        <v>0.000125-33.4497080761284i</v>
      </c>
      <c r="M758" s="57" t="str">
        <f t="shared" si="220"/>
        <v>0.0015-16.1249960512887i</v>
      </c>
      <c r="N758" s="57">
        <f t="shared" si="221"/>
        <v>89.707449532086926</v>
      </c>
      <c r="O758" s="57">
        <f t="shared" si="222"/>
        <v>81.963682656978278</v>
      </c>
      <c r="P758" s="371">
        <f t="shared" si="223"/>
        <v>81.963682656978278</v>
      </c>
      <c r="Q758" s="371">
        <f t="shared" si="224"/>
        <v>-90.292550467913074</v>
      </c>
      <c r="R758" s="12">
        <f t="shared" si="225"/>
        <v>89.707449532086926</v>
      </c>
      <c r="S758" s="57">
        <f t="shared" si="226"/>
        <v>1.5000116120353247E-2</v>
      </c>
      <c r="T758" s="12">
        <f t="shared" si="209"/>
        <v>81.963682656978278</v>
      </c>
    </row>
    <row r="759" spans="1:20" x14ac:dyDescent="0.25">
      <c r="A759" s="57">
        <f t="shared" si="210"/>
        <v>94.606653548402065</v>
      </c>
      <c r="B759" s="12">
        <f t="shared" si="227"/>
        <v>15.05711656161059</v>
      </c>
      <c r="C759" s="57" t="str">
        <f t="shared" si="211"/>
        <v>-64.0118285099263-12489.1003812074i</v>
      </c>
      <c r="D759" s="57" t="str">
        <f t="shared" si="212"/>
        <v>3.89999999127334-2114.01640320143i</v>
      </c>
      <c r="E759" s="57" t="str">
        <f t="shared" si="213"/>
        <v>162.468964030844-0.0423156638722749i</v>
      </c>
      <c r="F759" s="57" t="str">
        <f t="shared" si="214"/>
        <v>3.83983983477204-4408.60920422555i</v>
      </c>
      <c r="G759" s="57" t="str">
        <f t="shared" si="215"/>
        <v>0.999999998680207-0.0000363289549146397i</v>
      </c>
      <c r="H759" s="57" t="str">
        <f t="shared" si="216"/>
        <v>165.000468887255+1.07707667546004i</v>
      </c>
      <c r="I759" s="57" t="str">
        <f t="shared" si="217"/>
        <v>15.182805396462-2052.07775665353i</v>
      </c>
      <c r="K759" s="57" t="str">
        <f t="shared" si="218"/>
        <v>0.0727239672065538-0.000487966545037298i</v>
      </c>
      <c r="L759" s="57" t="str">
        <f t="shared" si="219"/>
        <v>0.000125-33.3230803707197i</v>
      </c>
      <c r="M759" s="57" t="str">
        <f t="shared" si="220"/>
        <v>0.0015-16.0639530297755i</v>
      </c>
      <c r="N759" s="57">
        <f t="shared" si="221"/>
        <v>89.706337895827687</v>
      </c>
      <c r="O759" s="57">
        <f t="shared" si="222"/>
        <v>81.930737212448918</v>
      </c>
      <c r="P759" s="371">
        <f t="shared" si="223"/>
        <v>81.930737212448918</v>
      </c>
      <c r="Q759" s="371">
        <f t="shared" si="224"/>
        <v>-90.293662104172313</v>
      </c>
      <c r="R759" s="12">
        <f t="shared" si="225"/>
        <v>89.706337895827687</v>
      </c>
      <c r="S759" s="57">
        <f t="shared" si="226"/>
        <v>1.505711656161059E-2</v>
      </c>
      <c r="T759" s="12">
        <f t="shared" si="209"/>
        <v>81.930737212448918</v>
      </c>
    </row>
    <row r="760" spans="1:20" x14ac:dyDescent="0.25">
      <c r="A760" s="57">
        <f t="shared" si="210"/>
        <v>94.966158831885991</v>
      </c>
      <c r="B760" s="12">
        <f t="shared" si="227"/>
        <v>15.11433360454471</v>
      </c>
      <c r="C760" s="57" t="str">
        <f t="shared" si="211"/>
        <v>-64.0118021700566-12441.8178806298i</v>
      </c>
      <c r="D760" s="57" t="str">
        <f t="shared" si="212"/>
        <v>3.89999999120689-2106.01355310437i</v>
      </c>
      <c r="E760" s="57" t="str">
        <f t="shared" si="213"/>
        <v>162.468959668551-0.0424764289055967i</v>
      </c>
      <c r="F760" s="57" t="str">
        <f t="shared" si="214"/>
        <v>3.83983983473346-4391.91990963115i</v>
      </c>
      <c r="G760" s="57" t="str">
        <f t="shared" si="215"/>
        <v>0.999999998670158-0.0000364670049429488i</v>
      </c>
      <c r="H760" s="57" t="str">
        <f t="shared" si="216"/>
        <v>165.000472457576+1.08116957608529i</v>
      </c>
      <c r="I760" s="57" t="str">
        <f t="shared" si="217"/>
        <v>15.1828055530574-2044.30933723027i</v>
      </c>
      <c r="K760" s="57" t="str">
        <f t="shared" si="218"/>
        <v>0.0727239420380282-0.000489820646760575i</v>
      </c>
      <c r="L760" s="57" t="str">
        <f t="shared" si="219"/>
        <v>0.000125-33.1969320290095i</v>
      </c>
      <c r="M760" s="57" t="str">
        <f t="shared" si="220"/>
        <v>0.0015-16.0031410936197i</v>
      </c>
      <c r="N760" s="57">
        <f t="shared" si="221"/>
        <v>89.705222035985926</v>
      </c>
      <c r="O760" s="57">
        <f t="shared" si="222"/>
        <v>81.897791755603095</v>
      </c>
      <c r="P760" s="371">
        <f t="shared" si="223"/>
        <v>81.897791755603095</v>
      </c>
      <c r="Q760" s="371">
        <f t="shared" si="224"/>
        <v>-90.294777964014074</v>
      </c>
      <c r="R760" s="12">
        <f t="shared" si="225"/>
        <v>89.705222035985926</v>
      </c>
      <c r="S760" s="57">
        <f t="shared" si="226"/>
        <v>1.511433360454471E-2</v>
      </c>
      <c r="T760" s="12">
        <f t="shared" si="209"/>
        <v>81.897791755603095</v>
      </c>
    </row>
    <row r="761" spans="1:20" x14ac:dyDescent="0.25">
      <c r="A761" s="57">
        <f t="shared" si="210"/>
        <v>95.327030235447168</v>
      </c>
      <c r="B761" s="12">
        <f t="shared" si="227"/>
        <v>15.17176807224198</v>
      </c>
      <c r="C761" s="57" t="str">
        <f t="shared" si="211"/>
        <v>-64.0117756296445-12394.7143597824i</v>
      </c>
      <c r="D761" s="57" t="str">
        <f t="shared" si="212"/>
        <v>3.89999999113993-2098.04099871931i</v>
      </c>
      <c r="E761" s="57" t="str">
        <f t="shared" si="213"/>
        <v>162.468955273045-0.0426378044513893i</v>
      </c>
      <c r="F761" s="57" t="str">
        <f t="shared" si="214"/>
        <v>3.83983983469458-4375.29379427911i</v>
      </c>
      <c r="G761" s="57" t="str">
        <f t="shared" si="215"/>
        <v>0.999999998660032-0.0000366055795613614i</v>
      </c>
      <c r="H761" s="57" t="str">
        <f t="shared" si="216"/>
        <v>165.000476055082+1.08527802983885i</v>
      </c>
      <c r="I761" s="57" t="str">
        <f t="shared" si="217"/>
        <v>15.1828057108449-2036.57032588314i</v>
      </c>
      <c r="K761" s="57" t="str">
        <f t="shared" si="218"/>
        <v>0.0727239166778766-0.000491681792112014i</v>
      </c>
      <c r="L761" s="57" t="str">
        <f t="shared" si="219"/>
        <v>0.000125-33.0712612363115i</v>
      </c>
      <c r="M761" s="57" t="str">
        <f t="shared" si="220"/>
        <v>0.0015-15.9425593680213i</v>
      </c>
      <c r="N761" s="57">
        <f t="shared" si="221"/>
        <v>89.704101936519351</v>
      </c>
      <c r="O761" s="57">
        <f t="shared" si="222"/>
        <v>81.864846286347031</v>
      </c>
      <c r="P761" s="371">
        <f t="shared" si="223"/>
        <v>81.864846286347031</v>
      </c>
      <c r="Q761" s="371">
        <f t="shared" si="224"/>
        <v>-90.295898063480649</v>
      </c>
      <c r="R761" s="12">
        <f t="shared" si="225"/>
        <v>89.704101936519351</v>
      </c>
      <c r="S761" s="57">
        <f t="shared" si="226"/>
        <v>1.517176807224198E-2</v>
      </c>
      <c r="T761" s="12">
        <f t="shared" si="209"/>
        <v>81.864846286347031</v>
      </c>
    </row>
    <row r="762" spans="1:20" x14ac:dyDescent="0.25">
      <c r="A762" s="57">
        <f t="shared" si="210"/>
        <v>95.689272950341859</v>
      </c>
      <c r="B762" s="12">
        <f t="shared" si="227"/>
        <v>15.2294207909165</v>
      </c>
      <c r="C762" s="57" t="str">
        <f t="shared" si="211"/>
        <v>-64.0117488871646-12347.7891410652i</v>
      </c>
      <c r="D762" s="57" t="str">
        <f t="shared" si="212"/>
        <v>3.89999999107248-2090.09862535838i</v>
      </c>
      <c r="E762" s="57" t="str">
        <f t="shared" si="213"/>
        <v>162.468950844074-0.0427997928250998i</v>
      </c>
      <c r="F762" s="57" t="str">
        <f t="shared" si="214"/>
        <v>3.8398398346554-4358.73061899721i</v>
      </c>
      <c r="G762" s="57" t="str">
        <f t="shared" si="215"/>
        <v>0.999999998649828-0.0000367446807633197i</v>
      </c>
      <c r="H762" s="57" t="str">
        <f t="shared" si="216"/>
        <v>165.000479679982+1.08940209582385i</v>
      </c>
      <c r="I762" s="57" t="str">
        <f t="shared" si="217"/>
        <v>15.1828058698341-2028.86061128388i</v>
      </c>
      <c r="K762" s="57" t="str">
        <f t="shared" si="218"/>
        <v>0.0727238911246394-0.000493550007834992i</v>
      </c>
      <c r="L762" s="57" t="str">
        <f t="shared" si="219"/>
        <v>0.000125-32.9460661848092i</v>
      </c>
      <c r="M762" s="57" t="str">
        <f t="shared" si="220"/>
        <v>0.0015-15.8822069814916i</v>
      </c>
      <c r="N762" s="57">
        <f t="shared" si="221"/>
        <v>89.702977581324674</v>
      </c>
      <c r="O762" s="57">
        <f t="shared" si="222"/>
        <v>81.831900804586226</v>
      </c>
      <c r="P762" s="371">
        <f t="shared" si="223"/>
        <v>81.831900804586226</v>
      </c>
      <c r="Q762" s="371">
        <f t="shared" si="224"/>
        <v>-90.297022418675326</v>
      </c>
      <c r="R762" s="12">
        <f t="shared" si="225"/>
        <v>89.702977581324674</v>
      </c>
      <c r="S762" s="57">
        <f t="shared" si="226"/>
        <v>1.5229420790916499E-2</v>
      </c>
      <c r="T762" s="12">
        <f t="shared" si="209"/>
        <v>81.831900804586226</v>
      </c>
    </row>
    <row r="763" spans="1:20" x14ac:dyDescent="0.25">
      <c r="A763" s="57">
        <f t="shared" si="210"/>
        <v>96.052892187553169</v>
      </c>
      <c r="B763" s="12">
        <f t="shared" si="227"/>
        <v>15.287292589921982</v>
      </c>
      <c r="C763" s="57" t="str">
        <f t="shared" si="211"/>
        <v>-64.0117219410778-12301.0415494433i</v>
      </c>
      <c r="D763" s="57" t="str">
        <f t="shared" si="212"/>
        <v>3.89999999100449-2082.18631876787i</v>
      </c>
      <c r="E763" s="57" t="str">
        <f t="shared" si="213"/>
        <v>162.468946381383-0.0429623963508973i</v>
      </c>
      <c r="F763" s="57" t="str">
        <f t="shared" si="214"/>
        <v>3.83983983461592-4342.23014551859i</v>
      </c>
      <c r="G763" s="57" t="str">
        <f t="shared" si="215"/>
        <v>0.999999998639548-0.0000368843105498411i</v>
      </c>
      <c r="H763" s="57" t="str">
        <f t="shared" si="216"/>
        <v>165.000483332484+1.09354183336797i</v>
      </c>
      <c r="I763" s="57" t="str">
        <f t="shared" si="217"/>
        <v>15.1828060300338-2021.18008252566i</v>
      </c>
      <c r="K763" s="57" t="str">
        <f t="shared" si="218"/>
        <v>0.0727238653768471-0.000495425320774257i</v>
      </c>
      <c r="L763" s="57" t="str">
        <f t="shared" si="219"/>
        <v>0.000125-32.8213450735297i</v>
      </c>
      <c r="M763" s="57" t="str">
        <f t="shared" si="220"/>
        <v>0.0015-15.8220830658414i</v>
      </c>
      <c r="N763" s="57">
        <f t="shared" si="221"/>
        <v>89.701848954237647</v>
      </c>
      <c r="O763" s="57">
        <f t="shared" si="222"/>
        <v>81.798955310225523</v>
      </c>
      <c r="P763" s="371">
        <f t="shared" si="223"/>
        <v>81.798955310225523</v>
      </c>
      <c r="Q763" s="371">
        <f t="shared" si="224"/>
        <v>-90.298151045762353</v>
      </c>
      <c r="R763" s="12">
        <f t="shared" si="225"/>
        <v>89.701848954237647</v>
      </c>
      <c r="S763" s="57">
        <f t="shared" si="226"/>
        <v>1.5287292589921982E-2</v>
      </c>
      <c r="T763" s="12">
        <f t="shared" si="209"/>
        <v>81.798955310225523</v>
      </c>
    </row>
    <row r="764" spans="1:20" x14ac:dyDescent="0.25">
      <c r="A764" s="57">
        <f t="shared" si="210"/>
        <v>96.417893177865878</v>
      </c>
      <c r="B764" s="12">
        <f t="shared" si="227"/>
        <v>15.345384301763687</v>
      </c>
      <c r="C764" s="57" t="str">
        <f t="shared" si="211"/>
        <v>-64.0116947898332-12254.4709124369i</v>
      </c>
      <c r="D764" s="57" t="str">
        <f t="shared" si="212"/>
        <v>3.899999990936-2074.30396512659i</v>
      </c>
      <c r="E764" s="57" t="str">
        <f t="shared" si="213"/>
        <v>162.468941884715-0.0431256173617424i</v>
      </c>
      <c r="F764" s="57" t="str">
        <f t="shared" si="214"/>
        <v>3.83983983457614-4325.7921364784i</v>
      </c>
      <c r="G764" s="57" t="str">
        <f t="shared" si="215"/>
        <v>0.999999998629189-0.0000370244709295469i</v>
      </c>
      <c r="H764" s="57" t="str">
        <f t="shared" si="216"/>
        <v>165.000487012797+1.09769730202439i</v>
      </c>
      <c r="I764" s="57" t="str">
        <f t="shared" si="217"/>
        <v>15.1828061914534-2013.52862912148i</v>
      </c>
      <c r="K764" s="57" t="str">
        <f t="shared" si="218"/>
        <v>0.0727238394330181-0.000497307757876302i</v>
      </c>
      <c r="L764" s="57" t="str">
        <f t="shared" si="219"/>
        <v>0.000125-32.6970961083181i</v>
      </c>
      <c r="M764" s="57" t="str">
        <f t="shared" si="220"/>
        <v>0.0015-15.762186756168i</v>
      </c>
      <c r="N764" s="57">
        <f t="shared" si="221"/>
        <v>89.700716039032571</v>
      </c>
      <c r="O764" s="57">
        <f t="shared" si="222"/>
        <v>81.766009803168942</v>
      </c>
      <c r="P764" s="371">
        <f t="shared" si="223"/>
        <v>81.766009803168942</v>
      </c>
      <c r="Q764" s="371">
        <f t="shared" si="224"/>
        <v>-90.299283960967429</v>
      </c>
      <c r="R764" s="12">
        <f t="shared" si="225"/>
        <v>89.700716039032571</v>
      </c>
      <c r="S764" s="57">
        <f t="shared" si="226"/>
        <v>1.5345384301763687E-2</v>
      </c>
      <c r="T764" s="12">
        <f t="shared" si="209"/>
        <v>81.766009803168942</v>
      </c>
    </row>
    <row r="765" spans="1:20" x14ac:dyDescent="0.25">
      <c r="A765" s="57">
        <f t="shared" si="210"/>
        <v>96.784281171941757</v>
      </c>
      <c r="B765" s="12">
        <f t="shared" si="227"/>
        <v>15.403696762110389</v>
      </c>
      <c r="C765" s="57" t="str">
        <f t="shared" si="211"/>
        <v>-64.0116674318707-12208.0765601117i</v>
      </c>
      <c r="D765" s="57" t="str">
        <f t="shared" si="212"/>
        <v>3.89999999086699-2066.45145104425i</v>
      </c>
      <c r="E765" s="57" t="str">
        <f t="shared" si="213"/>
        <v>162.468937353811-0.0432894581994076i</v>
      </c>
      <c r="F765" s="57" t="str">
        <f t="shared" si="214"/>
        <v>3.83983983453606-4309.41635541037i</v>
      </c>
      <c r="G765" s="57" t="str">
        <f t="shared" si="215"/>
        <v>0.999999998618751-0.0000371651639186912i</v>
      </c>
      <c r="H765" s="57" t="str">
        <f t="shared" si="216"/>
        <v>165.000490721135+1.10186856157258i</v>
      </c>
      <c r="I765" s="57" t="str">
        <f t="shared" si="217"/>
        <v>15.182806354102-2005.90614100263i</v>
      </c>
      <c r="K765" s="57" t="str">
        <f t="shared" si="218"/>
        <v>0.0727238132916605-0.000499197346189767i</v>
      </c>
      <c r="L765" s="57" t="str">
        <f t="shared" si="219"/>
        <v>0.000125-32.5733175018113i</v>
      </c>
      <c r="M765" s="57" t="str">
        <f t="shared" si="220"/>
        <v>0.0015-15.7025171908428i</v>
      </c>
      <c r="N765" s="57">
        <f t="shared" si="221"/>
        <v>89.6995788194222</v>
      </c>
      <c r="O765" s="57">
        <f t="shared" si="222"/>
        <v>81.733064283319806</v>
      </c>
      <c r="P765" s="371">
        <f t="shared" si="223"/>
        <v>81.733064283319806</v>
      </c>
      <c r="Q765" s="371">
        <f t="shared" si="224"/>
        <v>-90.3004211805778</v>
      </c>
      <c r="R765" s="12">
        <f t="shared" si="225"/>
        <v>89.6995788194222</v>
      </c>
      <c r="S765" s="57">
        <f t="shared" si="226"/>
        <v>1.5403696762110388E-2</v>
      </c>
      <c r="T765" s="12">
        <f t="shared" si="209"/>
        <v>81.733064283319806</v>
      </c>
    </row>
    <row r="766" spans="1:20" x14ac:dyDescent="0.25">
      <c r="A766" s="57">
        <f t="shared" si="210"/>
        <v>97.152061440395144</v>
      </c>
      <c r="B766" s="12">
        <f t="shared" si="227"/>
        <v>15.462230809806409</v>
      </c>
      <c r="C766" s="57" t="str">
        <f t="shared" si="211"/>
        <v>-64.0116398656182-12161.8578250697i</v>
      </c>
      <c r="D766" s="57" t="str">
        <f t="shared" si="212"/>
        <v>3.89999999079744-2058.6286635598i</v>
      </c>
      <c r="E766" s="57" t="str">
        <f t="shared" si="213"/>
        <v>162.468932788412-0.0434539212145204i</v>
      </c>
      <c r="F766" s="57" t="str">
        <f t="shared" si="214"/>
        <v>3.83983983449568-4293.10256674339i</v>
      </c>
      <c r="G766" s="57" t="str">
        <f t="shared" si="215"/>
        <v>0.999999998608233-0.0000373063915411899i</v>
      </c>
      <c r="H766" s="57" t="str">
        <f t="shared" si="216"/>
        <v>165.000494457708+1.10605567201921i</v>
      </c>
      <c r="I766" s="57" t="str">
        <f t="shared" si="217"/>
        <v>15.1828065179892-1998.31250851702i</v>
      </c>
      <c r="K766" s="57" t="str">
        <f t="shared" si="218"/>
        <v>0.0727237869512704-0.000501094112865804i</v>
      </c>
      <c r="L766" s="57" t="str">
        <f t="shared" si="219"/>
        <v>0.000125-32.4500074734124i</v>
      </c>
      <c r="M766" s="57" t="str">
        <f t="shared" si="220"/>
        <v>0.0015-15.6430735114991i</v>
      </c>
      <c r="N766" s="57">
        <f t="shared" si="221"/>
        <v>89.698437279057472</v>
      </c>
      <c r="O766" s="57">
        <f t="shared" si="222"/>
        <v>81.700118750580884</v>
      </c>
      <c r="P766" s="371">
        <f t="shared" si="223"/>
        <v>81.700118750580884</v>
      </c>
      <c r="Q766" s="371">
        <f t="shared" si="224"/>
        <v>-90.301562720942528</v>
      </c>
      <c r="R766" s="12">
        <f t="shared" si="225"/>
        <v>89.698437279057472</v>
      </c>
      <c r="S766" s="57">
        <f t="shared" si="226"/>
        <v>1.5462230809806408E-2</v>
      </c>
      <c r="T766" s="12">
        <f t="shared" si="209"/>
        <v>81.700118750580884</v>
      </c>
    </row>
    <row r="767" spans="1:20" x14ac:dyDescent="0.25">
      <c r="A767" s="57">
        <f t="shared" si="210"/>
        <v>97.521239273868645</v>
      </c>
      <c r="B767" s="12">
        <f t="shared" si="227"/>
        <v>15.520987286883674</v>
      </c>
      <c r="C767" s="57" t="str">
        <f t="shared" si="211"/>
        <v>-64.0116120894864-12115.8140424386i</v>
      </c>
      <c r="D767" s="57" t="str">
        <f t="shared" si="212"/>
        <v>3.89999999072736-2050.8354901398i</v>
      </c>
      <c r="E767" s="57" t="str">
        <f t="shared" si="213"/>
        <v>162.468928188254-0.0436190087665532i</v>
      </c>
      <c r="F767" s="57" t="str">
        <f t="shared" si="214"/>
        <v>3.83983983445499-4276.85053579813i</v>
      </c>
      <c r="G767" s="57" t="str">
        <f t="shared" si="215"/>
        <v>0.999999998597636-0.0000374481558286496i</v>
      </c>
      <c r="H767" s="57" t="str">
        <f t="shared" si="216"/>
        <v>165.000498222735+1.11025869359897i</v>
      </c>
      <c r="I767" s="57" t="str">
        <f t="shared" si="217"/>
        <v>15.1828066831243-1990.74762242776i</v>
      </c>
      <c r="K767" s="57" t="str">
        <f t="shared" si="218"/>
        <v>0.0727237604103323-0.000502998085158465i</v>
      </c>
      <c r="L767" s="57" t="str">
        <f t="shared" si="219"/>
        <v>0.000125-32.3271642492651i</v>
      </c>
      <c r="M767" s="57" t="str">
        <f t="shared" si="220"/>
        <v>0.0015-15.5838548630196i</v>
      </c>
      <c r="N767" s="57">
        <f t="shared" si="221"/>
        <v>89.697291401527309</v>
      </c>
      <c r="O767" s="57">
        <f t="shared" si="222"/>
        <v>81.667173204853867</v>
      </c>
      <c r="P767" s="371">
        <f t="shared" si="223"/>
        <v>81.667173204853867</v>
      </c>
      <c r="Q767" s="371">
        <f t="shared" si="224"/>
        <v>-90.302708598472691</v>
      </c>
      <c r="R767" s="12">
        <f t="shared" si="225"/>
        <v>89.697291401527309</v>
      </c>
      <c r="S767" s="57">
        <f t="shared" si="226"/>
        <v>1.5520987286883675E-2</v>
      </c>
      <c r="T767" s="12">
        <f t="shared" si="209"/>
        <v>81.667173204853867</v>
      </c>
    </row>
    <row r="768" spans="1:20" x14ac:dyDescent="0.25">
      <c r="A768" s="57">
        <f t="shared" si="210"/>
        <v>97.891819983109357</v>
      </c>
      <c r="B768" s="12">
        <f t="shared" si="227"/>
        <v>15.579967038573832</v>
      </c>
      <c r="C768" s="57" t="str">
        <f t="shared" si="211"/>
        <v>-64.01158410188-12069.9445498633i</v>
      </c>
      <c r="D768" s="57" t="str">
        <f t="shared" si="212"/>
        <v>3.89999999065677-2043.07181867683i</v>
      </c>
      <c r="E768" s="57" t="str">
        <f t="shared" si="213"/>
        <v>162.468923553073-0.0437847232239293i</v>
      </c>
      <c r="F768" s="57" t="str">
        <f t="shared" si="214"/>
        <v>3.83983983441398-4260.66002878367i</v>
      </c>
      <c r="G768" s="57" t="str">
        <f t="shared" si="215"/>
        <v>0.999999998586957-0.0000375904588203971i</v>
      </c>
      <c r="H768" s="57" t="str">
        <f t="shared" si="216"/>
        <v>165.000502016429+1.11447768677547i</v>
      </c>
      <c r="I768" s="57" t="str">
        <f t="shared" si="217"/>
        <v>15.1828068495168-1983.21137391136i</v>
      </c>
      <c r="K768" s="57" t="str">
        <f t="shared" si="218"/>
        <v>0.07272373366732-0.000504909290425111i</v>
      </c>
      <c r="L768" s="57" t="str">
        <f t="shared" si="219"/>
        <v>0.000125-32.2047860622286i</v>
      </c>
      <c r="M768" s="57" t="str">
        <f t="shared" si="220"/>
        <v>0.0015-15.5248603935242i</v>
      </c>
      <c r="N768" s="57">
        <f t="shared" si="221"/>
        <v>89.696141170358374</v>
      </c>
      <c r="O768" s="57">
        <f t="shared" si="222"/>
        <v>81.634227646039903</v>
      </c>
      <c r="P768" s="371">
        <f t="shared" si="223"/>
        <v>81.634227646039903</v>
      </c>
      <c r="Q768" s="371">
        <f t="shared" si="224"/>
        <v>-90.303858829641626</v>
      </c>
      <c r="R768" s="12">
        <f t="shared" si="225"/>
        <v>89.696141170358374</v>
      </c>
      <c r="S768" s="57">
        <f t="shared" si="226"/>
        <v>1.5579967038573832E-2</v>
      </c>
      <c r="T768" s="12">
        <f t="shared" si="209"/>
        <v>81.634227646039903</v>
      </c>
    </row>
    <row r="769" spans="1:20" x14ac:dyDescent="0.25">
      <c r="A769" s="57">
        <f t="shared" si="210"/>
        <v>98.263808899045173</v>
      </c>
      <c r="B769" s="12">
        <f t="shared" si="227"/>
        <v>15.639170913320413</v>
      </c>
      <c r="C769" s="57" t="str">
        <f t="shared" si="211"/>
        <v>-64.0115559011869-12024.2486874956i</v>
      </c>
      <c r="D769" s="57" t="str">
        <f t="shared" si="212"/>
        <v>3.89999999058561-2035.33753748789i</v>
      </c>
      <c r="E769" s="57" t="str">
        <f t="shared" si="213"/>
        <v>162.468918882601-0.0439510669639798i</v>
      </c>
      <c r="F769" s="57" t="str">
        <f t="shared" si="214"/>
        <v>3.83983983437267-4244.53081279413i</v>
      </c>
      <c r="G769" s="57" t="str">
        <f t="shared" si="215"/>
        <v>0.999999998576198-0.0000377333025635086i</v>
      </c>
      <c r="H769" s="57" t="str">
        <f t="shared" si="216"/>
        <v>165.00050583901+1.11871271224208i</v>
      </c>
      <c r="I769" s="57" t="str">
        <f t="shared" si="217"/>
        <v>15.1828070171762-1975.7036545564i</v>
      </c>
      <c r="K769" s="57" t="str">
        <f t="shared" si="218"/>
        <v>0.0727237067206944-0.000506827756126768i</v>
      </c>
      <c r="L769" s="57" t="str">
        <f t="shared" si="219"/>
        <v>0.000125-32.0828711518516i</v>
      </c>
      <c r="M769" s="57" t="str">
        <f t="shared" si="220"/>
        <v>0.0015-15.4660892543576i</v>
      </c>
      <c r="N769" s="57">
        <f t="shared" si="221"/>
        <v>89.694986569014802</v>
      </c>
      <c r="O769" s="57">
        <f t="shared" si="222"/>
        <v>81.601282074039275</v>
      </c>
      <c r="P769" s="371">
        <f t="shared" si="223"/>
        <v>81.601282074039275</v>
      </c>
      <c r="Q769" s="371">
        <f t="shared" si="224"/>
        <v>-90.305013430985198</v>
      </c>
      <c r="R769" s="12">
        <f t="shared" si="225"/>
        <v>89.694986569014802</v>
      </c>
      <c r="S769" s="57">
        <f t="shared" si="226"/>
        <v>1.5639170913320413E-2</v>
      </c>
      <c r="T769" s="12">
        <f t="shared" si="209"/>
        <v>81.601282074039275</v>
      </c>
    </row>
    <row r="770" spans="1:20" x14ac:dyDescent="0.25">
      <c r="A770" s="57">
        <f t="shared" si="210"/>
        <v>98.637211372861543</v>
      </c>
      <c r="B770" s="12">
        <f t="shared" si="227"/>
        <v>15.698599762791032</v>
      </c>
      <c r="C770" s="57" t="str">
        <f t="shared" si="211"/>
        <v>-64.0115274857863-11978.7257979854i</v>
      </c>
      <c r="D770" s="57" t="str">
        <f t="shared" si="212"/>
        <v>3.89999999051393-2027.63253531274i</v>
      </c>
      <c r="E770" s="57" t="str">
        <f t="shared" si="213"/>
        <v>162.468914176571-0.0441180423730595i</v>
      </c>
      <c r="F770" s="57" t="str">
        <f t="shared" si="214"/>
        <v>3.83983983433104-4228.46265580533i</v>
      </c>
      <c r="G770" s="57" t="str">
        <f t="shared" si="215"/>
        <v>0.999999998565356-0.0000378766891128392i</v>
      </c>
      <c r="H770" s="57" t="str">
        <f t="shared" si="216"/>
        <v>165.0005096907+1.12296383092284i</v>
      </c>
      <c r="I770" s="57" t="str">
        <f t="shared" si="217"/>
        <v>15.1828071861124-1968.22435636182i</v>
      </c>
      <c r="K770" s="57" t="str">
        <f t="shared" si="218"/>
        <v>0.0727236795689054-0.000508753509828542i</v>
      </c>
      <c r="L770" s="57" t="str">
        <f t="shared" si="219"/>
        <v>0.000125-31.9614177643471i</v>
      </c>
      <c r="M770" s="57" t="str">
        <f t="shared" si="220"/>
        <v>0.0015-15.4075406000773i</v>
      </c>
      <c r="N770" s="57">
        <f t="shared" si="221"/>
        <v>89.693827580897974</v>
      </c>
      <c r="O770" s="57">
        <f t="shared" si="222"/>
        <v>81.568336488751697</v>
      </c>
      <c r="P770" s="371">
        <f t="shared" si="223"/>
        <v>81.568336488751697</v>
      </c>
      <c r="Q770" s="371">
        <f t="shared" si="224"/>
        <v>-90.306172419102026</v>
      </c>
      <c r="R770" s="12">
        <f t="shared" si="225"/>
        <v>89.693827580897974</v>
      </c>
      <c r="S770" s="57">
        <f t="shared" si="226"/>
        <v>1.5698599762791032E-2</v>
      </c>
      <c r="T770" s="12">
        <f t="shared" si="209"/>
        <v>81.568336488751697</v>
      </c>
    </row>
    <row r="771" spans="1:20" x14ac:dyDescent="0.25">
      <c r="A771" s="57">
        <f t="shared" si="210"/>
        <v>99.012032776078428</v>
      </c>
      <c r="B771" s="12">
        <f t="shared" si="227"/>
        <v>15.758254441889639</v>
      </c>
      <c r="C771" s="57" t="str">
        <f t="shared" si="211"/>
        <v>-64.0114988540444-11933.3752264708i</v>
      </c>
      <c r="D771" s="57" t="str">
        <f t="shared" si="212"/>
        <v>3.89999999044171-2019.95670131233i</v>
      </c>
      <c r="E771" s="57" t="str">
        <f t="shared" si="213"/>
        <v>162.468909434712-0.04428565184649i</v>
      </c>
      <c r="F771" s="57" t="str">
        <f t="shared" si="214"/>
        <v>3.8398398342891-4212.45532667142i</v>
      </c>
      <c r="G771" s="57" t="str">
        <f t="shared" si="215"/>
        <v>0.999999998554432-0.0000380206205310527i</v>
      </c>
      <c r="H771" s="57" t="str">
        <f t="shared" si="216"/>
        <v>165.000513571716+1.1272311039733i</v>
      </c>
      <c r="I771" s="57" t="str">
        <f t="shared" si="217"/>
        <v>15.1828073563348-1960.77337173535i</v>
      </c>
      <c r="K771" s="57" t="str">
        <f t="shared" si="218"/>
        <v>0.0727236522103921-0.000510686579200025i</v>
      </c>
      <c r="L771" s="57" t="str">
        <f t="shared" si="219"/>
        <v>0.000125-31.8404241525673i</v>
      </c>
      <c r="M771" s="57" t="str">
        <f t="shared" si="220"/>
        <v>0.0015-15.3492135884413i</v>
      </c>
      <c r="N771" s="57">
        <f t="shared" si="221"/>
        <v>89.692664189346274</v>
      </c>
      <c r="O771" s="57">
        <f t="shared" si="222"/>
        <v>81.535390890076087</v>
      </c>
      <c r="P771" s="371">
        <f t="shared" si="223"/>
        <v>81.535390890076087</v>
      </c>
      <c r="Q771" s="371">
        <f t="shared" si="224"/>
        <v>-90.307335810653726</v>
      </c>
      <c r="R771" s="12">
        <f t="shared" si="225"/>
        <v>89.692664189346274</v>
      </c>
      <c r="S771" s="57">
        <f t="shared" si="226"/>
        <v>1.5758254441889639E-2</v>
      </c>
      <c r="T771" s="12">
        <f t="shared" si="209"/>
        <v>81.535390890076087</v>
      </c>
    </row>
    <row r="772" spans="1:20" x14ac:dyDescent="0.25">
      <c r="A772" s="57">
        <f t="shared" si="210"/>
        <v>99.388278500627521</v>
      </c>
      <c r="B772" s="12">
        <f t="shared" si="227"/>
        <v>15.818135808768819</v>
      </c>
      <c r="C772" s="57" t="str">
        <f t="shared" si="211"/>
        <v>-64.0114700043143-11888.1963205685i</v>
      </c>
      <c r="D772" s="57" t="str">
        <f t="shared" si="212"/>
        <v>3.89999999036892-2012.30992506723i</v>
      </c>
      <c r="E772" s="57" t="str">
        <f t="shared" si="213"/>
        <v>162.468904656751-0.0444538977886713i</v>
      </c>
      <c r="F772" s="57" t="str">
        <f t="shared" si="214"/>
        <v>3.83983983424683-4196.50859512162i</v>
      </c>
      <c r="G772" s="57" t="str">
        <f t="shared" si="215"/>
        <v>0.999999998543425-0.0000381650988886507i</v>
      </c>
      <c r="H772" s="57" t="str">
        <f t="shared" si="216"/>
        <v>165.000517482285+1.13151459278142i</v>
      </c>
      <c r="I772" s="57" t="str">
        <f t="shared" si="217"/>
        <v>15.1828075278534-1953.35059349213i</v>
      </c>
      <c r="K772" s="57" t="str">
        <f t="shared" si="218"/>
        <v>0.0727236246435798-0.000512626992015641i</v>
      </c>
      <c r="L772" s="57" t="str">
        <f t="shared" si="219"/>
        <v>0.000125-31.7198885759787i</v>
      </c>
      <c r="M772" s="57" t="str">
        <f t="shared" si="220"/>
        <v>0.0015-15.2911073803958i</v>
      </c>
      <c r="N772" s="57">
        <f t="shared" si="221"/>
        <v>89.691496377634934</v>
      </c>
      <c r="O772" s="57">
        <f t="shared" si="222"/>
        <v>81.502445277910425</v>
      </c>
      <c r="P772" s="371">
        <f t="shared" si="223"/>
        <v>81.502445277910425</v>
      </c>
      <c r="Q772" s="371">
        <f t="shared" si="224"/>
        <v>-90.308503622365066</v>
      </c>
      <c r="R772" s="12">
        <f t="shared" si="225"/>
        <v>89.691496377634934</v>
      </c>
      <c r="S772" s="57">
        <f t="shared" si="226"/>
        <v>1.581813580876882E-2</v>
      </c>
      <c r="T772" s="12">
        <f t="shared" si="209"/>
        <v>81.502445277910425</v>
      </c>
    </row>
    <row r="773" spans="1:20" x14ac:dyDescent="0.25">
      <c r="A773" s="57">
        <f t="shared" si="210"/>
        <v>99.765953958929913</v>
      </c>
      <c r="B773" s="12">
        <f t="shared" si="227"/>
        <v>15.878244724842141</v>
      </c>
      <c r="C773" s="57" t="str">
        <f t="shared" si="211"/>
        <v>-64.0114409349356-11843.1884303648i</v>
      </c>
      <c r="D773" s="57" t="str">
        <f t="shared" si="212"/>
        <v>3.89999999029559-2004.69209657597i</v>
      </c>
      <c r="E773" s="57" t="str">
        <f t="shared" si="213"/>
        <v>162.468899842414-0.0446227826130502i</v>
      </c>
      <c r="F773" s="57" t="str">
        <f t="shared" si="214"/>
        <v>3.83983983420424-4180.62223175682i</v>
      </c>
      <c r="G773" s="57" t="str">
        <f t="shared" si="215"/>
        <v>0.999999998532334-0.0000383101262640026i</v>
      </c>
      <c r="H773" s="57" t="str">
        <f t="shared" si="216"/>
        <v>165.000521422631+1.13581435896848i</v>
      </c>
      <c r="I773" s="57" t="str">
        <f t="shared" si="217"/>
        <v>15.1828077006782-1945.95591485298i</v>
      </c>
      <c r="K773" s="57" t="str">
        <f t="shared" si="218"/>
        <v>0.0727235968668829-0.00051457477615509i</v>
      </c>
      <c r="L773" s="57" t="str">
        <f t="shared" si="219"/>
        <v>0.000125-31.5998093006361i</v>
      </c>
      <c r="M773" s="57" t="str">
        <f t="shared" si="220"/>
        <v>0.0015-15.2332211400635i</v>
      </c>
      <c r="N773" s="57">
        <f t="shared" si="221"/>
        <v>89.690324128975618</v>
      </c>
      <c r="O773" s="57">
        <f t="shared" si="222"/>
        <v>81.469499652151981</v>
      </c>
      <c r="P773" s="371">
        <f t="shared" si="223"/>
        <v>81.469499652151981</v>
      </c>
      <c r="Q773" s="371">
        <f t="shared" si="224"/>
        <v>-90.309675871024382</v>
      </c>
      <c r="R773" s="12">
        <f t="shared" si="225"/>
        <v>89.690324128975618</v>
      </c>
      <c r="S773" s="57">
        <f t="shared" si="226"/>
        <v>1.5878244724842141E-2</v>
      </c>
      <c r="T773" s="12">
        <f t="shared" si="209"/>
        <v>81.469499652151981</v>
      </c>
    </row>
    <row r="774" spans="1:20" x14ac:dyDescent="0.25">
      <c r="A774" s="57">
        <f t="shared" si="210"/>
        <v>100.14506458397385</v>
      </c>
      <c r="B774" s="12">
        <f t="shared" si="227"/>
        <v>15.938582054796541</v>
      </c>
      <c r="C774" s="57" t="str">
        <f t="shared" si="211"/>
        <v>-64.0114116442345-11798.3509084059i</v>
      </c>
      <c r="D774" s="57" t="str">
        <f t="shared" si="212"/>
        <v>3.89999999022169-1997.10310625354i</v>
      </c>
      <c r="E774" s="57" t="str">
        <f t="shared" si="213"/>
        <v>162.468894991422-0.0447923087422083i</v>
      </c>
      <c r="F774" s="57" t="str">
        <f t="shared" si="214"/>
        <v>3.83983983416132-4164.79600804636i</v>
      </c>
      <c r="G774" s="57" t="str">
        <f t="shared" si="215"/>
        <v>0.999999998521159-0.0000384557047433761i</v>
      </c>
      <c r="H774" s="57" t="str">
        <f t="shared" si="216"/>
        <v>165.000525392981+1.14013046438987i</v>
      </c>
      <c r="I774" s="57" t="str">
        <f t="shared" si="217"/>
        <v>15.1828078748187-1938.58922944298i</v>
      </c>
      <c r="K774" s="57" t="str">
        <f t="shared" si="218"/>
        <v>0.0727235688787035-0.000516529959603706i</v>
      </c>
      <c r="L774" s="57" t="str">
        <f t="shared" si="219"/>
        <v>0.000125-31.4801845991594i</v>
      </c>
      <c r="M774" s="57" t="str">
        <f t="shared" si="220"/>
        <v>0.0015-15.1755540347315i</v>
      </c>
      <c r="N774" s="57">
        <f t="shared" si="221"/>
        <v>89.689147426516428</v>
      </c>
      <c r="O774" s="57">
        <f t="shared" si="222"/>
        <v>81.436554012697115</v>
      </c>
      <c r="P774" s="371">
        <f t="shared" si="223"/>
        <v>81.436554012697115</v>
      </c>
      <c r="Q774" s="371">
        <f t="shared" si="224"/>
        <v>-90.310852573483572</v>
      </c>
      <c r="R774" s="12">
        <f t="shared" si="225"/>
        <v>89.689147426516428</v>
      </c>
      <c r="S774" s="57">
        <f t="shared" si="226"/>
        <v>1.5938582054796542E-2</v>
      </c>
      <c r="T774" s="12">
        <f t="shared" si="209"/>
        <v>81.436554012697115</v>
      </c>
    </row>
    <row r="775" spans="1:20" x14ac:dyDescent="0.25">
      <c r="A775" s="57">
        <f t="shared" si="210"/>
        <v>100.52561582939295</v>
      </c>
      <c r="B775" s="12">
        <f t="shared" si="227"/>
        <v>15.999148666604768</v>
      </c>
      <c r="C775" s="57" t="str">
        <f t="shared" si="211"/>
        <v>-64.0113821305283-11753.6831096894i</v>
      </c>
      <c r="D775" s="57" t="str">
        <f t="shared" si="212"/>
        <v>3.89999999014724-1989.54284492978i</v>
      </c>
      <c r="E775" s="57" t="str">
        <f t="shared" si="213"/>
        <v>162.468890103497-0.0449624786078591i</v>
      </c>
      <c r="F775" s="57" t="str">
        <f t="shared" si="214"/>
        <v>3.83983983411809-4149.0296963247i</v>
      </c>
      <c r="G775" s="57" t="str">
        <f t="shared" si="215"/>
        <v>0.999999998509898-0.0000386018364209662i</v>
      </c>
      <c r="H775" s="57" t="str">
        <f t="shared" si="216"/>
        <v>165.000529393563+1.14446297113612i</v>
      </c>
      <c r="I775" s="57" t="str">
        <f t="shared" si="217"/>
        <v>15.1828080502853-1931.25043128987i</v>
      </c>
      <c r="K775" s="57" t="str">
        <f t="shared" si="218"/>
        <v>0.072723540677432-0.000518492570452896i</v>
      </c>
      <c r="L775" s="57" t="str">
        <f t="shared" si="219"/>
        <v>0.000125-31.3610127507067i</v>
      </c>
      <c r="M775" s="57" t="str">
        <f t="shared" si="220"/>
        <v>0.0015-15.1181052348391i</v>
      </c>
      <c r="N775" s="57">
        <f t="shared" si="221"/>
        <v>89.687966253341401</v>
      </c>
      <c r="O775" s="57">
        <f t="shared" si="222"/>
        <v>81.403608359441805</v>
      </c>
      <c r="P775" s="371">
        <f t="shared" si="223"/>
        <v>81.403608359441805</v>
      </c>
      <c r="Q775" s="371">
        <f t="shared" si="224"/>
        <v>-90.312033746658599</v>
      </c>
      <c r="R775" s="12">
        <f t="shared" si="225"/>
        <v>89.687966253341401</v>
      </c>
      <c r="S775" s="57">
        <f t="shared" si="226"/>
        <v>1.5999148666604769E-2</v>
      </c>
      <c r="T775" s="12">
        <f t="shared" si="209"/>
        <v>81.403608359441805</v>
      </c>
    </row>
    <row r="776" spans="1:20" x14ac:dyDescent="0.25">
      <c r="A776" s="57">
        <f t="shared" si="210"/>
        <v>100.90761316954463</v>
      </c>
      <c r="B776" s="12">
        <f t="shared" si="227"/>
        <v>16.059945431537866</v>
      </c>
      <c r="C776" s="57" t="str">
        <f t="shared" si="211"/>
        <v>-64.0113523921205-11709.184391654i</v>
      </c>
      <c r="D776" s="57" t="str">
        <f t="shared" si="212"/>
        <v>3.89999999007219-1982.01120384777i</v>
      </c>
      <c r="E776" s="57" t="str">
        <f t="shared" si="213"/>
        <v>162.468885178359-0.0451332946509322i</v>
      </c>
      <c r="F776" s="57" t="str">
        <f t="shared" si="214"/>
        <v>3.83983983407451-4133.32306978815i</v>
      </c>
      <c r="G776" s="57" t="str">
        <f t="shared" si="215"/>
        <v>0.999999998498552-0.0000387485233989262i</v>
      </c>
      <c r="H776" s="57" t="str">
        <f t="shared" si="216"/>
        <v>165.000533424607+1.14881194153366i</v>
      </c>
      <c r="I776" s="57" t="str">
        <f t="shared" si="217"/>
        <v>15.1828082270879-1923.93941482258i</v>
      </c>
      <c r="K776" s="57" t="str">
        <f t="shared" si="218"/>
        <v>0.0727235122614462-0.000520462636900502i</v>
      </c>
      <c r="L776" s="57" t="str">
        <f t="shared" si="219"/>
        <v>0.000125-31.242292040951i</v>
      </c>
      <c r="M776" s="57" t="str">
        <f t="shared" si="220"/>
        <v>0.0015-15.0608739139661i</v>
      </c>
      <c r="N776" s="57">
        <f t="shared" si="221"/>
        <v>89.686780592470427</v>
      </c>
      <c r="O776" s="57">
        <f t="shared" si="222"/>
        <v>81.370662692280973</v>
      </c>
      <c r="P776" s="371">
        <f t="shared" si="223"/>
        <v>81.370662692280973</v>
      </c>
      <c r="Q776" s="371">
        <f t="shared" si="224"/>
        <v>-90.313219407529573</v>
      </c>
      <c r="R776" s="12">
        <f t="shared" si="225"/>
        <v>89.686780592470427</v>
      </c>
      <c r="S776" s="57">
        <f t="shared" si="226"/>
        <v>1.6059945431537867E-2</v>
      </c>
      <c r="T776" s="12">
        <f t="shared" si="209"/>
        <v>81.370662692280973</v>
      </c>
    </row>
    <row r="777" spans="1:20" x14ac:dyDescent="0.25">
      <c r="A777" s="57">
        <f t="shared" si="210"/>
        <v>101.29106209958891</v>
      </c>
      <c r="B777" s="12">
        <f t="shared" si="227"/>
        <v>16.12097322417771</v>
      </c>
      <c r="C777" s="57" t="str">
        <f t="shared" si="211"/>
        <v>-64.0113224272973-11664.8541141706i</v>
      </c>
      <c r="D777" s="57" t="str">
        <f t="shared" si="212"/>
        <v>3.89999998999662-1974.50807466235i</v>
      </c>
      <c r="E777" s="57" t="str">
        <f t="shared" si="213"/>
        <v>162.468880215723-0.0453047593215243i</v>
      </c>
      <c r="F777" s="57" t="str">
        <f t="shared" si="214"/>
        <v>3.83983983403062-4117.67590249163i</v>
      </c>
      <c r="G777" s="57" t="str">
        <f t="shared" si="215"/>
        <v>0.999999998487119-0.0000388957677873974i</v>
      </c>
      <c r="H777" s="57" t="str">
        <f t="shared" si="216"/>
        <v>165.000537486346+1.15317743814582i</v>
      </c>
      <c r="I777" s="57" t="str">
        <f t="shared" si="217"/>
        <v>15.1828084052369-1916.6560748697i</v>
      </c>
      <c r="K777" s="57" t="str">
        <f t="shared" si="218"/>
        <v>0.0727234836291107-0.00052244018725121i</v>
      </c>
      <c r="L777" s="57" t="str">
        <f t="shared" si="219"/>
        <v>0.000125-31.1240207620553i</v>
      </c>
      <c r="M777" s="57" t="str">
        <f t="shared" si="220"/>
        <v>0.0015-15.0038592488206i</v>
      </c>
      <c r="N777" s="57">
        <f t="shared" si="221"/>
        <v>89.685590426859008</v>
      </c>
      <c r="O777" s="57">
        <f t="shared" si="222"/>
        <v>81.337717011108595</v>
      </c>
      <c r="P777" s="371">
        <f t="shared" si="223"/>
        <v>81.337717011108595</v>
      </c>
      <c r="Q777" s="371">
        <f t="shared" si="224"/>
        <v>-90.314409573140992</v>
      </c>
      <c r="R777" s="12">
        <f t="shared" si="225"/>
        <v>89.685590426859008</v>
      </c>
      <c r="S777" s="57">
        <f t="shared" si="226"/>
        <v>1.6120973224177711E-2</v>
      </c>
      <c r="T777" s="12">
        <f t="shared" si="209"/>
        <v>81.337717011108595</v>
      </c>
    </row>
    <row r="778" spans="1:20" x14ac:dyDescent="0.25">
      <c r="A778" s="57">
        <f t="shared" si="210"/>
        <v>101.67596813556736</v>
      </c>
      <c r="B778" s="12">
        <f t="shared" si="227"/>
        <v>16.182232922429588</v>
      </c>
      <c r="C778" s="57" t="str">
        <f t="shared" si="211"/>
        <v>-64.0112922343383-11620.6916395334i</v>
      </c>
      <c r="D778" s="57" t="str">
        <f t="shared" si="212"/>
        <v>3.89999998992047-1967.03334943848i</v>
      </c>
      <c r="E778" s="57" t="str">
        <f t="shared" si="213"/>
        <v>162.468875215304-0.0454768750790155i</v>
      </c>
      <c r="F778" s="57" t="str">
        <f t="shared" si="214"/>
        <v>3.83983983398639-4102.08796934538i</v>
      </c>
      <c r="G778" s="57" t="str">
        <f t="shared" si="215"/>
        <v>0.999999998475599-0.0000390435717045399i</v>
      </c>
      <c r="H778" s="57" t="str">
        <f t="shared" si="216"/>
        <v>165.000541579012+1.15755952377367i</v>
      </c>
      <c r="I778" s="57" t="str">
        <f t="shared" si="217"/>
        <v>15.1828085847425-1909.40030665792i</v>
      </c>
      <c r="K778" s="57" t="str">
        <f t="shared" si="218"/>
        <v>0.0727234547787792-0.000524425249916983i</v>
      </c>
      <c r="L778" s="57" t="str">
        <f t="shared" si="219"/>
        <v>0.000125-31.0061972126472i</v>
      </c>
      <c r="M778" s="57" t="str">
        <f t="shared" si="220"/>
        <v>0.0015-14.9470604192275i</v>
      </c>
      <c r="N778" s="57">
        <f t="shared" si="221"/>
        <v>89.684395739397985</v>
      </c>
      <c r="O778" s="57">
        <f t="shared" si="222"/>
        <v>81.304771315818101</v>
      </c>
      <c r="P778" s="371">
        <f t="shared" si="223"/>
        <v>81.304771315818101</v>
      </c>
      <c r="Q778" s="371">
        <f t="shared" si="224"/>
        <v>-90.315604260602015</v>
      </c>
      <c r="R778" s="12">
        <f t="shared" si="225"/>
        <v>89.684395739397985</v>
      </c>
      <c r="S778" s="57">
        <f t="shared" si="226"/>
        <v>1.6182232922429589E-2</v>
      </c>
      <c r="T778" s="12">
        <f t="shared" si="209"/>
        <v>81.304771315818101</v>
      </c>
    </row>
    <row r="779" spans="1:20" x14ac:dyDescent="0.25">
      <c r="A779" s="57">
        <f t="shared" si="210"/>
        <v>102.06233681448252</v>
      </c>
      <c r="B779" s="12">
        <f t="shared" si="227"/>
        <v>16.243725407534821</v>
      </c>
      <c r="C779" s="57" t="str">
        <f t="shared" si="211"/>
        <v>-64.0112618115066-11576.6963324505i</v>
      </c>
      <c r="D779" s="57" t="str">
        <f t="shared" si="212"/>
        <v>3.89999998984368-1959.5869206497i</v>
      </c>
      <c r="E779" s="57" t="str">
        <f t="shared" si="213"/>
        <v>162.468870176817-0.0456496443920529i</v>
      </c>
      <c r="F779" s="57" t="str">
        <f t="shared" si="214"/>
        <v>3.8398398339418-4086.55904611168i</v>
      </c>
      <c r="G779" s="57" t="str">
        <f t="shared" si="215"/>
        <v>0.999999998463992-0.0000391919372765622i</v>
      </c>
      <c r="H779" s="57" t="str">
        <f t="shared" si="216"/>
        <v>165.000545702841+1.16195826145693i</v>
      </c>
      <c r="I779" s="57" t="str">
        <f t="shared" si="217"/>
        <v>15.1828087656146-1902.17200581054i</v>
      </c>
      <c r="K779" s="57" t="str">
        <f t="shared" si="218"/>
        <v>0.0727234257087926-0.000526417853417431i</v>
      </c>
      <c r="L779" s="57" t="str">
        <f t="shared" si="219"/>
        <v>0.000125-30.8888196977955i</v>
      </c>
      <c r="M779" s="57" t="str">
        <f t="shared" si="220"/>
        <v>0.0015-14.8904766081167i</v>
      </c>
      <c r="N779" s="57">
        <f t="shared" si="221"/>
        <v>89.683196512913156</v>
      </c>
      <c r="O779" s="57">
        <f t="shared" si="222"/>
        <v>81.271825606302045</v>
      </c>
      <c r="P779" s="371">
        <f t="shared" si="223"/>
        <v>81.271825606302045</v>
      </c>
      <c r="Q779" s="371">
        <f t="shared" si="224"/>
        <v>-90.316803487086844</v>
      </c>
      <c r="R779" s="12">
        <f t="shared" si="225"/>
        <v>89.683196512913156</v>
      </c>
      <c r="S779" s="57">
        <f t="shared" si="226"/>
        <v>1.6243725407534822E-2</v>
      </c>
      <c r="T779" s="12">
        <f t="shared" si="209"/>
        <v>81.271825606302045</v>
      </c>
    </row>
    <row r="780" spans="1:20" x14ac:dyDescent="0.25">
      <c r="A780" s="57">
        <f t="shared" si="210"/>
        <v>102.45017369437757</v>
      </c>
      <c r="B780" s="12">
        <f t="shared" si="227"/>
        <v>16.305451564083455</v>
      </c>
      <c r="C780" s="57" t="str">
        <f t="shared" si="211"/>
        <v>-64.0112311570498-11532.8675600344i</v>
      </c>
      <c r="D780" s="57" t="str">
        <f t="shared" si="212"/>
        <v>3.89999998976634-1952.16868117667i</v>
      </c>
      <c r="E780" s="57" t="str">
        <f t="shared" si="213"/>
        <v>162.468865099968-0.0458230697385985i</v>
      </c>
      <c r="F780" s="57" t="str">
        <f t="shared" si="214"/>
        <v>3.83983983389689-4071.08890940186i</v>
      </c>
      <c r="G780" s="57" t="str">
        <f t="shared" si="215"/>
        <v>0.999999998452296-0.000039340866637753i</v>
      </c>
      <c r="H780" s="57" t="str">
        <f t="shared" si="216"/>
        <v>165.000549858072+1.16637371447491i</v>
      </c>
      <c r="I780" s="57" t="str">
        <f t="shared" si="217"/>
        <v>15.1828089478642-1894.97106834611i</v>
      </c>
      <c r="K780" s="57" t="str">
        <f t="shared" si="218"/>
        <v>0.0727233964174775-0.000528418026380214i</v>
      </c>
      <c r="L780" s="57" t="str">
        <f t="shared" si="219"/>
        <v>0.000125-30.7718865289854i</v>
      </c>
      <c r="M780" s="57" t="str">
        <f t="shared" si="220"/>
        <v>0.0015-14.8341070015109i</v>
      </c>
      <c r="N780" s="57">
        <f t="shared" si="221"/>
        <v>89.681992730165362</v>
      </c>
      <c r="O780" s="57">
        <f t="shared" si="222"/>
        <v>81.238879882451897</v>
      </c>
      <c r="P780" s="371">
        <f t="shared" si="223"/>
        <v>81.238879882451897</v>
      </c>
      <c r="Q780" s="371">
        <f t="shared" si="224"/>
        <v>-90.318007269834638</v>
      </c>
      <c r="R780" s="12">
        <f t="shared" si="225"/>
        <v>89.681992730165362</v>
      </c>
      <c r="S780" s="57">
        <f t="shared" si="226"/>
        <v>1.6305451564083456E-2</v>
      </c>
      <c r="T780" s="12">
        <f t="shared" si="209"/>
        <v>81.238879882451897</v>
      </c>
    </row>
    <row r="781" spans="1:20" x14ac:dyDescent="0.25">
      <c r="A781" s="57">
        <f t="shared" si="210"/>
        <v>102.8394843544162</v>
      </c>
      <c r="B781" s="12">
        <f t="shared" si="227"/>
        <v>16.367412280026972</v>
      </c>
      <c r="C781" s="57" t="str">
        <f t="shared" si="211"/>
        <v>-64.0112002692049-11489.2046917938i</v>
      </c>
      <c r="D781" s="57" t="str">
        <f t="shared" si="212"/>
        <v>3.89999998968844-1944.77852430551i</v>
      </c>
      <c r="E781" s="57" t="str">
        <f t="shared" si="213"/>
        <v>162.468859984467-0.0459971536059748i</v>
      </c>
      <c r="F781" s="57" t="str">
        <f t="shared" si="214"/>
        <v>3.83983983385166-4055.67733667279i</v>
      </c>
      <c r="G781" s="57" t="str">
        <f t="shared" si="215"/>
        <v>0.999999998440511-0.000039490361930511i</v>
      </c>
      <c r="H781" s="57" t="str">
        <f t="shared" si="216"/>
        <v>165.000554044943+1.17080594634738i</v>
      </c>
      <c r="I781" s="57" t="str">
        <f t="shared" si="217"/>
        <v>15.1828091315016-1887.7973906767i</v>
      </c>
      <c r="K781" s="57" t="str">
        <f t="shared" si="218"/>
        <v>0.0727233669031493-0.000530425797541474i</v>
      </c>
      <c r="L781" s="57" t="str">
        <f t="shared" si="219"/>
        <v>0.000125-30.6553960240939i</v>
      </c>
      <c r="M781" s="57" t="str">
        <f t="shared" si="220"/>
        <v>0.0015-14.7779507885145i</v>
      </c>
      <c r="N781" s="57">
        <f t="shared" si="221"/>
        <v>89.680784373849846</v>
      </c>
      <c r="O781" s="57">
        <f t="shared" si="222"/>
        <v>81.205934144158775</v>
      </c>
      <c r="P781" s="371">
        <f t="shared" si="223"/>
        <v>81.205934144158775</v>
      </c>
      <c r="Q781" s="371">
        <f t="shared" si="224"/>
        <v>-90.319215626150154</v>
      </c>
      <c r="R781" s="12">
        <f t="shared" si="225"/>
        <v>89.680784373849846</v>
      </c>
      <c r="S781" s="57">
        <f t="shared" si="226"/>
        <v>1.6367412280026972E-2</v>
      </c>
      <c r="T781" s="12">
        <f t="shared" si="209"/>
        <v>81.205934144158775</v>
      </c>
    </row>
    <row r="782" spans="1:20" x14ac:dyDescent="0.25">
      <c r="A782" s="57">
        <f t="shared" si="210"/>
        <v>103.23027439496298</v>
      </c>
      <c r="B782" s="12">
        <f t="shared" si="227"/>
        <v>16.429608446691073</v>
      </c>
      <c r="C782" s="57" t="str">
        <f t="shared" si="211"/>
        <v>-64.0111691461969-11445.7070996237i</v>
      </c>
      <c r="D782" s="57" t="str">
        <f t="shared" si="212"/>
        <v>3.89999998960992-1937.41634372633i</v>
      </c>
      <c r="E782" s="57" t="str">
        <f t="shared" si="213"/>
        <v>162.46885483002-0.0461718984909085i</v>
      </c>
      <c r="F782" s="57" t="str">
        <f t="shared" si="214"/>
        <v>3.83983983380606-4040.32410622375i</v>
      </c>
      <c r="G782" s="57" t="str">
        <f t="shared" si="215"/>
        <v>0.999999998428637-0.0000396404253053763i</v>
      </c>
      <c r="H782" s="57" t="str">
        <f t="shared" si="216"/>
        <v>165.000558263694+1.1752550208355i</v>
      </c>
      <c r="I782" s="57" t="str">
        <f t="shared" si="217"/>
        <v>15.182809316537-1880.6508696065i</v>
      </c>
      <c r="K782" s="57" t="str">
        <f t="shared" si="218"/>
        <v>0.0727233371641109-0.000532441195746235i</v>
      </c>
      <c r="L782" s="57" t="str">
        <f t="shared" si="219"/>
        <v>0.000125-30.5393465073659i</v>
      </c>
      <c r="M782" s="57" t="str">
        <f t="shared" si="220"/>
        <v>0.0015-14.7220071613016i</v>
      </c>
      <c r="N782" s="57">
        <f t="shared" si="221"/>
        <v>89.679571426596326</v>
      </c>
      <c r="O782" s="57">
        <f t="shared" si="222"/>
        <v>81.172988391312657</v>
      </c>
      <c r="P782" s="371">
        <f t="shared" si="223"/>
        <v>81.172988391312657</v>
      </c>
      <c r="Q782" s="371">
        <f t="shared" si="224"/>
        <v>-90.320428573403674</v>
      </c>
      <c r="R782" s="12">
        <f t="shared" si="225"/>
        <v>89.679571426596326</v>
      </c>
      <c r="S782" s="57">
        <f t="shared" si="226"/>
        <v>1.6429608446691075E-2</v>
      </c>
      <c r="T782" s="12">
        <f t="shared" si="209"/>
        <v>81.172988391312657</v>
      </c>
    </row>
    <row r="783" spans="1:20" x14ac:dyDescent="0.25">
      <c r="A783" s="57">
        <f t="shared" si="210"/>
        <v>103.62254943766384</v>
      </c>
      <c r="B783" s="12">
        <f t="shared" si="227"/>
        <v>16.4920409587885</v>
      </c>
      <c r="C783" s="57" t="str">
        <f t="shared" si="211"/>
        <v>-64.0111377862341-11402.3741577964i</v>
      </c>
      <c r="D783" s="57" t="str">
        <f t="shared" si="212"/>
        <v>3.89999998953081-1930.08203353168i</v>
      </c>
      <c r="E783" s="57" t="str">
        <f t="shared" si="213"/>
        <v>162.46884963633-0.0463473068995056i</v>
      </c>
      <c r="F783" s="57" t="str">
        <f t="shared" si="214"/>
        <v>3.8398398337601-4025.02899719343i</v>
      </c>
      <c r="G783" s="57" t="str">
        <f t="shared" si="215"/>
        <v>0.999999998416672-0.0000397910589210606i</v>
      </c>
      <c r="H783" s="57" t="str">
        <f t="shared" si="216"/>
        <v>165.00056251457+1.17972100194277i</v>
      </c>
      <c r="I783" s="57" t="str">
        <f t="shared" si="217"/>
        <v>15.1828095029815-1873.53140233047i</v>
      </c>
      <c r="K783" s="57" t="str">
        <f t="shared" si="218"/>
        <v>0.0727233071986509-0.000534464249948813i</v>
      </c>
      <c r="L783" s="57" t="str">
        <f t="shared" si="219"/>
        <v>0.000125-30.4237363093902i</v>
      </c>
      <c r="M783" s="57" t="str">
        <f t="shared" si="220"/>
        <v>0.0015-14.6662753151042i</v>
      </c>
      <c r="N783" s="57">
        <f t="shared" si="221"/>
        <v>89.678353870968564</v>
      </c>
      <c r="O783" s="57">
        <f t="shared" si="222"/>
        <v>81.140042623802557</v>
      </c>
      <c r="P783" s="371">
        <f t="shared" si="223"/>
        <v>81.140042623802557</v>
      </c>
      <c r="Q783" s="371">
        <f t="shared" si="224"/>
        <v>-90.321646129031436</v>
      </c>
      <c r="R783" s="12">
        <f t="shared" si="225"/>
        <v>89.678353870968564</v>
      </c>
      <c r="S783" s="57">
        <f t="shared" si="226"/>
        <v>1.6492040958788499E-2</v>
      </c>
      <c r="T783" s="12">
        <f t="shared" si="209"/>
        <v>81.140042623802557</v>
      </c>
    </row>
    <row r="784" spans="1:20" x14ac:dyDescent="0.25">
      <c r="A784" s="57">
        <f t="shared" si="210"/>
        <v>104.01631512552697</v>
      </c>
      <c r="B784" s="12">
        <f t="shared" si="227"/>
        <v>16.554710714431899</v>
      </c>
      <c r="C784" s="57" t="str">
        <f t="shared" si="211"/>
        <v>-64.0111061875151-11359.2052429535i</v>
      </c>
      <c r="D784" s="57" t="str">
        <f t="shared" si="212"/>
        <v>3.89999998945109-1922.77548821507i</v>
      </c>
      <c r="E784" s="57" t="str">
        <f t="shared" si="213"/>
        <v>162.468844403099-0.0465233813473851i</v>
      </c>
      <c r="F784" s="57" t="str">
        <f t="shared" si="214"/>
        <v>3.83983983371382-4009.79178955654i</v>
      </c>
      <c r="G784" s="57" t="str">
        <f t="shared" si="215"/>
        <v>0.999999998404616-0.0000399422649444791i</v>
      </c>
      <c r="H784" s="57" t="str">
        <f t="shared" si="216"/>
        <v>165.000566797813+1.18420395391589i</v>
      </c>
      <c r="I784" s="57" t="str">
        <f t="shared" si="217"/>
        <v>15.1828096908457-1866.43888643263i</v>
      </c>
      <c r="K784" s="57" t="str">
        <f t="shared" si="218"/>
        <v>0.0727232770050461-0.000536494989213213i</v>
      </c>
      <c r="L784" s="57" t="str">
        <f t="shared" si="219"/>
        <v>0.000125-30.3085637670753i</v>
      </c>
      <c r="M784" s="57" t="str">
        <f t="shared" si="220"/>
        <v>0.0015-14.6107544482011i</v>
      </c>
      <c r="N784" s="57">
        <f t="shared" si="221"/>
        <v>89.677131689464161</v>
      </c>
      <c r="O784" s="57">
        <f t="shared" si="222"/>
        <v>81.107096841517162</v>
      </c>
      <c r="P784" s="371">
        <f t="shared" si="223"/>
        <v>81.107096841517162</v>
      </c>
      <c r="Q784" s="371">
        <f t="shared" si="224"/>
        <v>-90.322868310535839</v>
      </c>
      <c r="R784" s="12">
        <f t="shared" si="225"/>
        <v>89.677131689464161</v>
      </c>
      <c r="S784" s="57">
        <f t="shared" si="226"/>
        <v>1.6554710714431899E-2</v>
      </c>
      <c r="T784" s="12">
        <f t="shared" si="209"/>
        <v>81.107096841517162</v>
      </c>
    </row>
    <row r="785" spans="1:20" x14ac:dyDescent="0.25">
      <c r="A785" s="57">
        <f t="shared" si="210"/>
        <v>104.41157712300398</v>
      </c>
      <c r="B785" s="12">
        <f t="shared" si="227"/>
        <v>16.617618615146739</v>
      </c>
      <c r="C785" s="57" t="str">
        <f t="shared" si="211"/>
        <v>-64.0110743482212-11316.1997340954i</v>
      </c>
      <c r="D785" s="57" t="str">
        <f t="shared" si="212"/>
        <v>3.89999998937077-1915.49660266938i</v>
      </c>
      <c r="E785" s="57" t="str">
        <f t="shared" si="213"/>
        <v>162.468839130026-0.0467001243596133i</v>
      </c>
      <c r="F785" s="57" t="str">
        <f t="shared" si="214"/>
        <v>3.83983983366718-3994.61226412072i</v>
      </c>
      <c r="G785" s="57" t="str">
        <f t="shared" si="215"/>
        <v>0.999999998392467-0.000040094045550781i</v>
      </c>
      <c r="H785" s="57" t="str">
        <f t="shared" si="216"/>
        <v>165.00057111367+1.18870394124572i</v>
      </c>
      <c r="I785" s="57" t="str">
        <f t="shared" si="217"/>
        <v>15.1828098801403-1859.37321988478i</v>
      </c>
      <c r="K785" s="57" t="str">
        <f t="shared" si="218"/>
        <v>0.0727232465815598-0.000538533442713565i</v>
      </c>
      <c r="L785" s="57" t="str">
        <f t="shared" si="219"/>
        <v>0.000125-30.1938272236255i</v>
      </c>
      <c r="M785" s="57" t="str">
        <f t="shared" si="220"/>
        <v>0.0015-14.5554437619058i</v>
      </c>
      <c r="N785" s="57">
        <f t="shared" si="221"/>
        <v>89.675904864514379</v>
      </c>
      <c r="O785" s="57">
        <f t="shared" si="222"/>
        <v>81.074151044343793</v>
      </c>
      <c r="P785" s="371">
        <f t="shared" si="223"/>
        <v>81.074151044343793</v>
      </c>
      <c r="Q785" s="371">
        <f t="shared" si="224"/>
        <v>-90.324095135485621</v>
      </c>
      <c r="R785" s="12">
        <f t="shared" si="225"/>
        <v>89.675904864514379</v>
      </c>
      <c r="S785" s="57">
        <f t="shared" si="226"/>
        <v>1.661761861514674E-2</v>
      </c>
      <c r="T785" s="12">
        <f t="shared" si="209"/>
        <v>81.074151044343793</v>
      </c>
    </row>
    <row r="786" spans="1:20" x14ac:dyDescent="0.25">
      <c r="A786" s="57">
        <f t="shared" si="210"/>
        <v>104.80834111607139</v>
      </c>
      <c r="B786" s="12">
        <f t="shared" si="227"/>
        <v>16.680765565884297</v>
      </c>
      <c r="C786" s="57" t="str">
        <f t="shared" si="211"/>
        <v>-64.0110422665185-11273.3570125734i</v>
      </c>
      <c r="D786" s="57" t="str">
        <f t="shared" si="212"/>
        <v>3.89999998928985-1908.2452721854i</v>
      </c>
      <c r="E786" s="57" t="str">
        <f t="shared" si="213"/>
        <v>162.468833816805-0.0468775384708083i</v>
      </c>
      <c r="F786" s="57" t="str">
        <f t="shared" si="214"/>
        <v>3.83983983362018-3979.49020252343i</v>
      </c>
      <c r="G786" s="57" t="str">
        <f t="shared" si="215"/>
        <v>0.999999998380227-0.0000402464029233814i</v>
      </c>
      <c r="H786" s="57" t="str">
        <f t="shared" si="216"/>
        <v>165.000575462391+1.19322102866821i</v>
      </c>
      <c r="I786" s="57" t="str">
        <f t="shared" si="217"/>
        <v>15.1828100708764-1852.33430104495i</v>
      </c>
      <c r="K786" s="57" t="str">
        <f t="shared" si="218"/>
        <v>0.0727232159264411-0.000540579639734508i</v>
      </c>
      <c r="L786" s="57" t="str">
        <f t="shared" si="219"/>
        <v>0.000125-30.0795250285172i</v>
      </c>
      <c r="M786" s="57" t="str">
        <f t="shared" si="220"/>
        <v>0.0015-14.5003424605557i</v>
      </c>
      <c r="N786" s="57">
        <f t="shared" si="221"/>
        <v>89.67467337848376</v>
      </c>
      <c r="O786" s="57">
        <f t="shared" si="222"/>
        <v>81.041205232169006</v>
      </c>
      <c r="P786" s="371">
        <f t="shared" si="223"/>
        <v>81.041205232169006</v>
      </c>
      <c r="Q786" s="371">
        <f t="shared" si="224"/>
        <v>-90.32532662151624</v>
      </c>
      <c r="R786" s="12">
        <f t="shared" si="225"/>
        <v>89.67467337848376</v>
      </c>
      <c r="S786" s="57">
        <f t="shared" si="226"/>
        <v>1.6680765565884298E-2</v>
      </c>
      <c r="T786" s="12">
        <f t="shared" si="209"/>
        <v>81.041205232169006</v>
      </c>
    </row>
    <row r="787" spans="1:20" x14ac:dyDescent="0.25">
      <c r="A787" s="57">
        <f t="shared" si="210"/>
        <v>105.20661281231246</v>
      </c>
      <c r="B787" s="12">
        <f t="shared" si="227"/>
        <v>16.744152475034657</v>
      </c>
      <c r="C787" s="57" t="str">
        <f t="shared" si="211"/>
        <v>-64.0110099405682-11230.676462081i</v>
      </c>
      <c r="D787" s="57" t="str">
        <f t="shared" si="212"/>
        <v>3.8999999892083-1901.0213924503i</v>
      </c>
      <c r="E787" s="57" t="str">
        <f t="shared" si="213"/>
        <v>162.468828463136-0.0470556262251517i</v>
      </c>
      <c r="F787" s="57" t="str">
        <f t="shared" si="214"/>
        <v>3.83983983357282-3964.4253872287i</v>
      </c>
      <c r="G787" s="57" t="str">
        <f t="shared" si="215"/>
        <v>0.999999998367893-0.000040399339253992i</v>
      </c>
      <c r="H787" s="57" t="str">
        <f t="shared" si="216"/>
        <v>165.000579844224+1.19775528116534i</v>
      </c>
      <c r="I787" s="57" t="str">
        <f t="shared" si="217"/>
        <v>15.1828102630649-1845.32202865589i</v>
      </c>
      <c r="K787" s="57" t="str">
        <f t="shared" si="218"/>
        <v>0.072723185037928-0.000542633609671668i</v>
      </c>
      <c r="L787" s="57" t="str">
        <f t="shared" si="219"/>
        <v>0.000125-29.9656555374748i</v>
      </c>
      <c r="M787" s="57" t="str">
        <f t="shared" si="220"/>
        <v>0.0015-14.4454497515i</v>
      </c>
      <c r="N787" s="57">
        <f t="shared" si="221"/>
        <v>89.673437213669956</v>
      </c>
      <c r="O787" s="57">
        <f t="shared" si="222"/>
        <v>81.008259404878928</v>
      </c>
      <c r="P787" s="371">
        <f t="shared" si="223"/>
        <v>81.008259404878928</v>
      </c>
      <c r="Q787" s="371">
        <f t="shared" si="224"/>
        <v>-90.326562786330044</v>
      </c>
      <c r="R787" s="12">
        <f t="shared" si="225"/>
        <v>89.673437213669956</v>
      </c>
      <c r="S787" s="57">
        <f t="shared" si="226"/>
        <v>1.6744152475034656E-2</v>
      </c>
      <c r="T787" s="12">
        <f t="shared" si="209"/>
        <v>81.008259404878928</v>
      </c>
    </row>
    <row r="788" spans="1:20" x14ac:dyDescent="0.25">
      <c r="A788" s="57">
        <f t="shared" si="210"/>
        <v>105.60639794099924</v>
      </c>
      <c r="B788" s="12">
        <f t="shared" si="227"/>
        <v>16.807780254439788</v>
      </c>
      <c r="C788" s="57" t="str">
        <f t="shared" si="211"/>
        <v>-64.0109773685017-11188.1574686436i</v>
      </c>
      <c r="D788" s="57" t="str">
        <f t="shared" si="212"/>
        <v>3.89999998912612-1893.82485954615i</v>
      </c>
      <c r="E788" s="57" t="str">
        <f t="shared" si="213"/>
        <v>162.468823068704-0.0472343901763882i</v>
      </c>
      <c r="F788" s="57" t="str">
        <f t="shared" si="214"/>
        <v>3.8398398335251-3949.4176015241i</v>
      </c>
      <c r="G788" s="57" t="str">
        <f t="shared" si="215"/>
        <v>0.999999998355466-0.0000405528567426531i</v>
      </c>
      <c r="H788" s="57" t="str">
        <f t="shared" si="216"/>
        <v>165.000584259424+1.20230676396601i</v>
      </c>
      <c r="I788" s="57" t="str">
        <f t="shared" si="217"/>
        <v>15.1828104567167-1838.33630184375i</v>
      </c>
      <c r="K788" s="57" t="str">
        <f t="shared" si="218"/>
        <v>0.0727231539142422-0.000544695382031974i</v>
      </c>
      <c r="L788" s="57" t="str">
        <f t="shared" si="219"/>
        <v>0.000125-29.8522171124474i</v>
      </c>
      <c r="M788" s="57" t="str">
        <f t="shared" si="220"/>
        <v>0.0015-14.3907648450887i</v>
      </c>
      <c r="N788" s="57">
        <f t="shared" si="221"/>
        <v>89.672196352303501</v>
      </c>
      <c r="O788" s="57">
        <f t="shared" si="222"/>
        <v>80.975313562357982</v>
      </c>
      <c r="P788" s="371">
        <f t="shared" si="223"/>
        <v>80.975313562357982</v>
      </c>
      <c r="Q788" s="371">
        <f t="shared" si="224"/>
        <v>-90.327803647696499</v>
      </c>
      <c r="R788" s="12">
        <f t="shared" si="225"/>
        <v>89.672196352303501</v>
      </c>
      <c r="S788" s="57">
        <f t="shared" si="226"/>
        <v>1.6807780254439787E-2</v>
      </c>
      <c r="T788" s="12">
        <f t="shared" si="209"/>
        <v>80.975313562357982</v>
      </c>
    </row>
    <row r="789" spans="1:20" x14ac:dyDescent="0.25">
      <c r="A789" s="57">
        <f t="shared" si="210"/>
        <v>106.00770225317504</v>
      </c>
      <c r="B789" s="12">
        <f t="shared" si="227"/>
        <v>16.87164981940666</v>
      </c>
      <c r="C789" s="57" t="str">
        <f t="shared" si="211"/>
        <v>-64.0109445484527-11145.7994206117i</v>
      </c>
      <c r="D789" s="57" t="str">
        <f t="shared" si="212"/>
        <v>3.89999998904331-1886.6555699484i</v>
      </c>
      <c r="E789" s="57" t="str">
        <f t="shared" si="213"/>
        <v>162.468817633205-0.0474138328879584i</v>
      </c>
      <c r="F789" s="57" t="str">
        <f t="shared" si="214"/>
        <v>3.83983983347701-3934.46662951762i</v>
      </c>
      <c r="G789" s="57" t="str">
        <f t="shared" si="215"/>
        <v>0.999999998342944-0.0000407069575977655i</v>
      </c>
      <c r="H789" s="57" t="str">
        <f t="shared" si="216"/>
        <v>165.000588708243+1.20687554254701i</v>
      </c>
      <c r="I789" s="57" t="str">
        <f t="shared" si="217"/>
        <v>15.1828106518429-1831.37702011647i</v>
      </c>
      <c r="K789" s="57" t="str">
        <f t="shared" si="218"/>
        <v>0.0727231225535944-0.000546764986434189i</v>
      </c>
      <c r="L789" s="57" t="str">
        <f t="shared" si="219"/>
        <v>0.000125-29.7392081215855i</v>
      </c>
      <c r="M789" s="57" t="str">
        <f t="shared" si="220"/>
        <v>0.0015-14.3362869546609i</v>
      </c>
      <c r="N789" s="57">
        <f t="shared" si="221"/>
        <v>89.670950776547485</v>
      </c>
      <c r="O789" s="57">
        <f t="shared" si="222"/>
        <v>80.942367704490593</v>
      </c>
      <c r="P789" s="371">
        <f t="shared" si="223"/>
        <v>80.942367704490593</v>
      </c>
      <c r="Q789" s="371">
        <f t="shared" si="224"/>
        <v>-90.329049223452515</v>
      </c>
      <c r="R789" s="12">
        <f t="shared" si="225"/>
        <v>89.670950776547485</v>
      </c>
      <c r="S789" s="57">
        <f t="shared" si="226"/>
        <v>1.687164981940666E-2</v>
      </c>
      <c r="T789" s="12">
        <f t="shared" si="209"/>
        <v>80.942367704490593</v>
      </c>
    </row>
    <row r="790" spans="1:20" x14ac:dyDescent="0.25">
      <c r="A790" s="57">
        <f t="shared" si="210"/>
        <v>106.41053152173711</v>
      </c>
      <c r="B790" s="12">
        <f t="shared" si="227"/>
        <v>16.935762088720406</v>
      </c>
      <c r="C790" s="57" t="str">
        <f t="shared" si="211"/>
        <v>-64.0109114785323-11103.6017086505i</v>
      </c>
      <c r="D790" s="57" t="str">
        <f t="shared" si="212"/>
        <v>3.89999998895988-1879.51342052443i</v>
      </c>
      <c r="E790" s="57" t="str">
        <f t="shared" si="213"/>
        <v>162.468812156323-0.0475939569329327i</v>
      </c>
      <c r="F790" s="57" t="str">
        <f t="shared" si="214"/>
        <v>3.83983983342857-3919.57225613451i</v>
      </c>
      <c r="G790" s="57" t="str">
        <f t="shared" si="215"/>
        <v>0.999999998330326-0.0000408616440361215i</v>
      </c>
      <c r="H790" s="57" t="str">
        <f t="shared" si="216"/>
        <v>165.000593190937+1.211461682634i</v>
      </c>
      <c r="I790" s="57" t="str">
        <f t="shared" si="217"/>
        <v>15.1828108484552-1824.44408336247i</v>
      </c>
      <c r="K790" s="57" t="str">
        <f t="shared" si="218"/>
        <v>0.0727230909541808-0.00054884245260926i</v>
      </c>
      <c r="L790" s="57" t="str">
        <f t="shared" si="219"/>
        <v>0.000125-29.6266269392164i</v>
      </c>
      <c r="M790" s="57" t="str">
        <f t="shared" si="220"/>
        <v>0.0015-14.2820152965341i</v>
      </c>
      <c r="N790" s="57">
        <f t="shared" si="221"/>
        <v>89.669700468497325</v>
      </c>
      <c r="O790" s="57">
        <f t="shared" si="222"/>
        <v>80.909421831159833</v>
      </c>
      <c r="P790" s="371">
        <f t="shared" si="223"/>
        <v>80.909421831159833</v>
      </c>
      <c r="Q790" s="371">
        <f t="shared" si="224"/>
        <v>-90.330299531502675</v>
      </c>
      <c r="R790" s="12">
        <f t="shared" si="225"/>
        <v>89.669700468497325</v>
      </c>
      <c r="S790" s="57">
        <f t="shared" si="226"/>
        <v>1.6935762088720406E-2</v>
      </c>
      <c r="T790" s="12">
        <f t="shared" si="209"/>
        <v>80.909421831159833</v>
      </c>
    </row>
    <row r="791" spans="1:20" x14ac:dyDescent="0.25">
      <c r="A791" s="57">
        <f t="shared" si="210"/>
        <v>106.81489154151971</v>
      </c>
      <c r="B791" s="12">
        <f t="shared" si="227"/>
        <v>17.000117984657543</v>
      </c>
      <c r="C791" s="57" t="str">
        <f t="shared" si="211"/>
        <v>-64.0108781568353-11061.5637257318i</v>
      </c>
      <c r="D791" s="57" t="str">
        <f t="shared" si="212"/>
        <v>3.8999999888758-1872.398308532i</v>
      </c>
      <c r="E791" s="57" t="str">
        <f t="shared" si="213"/>
        <v>162.468806637744-0.0477747648940939i</v>
      </c>
      <c r="F791" s="57" t="str">
        <f t="shared" si="214"/>
        <v>3.83983983337973-3904.73426711419i</v>
      </c>
      <c r="G791" s="57" t="str">
        <f t="shared" si="215"/>
        <v>0.999999998317612-0.0000410169182829372i</v>
      </c>
      <c r="H791" s="57" t="str">
        <f t="shared" si="216"/>
        <v>165.000597707764+1.21606525020236i</v>
      </c>
      <c r="I791" s="57" t="str">
        <f t="shared" si="217"/>
        <v>15.1828110465643-1817.53739184911i</v>
      </c>
      <c r="K791" s="57" t="str">
        <f t="shared" si="218"/>
        <v>0.0727230591141832-0.000550927810400741i</v>
      </c>
      <c r="L791" s="57" t="str">
        <f t="shared" si="219"/>
        <v>0.000125-29.5144719458223i</v>
      </c>
      <c r="M791" s="57" t="str">
        <f t="shared" si="220"/>
        <v>0.0015-14.2279490899921i</v>
      </c>
      <c r="N791" s="57">
        <f t="shared" si="221"/>
        <v>89.668445410180539</v>
      </c>
      <c r="O791" s="57">
        <f t="shared" si="222"/>
        <v>80.876475942247978</v>
      </c>
      <c r="P791" s="371">
        <f t="shared" si="223"/>
        <v>80.876475942247978</v>
      </c>
      <c r="Q791" s="371">
        <f t="shared" si="224"/>
        <v>-90.331554589819461</v>
      </c>
      <c r="R791" s="12">
        <f t="shared" si="225"/>
        <v>89.668445410180539</v>
      </c>
      <c r="S791" s="57">
        <f t="shared" si="226"/>
        <v>1.7000117984657542E-2</v>
      </c>
      <c r="T791" s="12">
        <f t="shared" si="209"/>
        <v>80.876475942247978</v>
      </c>
    </row>
    <row r="792" spans="1:20" x14ac:dyDescent="0.25">
      <c r="A792" s="57">
        <f t="shared" si="210"/>
        <v>107.2207881293775</v>
      </c>
      <c r="B792" s="12">
        <f t="shared" si="227"/>
        <v>17.064718432999243</v>
      </c>
      <c r="C792" s="57" t="str">
        <f t="shared" si="211"/>
        <v>-64.0108445814475-11019.6848671251i</v>
      </c>
      <c r="D792" s="57" t="str">
        <f t="shared" si="212"/>
        <v>3.89999998879113-1865.31013161787i</v>
      </c>
      <c r="E792" s="57" t="str">
        <f t="shared" si="213"/>
        <v>162.46880107715-0.04795625936397i</v>
      </c>
      <c r="F792" s="57" t="str">
        <f t="shared" si="214"/>
        <v>3.83983983333056-3889.95244900725i</v>
      </c>
      <c r="G792" s="57" t="str">
        <f t="shared" si="215"/>
        <v>0.999999998304802-0.000041172782571885i</v>
      </c>
      <c r="H792" s="57" t="str">
        <f t="shared" si="216"/>
        <v>165.000602258986+1.22068631147825i</v>
      </c>
      <c r="I792" s="57" t="str">
        <f t="shared" si="217"/>
        <v>15.1828112461822-1810.65684622136i</v>
      </c>
      <c r="K792" s="57" t="str">
        <f t="shared" si="218"/>
        <v>0.07272302703177-0.000553021089765261i</v>
      </c>
      <c r="L792" s="57" t="str">
        <f t="shared" si="219"/>
        <v>0.000125-29.4027415280159i</v>
      </c>
      <c r="M792" s="57" t="str">
        <f t="shared" si="220"/>
        <v>0.0015-14.1740875572745i</v>
      </c>
      <c r="N792" s="57">
        <f t="shared" si="221"/>
        <v>89.66718558355646</v>
      </c>
      <c r="O792" s="57">
        <f t="shared" si="222"/>
        <v>80.843530037636356</v>
      </c>
      <c r="P792" s="371">
        <f t="shared" si="223"/>
        <v>80.843530037636356</v>
      </c>
      <c r="Q792" s="371">
        <f t="shared" si="224"/>
        <v>-90.33281441644354</v>
      </c>
      <c r="R792" s="12">
        <f t="shared" si="225"/>
        <v>89.66718558355646</v>
      </c>
      <c r="S792" s="57">
        <f t="shared" si="226"/>
        <v>1.7064718432999244E-2</v>
      </c>
      <c r="T792" s="12">
        <f t="shared" si="209"/>
        <v>80.843530037636356</v>
      </c>
    </row>
    <row r="793" spans="1:20" x14ac:dyDescent="0.25">
      <c r="A793" s="57">
        <f t="shared" si="210"/>
        <v>107.62822712426913</v>
      </c>
      <c r="B793" s="12">
        <f t="shared" si="227"/>
        <v>17.12956436304464</v>
      </c>
      <c r="C793" s="57" t="str">
        <f t="shared" si="211"/>
        <v>-64.010810750437-10977.964530389i</v>
      </c>
      <c r="D793" s="57" t="str">
        <f t="shared" si="212"/>
        <v>3.89999998870576-1858.24878781619i</v>
      </c>
      <c r="E793" s="57" t="str">
        <f t="shared" si="213"/>
        <v>162.468795474222-0.0481384429448835i</v>
      </c>
      <c r="F793" s="57" t="str">
        <f t="shared" si="214"/>
        <v>3.83983983328099-3875.2265891722i</v>
      </c>
      <c r="G793" s="57" t="str">
        <f t="shared" si="215"/>
        <v>0.999999998291894-0.0000413292391451246i</v>
      </c>
      <c r="H793" s="57" t="str">
        <f t="shared" si="216"/>
        <v>165.000606844862+1.22532493293946i</v>
      </c>
      <c r="I793" s="57" t="str">
        <f t="shared" si="217"/>
        <v>15.1828114473198-1803.80234750019i</v>
      </c>
      <c r="K793" s="57" t="str">
        <f t="shared" si="218"/>
        <v>0.0727229947050962-0.000555122320772912i</v>
      </c>
      <c r="L793" s="57" t="str">
        <f t="shared" si="219"/>
        <v>0.000125-29.2914340785174i</v>
      </c>
      <c r="M793" s="57" t="str">
        <f t="shared" si="220"/>
        <v>0.0015-14.120429923565i</v>
      </c>
      <c r="N793" s="57">
        <f t="shared" si="221"/>
        <v>89.665920970515984</v>
      </c>
      <c r="O793" s="57">
        <f t="shared" si="222"/>
        <v>80.810584117205423</v>
      </c>
      <c r="P793" s="371">
        <f t="shared" si="223"/>
        <v>80.810584117205423</v>
      </c>
      <c r="Q793" s="371">
        <f t="shared" si="224"/>
        <v>-90.334079029484016</v>
      </c>
      <c r="R793" s="12">
        <f t="shared" si="225"/>
        <v>89.665920970515984</v>
      </c>
      <c r="S793" s="57">
        <f t="shared" si="226"/>
        <v>1.7129564363044639E-2</v>
      </c>
      <c r="T793" s="12">
        <f t="shared" si="209"/>
        <v>80.810584117205423</v>
      </c>
    </row>
    <row r="794" spans="1:20" x14ac:dyDescent="0.25">
      <c r="A794" s="57">
        <f t="shared" si="210"/>
        <v>108.03721438734135</v>
      </c>
      <c r="B794" s="12">
        <f t="shared" si="227"/>
        <v>17.194656707624208</v>
      </c>
      <c r="C794" s="57" t="str">
        <f t="shared" si="211"/>
        <v>-64.0107766618596-10936.4021153626i</v>
      </c>
      <c r="D794" s="57" t="str">
        <f t="shared" si="212"/>
        <v>3.89999998861978-1851.2141755472i</v>
      </c>
      <c r="E794" s="57" t="str">
        <f t="shared" si="213"/>
        <v>162.468789828637-0.0483213182489352i</v>
      </c>
      <c r="F794" s="57" t="str">
        <f t="shared" si="214"/>
        <v>3.83983983323106-3860.55647577267i</v>
      </c>
      <c r="G794" s="57" t="str">
        <f t="shared" si="215"/>
        <v>0.999999998278888-0.0000414862902533365i</v>
      </c>
      <c r="H794" s="57" t="str">
        <f t="shared" si="216"/>
        <v>165.000611465656+1.22998118131647i</v>
      </c>
      <c r="I794" s="57" t="str">
        <f t="shared" si="217"/>
        <v>15.1828116499892-1796.97379708137i</v>
      </c>
      <c r="K794" s="57" t="str">
        <f t="shared" si="218"/>
        <v>0.0727229621323026-0.000557231533607703i</v>
      </c>
      <c r="L794" s="57" t="str">
        <f t="shared" si="219"/>
        <v>0.000125-29.1805479961321i</v>
      </c>
      <c r="M794" s="57" t="str">
        <f t="shared" si="220"/>
        <v>0.0015-14.0669754169804i</v>
      </c>
      <c r="N794" s="57">
        <f t="shared" si="221"/>
        <v>89.664651552881296</v>
      </c>
      <c r="O794" s="57">
        <f t="shared" si="222"/>
        <v>80.777638180834842</v>
      </c>
      <c r="P794" s="371">
        <f t="shared" si="223"/>
        <v>80.777638180834842</v>
      </c>
      <c r="Q794" s="371">
        <f t="shared" si="224"/>
        <v>-90.335348447118704</v>
      </c>
      <c r="R794" s="12">
        <f t="shared" si="225"/>
        <v>89.664651552881296</v>
      </c>
      <c r="S794" s="57">
        <f t="shared" si="226"/>
        <v>1.7194656707624208E-2</v>
      </c>
      <c r="T794" s="12">
        <f t="shared" si="209"/>
        <v>80.777638180834842</v>
      </c>
    </row>
    <row r="795" spans="1:20" x14ac:dyDescent="0.25">
      <c r="A795" s="57">
        <f t="shared" si="210"/>
        <v>108.44775580201325</v>
      </c>
      <c r="B795" s="12">
        <f t="shared" si="227"/>
        <v>17.259996403113181</v>
      </c>
      <c r="C795" s="57" t="str">
        <f t="shared" si="211"/>
        <v>-64.0107423137519-10894.9970241565i</v>
      </c>
      <c r="D795" s="57" t="str">
        <f t="shared" si="212"/>
        <v>3.89999998853312-1844.20619361561i</v>
      </c>
      <c r="E795" s="57" t="str">
        <f t="shared" si="213"/>
        <v>162.46878414007-0.0485048878981218i</v>
      </c>
      <c r="F795" s="57" t="str">
        <f t="shared" si="214"/>
        <v>3.83983983318074-3845.94189777411i</v>
      </c>
      <c r="G795" s="57" t="str">
        <f t="shared" si="215"/>
        <v>0.999999998265782-0.0000416439381557534i</v>
      </c>
      <c r="H795" s="57" t="str">
        <f t="shared" si="216"/>
        <v>165.000616121637+1.2346551235933i</v>
      </c>
      <c r="I795" s="57" t="str">
        <f t="shared" si="217"/>
        <v>15.1828118542017-1790.17109673392i</v>
      </c>
      <c r="K795" s="57" t="str">
        <f t="shared" si="218"/>
        <v>0.0727229293115149-0.00055934875856794i</v>
      </c>
      <c r="L795" s="57" t="str">
        <f t="shared" si="219"/>
        <v>0.000125-29.0700816857264i</v>
      </c>
      <c r="M795" s="57" t="str">
        <f t="shared" si="220"/>
        <v>0.0015-14.0137232685599i</v>
      </c>
      <c r="N795" s="57">
        <f t="shared" si="221"/>
        <v>89.663377312405672</v>
      </c>
      <c r="O795" s="57">
        <f t="shared" si="222"/>
        <v>80.744692228403153</v>
      </c>
      <c r="P795" s="371">
        <f t="shared" si="223"/>
        <v>80.744692228403153</v>
      </c>
      <c r="Q795" s="371">
        <f t="shared" si="224"/>
        <v>-90.336622687594328</v>
      </c>
      <c r="R795" s="12">
        <f t="shared" si="225"/>
        <v>89.663377312405672</v>
      </c>
      <c r="S795" s="57">
        <f t="shared" si="226"/>
        <v>1.7259996403113181E-2</v>
      </c>
      <c r="T795" s="12">
        <f t="shared" si="209"/>
        <v>80.744692228403153</v>
      </c>
    </row>
    <row r="796" spans="1:20" x14ac:dyDescent="0.25">
      <c r="A796" s="57">
        <f t="shared" si="210"/>
        <v>108.8598572740609</v>
      </c>
      <c r="B796" s="12">
        <f t="shared" si="227"/>
        <v>17.325584389445012</v>
      </c>
      <c r="C796" s="57" t="str">
        <f t="shared" si="211"/>
        <v>-64.0107077041393-10853.7486611446i</v>
      </c>
      <c r="D796" s="57" t="str">
        <f t="shared" si="212"/>
        <v>3.89999998844579-1837.22474120926i</v>
      </c>
      <c r="E796" s="57" t="str">
        <f t="shared" si="213"/>
        <v>162.468778408194-0.0486891545242871i</v>
      </c>
      <c r="F796" s="57" t="str">
        <f t="shared" si="214"/>
        <v>3.83983983313-3831.38264494091i</v>
      </c>
      <c r="G796" s="57" t="str">
        <f t="shared" si="215"/>
        <v>0.999999998252577-0.0000418021851201933i</v>
      </c>
      <c r="H796" s="57" t="str">
        <f t="shared" si="216"/>
        <v>165.000620813069+1.23934682700856i</v>
      </c>
      <c r="I796" s="57" t="str">
        <f t="shared" si="217"/>
        <v>15.1828120599691-1783.39414859868i</v>
      </c>
      <c r="K796" s="57" t="str">
        <f t="shared" si="218"/>
        <v>0.0727228962408457-0.000561474026066721i</v>
      </c>
      <c r="L796" s="57" t="str">
        <f t="shared" si="219"/>
        <v>0.000125-28.9600335582052i</v>
      </c>
      <c r="M796" s="57" t="str">
        <f t="shared" si="220"/>
        <v>0.0015-13.9606727122533i</v>
      </c>
      <c r="N796" s="57">
        <f t="shared" si="221"/>
        <v>89.662098230773097</v>
      </c>
      <c r="O796" s="57">
        <f t="shared" si="222"/>
        <v>80.711746259788043</v>
      </c>
      <c r="P796" s="371">
        <f t="shared" si="223"/>
        <v>80.711746259788043</v>
      </c>
      <c r="Q796" s="371">
        <f t="shared" si="224"/>
        <v>-90.337901769226903</v>
      </c>
      <c r="R796" s="12">
        <f t="shared" si="225"/>
        <v>89.662098230773097</v>
      </c>
      <c r="S796" s="57">
        <f t="shared" si="226"/>
        <v>1.7325584389445012E-2</v>
      </c>
      <c r="T796" s="12">
        <f t="shared" si="209"/>
        <v>80.711746259788043</v>
      </c>
    </row>
    <row r="797" spans="1:20" x14ac:dyDescent="0.25">
      <c r="A797" s="57">
        <f t="shared" si="210"/>
        <v>109.27352473170234</v>
      </c>
      <c r="B797" s="12">
        <f t="shared" si="227"/>
        <v>17.391421610124905</v>
      </c>
      <c r="C797" s="57" t="str">
        <f t="shared" si="211"/>
        <v>-64.0106728310327-10812.6564329557i</v>
      </c>
      <c r="D797" s="57" t="str">
        <f t="shared" si="212"/>
        <v>3.89999998835783-1830.26971789762i</v>
      </c>
      <c r="E797" s="57" t="str">
        <f t="shared" si="213"/>
        <v>162.468772632681-0.0488741207692382i</v>
      </c>
      <c r="F797" s="57" t="str">
        <f t="shared" si="214"/>
        <v>3.83983983307894-3816.87850783338i</v>
      </c>
      <c r="G797" s="57" t="str">
        <f t="shared" si="215"/>
        <v>0.999999998239272-0.0000419610334230917i</v>
      </c>
      <c r="H797" s="57" t="str">
        <f t="shared" si="216"/>
        <v>165.000625540225+1.24405635905638i</v>
      </c>
      <c r="I797" s="57" t="str">
        <f t="shared" si="217"/>
        <v>15.1828122673034-1776.64285518702i</v>
      </c>
      <c r="K797" s="57" t="str">
        <f t="shared" si="218"/>
        <v>0.0727228629183927-0.000563607366632323i</v>
      </c>
      <c r="L797" s="57" t="str">
        <f t="shared" si="219"/>
        <v>0.000125-28.8504020304893i</v>
      </c>
      <c r="M797" s="57" t="str">
        <f t="shared" si="220"/>
        <v>0.0015-13.9078229849107i</v>
      </c>
      <c r="N797" s="57">
        <f t="shared" si="221"/>
        <v>89.660814289598164</v>
      </c>
      <c r="O797" s="57">
        <f t="shared" si="222"/>
        <v>80.678800274866532</v>
      </c>
      <c r="P797" s="371">
        <f t="shared" si="223"/>
        <v>80.678800274866532</v>
      </c>
      <c r="Q797" s="371">
        <f t="shared" si="224"/>
        <v>-90.339185710401836</v>
      </c>
      <c r="R797" s="12">
        <f t="shared" si="225"/>
        <v>89.660814289598164</v>
      </c>
      <c r="S797" s="57">
        <f t="shared" si="226"/>
        <v>1.7391421610124906E-2</v>
      </c>
      <c r="T797" s="12">
        <f t="shared" si="209"/>
        <v>80.678800274866532</v>
      </c>
    </row>
    <row r="798" spans="1:20" x14ac:dyDescent="0.25">
      <c r="A798" s="57">
        <f t="shared" si="210"/>
        <v>109.68876412568282</v>
      </c>
      <c r="B798" s="12">
        <f t="shared" si="227"/>
        <v>17.457509012243381</v>
      </c>
      <c r="C798" s="57" t="str">
        <f t="shared" si="211"/>
        <v>-64.0106376924244-10771.7197484641i</v>
      </c>
      <c r="D798" s="57" t="str">
        <f t="shared" si="212"/>
        <v>3.89999998826917-1823.34102363033i</v>
      </c>
      <c r="E798" s="57" t="str">
        <f t="shared" si="213"/>
        <v>162.468766813198-0.0490597892847163i</v>
      </c>
      <c r="F798" s="57" t="str">
        <f t="shared" si="214"/>
        <v>3.83983983302744-3802.42927780457i</v>
      </c>
      <c r="G798" s="57" t="str">
        <f t="shared" si="215"/>
        <v>0.999999998225865-0.0000421204853495348i</v>
      </c>
      <c r="H798" s="57" t="str">
        <f t="shared" si="216"/>
        <v>165.000630303375+1.24878378748739i</v>
      </c>
      <c r="I798" s="57" t="str">
        <f t="shared" si="217"/>
        <v>15.1828124762163-1769.91711937927i</v>
      </c>
      <c r="K798" s="57" t="str">
        <f t="shared" si="218"/>
        <v>0.0727228293422388-0.000565748810908644i</v>
      </c>
      <c r="L798" s="57" t="str">
        <f t="shared" si="219"/>
        <v>0.000125-28.7411855254925i</v>
      </c>
      <c r="M798" s="57" t="str">
        <f t="shared" si="220"/>
        <v>0.0015-13.8551733262708i</v>
      </c>
      <c r="N798" s="57">
        <f t="shared" si="221"/>
        <v>89.659525470425649</v>
      </c>
      <c r="O798" s="57">
        <f t="shared" si="222"/>
        <v>80.645854273514317</v>
      </c>
      <c r="P798" s="371">
        <f t="shared" si="223"/>
        <v>80.645854273514317</v>
      </c>
      <c r="Q798" s="371">
        <f t="shared" si="224"/>
        <v>-90.340474529574351</v>
      </c>
      <c r="R798" s="12">
        <f t="shared" si="225"/>
        <v>89.659525470425649</v>
      </c>
      <c r="S798" s="57">
        <f t="shared" si="226"/>
        <v>1.7457509012243383E-2</v>
      </c>
      <c r="T798" s="12">
        <f t="shared" si="209"/>
        <v>80.645854273514317</v>
      </c>
    </row>
    <row r="799" spans="1:20" x14ac:dyDescent="0.25">
      <c r="A799" s="57">
        <f t="shared" si="210"/>
        <v>110.10558142936043</v>
      </c>
      <c r="B799" s="12">
        <f t="shared" si="227"/>
        <v>17.523847546489908</v>
      </c>
      <c r="C799" s="57" t="str">
        <f t="shared" si="211"/>
        <v>-64.0106022862936-10730.9380187819i</v>
      </c>
      <c r="D799" s="57" t="str">
        <f t="shared" si="212"/>
        <v>3.89999998817986-1816.43855873582i</v>
      </c>
      <c r="E799" s="57" t="str">
        <f t="shared" si="213"/>
        <v>162.468760949408-0.0492461627324671i</v>
      </c>
      <c r="F799" s="57" t="str">
        <f t="shared" si="214"/>
        <v>3.83983983297559-3788.03474699753i</v>
      </c>
      <c r="G799" s="57" t="str">
        <f t="shared" si="215"/>
        <v>0.999999998212356-0.0000422805431932918i</v>
      </c>
      <c r="H799" s="57" t="str">
        <f t="shared" si="216"/>
        <v>165.000635102795+1.25352918030971i</v>
      </c>
      <c r="I799" s="57" t="str">
        <f t="shared" si="217"/>
        <v>15.1828126867202-1763.21684442352i</v>
      </c>
      <c r="K799" s="57" t="str">
        <f t="shared" si="218"/>
        <v>0.0727227955104527-0.000567898389655654i</v>
      </c>
      <c r="L799" s="57" t="str">
        <f t="shared" si="219"/>
        <v>0.000125-28.6323824720985i</v>
      </c>
      <c r="M799" s="57" t="str">
        <f t="shared" si="220"/>
        <v>0.0015-13.8027229789508i</v>
      </c>
      <c r="N799" s="57">
        <f t="shared" si="221"/>
        <v>89.65823175473038</v>
      </c>
      <c r="O799" s="57">
        <f t="shared" si="222"/>
        <v>80.612908255606257</v>
      </c>
      <c r="P799" s="371">
        <f t="shared" si="223"/>
        <v>80.612908255606257</v>
      </c>
      <c r="Q799" s="371">
        <f t="shared" si="224"/>
        <v>-90.34176824526962</v>
      </c>
      <c r="R799" s="12">
        <f t="shared" si="225"/>
        <v>89.65823175473038</v>
      </c>
      <c r="S799" s="57">
        <f t="shared" si="226"/>
        <v>1.7523847546489908E-2</v>
      </c>
      <c r="T799" s="12">
        <f t="shared" si="209"/>
        <v>80.612908255606257</v>
      </c>
    </row>
    <row r="800" spans="1:20" x14ac:dyDescent="0.25">
      <c r="A800" s="57">
        <f t="shared" si="210"/>
        <v>110.52398263879201</v>
      </c>
      <c r="B800" s="12">
        <f t="shared" si="227"/>
        <v>17.590438167166571</v>
      </c>
      <c r="C800" s="57" t="str">
        <f t="shared" si="211"/>
        <v>-64.0105666106042-10690.3106572503i</v>
      </c>
      <c r="D800" s="57" t="str">
        <f t="shared" si="212"/>
        <v>3.89999998808984-1809.56222391978i</v>
      </c>
      <c r="E800" s="57" t="str">
        <f t="shared" si="213"/>
        <v>162.468755040976-0.0494332437842877i</v>
      </c>
      <c r="F800" s="57" t="str">
        <f t="shared" si="214"/>
        <v>3.8398398329233-3773.69470834203i</v>
      </c>
      <c r="G800" s="57" t="str">
        <f t="shared" si="215"/>
        <v>0.999999998198744-0.0000424412092568486i</v>
      </c>
      <c r="H800" s="57" t="str">
        <f t="shared" si="216"/>
        <v>165.000639938759+1.25829260578987i</v>
      </c>
      <c r="I800" s="57" t="str">
        <f t="shared" si="217"/>
        <v>15.1828128988268-1756.541933934i</v>
      </c>
      <c r="K800" s="57" t="str">
        <f t="shared" si="218"/>
        <v>0.0727227614210892-0.000570056133749816i</v>
      </c>
      <c r="L800" s="57" t="str">
        <f t="shared" si="219"/>
        <v>0.000125-28.523991305139i</v>
      </c>
      <c r="M800" s="57" t="str">
        <f t="shared" si="220"/>
        <v>0.0015-13.7504711884348i</v>
      </c>
      <c r="N800" s="57">
        <f t="shared" si="221"/>
        <v>89.656933123916914</v>
      </c>
      <c r="O800" s="57">
        <f t="shared" si="222"/>
        <v>80.579962221016359</v>
      </c>
      <c r="P800" s="371">
        <f t="shared" si="223"/>
        <v>80.579962221016359</v>
      </c>
      <c r="Q800" s="371">
        <f t="shared" si="224"/>
        <v>-90.343066876083086</v>
      </c>
      <c r="R800" s="12">
        <f t="shared" si="225"/>
        <v>89.656933123916914</v>
      </c>
      <c r="S800" s="57">
        <f t="shared" si="226"/>
        <v>1.7590438167166572E-2</v>
      </c>
      <c r="T800" s="12">
        <f t="shared" si="209"/>
        <v>80.579962221016359</v>
      </c>
    </row>
    <row r="801" spans="1:20" x14ac:dyDescent="0.25">
      <c r="A801" s="57">
        <f t="shared" si="210"/>
        <v>110.94397377281942</v>
      </c>
      <c r="B801" s="12">
        <f t="shared" si="227"/>
        <v>17.657281832201804</v>
      </c>
      <c r="C801" s="57" t="str">
        <f t="shared" si="211"/>
        <v>-64.0105306633053-10649.8370794313i</v>
      </c>
      <c r="D801" s="57" t="str">
        <f t="shared" si="212"/>
        <v>3.89999998799917-1802.71192026386i</v>
      </c>
      <c r="E801" s="57" t="str">
        <f t="shared" si="213"/>
        <v>162.468749087563-0.049621035122026i</v>
      </c>
      <c r="F801" s="57" t="str">
        <f t="shared" si="214"/>
        <v>3.83983983287066-3759.40895555185i</v>
      </c>
      <c r="G801" s="57" t="str">
        <f t="shared" si="215"/>
        <v>0.999999998185028-0.0000426024858514404i</v>
      </c>
      <c r="H801" s="57" t="str">
        <f t="shared" si="216"/>
        <v>165.000644811547+1.26307413245387i</v>
      </c>
      <c r="I801" s="57" t="str">
        <f t="shared" si="217"/>
        <v>15.1828131125485-1749.89229188993i</v>
      </c>
      <c r="K801" s="57" t="str">
        <f t="shared" si="218"/>
        <v>0.0727227270721867-0.000572222074184528i</v>
      </c>
      <c r="L801" s="57" t="str">
        <f t="shared" si="219"/>
        <v>0.000125-28.4160104653706i</v>
      </c>
      <c r="M801" s="57" t="str">
        <f t="shared" si="220"/>
        <v>0.0015-13.6984172030631i</v>
      </c>
      <c r="N801" s="57">
        <f t="shared" si="221"/>
        <v>89.655629559319252</v>
      </c>
      <c r="O801" s="57">
        <f t="shared" si="222"/>
        <v>80.547016169617734</v>
      </c>
      <c r="P801" s="371">
        <f t="shared" si="223"/>
        <v>80.547016169617734</v>
      </c>
      <c r="Q801" s="371">
        <f t="shared" si="224"/>
        <v>-90.344370440680748</v>
      </c>
      <c r="R801" s="12">
        <f t="shared" si="225"/>
        <v>89.655629559319252</v>
      </c>
      <c r="S801" s="57">
        <f t="shared" si="226"/>
        <v>1.7657281832201804E-2</v>
      </c>
      <c r="T801" s="12">
        <f t="shared" si="209"/>
        <v>80.547016169617734</v>
      </c>
    </row>
    <row r="802" spans="1:20" x14ac:dyDescent="0.25">
      <c r="A802" s="57">
        <f t="shared" si="210"/>
        <v>111.36556087315614</v>
      </c>
      <c r="B802" s="12">
        <f t="shared" si="227"/>
        <v>17.724379503164172</v>
      </c>
      <c r="C802" s="57" t="str">
        <f t="shared" si="211"/>
        <v>-64.0104944423276-10609.5167030987i</v>
      </c>
      <c r="D802" s="57" t="str">
        <f t="shared" si="212"/>
        <v>3.89999998790777-1795.88754922412i</v>
      </c>
      <c r="E802" s="57" t="str">
        <f t="shared" si="213"/>
        <v>162.468743088825-0.049809539437664i</v>
      </c>
      <c r="F802" s="57" t="str">
        <f t="shared" si="214"/>
        <v>3.83983983281759-3745.1772831216i</v>
      </c>
      <c r="G802" s="57" t="str">
        <f t="shared" si="215"/>
        <v>0.999999998171208-0.0000427643752970849i</v>
      </c>
      <c r="H802" s="57" t="str">
        <f t="shared" si="216"/>
        <v>165.000649721439+1.26787382908812i</v>
      </c>
      <c r="I802" s="57" t="str">
        <f t="shared" si="217"/>
        <v>15.1828133278976-1743.26782263395i</v>
      </c>
      <c r="K802" s="57" t="str">
        <f t="shared" si="218"/>
        <v>0.0727226924617694-0.000574396242070554i</v>
      </c>
      <c r="L802" s="57" t="str">
        <f t="shared" si="219"/>
        <v>0.000125-28.3084383994527i</v>
      </c>
      <c r="M802" s="57" t="str">
        <f t="shared" si="220"/>
        <v>0.0015-13.6465602740219i</v>
      </c>
      <c r="N802" s="57">
        <f t="shared" si="221"/>
        <v>89.654321042200593</v>
      </c>
      <c r="O802" s="57">
        <f t="shared" si="222"/>
        <v>80.514070101282272</v>
      </c>
      <c r="P802" s="371">
        <f t="shared" si="223"/>
        <v>80.514070101282272</v>
      </c>
      <c r="Q802" s="371">
        <f t="shared" si="224"/>
        <v>-90.345678957799407</v>
      </c>
      <c r="R802" s="12">
        <f t="shared" si="225"/>
        <v>89.654321042200593</v>
      </c>
      <c r="S802" s="57">
        <f t="shared" si="226"/>
        <v>1.7724379503164172E-2</v>
      </c>
      <c r="T802" s="12">
        <f t="shared" si="209"/>
        <v>80.514070101282272</v>
      </c>
    </row>
    <row r="803" spans="1:20" x14ac:dyDescent="0.25">
      <c r="A803" s="57">
        <f t="shared" si="210"/>
        <v>111.78875000447414</v>
      </c>
      <c r="B803" s="12">
        <f t="shared" si="227"/>
        <v>17.791732145276196</v>
      </c>
      <c r="C803" s="57" t="str">
        <f t="shared" si="211"/>
        <v>-64.0104579455888-10569.3489482305i</v>
      </c>
      <c r="D803" s="57" t="str">
        <f t="shared" si="212"/>
        <v>3.89999998781569-1789.0890126297i</v>
      </c>
      <c r="E803" s="57" t="str">
        <f t="shared" si="213"/>
        <v>162.468737044417-0.0499987594333014i</v>
      </c>
      <c r="F803" s="57" t="str">
        <f t="shared" si="214"/>
        <v>3.83983983276411-3730.99948632392i</v>
      </c>
      <c r="G803" s="57" t="str">
        <f t="shared" si="215"/>
        <v>0.999999998157283-0.000042926879922616i</v>
      </c>
      <c r="H803" s="57" t="str">
        <f t="shared" si="216"/>
        <v>165.000654668717+1.27269176474045i</v>
      </c>
      <c r="I803" s="57" t="str">
        <f t="shared" si="217"/>
        <v>15.1828135448865-1736.66843087086i</v>
      </c>
      <c r="K803" s="57" t="str">
        <f t="shared" si="218"/>
        <v>0.0727226575878472-0.000576578668636499i</v>
      </c>
      <c r="L803" s="57" t="str">
        <f t="shared" si="219"/>
        <v>0.000125-28.2012735599249i</v>
      </c>
      <c r="M803" s="57" t="str">
        <f t="shared" si="220"/>
        <v>0.0015-13.5948996553316i</v>
      </c>
      <c r="N803" s="57">
        <f t="shared" si="221"/>
        <v>89.653007553753071</v>
      </c>
      <c r="O803" s="57">
        <f t="shared" si="222"/>
        <v>80.481124015881022</v>
      </c>
      <c r="P803" s="371">
        <f t="shared" si="223"/>
        <v>80.481124015881022</v>
      </c>
      <c r="Q803" s="371">
        <f t="shared" si="224"/>
        <v>-90.346992446246929</v>
      </c>
      <c r="R803" s="12">
        <f t="shared" si="225"/>
        <v>89.653007553753071</v>
      </c>
      <c r="S803" s="57">
        <f t="shared" si="226"/>
        <v>1.7791732145276195E-2</v>
      </c>
      <c r="T803" s="12">
        <f t="shared" si="209"/>
        <v>80.481124015881022</v>
      </c>
    </row>
    <row r="804" spans="1:20" x14ac:dyDescent="0.25">
      <c r="A804" s="57">
        <f t="shared" si="210"/>
        <v>112.21354725449115</v>
      </c>
      <c r="B804" s="12">
        <f t="shared" si="227"/>
        <v>17.859340727428247</v>
      </c>
      <c r="C804" s="57" t="str">
        <f t="shared" si="211"/>
        <v>-64.0104211709904-10529.3332370002i</v>
      </c>
      <c r="D804" s="57" t="str">
        <f t="shared" si="212"/>
        <v>3.89999998772292-1782.31621268137i</v>
      </c>
      <c r="E804" s="57" t="str">
        <f t="shared" si="213"/>
        <v>162.468730953991-0.0501886978212475i</v>
      </c>
      <c r="F804" s="57" t="str">
        <f t="shared" si="214"/>
        <v>3.83983983271022-3716.87536120644i</v>
      </c>
      <c r="G804" s="57" t="str">
        <f t="shared" si="215"/>
        <v>0.999999998143252-0.0000430900020657173i</v>
      </c>
      <c r="H804" s="57" t="str">
        <f t="shared" si="216"/>
        <v>165.000659653665+1.27752800872107i</v>
      </c>
      <c r="I804" s="57" t="str">
        <f t="shared" si="217"/>
        <v>15.1828137635276-1730.09402166618i</v>
      </c>
      <c r="K804" s="57" t="str">
        <f t="shared" si="218"/>
        <v>0.072722622448414-0.000578769385229215i</v>
      </c>
      <c r="L804" s="57" t="str">
        <f t="shared" si="219"/>
        <v>0.000125-28.0945144051852i</v>
      </c>
      <c r="M804" s="57" t="str">
        <f t="shared" si="220"/>
        <v>0.0015-13.543434603837i</v>
      </c>
      <c r="N804" s="57">
        <f t="shared" si="221"/>
        <v>89.651689075097522</v>
      </c>
      <c r="O804" s="57">
        <f t="shared" si="222"/>
        <v>80.448177913284212</v>
      </c>
      <c r="P804" s="371">
        <f t="shared" si="223"/>
        <v>80.448177913284212</v>
      </c>
      <c r="Q804" s="371">
        <f t="shared" si="224"/>
        <v>-90.348310924902478</v>
      </c>
      <c r="R804" s="12">
        <f t="shared" si="225"/>
        <v>89.651689075097522</v>
      </c>
      <c r="S804" s="57">
        <f t="shared" si="226"/>
        <v>1.7859340727428247E-2</v>
      </c>
      <c r="T804" s="12">
        <f t="shared" si="209"/>
        <v>80.448177913284212</v>
      </c>
    </row>
    <row r="805" spans="1:20" x14ac:dyDescent="0.25">
      <c r="A805" s="57">
        <f t="shared" si="210"/>
        <v>112.63995873405821</v>
      </c>
      <c r="B805" s="12">
        <f t="shared" si="227"/>
        <v>17.927206222192474</v>
      </c>
      <c r="C805" s="57" t="str">
        <f t="shared" si="211"/>
        <v>-64.0103841164148-10489.4689937682i</v>
      </c>
      <c r="D805" s="57" t="str">
        <f t="shared" si="212"/>
        <v>3.89999998762943-1775.56905195012i</v>
      </c>
      <c r="E805" s="57" t="str">
        <f t="shared" si="213"/>
        <v>162.468724817198-0.0503793573240366i</v>
      </c>
      <c r="F805" s="57" t="str">
        <f t="shared" si="214"/>
        <v>3.83983983265593-3702.80470458888i</v>
      </c>
      <c r="G805" s="57" t="str">
        <f t="shared" si="215"/>
        <v>0.999999998129114-0.0000432537440729556i</v>
      </c>
      <c r="H805" s="57" t="str">
        <f t="shared" si="216"/>
        <v>165.000664676572+1.28238263060361i</v>
      </c>
      <c r="I805" s="57" t="str">
        <f t="shared" si="217"/>
        <v>15.1828139838336-1723.54450044485i</v>
      </c>
      <c r="K805" s="57" t="str">
        <f t="shared" si="218"/>
        <v>0.0727225870414477-0.000580968423314232i</v>
      </c>
      <c r="L805" s="57" t="str">
        <f t="shared" si="219"/>
        <v>0.000125-27.9881593994672i</v>
      </c>
      <c r="M805" s="57" t="str">
        <f t="shared" si="220"/>
        <v>0.0015-13.4921643791961i</v>
      </c>
      <c r="N805" s="57">
        <f t="shared" si="221"/>
        <v>89.650365587283133</v>
      </c>
      <c r="O805" s="57">
        <f t="shared" si="222"/>
        <v>80.415231793360689</v>
      </c>
      <c r="P805" s="371">
        <f t="shared" si="223"/>
        <v>80.415231793360689</v>
      </c>
      <c r="Q805" s="371">
        <f t="shared" si="224"/>
        <v>-90.349634412716867</v>
      </c>
      <c r="R805" s="12">
        <f t="shared" si="225"/>
        <v>89.650365587283133</v>
      </c>
      <c r="S805" s="57">
        <f t="shared" si="226"/>
        <v>1.7927206222192474E-2</v>
      </c>
      <c r="T805" s="12">
        <f t="shared" si="209"/>
        <v>80.415231793360689</v>
      </c>
    </row>
    <row r="806" spans="1:20" x14ac:dyDescent="0.25">
      <c r="A806" s="57">
        <f t="shared" si="210"/>
        <v>113.06799057724763</v>
      </c>
      <c r="B806" s="12">
        <f t="shared" si="227"/>
        <v>17.995329605836805</v>
      </c>
      <c r="C806" s="57" t="str">
        <f t="shared" si="211"/>
        <v>-64.0103467797334-10449.7556450742i</v>
      </c>
      <c r="D806" s="57" t="str">
        <f t="shared" si="212"/>
        <v>3.89999998753522-1768.84743337578i</v>
      </c>
      <c r="E806" s="57" t="str">
        <f t="shared" si="213"/>
        <v>162.468718633685-0.0505707406744413i</v>
      </c>
      <c r="F806" s="57" t="str">
        <f t="shared" si="214"/>
        <v>3.83983983260124-3688.7873140601i</v>
      </c>
      <c r="G806" s="57" t="str">
        <f t="shared" si="215"/>
        <v>0.999999998114868-0.0000434181082998142i</v>
      </c>
      <c r="H806" s="57" t="str">
        <f t="shared" si="216"/>
        <v>165.000669737725+1.2872557002261i</v>
      </c>
      <c r="I806" s="57" t="str">
        <f t="shared" si="217"/>
        <v>15.182814205817-1717.01977298978i</v>
      </c>
      <c r="K806" s="57" t="str">
        <f t="shared" si="218"/>
        <v>0.0727225513649131-0.000583175814476283i</v>
      </c>
      <c r="L806" s="57" t="str">
        <f t="shared" si="219"/>
        <v>0.000125-27.8822070128186i</v>
      </c>
      <c r="M806" s="57" t="str">
        <f t="shared" si="220"/>
        <v>0.0015-13.4410882438694i</v>
      </c>
      <c r="N806" s="57">
        <f t="shared" si="221"/>
        <v>89.649037071287225</v>
      </c>
      <c r="O806" s="57">
        <f t="shared" si="222"/>
        <v>80.382285655978734</v>
      </c>
      <c r="P806" s="371">
        <f t="shared" si="223"/>
        <v>80.382285655978734</v>
      </c>
      <c r="Q806" s="371">
        <f t="shared" si="224"/>
        <v>-90.350962928712775</v>
      </c>
      <c r="R806" s="12">
        <f t="shared" si="225"/>
        <v>89.649037071287225</v>
      </c>
      <c r="S806" s="57">
        <f t="shared" si="226"/>
        <v>1.7995329605836805E-2</v>
      </c>
      <c r="T806" s="12">
        <f t="shared" si="209"/>
        <v>80.382285655978734</v>
      </c>
    </row>
    <row r="807" spans="1:20" x14ac:dyDescent="0.25">
      <c r="A807" s="57">
        <f t="shared" si="210"/>
        <v>113.49764894144116</v>
      </c>
      <c r="B807" s="12">
        <f t="shared" si="227"/>
        <v>18.063711858338984</v>
      </c>
      <c r="C807" s="57" t="str">
        <f t="shared" si="211"/>
        <v>-64.0103091587974-10410.1926196285i</v>
      </c>
      <c r="D807" s="57" t="str">
        <f t="shared" si="212"/>
        <v>3.89999998744033-1762.15126026563i</v>
      </c>
      <c r="E807" s="57" t="str">
        <f t="shared" si="213"/>
        <v>162.468712403096-0.0507628506155565i</v>
      </c>
      <c r="F807" s="57" t="str">
        <f t="shared" si="214"/>
        <v>3.83983983254613-3674.82298797528i</v>
      </c>
      <c r="G807" s="57" t="str">
        <f t="shared" si="215"/>
        <v>0.999999998100514-0.0000435830971107279i</v>
      </c>
      <c r="H807" s="57" t="str">
        <f t="shared" si="216"/>
        <v>165.000674837416+1.29214728769197i</v>
      </c>
      <c r="I807" s="57" t="str">
        <f t="shared" si="217"/>
        <v>15.1828144294908-1710.5197454406i</v>
      </c>
      <c r="K807" s="57" t="str">
        <f t="shared" si="218"/>
        <v>0.0727225154167568-0.000585391590419653i</v>
      </c>
      <c r="L807" s="57" t="str">
        <f t="shared" si="219"/>
        <v>0.000125-27.7766557210785i</v>
      </c>
      <c r="M807" s="57" t="str">
        <f t="shared" si="220"/>
        <v>0.0015-13.3902054631095i</v>
      </c>
      <c r="N807" s="57">
        <f t="shared" si="221"/>
        <v>89.647703508014985</v>
      </c>
      <c r="O807" s="57">
        <f t="shared" si="222"/>
        <v>80.34933950100546</v>
      </c>
      <c r="P807" s="371">
        <f t="shared" si="223"/>
        <v>80.34933950100546</v>
      </c>
      <c r="Q807" s="371">
        <f t="shared" si="224"/>
        <v>-90.352296491985015</v>
      </c>
      <c r="R807" s="12">
        <f t="shared" si="225"/>
        <v>89.647703508014985</v>
      </c>
      <c r="S807" s="57">
        <f t="shared" si="226"/>
        <v>1.8063711858338983E-2</v>
      </c>
      <c r="T807" s="12">
        <f t="shared" si="209"/>
        <v>80.34933950100546</v>
      </c>
    </row>
    <row r="808" spans="1:20" x14ac:dyDescent="0.25">
      <c r="A808" s="57">
        <f t="shared" si="210"/>
        <v>113.92894000741863</v>
      </c>
      <c r="B808" s="12">
        <f t="shared" si="227"/>
        <v>18.132353963400671</v>
      </c>
      <c r="C808" s="57" t="str">
        <f t="shared" si="211"/>
        <v>-64.0102712514429-10370.7793483034i</v>
      </c>
      <c r="D808" s="57" t="str">
        <f t="shared" si="212"/>
        <v>3.89999998734468-1755.48043629294i</v>
      </c>
      <c r="E808" s="57" t="str">
        <f t="shared" si="213"/>
        <v>162.468706125071-0.050955689900811i</v>
      </c>
      <c r="F808" s="57" t="str">
        <f t="shared" si="214"/>
        <v>3.83983983249057-3660.91152545283i</v>
      </c>
      <c r="G808" s="57" t="str">
        <f t="shared" si="215"/>
        <v>0.99999999808605-0.000043748712879116i</v>
      </c>
      <c r="H808" s="57" t="str">
        <f t="shared" si="216"/>
        <v>165.000679975939+1.29705746337107i</v>
      </c>
      <c r="I808" s="57" t="str">
        <f t="shared" si="217"/>
        <v>15.1828146548676-1704.04432429221i</v>
      </c>
      <c r="K808" s="57" t="str">
        <f t="shared" si="218"/>
        <v>0.0727224791949119-0.000587615782968707i</v>
      </c>
      <c r="L808" s="57" t="str">
        <f t="shared" si="219"/>
        <v>0.000125-27.6715040058562i</v>
      </c>
      <c r="M808" s="57" t="str">
        <f t="shared" si="220"/>
        <v>0.0015-13.3395153049507i</v>
      </c>
      <c r="N808" s="57">
        <f t="shared" si="221"/>
        <v>89.646364878299153</v>
      </c>
      <c r="O808" s="57">
        <f t="shared" si="222"/>
        <v>80.316393328306674</v>
      </c>
      <c r="P808" s="371">
        <f t="shared" si="223"/>
        <v>80.316393328306674</v>
      </c>
      <c r="Q808" s="371">
        <f t="shared" si="224"/>
        <v>-90.353635121700847</v>
      </c>
      <c r="R808" s="12">
        <f t="shared" si="225"/>
        <v>89.646364878299153</v>
      </c>
      <c r="S808" s="57">
        <f t="shared" si="226"/>
        <v>1.8132353963400672E-2</v>
      </c>
      <c r="T808" s="12">
        <f t="shared" si="209"/>
        <v>80.316393328306674</v>
      </c>
    </row>
    <row r="809" spans="1:20" x14ac:dyDescent="0.25">
      <c r="A809" s="57">
        <f t="shared" si="210"/>
        <v>114.36186997944684</v>
      </c>
      <c r="B809" s="12">
        <f t="shared" si="227"/>
        <v>18.201256908461595</v>
      </c>
      <c r="C809" s="57" t="str">
        <f t="shared" si="211"/>
        <v>-64.0102330554924-10331.5152641262i</v>
      </c>
      <c r="D809" s="57" t="str">
        <f t="shared" si="212"/>
        <v>3.89999998724833-1748.8348654957i</v>
      </c>
      <c r="E809" s="57" t="str">
        <f t="shared" si="213"/>
        <v>162.468699799252-0.0511492612940165i</v>
      </c>
      <c r="F809" s="57" t="str">
        <f t="shared" si="214"/>
        <v>3.83983983243463-3647.05272637176i</v>
      </c>
      <c r="G809" s="57" t="str">
        <f t="shared" si="215"/>
        <v>0.999999998071476-0.0000439149579874166i</v>
      </c>
      <c r="H809" s="57" t="str">
        <f t="shared" si="216"/>
        <v>165.000685153589+1.30198629790069i</v>
      </c>
      <c r="I809" s="57" t="str">
        <f t="shared" si="217"/>
        <v>15.1828148819608-1697.59341639352i</v>
      </c>
      <c r="K809" s="57" t="str">
        <f t="shared" si="218"/>
        <v>0.0727224426972949-0.000589848424068294i</v>
      </c>
      <c r="L809" s="57" t="str">
        <f t="shared" si="219"/>
        <v>0.000125-27.5667503545091i</v>
      </c>
      <c r="M809" s="57" t="str">
        <f t="shared" si="220"/>
        <v>0.0015-13.289017040198i</v>
      </c>
      <c r="N809" s="57">
        <f t="shared" si="221"/>
        <v>89.645021162899823</v>
      </c>
      <c r="O809" s="57">
        <f t="shared" si="222"/>
        <v>80.283447137747771</v>
      </c>
      <c r="P809" s="371">
        <f t="shared" si="223"/>
        <v>80.283447137747771</v>
      </c>
      <c r="Q809" s="371">
        <f t="shared" si="224"/>
        <v>-90.354978837100177</v>
      </c>
      <c r="R809" s="12">
        <f t="shared" si="225"/>
        <v>89.645021162899823</v>
      </c>
      <c r="S809" s="57">
        <f t="shared" si="226"/>
        <v>1.8201256908461593E-2</v>
      </c>
      <c r="T809" s="12">
        <f t="shared" si="209"/>
        <v>80.283447137747771</v>
      </c>
    </row>
    <row r="810" spans="1:20" x14ac:dyDescent="0.25">
      <c r="A810" s="57">
        <f t="shared" si="210"/>
        <v>114.79644508536873</v>
      </c>
      <c r="B810" s="12">
        <f t="shared" si="227"/>
        <v>18.270421684713749</v>
      </c>
      <c r="C810" s="57" t="str">
        <f t="shared" si="211"/>
        <v>-64.0101945687441-10292.3998022696i</v>
      </c>
      <c r="D810" s="57" t="str">
        <f t="shared" si="212"/>
        <v>3.89999998715123-1742.21445227511i</v>
      </c>
      <c r="E810" s="57" t="str">
        <f t="shared" si="213"/>
        <v>162.468693425273-0.0513435675693543i</v>
      </c>
      <c r="F810" s="57" t="str">
        <f t="shared" si="214"/>
        <v>3.83983983237822-3633.24639136855i</v>
      </c>
      <c r="G810" s="57" t="str">
        <f t="shared" si="215"/>
        <v>0.999999998056792-0.0000440818348271214i</v>
      </c>
      <c r="H810" s="57" t="str">
        <f t="shared" si="216"/>
        <v>165.000690370665+1.30693386218654i</v>
      </c>
      <c r="I810" s="57" t="str">
        <f t="shared" si="217"/>
        <v>15.1828151107829-1691.16692894605i</v>
      </c>
      <c r="K810" s="57" t="str">
        <f t="shared" si="218"/>
        <v>0.0727224059218061-0.000592089545784215i</v>
      </c>
      <c r="L810" s="57" t="str">
        <f t="shared" si="219"/>
        <v>0.000125-27.4623932601206i</v>
      </c>
      <c r="M810" s="57" t="str">
        <f t="shared" si="220"/>
        <v>0.0015-13.2387099424168i</v>
      </c>
      <c r="N810" s="57">
        <f t="shared" si="221"/>
        <v>89.643672342504061</v>
      </c>
      <c r="O810" s="57">
        <f t="shared" si="222"/>
        <v>80.250500929192455</v>
      </c>
      <c r="P810" s="371">
        <f t="shared" si="223"/>
        <v>80.250500929192455</v>
      </c>
      <c r="Q810" s="371">
        <f t="shared" si="224"/>
        <v>-90.356327657495939</v>
      </c>
      <c r="R810" s="12">
        <f t="shared" si="225"/>
        <v>89.643672342504061</v>
      </c>
      <c r="S810" s="57">
        <f t="shared" si="226"/>
        <v>1.8270421684713749E-2</v>
      </c>
      <c r="T810" s="12">
        <f t="shared" si="209"/>
        <v>80.250500929192455</v>
      </c>
    </row>
    <row r="811" spans="1:20" x14ac:dyDescent="0.25">
      <c r="A811" s="57">
        <f t="shared" si="210"/>
        <v>115.23267157669314</v>
      </c>
      <c r="B811" s="12">
        <f t="shared" si="227"/>
        <v>18.339849287115662</v>
      </c>
      <c r="C811" s="57" t="str">
        <f t="shared" si="211"/>
        <v>-64.0101557889898-10253.4324000451i</v>
      </c>
      <c r="D811" s="57" t="str">
        <f t="shared" si="212"/>
        <v>3.89999998705339-1735.61910139434i</v>
      </c>
      <c r="E811" s="57" t="str">
        <f t="shared" si="213"/>
        <v>162.468687002769-0.0515386115115136i</v>
      </c>
      <c r="F811" s="57" t="str">
        <f t="shared" si="214"/>
        <v>3.83983983232142-3619.49232183447i</v>
      </c>
      <c r="G811" s="57" t="str">
        <f t="shared" si="215"/>
        <v>0.999999998041995-0.0000442493457988098i</v>
      </c>
      <c r="H811" s="57" t="str">
        <f t="shared" si="216"/>
        <v>165.000695627465+1.31190022740382i</v>
      </c>
      <c r="I811" s="57" t="str">
        <f t="shared" si="217"/>
        <v>15.1828153413475-1684.76476950262i</v>
      </c>
      <c r="K811" s="57" t="str">
        <f t="shared" si="218"/>
        <v>0.072722368866331-0.000594339180303697i</v>
      </c>
      <c r="L811" s="57" t="str">
        <f t="shared" si="219"/>
        <v>0.000125-27.3584312214789i</v>
      </c>
      <c r="M811" s="57" t="str">
        <f t="shared" si="220"/>
        <v>0.0015-13.1885932879227i</v>
      </c>
      <c r="N811" s="57">
        <f t="shared" si="221"/>
        <v>89.642318397725759</v>
      </c>
      <c r="O811" s="57">
        <f t="shared" si="222"/>
        <v>80.217554702504174</v>
      </c>
      <c r="P811" s="371">
        <f t="shared" si="223"/>
        <v>80.217554702504174</v>
      </c>
      <c r="Q811" s="371">
        <f t="shared" si="224"/>
        <v>-90.357681602274241</v>
      </c>
      <c r="R811" s="12">
        <f t="shared" si="225"/>
        <v>89.642318397725759</v>
      </c>
      <c r="S811" s="57">
        <f t="shared" si="226"/>
        <v>1.8339849287115663E-2</v>
      </c>
      <c r="T811" s="12">
        <f t="shared" si="209"/>
        <v>80.217554702504174</v>
      </c>
    </row>
    <row r="812" spans="1:20" x14ac:dyDescent="0.25">
      <c r="A812" s="57">
        <f t="shared" si="210"/>
        <v>115.67055572868458</v>
      </c>
      <c r="B812" s="12">
        <f t="shared" si="227"/>
        <v>18.409540714406702</v>
      </c>
      <c r="C812" s="57" t="str">
        <f t="shared" si="211"/>
        <v>-64.0101167139941-10214.6124968929i</v>
      </c>
      <c r="D812" s="57" t="str">
        <f t="shared" si="212"/>
        <v>3.8999999869548-1729.04871797701i</v>
      </c>
      <c r="E812" s="57" t="str">
        <f t="shared" si="213"/>
        <v>162.468680531368-0.0517343959156521i</v>
      </c>
      <c r="F812" s="57" t="str">
        <f t="shared" si="214"/>
        <v>3.83983983226417-3605.79031991256i</v>
      </c>
      <c r="G812" s="57" t="str">
        <f t="shared" si="215"/>
        <v>0.999999998027086-0.000044417493312183i</v>
      </c>
      <c r="H812" s="57" t="str">
        <f t="shared" si="216"/>
        <v>165.000700924294+1.31688546499821i</v>
      </c>
      <c r="I812" s="57" t="str">
        <f t="shared" si="217"/>
        <v>15.1828155736677-1678.38684596602i</v>
      </c>
      <c r="K812" s="57" t="str">
        <f t="shared" si="218"/>
        <v>0.0727223315287375-0.000596597359935803i</v>
      </c>
      <c r="L812" s="57" t="str">
        <f t="shared" si="219"/>
        <v>0.000125-27.2548627430554i</v>
      </c>
      <c r="M812" s="57" t="str">
        <f t="shared" si="220"/>
        <v>0.0015-13.1386663557708i</v>
      </c>
      <c r="N812" s="57">
        <f t="shared" si="221"/>
        <v>89.640959309105213</v>
      </c>
      <c r="O812" s="57">
        <f t="shared" si="222"/>
        <v>80.184608457544272</v>
      </c>
      <c r="P812" s="371">
        <f t="shared" si="223"/>
        <v>80.184608457544272</v>
      </c>
      <c r="Q812" s="371">
        <f t="shared" si="224"/>
        <v>-90.359040690894787</v>
      </c>
      <c r="R812" s="12">
        <f t="shared" si="225"/>
        <v>89.640959309105213</v>
      </c>
      <c r="S812" s="57">
        <f t="shared" si="226"/>
        <v>1.8409540714406702E-2</v>
      </c>
      <c r="T812" s="12">
        <f t="shared" ref="T812:T875" si="228">P812</f>
        <v>80.184608457544272</v>
      </c>
    </row>
    <row r="813" spans="1:20" x14ac:dyDescent="0.25">
      <c r="A813" s="57">
        <f t="shared" ref="A813:A876" si="229">2*PI()*B813</f>
        <v>116.11010384045359</v>
      </c>
      <c r="B813" s="12">
        <f t="shared" si="227"/>
        <v>18.479496969121449</v>
      </c>
      <c r="C813" s="57" t="str">
        <f t="shared" ref="C813:C876" si="230">IMPRODUCT(D813,E813,$C$40,,K813,$C$41)</f>
        <v>-64.010077341514-10175.9395343763i</v>
      </c>
      <c r="D813" s="57" t="str">
        <f t="shared" ref="D813:D876" si="231">IMDIV(IMPRODUCT($C$37,$C$38,COMPLEX(1,A813/$C$38)),IMSUM(-1*A813*A813/$C$39,COMPLEX(0,1*A813)))</f>
        <v>3.89999998685547-1722.50320750598i</v>
      </c>
      <c r="E813" s="57" t="str">
        <f t="shared" ref="E813:E876" si="232">IMDIV(IMPRODUCT(IMSUM(F813,G813),$C$29,H813),IMSUM(1,I813))</f>
        <v>162.468674010701-0.0519309235874619i</v>
      </c>
      <c r="F813" s="57" t="str">
        <f t="shared" ref="F813:F876" si="233">IMDIV(IMPRODUCT($C$14,$C$15,COMPLEX(1,A813/$C$15)),IMSUM(-1*A813*A813/$C$16,COMPLEX(0,A813)))</f>
        <v>3.83983983220648-3592.14018849497i</v>
      </c>
      <c r="G813" s="57" t="str">
        <f t="shared" ref="G813:G876" si="234">IMDIV(1,COMPLEX(1,A813*$C$9*$C$10))</f>
        <v>0.999999998012064-0.0000445862797860995i</v>
      </c>
      <c r="H813" s="57" t="str">
        <f t="shared" ref="H813:H876" si="235">IMDIV($C$3,IMSUM(K813,COMPLEX(0,$C$28*A813)))</f>
        <v>165.000706261455+1.32188964668693i</v>
      </c>
      <c r="I813" s="57" t="str">
        <f t="shared" ref="I813:I876" si="236">IMPRODUCT(F813,$C$29,H813,$C$31)</f>
        <v>15.1828158077571-1672.03306658766i</v>
      </c>
      <c r="K813" s="57" t="str">
        <f t="shared" ref="K813:K876" si="237">IF($C$26&lt;=0,IMDIV(1,IMSUM(IMDIV(1,L813),1/$C$18)),IMDIV(1,IMSUM(IMDIV(1,L813),1/$C$18,IMDIV(1,M813))))</f>
        <v>0.0727222939068782-0.000598864117111943i</v>
      </c>
      <c r="L813" s="57" t="str">
        <f t="shared" ref="L813:L876" si="238">IMSUM($C$21/$C$22,IMDIV(1,COMPLEX(0,$C$20*$C$22*A813)))</f>
        <v>0.000125-27.1516863349824i</v>
      </c>
      <c r="M813" s="57" t="str">
        <f t="shared" ref="M813:M876" si="239">IMSUM($C$25/$C$26,IMDIV(1,COMPLEX(0,$C$24*$C$26*A813)))</f>
        <v>0.0015-13.0889284277453i</v>
      </c>
      <c r="N813" s="57">
        <f t="shared" ref="N813:N876" si="240">ABS(R813)</f>
        <v>89.639595057108977</v>
      </c>
      <c r="O813" s="57">
        <f t="shared" ref="O813:O876" si="241">ABS(P813)</f>
        <v>80.151662194174122</v>
      </c>
      <c r="P813" s="371">
        <f t="shared" ref="P813:P876" si="242">20*LOG10(IMABS(C813))</f>
        <v>80.151662194174122</v>
      </c>
      <c r="Q813" s="371">
        <f t="shared" ref="Q813:Q876" si="243">IMARGUMENT(C813)*180/PI()</f>
        <v>-90.360404942891023</v>
      </c>
      <c r="R813" s="12">
        <f t="shared" ref="R813:R876" si="244">IF(Q813&lt;0,Q813+180,Q813-180)</f>
        <v>89.639595057108977</v>
      </c>
      <c r="S813" s="57">
        <f t="shared" ref="S813:S876" si="245">B813/1000</f>
        <v>1.8479496969121448E-2</v>
      </c>
      <c r="T813" s="12">
        <f t="shared" si="228"/>
        <v>80.151662194174122</v>
      </c>
    </row>
    <row r="814" spans="1:20" x14ac:dyDescent="0.25">
      <c r="A814" s="57">
        <f t="shared" si="229"/>
        <v>116.55132223504731</v>
      </c>
      <c r="B814" s="12">
        <f t="shared" ref="B814:B877" si="246">B813*(1+B$42)</f>
        <v>18.549719057604111</v>
      </c>
      <c r="C814" s="57" t="str">
        <f t="shared" si="230"/>
        <v>-64.010037669282-10137.4129561716i</v>
      </c>
      <c r="D814" s="57" t="str">
        <f t="shared" si="231"/>
        <v>3.89999998675541-1715.98247582189i</v>
      </c>
      <c r="E814" s="57" t="str">
        <f t="shared" si="232"/>
        <v>162.46866744039-0.0521281973431853i</v>
      </c>
      <c r="F814" s="57" t="str">
        <f t="shared" si="233"/>
        <v>3.83983983214837-3578.54173121998i</v>
      </c>
      <c r="G814" s="57" t="str">
        <f t="shared" si="234"/>
        <v>0.999999997996927-0.0000447557076486092i</v>
      </c>
      <c r="H814" s="57" t="str">
        <f t="shared" si="235"/>
        <v>165.000711639255+1.32691284445968i</v>
      </c>
      <c r="I814" s="57" t="str">
        <f t="shared" si="236"/>
        <v>15.1828160436287-1665.70333996632i</v>
      </c>
      <c r="K814" s="57" t="str">
        <f t="shared" si="237"/>
        <v>0.0727222559985895-0.000601139484386289i</v>
      </c>
      <c r="L814" s="57" t="str">
        <f t="shared" si="238"/>
        <v>0.000125-27.0489005130329i</v>
      </c>
      <c r="M814" s="57" t="str">
        <f t="shared" si="239"/>
        <v>0.0015-13.0393787883496i</v>
      </c>
      <c r="N814" s="57">
        <f t="shared" si="240"/>
        <v>89.638225622129497</v>
      </c>
      <c r="O814" s="57">
        <f t="shared" si="241"/>
        <v>80.118715912253421</v>
      </c>
      <c r="P814" s="371">
        <f t="shared" si="242"/>
        <v>80.118715912253421</v>
      </c>
      <c r="Q814" s="371">
        <f t="shared" si="243"/>
        <v>-90.361774377870503</v>
      </c>
      <c r="R814" s="12">
        <f t="shared" si="244"/>
        <v>89.638225622129497</v>
      </c>
      <c r="S814" s="57">
        <f t="shared" si="245"/>
        <v>1.8549719057604112E-2</v>
      </c>
      <c r="T814" s="12">
        <f t="shared" si="228"/>
        <v>80.118715912253421</v>
      </c>
    </row>
    <row r="815" spans="1:20" x14ac:dyDescent="0.25">
      <c r="A815" s="57">
        <f t="shared" si="229"/>
        <v>116.99421725954051</v>
      </c>
      <c r="B815" s="12">
        <f t="shared" si="246"/>
        <v>18.620207990023008</v>
      </c>
      <c r="C815" s="57" t="str">
        <f t="shared" si="230"/>
        <v>-64.0099976950168-10099.0322080609i</v>
      </c>
      <c r="D815" s="57" t="str">
        <f t="shared" si="231"/>
        <v>3.89999998665453-1709.48642912179i</v>
      </c>
      <c r="E815" s="57" t="str">
        <f t="shared" si="232"/>
        <v>162.468660820059-0.0523262200096995i</v>
      </c>
      <c r="F815" s="57" t="str">
        <f t="shared" si="233"/>
        <v>3.83983983208978-3564.99475246914i</v>
      </c>
      <c r="G815" s="57" t="str">
        <f t="shared" si="234"/>
        <v>0.999999997981674-0.0000449257793369887i</v>
      </c>
      <c r="H815" s="57" t="str">
        <f t="shared" si="235"/>
        <v>165.000717058005+1.33195513057984i</v>
      </c>
      <c r="I815" s="57" t="str">
        <f t="shared" si="236"/>
        <v>15.1828162812963-1659.39757504672i</v>
      </c>
      <c r="K815" s="57" t="str">
        <f t="shared" si="237"/>
        <v>0.0727222178016907-0.000603423494436268i</v>
      </c>
      <c r="L815" s="57" t="str">
        <f t="shared" si="238"/>
        <v>0.000125-26.9465037985983i</v>
      </c>
      <c r="M815" s="57" t="str">
        <f t="shared" si="239"/>
        <v>0.0015-12.9900167247954i</v>
      </c>
      <c r="N815" s="57">
        <f t="shared" si="240"/>
        <v>89.636850984484866</v>
      </c>
      <c r="O815" s="57">
        <f t="shared" si="241"/>
        <v>80.085769611640742</v>
      </c>
      <c r="P815" s="371">
        <f t="shared" si="242"/>
        <v>80.085769611640742</v>
      </c>
      <c r="Q815" s="371">
        <f t="shared" si="243"/>
        <v>-90.363149015515134</v>
      </c>
      <c r="R815" s="12">
        <f t="shared" si="244"/>
        <v>89.636850984484866</v>
      </c>
      <c r="S815" s="57">
        <f t="shared" si="245"/>
        <v>1.8620207990023008E-2</v>
      </c>
      <c r="T815" s="12">
        <f t="shared" si="228"/>
        <v>80.085769611640742</v>
      </c>
    </row>
    <row r="816" spans="1:20" x14ac:dyDescent="0.25">
      <c r="A816" s="57">
        <f t="shared" si="229"/>
        <v>117.43879528512674</v>
      </c>
      <c r="B816" s="12">
        <f t="shared" si="246"/>
        <v>18.690964780385094</v>
      </c>
      <c r="C816" s="57" t="str">
        <f t="shared" si="230"/>
        <v>-64.0099574164219-10060.7967379247i</v>
      </c>
      <c r="D816" s="57" t="str">
        <f t="shared" si="231"/>
        <v>3.89999998655293-1703.0149739579i</v>
      </c>
      <c r="E816" s="57" t="str">
        <f t="shared" si="232"/>
        <v>162.468654149329-0.0525249944245323i</v>
      </c>
      <c r="F816" s="57" t="str">
        <f t="shared" si="233"/>
        <v>3.83983983203077-3551.49905736472i</v>
      </c>
      <c r="G816" s="57" t="str">
        <f t="shared" si="234"/>
        <v>0.999999997966306-0.0000450964972977762i</v>
      </c>
      <c r="H816" s="57" t="str">
        <f t="shared" si="235"/>
        <v>165.000722518017+1.33701657758536i</v>
      </c>
      <c r="I816" s="57" t="str">
        <f t="shared" si="236"/>
        <v>15.1828165207738-1653.11568111836i</v>
      </c>
      <c r="K816" s="57" t="str">
        <f t="shared" si="237"/>
        <v>0.0727221793139844-0.000605716180063007i</v>
      </c>
      <c r="L816" s="57" t="str">
        <f t="shared" si="238"/>
        <v>0.000125-26.8444947186673i</v>
      </c>
      <c r="M816" s="57" t="str">
        <f t="shared" si="239"/>
        <v>0.0015-12.9408415269928i</v>
      </c>
      <c r="N816" s="57">
        <f t="shared" si="240"/>
        <v>89.635471124418572</v>
      </c>
      <c r="O816" s="57">
        <f t="shared" si="241"/>
        <v>80.05282329219412</v>
      </c>
      <c r="P816" s="371">
        <f t="shared" si="242"/>
        <v>80.05282329219412</v>
      </c>
      <c r="Q816" s="371">
        <f t="shared" si="243"/>
        <v>-90.364528875581428</v>
      </c>
      <c r="R816" s="12">
        <f t="shared" si="244"/>
        <v>89.635471124418572</v>
      </c>
      <c r="S816" s="57">
        <f t="shared" si="245"/>
        <v>1.8690964780385094E-2</v>
      </c>
      <c r="T816" s="12">
        <f t="shared" si="228"/>
        <v>80.05282329219412</v>
      </c>
    </row>
    <row r="817" spans="1:20" x14ac:dyDescent="0.25">
      <c r="A817" s="57">
        <f t="shared" si="229"/>
        <v>117.88506270721024</v>
      </c>
      <c r="B817" s="12">
        <f t="shared" si="246"/>
        <v>18.761990446550559</v>
      </c>
      <c r="C817" s="57" t="str">
        <f t="shared" si="230"/>
        <v>-64.0099168311772-10022.7059957328i</v>
      </c>
      <c r="D817" s="57" t="str">
        <f t="shared" si="231"/>
        <v>3.89999998645055-1696.56801723616i</v>
      </c>
      <c r="E817" s="57" t="str">
        <f t="shared" si="232"/>
        <v>162.468647427811-0.0527245234358661i</v>
      </c>
      <c r="F817" s="57" t="str">
        <f t="shared" si="233"/>
        <v>3.83983983197133-3538.05445176656i</v>
      </c>
      <c r="G817" s="57" t="str">
        <f t="shared" si="234"/>
        <v>0.999999997950821-0.0000452678639868067i</v>
      </c>
      <c r="H817" s="57" t="str">
        <f t="shared" si="235"/>
        <v>165.000728019603+1.34209725828986i</v>
      </c>
      <c r="I817" s="57" t="str">
        <f t="shared" si="236"/>
        <v>15.1828167620748-1646.85756781406i</v>
      </c>
      <c r="K817" s="57" t="str">
        <f t="shared" si="237"/>
        <v>0.0727221405332579-0.000608017574191805i</v>
      </c>
      <c r="L817" s="57" t="str">
        <f t="shared" si="238"/>
        <v>0.000125-26.7428718058052i</v>
      </c>
      <c r="M817" s="57" t="str">
        <f t="shared" si="239"/>
        <v>0.0015-12.8918524875402i</v>
      </c>
      <c r="N817" s="57">
        <f t="shared" si="240"/>
        <v>89.63408602209914</v>
      </c>
      <c r="O817" s="57">
        <f t="shared" si="241"/>
        <v>80.019876953770023</v>
      </c>
      <c r="P817" s="371">
        <f t="shared" si="242"/>
        <v>80.019876953770023</v>
      </c>
      <c r="Q817" s="371">
        <f t="shared" si="243"/>
        <v>-90.36591397790086</v>
      </c>
      <c r="R817" s="12">
        <f t="shared" si="244"/>
        <v>89.63408602209914</v>
      </c>
      <c r="S817" s="57">
        <f t="shared" si="245"/>
        <v>1.876199044655056E-2</v>
      </c>
      <c r="T817" s="12">
        <f t="shared" si="228"/>
        <v>80.019876953770023</v>
      </c>
    </row>
    <row r="818" spans="1:20" x14ac:dyDescent="0.25">
      <c r="A818" s="57">
        <f t="shared" si="229"/>
        <v>118.33302594549764</v>
      </c>
      <c r="B818" s="12">
        <f t="shared" si="246"/>
        <v>18.833286010247452</v>
      </c>
      <c r="C818" s="57" t="str">
        <f t="shared" si="230"/>
        <v>-64.0098759369519-9984.75943353706i</v>
      </c>
      <c r="D818" s="57" t="str">
        <f t="shared" si="231"/>
        <v>3.89999998634735-1690.14546621491i</v>
      </c>
      <c r="E818" s="57" t="str">
        <f t="shared" si="232"/>
        <v>162.468640655124-0.0529248099026523i</v>
      </c>
      <c r="F818" s="57" t="str">
        <f t="shared" si="233"/>
        <v>3.83983983191139-3524.66074226947i</v>
      </c>
      <c r="G818" s="57" t="str">
        <f t="shared" si="234"/>
        <v>0.999999997935217-0.0000454398818692476i</v>
      </c>
      <c r="H818" s="57" t="str">
        <f t="shared" si="235"/>
        <v>165.00073356308+1.34719724578369i</v>
      </c>
      <c r="I818" s="57" t="str">
        <f t="shared" si="236"/>
        <v>15.182817005213-1640.62314510874i</v>
      </c>
      <c r="K818" s="57" t="str">
        <f t="shared" si="237"/>
        <v>0.07272210145728-0.000610327709872603i</v>
      </c>
      <c r="L818" s="57" t="str">
        <f t="shared" si="238"/>
        <v>0.000125-26.6416335981324i</v>
      </c>
      <c r="M818" s="57" t="str">
        <f t="shared" si="239"/>
        <v>0.0015-12.8430489017136i</v>
      </c>
      <c r="N818" s="57">
        <f t="shared" si="240"/>
        <v>89.632695657619919</v>
      </c>
      <c r="O818" s="57">
        <f t="shared" si="241"/>
        <v>79.986930596223871</v>
      </c>
      <c r="P818" s="371">
        <f t="shared" si="242"/>
        <v>79.986930596223871</v>
      </c>
      <c r="Q818" s="371">
        <f t="shared" si="243"/>
        <v>-90.367304342380081</v>
      </c>
      <c r="R818" s="12">
        <f t="shared" si="244"/>
        <v>89.632695657619919</v>
      </c>
      <c r="S818" s="57">
        <f t="shared" si="245"/>
        <v>1.8833286010247453E-2</v>
      </c>
      <c r="T818" s="12">
        <f t="shared" si="228"/>
        <v>79.986930596223871</v>
      </c>
    </row>
    <row r="819" spans="1:20" x14ac:dyDescent="0.25">
      <c r="A819" s="57">
        <f t="shared" si="229"/>
        <v>118.78269144409053</v>
      </c>
      <c r="B819" s="12">
        <f t="shared" si="246"/>
        <v>18.904852497086392</v>
      </c>
      <c r="C819" s="57" t="str">
        <f t="shared" si="230"/>
        <v>-64.009834731391-9946.95650546362i</v>
      </c>
      <c r="D819" s="57" t="str">
        <f t="shared" si="231"/>
        <v>3.89999998624339-1683.74722850362i</v>
      </c>
      <c r="E819" s="57" t="str">
        <f t="shared" si="232"/>
        <v>162.468633830875-0.0531258566945499i</v>
      </c>
      <c r="F819" s="57" t="str">
        <f t="shared" si="233"/>
        <v>3.83983983185103-3511.31773620049i</v>
      </c>
      <c r="G819" s="57" t="str">
        <f t="shared" si="234"/>
        <v>0.999999997919495-0.0000456125534196336i</v>
      </c>
      <c r="H819" s="57" t="str">
        <f t="shared" si="235"/>
        <v>165.000739148769+1.35231661343499i</v>
      </c>
      <c r="I819" s="57" t="str">
        <f t="shared" si="236"/>
        <v>15.1828172502027-1634.41232331818i</v>
      </c>
      <c r="K819" s="57" t="str">
        <f t="shared" si="237"/>
        <v>0.0727220620838034-0.000612646620280439i</v>
      </c>
      <c r="L819" s="57" t="str">
        <f t="shared" si="238"/>
        <v>0.000125-26.540778639303i</v>
      </c>
      <c r="M819" s="57" t="str">
        <f t="shared" si="239"/>
        <v>0.0015-12.7944300674573i</v>
      </c>
      <c r="N819" s="57">
        <f t="shared" si="240"/>
        <v>89.631300010998771</v>
      </c>
      <c r="O819" s="57">
        <f t="shared" si="241"/>
        <v>79.953984219410202</v>
      </c>
      <c r="P819" s="371">
        <f t="shared" si="242"/>
        <v>79.953984219410202</v>
      </c>
      <c r="Q819" s="371">
        <f t="shared" si="243"/>
        <v>-90.368699989001229</v>
      </c>
      <c r="R819" s="12">
        <f t="shared" si="244"/>
        <v>89.631300010998771</v>
      </c>
      <c r="S819" s="57">
        <f t="shared" si="245"/>
        <v>1.8904852497086393E-2</v>
      </c>
      <c r="T819" s="12">
        <f t="shared" si="228"/>
        <v>79.953984219410202</v>
      </c>
    </row>
    <row r="820" spans="1:20" x14ac:dyDescent="0.25">
      <c r="A820" s="57">
        <f t="shared" si="229"/>
        <v>119.23406567157807</v>
      </c>
      <c r="B820" s="12">
        <f t="shared" si="246"/>
        <v>18.97669093657532</v>
      </c>
      <c r="C820" s="57" t="str">
        <f t="shared" si="230"/>
        <v>-64.0097932121267-9909.29666770479i</v>
      </c>
      <c r="D820" s="57" t="str">
        <f t="shared" si="231"/>
        <v>3.89999998613866-1677.3732120615i</v>
      </c>
      <c r="E820" s="57" t="str">
        <f t="shared" si="232"/>
        <v>162.468626954673-0.0533276666920861i</v>
      </c>
      <c r="F820" s="57" t="str">
        <f t="shared" si="233"/>
        <v>3.8398398317902-3498.02524161599i</v>
      </c>
      <c r="G820" s="57" t="str">
        <f t="shared" si="234"/>
        <v>0.999999997903653-0.0000457858811219029i</v>
      </c>
      <c r="H820" s="57" t="str">
        <f t="shared" si="235"/>
        <v>165.00074477699+1.35745543489068i</v>
      </c>
      <c r="I820" s="57" t="str">
        <f t="shared" si="236"/>
        <v>15.1828174970579-1628.22501309761i</v>
      </c>
      <c r="K820" s="57" t="str">
        <f t="shared" si="237"/>
        <v>0.0727220224105632-0.000614974338715926i</v>
      </c>
      <c r="L820" s="57" t="str">
        <f t="shared" si="238"/>
        <v>0.000125-26.4403054784847i</v>
      </c>
      <c r="M820" s="57" t="str">
        <f t="shared" si="239"/>
        <v>0.0015-12.7459952853729i</v>
      </c>
      <c r="N820" s="57">
        <f t="shared" si="240"/>
        <v>89.629899062177756</v>
      </c>
      <c r="O820" s="57">
        <f t="shared" si="241"/>
        <v>79.92103782318236</v>
      </c>
      <c r="P820" s="371">
        <f t="shared" si="242"/>
        <v>79.92103782318236</v>
      </c>
      <c r="Q820" s="371">
        <f t="shared" si="243"/>
        <v>-90.370100937822244</v>
      </c>
      <c r="R820" s="12">
        <f t="shared" si="244"/>
        <v>89.629899062177756</v>
      </c>
      <c r="S820" s="57">
        <f t="shared" si="245"/>
        <v>1.8976690936575322E-2</v>
      </c>
      <c r="T820" s="12">
        <f t="shared" si="228"/>
        <v>79.92103782318236</v>
      </c>
    </row>
    <row r="821" spans="1:20" x14ac:dyDescent="0.25">
      <c r="A821" s="57">
        <f t="shared" si="229"/>
        <v>119.68715512113008</v>
      </c>
      <c r="B821" s="12">
        <f t="shared" si="246"/>
        <v>19.048802362134307</v>
      </c>
      <c r="C821" s="57" t="str">
        <f t="shared" si="230"/>
        <v>-64.0097513767708-9871.77937851112i</v>
      </c>
      <c r="D821" s="57" t="str">
        <f t="shared" si="231"/>
        <v>3.89999998603311-1671.02332519616i</v>
      </c>
      <c r="E821" s="57" t="str">
        <f t="shared" si="232"/>
        <v>162.468620026123-0.0535302427866183i</v>
      </c>
      <c r="F821" s="57" t="str">
        <f t="shared" si="233"/>
        <v>3.83983983172893-3484.78306729895i</v>
      </c>
      <c r="G821" s="57" t="str">
        <f t="shared" si="234"/>
        <v>0.999999997887691-0.0000459598674694325i</v>
      </c>
      <c r="H821" s="57" t="str">
        <f t="shared" si="235"/>
        <v>165.000750448067+1.36261378407759i</v>
      </c>
      <c r="I821" s="57" t="str">
        <f t="shared" si="236"/>
        <v>15.1828177457927-1622.06112544047i</v>
      </c>
      <c r="K821" s="57" t="str">
        <f t="shared" si="237"/>
        <v>0.0727219824352776-0.000617310898605724i</v>
      </c>
      <c r="L821" s="57" t="str">
        <f t="shared" si="238"/>
        <v>0.000125-26.3402126703374i</v>
      </c>
      <c r="M821" s="57" t="str">
        <f t="shared" si="239"/>
        <v>0.0015-12.6977438587098i</v>
      </c>
      <c r="N821" s="57">
        <f t="shared" si="240"/>
        <v>89.628492791022936</v>
      </c>
      <c r="O821" s="57">
        <f t="shared" si="241"/>
        <v>79.88809140739248</v>
      </c>
      <c r="P821" s="371">
        <f t="shared" si="242"/>
        <v>79.88809140739248</v>
      </c>
      <c r="Q821" s="371">
        <f t="shared" si="243"/>
        <v>-90.371507208977064</v>
      </c>
      <c r="R821" s="12">
        <f t="shared" si="244"/>
        <v>89.628492791022936</v>
      </c>
      <c r="S821" s="57">
        <f t="shared" si="245"/>
        <v>1.9048802362134305E-2</v>
      </c>
      <c r="T821" s="12">
        <f t="shared" si="228"/>
        <v>79.88809140739248</v>
      </c>
    </row>
    <row r="822" spans="1:20" x14ac:dyDescent="0.25">
      <c r="A822" s="57">
        <f t="shared" si="229"/>
        <v>120.14196631059036</v>
      </c>
      <c r="B822" s="12">
        <f t="shared" si="246"/>
        <v>19.121187811110417</v>
      </c>
      <c r="C822" s="57" t="str">
        <f t="shared" si="230"/>
        <v>-64.0097092229173-9834.40409818393i</v>
      </c>
      <c r="D822" s="57" t="str">
        <f t="shared" si="231"/>
        <v>3.89999998592678-1664.69747656236i</v>
      </c>
      <c r="E822" s="57" t="str">
        <f t="shared" si="232"/>
        <v>162.468613044825-0.0537335878803451i</v>
      </c>
      <c r="F822" s="57" t="str">
        <f t="shared" si="233"/>
        <v>3.83983983166717-3471.59102275627i</v>
      </c>
      <c r="G822" s="57" t="str">
        <f t="shared" si="234"/>
        <v>0.999999997871607-0.0000461345149650743i</v>
      </c>
      <c r="H822" s="57" t="str">
        <f t="shared" si="235"/>
        <v>165.000756162325+1.36779173520352i</v>
      </c>
      <c r="I822" s="57" t="str">
        <f t="shared" si="236"/>
        <v>15.1828179964216-1615.92057167719i</v>
      </c>
      <c r="K822" s="57" t="str">
        <f t="shared" si="237"/>
        <v>0.0727219421556479-0.000619656333503033i</v>
      </c>
      <c r="L822" s="57" t="str">
        <f t="shared" si="238"/>
        <v>0.000125-26.2404987749925i</v>
      </c>
      <c r="M822" s="57" t="str">
        <f t="shared" si="239"/>
        <v>0.0015-12.649675093355i</v>
      </c>
      <c r="N822" s="57">
        <f t="shared" si="240"/>
        <v>89.627081177323959</v>
      </c>
      <c r="O822" s="57">
        <f t="shared" si="241"/>
        <v>79.855144971891661</v>
      </c>
      <c r="P822" s="371">
        <f t="shared" si="242"/>
        <v>79.855144971891661</v>
      </c>
      <c r="Q822" s="371">
        <f t="shared" si="243"/>
        <v>-90.372918822676041</v>
      </c>
      <c r="R822" s="12">
        <f t="shared" si="244"/>
        <v>89.627081177323959</v>
      </c>
      <c r="S822" s="57">
        <f t="shared" si="245"/>
        <v>1.9121187811110416E-2</v>
      </c>
      <c r="T822" s="12">
        <f t="shared" si="228"/>
        <v>79.855144971891661</v>
      </c>
    </row>
    <row r="823" spans="1:20" x14ac:dyDescent="0.25">
      <c r="A823" s="57">
        <f t="shared" si="229"/>
        <v>120.59850578257061</v>
      </c>
      <c r="B823" s="12">
        <f t="shared" si="246"/>
        <v>19.193848324792636</v>
      </c>
      <c r="C823" s="57" t="str">
        <f t="shared" si="230"/>
        <v>-64.0096667481413-9797.17028906727i</v>
      </c>
      <c r="D823" s="57" t="str">
        <f t="shared" si="231"/>
        <v>3.89999998581958-1658.39557516063i</v>
      </c>
      <c r="E823" s="57" t="str">
        <f t="shared" si="232"/>
        <v>162.468606010379-0.0539377048864525i</v>
      </c>
      <c r="F823" s="57" t="str">
        <f t="shared" si="233"/>
        <v>3.83983983160492-3458.44891821592i</v>
      </c>
      <c r="G823" s="57" t="str">
        <f t="shared" si="234"/>
        <v>0.9999999978554-0.000046309826121191i</v>
      </c>
      <c r="H823" s="57" t="str">
        <f t="shared" si="235"/>
        <v>165.000761920095+1.37298936275825i</v>
      </c>
      <c r="I823" s="57" t="str">
        <f t="shared" si="236"/>
        <v>15.1828182489587-1609.80326347382i</v>
      </c>
      <c r="K823" s="57" t="str">
        <f t="shared" si="237"/>
        <v>0.0727219015693567-0.00062201067708801i</v>
      </c>
      <c r="L823" s="57" t="str">
        <f t="shared" si="238"/>
        <v>0.000125-26.141162358032i</v>
      </c>
      <c r="M823" s="57" t="str">
        <f t="shared" si="239"/>
        <v>0.0015-12.6017882978233i</v>
      </c>
      <c r="N823" s="57">
        <f t="shared" si="240"/>
        <v>89.625664200793892</v>
      </c>
      <c r="O823" s="57">
        <f t="shared" si="241"/>
        <v>79.822198516529795</v>
      </c>
      <c r="P823" s="371">
        <f t="shared" si="242"/>
        <v>79.822198516529795</v>
      </c>
      <c r="Q823" s="371">
        <f t="shared" si="243"/>
        <v>-90.374335799206108</v>
      </c>
      <c r="R823" s="12">
        <f t="shared" si="244"/>
        <v>89.625664200793892</v>
      </c>
      <c r="S823" s="57">
        <f t="shared" si="245"/>
        <v>1.9193848324792637E-2</v>
      </c>
      <c r="T823" s="12">
        <f t="shared" si="228"/>
        <v>79.822198516529795</v>
      </c>
    </row>
    <row r="824" spans="1:20" x14ac:dyDescent="0.25">
      <c r="A824" s="57">
        <f t="shared" si="229"/>
        <v>121.05678010454439</v>
      </c>
      <c r="B824" s="12">
        <f t="shared" si="246"/>
        <v>19.266784948426849</v>
      </c>
      <c r="C824" s="57" t="str">
        <f t="shared" si="230"/>
        <v>-64.0096239499988-9760.07741554042i</v>
      </c>
      <c r="D824" s="57" t="str">
        <f t="shared" si="231"/>
        <v>3.89999998571164-1652.11753033603i</v>
      </c>
      <c r="E824" s="57" t="str">
        <f t="shared" si="232"/>
        <v>162.468598922379-0.0541425967290547i</v>
      </c>
      <c r="F824" s="57" t="str">
        <f t="shared" si="233"/>
        <v>3.83983983154221-3445.35656462439i</v>
      </c>
      <c r="G824" s="57" t="str">
        <f t="shared" si="234"/>
        <v>0.99999999783907-0.0000464858034596925i</v>
      </c>
      <c r="H824" s="57" t="str">
        <f t="shared" si="235"/>
        <v>165.000767721708+1.37820674151465i</v>
      </c>
      <c r="I824" s="57" t="str">
        <f t="shared" si="236"/>
        <v>15.1828185034189-1603.70911283088i</v>
      </c>
      <c r="K824" s="57" t="str">
        <f t="shared" si="237"/>
        <v>0.0727218606740696-0.000624373963168299i</v>
      </c>
      <c r="L824" s="57" t="str">
        <f t="shared" si="238"/>
        <v>0.000125-26.0422019904682i</v>
      </c>
      <c r="M824" s="57" t="str">
        <f t="shared" si="239"/>
        <v>0.0015-12.554082783247i</v>
      </c>
      <c r="N824" s="57">
        <f t="shared" si="240"/>
        <v>89.62424184106888</v>
      </c>
      <c r="O824" s="57">
        <f t="shared" si="241"/>
        <v>79.789252041155734</v>
      </c>
      <c r="P824" s="371">
        <f t="shared" si="242"/>
        <v>79.789252041155734</v>
      </c>
      <c r="Q824" s="371">
        <f t="shared" si="243"/>
        <v>-90.37575815893112</v>
      </c>
      <c r="R824" s="12">
        <f t="shared" si="244"/>
        <v>89.62424184106888</v>
      </c>
      <c r="S824" s="57">
        <f t="shared" si="245"/>
        <v>1.926678494842685E-2</v>
      </c>
      <c r="T824" s="12">
        <f t="shared" si="228"/>
        <v>79.789252041155734</v>
      </c>
    </row>
    <row r="825" spans="1:20" x14ac:dyDescent="0.25">
      <c r="A825" s="57">
        <f t="shared" si="229"/>
        <v>121.51679586894164</v>
      </c>
      <c r="B825" s="12">
        <f t="shared" si="246"/>
        <v>19.339998731230871</v>
      </c>
      <c r="C825" s="57" t="str">
        <f t="shared" si="230"/>
        <v>-64.0095808260311-9723.12494400996i</v>
      </c>
      <c r="D825" s="57" t="str">
        <f t="shared" si="231"/>
        <v>3.89999998560281-1645.86325177674i</v>
      </c>
      <c r="E825" s="57" t="str">
        <f t="shared" si="232"/>
        <v>162.468591780419-0.054348266343292i</v>
      </c>
      <c r="F825" s="57" t="str">
        <f t="shared" si="233"/>
        <v>3.83983983147903-3432.31377364369i</v>
      </c>
      <c r="G825" s="57" t="str">
        <f t="shared" si="234"/>
        <v>0.999999997822616-0.0000466624495120715i</v>
      </c>
      <c r="H825" s="57" t="str">
        <f t="shared" si="235"/>
        <v>165.000773567497+1.38344394652979i</v>
      </c>
      <c r="I825" s="57" t="str">
        <f t="shared" si="236"/>
        <v>15.1828187598165-1597.6380320819i</v>
      </c>
      <c r="K825" s="57" t="str">
        <f t="shared" si="237"/>
        <v>0.072721819467435-0.00062674622567952i</v>
      </c>
      <c r="L825" s="57" t="str">
        <f t="shared" si="238"/>
        <v>0.000125-25.943616248723i</v>
      </c>
      <c r="M825" s="57" t="str">
        <f t="shared" si="239"/>
        <v>0.0015-12.5065578633662i</v>
      </c>
      <c r="N825" s="57">
        <f t="shared" si="240"/>
        <v>89.622814077707801</v>
      </c>
      <c r="O825" s="57">
        <f t="shared" si="241"/>
        <v>79.756305545617082</v>
      </c>
      <c r="P825" s="371">
        <f t="shared" si="242"/>
        <v>79.756305545617082</v>
      </c>
      <c r="Q825" s="371">
        <f t="shared" si="243"/>
        <v>-90.377185922292199</v>
      </c>
      <c r="R825" s="12">
        <f t="shared" si="244"/>
        <v>89.622814077707801</v>
      </c>
      <c r="S825" s="57">
        <f t="shared" si="245"/>
        <v>1.9339998731230872E-2</v>
      </c>
      <c r="T825" s="12">
        <f t="shared" si="228"/>
        <v>79.756305545617082</v>
      </c>
    </row>
    <row r="826" spans="1:20" x14ac:dyDescent="0.25">
      <c r="A826" s="57">
        <f t="shared" si="229"/>
        <v>121.97855969324362</v>
      </c>
      <c r="B826" s="12">
        <f t="shared" si="246"/>
        <v>19.413490726409549</v>
      </c>
      <c r="C826" s="57" t="str">
        <f t="shared" si="230"/>
        <v>-64.0095373737561-9686.31234290231i</v>
      </c>
      <c r="D826" s="57" t="str">
        <f t="shared" si="231"/>
        <v>3.89999998549318-1639.63264951289i</v>
      </c>
      <c r="E826" s="57" t="str">
        <f t="shared" si="232"/>
        <v>162.468584584087-0.0545547166753247i</v>
      </c>
      <c r="F826" s="57" t="str">
        <f t="shared" si="233"/>
        <v>3.83983983141535-3419.32035764895i</v>
      </c>
      <c r="G826" s="57" t="str">
        <f t="shared" si="234"/>
        <v>0.999999997806036-0.0000468397668194409i</v>
      </c>
      <c r="H826" s="57" t="str">
        <f t="shared" si="235"/>
        <v>165.000779457799+1.38870105314597i</v>
      </c>
      <c r="I826" s="57" t="str">
        <f t="shared" si="236"/>
        <v>15.1828190181665-1591.58993389239i</v>
      </c>
      <c r="K826" s="57" t="str">
        <f t="shared" si="237"/>
        <v>0.0727217779470827-0.000629127498685692i</v>
      </c>
      <c r="L826" s="57" t="str">
        <f t="shared" si="238"/>
        <v>0.000125-25.8454037146075i</v>
      </c>
      <c r="M826" s="57" t="str">
        <f t="shared" si="239"/>
        <v>0.0015-12.459212854519i</v>
      </c>
      <c r="N826" s="57">
        <f t="shared" si="240"/>
        <v>89.621380890192086</v>
      </c>
      <c r="O826" s="57">
        <f t="shared" si="241"/>
        <v>79.723359029760374</v>
      </c>
      <c r="P826" s="371">
        <f t="shared" si="242"/>
        <v>79.723359029760374</v>
      </c>
      <c r="Q826" s="371">
        <f t="shared" si="243"/>
        <v>-90.378619109807914</v>
      </c>
      <c r="R826" s="12">
        <f t="shared" si="244"/>
        <v>89.621380890192086</v>
      </c>
      <c r="S826" s="57">
        <f t="shared" si="245"/>
        <v>1.9413490726409549E-2</v>
      </c>
      <c r="T826" s="12">
        <f t="shared" si="228"/>
        <v>79.723359029760374</v>
      </c>
    </row>
    <row r="827" spans="1:20" x14ac:dyDescent="0.25">
      <c r="A827" s="57">
        <f t="shared" si="229"/>
        <v>122.44207822007796</v>
      </c>
      <c r="B827" s="12">
        <f t="shared" si="246"/>
        <v>19.487261991169905</v>
      </c>
      <c r="C827" s="57" t="str">
        <f t="shared" si="230"/>
        <v>-64.0094935906751-9649.63908265581i</v>
      </c>
      <c r="D827" s="57" t="str">
        <f t="shared" si="231"/>
        <v>3.89999998538274-1633.42563391517i</v>
      </c>
      <c r="E827" s="57" t="str">
        <f t="shared" si="232"/>
        <v>162.468577332968-0.0547619506824444i</v>
      </c>
      <c r="F827" s="57" t="str">
        <f t="shared" si="233"/>
        <v>3.83983983135124-3406.37612972551i</v>
      </c>
      <c r="G827" s="57" t="str">
        <f t="shared" si="234"/>
        <v>0.99999999778933-0.0000470177579325692i</v>
      </c>
      <c r="H827" s="57" t="str">
        <f t="shared" si="235"/>
        <v>165.000785392952+1.3939781369918i</v>
      </c>
      <c r="I827" s="57" t="str">
        <f t="shared" si="236"/>
        <v>15.1828192784838-1585.56473125842i</v>
      </c>
      <c r="K827" s="57" t="str">
        <f t="shared" si="237"/>
        <v>0.0727217361106246-0.000631517816379755i</v>
      </c>
      <c r="L827" s="57" t="str">
        <f t="shared" si="238"/>
        <v>0.000125-25.7475629753014i</v>
      </c>
      <c r="M827" s="57" t="str">
        <f t="shared" si="239"/>
        <v>0.0015-12.4120470756316i</v>
      </c>
      <c r="N827" s="57">
        <f t="shared" si="240"/>
        <v>89.619942257925345</v>
      </c>
      <c r="O827" s="57">
        <f t="shared" si="241"/>
        <v>79.690412493430827</v>
      </c>
      <c r="P827" s="371">
        <f t="shared" si="242"/>
        <v>79.690412493430827</v>
      </c>
      <c r="Q827" s="371">
        <f t="shared" si="243"/>
        <v>-90.380057742074655</v>
      </c>
      <c r="R827" s="12">
        <f t="shared" si="244"/>
        <v>89.619942257925345</v>
      </c>
      <c r="S827" s="57">
        <f t="shared" si="245"/>
        <v>1.9487261991169905E-2</v>
      </c>
      <c r="T827" s="12">
        <f t="shared" si="228"/>
        <v>79.690412493430827</v>
      </c>
    </row>
    <row r="828" spans="1:20" x14ac:dyDescent="0.25">
      <c r="A828" s="57">
        <f t="shared" si="229"/>
        <v>122.90735811731425</v>
      </c>
      <c r="B828" s="12">
        <f t="shared" si="246"/>
        <v>19.56131358673635</v>
      </c>
      <c r="C828" s="57" t="str">
        <f t="shared" si="230"/>
        <v>-64.0094494742728-9613.10463571362i</v>
      </c>
      <c r="D828" s="57" t="str">
        <f t="shared" si="231"/>
        <v>3.89999998527145-1627.24211569358i</v>
      </c>
      <c r="E828" s="57" t="str">
        <f t="shared" si="232"/>
        <v>162.468570026649-0.0549699713330465i</v>
      </c>
      <c r="F828" s="57" t="str">
        <f t="shared" si="233"/>
        <v>3.83983983128659-3393.4809036663i</v>
      </c>
      <c r="G828" s="57" t="str">
        <f t="shared" si="234"/>
        <v>0.999999997772497-0.0000471964254119185i</v>
      </c>
      <c r="H828" s="57" t="str">
        <f t="shared" si="235"/>
        <v>165.000791373298+1.39927527398333i</v>
      </c>
      <c r="I828" s="57" t="str">
        <f t="shared" si="236"/>
        <v>15.1828195407833-1579.56233750541i</v>
      </c>
      <c r="K828" s="57" t="str">
        <f t="shared" si="237"/>
        <v>0.0727216939556544-0.000633917213084052i</v>
      </c>
      <c r="L828" s="57" t="str">
        <f t="shared" si="238"/>
        <v>0.000125-25.6500926233327i</v>
      </c>
      <c r="M828" s="57" t="str">
        <f t="shared" si="239"/>
        <v>0.0015-12.3650598482084i</v>
      </c>
      <c r="N828" s="57">
        <f t="shared" si="240"/>
        <v>89.618498160233116</v>
      </c>
      <c r="O828" s="57">
        <f t="shared" si="241"/>
        <v>79.657465936472818</v>
      </c>
      <c r="P828" s="371">
        <f t="shared" si="242"/>
        <v>79.657465936472818</v>
      </c>
      <c r="Q828" s="371">
        <f t="shared" si="243"/>
        <v>-90.381501839766884</v>
      </c>
      <c r="R828" s="12">
        <f t="shared" si="244"/>
        <v>89.618498160233116</v>
      </c>
      <c r="S828" s="57">
        <f t="shared" si="245"/>
        <v>1.9561313586736351E-2</v>
      </c>
      <c r="T828" s="12">
        <f t="shared" si="228"/>
        <v>79.657465936472818</v>
      </c>
    </row>
    <row r="829" spans="1:20" x14ac:dyDescent="0.25">
      <c r="A829" s="57">
        <f t="shared" si="229"/>
        <v>123.37440607816005</v>
      </c>
      <c r="B829" s="12">
        <f t="shared" si="246"/>
        <v>19.63564657836595</v>
      </c>
      <c r="C829" s="57" t="str">
        <f t="shared" si="230"/>
        <v>-64.0094050220089-9576.70847651526i</v>
      </c>
      <c r="D829" s="57" t="str">
        <f t="shared" si="231"/>
        <v>3.89999998515929-1621.08200589612i</v>
      </c>
      <c r="E829" s="57" t="str">
        <f t="shared" si="232"/>
        <v>162.468562664706-0.0551787816066979i</v>
      </c>
      <c r="F829" s="57" t="str">
        <f t="shared" si="233"/>
        <v>3.83983983122147-3380.63449396915i</v>
      </c>
      <c r="G829" s="57" t="str">
        <f t="shared" si="234"/>
        <v>0.999999997755536-0.0000473757718276803i</v>
      </c>
      <c r="H829" s="57" t="str">
        <f t="shared" si="235"/>
        <v>165.000797399181+1.4045925403251i</v>
      </c>
      <c r="I829" s="57" t="str">
        <f t="shared" si="236"/>
        <v>15.18281980508-1573.58266628692i</v>
      </c>
      <c r="K829" s="57" t="str">
        <f t="shared" si="237"/>
        <v>0.0727216514797479-0.000636325723250797i</v>
      </c>
      <c r="L829" s="57" t="str">
        <f t="shared" si="238"/>
        <v>0.000125-25.5529912565578i</v>
      </c>
      <c r="M829" s="57" t="str">
        <f t="shared" si="239"/>
        <v>0.0015-12.3182504963224i</v>
      </c>
      <c r="N829" s="57">
        <f t="shared" si="240"/>
        <v>89.617048576362521</v>
      </c>
      <c r="O829" s="57">
        <f t="shared" si="241"/>
        <v>79.62451935872906</v>
      </c>
      <c r="P829" s="371">
        <f t="shared" si="242"/>
        <v>79.62451935872906</v>
      </c>
      <c r="Q829" s="371">
        <f t="shared" si="243"/>
        <v>-90.382951423637479</v>
      </c>
      <c r="R829" s="12">
        <f t="shared" si="244"/>
        <v>89.617048576362521</v>
      </c>
      <c r="S829" s="57">
        <f t="shared" si="245"/>
        <v>1.9635646578365949E-2</v>
      </c>
      <c r="T829" s="12">
        <f t="shared" si="228"/>
        <v>79.62451935872906</v>
      </c>
    </row>
    <row r="830" spans="1:20" x14ac:dyDescent="0.25">
      <c r="A830" s="57">
        <f t="shared" si="229"/>
        <v>123.84322882125706</v>
      </c>
      <c r="B830" s="12">
        <f t="shared" si="246"/>
        <v>19.710262035363741</v>
      </c>
      <c r="C830" s="57" t="str">
        <f t="shared" si="230"/>
        <v>-64.0093602313275-9540.45008148993i</v>
      </c>
      <c r="D830" s="57" t="str">
        <f t="shared" si="231"/>
        <v>3.89999998504628-1614.94521590755i</v>
      </c>
      <c r="E830" s="57" t="str">
        <f t="shared" si="232"/>
        <v>162.468555246718-0.0553883844941837i</v>
      </c>
      <c r="F830" s="57" t="str">
        <f t="shared" si="233"/>
        <v>3.83983983115583-3367.83671583417i</v>
      </c>
      <c r="G830" s="57" t="str">
        <f t="shared" si="234"/>
        <v>0.999999997738446-0.0000475557997598127i</v>
      </c>
      <c r="H830" s="57" t="str">
        <f t="shared" si="235"/>
        <v>165.000803470949+1.40993001251127i</v>
      </c>
      <c r="I830" s="57" t="str">
        <f t="shared" si="236"/>
        <v>15.1828200713891-1567.62563158338i</v>
      </c>
      <c r="K830" s="57" t="str">
        <f t="shared" si="237"/>
        <v>0.0727216086804615-0.000638743381462571i</v>
      </c>
      <c r="L830" s="57" t="str">
        <f t="shared" si="238"/>
        <v>0.000125-25.4562574781409i</v>
      </c>
      <c r="M830" s="57" t="str">
        <f t="shared" si="239"/>
        <v>0.0015-12.2716183466053i</v>
      </c>
      <c r="N830" s="57">
        <f t="shared" si="240"/>
        <v>89.615593485482023</v>
      </c>
      <c r="O830" s="57">
        <f t="shared" si="241"/>
        <v>79.591572760041402</v>
      </c>
      <c r="P830" s="371">
        <f t="shared" si="242"/>
        <v>79.591572760041402</v>
      </c>
      <c r="Q830" s="371">
        <f t="shared" si="243"/>
        <v>-90.384406514517977</v>
      </c>
      <c r="R830" s="12">
        <f t="shared" si="244"/>
        <v>89.615593485482023</v>
      </c>
      <c r="S830" s="57">
        <f t="shared" si="245"/>
        <v>1.9710262035363739E-2</v>
      </c>
      <c r="T830" s="12">
        <f t="shared" si="228"/>
        <v>79.591572760041402</v>
      </c>
    </row>
    <row r="831" spans="1:20" x14ac:dyDescent="0.25">
      <c r="A831" s="57">
        <f t="shared" si="229"/>
        <v>124.31383309077785</v>
      </c>
      <c r="B831" s="12">
        <f t="shared" si="246"/>
        <v>19.785161031098124</v>
      </c>
      <c r="C831" s="57" t="str">
        <f t="shared" si="230"/>
        <v>-64.0093150996521-9504.32892904848i</v>
      </c>
      <c r="D831" s="57" t="str">
        <f t="shared" si="231"/>
        <v>3.89999998493242-1608.83165744809i</v>
      </c>
      <c r="E831" s="57" t="str">
        <f t="shared" si="232"/>
        <v>162.468547772256-0.0555987829975088i</v>
      </c>
      <c r="F831" s="57" t="str">
        <f t="shared" si="233"/>
        <v>3.83983983108972-3355.087385161i</v>
      </c>
      <c r="G831" s="57" t="str">
        <f t="shared" si="234"/>
        <v>0.999999997721225-0.0000477365117980779i</v>
      </c>
      <c r="H831" s="57" t="str">
        <f t="shared" si="235"/>
        <v>165.00080958895+1.41528776732673i</v>
      </c>
      <c r="I831" s="57" t="str">
        <f t="shared" si="236"/>
        <v>15.1828203397261-1561.69114770084i</v>
      </c>
      <c r="K831" s="57" t="str">
        <f t="shared" si="237"/>
        <v>0.0727215655553342-0.000641170222432835i</v>
      </c>
      <c r="L831" s="57" t="str">
        <f t="shared" si="238"/>
        <v>0.000125-25.359889896534i</v>
      </c>
      <c r="M831" s="57" t="str">
        <f t="shared" si="239"/>
        <v>0.0015-12.225162728238i</v>
      </c>
      <c r="N831" s="57">
        <f t="shared" si="240"/>
        <v>89.614132866681103</v>
      </c>
      <c r="O831" s="57">
        <f t="shared" si="241"/>
        <v>79.558626140250354</v>
      </c>
      <c r="P831" s="371">
        <f t="shared" si="242"/>
        <v>79.558626140250354</v>
      </c>
      <c r="Q831" s="371">
        <f t="shared" si="243"/>
        <v>-90.385867133318897</v>
      </c>
      <c r="R831" s="12">
        <f t="shared" si="244"/>
        <v>89.614132866681103</v>
      </c>
      <c r="S831" s="57">
        <f t="shared" si="245"/>
        <v>1.9785161031098123E-2</v>
      </c>
      <c r="T831" s="12">
        <f t="shared" si="228"/>
        <v>79.558626140250354</v>
      </c>
    </row>
    <row r="832" spans="1:20" x14ac:dyDescent="0.25">
      <c r="A832" s="57">
        <f t="shared" si="229"/>
        <v>124.7862256565228</v>
      </c>
      <c r="B832" s="12">
        <f t="shared" si="246"/>
        <v>19.860344643016298</v>
      </c>
      <c r="C832" s="57" t="str">
        <f t="shared" si="230"/>
        <v>-64.0092696243888-9468.34449957617i</v>
      </c>
      <c r="D832" s="57" t="str">
        <f t="shared" si="231"/>
        <v>3.89999998481769-1602.74124257215i</v>
      </c>
      <c r="E832" s="57" t="str">
        <f t="shared" si="232"/>
        <v>162.468540240893-0.0558099801300338i</v>
      </c>
      <c r="F832" s="57" t="str">
        <f t="shared" si="233"/>
        <v>3.83983983102309-3342.38631854625i</v>
      </c>
      <c r="G832" s="57" t="str">
        <f t="shared" si="234"/>
        <v>0.999999997703874-0.0000479179105420792i</v>
      </c>
      <c r="H832" s="57" t="str">
        <f t="shared" si="235"/>
        <v>165.000815753537+1.42066588184814i</v>
      </c>
      <c r="I832" s="57" t="str">
        <f t="shared" si="236"/>
        <v>15.1828206101063-1555.77912926976i</v>
      </c>
      <c r="K832" s="57" t="str">
        <f t="shared" si="237"/>
        <v>0.0727215221018849-0.000643606281006372i</v>
      </c>
      <c r="L832" s="57" t="str">
        <f t="shared" si="238"/>
        <v>0.000125-25.2638871254573i</v>
      </c>
      <c r="M832" s="57" t="str">
        <f t="shared" si="239"/>
        <v>0.0015-12.1788829729408i</v>
      </c>
      <c r="N832" s="57">
        <f t="shared" si="240"/>
        <v>89.612666698969988</v>
      </c>
      <c r="O832" s="57">
        <f t="shared" si="241"/>
        <v>79.525679499195348</v>
      </c>
      <c r="P832" s="371">
        <f t="shared" si="242"/>
        <v>79.525679499195348</v>
      </c>
      <c r="Q832" s="371">
        <f t="shared" si="243"/>
        <v>-90.387333301030012</v>
      </c>
      <c r="R832" s="12">
        <f t="shared" si="244"/>
        <v>89.612666698969988</v>
      </c>
      <c r="S832" s="57">
        <f t="shared" si="245"/>
        <v>1.9860344643016298E-2</v>
      </c>
      <c r="T832" s="12">
        <f t="shared" si="228"/>
        <v>79.525679499195348</v>
      </c>
    </row>
    <row r="833" spans="1:20" x14ac:dyDescent="0.25">
      <c r="A833" s="57">
        <f t="shared" si="229"/>
        <v>125.2604133140176</v>
      </c>
      <c r="B833" s="12">
        <f t="shared" si="246"/>
        <v>19.93581395265976</v>
      </c>
      <c r="C833" s="57" t="str">
        <f t="shared" si="230"/>
        <v>-64.0092238029234-9432.49627542498i</v>
      </c>
      <c r="D833" s="57" t="str">
        <f t="shared" si="231"/>
        <v>3.89999998470207-1596.67388366706i</v>
      </c>
      <c r="E833" s="57" t="str">
        <f t="shared" si="232"/>
        <v>162.468532652195-0.0560219789164272i</v>
      </c>
      <c r="F833" s="57" t="str">
        <f t="shared" si="233"/>
        <v>3.83983983095593-3329.73333328082i</v>
      </c>
      <c r="G833" s="57" t="str">
        <f t="shared" si="234"/>
        <v>0.99999999768639-0.0000480999986012982i</v>
      </c>
      <c r="H833" s="57" t="str">
        <f t="shared" si="235"/>
        <v>165.000821965064+1.42606443344511i</v>
      </c>
      <c r="I833" s="57" t="str">
        <f t="shared" si="236"/>
        <v>15.1828208825454-1549.88949124376i</v>
      </c>
      <c r="K833" s="57" t="str">
        <f t="shared" si="237"/>
        <v>0.0727214783176154-0.000646051592159833i</v>
      </c>
      <c r="L833" s="57" t="str">
        <f t="shared" si="238"/>
        <v>0.000125-25.1682477838785i</v>
      </c>
      <c r="M833" s="57" t="str">
        <f t="shared" si="239"/>
        <v>0.0015-12.1327784149639i</v>
      </c>
      <c r="N833" s="57">
        <f t="shared" si="240"/>
        <v>89.611194961279267</v>
      </c>
      <c r="O833" s="57">
        <f t="shared" si="241"/>
        <v>79.492732836714495</v>
      </c>
      <c r="P833" s="371">
        <f t="shared" si="242"/>
        <v>79.492732836714495</v>
      </c>
      <c r="Q833" s="371">
        <f t="shared" si="243"/>
        <v>-90.388805038720733</v>
      </c>
      <c r="R833" s="12">
        <f t="shared" si="244"/>
        <v>89.611194961279267</v>
      </c>
      <c r="S833" s="57">
        <f t="shared" si="245"/>
        <v>1.993581395265976E-2</v>
      </c>
      <c r="T833" s="12">
        <f t="shared" si="228"/>
        <v>79.492732836714495</v>
      </c>
    </row>
    <row r="834" spans="1:20" x14ac:dyDescent="0.25">
      <c r="A834" s="57">
        <f t="shared" si="229"/>
        <v>125.73640288461087</v>
      </c>
      <c r="B834" s="12">
        <f t="shared" si="246"/>
        <v>20.011570045679868</v>
      </c>
      <c r="C834" s="57" t="str">
        <f t="shared" si="230"/>
        <v>-64.0091776326173-9396.78374090616i</v>
      </c>
      <c r="D834" s="57" t="str">
        <f t="shared" si="231"/>
        <v>3.8999999845856-1590.62949345183i</v>
      </c>
      <c r="E834" s="57" t="str">
        <f t="shared" si="232"/>
        <v>162.468525005724-0.0562347823927101i</v>
      </c>
      <c r="F834" s="57" t="str">
        <f t="shared" si="233"/>
        <v>3.83983983088829-3317.12824734726i</v>
      </c>
      <c r="G834" s="57" t="str">
        <f t="shared" si="234"/>
        <v>0.999999997668773-0.0000482827785951325i</v>
      </c>
      <c r="H834" s="57" t="str">
        <f t="shared" si="235"/>
        <v>165.000828223888+1.43148349978126i</v>
      </c>
      <c r="I834" s="57" t="str">
        <f t="shared" si="236"/>
        <v>15.1828211570589-1544.02214889843i</v>
      </c>
      <c r="K834" s="57" t="str">
        <f t="shared" si="237"/>
        <v>0.0727214342000071-0.000648506191002177i</v>
      </c>
      <c r="L834" s="57" t="str">
        <f t="shared" si="238"/>
        <v>0.000125-25.0729704959938i</v>
      </c>
      <c r="M834" s="57" t="str">
        <f t="shared" si="239"/>
        <v>0.0015-12.0868483910779i</v>
      </c>
      <c r="N834" s="57">
        <f t="shared" si="240"/>
        <v>89.609717632459748</v>
      </c>
      <c r="O834" s="57">
        <f t="shared" si="241"/>
        <v>79.459786152644625</v>
      </c>
      <c r="P834" s="371">
        <f t="shared" si="242"/>
        <v>79.459786152644625</v>
      </c>
      <c r="Q834" s="371">
        <f t="shared" si="243"/>
        <v>-90.390282367540252</v>
      </c>
      <c r="R834" s="12">
        <f t="shared" si="244"/>
        <v>89.609717632459748</v>
      </c>
      <c r="S834" s="57">
        <f t="shared" si="245"/>
        <v>2.0011570045679869E-2</v>
      </c>
      <c r="T834" s="12">
        <f t="shared" si="228"/>
        <v>79.459786152644625</v>
      </c>
    </row>
    <row r="835" spans="1:20" x14ac:dyDescent="0.25">
      <c r="A835" s="57">
        <f t="shared" si="229"/>
        <v>126.21420121557237</v>
      </c>
      <c r="B835" s="12">
        <f t="shared" si="246"/>
        <v>20.08761401185345</v>
      </c>
      <c r="C835" s="57" t="str">
        <f t="shared" si="230"/>
        <v>-64.009131110818-9361.20638228302i</v>
      </c>
      <c r="D835" s="57" t="str">
        <f t="shared" si="231"/>
        <v>3.89999998446824-1584.60798497588i</v>
      </c>
      <c r="E835" s="57" t="str">
        <f t="shared" si="232"/>
        <v>162.468517301042-0.0564483936063491i</v>
      </c>
      <c r="F835" s="57" t="str">
        <f t="shared" si="233"/>
        <v>3.83983983082016-3304.57087941719i</v>
      </c>
      <c r="G835" s="57" t="str">
        <f t="shared" si="234"/>
        <v>0.999999997651022-0.0000484662531529337i</v>
      </c>
      <c r="H835" s="57" t="str">
        <f t="shared" si="235"/>
        <v>165.00083453037+1.43692315881541i</v>
      </c>
      <c r="I835" s="57" t="str">
        <f t="shared" si="236"/>
        <v>15.1828214336628-1538.17701783008i</v>
      </c>
      <c r="K835" s="57" t="str">
        <f t="shared" si="237"/>
        <v>0.0727213897465222-0.000650970112775223i</v>
      </c>
      <c r="L835" s="57" t="str">
        <f t="shared" si="238"/>
        <v>0.000125-24.9780538912072i</v>
      </c>
      <c r="M835" s="57" t="str">
        <f t="shared" si="239"/>
        <v>0.0015-12.0410922405637i</v>
      </c>
      <c r="N835" s="57">
        <f t="shared" si="240"/>
        <v>89.608234691281979</v>
      </c>
      <c r="O835" s="57">
        <f t="shared" si="241"/>
        <v>79.42683944682139</v>
      </c>
      <c r="P835" s="371">
        <f t="shared" si="242"/>
        <v>79.42683944682139</v>
      </c>
      <c r="Q835" s="371">
        <f t="shared" si="243"/>
        <v>-90.391765308718021</v>
      </c>
      <c r="R835" s="12">
        <f t="shared" si="244"/>
        <v>89.608234691281979</v>
      </c>
      <c r="S835" s="57">
        <f t="shared" si="245"/>
        <v>2.0087614011853449E-2</v>
      </c>
      <c r="T835" s="12">
        <f t="shared" si="228"/>
        <v>79.42683944682139</v>
      </c>
    </row>
    <row r="836" spans="1:20" x14ac:dyDescent="0.25">
      <c r="A836" s="57">
        <f t="shared" si="229"/>
        <v>126.69381518019156</v>
      </c>
      <c r="B836" s="12">
        <f t="shared" si="246"/>
        <v>20.163946945098495</v>
      </c>
      <c r="C836" s="57" t="str">
        <f t="shared" si="230"/>
        <v>-64.009084234848-9325.76368776332i</v>
      </c>
      <c r="D836" s="57" t="str">
        <f t="shared" si="231"/>
        <v>3.89999998434995-1578.60927161777i</v>
      </c>
      <c r="E836" s="57" t="str">
        <f t="shared" si="232"/>
        <v>162.468509537705-0.0566628156162659i</v>
      </c>
      <c r="F836" s="57" t="str">
        <f t="shared" si="233"/>
        <v>3.83983983075145-3292.06104884861i</v>
      </c>
      <c r="G836" s="57" t="str">
        <f t="shared" si="234"/>
        <v>0.999999997633136-0.0000486504249140447i</v>
      </c>
      <c r="H836" s="57" t="str">
        <f t="shared" si="235"/>
        <v>165.000840884873+1.44238348880261i</v>
      </c>
      <c r="I836" s="57" t="str">
        <f t="shared" si="236"/>
        <v>15.1828217123727-1532.35401395452i</v>
      </c>
      <c r="K836" s="57" t="str">
        <f t="shared" si="237"/>
        <v>0.0727213449546047-0.000653443392854101i</v>
      </c>
      <c r="L836" s="57" t="str">
        <f t="shared" si="238"/>
        <v>0.000125-24.8834966041115i</v>
      </c>
      <c r="M836" s="57" t="str">
        <f t="shared" si="239"/>
        <v>0.0015-11.9955093052039i</v>
      </c>
      <c r="N836" s="57">
        <f t="shared" si="240"/>
        <v>89.606746116436071</v>
      </c>
      <c r="O836" s="57">
        <f t="shared" si="241"/>
        <v>79.393892719079133</v>
      </c>
      <c r="P836" s="371">
        <f t="shared" si="242"/>
        <v>79.393892719079133</v>
      </c>
      <c r="Q836" s="371">
        <f t="shared" si="243"/>
        <v>-90.393253883563929</v>
      </c>
      <c r="R836" s="12">
        <f t="shared" si="244"/>
        <v>89.606746116436071</v>
      </c>
      <c r="S836" s="57">
        <f t="shared" si="245"/>
        <v>2.0163946945098495E-2</v>
      </c>
      <c r="T836" s="12">
        <f t="shared" si="228"/>
        <v>79.393892719079133</v>
      </c>
    </row>
    <row r="837" spans="1:20" x14ac:dyDescent="0.25">
      <c r="A837" s="57">
        <f t="shared" si="229"/>
        <v>127.1752516778763</v>
      </c>
      <c r="B837" s="12">
        <f t="shared" si="246"/>
        <v>20.24056994348987</v>
      </c>
      <c r="C837" s="57" t="str">
        <f t="shared" si="230"/>
        <v>-64.0090370020122-9290.45514749225i</v>
      </c>
      <c r="D837" s="57" t="str">
        <f t="shared" si="231"/>
        <v>3.89999998423081-1572.63326708403i</v>
      </c>
      <c r="E837" s="57" t="str">
        <f t="shared" si="232"/>
        <v>162.468501715267-0.0568780514928899i</v>
      </c>
      <c r="F837" s="57" t="str">
        <f t="shared" si="233"/>
        <v>3.83983983068225-3279.59857568349i</v>
      </c>
      <c r="G837" s="57" t="str">
        <f t="shared" si="234"/>
        <v>0.999999997615114-0.0000488352965278379i</v>
      </c>
      <c r="H837" s="57" t="str">
        <f t="shared" si="235"/>
        <v>165.000847287762+1.44786456829532i</v>
      </c>
      <c r="I837" s="57" t="str">
        <f t="shared" si="236"/>
        <v>15.1828219932049-1526.55305350592i</v>
      </c>
      <c r="K837" s="57" t="str">
        <f t="shared" si="237"/>
        <v>0.0727212998216779-0.000655926066747772i</v>
      </c>
      <c r="L837" s="57" t="str">
        <f t="shared" si="238"/>
        <v>0.000125-24.7892972744686i</v>
      </c>
      <c r="M837" s="57" t="str">
        <f t="shared" si="239"/>
        <v>0.0015-11.9500989292727i</v>
      </c>
      <c r="N837" s="57">
        <f t="shared" si="240"/>
        <v>89.605251886531335</v>
      </c>
      <c r="O837" s="57">
        <f t="shared" si="241"/>
        <v>79.360945969251148</v>
      </c>
      <c r="P837" s="371">
        <f t="shared" si="242"/>
        <v>79.360945969251148</v>
      </c>
      <c r="Q837" s="371">
        <f t="shared" si="243"/>
        <v>-90.394748113468665</v>
      </c>
      <c r="R837" s="12">
        <f t="shared" si="244"/>
        <v>89.605251886531335</v>
      </c>
      <c r="S837" s="57">
        <f t="shared" si="245"/>
        <v>2.0240569943489869E-2</v>
      </c>
      <c r="T837" s="12">
        <f t="shared" si="228"/>
        <v>79.360945969251148</v>
      </c>
    </row>
    <row r="838" spans="1:20" x14ac:dyDescent="0.25">
      <c r="A838" s="57">
        <f t="shared" si="229"/>
        <v>127.65851763425223</v>
      </c>
      <c r="B838" s="12">
        <f t="shared" si="246"/>
        <v>20.317484109275131</v>
      </c>
      <c r="C838" s="57" t="str">
        <f t="shared" si="230"/>
        <v>-64.0089894095961-9255.28025354456i</v>
      </c>
      <c r="D838" s="57" t="str">
        <f t="shared" si="231"/>
        <v>3.89999998411074-1566.6798854078i</v>
      </c>
      <c r="E838" s="57" t="str">
        <f t="shared" si="232"/>
        <v>162.468493833277-0.0570941043182067i</v>
      </c>
      <c r="F838" s="57" t="str">
        <f t="shared" si="233"/>
        <v>3.83983983061253-3267.18328064489i</v>
      </c>
      <c r="G838" s="57" t="str">
        <f t="shared" si="234"/>
        <v>0.999999997596954-0.0000490208706537535i</v>
      </c>
      <c r="H838" s="57" t="str">
        <f t="shared" si="235"/>
        <v>165.000853739405+1.45336647614455i</v>
      </c>
      <c r="I838" s="57" t="str">
        <f t="shared" si="236"/>
        <v>15.1828222761755-1520.77405303548i</v>
      </c>
      <c r="K838" s="57" t="str">
        <f t="shared" si="237"/>
        <v>0.072721254345147-0.000658418170099557i</v>
      </c>
      <c r="L838" s="57" t="str">
        <f t="shared" si="238"/>
        <v>0.000125-24.6954545471893i</v>
      </c>
      <c r="M838" s="57" t="str">
        <f t="shared" si="239"/>
        <v>0.0015-11.9048604595265i</v>
      </c>
      <c r="N838" s="57">
        <f t="shared" si="240"/>
        <v>89.603751980096021</v>
      </c>
      <c r="O838" s="57">
        <f t="shared" si="241"/>
        <v>79.327999197169163</v>
      </c>
      <c r="P838" s="371">
        <f t="shared" si="242"/>
        <v>79.327999197169163</v>
      </c>
      <c r="Q838" s="371">
        <f t="shared" si="243"/>
        <v>-90.396248019903979</v>
      </c>
      <c r="R838" s="12">
        <f t="shared" si="244"/>
        <v>89.603751980096021</v>
      </c>
      <c r="S838" s="57">
        <f t="shared" si="245"/>
        <v>2.0317484109275131E-2</v>
      </c>
      <c r="T838" s="12">
        <f t="shared" si="228"/>
        <v>79.327999197169163</v>
      </c>
    </row>
    <row r="839" spans="1:20" x14ac:dyDescent="0.25">
      <c r="A839" s="57">
        <f t="shared" si="229"/>
        <v>128.14362000126238</v>
      </c>
      <c r="B839" s="12">
        <f t="shared" si="246"/>
        <v>20.394690548890377</v>
      </c>
      <c r="C839" s="57" t="str">
        <f t="shared" si="230"/>
        <v>-64.0089414548612-9220.23849991772i</v>
      </c>
      <c r="D839" s="57" t="str">
        <f t="shared" si="231"/>
        <v>3.89999998398975-1560.74904094769i</v>
      </c>
      <c r="E839" s="57" t="str">
        <f t="shared" si="232"/>
        <v>162.468485891285-0.057310977185769i</v>
      </c>
      <c r="F839" s="57" t="str">
        <f t="shared" si="233"/>
        <v>3.83983983054229-3254.81498513467i</v>
      </c>
      <c r="G839" s="57" t="str">
        <f t="shared" si="234"/>
        <v>0.999999997578656-0.0000492071499613374i</v>
      </c>
      <c r="H839" s="57" t="str">
        <f t="shared" si="235"/>
        <v>165.000860240175+1.45888929150097i</v>
      </c>
      <c r="I839" s="57" t="str">
        <f t="shared" si="236"/>
        <v>15.1828225613008-1515.01692941036i</v>
      </c>
      <c r="K839" s="57" t="str">
        <f t="shared" si="237"/>
        <v>0.0727212085223952-0.000660919738687572i</v>
      </c>
      <c r="L839" s="57" t="str">
        <f t="shared" si="238"/>
        <v>0.000125-24.6019670723145i</v>
      </c>
      <c r="M839" s="57" t="str">
        <f t="shared" si="239"/>
        <v>0.0015-11.8597932451948i</v>
      </c>
      <c r="N839" s="57">
        <f t="shared" si="240"/>
        <v>89.602246375576954</v>
      </c>
      <c r="O839" s="57">
        <f t="shared" si="241"/>
        <v>79.295052402663828</v>
      </c>
      <c r="P839" s="371">
        <f t="shared" si="242"/>
        <v>79.295052402663828</v>
      </c>
      <c r="Q839" s="371">
        <f t="shared" si="243"/>
        <v>-90.397753624423046</v>
      </c>
      <c r="R839" s="12">
        <f t="shared" si="244"/>
        <v>89.602246375576954</v>
      </c>
      <c r="S839" s="57">
        <f t="shared" si="245"/>
        <v>2.0394690548890378E-2</v>
      </c>
      <c r="T839" s="12">
        <f t="shared" si="228"/>
        <v>79.295052402663828</v>
      </c>
    </row>
    <row r="840" spans="1:20" x14ac:dyDescent="0.25">
      <c r="A840" s="57">
        <f t="shared" si="229"/>
        <v>128.63056575726719</v>
      </c>
      <c r="B840" s="12">
        <f t="shared" si="246"/>
        <v>20.472190372976161</v>
      </c>
      <c r="C840" s="57" t="str">
        <f t="shared" si="230"/>
        <v>-64.0088931350503-9185.32938252439i</v>
      </c>
      <c r="D840" s="57" t="str">
        <f t="shared" si="231"/>
        <v>3.89999998386782-1554.84064838652i</v>
      </c>
      <c r="E840" s="57" t="str">
        <f t="shared" si="232"/>
        <v>162.468477888831-0.0575286732007745i</v>
      </c>
      <c r="F840" s="57" t="str">
        <f t="shared" si="233"/>
        <v>3.8398398304715-3242.49351123072i</v>
      </c>
      <c r="G840" s="57" t="str">
        <f t="shared" si="234"/>
        <v>0.999999997560219-0.0000493941371302797i</v>
      </c>
      <c r="H840" s="57" t="str">
        <f t="shared" si="235"/>
        <v>165.000866790445+1.46443309381605i</v>
      </c>
      <c r="I840" s="57" t="str">
        <f t="shared" si="236"/>
        <v>15.1828228485971-1509.28159981239i</v>
      </c>
      <c r="K840" s="57" t="str">
        <f t="shared" si="237"/>
        <v>0.0727211623507881-0.000663430808425305i</v>
      </c>
      <c r="L840" s="57" t="str">
        <f t="shared" si="238"/>
        <v>0.000125-24.5088335049955i</v>
      </c>
      <c r="M840" s="57" t="str">
        <f t="shared" si="239"/>
        <v>0.0015-11.8148966379705i</v>
      </c>
      <c r="N840" s="57">
        <f t="shared" si="240"/>
        <v>89.600735051339271</v>
      </c>
      <c r="O840" s="57">
        <f t="shared" si="241"/>
        <v>79.262105585564399</v>
      </c>
      <c r="P840" s="371">
        <f t="shared" si="242"/>
        <v>79.262105585564399</v>
      </c>
      <c r="Q840" s="371">
        <f t="shared" si="243"/>
        <v>-90.399264948660729</v>
      </c>
      <c r="R840" s="12">
        <f t="shared" si="244"/>
        <v>89.600735051339271</v>
      </c>
      <c r="S840" s="57">
        <f t="shared" si="245"/>
        <v>2.0472190372976162E-2</v>
      </c>
      <c r="T840" s="12">
        <f t="shared" si="228"/>
        <v>79.262105585564399</v>
      </c>
    </row>
    <row r="841" spans="1:20" x14ac:dyDescent="0.25">
      <c r="A841" s="57">
        <f t="shared" si="229"/>
        <v>129.11936190714482</v>
      </c>
      <c r="B841" s="12">
        <f t="shared" si="246"/>
        <v>20.549984696393473</v>
      </c>
      <c r="C841" s="57" t="str">
        <f t="shared" si="230"/>
        <v>-64.0088444473825-9150.55239918522i</v>
      </c>
      <c r="D841" s="57" t="str">
        <f t="shared" si="231"/>
        <v>3.89999998374499-1548.95462273007i</v>
      </c>
      <c r="E841" s="57" t="str">
        <f t="shared" si="232"/>
        <v>162.468469825455-0.0577471954800733i</v>
      </c>
      <c r="F841" s="57" t="str">
        <f t="shared" si="233"/>
        <v>3.83983983040012-3230.2186816845i</v>
      </c>
      <c r="G841" s="57" t="str">
        <f t="shared" si="234"/>
        <v>0.999999997541642-0.0000495818348504537i</v>
      </c>
      <c r="H841" s="57" t="str">
        <f t="shared" si="235"/>
        <v>165.000873390592+1.46999796284321i</v>
      </c>
      <c r="I841" s="57" t="str">
        <f t="shared" si="236"/>
        <v>15.182823138081-1503.56798173694i</v>
      </c>
      <c r="K841" s="57" t="str">
        <f t="shared" si="237"/>
        <v>0.0727211158276699-0.000665951415362079i</v>
      </c>
      <c r="L841" s="57" t="str">
        <f t="shared" si="238"/>
        <v>0.000125-24.4160525054747i</v>
      </c>
      <c r="M841" s="57" t="str">
        <f t="shared" si="239"/>
        <v>0.0015-11.7701699920009i</v>
      </c>
      <c r="N841" s="57">
        <f t="shared" si="240"/>
        <v>89.599217985666115</v>
      </c>
      <c r="O841" s="57">
        <f t="shared" si="241"/>
        <v>79.229158745698825</v>
      </c>
      <c r="P841" s="371">
        <f t="shared" si="242"/>
        <v>79.229158745698825</v>
      </c>
      <c r="Q841" s="371">
        <f t="shared" si="243"/>
        <v>-90.400782014333885</v>
      </c>
      <c r="R841" s="12">
        <f t="shared" si="244"/>
        <v>89.599217985666115</v>
      </c>
      <c r="S841" s="57">
        <f t="shared" si="245"/>
        <v>2.0549984696393474E-2</v>
      </c>
      <c r="T841" s="12">
        <f t="shared" si="228"/>
        <v>79.229158745698825</v>
      </c>
    </row>
    <row r="842" spans="1:20" x14ac:dyDescent="0.25">
      <c r="A842" s="57">
        <f t="shared" si="229"/>
        <v>129.61001548239199</v>
      </c>
      <c r="B842" s="12">
        <f t="shared" si="246"/>
        <v>20.62807463823977</v>
      </c>
      <c r="C842" s="57" t="str">
        <f t="shared" si="230"/>
        <v>-64.0087953890624-9115.90704962188i</v>
      </c>
      <c r="D842" s="57" t="str">
        <f t="shared" si="231"/>
        <v>3.89999998362121-1543.09087930589i</v>
      </c>
      <c r="E842" s="57" t="str">
        <f t="shared" si="232"/>
        <v>162.468461700696-0.0579665471522981i</v>
      </c>
      <c r="F842" s="57" t="str">
        <f t="shared" si="233"/>
        <v>3.83983983032825-3217.9903199185i</v>
      </c>
      <c r="G842" s="57" t="str">
        <f t="shared" si="234"/>
        <v>0.999999997522923-0.0000497702458219537i</v>
      </c>
      <c r="H842" s="57" t="str">
        <f t="shared" si="235"/>
        <v>165.000880040995+1.47558397863897i</v>
      </c>
      <c r="I842" s="57" t="str">
        <f t="shared" si="236"/>
        <v>15.1828234297693-1497.87599299168i</v>
      </c>
      <c r="K842" s="57" t="str">
        <f t="shared" si="237"/>
        <v>0.0727210689503649-0.00066848159568358i</v>
      </c>
      <c r="L842" s="57" t="str">
        <f t="shared" si="238"/>
        <v>0.000125-24.3236227390662i</v>
      </c>
      <c r="M842" s="57" t="str">
        <f t="shared" si="239"/>
        <v>0.0015-11.7256126638781i</v>
      </c>
      <c r="N842" s="57">
        <f t="shared" si="240"/>
        <v>89.597695156758277</v>
      </c>
      <c r="O842" s="57">
        <f t="shared" si="241"/>
        <v>79.196211882893948</v>
      </c>
      <c r="P842" s="371">
        <f t="shared" si="242"/>
        <v>79.196211882893948</v>
      </c>
      <c r="Q842" s="371">
        <f t="shared" si="243"/>
        <v>-90.402304843241723</v>
      </c>
      <c r="R842" s="12">
        <f t="shared" si="244"/>
        <v>89.597695156758277</v>
      </c>
      <c r="S842" s="57">
        <f t="shared" si="245"/>
        <v>2.062807463823977E-2</v>
      </c>
      <c r="T842" s="12">
        <f t="shared" si="228"/>
        <v>79.196211882893948</v>
      </c>
    </row>
    <row r="843" spans="1:20" x14ac:dyDescent="0.25">
      <c r="A843" s="57">
        <f t="shared" si="229"/>
        <v>130.10253354122509</v>
      </c>
      <c r="B843" s="12">
        <f t="shared" si="246"/>
        <v>20.706461321865081</v>
      </c>
      <c r="C843" s="57" t="str">
        <f t="shared" si="230"/>
        <v>-64.0087459572642-9081.39283544931i</v>
      </c>
      <c r="D843" s="57" t="str">
        <f t="shared" si="231"/>
        <v>3.8999999834965-1537.24933376207i</v>
      </c>
      <c r="E843" s="57" t="str">
        <f t="shared" si="232"/>
        <v>162.468453514083-0.0581867313577359i</v>
      </c>
      <c r="F843" s="57" t="str">
        <f t="shared" si="233"/>
        <v>3.83983983025585-3205.80825002361i</v>
      </c>
      <c r="G843" s="57" t="str">
        <f t="shared" si="234"/>
        <v>0.999999997504061-0.0000499593727551349i</v>
      </c>
      <c r="H843" s="57" t="str">
        <f t="shared" si="235"/>
        <v>165.000886742038+1.48119122156411i</v>
      </c>
      <c r="I843" s="57" t="str">
        <f t="shared" si="236"/>
        <v>15.1828237236787-1492.20555169547i</v>
      </c>
      <c r="K843" s="57" t="str">
        <f t="shared" si="237"/>
        <v>0.0727210217161773-0.00067102138571236i</v>
      </c>
      <c r="L843" s="57" t="str">
        <f t="shared" si="238"/>
        <v>0.000125-24.2315428761369i</v>
      </c>
      <c r="M843" s="57" t="str">
        <f t="shared" si="239"/>
        <v>0.0015-11.6812240126301i</v>
      </c>
      <c r="N843" s="57">
        <f t="shared" si="240"/>
        <v>89.596166542733982</v>
      </c>
      <c r="O843" s="57">
        <f t="shared" si="241"/>
        <v>79.163264996974959</v>
      </c>
      <c r="P843" s="371">
        <f t="shared" si="242"/>
        <v>79.163264996974959</v>
      </c>
      <c r="Q843" s="371">
        <f t="shared" si="243"/>
        <v>-90.403833457266018</v>
      </c>
      <c r="R843" s="12">
        <f t="shared" si="244"/>
        <v>89.596166542733982</v>
      </c>
      <c r="S843" s="57">
        <f t="shared" si="245"/>
        <v>2.0706461321865082E-2</v>
      </c>
      <c r="T843" s="12">
        <f t="shared" si="228"/>
        <v>79.163264996974959</v>
      </c>
    </row>
    <row r="844" spans="1:20" x14ac:dyDescent="0.25">
      <c r="A844" s="57">
        <f t="shared" si="229"/>
        <v>130.59692316868174</v>
      </c>
      <c r="B844" s="12">
        <f t="shared" si="246"/>
        <v>20.785145874888169</v>
      </c>
      <c r="C844" s="57" t="str">
        <f t="shared" si="230"/>
        <v>-64.0086961491467-9047.00926016904i</v>
      </c>
      <c r="D844" s="57" t="str">
        <f t="shared" si="231"/>
        <v>3.89999998337083-1531.42990206599i</v>
      </c>
      <c r="E844" s="57" t="str">
        <f t="shared" si="232"/>
        <v>162.468445265148-0.0584077512485802i</v>
      </c>
      <c r="F844" s="57" t="str">
        <f t="shared" si="233"/>
        <v>3.83983983018287-3193.67229675665i</v>
      </c>
      <c r="G844" s="57" t="str">
        <f t="shared" si="234"/>
        <v>0.999999997485056-0.0000501492183706513i</v>
      </c>
      <c r="H844" s="57" t="str">
        <f t="shared" si="235"/>
        <v>165.000893494106+1.48681977228477i</v>
      </c>
      <c r="I844" s="57" t="str">
        <f t="shared" si="236"/>
        <v>15.1828240198259-1486.55657627708i</v>
      </c>
      <c r="K844" s="57" t="str">
        <f t="shared" si="237"/>
        <v>0.0727209741223905-0.000673570821908348i</v>
      </c>
      <c r="L844" s="57" t="str">
        <f t="shared" si="238"/>
        <v>0.000125-24.139811592087i</v>
      </c>
      <c r="M844" s="57" t="str">
        <f t="shared" si="239"/>
        <v>0.0015-11.6370033997112i</v>
      </c>
      <c r="N844" s="57">
        <f t="shared" si="240"/>
        <v>89.594632121628436</v>
      </c>
      <c r="O844" s="57">
        <f t="shared" si="241"/>
        <v>79.130318087765929</v>
      </c>
      <c r="P844" s="371">
        <f t="shared" si="242"/>
        <v>79.130318087765929</v>
      </c>
      <c r="Q844" s="371">
        <f t="shared" si="243"/>
        <v>-90.405367878371564</v>
      </c>
      <c r="R844" s="12">
        <f t="shared" si="244"/>
        <v>89.594632121628436</v>
      </c>
      <c r="S844" s="57">
        <f t="shared" si="245"/>
        <v>2.078514587488817E-2</v>
      </c>
      <c r="T844" s="12">
        <f t="shared" si="228"/>
        <v>79.130318087765929</v>
      </c>
    </row>
    <row r="845" spans="1:20" x14ac:dyDescent="0.25">
      <c r="A845" s="57">
        <f t="shared" si="229"/>
        <v>131.09319147672272</v>
      </c>
      <c r="B845" s="12">
        <f t="shared" si="246"/>
        <v>20.864129429212745</v>
      </c>
      <c r="C845" s="57" t="str">
        <f t="shared" si="230"/>
        <v>-64.0086459618468-9012.75582916208i</v>
      </c>
      <c r="D845" s="57" t="str">
        <f t="shared" si="231"/>
        <v>3.8999999832442-1525.6325005032i</v>
      </c>
      <c r="E845" s="57" t="str">
        <f t="shared" si="232"/>
        <v>162.468436953418-0.058629609988819i</v>
      </c>
      <c r="F845" s="57" t="str">
        <f t="shared" si="233"/>
        <v>3.83983983010931-3181.58228553788i</v>
      </c>
      <c r="G845" s="57" t="str">
        <f t="shared" si="234"/>
        <v>0.999999997465906-0.0000503397853994958i</v>
      </c>
      <c r="H845" s="57" t="str">
        <f t="shared" si="235"/>
        <v>165.000900297589+1.49246971177371i</v>
      </c>
      <c r="I845" s="57" t="str">
        <f t="shared" si="236"/>
        <v>15.1828243182281-1480.92898547412i</v>
      </c>
      <c r="K845" s="57" t="str">
        <f t="shared" si="237"/>
        <v>0.0727209261662669-0.00067612994086937i</v>
      </c>
      <c r="L845" s="57" t="str">
        <f t="shared" si="238"/>
        <v>0.000125-24.0484275673311i</v>
      </c>
      <c r="M845" s="57" t="str">
        <f t="shared" si="239"/>
        <v>0.0015-11.5929501889931i</v>
      </c>
      <c r="N845" s="57">
        <f t="shared" si="240"/>
        <v>89.593091871393639</v>
      </c>
      <c r="O845" s="57">
        <f t="shared" si="241"/>
        <v>79.097371155089732</v>
      </c>
      <c r="P845" s="371">
        <f t="shared" si="242"/>
        <v>79.097371155089732</v>
      </c>
      <c r="Q845" s="371">
        <f t="shared" si="243"/>
        <v>-90.406908128606361</v>
      </c>
      <c r="R845" s="12">
        <f t="shared" si="244"/>
        <v>89.593091871393639</v>
      </c>
      <c r="S845" s="57">
        <f t="shared" si="245"/>
        <v>2.0864129429212744E-2</v>
      </c>
      <c r="T845" s="12">
        <f t="shared" si="228"/>
        <v>79.097371155089732</v>
      </c>
    </row>
    <row r="846" spans="1:20" x14ac:dyDescent="0.25">
      <c r="A846" s="57">
        <f t="shared" si="229"/>
        <v>131.59134560433426</v>
      </c>
      <c r="B846" s="12">
        <f t="shared" si="246"/>
        <v>20.943413121043754</v>
      </c>
      <c r="C846" s="57" t="str">
        <f t="shared" si="230"/>
        <v>-64.0085953924781-8978.63204968124i</v>
      </c>
      <c r="D846" s="57" t="str">
        <f t="shared" si="231"/>
        <v>3.89999998311663-1519.85704567613i</v>
      </c>
      <c r="E846" s="57" t="str">
        <f t="shared" si="232"/>
        <v>162.468428578411-0.0588523107543269i</v>
      </c>
      <c r="F846" s="57" t="str">
        <f t="shared" si="233"/>
        <v>3.83983983003524-3169.53804244843i</v>
      </c>
      <c r="G846" s="57" t="str">
        <f t="shared" si="234"/>
        <v>0.99999999744661-0.0000505310765830389i</v>
      </c>
      <c r="H846" s="57" t="str">
        <f t="shared" si="235"/>
        <v>165.000907152875+1.49814112131142i</v>
      </c>
      <c r="I846" s="57" t="str">
        <f t="shared" si="236"/>
        <v>15.1828246189026-1475.32269833179i</v>
      </c>
      <c r="K846" s="57" t="str">
        <f t="shared" si="237"/>
        <v>0.0727208778450491-0.000678698779331689i</v>
      </c>
      <c r="L846" s="57" t="str">
        <f t="shared" si="238"/>
        <v>0.000125-23.9573894872795i</v>
      </c>
      <c r="M846" s="57" t="str">
        <f t="shared" si="239"/>
        <v>0.0015-11.5490637467554i</v>
      </c>
      <c r="N846" s="57">
        <f t="shared" si="240"/>
        <v>89.591545769898062</v>
      </c>
      <c r="O846" s="57">
        <f t="shared" si="241"/>
        <v>79.064424198767568</v>
      </c>
      <c r="P846" s="371">
        <f t="shared" si="242"/>
        <v>79.064424198767568</v>
      </c>
      <c r="Q846" s="371">
        <f t="shared" si="243"/>
        <v>-90.408454230101938</v>
      </c>
      <c r="R846" s="12">
        <f t="shared" si="244"/>
        <v>89.591545769898062</v>
      </c>
      <c r="S846" s="57">
        <f t="shared" si="245"/>
        <v>2.0943413121043756E-2</v>
      </c>
      <c r="T846" s="12">
        <f t="shared" si="228"/>
        <v>79.064424198767568</v>
      </c>
    </row>
    <row r="847" spans="1:20" x14ac:dyDescent="0.25">
      <c r="A847" s="57">
        <f t="shared" si="229"/>
        <v>132.09139271763075</v>
      </c>
      <c r="B847" s="12">
        <f t="shared" si="246"/>
        <v>21.02299809090372</v>
      </c>
      <c r="C847" s="57" t="str">
        <f t="shared" si="230"/>
        <v>-64.0085444381323-8944.63743084462i</v>
      </c>
      <c r="D847" s="57" t="str">
        <f t="shared" si="231"/>
        <v>3.89999998298807-1514.10345450291i</v>
      </c>
      <c r="E847" s="57" t="str">
        <f t="shared" si="232"/>
        <v>162.468420139647-0.0590758567329402i</v>
      </c>
      <c r="F847" s="57" t="str">
        <f t="shared" si="233"/>
        <v>3.83983982996058-3157.53939422779i</v>
      </c>
      <c r="G847" s="57" t="str">
        <f t="shared" si="234"/>
        <v>0.999999997427168-0.0000507230946730682i</v>
      </c>
      <c r="H847" s="57" t="str">
        <f t="shared" si="235"/>
        <v>165.000914060361+1.50383408248724i</v>
      </c>
      <c r="I847" s="57" t="str">
        <f t="shared" si="236"/>
        <v>15.1828249218664-1469.73763420177i</v>
      </c>
      <c r="K847" s="57" t="str">
        <f t="shared" si="237"/>
        <v>0.0727208291559582-0.000681277374170468i</v>
      </c>
      <c r="L847" s="57" t="str">
        <f t="shared" si="238"/>
        <v>0.000125-23.8666960423186i</v>
      </c>
      <c r="M847" s="57" t="str">
        <f t="shared" si="239"/>
        <v>0.0015-11.505343441677i</v>
      </c>
      <c r="N847" s="57">
        <f t="shared" si="240"/>
        <v>89.589993794926187</v>
      </c>
      <c r="O847" s="57">
        <f t="shared" si="241"/>
        <v>79.031477218619429</v>
      </c>
      <c r="P847" s="371">
        <f t="shared" si="242"/>
        <v>79.031477218619429</v>
      </c>
      <c r="Q847" s="371">
        <f t="shared" si="243"/>
        <v>-90.410006205073813</v>
      </c>
      <c r="R847" s="12">
        <f t="shared" si="244"/>
        <v>89.589993794926187</v>
      </c>
      <c r="S847" s="57">
        <f t="shared" si="245"/>
        <v>2.102299809090372E-2</v>
      </c>
      <c r="T847" s="12">
        <f t="shared" si="228"/>
        <v>79.031477218619429</v>
      </c>
    </row>
    <row r="848" spans="1:20" x14ac:dyDescent="0.25">
      <c r="A848" s="57">
        <f t="shared" si="229"/>
        <v>132.59334000995773</v>
      </c>
      <c r="B848" s="12">
        <f t="shared" si="246"/>
        <v>21.102885483649153</v>
      </c>
      <c r="C848" s="57" t="str">
        <f t="shared" si="230"/>
        <v>-64.0084930958786-8910.77148362828i</v>
      </c>
      <c r="D848" s="57" t="str">
        <f t="shared" si="231"/>
        <v>3.89999998285852-1508.3716442162i</v>
      </c>
      <c r="E848" s="57" t="str">
        <f t="shared" si="232"/>
        <v>162.468411636642-0.0593002511244491i</v>
      </c>
      <c r="F848" s="57" t="str">
        <f t="shared" si="233"/>
        <v>3.83983982988534-3145.58616827142i</v>
      </c>
      <c r="G848" s="57" t="str">
        <f t="shared" si="234"/>
        <v>0.999999997407577-0.0000509158424318284i</v>
      </c>
      <c r="H848" s="57" t="str">
        <f t="shared" si="235"/>
        <v>165.000921020445+1.50954867720065i</v>
      </c>
      <c r="I848" s="57" t="str">
        <f t="shared" si="236"/>
        <v>15.1828252271373-1464.17371274107i</v>
      </c>
      <c r="K848" s="57" t="str">
        <f t="shared" si="237"/>
        <v>0.0727207800961934-0.000683865762400329i</v>
      </c>
      <c r="L848" s="57" t="str">
        <f t="shared" si="238"/>
        <v>0.000125-23.776345927793i</v>
      </c>
      <c r="M848" s="57" t="str">
        <f t="shared" si="239"/>
        <v>0.0015-11.4617886448267i</v>
      </c>
      <c r="N848" s="57">
        <f t="shared" si="240"/>
        <v>89.588435924178398</v>
      </c>
      <c r="O848" s="57">
        <f t="shared" si="241"/>
        <v>78.998530214463926</v>
      </c>
      <c r="P848" s="371">
        <f t="shared" si="242"/>
        <v>78.998530214463926</v>
      </c>
      <c r="Q848" s="371">
        <f t="shared" si="243"/>
        <v>-90.411564075821602</v>
      </c>
      <c r="R848" s="12">
        <f t="shared" si="244"/>
        <v>89.588435924178398</v>
      </c>
      <c r="S848" s="57">
        <f t="shared" si="245"/>
        <v>2.1102885483649154E-2</v>
      </c>
      <c r="T848" s="12">
        <f t="shared" si="228"/>
        <v>78.998530214463926</v>
      </c>
    </row>
    <row r="849" spans="1:20" x14ac:dyDescent="0.25">
      <c r="A849" s="57">
        <f t="shared" si="229"/>
        <v>133.09719470199559</v>
      </c>
      <c r="B849" s="12">
        <f t="shared" si="246"/>
        <v>21.183076448487022</v>
      </c>
      <c r="C849" s="57" t="str">
        <f t="shared" si="230"/>
        <v>-64.0084413627643-8877.03372085929i</v>
      </c>
      <c r="D849" s="57" t="str">
        <f t="shared" si="231"/>
        <v>3.89999998272799-1502.66153236199i</v>
      </c>
      <c r="E849" s="57" t="str">
        <f t="shared" si="232"/>
        <v>162.468403068906-0.0595254971406698i</v>
      </c>
      <c r="F849" s="57" t="str">
        <f t="shared" si="233"/>
        <v>3.83983982980955-3133.67819262812i</v>
      </c>
      <c r="G849" s="57" t="str">
        <f t="shared" si="234"/>
        <v>0.999999997387837-0.0000511093226320604i</v>
      </c>
      <c r="H849" s="57" t="str">
        <f t="shared" si="235"/>
        <v>165.000928033526+1.51528498766234i</v>
      </c>
      <c r="I849" s="57" t="str">
        <f t="shared" si="236"/>
        <v>15.1828255347325-1458.63085391077i</v>
      </c>
      <c r="K849" s="57" t="str">
        <f t="shared" si="237"/>
        <v>0.0727207306629333-0.000686463981175871i</v>
      </c>
      <c r="L849" s="57" t="str">
        <f t="shared" si="238"/>
        <v>0.000125-23.6863378439859i</v>
      </c>
      <c r="M849" s="57" t="str">
        <f t="shared" si="239"/>
        <v>0.0015-11.418398729654i</v>
      </c>
      <c r="N849" s="57">
        <f t="shared" si="240"/>
        <v>89.586872135270539</v>
      </c>
      <c r="O849" s="57">
        <f t="shared" si="241"/>
        <v>78.965583186118323</v>
      </c>
      <c r="P849" s="371">
        <f t="shared" si="242"/>
        <v>78.965583186118323</v>
      </c>
      <c r="Q849" s="371">
        <f t="shared" si="243"/>
        <v>-90.413127864729461</v>
      </c>
      <c r="R849" s="12">
        <f t="shared" si="244"/>
        <v>89.586872135270539</v>
      </c>
      <c r="S849" s="57">
        <f t="shared" si="245"/>
        <v>2.118307644848702E-2</v>
      </c>
      <c r="T849" s="12">
        <f t="shared" si="228"/>
        <v>78.965583186118323</v>
      </c>
    </row>
    <row r="850" spans="1:20" x14ac:dyDescent="0.25">
      <c r="A850" s="57">
        <f t="shared" si="229"/>
        <v>133.60296404186317</v>
      </c>
      <c r="B850" s="12">
        <f t="shared" si="246"/>
        <v>21.263572138991272</v>
      </c>
      <c r="C850" s="57" t="str">
        <f t="shared" si="230"/>
        <v>-64.0083892358167-8843.42365720885i</v>
      </c>
      <c r="D850" s="57" t="str">
        <f t="shared" si="231"/>
        <v>3.89999998259649-1496.97303679841i</v>
      </c>
      <c r="E850" s="57" t="str">
        <f t="shared" si="232"/>
        <v>162.468394435947-0.0597515980055017i</v>
      </c>
      <c r="F850" s="57" t="str">
        <f t="shared" si="233"/>
        <v>3.83983982973317-3121.81529599768i</v>
      </c>
      <c r="G850" s="57" t="str">
        <f t="shared" si="234"/>
        <v>0.999999997367947-0.0000513035380570419i</v>
      </c>
      <c r="H850" s="57" t="str">
        <f t="shared" si="235"/>
        <v>165.000935100008+1.52104309639546i</v>
      </c>
      <c r="I850" s="57" t="str">
        <f t="shared" si="236"/>
        <v>15.18282584467-1453.108977975i</v>
      </c>
      <c r="K850" s="57" t="str">
        <f t="shared" si="237"/>
        <v>0.0727206808533358-0.000689072067792204i</v>
      </c>
      <c r="L850" s="57" t="str">
        <f t="shared" si="238"/>
        <v>0.000125-23.5966704961007i</v>
      </c>
      <c r="M850" s="57" t="str">
        <f t="shared" si="239"/>
        <v>0.0015-11.3751730719805i</v>
      </c>
      <c r="N850" s="57">
        <f t="shared" si="240"/>
        <v>89.5853024057336</v>
      </c>
      <c r="O850" s="57">
        <f t="shared" si="241"/>
        <v>78.932636133398574</v>
      </c>
      <c r="P850" s="371">
        <f t="shared" si="242"/>
        <v>78.932636133398574</v>
      </c>
      <c r="Q850" s="371">
        <f t="shared" si="243"/>
        <v>-90.4146975942664</v>
      </c>
      <c r="R850" s="12">
        <f t="shared" si="244"/>
        <v>89.5853024057336</v>
      </c>
      <c r="S850" s="57">
        <f t="shared" si="245"/>
        <v>2.1263572138991271E-2</v>
      </c>
      <c r="T850" s="12">
        <f t="shared" si="228"/>
        <v>78.932636133398574</v>
      </c>
    </row>
    <row r="851" spans="1:20" x14ac:dyDescent="0.25">
      <c r="A851" s="57">
        <f t="shared" si="229"/>
        <v>134.11065530522225</v>
      </c>
      <c r="B851" s="12">
        <f t="shared" si="246"/>
        <v>21.344373713119438</v>
      </c>
      <c r="C851" s="57" t="str">
        <f t="shared" si="230"/>
        <v>-64.0083367120361-8809.94080918479i</v>
      </c>
      <c r="D851" s="57" t="str">
        <f t="shared" si="231"/>
        <v>3.89999998246399-1491.30607569453i</v>
      </c>
      <c r="E851" s="57" t="str">
        <f t="shared" si="232"/>
        <v>162.468385737267-0.0599785569549419i</v>
      </c>
      <c r="F851" s="57" t="str">
        <f t="shared" si="233"/>
        <v>3.83983982965621-3109.99730772834i</v>
      </c>
      <c r="G851" s="57" t="str">
        <f t="shared" si="234"/>
        <v>0.999999997347905-0.0000514984915006265i</v>
      </c>
      <c r="H851" s="57" t="str">
        <f t="shared" si="235"/>
        <v>165.000942220297+1.52682308623677i</v>
      </c>
      <c r="I851" s="57" t="str">
        <f t="shared" si="236"/>
        <v>15.1828261569675-1447.60800549972i</v>
      </c>
      <c r="K851" s="57" t="str">
        <f t="shared" si="237"/>
        <v>0.0727206306645357-0.000691690059685439i</v>
      </c>
      <c r="L851" s="57" t="str">
        <f t="shared" si="238"/>
        <v>0.000125-23.5073425942426i</v>
      </c>
      <c r="M851" s="57" t="str">
        <f t="shared" si="239"/>
        <v>0.0015-11.3321110499905i</v>
      </c>
      <c r="N851" s="57">
        <f t="shared" si="240"/>
        <v>89.583726713013391</v>
      </c>
      <c r="O851" s="57">
        <f t="shared" si="241"/>
        <v>78.899689056118945</v>
      </c>
      <c r="P851" s="371">
        <f t="shared" si="242"/>
        <v>78.899689056118945</v>
      </c>
      <c r="Q851" s="371">
        <f t="shared" si="243"/>
        <v>-90.416273286986609</v>
      </c>
      <c r="R851" s="12">
        <f t="shared" si="244"/>
        <v>89.583726713013391</v>
      </c>
      <c r="S851" s="57">
        <f t="shared" si="245"/>
        <v>2.1344373713119438E-2</v>
      </c>
      <c r="T851" s="12">
        <f t="shared" si="228"/>
        <v>78.899689056118945</v>
      </c>
    </row>
    <row r="852" spans="1:20" x14ac:dyDescent="0.25">
      <c r="A852" s="57">
        <f t="shared" si="229"/>
        <v>134.6202757953821</v>
      </c>
      <c r="B852" s="12">
        <f t="shared" si="246"/>
        <v>21.425482333229294</v>
      </c>
      <c r="C852" s="57" t="str">
        <f t="shared" si="230"/>
        <v>-64.0082837884044-8776.58469512536i</v>
      </c>
      <c r="D852" s="57" t="str">
        <f t="shared" si="231"/>
        <v>3.89999998233045-1485.66056752921i</v>
      </c>
      <c r="E852" s="57" t="str">
        <f t="shared" si="232"/>
        <v>162.46837697237-0.0602063772371424i</v>
      </c>
      <c r="F852" s="57" t="str">
        <f t="shared" si="233"/>
        <v>3.83983982957867-3098.22405781437i</v>
      </c>
      <c r="G852" s="57" t="str">
        <f t="shared" si="234"/>
        <v>0.999999997327711-0.0000516941857672849i</v>
      </c>
      <c r="H852" s="57" t="str">
        <f t="shared" si="235"/>
        <v>165.000949394804+1.53262504033789i</v>
      </c>
      <c r="I852" s="57" t="str">
        <f t="shared" si="236"/>
        <v>15.1828264716431-1442.12785735159i</v>
      </c>
      <c r="K852" s="57" t="str">
        <f t="shared" si="237"/>
        <v>0.0727205800936464-0.000694317994433253i</v>
      </c>
      <c r="L852" s="57" t="str">
        <f t="shared" si="238"/>
        <v>0.000125-23.4183528533997i</v>
      </c>
      <c r="M852" s="57" t="str">
        <f t="shared" si="239"/>
        <v>0.0015-11.2892120442224i</v>
      </c>
      <c r="N852" s="57">
        <f t="shared" si="240"/>
        <v>89.582145034470344</v>
      </c>
      <c r="O852" s="57">
        <f t="shared" si="241"/>
        <v>78.866741954092618</v>
      </c>
      <c r="P852" s="371">
        <f t="shared" si="242"/>
        <v>78.866741954092618</v>
      </c>
      <c r="Q852" s="371">
        <f t="shared" si="243"/>
        <v>-90.417854965529656</v>
      </c>
      <c r="R852" s="12">
        <f t="shared" si="244"/>
        <v>89.582145034470344</v>
      </c>
      <c r="S852" s="57">
        <f t="shared" si="245"/>
        <v>2.1425482333229294E-2</v>
      </c>
      <c r="T852" s="12">
        <f t="shared" si="228"/>
        <v>78.866741954092618</v>
      </c>
    </row>
    <row r="853" spans="1:20" x14ac:dyDescent="0.25">
      <c r="A853" s="57">
        <f t="shared" si="229"/>
        <v>135.13183284340454</v>
      </c>
      <c r="B853" s="12">
        <f t="shared" si="246"/>
        <v>21.506899166095565</v>
      </c>
      <c r="C853" s="57" t="str">
        <f t="shared" si="230"/>
        <v>-64.0082304618743-8743.35483519153i</v>
      </c>
      <c r="D853" s="57" t="str">
        <f t="shared" si="231"/>
        <v>3.89999998219589-1480.03643108993i</v>
      </c>
      <c r="E853" s="57" t="str">
        <f t="shared" si="232"/>
        <v>162.468368140745-0.0604350621124294i</v>
      </c>
      <c r="F853" s="57" t="str">
        <f t="shared" si="233"/>
        <v>3.83983982950054-3086.49537689361i</v>
      </c>
      <c r="G853" s="57" t="str">
        <f t="shared" si="234"/>
        <v>0.999999997307363-0.0000518906236721447i</v>
      </c>
      <c r="H853" s="57" t="str">
        <f t="shared" si="235"/>
        <v>165.000956623941+1.53844904216637i</v>
      </c>
      <c r="I853" s="57" t="str">
        <f t="shared" si="236"/>
        <v>15.1828267887146-1436.66845469685i</v>
      </c>
      <c r="K853" s="57" t="str">
        <f t="shared" si="237"/>
        <v>0.0727205291377602-0.000696955909755399i</v>
      </c>
      <c r="L853" s="57" t="str">
        <f t="shared" si="238"/>
        <v>0.000125-23.3296999934247i</v>
      </c>
      <c r="M853" s="57" t="str">
        <f t="shared" si="239"/>
        <v>0.0015-11.2464754375597i</v>
      </c>
      <c r="N853" s="57">
        <f t="shared" si="240"/>
        <v>89.580557347378999</v>
      </c>
      <c r="O853" s="57">
        <f t="shared" si="241"/>
        <v>78.833794827130987</v>
      </c>
      <c r="P853" s="371">
        <f t="shared" si="242"/>
        <v>78.833794827130987</v>
      </c>
      <c r="Q853" s="371">
        <f t="shared" si="243"/>
        <v>-90.419442652621001</v>
      </c>
      <c r="R853" s="12">
        <f t="shared" si="244"/>
        <v>89.580557347378999</v>
      </c>
      <c r="S853" s="57">
        <f t="shared" si="245"/>
        <v>2.1506899166095564E-2</v>
      </c>
      <c r="T853" s="12">
        <f t="shared" si="228"/>
        <v>78.833794827130987</v>
      </c>
    </row>
    <row r="854" spans="1:20" x14ac:dyDescent="0.25">
      <c r="A854" s="57">
        <f t="shared" si="229"/>
        <v>135.6453338082095</v>
      </c>
      <c r="B854" s="12">
        <f t="shared" si="246"/>
        <v>21.588625382926729</v>
      </c>
      <c r="C854" s="57" t="str">
        <f t="shared" si="230"/>
        <v>-64.008176729382-8710.25075136092i</v>
      </c>
      <c r="D854" s="57" t="str">
        <f t="shared" si="231"/>
        <v>3.89999998206032-1474.43358547159i</v>
      </c>
      <c r="E854" s="57" t="str">
        <f t="shared" si="232"/>
        <v>162.468359241891-0.0606646148534313i</v>
      </c>
      <c r="F854" s="57" t="str">
        <f t="shared" si="233"/>
        <v>3.8398398294218-3074.81109624506i</v>
      </c>
      <c r="G854" s="57" t="str">
        <f t="shared" si="234"/>
        <v>0.99999999728686-0.000052087808041031i</v>
      </c>
      <c r="H854" s="57" t="str">
        <f t="shared" si="235"/>
        <v>165.000963908126+1.54429517550706i</v>
      </c>
      <c r="I854" s="57" t="str">
        <f t="shared" si="236"/>
        <v>15.1828271082004-1431.22971900016i</v>
      </c>
      <c r="K854" s="57" t="str">
        <f t="shared" si="237"/>
        <v>0.072720477793946-0.000699603843514234i</v>
      </c>
      <c r="L854" s="57" t="str">
        <f t="shared" si="238"/>
        <v>0.000125-23.2413827390164i</v>
      </c>
      <c r="M854" s="57" t="str">
        <f t="shared" si="239"/>
        <v>0.0015-11.2039006152219i</v>
      </c>
      <c r="N854" s="57">
        <f t="shared" si="240"/>
        <v>89.578963628927838</v>
      </c>
      <c r="O854" s="57">
        <f t="shared" si="241"/>
        <v>78.800847675044452</v>
      </c>
      <c r="P854" s="371">
        <f t="shared" si="242"/>
        <v>78.800847675044452</v>
      </c>
      <c r="Q854" s="371">
        <f t="shared" si="243"/>
        <v>-90.421036371072162</v>
      </c>
      <c r="R854" s="12">
        <f t="shared" si="244"/>
        <v>89.578963628927838</v>
      </c>
      <c r="S854" s="57">
        <f t="shared" si="245"/>
        <v>2.1588625382926729E-2</v>
      </c>
      <c r="T854" s="12">
        <f t="shared" si="228"/>
        <v>78.800847675044452</v>
      </c>
    </row>
    <row r="855" spans="1:20" x14ac:dyDescent="0.25">
      <c r="A855" s="57">
        <f t="shared" si="229"/>
        <v>136.16078607668069</v>
      </c>
      <c r="B855" s="12">
        <f t="shared" si="246"/>
        <v>21.670662159381852</v>
      </c>
      <c r="C855" s="57" t="str">
        <f t="shared" si="230"/>
        <v>-64.0081225878386-8677.27196742027i</v>
      </c>
      <c r="D855" s="57" t="str">
        <f t="shared" si="231"/>
        <v>3.89999998192372-1468.85195007539i</v>
      </c>
      <c r="E855" s="57" t="str">
        <f t="shared" si="232"/>
        <v>162.468350275292-0.0608950387450185i</v>
      </c>
      <c r="F855" s="57" t="str">
        <f t="shared" si="233"/>
        <v>3.83983982934248-3063.17104778644i</v>
      </c>
      <c r="G855" s="57" t="str">
        <f t="shared" si="234"/>
        <v>0.999999997266201-0.0000522857417105067i</v>
      </c>
      <c r="H855" s="57" t="str">
        <f t="shared" si="235"/>
        <v>165.000971247774+1.55016352446318i</v>
      </c>
      <c r="I855" s="57" t="str">
        <f t="shared" si="236"/>
        <v>15.182827430119-1425.81157202347i</v>
      </c>
      <c r="K855" s="57" t="str">
        <f t="shared" si="237"/>
        <v>0.0727204260592521-0.000702261833715295i</v>
      </c>
      <c r="L855" s="57" t="str">
        <f t="shared" si="238"/>
        <v>0.000125-23.1533998197015i</v>
      </c>
      <c r="M855" s="57" t="str">
        <f t="shared" si="239"/>
        <v>0.0015-11.1614869647558i</v>
      </c>
      <c r="N855" s="57">
        <f t="shared" si="240"/>
        <v>89.577363856218838</v>
      </c>
      <c r="O855" s="57">
        <f t="shared" si="241"/>
        <v>78.767900497641747</v>
      </c>
      <c r="P855" s="371">
        <f t="shared" si="242"/>
        <v>78.767900497641747</v>
      </c>
      <c r="Q855" s="371">
        <f t="shared" si="243"/>
        <v>-90.422636143781162</v>
      </c>
      <c r="R855" s="12">
        <f t="shared" si="244"/>
        <v>89.577363856218838</v>
      </c>
      <c r="S855" s="57">
        <f t="shared" si="245"/>
        <v>2.1670662159381852E-2</v>
      </c>
      <c r="T855" s="12">
        <f t="shared" si="228"/>
        <v>78.767900497641747</v>
      </c>
    </row>
    <row r="856" spans="1:20" x14ac:dyDescent="0.25">
      <c r="A856" s="57">
        <f t="shared" si="229"/>
        <v>136.6781970637721</v>
      </c>
      <c r="B856" s="12">
        <f t="shared" si="246"/>
        <v>21.753010675587504</v>
      </c>
      <c r="C856" s="57" t="str">
        <f t="shared" si="230"/>
        <v>-64.0080680341286-8644.41800895868i</v>
      </c>
      <c r="D856" s="57" t="str">
        <f t="shared" si="231"/>
        <v>3.89999998178609-1463.29144460762i</v>
      </c>
      <c r="E856" s="57" t="str">
        <f t="shared" si="232"/>
        <v>162.468341240434-0.0611263370843968i</v>
      </c>
      <c r="F856" s="57" t="str">
        <f t="shared" si="233"/>
        <v>3.83983982926256-3051.57506407172i</v>
      </c>
      <c r="G856" s="57" t="str">
        <f t="shared" si="234"/>
        <v>0.999999997245385-0.0000524844275279141i</v>
      </c>
      <c r="H856" s="57" t="str">
        <f t="shared" si="235"/>
        <v>165.000978643311+1.55605417345763i</v>
      </c>
      <c r="I856" s="57" t="str">
        <f t="shared" si="236"/>
        <v>15.1828277544889-1420.41393582493i</v>
      </c>
      <c r="K856" s="57" t="str">
        <f t="shared" si="237"/>
        <v>0.0727203739307023-0.000704929918507765i</v>
      </c>
      <c r="L856" s="57" t="str">
        <f t="shared" si="238"/>
        <v>0.000125-23.0657499698162i</v>
      </c>
      <c r="M856" s="57" t="str">
        <f t="shared" si="239"/>
        <v>0.0015-11.1192338760269i</v>
      </c>
      <c r="N856" s="57">
        <f t="shared" si="240"/>
        <v>89.575758006267264</v>
      </c>
      <c r="O856" s="57">
        <f t="shared" si="241"/>
        <v>78.734953294730019</v>
      </c>
      <c r="P856" s="371">
        <f t="shared" si="242"/>
        <v>78.734953294730019</v>
      </c>
      <c r="Q856" s="371">
        <f t="shared" si="243"/>
        <v>-90.424241993732736</v>
      </c>
      <c r="R856" s="12">
        <f t="shared" si="244"/>
        <v>89.575758006267264</v>
      </c>
      <c r="S856" s="57">
        <f t="shared" si="245"/>
        <v>2.1753010675587502E-2</v>
      </c>
      <c r="T856" s="12">
        <f t="shared" si="228"/>
        <v>78.734953294730019</v>
      </c>
    </row>
    <row r="857" spans="1:20" x14ac:dyDescent="0.25">
      <c r="A857" s="57">
        <f t="shared" si="229"/>
        <v>137.19757421261443</v>
      </c>
      <c r="B857" s="12">
        <f t="shared" si="246"/>
        <v>21.835672116154736</v>
      </c>
      <c r="C857" s="57" t="str">
        <f t="shared" si="230"/>
        <v>-64.0080130651159-8611.68840336106i</v>
      </c>
      <c r="D857" s="57" t="str">
        <f t="shared" si="231"/>
        <v>3.89999998164742-1457.75198907855i</v>
      </c>
      <c r="E857" s="57" t="str">
        <f t="shared" si="232"/>
        <v>162.468332136797-0.061358513181175i</v>
      </c>
      <c r="F857" s="57" t="str">
        <f t="shared" si="233"/>
        <v>3.83983982918204-3040.02297828878i</v>
      </c>
      <c r="G857" s="57" t="str">
        <f t="shared" si="234"/>
        <v>0.99999999722441-0.0000526838683514151i</v>
      </c>
      <c r="H857" s="57" t="str">
        <f t="shared" si="235"/>
        <v>165.000986095161+1.56196720723412i</v>
      </c>
      <c r="I857" s="57" t="str">
        <f t="shared" si="236"/>
        <v>15.1828280813288-1415.03673275773i</v>
      </c>
      <c r="K857" s="57" t="str">
        <f t="shared" si="237"/>
        <v>0.0727203214052987-0.000707608136185061i</v>
      </c>
      <c r="L857" s="57" t="str">
        <f t="shared" si="238"/>
        <v>0.000125-22.9784319284879i</v>
      </c>
      <c r="M857" s="57" t="str">
        <f t="shared" si="239"/>
        <v>0.0015-11.0771407412103i</v>
      </c>
      <c r="N857" s="57">
        <f t="shared" si="240"/>
        <v>89.574146056001283</v>
      </c>
      <c r="O857" s="57">
        <f t="shared" si="241"/>
        <v>78.702006066115118</v>
      </c>
      <c r="P857" s="371">
        <f t="shared" si="242"/>
        <v>78.702006066115118</v>
      </c>
      <c r="Q857" s="371">
        <f t="shared" si="243"/>
        <v>-90.425853943998717</v>
      </c>
      <c r="R857" s="12">
        <f t="shared" si="244"/>
        <v>89.574146056001283</v>
      </c>
      <c r="S857" s="57">
        <f t="shared" si="245"/>
        <v>2.1835672116154736E-2</v>
      </c>
      <c r="T857" s="12">
        <f t="shared" si="228"/>
        <v>78.702006066115118</v>
      </c>
    </row>
    <row r="858" spans="1:20" x14ac:dyDescent="0.25">
      <c r="A858" s="57">
        <f t="shared" si="229"/>
        <v>137.71892499462237</v>
      </c>
      <c r="B858" s="12">
        <f t="shared" si="246"/>
        <v>21.918647670196126</v>
      </c>
      <c r="C858" s="57" t="str">
        <f t="shared" si="230"/>
        <v>-64.0079576776408-8579.08267980123i</v>
      </c>
      <c r="D858" s="57" t="str">
        <f t="shared" si="231"/>
        <v>3.89999998150767-1452.23350380123i</v>
      </c>
      <c r="E858" s="57" t="str">
        <f t="shared" si="232"/>
        <v>162.468322963859-0.061591570357381i</v>
      </c>
      <c r="F858" s="57" t="str">
        <f t="shared" si="233"/>
        <v>3.83983982910089-3028.51462425698i</v>
      </c>
      <c r="G858" s="57" t="str">
        <f t="shared" si="234"/>
        <v>0.999999997203275-0.0000528840670500328i</v>
      </c>
      <c r="H858" s="57" t="str">
        <f t="shared" si="235"/>
        <v>165.000993603753+1.56790271085842i</v>
      </c>
      <c r="I858" s="57" t="str">
        <f t="shared" si="236"/>
        <v>15.1828284106572-1409.67988546897i</v>
      </c>
      <c r="K858" s="57" t="str">
        <f t="shared" si="237"/>
        <v>0.0727202684800219-0.000710296525185375i</v>
      </c>
      <c r="L858" s="57" t="str">
        <f t="shared" si="238"/>
        <v>0.000125-22.8914444396174i</v>
      </c>
      <c r="M858" s="57" t="str">
        <f t="shared" si="239"/>
        <v>0.0015-11.0352069547821i</v>
      </c>
      <c r="N858" s="57">
        <f t="shared" si="240"/>
        <v>89.572527982261576</v>
      </c>
      <c r="O858" s="57">
        <f t="shared" si="241"/>
        <v>78.669058811601445</v>
      </c>
      <c r="P858" s="371">
        <f t="shared" si="242"/>
        <v>78.669058811601445</v>
      </c>
      <c r="Q858" s="371">
        <f t="shared" si="243"/>
        <v>-90.427472017738424</v>
      </c>
      <c r="R858" s="12">
        <f t="shared" si="244"/>
        <v>89.572527982261576</v>
      </c>
      <c r="S858" s="57">
        <f t="shared" si="245"/>
        <v>2.1918647670196127E-2</v>
      </c>
      <c r="T858" s="12">
        <f t="shared" si="228"/>
        <v>78.669058811601445</v>
      </c>
    </row>
    <row r="859" spans="1:20" x14ac:dyDescent="0.25">
      <c r="A859" s="57">
        <f t="shared" si="229"/>
        <v>138.24225690960193</v>
      </c>
      <c r="B859" s="12">
        <f t="shared" si="246"/>
        <v>22.001938531342873</v>
      </c>
      <c r="C859" s="57" t="str">
        <f t="shared" si="230"/>
        <v>-64.0079018685162-8546.60036923485i</v>
      </c>
      <c r="D859" s="57" t="str">
        <f t="shared" si="231"/>
        <v>3.89999998136685-1446.73590939042i</v>
      </c>
      <c r="E859" s="57" t="str">
        <f t="shared" si="232"/>
        <v>162.46831372109-0.0618255119474941i</v>
      </c>
      <c r="F859" s="57" t="str">
        <f t="shared" si="233"/>
        <v>3.8398398290191-3017.04983642479i</v>
      </c>
      <c r="G859" s="57" t="str">
        <f t="shared" si="234"/>
        <v>0.99999999718198-0.0000530850265036924i</v>
      </c>
      <c r="H859" s="57" t="str">
        <f t="shared" si="235"/>
        <v>165.001001169519+1.57386076971962i</v>
      </c>
      <c r="I859" s="57" t="str">
        <f t="shared" si="236"/>
        <v>15.1828287424933-1404.34331689863i</v>
      </c>
      <c r="K859" s="57" t="str">
        <f t="shared" si="237"/>
        <v>0.0727202151518269-0.000712995124092166i</v>
      </c>
      <c r="L859" s="57" t="str">
        <f t="shared" si="238"/>
        <v>0.000125-22.8047862518603i</v>
      </c>
      <c r="M859" s="57" t="str">
        <f t="shared" si="239"/>
        <v>0.0015-10.9934319135108i</v>
      </c>
      <c r="N859" s="57">
        <f t="shared" si="240"/>
        <v>89.570903761801119</v>
      </c>
      <c r="O859" s="57">
        <f t="shared" si="241"/>
        <v>78.636111530991712</v>
      </c>
      <c r="P859" s="371">
        <f t="shared" si="242"/>
        <v>78.636111530991712</v>
      </c>
      <c r="Q859" s="371">
        <f t="shared" si="243"/>
        <v>-90.429096238198881</v>
      </c>
      <c r="R859" s="12">
        <f t="shared" si="244"/>
        <v>89.570903761801119</v>
      </c>
      <c r="S859" s="57">
        <f t="shared" si="245"/>
        <v>2.2001938531342871E-2</v>
      </c>
      <c r="T859" s="12">
        <f t="shared" si="228"/>
        <v>78.636111530991712</v>
      </c>
    </row>
    <row r="860" spans="1:20" x14ac:dyDescent="0.25">
      <c r="A860" s="57">
        <f t="shared" si="229"/>
        <v>138.76757748585842</v>
      </c>
      <c r="B860" s="12">
        <f t="shared" si="246"/>
        <v>22.085545897761975</v>
      </c>
      <c r="C860" s="57" t="str">
        <f t="shared" si="230"/>
        <v>-64.0078456345341-8514.24100439322i</v>
      </c>
      <c r="D860" s="57" t="str">
        <f t="shared" si="231"/>
        <v>3.89999998122499-1441.25912676137i</v>
      </c>
      <c r="E860" s="57" t="str">
        <f t="shared" si="232"/>
        <v>162.468304407961-0.0620603412985215i</v>
      </c>
      <c r="F860" s="57" t="str">
        <f t="shared" si="233"/>
        <v>3.83983982893672-3005.62844986742i</v>
      </c>
      <c r="G860" s="57" t="str">
        <f t="shared" si="234"/>
        <v>0.999999997160522-0.0000532867496032631i</v>
      </c>
      <c r="H860" s="57" t="str">
        <f t="shared" si="235"/>
        <v>165.001008792895+1.57984146953131i</v>
      </c>
      <c r="I860" s="57" t="str">
        <f t="shared" si="236"/>
        <v>15.1828290768563-1399.02695027839i</v>
      </c>
      <c r="K860" s="57" t="str">
        <f t="shared" si="237"/>
        <v>0.0727201614176474-0.000715703971634767i</v>
      </c>
      <c r="L860" s="57" t="str">
        <f t="shared" si="238"/>
        <v>0.000125-22.7184561186096i</v>
      </c>
      <c r="M860" s="57" t="str">
        <f t="shared" si="239"/>
        <v>0.0015-10.9518150164483i</v>
      </c>
      <c r="N860" s="57">
        <f t="shared" si="240"/>
        <v>89.569273371284808</v>
      </c>
      <c r="O860" s="57">
        <f t="shared" si="241"/>
        <v>78.603164224087379</v>
      </c>
      <c r="P860" s="371">
        <f t="shared" si="242"/>
        <v>78.603164224087379</v>
      </c>
      <c r="Q860" s="371">
        <f t="shared" si="243"/>
        <v>-90.430726628715192</v>
      </c>
      <c r="R860" s="12">
        <f t="shared" si="244"/>
        <v>89.569273371284808</v>
      </c>
      <c r="S860" s="57">
        <f t="shared" si="245"/>
        <v>2.2085545897761974E-2</v>
      </c>
      <c r="T860" s="12">
        <f t="shared" si="228"/>
        <v>78.603164224087379</v>
      </c>
    </row>
    <row r="861" spans="1:20" x14ac:dyDescent="0.25">
      <c r="A861" s="57">
        <f t="shared" si="229"/>
        <v>139.2948942803047</v>
      </c>
      <c r="B861" s="12">
        <f t="shared" si="246"/>
        <v>22.169470972173471</v>
      </c>
      <c r="C861" s="57" t="str">
        <f t="shared" si="230"/>
        <v>-64.0077889724607-8482.00411977601i</v>
      </c>
      <c r="D861" s="57" t="str">
        <f t="shared" si="231"/>
        <v>3.899999981082-1435.80307712872i</v>
      </c>
      <c r="E861" s="57" t="str">
        <f t="shared" si="232"/>
        <v>162.468295023935-0.0622960617700376i</v>
      </c>
      <c r="F861" s="57" t="str">
        <f t="shared" si="233"/>
        <v>3.83983982885366-2994.25030028434i</v>
      </c>
      <c r="G861" s="57" t="str">
        <f t="shared" si="234"/>
        <v>0.999999997138901-0.000053489239250599i</v>
      </c>
      <c r="H861" s="57" t="str">
        <f t="shared" si="235"/>
        <v>165.00101647432+1.58584489633286i</v>
      </c>
      <c r="I861" s="57" t="str">
        <f t="shared" si="236"/>
        <v>15.1828294137652-1393.73070913051i</v>
      </c>
      <c r="K861" s="57" t="str">
        <f t="shared" si="237"/>
        <v>0.0727201072743932-0.000718423106688886i</v>
      </c>
      <c r="L861" s="57" t="str">
        <f t="shared" si="238"/>
        <v>0.000125-22.6324527979773i</v>
      </c>
      <c r="M861" s="57" t="str">
        <f t="shared" si="239"/>
        <v>0.0015-10.9103556649216i</v>
      </c>
      <c r="N861" s="57">
        <f t="shared" si="240"/>
        <v>89.567636787289118</v>
      </c>
      <c r="O861" s="57">
        <f t="shared" si="241"/>
        <v>78.570216890688187</v>
      </c>
      <c r="P861" s="371">
        <f t="shared" si="242"/>
        <v>78.570216890688187</v>
      </c>
      <c r="Q861" s="371">
        <f t="shared" si="243"/>
        <v>-90.432363212710882</v>
      </c>
      <c r="R861" s="12">
        <f t="shared" si="244"/>
        <v>89.567636787289118</v>
      </c>
      <c r="S861" s="57">
        <f t="shared" si="245"/>
        <v>2.216947097217347E-2</v>
      </c>
      <c r="T861" s="12">
        <f t="shared" si="228"/>
        <v>78.570216890688187</v>
      </c>
    </row>
    <row r="862" spans="1:20" x14ac:dyDescent="0.25">
      <c r="A862" s="57">
        <f t="shared" si="229"/>
        <v>139.82421487856988</v>
      </c>
      <c r="B862" s="12">
        <f t="shared" si="246"/>
        <v>22.253714961867733</v>
      </c>
      <c r="C862" s="57" t="str">
        <f t="shared" si="230"/>
        <v>-64.0077318790389-8449.88925164505i</v>
      </c>
      <c r="D862" s="57" t="str">
        <f t="shared" si="231"/>
        <v>3.89999998093796-1430.36768200537i</v>
      </c>
      <c r="E862" s="57" t="str">
        <f t="shared" si="232"/>
        <v>162.468285568474-0.0625326767342107i</v>
      </c>
      <c r="F862" s="57" t="str">
        <f t="shared" si="233"/>
        <v>3.83983982877003-2982.91522399708i</v>
      </c>
      <c r="G862" s="57" t="str">
        <f t="shared" si="234"/>
        <v>0.999999997117116-0.0000536924983585815i</v>
      </c>
      <c r="H862" s="57" t="str">
        <f t="shared" si="235"/>
        <v>165.001024214234+1.5918711364906i</v>
      </c>
      <c r="I862" s="57" t="str">
        <f t="shared" si="236"/>
        <v>15.1828297532395-1388.45451726678i</v>
      </c>
      <c r="K862" s="57" t="str">
        <f t="shared" si="237"/>
        <v>0.0727200527189509-0.000721152568277183i</v>
      </c>
      <c r="L862" s="57" t="str">
        <f t="shared" si="238"/>
        <v>0.000125-22.5467750527767i</v>
      </c>
      <c r="M862" s="57" t="str">
        <f t="shared" si="239"/>
        <v>0.0015-10.869053262524i</v>
      </c>
      <c r="N862" s="57">
        <f t="shared" si="240"/>
        <v>89.565993986301692</v>
      </c>
      <c r="O862" s="57">
        <f t="shared" si="241"/>
        <v>78.537269530592553</v>
      </c>
      <c r="P862" s="371">
        <f t="shared" si="242"/>
        <v>78.537269530592553</v>
      </c>
      <c r="Q862" s="371">
        <f t="shared" si="243"/>
        <v>-90.434006013698308</v>
      </c>
      <c r="R862" s="12">
        <f t="shared" si="244"/>
        <v>89.565993986301692</v>
      </c>
      <c r="S862" s="57">
        <f t="shared" si="245"/>
        <v>2.2253714961867732E-2</v>
      </c>
      <c r="T862" s="12">
        <f t="shared" si="228"/>
        <v>78.537269530592553</v>
      </c>
    </row>
    <row r="863" spans="1:20" x14ac:dyDescent="0.25">
      <c r="A863" s="57">
        <f t="shared" si="229"/>
        <v>140.35554689510843</v>
      </c>
      <c r="B863" s="12">
        <f t="shared" si="246"/>
        <v>22.338279078722831</v>
      </c>
      <c r="C863" s="57" t="str">
        <f t="shared" si="230"/>
        <v>-64.0076743509851-8417.89593801734i</v>
      </c>
      <c r="D863" s="57" t="str">
        <f t="shared" si="231"/>
        <v>3.89999998079283-1424.95286320135i</v>
      </c>
      <c r="E863" s="57" t="str">
        <f t="shared" si="232"/>
        <v>162.468276041033-0.0627701895758579i</v>
      </c>
      <c r="F863" s="57" t="str">
        <f t="shared" si="233"/>
        <v>3.83983982868575-2971.62305794677i</v>
      </c>
      <c r="G863" s="57" t="str">
        <f t="shared" si="234"/>
        <v>0.999999997095164-0.0000538965298511611i</v>
      </c>
      <c r="H863" s="57" t="str">
        <f t="shared" si="235"/>
        <v>165.001032013084+1.5979202766991i</v>
      </c>
      <c r="I863" s="57" t="str">
        <f t="shared" si="236"/>
        <v>15.1828300952987-1383.19829878743i</v>
      </c>
      <c r="K863" s="57" t="str">
        <f t="shared" si="237"/>
        <v>0.0727199977481834-0.000723892395569788i</v>
      </c>
      <c r="L863" s="57" t="str">
        <f t="shared" si="238"/>
        <v>0.000125-22.4614216505048i</v>
      </c>
      <c r="M863" s="57" t="str">
        <f t="shared" si="239"/>
        <v>0.0015-10.8279072151066i</v>
      </c>
      <c r="N863" s="57">
        <f t="shared" si="240"/>
        <v>89.564344944721228</v>
      </c>
      <c r="O863" s="57">
        <f t="shared" si="241"/>
        <v>78.504322143597335</v>
      </c>
      <c r="P863" s="371">
        <f t="shared" si="242"/>
        <v>78.504322143597335</v>
      </c>
      <c r="Q863" s="371">
        <f t="shared" si="243"/>
        <v>-90.435655055278772</v>
      </c>
      <c r="R863" s="12">
        <f t="shared" si="244"/>
        <v>89.564344944721228</v>
      </c>
      <c r="S863" s="57">
        <f t="shared" si="245"/>
        <v>2.2338279078722829E-2</v>
      </c>
      <c r="T863" s="12">
        <f t="shared" si="228"/>
        <v>78.504322143597335</v>
      </c>
    </row>
    <row r="864" spans="1:20" x14ac:dyDescent="0.25">
      <c r="A864" s="57">
        <f t="shared" si="229"/>
        <v>140.88889797330987</v>
      </c>
      <c r="B864" s="12">
        <f t="shared" si="246"/>
        <v>22.423164539221979</v>
      </c>
      <c r="C864" s="57" t="str">
        <f t="shared" si="230"/>
        <v>-64.0076163849893-8386.02371865807i</v>
      </c>
      <c r="D864" s="57" t="str">
        <f t="shared" si="231"/>
        <v>3.89999998064656-1419.55854282263i</v>
      </c>
      <c r="E864" s="57" t="str">
        <f t="shared" si="232"/>
        <v>162.468266441064-0.063008603692528i</v>
      </c>
      <c r="F864" s="57" t="str">
        <f t="shared" si="233"/>
        <v>3.8398398286008-2960.37363969177i</v>
      </c>
      <c r="G864" s="57" t="str">
        <f t="shared" si="234"/>
        <v>0.999999997073045-0.0000541013366633988i</v>
      </c>
      <c r="H864" s="57" t="str">
        <f t="shared" si="235"/>
        <v>165.001039871318+1.60399240398243i</v>
      </c>
      <c r="I864" s="57" t="str">
        <f t="shared" si="236"/>
        <v>15.1828304399624-1377.96197807997i</v>
      </c>
      <c r="K864" s="57" t="str">
        <f t="shared" si="237"/>
        <v>0.0727199423589288-0.00072664262788487i</v>
      </c>
      <c r="L864" s="57" t="str">
        <f t="shared" si="238"/>
        <v>0.000125-22.3763913633242i</v>
      </c>
      <c r="M864" s="57" t="str">
        <f t="shared" si="239"/>
        <v>0.0015-10.7869169307697i</v>
      </c>
      <c r="N864" s="57">
        <f t="shared" si="240"/>
        <v>89.562689638856938</v>
      </c>
      <c r="O864" s="57">
        <f t="shared" si="241"/>
        <v>78.47137472949737</v>
      </c>
      <c r="P864" s="371">
        <f t="shared" si="242"/>
        <v>78.47137472949737</v>
      </c>
      <c r="Q864" s="371">
        <f t="shared" si="243"/>
        <v>-90.437310361143062</v>
      </c>
      <c r="R864" s="12">
        <f t="shared" si="244"/>
        <v>89.562689638856938</v>
      </c>
      <c r="S864" s="57">
        <f t="shared" si="245"/>
        <v>2.2423164539221978E-2</v>
      </c>
      <c r="T864" s="12">
        <f t="shared" si="228"/>
        <v>78.47137472949737</v>
      </c>
    </row>
    <row r="865" spans="1:20" x14ac:dyDescent="0.25">
      <c r="A865" s="57">
        <f t="shared" si="229"/>
        <v>141.42427578560844</v>
      </c>
      <c r="B865" s="12">
        <f t="shared" si="246"/>
        <v>22.508372564471024</v>
      </c>
      <c r="C865" s="57" t="str">
        <f t="shared" si="230"/>
        <v>-64.0075579777229-8354.2721350752i</v>
      </c>
      <c r="D865" s="57" t="str">
        <f t="shared" si="231"/>
        <v>3.89999998049921-1414.18464327016i</v>
      </c>
      <c r="E865" s="57" t="str">
        <f t="shared" si="232"/>
        <v>162.468256768015-0.0632479224944729i</v>
      </c>
      <c r="F865" s="57" t="str">
        <f t="shared" si="233"/>
        <v>3.83983982851524-2949.16680740546i</v>
      </c>
      <c r="G865" s="57" t="str">
        <f t="shared" si="234"/>
        <v>0.999999997050758-0.0000543069217415095i</v>
      </c>
      <c r="H865" s="57" t="str">
        <f t="shared" si="235"/>
        <v>165.001047789388+1.61008760569542i</v>
      </c>
      <c r="I865" s="57" t="str">
        <f t="shared" si="236"/>
        <v>15.1828307872508-1372.74547981818i</v>
      </c>
      <c r="K865" s="57" t="str">
        <f t="shared" si="237"/>
        <v>0.0727198865480025-0.000729403304689214i</v>
      </c>
      <c r="L865" s="57" t="str">
        <f t="shared" si="238"/>
        <v>0.000125-22.2916829680456i</v>
      </c>
      <c r="M865" s="57" t="str">
        <f t="shared" si="239"/>
        <v>0.0015-10.7460818198542i</v>
      </c>
      <c r="N865" s="57">
        <f t="shared" si="240"/>
        <v>89.561028044928236</v>
      </c>
      <c r="O865" s="57">
        <f t="shared" si="241"/>
        <v>78.438427288086757</v>
      </c>
      <c r="P865" s="371">
        <f t="shared" si="242"/>
        <v>78.438427288086757</v>
      </c>
      <c r="Q865" s="371">
        <f t="shared" si="243"/>
        <v>-90.438971955071764</v>
      </c>
      <c r="R865" s="12">
        <f t="shared" si="244"/>
        <v>89.561028044928236</v>
      </c>
      <c r="S865" s="57">
        <f t="shared" si="245"/>
        <v>2.2508372564471024E-2</v>
      </c>
      <c r="T865" s="12">
        <f t="shared" si="228"/>
        <v>78.438427288086757</v>
      </c>
    </row>
    <row r="866" spans="1:20" x14ac:dyDescent="0.25">
      <c r="A866" s="57">
        <f t="shared" si="229"/>
        <v>141.96168803359376</v>
      </c>
      <c r="B866" s="12">
        <f t="shared" si="246"/>
        <v>22.593904380216014</v>
      </c>
      <c r="C866" s="57" t="str">
        <f t="shared" si="230"/>
        <v>-64.0074991258216-8322.64073051126i</v>
      </c>
      <c r="D866" s="57" t="str">
        <f t="shared" si="231"/>
        <v>3.89999998035071-1408.83108723853i</v>
      </c>
      <c r="E866" s="57" t="str">
        <f t="shared" si="232"/>
        <v>162.468247021331-0.0634881494047684i</v>
      </c>
      <c r="F866" s="57" t="str">
        <f t="shared" si="233"/>
        <v>3.83983982842899-2938.00239987377i</v>
      </c>
      <c r="G866" s="57" t="str">
        <f t="shared" si="234"/>
        <v>0.999999997028301-0.0000545132880429029i</v>
      </c>
      <c r="H866" s="57" t="str">
        <f t="shared" si="235"/>
        <v>165.001055767752+1.61620596952481i</v>
      </c>
      <c r="I866" s="57" t="str">
        <f t="shared" si="236"/>
        <v>15.1828311371834-1367.54872896099i</v>
      </c>
      <c r="K866" s="57" t="str">
        <f t="shared" si="237"/>
        <v>0.0727198303121942-0.0007321744655987i</v>
      </c>
      <c r="L866" s="57" t="str">
        <f t="shared" si="238"/>
        <v>0.000125-22.2072952461104i</v>
      </c>
      <c r="M866" s="57" t="str">
        <f t="shared" si="239"/>
        <v>0.0015-10.7054012949335i</v>
      </c>
      <c r="N866" s="57">
        <f t="shared" si="240"/>
        <v>89.559360139064523</v>
      </c>
      <c r="O866" s="57">
        <f t="shared" si="241"/>
        <v>78.405479819157208</v>
      </c>
      <c r="P866" s="371">
        <f t="shared" si="242"/>
        <v>78.405479819157208</v>
      </c>
      <c r="Q866" s="371">
        <f t="shared" si="243"/>
        <v>-90.440639860935477</v>
      </c>
      <c r="R866" s="12">
        <f t="shared" si="244"/>
        <v>89.559360139064523</v>
      </c>
      <c r="S866" s="57">
        <f t="shared" si="245"/>
        <v>2.2593904380216013E-2</v>
      </c>
      <c r="T866" s="12">
        <f t="shared" si="228"/>
        <v>78.405479819157208</v>
      </c>
    </row>
    <row r="867" spans="1:20" x14ac:dyDescent="0.25">
      <c r="A867" s="57">
        <f t="shared" si="229"/>
        <v>142.50114244812141</v>
      </c>
      <c r="B867" s="12">
        <f t="shared" si="246"/>
        <v>22.679761216860836</v>
      </c>
      <c r="C867" s="57" t="str">
        <f t="shared" si="230"/>
        <v>-64.0074398259085-8291.12904993844i</v>
      </c>
      <c r="D867" s="57" t="str">
        <f t="shared" si="231"/>
        <v>3.8999999802011-1403.49779771509i</v>
      </c>
      <c r="E867" s="57" t="str">
        <f t="shared" si="232"/>
        <v>162.468237200452-0.0637292878593225i</v>
      </c>
      <c r="F867" s="57" t="str">
        <f t="shared" si="233"/>
        <v>3.83983982834211-2926.88025649298i</v>
      </c>
      <c r="G867" s="57" t="str">
        <f t="shared" si="234"/>
        <v>0.999999997005674-0.0000547204385362277i</v>
      </c>
      <c r="H867" s="57" t="str">
        <f t="shared" si="235"/>
        <v>165.001063806866+1.62234758349068i</v>
      </c>
      <c r="I867" s="57" t="str">
        <f t="shared" si="236"/>
        <v>15.1828314897807-1362.37165075138i</v>
      </c>
      <c r="K867" s="57" t="str">
        <f t="shared" si="237"/>
        <v>0.0727197736482712-0.000734956150378982i</v>
      </c>
      <c r="L867" s="57" t="str">
        <f t="shared" si="238"/>
        <v>0.000125-22.1232269835728i</v>
      </c>
      <c r="M867" s="57" t="str">
        <f t="shared" si="239"/>
        <v>0.0015-10.6648747708044i</v>
      </c>
      <c r="N867" s="57">
        <f t="shared" si="240"/>
        <v>89.557685897304665</v>
      </c>
      <c r="O867" s="57">
        <f t="shared" si="241"/>
        <v>78.372532322499694</v>
      </c>
      <c r="P867" s="371">
        <f t="shared" si="242"/>
        <v>78.372532322499694</v>
      </c>
      <c r="Q867" s="371">
        <f t="shared" si="243"/>
        <v>-90.442314102695335</v>
      </c>
      <c r="R867" s="12">
        <f t="shared" si="244"/>
        <v>89.557685897304665</v>
      </c>
      <c r="S867" s="57">
        <f t="shared" si="245"/>
        <v>2.2679761216860835E-2</v>
      </c>
      <c r="T867" s="12">
        <f t="shared" si="228"/>
        <v>78.372532322499694</v>
      </c>
    </row>
    <row r="868" spans="1:20" x14ac:dyDescent="0.25">
      <c r="A868" s="57">
        <f t="shared" si="229"/>
        <v>143.04264678942428</v>
      </c>
      <c r="B868" s="12">
        <f t="shared" si="246"/>
        <v>22.765944309484908</v>
      </c>
      <c r="C868" s="57" t="str">
        <f t="shared" si="230"/>
        <v>-64.0073800745674-8259.73664005034i</v>
      </c>
      <c r="D868" s="57" t="str">
        <f t="shared" si="231"/>
        <v>3.89999998005035-1398.18469797865i</v>
      </c>
      <c r="E868" s="57" t="str">
        <f t="shared" si="232"/>
        <v>162.468227304811-0.0639713413069165i</v>
      </c>
      <c r="F868" s="57" t="str">
        <f t="shared" si="233"/>
        <v>3.83983982825455-2915.80021726729i</v>
      </c>
      <c r="G868" s="57" t="str">
        <f t="shared" si="234"/>
        <v>0.999999996982873-0.000054928376201413i</v>
      </c>
      <c r="H868" s="57" t="str">
        <f t="shared" si="235"/>
        <v>165.001071907194+1.62851253594758i</v>
      </c>
      <c r="I868" s="57" t="str">
        <f t="shared" si="236"/>
        <v>15.1828318450627-1357.21417071534i</v>
      </c>
      <c r="K868" s="57" t="str">
        <f t="shared" si="237"/>
        <v>0.072719716552974-0.000737748398945905i</v>
      </c>
      <c r="L868" s="57" t="str">
        <f t="shared" si="238"/>
        <v>0.000125-22.0394769710827i</v>
      </c>
      <c r="M868" s="57" t="str">
        <f t="shared" si="239"/>
        <v>0.0015-10.6245016644794i</v>
      </c>
      <c r="N868" s="57">
        <f t="shared" si="240"/>
        <v>89.556005295596862</v>
      </c>
      <c r="O868" s="57">
        <f t="shared" si="241"/>
        <v>78.339584797902731</v>
      </c>
      <c r="P868" s="371">
        <f t="shared" si="242"/>
        <v>78.339584797902731</v>
      </c>
      <c r="Q868" s="371">
        <f t="shared" si="243"/>
        <v>-90.443994704403138</v>
      </c>
      <c r="R868" s="12">
        <f t="shared" si="244"/>
        <v>89.556005295596862</v>
      </c>
      <c r="S868" s="57">
        <f t="shared" si="245"/>
        <v>2.276594430948491E-2</v>
      </c>
      <c r="T868" s="12">
        <f t="shared" si="228"/>
        <v>78.339584797902731</v>
      </c>
    </row>
    <row r="869" spans="1:20" x14ac:dyDescent="0.25">
      <c r="A869" s="57">
        <f t="shared" si="229"/>
        <v>143.5862088472241</v>
      </c>
      <c r="B869" s="12">
        <f t="shared" si="246"/>
        <v>22.852454897860952</v>
      </c>
      <c r="C869" s="57" t="str">
        <f t="shared" si="230"/>
        <v>-64.0073198683656-8228.46304925687i</v>
      </c>
      <c r="D869" s="57" t="str">
        <f t="shared" si="231"/>
        <v>3.89999997989843-1392.89171159849i</v>
      </c>
      <c r="E869" s="57" t="str">
        <f t="shared" si="232"/>
        <v>162.468217333841-0.0642143132092808i</v>
      </c>
      <c r="F869" s="57" t="str">
        <f t="shared" si="233"/>
        <v>3.83983982816635-2904.76212280663i</v>
      </c>
      <c r="G869" s="57" t="str">
        <f t="shared" si="234"/>
        <v>0.9999999969599-0.0000551371040297118i</v>
      </c>
      <c r="H869" s="57" t="str">
        <f t="shared" si="235"/>
        <v>165.001080069202+1.63470091558589i</v>
      </c>
      <c r="I869" s="57" t="str">
        <f t="shared" si="236"/>
        <v>15.1828322030501-1352.0762146608i</v>
      </c>
      <c r="K869" s="57" t="str">
        <f t="shared" si="237"/>
        <v>0.0727196590230195-0.000740551251366186i</v>
      </c>
      <c r="L869" s="57" t="str">
        <f t="shared" si="238"/>
        <v>0.000125-21.956044003868i</v>
      </c>
      <c r="M869" s="57" t="str">
        <f t="shared" si="239"/>
        <v>0.0015-10.5842813951777i</v>
      </c>
      <c r="N869" s="57">
        <f t="shared" si="240"/>
        <v>89.55431830979812</v>
      </c>
      <c r="O869" s="57">
        <f t="shared" si="241"/>
        <v>78.306637245153766</v>
      </c>
      <c r="P869" s="371">
        <f t="shared" si="242"/>
        <v>78.306637245153766</v>
      </c>
      <c r="Q869" s="371">
        <f t="shared" si="243"/>
        <v>-90.44568169020188</v>
      </c>
      <c r="R869" s="12">
        <f t="shared" si="244"/>
        <v>89.55431830979812</v>
      </c>
      <c r="S869" s="57">
        <f t="shared" si="245"/>
        <v>2.285245489786095E-2</v>
      </c>
      <c r="T869" s="12">
        <f t="shared" si="228"/>
        <v>78.306637245153766</v>
      </c>
    </row>
    <row r="870" spans="1:20" x14ac:dyDescent="0.25">
      <c r="A870" s="57">
        <f t="shared" si="229"/>
        <v>144.13183644084356</v>
      </c>
      <c r="B870" s="12">
        <f t="shared" si="246"/>
        <v>22.939294226472825</v>
      </c>
      <c r="C870" s="57" t="str">
        <f t="shared" si="230"/>
        <v>-64.0072592038408-8197.30782767704i</v>
      </c>
      <c r="D870" s="57" t="str">
        <f t="shared" si="231"/>
        <v>3.89999997974535-1387.61876243323i</v>
      </c>
      <c r="E870" s="57" t="str">
        <f t="shared" si="232"/>
        <v>162.468207286967-0.0644582070411029i</v>
      </c>
      <c r="F870" s="57" t="str">
        <f t="shared" si="233"/>
        <v>3.83983982807746-2893.7658143243i</v>
      </c>
      <c r="G870" s="57" t="str">
        <f t="shared" si="234"/>
        <v>0.999999996936751-0.0000553466250237434i</v>
      </c>
      <c r="H870" s="57" t="str">
        <f t="shared" si="235"/>
        <v>165.00108829336+1.64091281143303i</v>
      </c>
      <c r="I870" s="57" t="str">
        <f t="shared" si="236"/>
        <v>15.1828325637633-1346.95770867653i</v>
      </c>
      <c r="K870" s="57" t="str">
        <f t="shared" si="237"/>
        <v>0.0727196010550999-0.000743364747857924i</v>
      </c>
      <c r="L870" s="57" t="str">
        <f t="shared" si="238"/>
        <v>0.000125-21.8729268817175i</v>
      </c>
      <c r="M870" s="57" t="str">
        <f t="shared" si="239"/>
        <v>0.0015-10.5442133843173i</v>
      </c>
      <c r="N870" s="57">
        <f t="shared" si="240"/>
        <v>89.552624915674031</v>
      </c>
      <c r="O870" s="57">
        <f t="shared" si="241"/>
        <v>78.273689664038514</v>
      </c>
      <c r="P870" s="371">
        <f t="shared" si="242"/>
        <v>78.273689664038514</v>
      </c>
      <c r="Q870" s="371">
        <f t="shared" si="243"/>
        <v>-90.447375084325969</v>
      </c>
      <c r="R870" s="12">
        <f t="shared" si="244"/>
        <v>89.552624915674031</v>
      </c>
      <c r="S870" s="57">
        <f t="shared" si="245"/>
        <v>2.2939294226472826E-2</v>
      </c>
      <c r="T870" s="12">
        <f t="shared" si="228"/>
        <v>78.273689664038514</v>
      </c>
    </row>
    <row r="871" spans="1:20" x14ac:dyDescent="0.25">
      <c r="A871" s="57">
        <f t="shared" si="229"/>
        <v>144.67953741931876</v>
      </c>
      <c r="B871" s="12">
        <f t="shared" si="246"/>
        <v>23.026463544533421</v>
      </c>
      <c r="C871" s="57" t="str">
        <f t="shared" si="230"/>
        <v>-64.0071980775051-8166.27052713268i</v>
      </c>
      <c r="D871" s="57" t="str">
        <f t="shared" si="231"/>
        <v>3.89999997959114-1382.36577462973i</v>
      </c>
      <c r="E871" s="57" t="str">
        <f t="shared" si="232"/>
        <v>162.468197163613-0.0647030262901217i</v>
      </c>
      <c r="F871" s="57" t="str">
        <f t="shared" si="233"/>
        <v>3.83983982798787-2882.81113363473i</v>
      </c>
      <c r="G871" s="57" t="str">
        <f t="shared" si="234"/>
        <v>0.999999996913426-0.0000555569421975378i</v>
      </c>
      <c r="H871" s="57" t="str">
        <f t="shared" si="235"/>
        <v>165.001096580141+1.64714831285479i</v>
      </c>
      <c r="I871" s="57" t="str">
        <f t="shared" si="236"/>
        <v>15.1828329272232-1341.85857913111i</v>
      </c>
      <c r="K871" s="57" t="str">
        <f t="shared" si="237"/>
        <v>0.0727195426458812-0.000746188928791152i</v>
      </c>
      <c r="L871" s="57" t="str">
        <f t="shared" si="238"/>
        <v>0.000125-21.7901244089634i</v>
      </c>
      <c r="M871" s="57" t="str">
        <f t="shared" si="239"/>
        <v>0.0015-10.5042970555064i</v>
      </c>
      <c r="N871" s="57">
        <f t="shared" si="240"/>
        <v>89.550925088898353</v>
      </c>
      <c r="O871" s="57">
        <f t="shared" si="241"/>
        <v>78.240742054341055</v>
      </c>
      <c r="P871" s="371">
        <f t="shared" si="242"/>
        <v>78.240742054341055</v>
      </c>
      <c r="Q871" s="371">
        <f t="shared" si="243"/>
        <v>-90.449074911101647</v>
      </c>
      <c r="R871" s="12">
        <f t="shared" si="244"/>
        <v>89.550925088898353</v>
      </c>
      <c r="S871" s="57">
        <f t="shared" si="245"/>
        <v>2.3026463544533422E-2</v>
      </c>
      <c r="T871" s="12">
        <f t="shared" si="228"/>
        <v>78.240742054341055</v>
      </c>
    </row>
    <row r="872" spans="1:20" x14ac:dyDescent="0.25">
      <c r="A872" s="57">
        <f t="shared" si="229"/>
        <v>145.22931966151216</v>
      </c>
      <c r="B872" s="12">
        <f t="shared" si="246"/>
        <v>23.113964106002648</v>
      </c>
      <c r="C872" s="57" t="str">
        <f t="shared" si="230"/>
        <v>-64.0071364858456-8135.35070114197i</v>
      </c>
      <c r="D872" s="57" t="str">
        <f t="shared" si="231"/>
        <v>3.89999997943573-1377.132672622i</v>
      </c>
      <c r="E872" s="57" t="str">
        <f t="shared" si="232"/>
        <v>162.468186963197-0.0649487744571608i</v>
      </c>
      <c r="F872" s="57" t="str">
        <f t="shared" si="233"/>
        <v>3.83983982789766-2871.89792315115i</v>
      </c>
      <c r="G872" s="57" t="str">
        <f t="shared" si="234"/>
        <v>0.999999996889924-0.0000557680585765778i</v>
      </c>
      <c r="H872" s="57" t="str">
        <f t="shared" si="235"/>
        <v>165.001104930021+1.6534075095566i</v>
      </c>
      <c r="I872" s="57" t="str">
        <f t="shared" si="236"/>
        <v>15.1828332934508-1336.77875267184i</v>
      </c>
      <c r="K872" s="57" t="str">
        <f t="shared" si="237"/>
        <v>0.0727194837920048-0.000749023834688439i</v>
      </c>
      <c r="L872" s="57" t="str">
        <f t="shared" si="238"/>
        <v>0.000125-21.7076353944644i</v>
      </c>
      <c r="M872" s="57" t="str">
        <f t="shared" si="239"/>
        <v>0.0015-10.4645318345351i</v>
      </c>
      <c r="N872" s="57">
        <f t="shared" si="240"/>
        <v>89.549218805052718</v>
      </c>
      <c r="O872" s="57">
        <f t="shared" si="241"/>
        <v>78.207794415843892</v>
      </c>
      <c r="P872" s="371">
        <f t="shared" si="242"/>
        <v>78.207794415843892</v>
      </c>
      <c r="Q872" s="371">
        <f t="shared" si="243"/>
        <v>-90.450781194947282</v>
      </c>
      <c r="R872" s="12">
        <f t="shared" si="244"/>
        <v>89.549218805052718</v>
      </c>
      <c r="S872" s="57">
        <f t="shared" si="245"/>
        <v>2.3113964106002648E-2</v>
      </c>
      <c r="T872" s="12">
        <f t="shared" si="228"/>
        <v>78.207794415843892</v>
      </c>
    </row>
    <row r="873" spans="1:20" x14ac:dyDescent="0.25">
      <c r="A873" s="57">
        <f t="shared" si="229"/>
        <v>145.78119107622592</v>
      </c>
      <c r="B873" s="12">
        <f t="shared" si="246"/>
        <v>23.201797169605459</v>
      </c>
      <c r="C873" s="57" t="str">
        <f t="shared" si="230"/>
        <v>-64.0070744253174-8104.54790491279i</v>
      </c>
      <c r="D873" s="57" t="str">
        <f t="shared" si="231"/>
        <v>3.89999997927915-1371.91938113009i</v>
      </c>
      <c r="E873" s="57" t="str">
        <f t="shared" si="232"/>
        <v>162.468176685131-0.0651954550561247i</v>
      </c>
      <c r="F873" s="57" t="str">
        <f t="shared" si="233"/>
        <v>3.83983982780672-2861.02602588335i</v>
      </c>
      <c r="G873" s="57" t="str">
        <f t="shared" si="234"/>
        <v>0.999999996866242-0.0000559799771978431i</v>
      </c>
      <c r="H873" s="57" t="str">
        <f t="shared" si="235"/>
        <v>165.001113343482+1.65969049158479i</v>
      </c>
      <c r="I873" s="57" t="str">
        <f t="shared" si="236"/>
        <v>15.1828336624669-1331.71815622372i</v>
      </c>
      <c r="K873" s="57" t="str">
        <f t="shared" si="237"/>
        <v>0.0727194244900866-0.000751869506225438i</v>
      </c>
      <c r="L873" s="57" t="str">
        <f t="shared" si="238"/>
        <v>0.000125-21.6254586515884i</v>
      </c>
      <c r="M873" s="57" t="str">
        <f t="shared" si="239"/>
        <v>0.0015-10.4249171493676i</v>
      </c>
      <c r="N873" s="57">
        <f t="shared" si="240"/>
        <v>89.547506039626256</v>
      </c>
      <c r="O873" s="57">
        <f t="shared" si="241"/>
        <v>78.174846748327582</v>
      </c>
      <c r="P873" s="371">
        <f t="shared" si="242"/>
        <v>78.174846748327582</v>
      </c>
      <c r="Q873" s="371">
        <f t="shared" si="243"/>
        <v>-90.452493960373744</v>
      </c>
      <c r="R873" s="12">
        <f t="shared" si="244"/>
        <v>89.547506039626256</v>
      </c>
      <c r="S873" s="57">
        <f t="shared" si="245"/>
        <v>2.3201797169605458E-2</v>
      </c>
      <c r="T873" s="12">
        <f t="shared" si="228"/>
        <v>78.174846748327582</v>
      </c>
    </row>
    <row r="874" spans="1:20" x14ac:dyDescent="0.25">
      <c r="A874" s="57">
        <f t="shared" si="229"/>
        <v>146.3351596023156</v>
      </c>
      <c r="B874" s="12">
        <f t="shared" si="246"/>
        <v>23.289963998849959</v>
      </c>
      <c r="C874" s="57" t="str">
        <f t="shared" si="230"/>
        <v>-64.0070118923532-8073.86169533673i</v>
      </c>
      <c r="D874" s="57" t="str">
        <f t="shared" si="231"/>
        <v>3.89999997912136-1366.72582515906i</v>
      </c>
      <c r="E874" s="57" t="str">
        <f t="shared" si="232"/>
        <v>162.468166328826-0.065443071614112i</v>
      </c>
      <c r="F874" s="57" t="str">
        <f t="shared" si="233"/>
        <v>3.83983982771508-2850.19528543544i</v>
      </c>
      <c r="G874" s="57" t="str">
        <f t="shared" si="234"/>
        <v>0.99999999684238-0.000056192701109854i</v>
      </c>
      <c r="H874" s="57" t="str">
        <f t="shared" si="235"/>
        <v>165.001121821008+1.66599734932796i</v>
      </c>
      <c r="I874" s="57" t="str">
        <f t="shared" si="236"/>
        <v>15.1828340342928-1326.67671698836i</v>
      </c>
      <c r="K874" s="57" t="str">
        <f t="shared" si="237"/>
        <v>0.0727193647367157-0.000754725984231459i</v>
      </c>
      <c r="L874" s="57" t="str">
        <f t="shared" si="238"/>
        <v>0.000125-21.5435929981953i</v>
      </c>
      <c r="M874" s="57" t="str">
        <f t="shared" si="239"/>
        <v>0.0015-10.385452430133i</v>
      </c>
      <c r="N874" s="57">
        <f t="shared" si="240"/>
        <v>89.545786768015248</v>
      </c>
      <c r="O874" s="57">
        <f t="shared" si="241"/>
        <v>78.141899051571301</v>
      </c>
      <c r="P874" s="371">
        <f t="shared" si="242"/>
        <v>78.141899051571301</v>
      </c>
      <c r="Q874" s="371">
        <f t="shared" si="243"/>
        <v>-90.454213231984752</v>
      </c>
      <c r="R874" s="12">
        <f t="shared" si="244"/>
        <v>89.545786768015248</v>
      </c>
      <c r="S874" s="57">
        <f t="shared" si="245"/>
        <v>2.3289963998849958E-2</v>
      </c>
      <c r="T874" s="12">
        <f t="shared" si="228"/>
        <v>78.141899051571301</v>
      </c>
    </row>
    <row r="875" spans="1:20" x14ac:dyDescent="0.25">
      <c r="A875" s="57">
        <f t="shared" si="229"/>
        <v>146.89123320880441</v>
      </c>
      <c r="B875" s="12">
        <f t="shared" si="246"/>
        <v>23.378465862045591</v>
      </c>
      <c r="C875" s="57" t="str">
        <f t="shared" si="230"/>
        <v>-64.00694888336-8043.29163098273i</v>
      </c>
      <c r="D875" s="57" t="str">
        <f t="shared" si="231"/>
        <v>3.8999999789624-1361.55192999789i</v>
      </c>
      <c r="E875" s="57" t="str">
        <f t="shared" si="232"/>
        <v>162.468155893685-0.0656916276714555i</v>
      </c>
      <c r="F875" s="57" t="str">
        <f t="shared" si="233"/>
        <v>3.83983982762278-2839.40554600362i</v>
      </c>
      <c r="G875" s="57" t="str">
        <f t="shared" si="234"/>
        <v>0.999999996818337-0.0000564062333727153i</v>
      </c>
      <c r="H875" s="57" t="str">
        <f t="shared" si="235"/>
        <v>165.001130363084+1.67232817351818i</v>
      </c>
      <c r="I875" s="57" t="str">
        <f t="shared" si="236"/>
        <v>15.18283440895-1321.65436244297i</v>
      </c>
      <c r="K875" s="57" t="str">
        <f t="shared" si="237"/>
        <v>0.0727193045284574-0.000757593309690064i</v>
      </c>
      <c r="L875" s="57" t="str">
        <f t="shared" si="238"/>
        <v>0.000125-21.4620372566201i</v>
      </c>
      <c r="M875" s="57" t="str">
        <f t="shared" si="239"/>
        <v>0.0015-10.3461371091184i</v>
      </c>
      <c r="N875" s="57">
        <f t="shared" si="240"/>
        <v>89.544060965522775</v>
      </c>
      <c r="O875" s="57">
        <f t="shared" si="241"/>
        <v>78.108951325352692</v>
      </c>
      <c r="P875" s="371">
        <f t="shared" si="242"/>
        <v>78.108951325352692</v>
      </c>
      <c r="Q875" s="371">
        <f t="shared" si="243"/>
        <v>-90.455939034477225</v>
      </c>
      <c r="R875" s="12">
        <f t="shared" si="244"/>
        <v>89.544060965522775</v>
      </c>
      <c r="S875" s="57">
        <f t="shared" si="245"/>
        <v>2.3378465862045592E-2</v>
      </c>
      <c r="T875" s="12">
        <f t="shared" si="228"/>
        <v>78.108951325352692</v>
      </c>
    </row>
    <row r="876" spans="1:20" x14ac:dyDescent="0.25">
      <c r="A876" s="57">
        <f t="shared" si="229"/>
        <v>147.44941989499787</v>
      </c>
      <c r="B876" s="12">
        <f t="shared" si="246"/>
        <v>23.467304032321366</v>
      </c>
      <c r="C876" s="57" t="str">
        <f t="shared" si="230"/>
        <v>-64.0068853947123-8012.83727208995i</v>
      </c>
      <c r="D876" s="57" t="str">
        <f t="shared" si="231"/>
        <v>3.8999999788022-1356.39762121832i</v>
      </c>
      <c r="E876" s="57" t="str">
        <f t="shared" si="232"/>
        <v>162.468145379109-0.0659411267817258i</v>
      </c>
      <c r="F876" s="57" t="str">
        <f t="shared" si="233"/>
        <v>3.83983982752974-2828.6566523738i</v>
      </c>
      <c r="G876" s="57" t="str">
        <f t="shared" si="234"/>
        <v>0.99999999679411-0.0000566205770581599i</v>
      </c>
      <c r="H876" s="57" t="str">
        <f t="shared" si="235"/>
        <v>165.001138970205+1.67868305523242i</v>
      </c>
      <c r="I876" s="57" t="str">
        <f t="shared" si="236"/>
        <v>15.18283478646-1316.65102033929i</v>
      </c>
      <c r="K876" s="57" t="str">
        <f t="shared" si="237"/>
        <v>0.0727192438618484-0.00076047152373961i</v>
      </c>
      <c r="L876" s="57" t="str">
        <f t="shared" si="238"/>
        <v>0.000125-21.3807902536562i</v>
      </c>
      <c r="M876" s="57" t="str">
        <f t="shared" si="239"/>
        <v>0.0015-10.3069706207595i</v>
      </c>
      <c r="N876" s="57">
        <f t="shared" si="240"/>
        <v>89.542328607358385</v>
      </c>
      <c r="O876" s="57">
        <f t="shared" si="241"/>
        <v>78.076003569447153</v>
      </c>
      <c r="P876" s="371">
        <f t="shared" si="242"/>
        <v>78.076003569447153</v>
      </c>
      <c r="Q876" s="371">
        <f t="shared" si="243"/>
        <v>-90.457671392641615</v>
      </c>
      <c r="R876" s="12">
        <f t="shared" si="244"/>
        <v>89.542328607358385</v>
      </c>
      <c r="S876" s="57">
        <f t="shared" si="245"/>
        <v>2.3467304032321366E-2</v>
      </c>
      <c r="T876" s="12">
        <f t="shared" ref="T876:T939" si="247">P876</f>
        <v>78.076003569447153</v>
      </c>
    </row>
    <row r="877" spans="1:20" x14ac:dyDescent="0.25">
      <c r="A877" s="57">
        <f t="shared" ref="A877:A940" si="248">2*PI()*B877</f>
        <v>148.00972769059885</v>
      </c>
      <c r="B877" s="12">
        <f t="shared" si="246"/>
        <v>23.556479787644186</v>
      </c>
      <c r="C877" s="57" t="str">
        <f t="shared" ref="C877:C940" si="249">IMPRODUCT(D877,E877,$C$40,,K877,$C$41)</f>
        <v>-64.0068214227601-7982.49818056244i</v>
      </c>
      <c r="D877" s="57" t="str">
        <f t="shared" ref="D877:D940" si="250">IMDIV(IMPRODUCT($C$37,$C$38,COMPLEX(1,A877/$C$38)),IMSUM(-1*A877*A877/$C$39,COMPLEX(0,1*A877)))</f>
        <v>3.89999997864079-1351.26282467391i</v>
      </c>
      <c r="E877" s="57" t="str">
        <f t="shared" ref="E877:E940" si="251">IMDIV(IMPRODUCT(IMSUM(F877,G877),$C$29,H877),IMSUM(1,I877))</f>
        <v>162.468134784492-0.0661915725118168i</v>
      </c>
      <c r="F877" s="57" t="str">
        <f t="shared" ref="F877:F940" si="252">IMDIV(IMPRODUCT($C$14,$C$15,COMPLEX(1,A877/$C$15)),IMSUM(-1*A877*A877/$C$16,COMPLEX(0,A877)))</f>
        <v>3.839839827436-2817.9484499196i</v>
      </c>
      <c r="G877" s="57" t="str">
        <f t="shared" ref="G877:G940" si="253">IMDIV(1,COMPLEX(1,A877*$C$9*$C$10))</f>
        <v>0.999999996769699-0.0000568357352495935i</v>
      </c>
      <c r="H877" s="57" t="str">
        <f t="shared" ref="H877:H940" si="254">IMDIV($C$3,IMSUM(K877,COMPLEX(0,$C$28*A877)))</f>
        <v>165.001147642865+1.68506208589375i</v>
      </c>
      <c r="I877" s="57" t="str">
        <f t="shared" ref="I877:I940" si="255">IMPRODUCT(F877,$C$29,H877,$C$31)</f>
        <v>15.1828351668447-1311.66661870258i</v>
      </c>
      <c r="K877" s="57" t="str">
        <f t="shared" ref="K877:K940" si="256">IF($C$26&lt;=0,IMDIV(1,IMSUM(IMDIV(1,L877),1/$C$18)),IMDIV(1,IMSUM(IMDIV(1,L877),1/$C$18,IMDIV(1,M877))))</f>
        <v>0.0727191827334006-0.000763360667673848i</v>
      </c>
      <c r="L877" s="57" t="str">
        <f t="shared" ref="L877:L940" si="257">IMSUM($C$21/$C$22,IMDIV(1,COMPLEX(0,$C$20*$C$22*A877)))</f>
        <v>0.000125-21.2998508205382i</v>
      </c>
      <c r="M877" s="57" t="str">
        <f t="shared" ref="M877:M940" si="258">IMSUM($C$25/$C$26,IMDIV(1,COMPLEX(0,$C$24*$C$26*A877)))</f>
        <v>0.0015-10.2679524016333i</v>
      </c>
      <c r="N877" s="57">
        <f t="shared" ref="N877:N940" si="259">ABS(R877)</f>
        <v>89.540589668637736</v>
      </c>
      <c r="O877" s="57">
        <f t="shared" ref="O877:O940" si="260">ABS(P877)</f>
        <v>78.043055783628787</v>
      </c>
      <c r="P877" s="371">
        <f t="shared" ref="P877:P940" si="261">20*LOG10(IMABS(C877))</f>
        <v>78.043055783628787</v>
      </c>
      <c r="Q877" s="371">
        <f t="shared" ref="Q877:Q940" si="262">IMARGUMENT(C877)*180/PI()</f>
        <v>-90.459410331362264</v>
      </c>
      <c r="R877" s="12">
        <f t="shared" ref="R877:R940" si="263">IF(Q877&lt;0,Q877+180,Q877-180)</f>
        <v>89.540589668637736</v>
      </c>
      <c r="S877" s="57">
        <f t="shared" ref="S877:S940" si="264">B877/1000</f>
        <v>2.3556479787644184E-2</v>
      </c>
      <c r="T877" s="12">
        <f t="shared" si="247"/>
        <v>78.043055783628787</v>
      </c>
    </row>
    <row r="878" spans="1:20" x14ac:dyDescent="0.25">
      <c r="A878" s="57">
        <f t="shared" si="248"/>
        <v>148.57216465582312</v>
      </c>
      <c r="B878" s="12">
        <f t="shared" ref="B878:B941" si="265">B877*(1+B$42)</f>
        <v>23.645994410837233</v>
      </c>
      <c r="C878" s="57" t="str">
        <f t="shared" si="249"/>
        <v>-64.0067569638239-7952.27391996227i</v>
      </c>
      <c r="D878" s="57" t="str">
        <f t="shared" si="250"/>
        <v>3.89999997847815-1346.14746649889i</v>
      </c>
      <c r="E878" s="57" t="str">
        <f t="shared" si="251"/>
        <v>162.468124109225-0.0664429684419834i</v>
      </c>
      <c r="F878" s="57" t="str">
        <f t="shared" si="252"/>
        <v>3.83983982734157-2807.2807845999i</v>
      </c>
      <c r="G878" s="57" t="str">
        <f t="shared" si="253"/>
        <v>0.999999996745102-0.0000570517110421386i</v>
      </c>
      <c r="H878" s="57" t="str">
        <f t="shared" si="254"/>
        <v>165.001156381564+1.69146535727269i</v>
      </c>
      <c r="I878" s="57" t="str">
        <f t="shared" si="255"/>
        <v>15.1828355501257-1306.70108583055i</v>
      </c>
      <c r="K878" s="57" t="str">
        <f t="shared" si="256"/>
        <v>0.0727191211395984-0.000766260782942483i</v>
      </c>
      <c r="L878" s="57" t="str">
        <f t="shared" si="257"/>
        <v>0.000125-21.2192177929251i</v>
      </c>
      <c r="M878" s="57" t="str">
        <f t="shared" si="258"/>
        <v>0.0015-10.2290818904496i</v>
      </c>
      <c r="N878" s="57">
        <f t="shared" si="259"/>
        <v>89.538844124382237</v>
      </c>
      <c r="O878" s="57">
        <f t="shared" si="260"/>
        <v>78.010107967669867</v>
      </c>
      <c r="P878" s="371">
        <f t="shared" si="261"/>
        <v>78.010107967669867</v>
      </c>
      <c r="Q878" s="371">
        <f t="shared" si="262"/>
        <v>-90.461155875617763</v>
      </c>
      <c r="R878" s="12">
        <f t="shared" si="263"/>
        <v>89.538844124382237</v>
      </c>
      <c r="S878" s="57">
        <f t="shared" si="264"/>
        <v>2.3645994410837232E-2</v>
      </c>
      <c r="T878" s="12">
        <f t="shared" si="247"/>
        <v>78.010107967669867</v>
      </c>
    </row>
    <row r="879" spans="1:20" x14ac:dyDescent="0.25">
      <c r="A879" s="57">
        <f t="shared" si="248"/>
        <v>149.13673888151524</v>
      </c>
      <c r="B879" s="12">
        <f t="shared" si="265"/>
        <v>23.735849189598415</v>
      </c>
      <c r="C879" s="57" t="str">
        <f t="shared" si="249"/>
        <v>-64.0066920142013-7922.16405550358i</v>
      </c>
      <c r="D879" s="57" t="str">
        <f t="shared" si="250"/>
        <v>3.89999997831429-1341.0514731071i</v>
      </c>
      <c r="E879" s="57" t="str">
        <f t="shared" si="251"/>
        <v>162.468113352697-0.0666953181659227i</v>
      </c>
      <c r="F879" s="57" t="str">
        <f t="shared" si="252"/>
        <v>3.83983982724638-2796.65350295675i</v>
      </c>
      <c r="G879" s="57" t="str">
        <f t="shared" si="253"/>
        <v>0.999999996720318-0.0000572685075426794i</v>
      </c>
      <c r="H879" s="57" t="str">
        <f t="shared" si="254"/>
        <v>165.001165186802+1.69789296148858i</v>
      </c>
      <c r="I879" s="57" t="str">
        <f t="shared" si="255"/>
        <v>15.1828359363252-1301.7543502923i</v>
      </c>
      <c r="K879" s="57" t="str">
        <f t="shared" si="256"/>
        <v>0.0727190590769009-0.000769171911151807i</v>
      </c>
      <c r="L879" s="57" t="str">
        <f t="shared" si="257"/>
        <v>0.000125-21.1388900108837i</v>
      </c>
      <c r="M879" s="57" t="str">
        <f t="shared" si="258"/>
        <v>0.0015-10.190358528043i</v>
      </c>
      <c r="N879" s="57">
        <f t="shared" si="259"/>
        <v>89.53709194951864</v>
      </c>
      <c r="O879" s="57">
        <f t="shared" si="260"/>
        <v>77.977160121341115</v>
      </c>
      <c r="P879" s="371">
        <f t="shared" si="261"/>
        <v>77.977160121341115</v>
      </c>
      <c r="Q879" s="371">
        <f t="shared" si="262"/>
        <v>-90.46290805048136</v>
      </c>
      <c r="R879" s="12">
        <f t="shared" si="263"/>
        <v>89.53709194951864</v>
      </c>
      <c r="S879" s="57">
        <f t="shared" si="264"/>
        <v>2.3735849189598417E-2</v>
      </c>
      <c r="T879" s="12">
        <f t="shared" si="247"/>
        <v>77.977160121341115</v>
      </c>
    </row>
    <row r="880" spans="1:20" x14ac:dyDescent="0.25">
      <c r="A880" s="57">
        <f t="shared" si="248"/>
        <v>149.70345848926502</v>
      </c>
      <c r="B880" s="12">
        <f t="shared" si="265"/>
        <v>23.826045416518891</v>
      </c>
      <c r="C880" s="57" t="str">
        <f t="shared" si="249"/>
        <v>-64.0066265701553-7892.16815404588i</v>
      </c>
      <c r="D880" s="57" t="str">
        <f t="shared" si="250"/>
        <v>3.89999997814915-1335.97477119098i</v>
      </c>
      <c r="E880" s="57" t="str">
        <f t="shared" si="251"/>
        <v>162.468102514287-0.066948625290754i</v>
      </c>
      <c r="F880" s="57" t="str">
        <f t="shared" si="252"/>
        <v>3.8398398271505-2786.06645211315i</v>
      </c>
      <c r="G880" s="57" t="str">
        <f t="shared" si="253"/>
        <v>0.999999996695345-0.000057486127869906i</v>
      </c>
      <c r="H880" s="57" t="str">
        <f t="shared" si="254"/>
        <v>165.001174059089+1.70434499101083i</v>
      </c>
      <c r="I880" s="57" t="str">
        <f t="shared" si="255"/>
        <v>15.1828363254655-1296.82634092743i</v>
      </c>
      <c r="K880" s="57" t="str">
        <f t="shared" si="256"/>
        <v>0.0727189965417387-0.0007720940940652i</v>
      </c>
      <c r="L880" s="57" t="str">
        <f t="shared" si="257"/>
        <v>0.000125-21.058866318872i</v>
      </c>
      <c r="M880" s="57" t="str">
        <f t="shared" si="258"/>
        <v>0.0015-10.151781757365i</v>
      </c>
      <c r="N880" s="57">
        <f t="shared" si="259"/>
        <v>89.53533311887881</v>
      </c>
      <c r="O880" s="57">
        <f t="shared" si="260"/>
        <v>77.944212244411204</v>
      </c>
      <c r="P880" s="371">
        <f t="shared" si="261"/>
        <v>77.944212244411204</v>
      </c>
      <c r="Q880" s="371">
        <f t="shared" si="262"/>
        <v>-90.46466688112119</v>
      </c>
      <c r="R880" s="12">
        <f t="shared" si="263"/>
        <v>89.53533311887881</v>
      </c>
      <c r="S880" s="57">
        <f t="shared" si="264"/>
        <v>2.3826045416518889E-2</v>
      </c>
      <c r="T880" s="12">
        <f t="shared" si="247"/>
        <v>77.944212244411204</v>
      </c>
    </row>
    <row r="881" spans="1:20" x14ac:dyDescent="0.25">
      <c r="A881" s="57">
        <f t="shared" si="248"/>
        <v>150.27233163152425</v>
      </c>
      <c r="B881" s="12">
        <f t="shared" si="265"/>
        <v>23.916584389101665</v>
      </c>
      <c r="C881" s="57" t="str">
        <f t="shared" si="249"/>
        <v>-64.006560627924-7862.28578408828i</v>
      </c>
      <c r="D881" s="57" t="str">
        <f t="shared" si="250"/>
        <v>3.89999997798278-1330.91728772047i</v>
      </c>
      <c r="E881" s="57" t="str">
        <f t="shared" si="251"/>
        <v>162.468091593373-0.0672028934371106i</v>
      </c>
      <c r="F881" s="57" t="str">
        <f t="shared" si="252"/>
        <v>3.83983982705388-2775.51947977082i</v>
      </c>
      <c r="G881" s="57" t="str">
        <f t="shared" si="253"/>
        <v>0.999999996670182-0.0000577045751543596i</v>
      </c>
      <c r="H881" s="57" t="str">
        <f t="shared" si="254"/>
        <v>165.001182998934+1.71082153866029i</v>
      </c>
      <c r="I881" s="57" t="str">
        <f t="shared" si="255"/>
        <v>15.1828367175688-1291.91698684485i</v>
      </c>
      <c r="K881" s="57" t="str">
        <f t="shared" si="256"/>
        <v>0.0727189335305162-0.000775027373603793i</v>
      </c>
      <c r="L881" s="57" t="str">
        <f t="shared" si="257"/>
        <v>0.000125-20.9791455657222i</v>
      </c>
      <c r="M881" s="57" t="str">
        <f t="shared" si="258"/>
        <v>0.0015-10.1133510234758i</v>
      </c>
      <c r="N881" s="57">
        <f t="shared" si="259"/>
        <v>89.533567607199288</v>
      </c>
      <c r="O881" s="57">
        <f t="shared" si="260"/>
        <v>77.911264336647307</v>
      </c>
      <c r="P881" s="371">
        <f t="shared" si="261"/>
        <v>77.911264336647307</v>
      </c>
      <c r="Q881" s="371">
        <f t="shared" si="262"/>
        <v>-90.466432392800712</v>
      </c>
      <c r="R881" s="12">
        <f t="shared" si="263"/>
        <v>89.533567607199288</v>
      </c>
      <c r="S881" s="57">
        <f t="shared" si="264"/>
        <v>2.3916584389101665E-2</v>
      </c>
      <c r="T881" s="12">
        <f t="shared" si="247"/>
        <v>77.911264336647307</v>
      </c>
    </row>
    <row r="882" spans="1:20" x14ac:dyDescent="0.25">
      <c r="A882" s="57">
        <f t="shared" si="248"/>
        <v>150.84336649172403</v>
      </c>
      <c r="B882" s="12">
        <f t="shared" si="265"/>
        <v>24.007467409780251</v>
      </c>
      <c r="C882" s="57" t="str">
        <f t="shared" si="249"/>
        <v>-64.0064941837177-7832.51651576291i</v>
      </c>
      <c r="D882" s="57" t="str">
        <f t="shared" si="250"/>
        <v>3.89999997781512-1325.87894994195i</v>
      </c>
      <c r="E882" s="57" t="str">
        <f t="shared" si="251"/>
        <v>162.468080589328-0.067458126239244i</v>
      </c>
      <c r="F882" s="57" t="str">
        <f t="shared" si="252"/>
        <v>3.83983982695651-2765.012434208i</v>
      </c>
      <c r="G882" s="57" t="str">
        <f t="shared" si="253"/>
        <v>0.999999996644827-0.0000579238525384775i</v>
      </c>
      <c r="H882" s="57" t="str">
        <f t="shared" si="254"/>
        <v>165.001192006851+1.71732269761061i</v>
      </c>
      <c r="I882" s="57" t="str">
        <f t="shared" si="255"/>
        <v>15.1828371126578-1287.02621742183i</v>
      </c>
      <c r="K882" s="57" t="str">
        <f t="shared" si="256"/>
        <v>0.0727188700396102-0.000777971791847017i</v>
      </c>
      <c r="L882" s="57" t="str">
        <f t="shared" si="257"/>
        <v>0.000125-20.8997266046247i</v>
      </c>
      <c r="M882" s="57" t="str">
        <f t="shared" si="258"/>
        <v>0.0015-10.0750657735364i</v>
      </c>
      <c r="N882" s="57">
        <f t="shared" si="259"/>
        <v>89.531795389120845</v>
      </c>
      <c r="O882" s="57">
        <f t="shared" si="260"/>
        <v>77.878316397814643</v>
      </c>
      <c r="P882" s="371">
        <f t="shared" si="261"/>
        <v>77.878316397814643</v>
      </c>
      <c r="Q882" s="371">
        <f t="shared" si="262"/>
        <v>-90.468204610879155</v>
      </c>
      <c r="R882" s="12">
        <f t="shared" si="263"/>
        <v>89.531795389120845</v>
      </c>
      <c r="S882" s="57">
        <f t="shared" si="264"/>
        <v>2.4007467409780249E-2</v>
      </c>
      <c r="T882" s="12">
        <f t="shared" si="247"/>
        <v>77.878316397814643</v>
      </c>
    </row>
    <row r="883" spans="1:20" x14ac:dyDescent="0.25">
      <c r="A883" s="57">
        <f t="shared" si="248"/>
        <v>151.41657128439257</v>
      </c>
      <c r="B883" s="12">
        <f t="shared" si="265"/>
        <v>24.098695785937416</v>
      </c>
      <c r="C883" s="57" t="str">
        <f t="shared" si="249"/>
        <v>-64.0064272337118-7802.85992082892i</v>
      </c>
      <c r="D883" s="57" t="str">
        <f t="shared" si="250"/>
        <v>3.89999997764618-1320.85968537726i</v>
      </c>
      <c r="E883" s="57" t="str">
        <f t="shared" si="251"/>
        <v>162.468069501516-0.0677143273448853i</v>
      </c>
      <c r="F883" s="57" t="str">
        <f t="shared" si="252"/>
        <v>3.83983982685841-2754.54516427733i</v>
      </c>
      <c r="G883" s="57" t="str">
        <f t="shared" si="253"/>
        <v>0.99999999661928-0.0000581439631766383i</v>
      </c>
      <c r="H883" s="57" t="str">
        <f t="shared" si="254"/>
        <v>165.001201083359+1.72384856138953i</v>
      </c>
      <c r="I883" s="57" t="str">
        <f t="shared" si="255"/>
        <v>15.1828375107552-1282.15396230305i</v>
      </c>
      <c r="K883" s="57" t="str">
        <f t="shared" si="256"/>
        <v>0.0727188060653696-0.000780927391033191i</v>
      </c>
      <c r="L883" s="57" t="str">
        <f t="shared" si="257"/>
        <v>0.000125-20.8206082931109i</v>
      </c>
      <c r="M883" s="57" t="str">
        <f t="shared" si="258"/>
        <v>0.0015-10.0369254568006i</v>
      </c>
      <c r="N883" s="57">
        <f t="shared" si="259"/>
        <v>89.530016439188401</v>
      </c>
      <c r="O883" s="57">
        <f t="shared" si="260"/>
        <v>77.845368427676618</v>
      </c>
      <c r="P883" s="371">
        <f t="shared" si="261"/>
        <v>77.845368427676618</v>
      </c>
      <c r="Q883" s="371">
        <f t="shared" si="262"/>
        <v>-90.469983560811599</v>
      </c>
      <c r="R883" s="12">
        <f t="shared" si="263"/>
        <v>89.530016439188401</v>
      </c>
      <c r="S883" s="57">
        <f t="shared" si="264"/>
        <v>2.4098695785937416E-2</v>
      </c>
      <c r="T883" s="12">
        <f t="shared" si="247"/>
        <v>77.845368427676618</v>
      </c>
    </row>
    <row r="884" spans="1:20" x14ac:dyDescent="0.25">
      <c r="A884" s="57">
        <f t="shared" si="248"/>
        <v>151.99195425527327</v>
      </c>
      <c r="B884" s="12">
        <f t="shared" si="265"/>
        <v>24.190270829923978</v>
      </c>
      <c r="C884" s="57" t="str">
        <f t="shared" si="249"/>
        <v>-64.0063597740609-7773.31557266655i</v>
      </c>
      <c r="D884" s="57" t="str">
        <f t="shared" si="250"/>
        <v>3.899999977476-1315.8594218226i</v>
      </c>
      <c r="E884" s="57" t="str">
        <f t="shared" si="251"/>
        <v>162.468058329303-0.0679715004155409i</v>
      </c>
      <c r="F884" s="57" t="str">
        <f t="shared" si="252"/>
        <v>3.83983982675957-2744.11751940364i</v>
      </c>
      <c r="G884" s="57" t="str">
        <f t="shared" si="253"/>
        <v>0.999999996593537-0.000058364910235207i</v>
      </c>
      <c r="H884" s="57" t="str">
        <f t="shared" si="254"/>
        <v>165.00121022898+1.73039922388026i</v>
      </c>
      <c r="I884" s="57" t="str">
        <f t="shared" si="255"/>
        <v>15.182837911884-1277.30015139947i</v>
      </c>
      <c r="K884" s="57" t="str">
        <f t="shared" si="256"/>
        <v>0.0727187416041158-0.000783894213560139i</v>
      </c>
      <c r="L884" s="57" t="str">
        <f t="shared" si="257"/>
        <v>0.000125-20.7417894930373i</v>
      </c>
      <c r="M884" s="57" t="str">
        <f t="shared" si="258"/>
        <v>0.0015-9.99892952460702i</v>
      </c>
      <c r="N884" s="57">
        <f t="shared" si="259"/>
        <v>89.528230731850272</v>
      </c>
      <c r="O884" s="57">
        <f t="shared" si="260"/>
        <v>77.812420425995128</v>
      </c>
      <c r="P884" s="371">
        <f t="shared" si="261"/>
        <v>77.812420425995128</v>
      </c>
      <c r="Q884" s="371">
        <f t="shared" si="262"/>
        <v>-90.471769268149728</v>
      </c>
      <c r="R884" s="12">
        <f t="shared" si="263"/>
        <v>89.528230731850272</v>
      </c>
      <c r="S884" s="57">
        <f t="shared" si="264"/>
        <v>2.419027082992398E-2</v>
      </c>
      <c r="T884" s="12">
        <f t="shared" si="247"/>
        <v>77.812420425995128</v>
      </c>
    </row>
    <row r="885" spans="1:20" x14ac:dyDescent="0.25">
      <c r="A885" s="57">
        <f t="shared" si="248"/>
        <v>152.56952368144331</v>
      </c>
      <c r="B885" s="12">
        <f t="shared" si="265"/>
        <v>24.28219385907769</v>
      </c>
      <c r="C885" s="57" t="str">
        <f t="shared" si="249"/>
        <v>-64.0062918008853-7743.88304627047i</v>
      </c>
      <c r="D885" s="57" t="str">
        <f t="shared" si="250"/>
        <v>3.89999997730449-1310.87808734748i</v>
      </c>
      <c r="E885" s="57" t="str">
        <f t="shared" si="251"/>
        <v>162.468047072046-0.0682296491263878i</v>
      </c>
      <c r="F885" s="57" t="str">
        <f t="shared" si="252"/>
        <v>3.83983982665997-2733.72934958171i</v>
      </c>
      <c r="G885" s="57" t="str">
        <f t="shared" si="253"/>
        <v>0.999999996567599-0.0000585866968925812i</v>
      </c>
      <c r="H885" s="57" t="str">
        <f t="shared" si="254"/>
        <v>165.001219444241+1.73697477932281i</v>
      </c>
      <c r="I885" s="57" t="str">
        <f t="shared" si="255"/>
        <v>15.182838316067-1272.46471488738i</v>
      </c>
      <c r="K885" s="57" t="str">
        <f t="shared" si="256"/>
        <v>0.0727186766521426-0.000786872301985762i</v>
      </c>
      <c r="L885" s="57" t="str">
        <f t="shared" si="257"/>
        <v>0.000125-20.6632690705692i</v>
      </c>
      <c r="M885" s="57" t="str">
        <f t="shared" si="258"/>
        <v>0.0015-9.9610774303716i</v>
      </c>
      <c r="N885" s="57">
        <f t="shared" si="259"/>
        <v>89.526438241458138</v>
      </c>
      <c r="O885" s="57">
        <f t="shared" si="260"/>
        <v>77.779472392529939</v>
      </c>
      <c r="P885" s="371">
        <f t="shared" si="261"/>
        <v>77.779472392529939</v>
      </c>
      <c r="Q885" s="371">
        <f t="shared" si="262"/>
        <v>-90.473561758541862</v>
      </c>
      <c r="R885" s="12">
        <f t="shared" si="263"/>
        <v>89.526438241458138</v>
      </c>
      <c r="S885" s="57">
        <f t="shared" si="264"/>
        <v>2.4282193859077691E-2</v>
      </c>
      <c r="T885" s="12">
        <f t="shared" si="247"/>
        <v>77.779472392529939</v>
      </c>
    </row>
    <row r="886" spans="1:20" x14ac:dyDescent="0.25">
      <c r="A886" s="57">
        <f t="shared" si="248"/>
        <v>153.14928787143282</v>
      </c>
      <c r="B886" s="12">
        <f t="shared" si="265"/>
        <v>24.374466195742187</v>
      </c>
      <c r="C886" s="57" t="str">
        <f t="shared" si="249"/>
        <v>-64.0062233102764-7714.56191824398i</v>
      </c>
      <c r="D886" s="57" t="str">
        <f t="shared" si="250"/>
        <v>3.89999997713166-1305.91561029373i</v>
      </c>
      <c r="E886" s="57" t="str">
        <f t="shared" si="251"/>
        <v>162.468035729097-0.0684887771663408i</v>
      </c>
      <c r="F886" s="57" t="str">
        <f t="shared" si="252"/>
        <v>3.83983982655961-2723.38050537425i</v>
      </c>
      <c r="G886" s="57" t="str">
        <f t="shared" si="253"/>
        <v>0.999999996541463-0.000058809326339236i</v>
      </c>
      <c r="H886" s="57" t="str">
        <f t="shared" si="254"/>
        <v>165.001228729671+1.74357532231539i</v>
      </c>
      <c r="I886" s="57" t="str">
        <f t="shared" si="255"/>
        <v>15.1828387233277-1267.6475832074i</v>
      </c>
      <c r="K886" s="57" t="str">
        <f t="shared" si="256"/>
        <v>0.072718611205715-0.000789861699028649i</v>
      </c>
      <c r="L886" s="57" t="str">
        <f t="shared" si="257"/>
        <v>0.000125-20.5850458961637i</v>
      </c>
      <c r="M886" s="57" t="str">
        <f t="shared" si="258"/>
        <v>0.0015-9.92336862957921i</v>
      </c>
      <c r="N886" s="57">
        <f t="shared" si="259"/>
        <v>89.524638942266535</v>
      </c>
      <c r="O886" s="57">
        <f t="shared" si="260"/>
        <v>77.746524327039054</v>
      </c>
      <c r="P886" s="371">
        <f t="shared" si="261"/>
        <v>77.746524327039054</v>
      </c>
      <c r="Q886" s="371">
        <f t="shared" si="262"/>
        <v>-90.475361057733465</v>
      </c>
      <c r="R886" s="12">
        <f t="shared" si="263"/>
        <v>89.524638942266535</v>
      </c>
      <c r="S886" s="57">
        <f t="shared" si="264"/>
        <v>2.4374466195742187E-2</v>
      </c>
      <c r="T886" s="12">
        <f t="shared" si="247"/>
        <v>77.746524327039054</v>
      </c>
    </row>
    <row r="887" spans="1:20" x14ac:dyDescent="0.25">
      <c r="A887" s="57">
        <f t="shared" si="248"/>
        <v>153.73125516534427</v>
      </c>
      <c r="B887" s="12">
        <f t="shared" si="265"/>
        <v>24.467089167286009</v>
      </c>
      <c r="C887" s="57" t="str">
        <f t="shared" si="249"/>
        <v>-64.0061542982967-7685.35176679299i</v>
      </c>
      <c r="D887" s="57" t="str">
        <f t="shared" si="250"/>
        <v>3.89999997695755-1300.97191927448i</v>
      </c>
      <c r="E887" s="57" t="str">
        <f t="shared" si="251"/>
        <v>162.468024299803-0.0687488882381598i</v>
      </c>
      <c r="F887" s="57" t="str">
        <f t="shared" si="252"/>
        <v>3.8398398264585-2713.07083790968i</v>
      </c>
      <c r="G887" s="57" t="str">
        <f t="shared" si="253"/>
        <v>0.999999996515128-0.0000590328017777705i</v>
      </c>
      <c r="H887" s="57" t="str">
        <f t="shared" si="254"/>
        <v>165.001238085806+1.75020094781569i</v>
      </c>
      <c r="I887" s="57" t="str">
        <f t="shared" si="255"/>
        <v>15.1828391336896-1262.8486870635i</v>
      </c>
      <c r="K887" s="57" t="str">
        <f t="shared" si="256"/>
        <v>0.0727185452610692-0.000792862447568643i</v>
      </c>
      <c r="L887" s="57" t="str">
        <f t="shared" si="257"/>
        <v>0.000125-20.5071188445544i</v>
      </c>
      <c r="M887" s="57" t="str">
        <f t="shared" si="258"/>
        <v>0.0015-9.88580257977603i</v>
      </c>
      <c r="N887" s="57">
        <f t="shared" si="259"/>
        <v>89.52283280843254</v>
      </c>
      <c r="O887" s="57">
        <f t="shared" si="260"/>
        <v>77.713576229278743</v>
      </c>
      <c r="P887" s="371">
        <f t="shared" si="261"/>
        <v>77.713576229278743</v>
      </c>
      <c r="Q887" s="371">
        <f t="shared" si="262"/>
        <v>-90.47716719156746</v>
      </c>
      <c r="R887" s="12">
        <f t="shared" si="263"/>
        <v>89.52283280843254</v>
      </c>
      <c r="S887" s="57">
        <f t="shared" si="264"/>
        <v>2.4467089167286009E-2</v>
      </c>
      <c r="T887" s="12">
        <f t="shared" si="247"/>
        <v>77.713576229278743</v>
      </c>
    </row>
    <row r="888" spans="1:20" x14ac:dyDescent="0.25">
      <c r="A888" s="57">
        <f t="shared" si="248"/>
        <v>154.31543393497259</v>
      </c>
      <c r="B888" s="12">
        <f t="shared" si="265"/>
        <v>24.560064106121697</v>
      </c>
      <c r="C888" s="57" t="str">
        <f t="shared" si="249"/>
        <v>-64.0060847609798-7656.25217171987i</v>
      </c>
      <c r="D888" s="57" t="str">
        <f t="shared" si="250"/>
        <v>3.89999997678207-1296.04694317304i</v>
      </c>
      <c r="E888" s="57" t="str">
        <f t="shared" si="251"/>
        <v>162.46801278351-0.0690099860584138i</v>
      </c>
      <c r="F888" s="57" t="str">
        <f t="shared" si="252"/>
        <v>3.83983982635659-2702.80019887994i</v>
      </c>
      <c r="G888" s="57" t="str">
        <f t="shared" si="253"/>
        <v>0.999999996488593-0.0000592571264229536i</v>
      </c>
      <c r="H888" s="57" t="str">
        <f t="shared" si="254"/>
        <v>165.001247513183+1.75685175114235i</v>
      </c>
      <c r="I888" s="57" t="str">
        <f t="shared" si="255"/>
        <v>15.1828395471761-1258.06795742192i</v>
      </c>
      <c r="K888" s="57" t="str">
        <f t="shared" si="256"/>
        <v>0.0727184788144145-0.00079587459064752i</v>
      </c>
      <c r="L888" s="57" t="str">
        <f t="shared" si="257"/>
        <v>0.000125-20.4294867947344i</v>
      </c>
      <c r="M888" s="57" t="str">
        <f t="shared" si="258"/>
        <v>0.0015-9.84837874056194i</v>
      </c>
      <c r="N888" s="57">
        <f t="shared" si="259"/>
        <v>89.521019814015261</v>
      </c>
      <c r="O888" s="57">
        <f t="shared" si="260"/>
        <v>77.680628099003442</v>
      </c>
      <c r="P888" s="371">
        <f t="shared" si="261"/>
        <v>77.680628099003442</v>
      </c>
      <c r="Q888" s="371">
        <f t="shared" si="262"/>
        <v>-90.478980185984739</v>
      </c>
      <c r="R888" s="12">
        <f t="shared" si="263"/>
        <v>89.521019814015261</v>
      </c>
      <c r="S888" s="57">
        <f t="shared" si="264"/>
        <v>2.4560064106121698E-2</v>
      </c>
      <c r="T888" s="12">
        <f t="shared" si="247"/>
        <v>77.680628099003442</v>
      </c>
    </row>
    <row r="889" spans="1:20" x14ac:dyDescent="0.25">
      <c r="A889" s="57">
        <f t="shared" si="248"/>
        <v>154.90183258392548</v>
      </c>
      <c r="B889" s="12">
        <f t="shared" si="265"/>
        <v>24.65339234972496</v>
      </c>
      <c r="C889" s="57" t="str">
        <f t="shared" si="249"/>
        <v>-64.0060146943265-7627.26271441731i</v>
      </c>
      <c r="D889" s="57" t="str">
        <f t="shared" si="250"/>
        <v>3.8999999766053-1291.14061114201i</v>
      </c>
      <c r="E889" s="57" t="str">
        <f t="shared" si="251"/>
        <v>162.468001179552-0.0692720743575891i</v>
      </c>
      <c r="F889" s="57" t="str">
        <f t="shared" si="252"/>
        <v>3.83983982625394-2692.56844053849i</v>
      </c>
      <c r="G889" s="57" t="str">
        <f t="shared" si="253"/>
        <v>0.999999996461856-0.0000594823035017704i</v>
      </c>
      <c r="H889" s="57" t="str">
        <f t="shared" si="254"/>
        <v>165.001257012345+1.76352782797623i</v>
      </c>
      <c r="I889" s="57" t="str">
        <f t="shared" si="255"/>
        <v>15.1828399638112-1253.30532551029i</v>
      </c>
      <c r="K889" s="57" t="str">
        <f t="shared" si="256"/>
        <v>0.0727184118619299-0.0007988981714695i</v>
      </c>
      <c r="L889" s="57" t="str">
        <f t="shared" si="257"/>
        <v>0.000125-20.3521486299406i</v>
      </c>
      <c r="M889" s="57" t="str">
        <f t="shared" si="258"/>
        <v>0.0015-9.81109657358233i</v>
      </c>
      <c r="N889" s="57">
        <f t="shared" si="259"/>
        <v>89.519199932975724</v>
      </c>
      <c r="O889" s="57">
        <f t="shared" si="260"/>
        <v>77.647679935965598</v>
      </c>
      <c r="P889" s="371">
        <f t="shared" si="261"/>
        <v>77.647679935965598</v>
      </c>
      <c r="Q889" s="371">
        <f t="shared" si="262"/>
        <v>-90.480800067024276</v>
      </c>
      <c r="R889" s="12">
        <f t="shared" si="263"/>
        <v>89.519199932975724</v>
      </c>
      <c r="S889" s="57">
        <f t="shared" si="264"/>
        <v>2.465339234972496E-2</v>
      </c>
      <c r="T889" s="12">
        <f t="shared" si="247"/>
        <v>77.647679935965598</v>
      </c>
    </row>
    <row r="890" spans="1:20" x14ac:dyDescent="0.25">
      <c r="A890" s="57">
        <f t="shared" si="248"/>
        <v>155.49045954774442</v>
      </c>
      <c r="B890" s="12">
        <f t="shared" si="265"/>
        <v>24.747075240653917</v>
      </c>
      <c r="C890" s="57" t="str">
        <f t="shared" si="249"/>
        <v>-64.0059440943085-7598.38297786231i</v>
      </c>
      <c r="D890" s="57" t="str">
        <f t="shared" si="250"/>
        <v>3.89999997642716-1286.25285260213i</v>
      </c>
      <c r="E890" s="57" t="str">
        <f t="shared" si="251"/>
        <v>162.467989487265-0.0695351568801712i</v>
      </c>
      <c r="F890" s="57" t="str">
        <f t="shared" si="252"/>
        <v>3.8398398261505-2682.37541569799i</v>
      </c>
      <c r="G890" s="57" t="str">
        <f t="shared" si="253"/>
        <v>0.999999996434915-0.0000597083362534686i</v>
      </c>
      <c r="H890" s="57" t="str">
        <f t="shared" si="254"/>
        <v>165.001266583838+1.77022927436187i</v>
      </c>
      <c r="I890" s="57" t="str">
        <f t="shared" si="255"/>
        <v>15.1828403836187-1248.56072281651i</v>
      </c>
      <c r="K890" s="57" t="str">
        <f t="shared" si="256"/>
        <v>0.0727183443997652-0.000801933233401888i</v>
      </c>
      <c r="L890" s="57" t="str">
        <f t="shared" si="257"/>
        <v>0.000125-20.2751032376376i</v>
      </c>
      <c r="M890" s="57" t="str">
        <f t="shared" si="258"/>
        <v>0.0015-9.77395554252073i</v>
      </c>
      <c r="N890" s="57">
        <f t="shared" si="259"/>
        <v>89.5173731391763</v>
      </c>
      <c r="O890" s="57">
        <f t="shared" si="260"/>
        <v>77.614731739915769</v>
      </c>
      <c r="P890" s="371">
        <f t="shared" si="261"/>
        <v>77.614731739915769</v>
      </c>
      <c r="Q890" s="371">
        <f t="shared" si="262"/>
        <v>-90.4826268608237</v>
      </c>
      <c r="R890" s="12">
        <f t="shared" si="263"/>
        <v>89.5173731391763</v>
      </c>
      <c r="S890" s="57">
        <f t="shared" si="264"/>
        <v>2.4747075240653917E-2</v>
      </c>
      <c r="T890" s="12">
        <f t="shared" si="247"/>
        <v>77.614731739915769</v>
      </c>
    </row>
    <row r="891" spans="1:20" x14ac:dyDescent="0.25">
      <c r="A891" s="57">
        <f t="shared" si="248"/>
        <v>156.08132329402585</v>
      </c>
      <c r="B891" s="12">
        <f t="shared" si="265"/>
        <v>24.841114126568403</v>
      </c>
      <c r="C891" s="57" t="str">
        <f t="shared" si="249"/>
        <v>-64.0058729568651-7569.61254661025i</v>
      </c>
      <c r="D891" s="57" t="str">
        <f t="shared" si="250"/>
        <v>3.89999997624766-1281.38359724135i</v>
      </c>
      <c r="E891" s="57" t="str">
        <f t="shared" si="251"/>
        <v>162.467977705975-0.0697992373845914i</v>
      </c>
      <c r="F891" s="57" t="str">
        <f t="shared" si="252"/>
        <v>3.83983982604625-2672.22097772838i</v>
      </c>
      <c r="G891" s="57" t="str">
        <f t="shared" si="253"/>
        <v>0.999999996407768-0.0000599352279296047i</v>
      </c>
      <c r="H891" s="57" t="str">
        <f t="shared" si="254"/>
        <v>165.001276228214+1.77695618670882i</v>
      </c>
      <c r="I891" s="57" t="str">
        <f t="shared" si="255"/>
        <v>15.1828408066226-1243.83408108791i</v>
      </c>
      <c r="K891" s="57" t="str">
        <f t="shared" si="256"/>
        <v>0.0727182764240418-0.000804979819975708i</v>
      </c>
      <c r="L891" s="57" t="str">
        <f t="shared" si="257"/>
        <v>0.000125-20.1983495095015i</v>
      </c>
      <c r="M891" s="57" t="str">
        <f t="shared" si="258"/>
        <v>0.0015-9.73695511309101i</v>
      </c>
      <c r="N891" s="57">
        <f t="shared" si="259"/>
        <v>89.515539406380356</v>
      </c>
      <c r="O891" s="57">
        <f t="shared" si="260"/>
        <v>77.581783510602591</v>
      </c>
      <c r="P891" s="371">
        <f t="shared" si="261"/>
        <v>77.581783510602591</v>
      </c>
      <c r="Q891" s="371">
        <f t="shared" si="262"/>
        <v>-90.484460593619644</v>
      </c>
      <c r="R891" s="12">
        <f t="shared" si="263"/>
        <v>89.515539406380356</v>
      </c>
      <c r="S891" s="57">
        <f t="shared" si="264"/>
        <v>2.4841114126568403E-2</v>
      </c>
      <c r="T891" s="12">
        <f t="shared" si="247"/>
        <v>77.581783510602591</v>
      </c>
    </row>
    <row r="892" spans="1:20" x14ac:dyDescent="0.25">
      <c r="A892" s="57">
        <f t="shared" si="248"/>
        <v>156.67443232254314</v>
      </c>
      <c r="B892" s="12">
        <f t="shared" si="265"/>
        <v>24.935510360249364</v>
      </c>
      <c r="C892" s="57" t="str">
        <f t="shared" si="249"/>
        <v>-64.0058012779114-7540.9510067892i</v>
      </c>
      <c r="D892" s="57" t="str">
        <f t="shared" si="250"/>
        <v>3.89999997606679-1276.53277501382i</v>
      </c>
      <c r="E892" s="57" t="str">
        <f t="shared" si="251"/>
        <v>162.467965835007-0.0700643196434077i</v>
      </c>
      <c r="F892" s="57" t="str">
        <f t="shared" si="252"/>
        <v>3.83983982594122-2662.10498055468i</v>
      </c>
      <c r="G892" s="57" t="str">
        <f t="shared" si="253"/>
        <v>0.999999996380416-0.0000601629817940916i</v>
      </c>
      <c r="H892" s="57" t="str">
        <f t="shared" si="254"/>
        <v>165.001285946027+1.78370866179308i</v>
      </c>
      <c r="I892" s="57" t="str">
        <f t="shared" si="255"/>
        <v>15.1828412328478-1239.12533233015i</v>
      </c>
      <c r="K892" s="57" t="str">
        <f t="shared" si="256"/>
        <v>0.0727182079308511-0.000808037974886287i</v>
      </c>
      <c r="L892" s="57" t="str">
        <f t="shared" si="257"/>
        <v>0.000125-20.1218863414042i</v>
      </c>
      <c r="M892" s="57" t="str">
        <f t="shared" si="258"/>
        <v>0.0015-9.70009475302953i</v>
      </c>
      <c r="N892" s="57">
        <f t="shared" si="259"/>
        <v>89.513698708252008</v>
      </c>
      <c r="O892" s="57">
        <f t="shared" si="260"/>
        <v>77.548835247773141</v>
      </c>
      <c r="P892" s="371">
        <f t="shared" si="261"/>
        <v>77.548835247773141</v>
      </c>
      <c r="Q892" s="371">
        <f t="shared" si="262"/>
        <v>-90.486301291747992</v>
      </c>
      <c r="R892" s="12">
        <f t="shared" si="263"/>
        <v>89.513698708252008</v>
      </c>
      <c r="S892" s="57">
        <f t="shared" si="264"/>
        <v>2.4935510360249363E-2</v>
      </c>
      <c r="T892" s="12">
        <f t="shared" si="247"/>
        <v>77.548835247773141</v>
      </c>
    </row>
    <row r="893" spans="1:20" x14ac:dyDescent="0.25">
      <c r="A893" s="57">
        <f t="shared" si="248"/>
        <v>157.26979516536881</v>
      </c>
      <c r="B893" s="12">
        <f t="shared" si="265"/>
        <v>25.030265299618311</v>
      </c>
      <c r="C893" s="57" t="str">
        <f t="shared" si="249"/>
        <v>-64.0057290533226-7512.39794609323i</v>
      </c>
      <c r="D893" s="57" t="str">
        <f t="shared" si="250"/>
        <v>3.89999997588456-1271.70031613882i</v>
      </c>
      <c r="E893" s="57" t="str">
        <f t="shared" si="251"/>
        <v>162.467953873676-0.070330407443214i</v>
      </c>
      <c r="F893" s="57" t="str">
        <f t="shared" si="252"/>
        <v>3.83983982583537-2652.02727865484i</v>
      </c>
      <c r="G893" s="57" t="str">
        <f t="shared" si="253"/>
        <v>0.999999996352855-0.0000603916011232446i</v>
      </c>
      <c r="H893" s="57" t="str">
        <f t="shared" si="254"/>
        <v>165.001295737837+1.79048679675842i</v>
      </c>
      <c r="I893" s="57" t="str">
        <f t="shared" si="255"/>
        <v>15.1828416623183-1234.4344088063i</v>
      </c>
      <c r="K893" s="57" t="str">
        <f t="shared" si="256"/>
        <v>0.0727181389162549-0.000811107741993863i</v>
      </c>
      <c r="L893" s="57" t="str">
        <f t="shared" si="257"/>
        <v>0.000125-20.0457126333973i</v>
      </c>
      <c r="M893" s="57" t="str">
        <f t="shared" si="258"/>
        <v>0.0015-9.66337393208753i</v>
      </c>
      <c r="N893" s="57">
        <f t="shared" si="259"/>
        <v>89.5118510183556</v>
      </c>
      <c r="O893" s="57">
        <f t="shared" si="260"/>
        <v>77.515886951172035</v>
      </c>
      <c r="P893" s="371">
        <f t="shared" si="261"/>
        <v>77.515886951172035</v>
      </c>
      <c r="Q893" s="371">
        <f t="shared" si="262"/>
        <v>-90.4881489816444</v>
      </c>
      <c r="R893" s="12">
        <f t="shared" si="263"/>
        <v>89.5118510183556</v>
      </c>
      <c r="S893" s="57">
        <f t="shared" si="264"/>
        <v>2.5030265299618312E-2</v>
      </c>
      <c r="T893" s="12">
        <f t="shared" si="247"/>
        <v>77.515886951172035</v>
      </c>
    </row>
    <row r="894" spans="1:20" x14ac:dyDescent="0.25">
      <c r="A894" s="57">
        <f t="shared" si="248"/>
        <v>157.86742038699722</v>
      </c>
      <c r="B894" s="12">
        <f t="shared" si="265"/>
        <v>25.12538030775686</v>
      </c>
      <c r="C894" s="57" t="str">
        <f t="shared" si="249"/>
        <v>-64.0056562789497-7483.95295377729i</v>
      </c>
      <c r="D894" s="57" t="str">
        <f t="shared" si="250"/>
        <v>3.89999997570094-1266.88615109981i</v>
      </c>
      <c r="E894" s="57" t="str">
        <f t="shared" si="251"/>
        <v>162.467941821297-0.0705975045848483i</v>
      </c>
      <c r="F894" s="57" t="str">
        <f t="shared" si="252"/>
        <v>3.83983982572876-2641.98772705777i</v>
      </c>
      <c r="G894" s="57" t="str">
        <f t="shared" si="253"/>
        <v>0.999999996325083-0.0000606210892058295i</v>
      </c>
      <c r="H894" s="57" t="str">
        <f t="shared" si="254"/>
        <v>165.001305604206+1.79729068911782i</v>
      </c>
      <c r="I894" s="57" t="str">
        <f t="shared" si="255"/>
        <v>15.1828420950591-1229.76124303584i</v>
      </c>
      <c r="K894" s="57" t="str">
        <f t="shared" si="256"/>
        <v>0.072718069376285-0.000814189165324202i</v>
      </c>
      <c r="L894" s="57" t="str">
        <f t="shared" si="257"/>
        <v>0.000125-19.9698272896964i</v>
      </c>
      <c r="M894" s="57" t="str">
        <f t="shared" si="258"/>
        <v>0.0015-9.62679212202388i</v>
      </c>
      <c r="N894" s="57">
        <f t="shared" si="259"/>
        <v>89.509996310155429</v>
      </c>
      <c r="O894" s="57">
        <f t="shared" si="260"/>
        <v>77.482938620542399</v>
      </c>
      <c r="P894" s="371">
        <f t="shared" si="261"/>
        <v>77.482938620542399</v>
      </c>
      <c r="Q894" s="371">
        <f t="shared" si="262"/>
        <v>-90.490003689844571</v>
      </c>
      <c r="R894" s="12">
        <f t="shared" si="263"/>
        <v>89.509996310155429</v>
      </c>
      <c r="S894" s="57">
        <f t="shared" si="264"/>
        <v>2.5125380307756861E-2</v>
      </c>
      <c r="T894" s="12">
        <f t="shared" si="247"/>
        <v>77.482938620542399</v>
      </c>
    </row>
    <row r="895" spans="1:20" x14ac:dyDescent="0.25">
      <c r="A895" s="57">
        <f t="shared" si="248"/>
        <v>158.46731658446782</v>
      </c>
      <c r="B895" s="12">
        <f t="shared" si="265"/>
        <v>25.220856752926338</v>
      </c>
      <c r="C895" s="57" t="str">
        <f t="shared" si="249"/>
        <v>-64.0055829506043-7455.61562065059i</v>
      </c>
      <c r="D895" s="57" t="str">
        <f t="shared" si="250"/>
        <v>3.89999997551591-1262.0902106434i</v>
      </c>
      <c r="E895" s="57" t="str">
        <f t="shared" si="251"/>
        <v>162.467929677174-0.0708656148832419i</v>
      </c>
      <c r="F895" s="57" t="str">
        <f t="shared" si="252"/>
        <v>3.83983982562129-2631.98618134112i</v>
      </c>
      <c r="G895" s="57" t="str">
        <f t="shared" si="253"/>
        <v>0.999999996297101-0.0000608514493431089i</v>
      </c>
      <c r="H895" s="57" t="str">
        <f t="shared" si="254"/>
        <v>165.001315545702+1.8041204367549i</v>
      </c>
      <c r="I895" s="57" t="str">
        <f t="shared" si="255"/>
        <v>15.1828425310949-1225.10576779372i</v>
      </c>
      <c r="K895" s="57" t="str">
        <f t="shared" si="256"/>
        <v>0.0727179993069434-0.00081728228906923i</v>
      </c>
      <c r="L895" s="57" t="str">
        <f t="shared" si="257"/>
        <v>0.000125-19.8942292186655i</v>
      </c>
      <c r="M895" s="57" t="str">
        <f t="shared" si="258"/>
        <v>0.0015-9.59034879659678i</v>
      </c>
      <c r="N895" s="57">
        <f t="shared" si="259"/>
        <v>89.508134557015339</v>
      </c>
      <c r="O895" s="57">
        <f t="shared" si="260"/>
        <v>77.449990255625011</v>
      </c>
      <c r="P895" s="371">
        <f t="shared" si="261"/>
        <v>77.449990255625011</v>
      </c>
      <c r="Q895" s="371">
        <f t="shared" si="262"/>
        <v>-90.491865442984661</v>
      </c>
      <c r="R895" s="12">
        <f t="shared" si="263"/>
        <v>89.508134557015339</v>
      </c>
      <c r="S895" s="57">
        <f t="shared" si="264"/>
        <v>2.5220856752926339E-2</v>
      </c>
      <c r="T895" s="12">
        <f t="shared" si="247"/>
        <v>77.449990255625011</v>
      </c>
    </row>
    <row r="896" spans="1:20" x14ac:dyDescent="0.25">
      <c r="A896" s="57">
        <f t="shared" si="248"/>
        <v>159.06949238748879</v>
      </c>
      <c r="B896" s="12">
        <f t="shared" si="265"/>
        <v>25.31669600858746</v>
      </c>
      <c r="C896" s="57" t="str">
        <f t="shared" si="249"/>
        <v>-64.0055090640749-7427.38553907136i</v>
      </c>
      <c r="D896" s="57" t="str">
        <f t="shared" si="250"/>
        <v>3.89999997532947-1257.31242577839i</v>
      </c>
      <c r="E896" s="57" t="str">
        <f t="shared" si="251"/>
        <v>162.467917440612-0.0711347421677321i</v>
      </c>
      <c r="F896" s="57" t="str">
        <f t="shared" si="252"/>
        <v>3.83983982551302-2622.02249762932i</v>
      </c>
      <c r="G896" s="57" t="str">
        <f t="shared" si="253"/>
        <v>0.999999996268906-0.0000610826848488904i</v>
      </c>
      <c r="H896" s="57" t="str">
        <f t="shared" si="254"/>
        <v>165.001325562899+1.81097613792527i</v>
      </c>
      <c r="I896" s="57" t="str">
        <f t="shared" si="255"/>
        <v>15.182842970451-1220.46791610937i</v>
      </c>
      <c r="K896" s="57" t="str">
        <f t="shared" si="256"/>
        <v>0.0727179287042004-0.000820387157587613i</v>
      </c>
      <c r="L896" s="57" t="str">
        <f t="shared" si="257"/>
        <v>0.000125-19.8189173328009i</v>
      </c>
      <c r="M896" s="57" t="str">
        <f t="shared" si="258"/>
        <v>0.0015-9.55404343155685i</v>
      </c>
      <c r="N896" s="57">
        <f t="shared" si="259"/>
        <v>89.506265732198315</v>
      </c>
      <c r="O896" s="57">
        <f t="shared" si="260"/>
        <v>77.417041856159003</v>
      </c>
      <c r="P896" s="371">
        <f t="shared" si="261"/>
        <v>77.417041856159003</v>
      </c>
      <c r="Q896" s="371">
        <f t="shared" si="262"/>
        <v>-90.493734267801685</v>
      </c>
      <c r="R896" s="12">
        <f t="shared" si="263"/>
        <v>89.506265732198315</v>
      </c>
      <c r="S896" s="57">
        <f t="shared" si="264"/>
        <v>2.531669600858746E-2</v>
      </c>
      <c r="T896" s="12">
        <f t="shared" si="247"/>
        <v>77.417041856159003</v>
      </c>
    </row>
    <row r="897" spans="1:20" x14ac:dyDescent="0.25">
      <c r="A897" s="57">
        <f t="shared" si="248"/>
        <v>159.67395645856126</v>
      </c>
      <c r="B897" s="12">
        <f t="shared" si="265"/>
        <v>25.412899453420092</v>
      </c>
      <c r="C897" s="57" t="str">
        <f t="shared" si="249"/>
        <v>-64.0054346151106-7399.26230294049i</v>
      </c>
      <c r="D897" s="57" t="str">
        <f t="shared" si="250"/>
        <v>3.89999997514163-1252.55272777474i</v>
      </c>
      <c r="E897" s="57" t="str">
        <f t="shared" si="251"/>
        <v>162.467905110905-0.0714048902818284i</v>
      </c>
      <c r="F897" s="57" t="str">
        <f t="shared" si="252"/>
        <v>3.83983982540396-2612.09653259143i</v>
      </c>
      <c r="G897" s="57" t="str">
        <f t="shared" si="253"/>
        <v>0.999999996240495-0.0000613147990495742i</v>
      </c>
      <c r="H897" s="57" t="str">
        <f t="shared" si="254"/>
        <v>165.001335656372+1.817857891258i</v>
      </c>
      <c r="I897" s="57" t="str">
        <f t="shared" si="255"/>
        <v>15.1828434131525-1215.84762126574i</v>
      </c>
      <c r="K897" s="57" t="str">
        <f t="shared" si="256"/>
        <v>0.072717857563997-0.000823503815405434i</v>
      </c>
      <c r="L897" s="57" t="str">
        <f t="shared" si="257"/>
        <v>0.000125-19.7438905487157i</v>
      </c>
      <c r="M897" s="57" t="str">
        <f t="shared" si="258"/>
        <v>0.0015-9.51787550463928i</v>
      </c>
      <c r="N897" s="57">
        <f t="shared" si="259"/>
        <v>89.504389808866136</v>
      </c>
      <c r="O897" s="57">
        <f t="shared" si="260"/>
        <v>77.384093421881346</v>
      </c>
      <c r="P897" s="371">
        <f t="shared" si="261"/>
        <v>77.384093421881346</v>
      </c>
      <c r="Q897" s="371">
        <f t="shared" si="262"/>
        <v>-90.495610191133864</v>
      </c>
      <c r="R897" s="12">
        <f t="shared" si="263"/>
        <v>89.504389808866136</v>
      </c>
      <c r="S897" s="57">
        <f t="shared" si="264"/>
        <v>2.5412899453420092E-2</v>
      </c>
      <c r="T897" s="12">
        <f t="shared" si="247"/>
        <v>77.384093421881346</v>
      </c>
    </row>
    <row r="898" spans="1:20" x14ac:dyDescent="0.25">
      <c r="A898" s="57">
        <f t="shared" si="248"/>
        <v>160.28071749310382</v>
      </c>
      <c r="B898" s="12">
        <f t="shared" si="265"/>
        <v>25.509468471343091</v>
      </c>
      <c r="C898" s="57" t="str">
        <f t="shared" si="249"/>
        <v>-64.0053595994335-7371.24550769595i</v>
      </c>
      <c r="D898" s="57" t="str">
        <f t="shared" si="250"/>
        <v>3.89999997495234-1247.81104816258i</v>
      </c>
      <c r="E898" s="57" t="str">
        <f t="shared" si="251"/>
        <v>162.467892687346-0.0716760630835336i</v>
      </c>
      <c r="F898" s="57" t="str">
        <f t="shared" si="252"/>
        <v>3.83983982529401-2602.20814343909i</v>
      </c>
      <c r="G898" s="57" t="str">
        <f t="shared" si="253"/>
        <v>0.999999996211869-0.0000615477952842008i</v>
      </c>
      <c r="H898" s="57" t="str">
        <f t="shared" si="254"/>
        <v>165.001345826702+1.824765795757i</v>
      </c>
      <c r="I898" s="57" t="str">
        <f t="shared" si="255"/>
        <v>15.1828438592249-1211.24481679832i</v>
      </c>
      <c r="K898" s="57" t="str">
        <f t="shared" si="256"/>
        <v>0.0727177858822431-0.000826632307216769i</v>
      </c>
      <c r="L898" s="57" t="str">
        <f t="shared" si="257"/>
        <v>0.000125-19.6691477871247i</v>
      </c>
      <c r="M898" s="57" t="str">
        <f t="shared" si="258"/>
        <v>0.0015-9.48184449555617i</v>
      </c>
      <c r="N898" s="57">
        <f t="shared" si="259"/>
        <v>89.502506760078973</v>
      </c>
      <c r="O898" s="57">
        <f t="shared" si="260"/>
        <v>77.351144952527036</v>
      </c>
      <c r="P898" s="371">
        <f t="shared" si="261"/>
        <v>77.351144952527036</v>
      </c>
      <c r="Q898" s="371">
        <f t="shared" si="262"/>
        <v>-90.497493239921027</v>
      </c>
      <c r="R898" s="12">
        <f t="shared" si="263"/>
        <v>89.502506760078973</v>
      </c>
      <c r="S898" s="57">
        <f t="shared" si="264"/>
        <v>2.550946847134309E-2</v>
      </c>
      <c r="T898" s="12">
        <f t="shared" si="247"/>
        <v>77.351144952527036</v>
      </c>
    </row>
    <row r="899" spans="1:20" x14ac:dyDescent="0.25">
      <c r="A899" s="57">
        <f t="shared" si="248"/>
        <v>160.88978421957762</v>
      </c>
      <c r="B899" s="12">
        <f t="shared" si="265"/>
        <v>25.606404451534196</v>
      </c>
      <c r="C899" s="57" t="str">
        <f t="shared" si="249"/>
        <v>-64.0052840127314-7343.33475030698i</v>
      </c>
      <c r="D899" s="57" t="str">
        <f t="shared" si="250"/>
        <v>3.8999999747616-1243.08731873128i</v>
      </c>
      <c r="E899" s="57" t="str">
        <f t="shared" si="251"/>
        <v>162.46788016922-0.0719482644451557i</v>
      </c>
      <c r="F899" s="57" t="str">
        <f t="shared" si="252"/>
        <v>3.83983982518327-2592.35718792452i</v>
      </c>
      <c r="G899" s="57" t="str">
        <f t="shared" si="253"/>
        <v>0.999999996183024-0.0000617816769044987i</v>
      </c>
      <c r="H899" s="57" t="str">
        <f t="shared" si="254"/>
        <v>165.001356074474+1.83169995080249i</v>
      </c>
      <c r="I899" s="57" t="str">
        <f t="shared" si="255"/>
        <v>15.1828443086941-1206.65943649424i</v>
      </c>
      <c r="K899" s="57" t="str">
        <f t="shared" si="256"/>
        <v>0.0727177136548172-0.000829772677884344i</v>
      </c>
      <c r="L899" s="57" t="str">
        <f t="shared" si="257"/>
        <v>0.000125-19.5946879728279i</v>
      </c>
      <c r="M899" s="57" t="str">
        <f t="shared" si="258"/>
        <v>0.0015-9.44594988598939i</v>
      </c>
      <c r="N899" s="57">
        <f t="shared" si="259"/>
        <v>89.500616558795031</v>
      </c>
      <c r="O899" s="57">
        <f t="shared" si="260"/>
        <v>77.318196447829166</v>
      </c>
      <c r="P899" s="371">
        <f t="shared" si="261"/>
        <v>77.318196447829166</v>
      </c>
      <c r="Q899" s="371">
        <f t="shared" si="262"/>
        <v>-90.499383441204969</v>
      </c>
      <c r="R899" s="12">
        <f t="shared" si="263"/>
        <v>89.500616558795031</v>
      </c>
      <c r="S899" s="57">
        <f t="shared" si="264"/>
        <v>2.5606404451534195E-2</v>
      </c>
      <c r="T899" s="12">
        <f t="shared" si="247"/>
        <v>77.318196447829166</v>
      </c>
    </row>
    <row r="900" spans="1:20" x14ac:dyDescent="0.25">
      <c r="A900" s="57">
        <f t="shared" si="248"/>
        <v>161.50116539961201</v>
      </c>
      <c r="B900" s="12">
        <f t="shared" si="265"/>
        <v>25.703708788450026</v>
      </c>
      <c r="C900" s="57" t="str">
        <f t="shared" si="249"/>
        <v>-64.0052078506566-7315.52962926801i</v>
      </c>
      <c r="D900" s="57" t="str">
        <f t="shared" si="250"/>
        <v>3.89999997456944-1238.38147152839i</v>
      </c>
      <c r="E900" s="57" t="str">
        <f t="shared" si="251"/>
        <v>162.467867555807-0.0722214982535608i</v>
      </c>
      <c r="F900" s="57" t="str">
        <f t="shared" si="252"/>
        <v>3.83983982507166-2582.54352433843i</v>
      </c>
      <c r="G900" s="57" t="str">
        <f t="shared" si="253"/>
        <v>0.99999999615396-0.0000620164472749333i</v>
      </c>
      <c r="H900" s="57" t="str">
        <f t="shared" si="254"/>
        <v>165.001366400278+1.83866045615233i</v>
      </c>
      <c r="I900" s="57" t="str">
        <f t="shared" si="255"/>
        <v>15.1828447615856-1202.09141439126i</v>
      </c>
      <c r="K900" s="57" t="str">
        <f t="shared" si="256"/>
        <v>0.0727176408775664-0.000832924972440109i</v>
      </c>
      <c r="L900" s="57" t="str">
        <f t="shared" si="257"/>
        <v>0.000125-19.5205100346961i</v>
      </c>
      <c r="M900" s="57" t="str">
        <f t="shared" si="258"/>
        <v>0.0015-9.41019115958294i</v>
      </c>
      <c r="N900" s="57">
        <f t="shared" si="259"/>
        <v>89.498719177870186</v>
      </c>
      <c r="O900" s="57">
        <f t="shared" si="260"/>
        <v>77.285247907518595</v>
      </c>
      <c r="P900" s="371">
        <f t="shared" si="261"/>
        <v>77.285247907518595</v>
      </c>
      <c r="Q900" s="371">
        <f t="shared" si="262"/>
        <v>-90.501280822129814</v>
      </c>
      <c r="R900" s="12">
        <f t="shared" si="263"/>
        <v>89.498719177870186</v>
      </c>
      <c r="S900" s="57">
        <f t="shared" si="264"/>
        <v>2.5703708788450026E-2</v>
      </c>
      <c r="T900" s="12">
        <f t="shared" si="247"/>
        <v>77.285247907518595</v>
      </c>
    </row>
    <row r="901" spans="1:20" x14ac:dyDescent="0.25">
      <c r="A901" s="57">
        <f t="shared" si="248"/>
        <v>162.11486982813054</v>
      </c>
      <c r="B901" s="12">
        <f t="shared" si="265"/>
        <v>25.801382881846138</v>
      </c>
      <c r="C901" s="57" t="str">
        <f t="shared" si="249"/>
        <v>-64.0051311088337-7287.8297445933i</v>
      </c>
      <c r="D901" s="57" t="str">
        <f t="shared" si="250"/>
        <v>3.89999997437579-1233.69343885872i</v>
      </c>
      <c r="E901" s="57" t="str">
        <f t="shared" si="251"/>
        <v>162.467854846384-0.072495768410102i</v>
      </c>
      <c r="F901" s="57" t="str">
        <f t="shared" si="252"/>
        <v>3.83983982495919-2572.76701150794i</v>
      </c>
      <c r="G901" s="57" t="str">
        <f t="shared" si="253"/>
        <v>0.999999996124675-0.0000622521097727549i</v>
      </c>
      <c r="H901" s="57" t="str">
        <f t="shared" si="254"/>
        <v>165.001376804707+1.84564741194361i</v>
      </c>
      <c r="I901" s="57" t="str">
        <f t="shared" si="255"/>
        <v>15.1828452179257-1197.54068477683i</v>
      </c>
      <c r="K901" s="57" t="str">
        <f t="shared" si="256"/>
        <v>0.0727175675463063-0.000836089236085942i</v>
      </c>
      <c r="L901" s="57" t="str">
        <f t="shared" si="257"/>
        <v>0.000125-19.4466129056546i</v>
      </c>
      <c r="M901" s="57" t="str">
        <f t="shared" si="258"/>
        <v>0.0015-9.3745678019356i</v>
      </c>
      <c r="N901" s="57">
        <f t="shared" si="259"/>
        <v>89.496814590057539</v>
      </c>
      <c r="O901" s="57">
        <f t="shared" si="260"/>
        <v>77.252299331324338</v>
      </c>
      <c r="P901" s="371">
        <f t="shared" si="261"/>
        <v>77.252299331324338</v>
      </c>
      <c r="Q901" s="371">
        <f t="shared" si="262"/>
        <v>-90.503185409942461</v>
      </c>
      <c r="R901" s="12">
        <f t="shared" si="263"/>
        <v>89.496814590057539</v>
      </c>
      <c r="S901" s="57">
        <f t="shared" si="264"/>
        <v>2.5801382881846139E-2</v>
      </c>
      <c r="T901" s="12">
        <f t="shared" si="247"/>
        <v>77.252299331324338</v>
      </c>
    </row>
    <row r="902" spans="1:20" x14ac:dyDescent="0.25">
      <c r="A902" s="57">
        <f t="shared" si="248"/>
        <v>162.73090633347746</v>
      </c>
      <c r="B902" s="12">
        <f t="shared" si="265"/>
        <v>25.899428136797155</v>
      </c>
      <c r="C902" s="57" t="str">
        <f t="shared" si="249"/>
        <v>-64.0050537828477-7260.2346978108i</v>
      </c>
      <c r="D902" s="57" t="str">
        <f t="shared" si="250"/>
        <v>3.8999999741807-1229.02315328335i</v>
      </c>
      <c r="E902" s="57" t="str">
        <f t="shared" si="251"/>
        <v>162.467842040219-0.0727710788306877i</v>
      </c>
      <c r="F902" s="57" t="str">
        <f t="shared" si="252"/>
        <v>3.83983982484591-2563.02750879468i</v>
      </c>
      <c r="G902" s="57" t="str">
        <f t="shared" si="253"/>
        <v>0.999999996095166-0.0000624886677880476i</v>
      </c>
      <c r="H902" s="57" t="str">
        <f t="shared" si="254"/>
        <v>165.001387288363+1.85266091869394i</v>
      </c>
      <c r="I902" s="57" t="str">
        <f t="shared" si="255"/>
        <v>15.1828456777406-1193.00718218722i</v>
      </c>
      <c r="K902" s="57" t="str">
        <f t="shared" si="256"/>
        <v>0.0727174936568204-0.00083926551419421i</v>
      </c>
      <c r="L902" s="57" t="str">
        <f t="shared" si="257"/>
        <v>0.000125-19.3729955226685i</v>
      </c>
      <c r="M902" s="57" t="str">
        <f t="shared" si="258"/>
        <v>0.0015-9.33907930059337i</v>
      </c>
      <c r="N902" s="57">
        <f t="shared" si="259"/>
        <v>89.494902768007051</v>
      </c>
      <c r="O902" s="57">
        <f t="shared" si="260"/>
        <v>77.21935071897316</v>
      </c>
      <c r="P902" s="371">
        <f t="shared" si="261"/>
        <v>77.21935071897316</v>
      </c>
      <c r="Q902" s="371">
        <f t="shared" si="262"/>
        <v>-90.505097231992949</v>
      </c>
      <c r="R902" s="12">
        <f t="shared" si="263"/>
        <v>89.494902768007051</v>
      </c>
      <c r="S902" s="57">
        <f t="shared" si="264"/>
        <v>2.5899428136797156E-2</v>
      </c>
      <c r="T902" s="12">
        <f t="shared" si="247"/>
        <v>77.21935071897316</v>
      </c>
    </row>
    <row r="903" spans="1:20" x14ac:dyDescent="0.25">
      <c r="A903" s="57">
        <f t="shared" si="248"/>
        <v>163.34928377754466</v>
      </c>
      <c r="B903" s="12">
        <f t="shared" si="265"/>
        <v>25.997845963716983</v>
      </c>
      <c r="C903" s="57" t="str">
        <f t="shared" si="249"/>
        <v>-64.004975868255-7232.74409195659i</v>
      </c>
      <c r="D903" s="57" t="str">
        <f t="shared" si="250"/>
        <v>3.89999997398407-1224.37054761865i</v>
      </c>
      <c r="E903" s="57" t="str">
        <f t="shared" si="251"/>
        <v>162.467829136573-0.0730474334458652i</v>
      </c>
      <c r="F903" s="57" t="str">
        <f t="shared" si="252"/>
        <v>3.83983982473172-2553.32487609257i</v>
      </c>
      <c r="G903" s="57" t="str">
        <f t="shared" si="253"/>
        <v>0.999999996065433-0.000062726124723777i</v>
      </c>
      <c r="H903" s="57" t="str">
        <f t="shared" si="254"/>
        <v>165.001397851845+1.85970107730303i</v>
      </c>
      <c r="I903" s="57" t="str">
        <f t="shared" si="255"/>
        <v>15.1828461410567-1188.49084140642i</v>
      </c>
      <c r="K903" s="57" t="str">
        <f t="shared" si="256"/>
        <v>0.0727174192048613-0.00084245385230848i</v>
      </c>
      <c r="L903" s="57" t="str">
        <f t="shared" si="257"/>
        <v>0.000125-19.2996568267269i</v>
      </c>
      <c r="M903" s="57" t="str">
        <f t="shared" si="258"/>
        <v>0.0015-9.30372514504223i</v>
      </c>
      <c r="N903" s="57">
        <f t="shared" si="259"/>
        <v>89.492983684265198</v>
      </c>
      <c r="O903" s="57">
        <f t="shared" si="260"/>
        <v>77.186402070189772</v>
      </c>
      <c r="P903" s="371">
        <f t="shared" si="261"/>
        <v>77.186402070189772</v>
      </c>
      <c r="Q903" s="371">
        <f t="shared" si="262"/>
        <v>-90.507016315734802</v>
      </c>
      <c r="R903" s="12">
        <f t="shared" si="263"/>
        <v>89.492983684265198</v>
      </c>
      <c r="S903" s="57">
        <f t="shared" si="264"/>
        <v>2.5997845963716983E-2</v>
      </c>
      <c r="T903" s="12">
        <f t="shared" si="247"/>
        <v>77.186402070189772</v>
      </c>
    </row>
    <row r="904" spans="1:20" x14ac:dyDescent="0.25">
      <c r="A904" s="57">
        <f t="shared" si="248"/>
        <v>163.97001105589933</v>
      </c>
      <c r="B904" s="12">
        <f t="shared" si="265"/>
        <v>26.096637778379108</v>
      </c>
      <c r="C904" s="57" t="str">
        <f t="shared" si="249"/>
        <v>-64.0048973605797-7205.35753156957i</v>
      </c>
      <c r="D904" s="57" t="str">
        <f t="shared" si="250"/>
        <v>3.899999973786-1219.73555493534i</v>
      </c>
      <c r="E904" s="57" t="str">
        <f t="shared" si="251"/>
        <v>162.467816134711-0.0733248362009049i</v>
      </c>
      <c r="F904" s="57" t="str">
        <f t="shared" si="252"/>
        <v>3.8398398246167-2543.65897382604i</v>
      </c>
      <c r="G904" s="57" t="str">
        <f t="shared" si="253"/>
        <v>0.999999996035474-0.000062964483995841i</v>
      </c>
      <c r="H904" s="57" t="str">
        <f t="shared" si="254"/>
        <v>165.001408495764+1.86676798905403i</v>
      </c>
      <c r="I904" s="57" t="str">
        <f t="shared" si="255"/>
        <v>15.1828466079009-1183.99159746539i</v>
      </c>
      <c r="K904" s="57" t="str">
        <f t="shared" si="256"/>
        <v>0.0727173441861476-0.000845654296144066i</v>
      </c>
      <c r="L904" s="57" t="str">
        <f t="shared" si="257"/>
        <v>0.000125-19.2265957628281i</v>
      </c>
      <c r="M904" s="57" t="str">
        <f t="shared" si="258"/>
        <v>0.0015-9.26850482670071i</v>
      </c>
      <c r="N904" s="57">
        <f t="shared" si="259"/>
        <v>89.491057311274488</v>
      </c>
      <c r="O904" s="57">
        <f t="shared" si="260"/>
        <v>77.153453384697229</v>
      </c>
      <c r="P904" s="371">
        <f t="shared" si="261"/>
        <v>77.153453384697229</v>
      </c>
      <c r="Q904" s="371">
        <f t="shared" si="262"/>
        <v>-90.508942688725512</v>
      </c>
      <c r="R904" s="12">
        <f t="shared" si="263"/>
        <v>89.491057311274488</v>
      </c>
      <c r="S904" s="57">
        <f t="shared" si="264"/>
        <v>2.6096637778379107E-2</v>
      </c>
      <c r="T904" s="12">
        <f t="shared" si="247"/>
        <v>77.153453384697229</v>
      </c>
    </row>
    <row r="905" spans="1:20" x14ac:dyDescent="0.25">
      <c r="A905" s="57">
        <f t="shared" si="248"/>
        <v>164.59309709791177</v>
      </c>
      <c r="B905" s="12">
        <f t="shared" si="265"/>
        <v>26.19580500193695</v>
      </c>
      <c r="C905" s="57" t="str">
        <f t="shared" si="249"/>
        <v>-64.004818255301-7178.07462268459i</v>
      </c>
      <c r="D905" s="57" t="str">
        <f t="shared" si="250"/>
        <v>3.89999997358639-1215.11810855747i</v>
      </c>
      <c r="E905" s="57" t="str">
        <f t="shared" si="251"/>
        <v>162.467803033878-0.0736032910557156i</v>
      </c>
      <c r="F905" s="57" t="str">
        <f t="shared" si="252"/>
        <v>3.83983982450077-2534.0296629478i</v>
      </c>
      <c r="G905" s="57" t="str">
        <f t="shared" si="253"/>
        <v>0.999999996005286-0.0000632037490331172i</v>
      </c>
      <c r="H905" s="57" t="str">
        <f t="shared" si="254"/>
        <v>165.001419220732+1.87386175561503i</v>
      </c>
      <c r="I905" s="57" t="str">
        <f t="shared" si="255"/>
        <v>15.1828470782997-1179.50938564099i</v>
      </c>
      <c r="K905" s="57" t="str">
        <f t="shared" si="256"/>
        <v>0.0727172685963665-0.000848866891588719i</v>
      </c>
      <c r="L905" s="57" t="str">
        <f t="shared" si="257"/>
        <v>0.000125-19.1538112799643i</v>
      </c>
      <c r="M905" s="57" t="str">
        <f t="shared" si="258"/>
        <v>0.0015-9.23341783891286i</v>
      </c>
      <c r="N905" s="57">
        <f t="shared" si="259"/>
        <v>89.489123621373253</v>
      </c>
      <c r="O905" s="57">
        <f t="shared" si="260"/>
        <v>77.120504662215581</v>
      </c>
      <c r="P905" s="371">
        <f t="shared" si="261"/>
        <v>77.120504662215581</v>
      </c>
      <c r="Q905" s="371">
        <f t="shared" si="262"/>
        <v>-90.510876378626747</v>
      </c>
      <c r="R905" s="12">
        <f t="shared" si="263"/>
        <v>89.489123621373253</v>
      </c>
      <c r="S905" s="57">
        <f t="shared" si="264"/>
        <v>2.619580500193695E-2</v>
      </c>
      <c r="T905" s="12">
        <f t="shared" si="247"/>
        <v>77.120504662215581</v>
      </c>
    </row>
    <row r="906" spans="1:20" x14ac:dyDescent="0.25">
      <c r="A906" s="57">
        <f t="shared" si="248"/>
        <v>165.21855086688382</v>
      </c>
      <c r="B906" s="12">
        <f t="shared" si="265"/>
        <v>26.295349060944311</v>
      </c>
      <c r="C906" s="57" t="str">
        <f t="shared" si="249"/>
        <v>-64.0047385478796-7150.89497282842i</v>
      </c>
      <c r="D906" s="57" t="str">
        <f t="shared" si="250"/>
        <v>3.89999997338526-1210.51814206154i</v>
      </c>
      <c r="E906" s="57" t="str">
        <f t="shared" si="251"/>
        <v>162.467789833328-0.0738828019851198i</v>
      </c>
      <c r="F906" s="57" t="str">
        <f t="shared" si="252"/>
        <v>3.83983982438397-2524.43680493701i</v>
      </c>
      <c r="G906" s="57" t="str">
        <f t="shared" si="253"/>
        <v>0.999999995974869-0.0000634439232775133i</v>
      </c>
      <c r="H906" s="57" t="str">
        <f t="shared" si="254"/>
        <v>165.001430027365+1.88098247904056i</v>
      </c>
      <c r="I906" s="57" t="str">
        <f t="shared" si="255"/>
        <v>15.1828475522804-1175.04414145508i</v>
      </c>
      <c r="K906" s="57" t="str">
        <f t="shared" si="256"/>
        <v>0.072717192431172-0.000852091684703279i</v>
      </c>
      <c r="L906" s="57" t="str">
        <f t="shared" si="257"/>
        <v>0.000125-19.0813023311061i</v>
      </c>
      <c r="M906" s="57" t="str">
        <f t="shared" si="258"/>
        <v>0.0015-9.19846367694045i</v>
      </c>
      <c r="N906" s="57">
        <f t="shared" si="259"/>
        <v>89.487182586795001</v>
      </c>
      <c r="O906" s="57">
        <f t="shared" si="260"/>
        <v>77.087555902463748</v>
      </c>
      <c r="P906" s="371">
        <f t="shared" si="261"/>
        <v>77.087555902463748</v>
      </c>
      <c r="Q906" s="371">
        <f t="shared" si="262"/>
        <v>-90.512817413204999</v>
      </c>
      <c r="R906" s="12">
        <f t="shared" si="263"/>
        <v>89.487182586795001</v>
      </c>
      <c r="S906" s="57">
        <f t="shared" si="264"/>
        <v>2.6295349060944311E-2</v>
      </c>
      <c r="T906" s="12">
        <f t="shared" si="247"/>
        <v>77.087555902463748</v>
      </c>
    </row>
    <row r="907" spans="1:20" x14ac:dyDescent="0.25">
      <c r="A907" s="57">
        <f t="shared" si="248"/>
        <v>165.84638136017799</v>
      </c>
      <c r="B907" s="12">
        <f t="shared" si="265"/>
        <v>26.3952713873759</v>
      </c>
      <c r="C907" s="57" t="str">
        <f t="shared" si="249"/>
        <v>-64.0046582337289-7123.8181910126i</v>
      </c>
      <c r="D907" s="57" t="str">
        <f t="shared" si="250"/>
        <v>3.8999999731826-1205.93558927548i</v>
      </c>
      <c r="E907" s="57" t="str">
        <f t="shared" si="251"/>
        <v>162.467776532297-0.07416337297863i</v>
      </c>
      <c r="F907" s="57" t="str">
        <f t="shared" si="252"/>
        <v>3.83983982426629-2514.88026179717i</v>
      </c>
      <c r="G907" s="57" t="str">
        <f t="shared" si="253"/>
        <v>0.999999995944219-0.000063685010184016i</v>
      </c>
      <c r="H907" s="57" t="str">
        <f t="shared" si="254"/>
        <v>165.001440916285+1.88813026177305i</v>
      </c>
      <c r="I907" s="57" t="str">
        <f t="shared" si="255"/>
        <v>15.1828480298703-1170.59580067364i</v>
      </c>
      <c r="K907" s="57" t="str">
        <f t="shared" si="256"/>
        <v>0.0727171156861854-0.000855328721722304i</v>
      </c>
      <c r="L907" s="57" t="str">
        <f t="shared" si="257"/>
        <v>0.000125-19.0090678731879i</v>
      </c>
      <c r="M907" s="57" t="str">
        <f t="shared" si="258"/>
        <v>0.0015-9.16364183795626i</v>
      </c>
      <c r="N907" s="57">
        <f t="shared" si="259"/>
        <v>89.485234179668282</v>
      </c>
      <c r="O907" s="57">
        <f t="shared" si="260"/>
        <v>77.054607105157714</v>
      </c>
      <c r="P907" s="371">
        <f t="shared" si="261"/>
        <v>77.054607105157714</v>
      </c>
      <c r="Q907" s="371">
        <f t="shared" si="262"/>
        <v>-90.514765820331718</v>
      </c>
      <c r="R907" s="12">
        <f t="shared" si="263"/>
        <v>89.485234179668282</v>
      </c>
      <c r="S907" s="57">
        <f t="shared" si="264"/>
        <v>2.63952713873759E-2</v>
      </c>
      <c r="T907" s="12">
        <f t="shared" si="247"/>
        <v>77.054607105157714</v>
      </c>
    </row>
    <row r="908" spans="1:20" x14ac:dyDescent="0.25">
      <c r="A908" s="57">
        <f t="shared" si="248"/>
        <v>166.47659760934667</v>
      </c>
      <c r="B908" s="12">
        <f t="shared" si="265"/>
        <v>26.495573418647929</v>
      </c>
      <c r="C908" s="57" t="str">
        <f t="shared" si="249"/>
        <v>-64.0045773082323-7096.8438877288i</v>
      </c>
      <c r="D908" s="57" t="str">
        <f t="shared" si="250"/>
        <v>3.89999997297839-1201.37038427774i</v>
      </c>
      <c r="E908" s="57" t="str">
        <f t="shared" si="251"/>
        <v>162.467763130022-0.0744450080407644i</v>
      </c>
      <c r="F908" s="57" t="str">
        <f t="shared" si="252"/>
        <v>3.8398398241477-2505.3598960542i</v>
      </c>
      <c r="G908" s="57" t="str">
        <f t="shared" si="253"/>
        <v>0.999999995913337-0.0000639270132207409i</v>
      </c>
      <c r="H908" s="57" t="str">
        <f t="shared" si="254"/>
        <v>165.001451888119+1.8953052066442i</v>
      </c>
      <c r="I908" s="57" t="str">
        <f t="shared" si="255"/>
        <v>15.1828485110967-1166.16429930579i</v>
      </c>
      <c r="K908" s="57" t="str">
        <f t="shared" si="256"/>
        <v>0.072717038356994-0.000858578049054663i</v>
      </c>
      <c r="L908" s="57" t="str">
        <f t="shared" si="257"/>
        <v>0.000125-18.937106867093i</v>
      </c>
      <c r="M908" s="57" t="str">
        <f t="shared" si="258"/>
        <v>0.0015-9.12895182103632i</v>
      </c>
      <c r="N908" s="57">
        <f t="shared" si="259"/>
        <v>89.483278372016073</v>
      </c>
      <c r="O908" s="57">
        <f t="shared" si="260"/>
        <v>77.021658270011784</v>
      </c>
      <c r="P908" s="371">
        <f t="shared" si="261"/>
        <v>77.021658270011784</v>
      </c>
      <c r="Q908" s="371">
        <f t="shared" si="262"/>
        <v>-90.516721627983927</v>
      </c>
      <c r="R908" s="12">
        <f t="shared" si="263"/>
        <v>89.483278372016073</v>
      </c>
      <c r="S908" s="57">
        <f t="shared" si="264"/>
        <v>2.649557341864793E-2</v>
      </c>
      <c r="T908" s="12">
        <f t="shared" si="247"/>
        <v>77.021658270011784</v>
      </c>
    </row>
    <row r="909" spans="1:20" x14ac:dyDescent="0.25">
      <c r="A909" s="57">
        <f t="shared" si="248"/>
        <v>167.10920868026218</v>
      </c>
      <c r="B909" s="12">
        <f t="shared" si="265"/>
        <v>26.596256597638792</v>
      </c>
      <c r="C909" s="57" t="str">
        <f t="shared" si="249"/>
        <v>-64.0044957667418-7069.97167494293i</v>
      </c>
      <c r="D909" s="57" t="str">
        <f t="shared" si="250"/>
        <v>3.89999997277265-1196.82246139631i</v>
      </c>
      <c r="E909" s="57" t="str">
        <f t="shared" si="251"/>
        <v>162.467749625735-0.0747277111909646i</v>
      </c>
      <c r="F909" s="57" t="str">
        <f t="shared" si="252"/>
        <v>3.83983982402823-2495.87557075445i</v>
      </c>
      <c r="G909" s="57" t="str">
        <f t="shared" si="253"/>
        <v>0.999999995882219-0.000064169935868983i</v>
      </c>
      <c r="H909" s="57" t="str">
        <f t="shared" si="254"/>
        <v>165.001462943497+1.90250741687663i</v>
      </c>
      <c r="I909" s="57" t="str">
        <f t="shared" si="255"/>
        <v>15.1828489959875-1161.74957360288i</v>
      </c>
      <c r="K909" s="57" t="str">
        <f t="shared" si="256"/>
        <v>0.0727169604391524-0.000861839713284291i</v>
      </c>
      <c r="L909" s="57" t="str">
        <f t="shared" si="257"/>
        <v>0.000125-18.8654182776379i</v>
      </c>
      <c r="M909" s="57" t="str">
        <f t="shared" si="258"/>
        <v>0.0015-9.09439312715309i</v>
      </c>
      <c r="N909" s="57">
        <f t="shared" si="259"/>
        <v>89.481315135755523</v>
      </c>
      <c r="O909" s="57">
        <f t="shared" si="260"/>
        <v>76.988709396738074</v>
      </c>
      <c r="P909" s="371">
        <f t="shared" si="261"/>
        <v>76.988709396738074</v>
      </c>
      <c r="Q909" s="371">
        <f t="shared" si="262"/>
        <v>-90.518684864244477</v>
      </c>
      <c r="R909" s="12">
        <f t="shared" si="263"/>
        <v>89.481315135755523</v>
      </c>
      <c r="S909" s="57">
        <f t="shared" si="264"/>
        <v>2.6596256597638791E-2</v>
      </c>
      <c r="T909" s="12">
        <f t="shared" si="247"/>
        <v>76.988709396738074</v>
      </c>
    </row>
    <row r="910" spans="1:20" x14ac:dyDescent="0.25">
      <c r="A910" s="57">
        <f t="shared" si="248"/>
        <v>167.74422367324718</v>
      </c>
      <c r="B910" s="12">
        <f t="shared" si="265"/>
        <v>26.69732237270982</v>
      </c>
      <c r="C910" s="57" t="str">
        <f t="shared" si="249"/>
        <v>-64.0044136045643-7043.20116608906i</v>
      </c>
      <c r="D910" s="57" t="str">
        <f t="shared" si="250"/>
        <v>3.89999997256533-1192.29175520778i</v>
      </c>
      <c r="E910" s="57" t="str">
        <f t="shared" si="251"/>
        <v>162.467736018657-0.0750114864636443i</v>
      </c>
      <c r="F910" s="57" t="str">
        <f t="shared" si="252"/>
        <v>3.83983982390783-2486.42714946271i</v>
      </c>
      <c r="G910" s="57" t="str">
        <f t="shared" si="253"/>
        <v>0.999999995850865-0.0000644137816232654i</v>
      </c>
      <c r="H910" s="57" t="str">
        <f t="shared" si="254"/>
        <v>165.001474083059+1.90973699608522i</v>
      </c>
      <c r="I910" s="57" t="str">
        <f t="shared" si="255"/>
        <v>15.1828494845705-1157.35156005763i</v>
      </c>
      <c r="K910" s="57" t="str">
        <f t="shared" si="256"/>
        <v>0.0727168819281799-0.000865113761170709i</v>
      </c>
      <c r="L910" s="57" t="str">
        <f t="shared" si="257"/>
        <v>0.000125-18.7940010735584i</v>
      </c>
      <c r="M910" s="57" t="str">
        <f t="shared" si="258"/>
        <v>0.0015-9.05996525916827i</v>
      </c>
      <c r="N910" s="57">
        <f t="shared" si="259"/>
        <v>89.479344442697538</v>
      </c>
      <c r="O910" s="57">
        <f t="shared" si="260"/>
        <v>76.955760485045985</v>
      </c>
      <c r="P910" s="371">
        <f t="shared" si="261"/>
        <v>76.955760485045985</v>
      </c>
      <c r="Q910" s="371">
        <f t="shared" si="262"/>
        <v>-90.520655557302462</v>
      </c>
      <c r="R910" s="12">
        <f t="shared" si="263"/>
        <v>89.479344442697538</v>
      </c>
      <c r="S910" s="57">
        <f t="shared" si="264"/>
        <v>2.669732237270982E-2</v>
      </c>
      <c r="T910" s="12">
        <f t="shared" si="247"/>
        <v>76.955760485045985</v>
      </c>
    </row>
    <row r="911" spans="1:20" x14ac:dyDescent="0.25">
      <c r="A911" s="57">
        <f t="shared" si="248"/>
        <v>168.38165172320555</v>
      </c>
      <c r="B911" s="12">
        <f t="shared" si="265"/>
        <v>26.79877219772612</v>
      </c>
      <c r="C911" s="57" t="str">
        <f t="shared" si="249"/>
        <v>-64.0043308169802-7016.53197606484i</v>
      </c>
      <c r="D911" s="57" t="str">
        <f t="shared" si="250"/>
        <v>3.89999997235642-1187.77820053643i</v>
      </c>
      <c r="E911" s="57" t="str">
        <f t="shared" si="251"/>
        <v>162.467722308007-0.0752963379082645i</v>
      </c>
      <c r="F911" s="57" t="str">
        <f t="shared" si="252"/>
        <v>3.8398398237865-2477.01449626025i</v>
      </c>
      <c r="G911" s="57" t="str">
        <f t="shared" si="253"/>
        <v>0.999999995819271-0.000064658553991391i</v>
      </c>
      <c r="H911" s="57" t="str">
        <f t="shared" si="254"/>
        <v>165.001485307442+1.91699404827869i</v>
      </c>
      <c r="I911" s="57" t="str">
        <f t="shared" si="255"/>
        <v>15.1828499768736-1152.9701954031i</v>
      </c>
      <c r="K911" s="57" t="str">
        <f t="shared" si="256"/>
        <v>0.072716802819564-0.000868400239649814i</v>
      </c>
      <c r="L911" s="57" t="str">
        <f t="shared" si="257"/>
        <v>0.000125-18.722854227494i</v>
      </c>
      <c r="M911" s="57" t="str">
        <f t="shared" si="258"/>
        <v>0.0015-9.02566772182538i</v>
      </c>
      <c r="N911" s="57">
        <f t="shared" si="259"/>
        <v>89.477366264546319</v>
      </c>
      <c r="O911" s="57">
        <f t="shared" si="260"/>
        <v>76.922811534643373</v>
      </c>
      <c r="P911" s="371">
        <f t="shared" si="261"/>
        <v>76.922811534643373</v>
      </c>
      <c r="Q911" s="371">
        <f t="shared" si="262"/>
        <v>-90.522633735453681</v>
      </c>
      <c r="R911" s="12">
        <f t="shared" si="263"/>
        <v>89.477366264546319</v>
      </c>
      <c r="S911" s="57">
        <f t="shared" si="264"/>
        <v>2.6798772197726119E-2</v>
      </c>
      <c r="T911" s="12">
        <f t="shared" si="247"/>
        <v>76.922811534643373</v>
      </c>
    </row>
    <row r="912" spans="1:20" x14ac:dyDescent="0.25">
      <c r="A912" s="57">
        <f t="shared" si="248"/>
        <v>169.02150199975372</v>
      </c>
      <c r="B912" s="12">
        <f t="shared" si="265"/>
        <v>26.90060753207748</v>
      </c>
      <c r="C912" s="57" t="str">
        <f t="shared" si="249"/>
        <v>-64.00424739923-6989.96372122515i</v>
      </c>
      <c r="D912" s="57" t="str">
        <f t="shared" si="250"/>
        <v>3.89999997214593-1183.28173245327i</v>
      </c>
      <c r="E912" s="57" t="str">
        <f t="shared" si="251"/>
        <v>162.467708492996-0.0755822695893956i</v>
      </c>
      <c r="F912" s="57" t="str">
        <f t="shared" si="252"/>
        <v>3.83983982366427-2467.63747574293i</v>
      </c>
      <c r="G912" s="57" t="str">
        <f t="shared" si="253"/>
        <v>0.999999995787437-0.0000649042564944922i</v>
      </c>
      <c r="H912" s="57" t="str">
        <f t="shared" si="254"/>
        <v>165.001496617294+1.9242786778611i</v>
      </c>
      <c r="I912" s="57" t="str">
        <f t="shared" si="255"/>
        <v>15.1828504729256-1148.60541661193i</v>
      </c>
      <c r="K912" s="57" t="str">
        <f t="shared" si="256"/>
        <v>0.0727167231087557-0.000871699195834429i</v>
      </c>
      <c r="L912" s="57" t="str">
        <f t="shared" si="257"/>
        <v>0.000125-18.6519767159733i</v>
      </c>
      <c r="M912" s="57" t="str">
        <f t="shared" si="258"/>
        <v>0.0015-8.99150002174273i</v>
      </c>
      <c r="N912" s="57">
        <f t="shared" si="259"/>
        <v>89.475380572899027</v>
      </c>
      <c r="O912" s="57">
        <f t="shared" si="260"/>
        <v>76.889862545235516</v>
      </c>
      <c r="P912" s="371">
        <f t="shared" si="261"/>
        <v>76.889862545235516</v>
      </c>
      <c r="Q912" s="371">
        <f t="shared" si="262"/>
        <v>-90.524619427100973</v>
      </c>
      <c r="R912" s="12">
        <f t="shared" si="263"/>
        <v>89.475380572899027</v>
      </c>
      <c r="S912" s="57">
        <f t="shared" si="264"/>
        <v>2.6900607532077479E-2</v>
      </c>
      <c r="T912" s="12">
        <f t="shared" si="247"/>
        <v>76.889862545235516</v>
      </c>
    </row>
    <row r="913" spans="1:20" x14ac:dyDescent="0.25">
      <c r="A913" s="57">
        <f t="shared" si="248"/>
        <v>169.66378370735279</v>
      </c>
      <c r="B913" s="12">
        <f t="shared" si="265"/>
        <v>27.002829840699373</v>
      </c>
      <c r="C913" s="57" t="str">
        <f t="shared" si="249"/>
        <v>-64.0041633465193-6963.49601937691i</v>
      </c>
      <c r="D913" s="57" t="str">
        <f t="shared" si="250"/>
        <v>3.89999997193385-1178.80228627508i</v>
      </c>
      <c r="E913" s="57" t="str">
        <f t="shared" si="251"/>
        <v>162.467694572831-0.0758692855868271i</v>
      </c>
      <c r="F913" s="57" t="str">
        <f t="shared" si="252"/>
        <v>3.83983982354111-2458.29595301915i</v>
      </c>
      <c r="G913" s="57" t="str">
        <f t="shared" si="253"/>
        <v>0.999999995755361-0.0000651508926670815i</v>
      </c>
      <c r="H913" s="57" t="str">
        <f t="shared" si="254"/>
        <v>165.001508013265+1.93159098963325i</v>
      </c>
      <c r="I913" s="57" t="str">
        <f t="shared" si="255"/>
        <v>15.1828509727548-1144.25716089528i</v>
      </c>
      <c r="K913" s="57" t="str">
        <f t="shared" si="256"/>
        <v>0.0727166427911731-0.000875010677014996i</v>
      </c>
      <c r="L913" s="57" t="str">
        <f t="shared" si="257"/>
        <v>0.000125-18.5813675193995i</v>
      </c>
      <c r="M913" s="57" t="str">
        <f t="shared" si="258"/>
        <v>0.0015-8.9574616674066i</v>
      </c>
      <c r="N913" s="57">
        <f t="shared" si="259"/>
        <v>89.473387339245321</v>
      </c>
      <c r="O913" s="57">
        <f t="shared" si="260"/>
        <v>76.856913516525523</v>
      </c>
      <c r="P913" s="371">
        <f t="shared" si="261"/>
        <v>76.856913516525523</v>
      </c>
      <c r="Q913" s="371">
        <f t="shared" si="262"/>
        <v>-90.526612660754679</v>
      </c>
      <c r="R913" s="12">
        <f t="shared" si="263"/>
        <v>89.473387339245321</v>
      </c>
      <c r="S913" s="57">
        <f t="shared" si="264"/>
        <v>2.7002829840699374E-2</v>
      </c>
      <c r="T913" s="12">
        <f t="shared" si="247"/>
        <v>76.856913516525523</v>
      </c>
    </row>
    <row r="914" spans="1:20" x14ac:dyDescent="0.25">
      <c r="A914" s="57">
        <f t="shared" si="248"/>
        <v>170.30850608544074</v>
      </c>
      <c r="B914" s="12">
        <f t="shared" si="265"/>
        <v>27.105440594094031</v>
      </c>
      <c r="C914" s="57" t="str">
        <f t="shared" si="249"/>
        <v>-64.0040786540133-6937.12848977345i</v>
      </c>
      <c r="D914" s="57" t="str">
        <f t="shared" si="250"/>
        <v>3.89999997172014-1174.33979756353i</v>
      </c>
      <c r="E914" s="57" t="str">
        <f t="shared" si="251"/>
        <v>162.467680546711-0.0761573899954874i</v>
      </c>
      <c r="F914" s="57" t="str">
        <f t="shared" si="252"/>
        <v>3.83983982341699-2448.98979370795i</v>
      </c>
      <c r="G914" s="57" t="str">
        <f t="shared" si="253"/>
        <v>0.999999995723041-0.0000653984660571027i</v>
      </c>
      <c r="H914" s="57" t="str">
        <f t="shared" si="254"/>
        <v>165.001519496012+1.93893108879428i</v>
      </c>
      <c r="I914" s="57" t="str">
        <f t="shared" si="255"/>
        <v>15.1828514763897-1139.92536570205i</v>
      </c>
      <c r="K914" s="57" t="str">
        <f t="shared" si="256"/>
        <v>0.0727165618621976-0.000878334730660207i</v>
      </c>
      <c r="L914" s="57" t="str">
        <f t="shared" si="257"/>
        <v>0.000125-18.5110256220358i</v>
      </c>
      <c r="M914" s="57" t="str">
        <f t="shared" si="258"/>
        <v>0.0015-8.92355216916377i</v>
      </c>
      <c r="N914" s="57">
        <f t="shared" si="259"/>
        <v>89.471386534967053</v>
      </c>
      <c r="O914" s="57">
        <f t="shared" si="260"/>
        <v>76.823964448214127</v>
      </c>
      <c r="P914" s="371">
        <f t="shared" si="261"/>
        <v>76.823964448214127</v>
      </c>
      <c r="Q914" s="371">
        <f t="shared" si="262"/>
        <v>-90.528613465032947</v>
      </c>
      <c r="R914" s="12">
        <f t="shared" si="263"/>
        <v>89.471386534967053</v>
      </c>
      <c r="S914" s="57">
        <f t="shared" si="264"/>
        <v>2.7105440594094029E-2</v>
      </c>
      <c r="T914" s="12">
        <f t="shared" si="247"/>
        <v>76.823964448214127</v>
      </c>
    </row>
    <row r="915" spans="1:20" x14ac:dyDescent="0.25">
      <c r="A915" s="57">
        <f t="shared" si="248"/>
        <v>170.9556784085654</v>
      </c>
      <c r="B915" s="12">
        <f t="shared" si="265"/>
        <v>27.208441268351589</v>
      </c>
      <c r="C915" s="57" t="str">
        <f t="shared" si="249"/>
        <v>-64.0039933168473-6910.86075310935i</v>
      </c>
      <c r="D915" s="57" t="str">
        <f t="shared" si="250"/>
        <v>3.89999997150481-1169.89420212423i</v>
      </c>
      <c r="E915" s="57" t="str">
        <f t="shared" si="251"/>
        <v>162.46766641383-0.0764465869255999i</v>
      </c>
      <c r="F915" s="57" t="str">
        <f t="shared" si="252"/>
        <v>3.83983982329197-2439.71886393714i</v>
      </c>
      <c r="G915" s="57" t="str">
        <f t="shared" si="253"/>
        <v>0.999999995690474-0.0000656469802259817i</v>
      </c>
      <c r="H915" s="57" t="str">
        <f t="shared" si="254"/>
        <v>165.001531066193+1.94629908094322i</v>
      </c>
      <c r="I915" s="57" t="str">
        <f t="shared" si="255"/>
        <v>15.1828519838597-1135.60996871791i</v>
      </c>
      <c r="K915" s="57" t="str">
        <f t="shared" si="256"/>
        <v>0.0727164803171778-0.000881671404417757i</v>
      </c>
      <c r="L915" s="57" t="str">
        <f t="shared" si="257"/>
        <v>0.000125-18.4409500119903i</v>
      </c>
      <c r="M915" s="57" t="str">
        <f t="shared" si="258"/>
        <v>0.0015-8.88977103921475i</v>
      </c>
      <c r="N915" s="57">
        <f t="shared" si="259"/>
        <v>89.469378131337734</v>
      </c>
      <c r="O915" s="57">
        <f t="shared" si="260"/>
        <v>76.791015340000101</v>
      </c>
      <c r="P915" s="371">
        <f t="shared" si="261"/>
        <v>76.791015340000101</v>
      </c>
      <c r="Q915" s="371">
        <f t="shared" si="262"/>
        <v>-90.530621868662266</v>
      </c>
      <c r="R915" s="12">
        <f t="shared" si="263"/>
        <v>89.469378131337734</v>
      </c>
      <c r="S915" s="57">
        <f t="shared" si="264"/>
        <v>2.7208441268351587E-2</v>
      </c>
      <c r="T915" s="12">
        <f t="shared" si="247"/>
        <v>76.791015340000101</v>
      </c>
    </row>
    <row r="916" spans="1:20" x14ac:dyDescent="0.25">
      <c r="A916" s="57">
        <f t="shared" si="248"/>
        <v>171.60530998651797</v>
      </c>
      <c r="B916" s="12">
        <f t="shared" si="265"/>
        <v>27.311833345171326</v>
      </c>
      <c r="C916" s="57" t="str">
        <f t="shared" si="249"/>
        <v>-64.003907330117-6884.69243151459i</v>
      </c>
      <c r="D916" s="57" t="str">
        <f t="shared" si="250"/>
        <v>3.89999997128783-1165.46543600579i</v>
      </c>
      <c r="E916" s="57" t="str">
        <f t="shared" si="251"/>
        <v>162.467652173377-0.0767368805027563i</v>
      </c>
      <c r="F916" s="57" t="str">
        <f t="shared" si="252"/>
        <v>3.83983982316594-2430.48303034124i</v>
      </c>
      <c r="G916" s="57" t="str">
        <f t="shared" si="253"/>
        <v>0.999999995657659-0.0000658964387486781i</v>
      </c>
      <c r="H916" s="57" t="str">
        <f t="shared" si="254"/>
        <v>165.001542724476+1.95369507208041i</v>
      </c>
      <c r="I916" s="57" t="str">
        <f t="shared" si="255"/>
        <v>15.1828524951938-1131.31090786441i</v>
      </c>
      <c r="K916" s="57" t="str">
        <f t="shared" si="256"/>
        <v>0.0727163981514252-0.000885020746114895i</v>
      </c>
      <c r="L916" s="57" t="str">
        <f t="shared" si="257"/>
        <v>0.000125-18.3711396812017i</v>
      </c>
      <c r="M916" s="57" t="str">
        <f t="shared" si="258"/>
        <v>0.0015-8.85611779160663i</v>
      </c>
      <c r="N916" s="57">
        <f t="shared" si="259"/>
        <v>89.467362099522219</v>
      </c>
      <c r="O916" s="57">
        <f t="shared" si="260"/>
        <v>76.758066191579729</v>
      </c>
      <c r="P916" s="371">
        <f t="shared" si="261"/>
        <v>76.758066191579729</v>
      </c>
      <c r="Q916" s="371">
        <f t="shared" si="262"/>
        <v>-90.532637900477781</v>
      </c>
      <c r="R916" s="12">
        <f t="shared" si="263"/>
        <v>89.467362099522219</v>
      </c>
      <c r="S916" s="57">
        <f t="shared" si="264"/>
        <v>2.7311833345171326E-2</v>
      </c>
      <c r="T916" s="12">
        <f t="shared" si="247"/>
        <v>76.758066191579729</v>
      </c>
    </row>
    <row r="917" spans="1:20" x14ac:dyDescent="0.25">
      <c r="A917" s="57">
        <f t="shared" si="248"/>
        <v>172.25741016446673</v>
      </c>
      <c r="B917" s="12">
        <f t="shared" si="265"/>
        <v>27.415618311882977</v>
      </c>
      <c r="C917" s="57" t="str">
        <f t="shared" si="249"/>
        <v>-64.0038206888769-6858.62314854911i</v>
      </c>
      <c r="D917" s="57" t="str">
        <f t="shared" si="250"/>
        <v>3.8999999710692-1161.05343549891i</v>
      </c>
      <c r="E917" s="57" t="str">
        <f t="shared" si="251"/>
        <v>162.467637824533-0.0770282748678862i</v>
      </c>
      <c r="F917" s="57" t="str">
        <f t="shared" si="252"/>
        <v>3.83983982303897-2421.2821600597i</v>
      </c>
      <c r="G917" s="57" t="str">
        <f t="shared" si="253"/>
        <v>0.999999995624595-0.000066146845213736i</v>
      </c>
      <c r="H917" s="57" t="str">
        <f t="shared" si="254"/>
        <v>165.001554471532+1.96111916860908i</v>
      </c>
      <c r="I917" s="57" t="str">
        <f t="shared" si="255"/>
        <v>15.1828530104215-1127.02812129812i</v>
      </c>
      <c r="K917" s="57" t="str">
        <f t="shared" si="256"/>
        <v>0.0727163153602156-0.000888382803759126i</v>
      </c>
      <c r="L917" s="57" t="str">
        <f t="shared" si="257"/>
        <v>0.000125-18.3015936254251i</v>
      </c>
      <c r="M917" s="57" t="str">
        <f t="shared" si="258"/>
        <v>0.0015-8.82259194222619i</v>
      </c>
      <c r="N917" s="57">
        <f t="shared" si="259"/>
        <v>89.465338410576265</v>
      </c>
      <c r="O917" s="57">
        <f t="shared" si="260"/>
        <v>76.725117002646755</v>
      </c>
      <c r="P917" s="371">
        <f t="shared" si="261"/>
        <v>76.725117002646755</v>
      </c>
      <c r="Q917" s="371">
        <f t="shared" si="262"/>
        <v>-90.534661589423735</v>
      </c>
      <c r="R917" s="12">
        <f t="shared" si="263"/>
        <v>89.465338410576265</v>
      </c>
      <c r="S917" s="57">
        <f t="shared" si="264"/>
        <v>2.7415618311882977E-2</v>
      </c>
      <c r="T917" s="12">
        <f t="shared" si="247"/>
        <v>76.725117002646755</v>
      </c>
    </row>
    <row r="918" spans="1:20" x14ac:dyDescent="0.25">
      <c r="A918" s="57">
        <f t="shared" si="248"/>
        <v>172.91198832309172</v>
      </c>
      <c r="B918" s="12">
        <f t="shared" si="265"/>
        <v>27.519797661468132</v>
      </c>
      <c r="C918" s="57" t="str">
        <f t="shared" si="249"/>
        <v>-64.0037333881456-6832.65252919775i</v>
      </c>
      <c r="D918" s="57" t="str">
        <f t="shared" si="250"/>
        <v>3.89999997084891-1156.6581371355i</v>
      </c>
      <c r="E918" s="57" t="str">
        <f t="shared" si="251"/>
        <v>162.46762336647-0.0773207741773082i</v>
      </c>
      <c r="F918" s="57" t="str">
        <f t="shared" si="252"/>
        <v>3.83983982291105-2412.11612073493i</v>
      </c>
      <c r="G918" s="57" t="str">
        <f t="shared" si="253"/>
        <v>0.999999995591279-0.000066398203223336i</v>
      </c>
      <c r="H918" s="57" t="str">
        <f t="shared" si="254"/>
        <v>165.001566308037+1.96857147733684i</v>
      </c>
      <c r="I918" s="57" t="str">
        <f t="shared" si="255"/>
        <v>15.1828535295724-1122.76154740975i</v>
      </c>
      <c r="K918" s="57" t="str">
        <f t="shared" si="256"/>
        <v>0.07271623193879-0.000891757625538917i</v>
      </c>
      <c r="L918" s="57" t="str">
        <f t="shared" si="257"/>
        <v>0.000125-18.232310844217i</v>
      </c>
      <c r="M918" s="57" t="str">
        <f t="shared" si="258"/>
        <v>0.0015-8.7891930087928i</v>
      </c>
      <c r="N918" s="57">
        <f t="shared" si="259"/>
        <v>89.463307035446164</v>
      </c>
      <c r="O918" s="57">
        <f t="shared" si="260"/>
        <v>76.692167772892844</v>
      </c>
      <c r="P918" s="371">
        <f t="shared" si="261"/>
        <v>76.692167772892844</v>
      </c>
      <c r="Q918" s="371">
        <f t="shared" si="262"/>
        <v>-90.536692964553836</v>
      </c>
      <c r="R918" s="12">
        <f t="shared" si="263"/>
        <v>89.463307035446164</v>
      </c>
      <c r="S918" s="57">
        <f t="shared" si="264"/>
        <v>2.7519797661468132E-2</v>
      </c>
      <c r="T918" s="12">
        <f t="shared" si="247"/>
        <v>76.692167772892844</v>
      </c>
    </row>
    <row r="919" spans="1:20" x14ac:dyDescent="0.25">
      <c r="A919" s="57">
        <f t="shared" si="248"/>
        <v>173.56905387871944</v>
      </c>
      <c r="B919" s="12">
        <f t="shared" si="265"/>
        <v>27.624372892581711</v>
      </c>
      <c r="C919" s="57" t="str">
        <f t="shared" si="249"/>
        <v>-64.0036454229099-6806.78019986492i</v>
      </c>
      <c r="D919" s="57" t="str">
        <f t="shared" si="250"/>
        <v>3.89999997062695-1152.27947768772i</v>
      </c>
      <c r="E919" s="57" t="str">
        <f t="shared" si="251"/>
        <v>162.467608798363-0.0776143826029344i</v>
      </c>
      <c r="F919" s="57" t="str">
        <f t="shared" si="252"/>
        <v>3.83983982278216-2402.98478051036i</v>
      </c>
      <c r="G919" s="57" t="str">
        <f t="shared" si="253"/>
        <v>0.999999995557709-0.0000666505163933473i</v>
      </c>
      <c r="H919" s="57" t="str">
        <f t="shared" si="254"/>
        <v>165.00157823467+1.97605210547731i</v>
      </c>
      <c r="I919" s="57" t="str">
        <f t="shared" si="255"/>
        <v>15.1828540526763-1118.51112482315i</v>
      </c>
      <c r="K919" s="57" t="str">
        <f t="shared" si="256"/>
        <v>0.0727161478823527-0.000895145259824333i</v>
      </c>
      <c r="L919" s="57" t="str">
        <f t="shared" si="257"/>
        <v>0.000125-18.1632903409215i</v>
      </c>
      <c r="M919" s="57" t="str">
        <f t="shared" si="258"/>
        <v>0.0015-8.75592051085157i</v>
      </c>
      <c r="N919" s="57">
        <f t="shared" si="259"/>
        <v>89.461267944968284</v>
      </c>
      <c r="O919" s="57">
        <f t="shared" si="260"/>
        <v>76.659218502007676</v>
      </c>
      <c r="P919" s="371">
        <f t="shared" si="261"/>
        <v>76.659218502007676</v>
      </c>
      <c r="Q919" s="371">
        <f t="shared" si="262"/>
        <v>-90.538732055031716</v>
      </c>
      <c r="R919" s="12">
        <f t="shared" si="263"/>
        <v>89.461267944968284</v>
      </c>
      <c r="S919" s="57">
        <f t="shared" si="264"/>
        <v>2.7624372892581711E-2</v>
      </c>
      <c r="T919" s="12">
        <f t="shared" si="247"/>
        <v>76.659218502007676</v>
      </c>
    </row>
    <row r="920" spans="1:20" x14ac:dyDescent="0.25">
      <c r="A920" s="57">
        <f t="shared" si="248"/>
        <v>174.22861628345859</v>
      </c>
      <c r="B920" s="12">
        <f t="shared" si="265"/>
        <v>27.729345509573523</v>
      </c>
      <c r="C920" s="57" t="str">
        <f t="shared" si="249"/>
        <v>-64.00355678811-6781.0057883683i</v>
      </c>
      <c r="D920" s="57" t="str">
        <f t="shared" si="250"/>
        <v>3.89999997040327-1147.91739416706i</v>
      </c>
      <c r="E920" s="57" t="str">
        <f t="shared" si="251"/>
        <v>162.467594119371-0.0779091043321544i</v>
      </c>
      <c r="F920" s="57" t="str">
        <f t="shared" si="252"/>
        <v>3.83983982265226-2393.88800802858i</v>
      </c>
      <c r="G920" s="57" t="str">
        <f t="shared" si="253"/>
        <v>0.999999995523883-0.0000669037883533789i</v>
      </c>
      <c r="H920" s="57" t="str">
        <f t="shared" si="254"/>
        <v>165.001590252119+1.98356116065159i</v>
      </c>
      <c r="I920" s="57" t="str">
        <f t="shared" si="255"/>
        <v>15.1828545797634-1114.27679239459i</v>
      </c>
      <c r="K920" s="57" t="str">
        <f t="shared" si="256"/>
        <v>0.0727160631860707-0.000898545755167712i</v>
      </c>
      <c r="L920" s="57" t="str">
        <f t="shared" si="257"/>
        <v>0.000125-18.0945311226554i</v>
      </c>
      <c r="M920" s="57" t="str">
        <f t="shared" si="258"/>
        <v>0.0015-8.7227739697664i</v>
      </c>
      <c r="N920" s="57">
        <f t="shared" si="259"/>
        <v>89.459221109868636</v>
      </c>
      <c r="O920" s="57">
        <f t="shared" si="260"/>
        <v>76.626269189677686</v>
      </c>
      <c r="P920" s="371">
        <f t="shared" si="261"/>
        <v>76.626269189677686</v>
      </c>
      <c r="Q920" s="371">
        <f t="shared" si="262"/>
        <v>-90.540778890131364</v>
      </c>
      <c r="R920" s="12">
        <f t="shared" si="263"/>
        <v>89.459221109868636</v>
      </c>
      <c r="S920" s="57">
        <f t="shared" si="264"/>
        <v>2.7729345509573525E-2</v>
      </c>
      <c r="T920" s="12">
        <f t="shared" si="247"/>
        <v>76.626269189677686</v>
      </c>
    </row>
    <row r="921" spans="1:20" x14ac:dyDescent="0.25">
      <c r="A921" s="57">
        <f t="shared" si="248"/>
        <v>174.89068502533573</v>
      </c>
      <c r="B921" s="12">
        <f t="shared" si="265"/>
        <v>27.834717022509903</v>
      </c>
      <c r="C921" s="57" t="str">
        <f t="shared" si="249"/>
        <v>-64.0034674786499-6755.32892393466i</v>
      </c>
      <c r="D921" s="57" t="str">
        <f t="shared" si="250"/>
        <v>3.89999997017791-1143.5718238235i</v>
      </c>
      <c r="E921" s="57" t="str">
        <f t="shared" si="251"/>
        <v>162.467579328649-0.0782049435679374i</v>
      </c>
      <c r="F921" s="57" t="str">
        <f t="shared" si="252"/>
        <v>3.83983982252139-2384.8256724295i</v>
      </c>
      <c r="G921" s="57" t="str">
        <f t="shared" si="253"/>
        <v>0.9999999954898-0.0000671580227468328i</v>
      </c>
      <c r="H921" s="57" t="str">
        <f t="shared" si="254"/>
        <v>165.001602361076+1.99109875088977i</v>
      </c>
      <c r="I921" s="57" t="str">
        <f t="shared" si="255"/>
        <v>15.182855110864-1110.0584892118i</v>
      </c>
      <c r="K921" s="57" t="str">
        <f t="shared" si="256"/>
        <v>0.0727159778450758-0.000901959160304345i</v>
      </c>
      <c r="L921" s="57" t="str">
        <f t="shared" si="257"/>
        <v>0.000125-18.0260322002943i</v>
      </c>
      <c r="M921" s="57" t="str">
        <f t="shared" si="258"/>
        <v>0.0015-8.68975290871331i</v>
      </c>
      <c r="N921" s="57">
        <f t="shared" si="259"/>
        <v>89.457166500762554</v>
      </c>
      <c r="O921" s="57">
        <f t="shared" si="260"/>
        <v>76.593319835587593</v>
      </c>
      <c r="P921" s="371">
        <f t="shared" si="261"/>
        <v>76.593319835587593</v>
      </c>
      <c r="Q921" s="371">
        <f t="shared" si="262"/>
        <v>-90.542833499237446</v>
      </c>
      <c r="R921" s="12">
        <f t="shared" si="263"/>
        <v>89.457166500762554</v>
      </c>
      <c r="S921" s="57">
        <f t="shared" si="264"/>
        <v>2.7834717022509902E-2</v>
      </c>
      <c r="T921" s="12">
        <f t="shared" si="247"/>
        <v>76.593319835587593</v>
      </c>
    </row>
    <row r="922" spans="1:20" x14ac:dyDescent="0.25">
      <c r="A922" s="57">
        <f t="shared" si="248"/>
        <v>175.55526962843203</v>
      </c>
      <c r="B922" s="12">
        <f t="shared" si="265"/>
        <v>27.940488947195441</v>
      </c>
      <c r="C922" s="57" t="str">
        <f t="shared" si="249"/>
        <v>-64.0033774894017-6729.74923719406i</v>
      </c>
      <c r="D922" s="57" t="str">
        <f t="shared" si="250"/>
        <v>3.89999996995084-1139.24270414456i</v>
      </c>
      <c r="E922" s="57" t="str">
        <f t="shared" si="251"/>
        <v>162.467564425351-0.0785019045290104i</v>
      </c>
      <c r="F922" s="57" t="str">
        <f t="shared" si="252"/>
        <v>3.83983982238951-2375.79764334836i</v>
      </c>
      <c r="G922" s="57" t="str">
        <f t="shared" si="253"/>
        <v>0.999999995455457-0.0000674132232309556i</v>
      </c>
      <c r="H922" s="57" t="str">
        <f t="shared" si="254"/>
        <v>165.001614562237+1.99866498463262i</v>
      </c>
      <c r="I922" s="57" t="str">
        <f t="shared" si="255"/>
        <v>15.1828556460088-1105.85615459303i</v>
      </c>
      <c r="K922" s="57" t="str">
        <f t="shared" si="256"/>
        <v>0.0727158918544614-0.000905385524153159i</v>
      </c>
      <c r="L922" s="57" t="str">
        <f t="shared" si="257"/>
        <v>0.000125-17.9577925884582i</v>
      </c>
      <c r="M922" s="57" t="str">
        <f t="shared" si="258"/>
        <v>0.0015-8.65685685267318i</v>
      </c>
      <c r="N922" s="57">
        <f t="shared" si="259"/>
        <v>89.455104088154172</v>
      </c>
      <c r="O922" s="57">
        <f t="shared" si="260"/>
        <v>76.560370439419728</v>
      </c>
      <c r="P922" s="371">
        <f t="shared" si="261"/>
        <v>76.560370439419728</v>
      </c>
      <c r="Q922" s="371">
        <f t="shared" si="262"/>
        <v>-90.544895911845828</v>
      </c>
      <c r="R922" s="12">
        <f t="shared" si="263"/>
        <v>89.455104088154172</v>
      </c>
      <c r="S922" s="57">
        <f t="shared" si="264"/>
        <v>2.794048894719544E-2</v>
      </c>
      <c r="T922" s="12">
        <f t="shared" si="247"/>
        <v>76.560370439419728</v>
      </c>
    </row>
    <row r="923" spans="1:20" x14ac:dyDescent="0.25">
      <c r="A923" s="57">
        <f t="shared" si="248"/>
        <v>176.22237965302008</v>
      </c>
      <c r="B923" s="12">
        <f t="shared" si="265"/>
        <v>28.046662805194785</v>
      </c>
      <c r="C923" s="57" t="str">
        <f t="shared" si="249"/>
        <v>-64.0032868151871-6704.2663601741i</v>
      </c>
      <c r="D923" s="57" t="str">
        <f t="shared" si="250"/>
        <v>3.89999996972203-1134.92997285439i</v>
      </c>
      <c r="E923" s="57" t="str">
        <f t="shared" si="251"/>
        <v>162.467549408617-0.0787999914496896i</v>
      </c>
      <c r="F923" s="57" t="str">
        <f t="shared" si="252"/>
        <v>3.83983982225664-2366.80379091394i</v>
      </c>
      <c r="G923" s="57" t="str">
        <f t="shared" si="253"/>
        <v>0.999999995420853-0.0000676693934768916i</v>
      </c>
      <c r="H923" s="57" t="str">
        <f t="shared" si="254"/>
        <v>165.001626856304+2.00625997073299i</v>
      </c>
      <c r="I923" s="57" t="str">
        <f t="shared" si="255"/>
        <v>15.1828561852283-1101.66972808632i</v>
      </c>
      <c r="K923" s="57" t="str">
        <f t="shared" si="256"/>
        <v>0.072715805209284-0.000908824895817369i</v>
      </c>
      <c r="L923" s="57" t="str">
        <f t="shared" si="257"/>
        <v>0.000125-17.8898113054973i</v>
      </c>
      <c r="M923" s="57" t="str">
        <f t="shared" si="258"/>
        <v>0.0015-8.62408532842515i</v>
      </c>
      <c r="N923" s="57">
        <f t="shared" si="259"/>
        <v>89.453033842436142</v>
      </c>
      <c r="O923" s="57">
        <f t="shared" si="260"/>
        <v>76.52742100085355</v>
      </c>
      <c r="P923" s="371">
        <f t="shared" si="261"/>
        <v>76.52742100085355</v>
      </c>
      <c r="Q923" s="371">
        <f t="shared" si="262"/>
        <v>-90.546966157563858</v>
      </c>
      <c r="R923" s="12">
        <f t="shared" si="263"/>
        <v>89.453033842436142</v>
      </c>
      <c r="S923" s="57">
        <f t="shared" si="264"/>
        <v>2.8046662805194786E-2</v>
      </c>
      <c r="T923" s="12">
        <f t="shared" si="247"/>
        <v>76.52742100085355</v>
      </c>
    </row>
    <row r="924" spans="1:20" x14ac:dyDescent="0.25">
      <c r="A924" s="57">
        <f t="shared" si="248"/>
        <v>176.89202469570156</v>
      </c>
      <c r="B924" s="12">
        <f t="shared" si="265"/>
        <v>28.153240123854527</v>
      </c>
      <c r="C924" s="57" t="str">
        <f t="shared" si="249"/>
        <v>-64.0031954507975-6678.87992629534i</v>
      </c>
      <c r="D924" s="57" t="str">
        <f t="shared" si="250"/>
        <v>3.89999996949147-1130.63356791289i</v>
      </c>
      <c r="E924" s="57" t="str">
        <f t="shared" si="251"/>
        <v>162.467534277586-0.079099208580135i</v>
      </c>
      <c r="F924" s="57" t="str">
        <f t="shared" si="252"/>
        <v>3.83983982212276-2357.84398574662i</v>
      </c>
      <c r="G924" s="57" t="str">
        <f t="shared" si="253"/>
        <v>0.999999995385985-0.0000679265371697354i</v>
      </c>
      <c r="H924" s="57" t="str">
        <f t="shared" si="254"/>
        <v>165.001639243985+2.01388381845754i</v>
      </c>
      <c r="I924" s="57" t="str">
        <f t="shared" si="255"/>
        <v>15.1828567285537-1097.49914946849i</v>
      </c>
      <c r="K924" s="57" t="str">
        <f t="shared" si="256"/>
        <v>0.0727157179045633-0.000912277324585232i</v>
      </c>
      <c r="L924" s="57" t="str">
        <f t="shared" si="257"/>
        <v>0.000125-17.8220873734781i</v>
      </c>
      <c r="M924" s="57" t="str">
        <f t="shared" si="258"/>
        <v>0.0015-8.59143786453986i</v>
      </c>
      <c r="N924" s="57">
        <f t="shared" si="259"/>
        <v>89.450955733888989</v>
      </c>
      <c r="O924" s="57">
        <f t="shared" si="260"/>
        <v>76.494471519566474</v>
      </c>
      <c r="P924" s="371">
        <f t="shared" si="261"/>
        <v>76.494471519566474</v>
      </c>
      <c r="Q924" s="371">
        <f t="shared" si="262"/>
        <v>-90.549044266111011</v>
      </c>
      <c r="R924" s="12">
        <f t="shared" si="263"/>
        <v>89.450955733888989</v>
      </c>
      <c r="S924" s="57">
        <f t="shared" si="264"/>
        <v>2.8153240123854527E-2</v>
      </c>
      <c r="T924" s="12">
        <f t="shared" si="247"/>
        <v>76.494471519566474</v>
      </c>
    </row>
    <row r="925" spans="1:20" x14ac:dyDescent="0.25">
      <c r="A925" s="57">
        <f t="shared" si="248"/>
        <v>177.56421438954524</v>
      </c>
      <c r="B925" s="12">
        <f t="shared" si="265"/>
        <v>28.260222436325176</v>
      </c>
      <c r="C925" s="57" t="str">
        <f t="shared" si="249"/>
        <v>-64.0031033909826-6653.58957036573i</v>
      </c>
      <c r="D925" s="57" t="str">
        <f t="shared" si="250"/>
        <v>3.89999996925919-1126.35342751486i</v>
      </c>
      <c r="E925" s="57" t="str">
        <f t="shared" si="251"/>
        <v>162.467519031388-0.079399560186328i</v>
      </c>
      <c r="F925" s="57" t="str">
        <f t="shared" si="252"/>
        <v>3.83983982198785-2348.91809895665i</v>
      </c>
      <c r="G925" s="57" t="str">
        <f t="shared" si="253"/>
        <v>0.999999995350852-0.0000681846580085848i</v>
      </c>
      <c r="H925" s="57" t="str">
        <f t="shared" si="254"/>
        <v>165.001651725992+2.02153663748817i</v>
      </c>
      <c r="I925" s="57" t="str">
        <f t="shared" si="255"/>
        <v>15.1828572760164-1093.34435874439i</v>
      </c>
      <c r="K925" s="57" t="str">
        <f t="shared" si="256"/>
        <v>0.0727156299352801-0.000915742859930636i</v>
      </c>
      <c r="L925" s="57" t="str">
        <f t="shared" si="257"/>
        <v>0.000125-17.754619818169i</v>
      </c>
      <c r="M925" s="57" t="str">
        <f t="shared" si="258"/>
        <v>0.0015-8.55891399137265i</v>
      </c>
      <c r="N925" s="57">
        <f t="shared" si="259"/>
        <v>89.448869732680976</v>
      </c>
      <c r="O925" s="57">
        <f t="shared" si="260"/>
        <v>76.46152199523344</v>
      </c>
      <c r="P925" s="371">
        <f t="shared" si="261"/>
        <v>76.46152199523344</v>
      </c>
      <c r="Q925" s="371">
        <f t="shared" si="262"/>
        <v>-90.551130267319024</v>
      </c>
      <c r="R925" s="12">
        <f t="shared" si="263"/>
        <v>89.448869732680976</v>
      </c>
      <c r="S925" s="57">
        <f t="shared" si="264"/>
        <v>2.8260222436325175E-2</v>
      </c>
      <c r="T925" s="12">
        <f t="shared" si="247"/>
        <v>76.46152199523344</v>
      </c>
    </row>
    <row r="926" spans="1:20" x14ac:dyDescent="0.25">
      <c r="A926" s="57">
        <f t="shared" si="248"/>
        <v>178.23895840422551</v>
      </c>
      <c r="B926" s="12">
        <f t="shared" si="265"/>
        <v>28.367611281583212</v>
      </c>
      <c r="C926" s="57" t="str">
        <f t="shared" si="249"/>
        <v>-64.0030106304481-6628.39492857505i</v>
      </c>
      <c r="D926" s="57" t="str">
        <f t="shared" si="250"/>
        <v>3.89999996902509-1122.08949008902i</v>
      </c>
      <c r="E926" s="57" t="str">
        <f t="shared" si="251"/>
        <v>162.467503669145-0.079701050550088i</v>
      </c>
      <c r="F926" s="57" t="str">
        <f t="shared" si="252"/>
        <v>3.8398398218519-2340.0260021421i</v>
      </c>
      <c r="G926" s="57" t="str">
        <f t="shared" si="253"/>
        <v>0.999999995315452-0.0000684437597065945i</v>
      </c>
      <c r="H926" s="57" t="str">
        <f t="shared" si="254"/>
        <v>165.001664303043+2.02921853792367i</v>
      </c>
      <c r="I926" s="57" t="str">
        <f t="shared" si="255"/>
        <v>15.1828578276476-1089.20529614594i</v>
      </c>
      <c r="K926" s="57" t="str">
        <f t="shared" si="256"/>
        <v>0.0727155412963778-0.000919221551513852i</v>
      </c>
      <c r="L926" s="57" t="str">
        <f t="shared" si="257"/>
        <v>0.000125-17.6874076690267i</v>
      </c>
      <c r="M926" s="57" t="str">
        <f t="shared" si="258"/>
        <v>0.0015-8.52651324105668i</v>
      </c>
      <c r="N926" s="57">
        <f t="shared" si="259"/>
        <v>89.446775808867486</v>
      </c>
      <c r="O926" s="57">
        <f t="shared" si="260"/>
        <v>76.428572427526603</v>
      </c>
      <c r="P926" s="371">
        <f t="shared" si="261"/>
        <v>76.428572427526603</v>
      </c>
      <c r="Q926" s="371">
        <f t="shared" si="262"/>
        <v>-90.553224191132514</v>
      </c>
      <c r="R926" s="12">
        <f t="shared" si="263"/>
        <v>89.446775808867486</v>
      </c>
      <c r="S926" s="57">
        <f t="shared" si="264"/>
        <v>2.8367611281583213E-2</v>
      </c>
      <c r="T926" s="12">
        <f t="shared" si="247"/>
        <v>76.428572427526603</v>
      </c>
    </row>
    <row r="927" spans="1:20" x14ac:dyDescent="0.25">
      <c r="A927" s="57">
        <f t="shared" si="248"/>
        <v>178.91626644616156</v>
      </c>
      <c r="B927" s="12">
        <f t="shared" si="265"/>
        <v>28.475408204453228</v>
      </c>
      <c r="C927" s="57" t="str">
        <f t="shared" si="249"/>
        <v>-64.0029171638633-6603.2956384902i</v>
      </c>
      <c r="D927" s="57" t="str">
        <f t="shared" si="250"/>
        <v>3.89999996878924-1117.84169429721i</v>
      </c>
      <c r="E927" s="57" t="str">
        <f t="shared" si="251"/>
        <v>162.467488189976-0.0800036839692198i</v>
      </c>
      <c r="F927" s="57" t="str">
        <f t="shared" si="252"/>
        <v>3.83983982171495-2331.1675673872i</v>
      </c>
      <c r="G927" s="57" t="str">
        <f t="shared" si="253"/>
        <v>0.999999995279782-0.0000687038459910288i</v>
      </c>
      <c r="H927" s="57" t="str">
        <f t="shared" si="254"/>
        <v>165.001676975864+2.0369296302813i</v>
      </c>
      <c r="I927" s="57" t="str">
        <f t="shared" si="255"/>
        <v>15.1828583834792-1085.08190213136i</v>
      </c>
      <c r="K927" s="57" t="str">
        <f t="shared" si="256"/>
        <v>0.0727154519827601-0.000922713449182184i</v>
      </c>
      <c r="L927" s="57" t="str">
        <f t="shared" si="257"/>
        <v>0.000125-17.6204499591819i</v>
      </c>
      <c r="M927" s="57" t="str">
        <f t="shared" si="258"/>
        <v>0.0015-8.49423514749619i</v>
      </c>
      <c r="N927" s="57">
        <f t="shared" si="259"/>
        <v>89.444673932390671</v>
      </c>
      <c r="O927" s="57">
        <f t="shared" si="260"/>
        <v>76.395622816115917</v>
      </c>
      <c r="P927" s="371">
        <f t="shared" si="261"/>
        <v>76.395622816115917</v>
      </c>
      <c r="Q927" s="371">
        <f t="shared" si="262"/>
        <v>-90.555326067609329</v>
      </c>
      <c r="R927" s="12">
        <f t="shared" si="263"/>
        <v>89.444673932390671</v>
      </c>
      <c r="S927" s="57">
        <f t="shared" si="264"/>
        <v>2.8475408204453226E-2</v>
      </c>
      <c r="T927" s="12">
        <f t="shared" si="247"/>
        <v>76.395622816115917</v>
      </c>
    </row>
    <row r="928" spans="1:20" x14ac:dyDescent="0.25">
      <c r="A928" s="57">
        <f t="shared" si="248"/>
        <v>179.596148258657</v>
      </c>
      <c r="B928" s="12">
        <f t="shared" si="265"/>
        <v>28.583614755630151</v>
      </c>
      <c r="C928" s="57" t="str">
        <f t="shared" si="249"/>
        <v>-64.0028229858562-6578.29133904967i</v>
      </c>
      <c r="D928" s="57" t="str">
        <f t="shared" si="250"/>
        <v>3.89999996855159-1113.60997903346i</v>
      </c>
      <c r="E928" s="57" t="str">
        <f t="shared" si="251"/>
        <v>162.46747259299-0.0803074647574693i</v>
      </c>
      <c r="F928" s="57" t="str">
        <f t="shared" si="252"/>
        <v>3.83983982157693-2322.3426672604i</v>
      </c>
      <c r="G928" s="57" t="str">
        <f t="shared" si="253"/>
        <v>0.99999999524384-0.0000689649206033161i</v>
      </c>
      <c r="H928" s="57" t="str">
        <f t="shared" si="254"/>
        <v>165.001689745182+2.04467002549841i</v>
      </c>
      <c r="I928" s="57" t="str">
        <f t="shared" si="255"/>
        <v>15.1828589435433-1080.97411738423i</v>
      </c>
      <c r="K928" s="57" t="str">
        <f t="shared" si="256"/>
        <v>0.0727153619892933-0.000926218602970723i</v>
      </c>
      <c r="L928" s="57" t="str">
        <f t="shared" si="257"/>
        <v>0.000125-17.5537457254252i</v>
      </c>
      <c r="M928" s="57" t="str">
        <f t="shared" si="258"/>
        <v>0.0015-8.46207924636002i</v>
      </c>
      <c r="N928" s="57">
        <f t="shared" si="259"/>
        <v>89.442564073078955</v>
      </c>
      <c r="O928" s="57">
        <f t="shared" si="260"/>
        <v>76.362673160668706</v>
      </c>
      <c r="P928" s="371">
        <f t="shared" si="261"/>
        <v>76.362673160668706</v>
      </c>
      <c r="Q928" s="371">
        <f t="shared" si="262"/>
        <v>-90.557435926921045</v>
      </c>
      <c r="R928" s="12">
        <f t="shared" si="263"/>
        <v>89.442564073078955</v>
      </c>
      <c r="S928" s="57">
        <f t="shared" si="264"/>
        <v>2.8583614755630152E-2</v>
      </c>
      <c r="T928" s="12">
        <f t="shared" si="247"/>
        <v>76.362673160668706</v>
      </c>
    </row>
    <row r="929" spans="1:20" x14ac:dyDescent="0.25">
      <c r="A929" s="57">
        <f t="shared" si="248"/>
        <v>180.27861362203987</v>
      </c>
      <c r="B929" s="12">
        <f t="shared" si="265"/>
        <v>28.692232491701546</v>
      </c>
      <c r="C929" s="57" t="str">
        <f t="shared" si="249"/>
        <v>-64.0027280910178-6553.38167055863i</v>
      </c>
      <c r="D929" s="57" t="str">
        <f t="shared" si="250"/>
        <v>3.89999996831213-1109.39428342313i</v>
      </c>
      <c r="E929" s="57" t="str">
        <f t="shared" si="251"/>
        <v>162.467456877294-0.0806123972447444i</v>
      </c>
      <c r="F929" s="57" t="str">
        <f t="shared" si="252"/>
        <v>3.83983982143788-2313.55117481252i</v>
      </c>
      <c r="G929" s="57" t="str">
        <f t="shared" si="253"/>
        <v>0.999999995207624-0.0000692269872991016i</v>
      </c>
      <c r="H929" s="57" t="str">
        <f t="shared" si="254"/>
        <v>165.001702611733+2.05243983493396i</v>
      </c>
      <c r="I929" s="57" t="str">
        <f t="shared" si="255"/>
        <v>15.182859507872-1076.88188281267i</v>
      </c>
      <c r="K929" s="57" t="str">
        <f t="shared" si="256"/>
        <v>0.0727152713108042-0.000929737063102966i</v>
      </c>
      <c r="L929" s="57" t="str">
        <f t="shared" si="257"/>
        <v>0.000125-17.4872940081941i</v>
      </c>
      <c r="M929" s="57" t="str">
        <f t="shared" si="258"/>
        <v>0.0015-8.43004507507473i</v>
      </c>
      <c r="N929" s="57">
        <f t="shared" si="259"/>
        <v>89.440446200646704</v>
      </c>
      <c r="O929" s="57">
        <f t="shared" si="260"/>
        <v>76.329723460850033</v>
      </c>
      <c r="P929" s="371">
        <f t="shared" si="261"/>
        <v>76.329723460850033</v>
      </c>
      <c r="Q929" s="371">
        <f t="shared" si="262"/>
        <v>-90.559553799353296</v>
      </c>
      <c r="R929" s="12">
        <f t="shared" si="263"/>
        <v>89.440446200646704</v>
      </c>
      <c r="S929" s="57">
        <f t="shared" si="264"/>
        <v>2.8692232491701546E-2</v>
      </c>
      <c r="T929" s="12">
        <f t="shared" si="247"/>
        <v>76.329723460850033</v>
      </c>
    </row>
    <row r="930" spans="1:20" x14ac:dyDescent="0.25">
      <c r="A930" s="57">
        <f t="shared" si="248"/>
        <v>180.96367235380364</v>
      </c>
      <c r="B930" s="12">
        <f t="shared" si="265"/>
        <v>28.801262975170012</v>
      </c>
      <c r="C930" s="57" t="str">
        <f t="shared" si="249"/>
        <v>-64.0026324738884-6528.56627468309i</v>
      </c>
      <c r="D930" s="57" t="str">
        <f t="shared" si="250"/>
        <v>3.89999996807084-1105.19454682201i</v>
      </c>
      <c r="E930" s="57" t="str">
        <f t="shared" si="251"/>
        <v>162.46744104198-0.0809184857768873i</v>
      </c>
      <c r="F930" s="57" t="str">
        <f t="shared" si="252"/>
        <v>3.83983982129776-2304.79296357501i</v>
      </c>
      <c r="G930" s="57" t="str">
        <f t="shared" si="253"/>
        <v>0.999999995171133-0.0000694900498483024i</v>
      </c>
      <c r="H930" s="57" t="str">
        <f t="shared" si="254"/>
        <v>165.001715576256+2.06023917037017i</v>
      </c>
      <c r="I930" s="57" t="str">
        <f t="shared" si="255"/>
        <v>15.1828600764977-1072.80513954854i</v>
      </c>
      <c r="K930" s="57" t="str">
        <f t="shared" si="256"/>
        <v>0.0727151799420805-0.00093326887999157i</v>
      </c>
      <c r="L930" s="57" t="str">
        <f t="shared" si="257"/>
        <v>0.000125-17.4210938515582i</v>
      </c>
      <c r="M930" s="57" t="str">
        <f t="shared" si="258"/>
        <v>0.0015-8.39813217281799i</v>
      </c>
      <c r="N930" s="57">
        <f t="shared" si="259"/>
        <v>89.438320284693845</v>
      </c>
      <c r="O930" s="57">
        <f t="shared" si="260"/>
        <v>76.296773716321837</v>
      </c>
      <c r="P930" s="371">
        <f t="shared" si="261"/>
        <v>76.296773716321837</v>
      </c>
      <c r="Q930" s="371">
        <f t="shared" si="262"/>
        <v>-90.561679715306155</v>
      </c>
      <c r="R930" s="12">
        <f t="shared" si="263"/>
        <v>89.438320284693845</v>
      </c>
      <c r="S930" s="57">
        <f t="shared" si="264"/>
        <v>2.8801262975170012E-2</v>
      </c>
      <c r="T930" s="12">
        <f t="shared" si="247"/>
        <v>76.296773716321837</v>
      </c>
    </row>
    <row r="931" spans="1:20" x14ac:dyDescent="0.25">
      <c r="A931" s="57">
        <f t="shared" si="248"/>
        <v>181.65133430874809</v>
      </c>
      <c r="B931" s="12">
        <f t="shared" si="265"/>
        <v>28.910707774475657</v>
      </c>
      <c r="C931" s="57" t="str">
        <f t="shared" si="249"/>
        <v>-64.0025361289748-6503.84479444563i</v>
      </c>
      <c r="D931" s="57" t="str">
        <f t="shared" si="250"/>
        <v>3.89999996782772-1101.01070881549i</v>
      </c>
      <c r="E931" s="57" t="str">
        <f t="shared" si="251"/>
        <v>162.467425086142-0.0812257347160586i</v>
      </c>
      <c r="F931" s="57" t="str">
        <f t="shared" si="252"/>
        <v>3.83983982115658-2296.06790755806i</v>
      </c>
      <c r="G931" s="57" t="str">
        <f t="shared" si="253"/>
        <v>0.999999995134364-0.0000697541120351612i</v>
      </c>
      <c r="H931" s="57" t="str">
        <f t="shared" si="254"/>
        <v>165.001728639499+2.06806814401415i</v>
      </c>
      <c r="I931" s="57" t="str">
        <f t="shared" si="255"/>
        <v>15.1828606494533-1068.74382894651i</v>
      </c>
      <c r="K931" s="57" t="str">
        <f t="shared" si="256"/>
        <v>0.072715087877869-0.000936814104238986i</v>
      </c>
      <c r="L931" s="57" t="str">
        <f t="shared" si="257"/>
        <v>0.000125-17.355144303206i</v>
      </c>
      <c r="M931" s="57" t="str">
        <f t="shared" si="258"/>
        <v>0.0015-8.36634008051208i</v>
      </c>
      <c r="N931" s="57">
        <f t="shared" si="259"/>
        <v>89.436186294705209</v>
      </c>
      <c r="O931" s="57">
        <f t="shared" si="260"/>
        <v>76.26382392674401</v>
      </c>
      <c r="P931" s="371">
        <f t="shared" si="261"/>
        <v>76.26382392674401</v>
      </c>
      <c r="Q931" s="371">
        <f t="shared" si="262"/>
        <v>-90.563813705294791</v>
      </c>
      <c r="R931" s="12">
        <f t="shared" si="263"/>
        <v>89.436186294705209</v>
      </c>
      <c r="S931" s="57">
        <f t="shared" si="264"/>
        <v>2.8910707774475658E-2</v>
      </c>
      <c r="T931" s="12">
        <f t="shared" si="247"/>
        <v>76.26382392674401</v>
      </c>
    </row>
    <row r="932" spans="1:20" x14ac:dyDescent="0.25">
      <c r="A932" s="57">
        <f t="shared" si="248"/>
        <v>182.34160937912134</v>
      </c>
      <c r="B932" s="12">
        <f t="shared" si="265"/>
        <v>29.020568464018666</v>
      </c>
      <c r="C932" s="57" t="str">
        <f t="shared" si="249"/>
        <v>-64.0024390507406-6479.21687421968i</v>
      </c>
      <c r="D932" s="57" t="str">
        <f t="shared" si="250"/>
        <v>3.89999996758276-1096.84270921765i</v>
      </c>
      <c r="E932" s="57" t="str">
        <f t="shared" si="251"/>
        <v>162.467409008861-0.0815341484405753i</v>
      </c>
      <c r="F932" s="57" t="str">
        <f t="shared" si="252"/>
        <v>3.83983982101433-2287.3758812488i</v>
      </c>
      <c r="G932" s="57" t="str">
        <f t="shared" si="253"/>
        <v>0.999999995097315-0.0000700191776583006i</v>
      </c>
      <c r="H932" s="57" t="str">
        <f t="shared" si="254"/>
        <v>165.001741802211+2.07592686849947i</v>
      </c>
      <c r="I932" s="57" t="str">
        <f t="shared" si="255"/>
        <v>15.1828612267717-1064.69789258325i</v>
      </c>
      <c r="K932" s="57" t="str">
        <f t="shared" si="256"/>
        <v>0.0727149951128787-0.000940372786638264i</v>
      </c>
      <c r="L932" s="57" t="str">
        <f t="shared" si="257"/>
        <v>0.000125-17.2894444144311i</v>
      </c>
      <c r="M932" s="57" t="str">
        <f t="shared" si="258"/>
        <v>0.0015-8.33466834081695i</v>
      </c>
      <c r="N932" s="57">
        <f t="shared" si="259"/>
        <v>89.434044200050295</v>
      </c>
      <c r="O932" s="57">
        <f t="shared" si="260"/>
        <v>76.230874091773657</v>
      </c>
      <c r="P932" s="371">
        <f t="shared" si="261"/>
        <v>76.230874091773657</v>
      </c>
      <c r="Q932" s="371">
        <f t="shared" si="262"/>
        <v>-90.565955799949705</v>
      </c>
      <c r="R932" s="12">
        <f t="shared" si="263"/>
        <v>89.434044200050295</v>
      </c>
      <c r="S932" s="57">
        <f t="shared" si="264"/>
        <v>2.9020568464018667E-2</v>
      </c>
      <c r="T932" s="12">
        <f t="shared" si="247"/>
        <v>76.230874091773657</v>
      </c>
    </row>
    <row r="933" spans="1:20" x14ac:dyDescent="0.25">
      <c r="A933" s="57">
        <f t="shared" si="248"/>
        <v>183.03450749476201</v>
      </c>
      <c r="B933" s="12">
        <f t="shared" si="265"/>
        <v>29.130846624181938</v>
      </c>
      <c r="C933" s="57" t="str">
        <f t="shared" si="249"/>
        <v>-64.0023412336066-6454.6821597246i</v>
      </c>
      <c r="D933" s="57" t="str">
        <f t="shared" si="250"/>
        <v>3.89999996733591-1092.69048807042i</v>
      </c>
      <c r="E933" s="57" t="str">
        <f t="shared" si="251"/>
        <v>162.467392809215-0.0818437313450637i</v>
      </c>
      <c r="F933" s="57" t="str">
        <f t="shared" si="252"/>
        <v>3.83983982087098-2278.71675960952i</v>
      </c>
      <c r="G933" s="57" t="str">
        <f t="shared" si="253"/>
        <v>0.999999995059984-0.0000702852505307783i</v>
      </c>
      <c r="H933" s="57" t="str">
        <f t="shared" si="254"/>
        <v>165.001755065153+2.08381545688782i</v>
      </c>
      <c r="I933" s="57" t="str">
        <f t="shared" si="255"/>
        <v>15.1828618084861-1060.66727225662i</v>
      </c>
      <c r="K933" s="57" t="str">
        <f t="shared" si="256"/>
        <v>0.0727149016417764-0.000943944978173641i</v>
      </c>
      <c r="L933" s="57" t="str">
        <f t="shared" si="257"/>
        <v>0.000125-17.2239932401187i</v>
      </c>
      <c r="M933" s="57" t="str">
        <f t="shared" si="258"/>
        <v>0.0015-8.30311649812411i</v>
      </c>
      <c r="N933" s="57">
        <f t="shared" si="259"/>
        <v>89.431893969982866</v>
      </c>
      <c r="O933" s="57">
        <f t="shared" si="260"/>
        <v>76.197924211065327</v>
      </c>
      <c r="P933" s="371">
        <f t="shared" si="261"/>
        <v>76.197924211065327</v>
      </c>
      <c r="Q933" s="371">
        <f t="shared" si="262"/>
        <v>-90.568106030017134</v>
      </c>
      <c r="R933" s="12">
        <f t="shared" si="263"/>
        <v>89.431893969982866</v>
      </c>
      <c r="S933" s="57">
        <f t="shared" si="264"/>
        <v>2.9130846624181937E-2</v>
      </c>
      <c r="T933" s="12">
        <f t="shared" si="247"/>
        <v>76.197924211065327</v>
      </c>
    </row>
    <row r="934" spans="1:20" x14ac:dyDescent="0.25">
      <c r="A934" s="57">
        <f t="shared" si="248"/>
        <v>183.73003862324211</v>
      </c>
      <c r="B934" s="12">
        <f t="shared" si="265"/>
        <v>29.241543841353831</v>
      </c>
      <c r="C934" s="57" t="str">
        <f t="shared" si="249"/>
        <v>-64.0022426719462-6430.24029802033i</v>
      </c>
      <c r="D934" s="57" t="str">
        <f t="shared" si="250"/>
        <v>3.89999996708719-1088.5539856427i</v>
      </c>
      <c r="E934" s="57" t="str">
        <f t="shared" si="251"/>
        <v>162.467376486268-0.0821544878404039i</v>
      </c>
      <c r="F934" s="57" t="str">
        <f t="shared" si="252"/>
        <v>3.83983982072653-2270.09041807585i</v>
      </c>
      <c r="G934" s="57" t="str">
        <f t="shared" si="253"/>
        <v>0.999999995022368-0.0000705523344801415i</v>
      </c>
      <c r="H934" s="57" t="str">
        <f t="shared" si="254"/>
        <v>165.001768429085+2.09173402267059i</v>
      </c>
      <c r="I934" s="57" t="str">
        <f t="shared" si="255"/>
        <v>15.1828623946298-1056.6519099848i</v>
      </c>
      <c r="K934" s="57" t="str">
        <f t="shared" si="256"/>
        <v>0.0727148074591895-0.000947530730021327i</v>
      </c>
      <c r="L934" s="57" t="str">
        <f t="shared" si="257"/>
        <v>0.000125-17.1587898387315i</v>
      </c>
      <c r="M934" s="57" t="str">
        <f t="shared" si="258"/>
        <v>0.0015-8.27168409854962i</v>
      </c>
      <c r="N934" s="57">
        <f t="shared" si="259"/>
        <v>89.429735573640357</v>
      </c>
      <c r="O934" s="57">
        <f t="shared" si="260"/>
        <v>76.164974284270627</v>
      </c>
      <c r="P934" s="371">
        <f t="shared" si="261"/>
        <v>76.164974284270627</v>
      </c>
      <c r="Q934" s="371">
        <f t="shared" si="262"/>
        <v>-90.570264426359643</v>
      </c>
      <c r="R934" s="12">
        <f t="shared" si="263"/>
        <v>89.429735573640357</v>
      </c>
      <c r="S934" s="57">
        <f t="shared" si="264"/>
        <v>2.9241543841353832E-2</v>
      </c>
      <c r="T934" s="12">
        <f t="shared" si="247"/>
        <v>76.164974284270627</v>
      </c>
    </row>
    <row r="935" spans="1:20" x14ac:dyDescent="0.25">
      <c r="A935" s="57">
        <f t="shared" si="248"/>
        <v>184.42821277001042</v>
      </c>
      <c r="B935" s="12">
        <f t="shared" si="265"/>
        <v>29.352661707950976</v>
      </c>
      <c r="C935" s="57" t="str">
        <f t="shared" si="249"/>
        <v>-64.0021433601001-6405.89093750295i</v>
      </c>
      <c r="D935" s="57" t="str">
        <f t="shared" si="250"/>
        <v>3.89999996683659-1084.43314242952i</v>
      </c>
      <c r="E935" s="57" t="str">
        <f t="shared" si="251"/>
        <v>162.467360039088-0.082466422354009i</v>
      </c>
      <c r="F935" s="57" t="str">
        <f t="shared" si="252"/>
        <v>3.839839820581-2261.49673255497i</v>
      </c>
      <c r="G935" s="57" t="str">
        <f t="shared" si="253"/>
        <v>0.999999994984466-0.0000708204333484817i</v>
      </c>
      <c r="H935" s="57" t="str">
        <f t="shared" si="254"/>
        <v>165.001781894779+2.09968267977058i</v>
      </c>
      <c r="I935" s="57" t="str">
        <f t="shared" si="255"/>
        <v>15.1828629852368-1052.65174800545i</v>
      </c>
      <c r="K935" s="57" t="str">
        <f t="shared" si="256"/>
        <v>0.0727147125597036-0.000951130093550181i</v>
      </c>
      <c r="L935" s="57" t="str">
        <f t="shared" si="257"/>
        <v>0.000125-17.0938332722968i</v>
      </c>
      <c r="M935" s="57" t="str">
        <f t="shared" si="258"/>
        <v>0.0015-8.24037068992786i</v>
      </c>
      <c r="N935" s="57">
        <f t="shared" si="259"/>
        <v>89.427568980043503</v>
      </c>
      <c r="O935" s="57">
        <f t="shared" si="260"/>
        <v>76.132024311039117</v>
      </c>
      <c r="P935" s="371">
        <f t="shared" si="261"/>
        <v>76.132024311039117</v>
      </c>
      <c r="Q935" s="371">
        <f t="shared" si="262"/>
        <v>-90.572431019956497</v>
      </c>
      <c r="R935" s="12">
        <f t="shared" si="263"/>
        <v>89.427568980043503</v>
      </c>
      <c r="S935" s="57">
        <f t="shared" si="264"/>
        <v>2.9352661707950974E-2</v>
      </c>
      <c r="T935" s="12">
        <f t="shared" si="247"/>
        <v>76.132024311039117</v>
      </c>
    </row>
    <row r="936" spans="1:20" x14ac:dyDescent="0.25">
      <c r="A936" s="57">
        <f t="shared" si="248"/>
        <v>185.12903997853647</v>
      </c>
      <c r="B936" s="12">
        <f t="shared" si="265"/>
        <v>29.46420182244119</v>
      </c>
      <c r="C936" s="57" t="str">
        <f t="shared" si="249"/>
        <v>-64.0020432923613-6381.633727899i</v>
      </c>
      <c r="D936" s="57" t="str">
        <f t="shared" si="250"/>
        <v>3.89999996658407-1080.32789915117i</v>
      </c>
      <c r="E936" s="57" t="str">
        <f t="shared" si="251"/>
        <v>162.467343466728-0.0827795393296432i</v>
      </c>
      <c r="F936" s="57" t="str">
        <f t="shared" si="252"/>
        <v>3.83983982043436-2252.93557942382i</v>
      </c>
      <c r="G936" s="57" t="str">
        <f t="shared" si="253"/>
        <v>0.999999994946276-0.000071089550992491i</v>
      </c>
      <c r="H936" s="57" t="str">
        <f t="shared" si="254"/>
        <v>165.001795463006+2.1076615425436i</v>
      </c>
      <c r="I936" s="57" t="str">
        <f t="shared" si="255"/>
        <v>15.182863580341-1048.66672877488i</v>
      </c>
      <c r="K936" s="57" t="str">
        <f t="shared" si="256"/>
        <v>0.0727146169378648-0.000954743120322464i</v>
      </c>
      <c r="L936" s="57" t="str">
        <f t="shared" si="257"/>
        <v>0.000125-17.0291226063925i</v>
      </c>
      <c r="M936" s="57" t="str">
        <f t="shared" si="258"/>
        <v>0.0015-8.20917582180501i</v>
      </c>
      <c r="N936" s="57">
        <f t="shared" si="259"/>
        <v>89.425394158095997</v>
      </c>
      <c r="O936" s="57">
        <f t="shared" si="260"/>
        <v>76.099074291017374</v>
      </c>
      <c r="P936" s="371">
        <f t="shared" si="261"/>
        <v>76.099074291017374</v>
      </c>
      <c r="Q936" s="371">
        <f t="shared" si="262"/>
        <v>-90.574605841904003</v>
      </c>
      <c r="R936" s="12">
        <f t="shared" si="263"/>
        <v>89.425394158095997</v>
      </c>
      <c r="S936" s="57">
        <f t="shared" si="264"/>
        <v>2.946420182244119E-2</v>
      </c>
      <c r="T936" s="12">
        <f t="shared" si="247"/>
        <v>76.099074291017374</v>
      </c>
    </row>
    <row r="937" spans="1:20" x14ac:dyDescent="0.25">
      <c r="A937" s="57">
        <f t="shared" si="248"/>
        <v>185.83253033045492</v>
      </c>
      <c r="B937" s="12">
        <f t="shared" si="265"/>
        <v>29.576165789366467</v>
      </c>
      <c r="C937" s="57" t="str">
        <f t="shared" si="249"/>
        <v>-64.0019424629754-6357.46832026045i</v>
      </c>
      <c r="D937" s="57" t="str">
        <f t="shared" si="250"/>
        <v>3.89999996632961-1076.23819675233i</v>
      </c>
      <c r="E937" s="57" t="str">
        <f t="shared" si="251"/>
        <v>162.467326768235-0.0830938432276431i</v>
      </c>
      <c r="F937" s="57" t="str">
        <f t="shared" si="252"/>
        <v>3.83983982028657-2244.40683552734i</v>
      </c>
      <c r="G937" s="57" t="str">
        <f t="shared" si="253"/>
        <v>0.999999994907794-0.0000713596912835165i</v>
      </c>
      <c r="H937" s="57" t="str">
        <f t="shared" si="254"/>
        <v>165.00180913455+2.11567072578003i</v>
      </c>
      <c r="I937" s="57" t="str">
        <f t="shared" si="255"/>
        <v>15.1828641799765-1044.69679496726i</v>
      </c>
      <c r="K937" s="57" t="str">
        <f t="shared" si="256"/>
        <v>0.072714520588176-0.000958369862094454i</v>
      </c>
      <c r="L937" s="57" t="str">
        <f t="shared" si="257"/>
        <v>0.000125-16.964656910134i</v>
      </c>
      <c r="M937" s="57" t="str">
        <f t="shared" si="258"/>
        <v>0.0015-8.17809904543239i</v>
      </c>
      <c r="N937" s="57">
        <f t="shared" si="259"/>
        <v>89.423211076583883</v>
      </c>
      <c r="O937" s="57">
        <f t="shared" si="260"/>
        <v>76.06612422384903</v>
      </c>
      <c r="P937" s="371">
        <f t="shared" si="261"/>
        <v>76.06612422384903</v>
      </c>
      <c r="Q937" s="371">
        <f t="shared" si="262"/>
        <v>-90.576788923416117</v>
      </c>
      <c r="R937" s="12">
        <f t="shared" si="263"/>
        <v>89.423211076583883</v>
      </c>
      <c r="S937" s="57">
        <f t="shared" si="264"/>
        <v>2.9576165789366466E-2</v>
      </c>
      <c r="T937" s="12">
        <f t="shared" si="247"/>
        <v>76.06612422384903</v>
      </c>
    </row>
    <row r="938" spans="1:20" x14ac:dyDescent="0.25">
      <c r="A938" s="57">
        <f t="shared" si="248"/>
        <v>186.53869394571063</v>
      </c>
      <c r="B938" s="12">
        <f t="shared" si="265"/>
        <v>29.688555219366059</v>
      </c>
      <c r="C938" s="57" t="str">
        <f t="shared" si="249"/>
        <v>-64.0018408661484-6333.39436696009i</v>
      </c>
      <c r="D938" s="57" t="str">
        <f t="shared" si="250"/>
        <v>3.89999996607322-1072.16397640127i</v>
      </c>
      <c r="E938" s="57" t="str">
        <f t="shared" si="251"/>
        <v>162.467309942649-0.0834093385248547i</v>
      </c>
      <c r="F938" s="57" t="str">
        <f t="shared" si="252"/>
        <v>3.83983982013768-2235.9103781767i</v>
      </c>
      <c r="G938" s="57" t="str">
        <f t="shared" si="253"/>
        <v>0.99999999486902-0.0000716308581076164i</v>
      </c>
      <c r="H938" s="57" t="str">
        <f t="shared" si="254"/>
        <v>165.001822910197+2.12371034470666i</v>
      </c>
      <c r="I938" s="57" t="str">
        <f t="shared" si="255"/>
        <v>15.1828647841781-1040.74188947378i</v>
      </c>
      <c r="K938" s="57" t="str">
        <f t="shared" si="256"/>
        <v>0.0727144235050987-0.000962010370817281i</v>
      </c>
      <c r="L938" s="57" t="str">
        <f t="shared" si="257"/>
        <v>0.000125-16.9004352561606i</v>
      </c>
      <c r="M938" s="57" t="str">
        <f t="shared" si="258"/>
        <v>0.0015-8.14713991376005i</v>
      </c>
      <c r="N938" s="57">
        <f t="shared" si="259"/>
        <v>89.421019704175308</v>
      </c>
      <c r="O938" s="57">
        <f t="shared" si="260"/>
        <v>76.033174109175334</v>
      </c>
      <c r="P938" s="371">
        <f t="shared" si="261"/>
        <v>76.033174109175334</v>
      </c>
      <c r="Q938" s="371">
        <f t="shared" si="262"/>
        <v>-90.578980295824692</v>
      </c>
      <c r="R938" s="12">
        <f t="shared" si="263"/>
        <v>89.421019704175308</v>
      </c>
      <c r="S938" s="57">
        <f t="shared" si="264"/>
        <v>2.9688555219366058E-2</v>
      </c>
      <c r="T938" s="12">
        <f t="shared" si="247"/>
        <v>76.033174109175334</v>
      </c>
    </row>
    <row r="939" spans="1:20" x14ac:dyDescent="0.25">
      <c r="A939" s="57">
        <f t="shared" si="248"/>
        <v>187.24754098270435</v>
      </c>
      <c r="B939" s="12">
        <f t="shared" si="265"/>
        <v>29.801371729199651</v>
      </c>
      <c r="C939" s="57" t="str">
        <f t="shared" si="249"/>
        <v>-64.0017384960428-6309.41152168643i</v>
      </c>
      <c r="D939" s="57" t="str">
        <f t="shared" si="250"/>
        <v>3.89999996581491-1068.10517948898i</v>
      </c>
      <c r="E939" s="57" t="str">
        <f t="shared" si="251"/>
        <v>162.467292989004-0.0837260297147919i</v>
      </c>
      <c r="F939" s="57" t="str">
        <f t="shared" si="252"/>
        <v>3.83983981998769-2227.44608514751i</v>
      </c>
      <c r="G939" s="57" t="str">
        <f t="shared" si="253"/>
        <v>0.999999994829951-0.0000719030553656162i</v>
      </c>
      <c r="H939" s="57" t="str">
        <f t="shared" si="254"/>
        <v>165.001836790739+2.13178051498817i</v>
      </c>
      <c r="I939" s="57" t="str">
        <f t="shared" si="255"/>
        <v>15.1828653929803-1036.80195540178i</v>
      </c>
      <c r="K939" s="57" t="str">
        <f t="shared" si="256"/>
        <v>0.072714325683053-0.000965664698637568i</v>
      </c>
      <c r="L939" s="57" t="str">
        <f t="shared" si="257"/>
        <v>0.000125-16.8364567206222i</v>
      </c>
      <c r="M939" s="57" t="str">
        <f t="shared" si="258"/>
        <v>0.0015-8.11629798143067i</v>
      </c>
      <c r="N939" s="57">
        <f t="shared" si="259"/>
        <v>89.418820009419917</v>
      </c>
      <c r="O939" s="57">
        <f t="shared" si="260"/>
        <v>76.000223946634932</v>
      </c>
      <c r="P939" s="371">
        <f t="shared" si="261"/>
        <v>76.000223946634932</v>
      </c>
      <c r="Q939" s="371">
        <f t="shared" si="262"/>
        <v>-90.581179990580083</v>
      </c>
      <c r="R939" s="12">
        <f t="shared" si="263"/>
        <v>89.418820009419917</v>
      </c>
      <c r="S939" s="57">
        <f t="shared" si="264"/>
        <v>2.9801371729199652E-2</v>
      </c>
      <c r="T939" s="12">
        <f t="shared" si="247"/>
        <v>76.000223946634932</v>
      </c>
    </row>
    <row r="940" spans="1:20" x14ac:dyDescent="0.25">
      <c r="A940" s="57">
        <f t="shared" si="248"/>
        <v>187.95908163843862</v>
      </c>
      <c r="B940" s="12">
        <f t="shared" si="265"/>
        <v>29.91461694177061</v>
      </c>
      <c r="C940" s="57" t="str">
        <f t="shared" si="249"/>
        <v>-64.0016353467744-6285.51943943818i</v>
      </c>
      <c r="D940" s="57" t="str">
        <f t="shared" si="250"/>
        <v>3.89999996555459-1064.06174762827i</v>
      </c>
      <c r="E940" s="57" t="str">
        <f t="shared" si="251"/>
        <v>162.467275906324-0.08404392130767i</v>
      </c>
      <c r="F940" s="57" t="str">
        <f t="shared" si="252"/>
        <v>3.8398398198365-2219.01383467804i</v>
      </c>
      <c r="G940" s="57" t="str">
        <f t="shared" si="253"/>
        <v>0.999999994790584-0.0000721762869731641i</v>
      </c>
      <c r="H940" s="57" t="str">
        <f t="shared" si="254"/>
        <v>165.001850776975+2.13988135272894i</v>
      </c>
      <c r="I940" s="57" t="str">
        <f t="shared" si="255"/>
        <v>15.1828660064184-1032.87693607398i</v>
      </c>
      <c r="K940" s="57" t="str">
        <f t="shared" si="256"/>
        <v>0.0727142271164161-0.000969332897898199i</v>
      </c>
      <c r="L940" s="57" t="str">
        <f t="shared" si="257"/>
        <v>0.000125-16.7727203831662i</v>
      </c>
      <c r="M940" s="57" t="str">
        <f t="shared" si="258"/>
        <v>0.0015-8.08557280477248i</v>
      </c>
      <c r="N940" s="57">
        <f t="shared" si="259"/>
        <v>89.416611960748469</v>
      </c>
      <c r="O940" s="57">
        <f t="shared" si="260"/>
        <v>75.967273735863131</v>
      </c>
      <c r="P940" s="371">
        <f t="shared" si="261"/>
        <v>75.967273735863131</v>
      </c>
      <c r="Q940" s="371">
        <f t="shared" si="262"/>
        <v>-90.583388039251531</v>
      </c>
      <c r="R940" s="12">
        <f t="shared" si="263"/>
        <v>89.416611960748469</v>
      </c>
      <c r="S940" s="57">
        <f t="shared" si="264"/>
        <v>2.9914616941770611E-2</v>
      </c>
      <c r="T940" s="12">
        <f t="shared" ref="T940:T1003" si="266">P940</f>
        <v>75.967273735863131</v>
      </c>
    </row>
    <row r="941" spans="1:20" x14ac:dyDescent="0.25">
      <c r="A941" s="57">
        <f t="shared" ref="A941:A1004" si="267">2*PI()*B941</f>
        <v>188.6733261486647</v>
      </c>
      <c r="B941" s="12">
        <f t="shared" si="265"/>
        <v>30.02829248614934</v>
      </c>
      <c r="C941" s="57" t="str">
        <f t="shared" ref="C941:C1004" si="268">IMPRODUCT(D941,E941,$C$40,,K941,$C$41)</f>
        <v>-64.0015314124165-6261.71777652021i</v>
      </c>
      <c r="D941" s="57" t="str">
        <f t="shared" ref="D941:D1004" si="269">IMDIV(IMPRODUCT($C$37,$C$38,COMPLEX(1,A941/$C$38)),IMSUM(-1*A941*A941/$C$39,COMPLEX(0,1*A941)))</f>
        <v>3.89999996529231-1060.03362265303i</v>
      </c>
      <c r="E941" s="57" t="str">
        <f t="shared" ref="E941:E1004" si="270">IMDIV(IMPRODUCT(IMSUM(F941,G941),$C$29,H941),IMSUM(1,I941))</f>
        <v>162.467258693631-0.0843630178304599i</v>
      </c>
      <c r="F941" s="57" t="str">
        <f t="shared" ref="F941:F1004" si="271">IMDIV(IMPRODUCT($C$14,$C$15,COMPLEX(1,A941/$C$15)),IMSUM(-1*A941*A941/$C$16,COMPLEX(0,A941)))</f>
        <v>3.83983981968418-2210.61350546757i</v>
      </c>
      <c r="G941" s="57" t="str">
        <f t="shared" ref="G941:G1004" si="272">IMDIV(1,COMPLEX(1,A941*$C$9*$C$10))</f>
        <v>0.999999994750917-0.0000724505568607883i</v>
      </c>
      <c r="H941" s="57" t="str">
        <f t="shared" ref="H941:H1004" si="273">IMDIV($C$3,IMSUM(K941,COMPLEX(0,$C$28*A941)))</f>
        <v>165.00186486971+2.14801297447454i</v>
      </c>
      <c r="I941" s="57" t="str">
        <f t="shared" ref="I941:I1004" si="274">IMPRODUCT(F941,$C$29,H941,$C$31)</f>
        <v>15.1828666245273-1028.96677502766i</v>
      </c>
      <c r="K941" s="57" t="str">
        <f t="shared" ref="K941:K1004" si="275">IF($C$26&lt;=0,IMDIV(1,IMSUM(IMDIV(1,L941),1/$C$18)),IMDIV(1,IMSUM(IMDIV(1,L941),1/$C$18,IMDIV(1,M941))))</f>
        <v>0.0727141277995224-0.000973015021138983i</v>
      </c>
      <c r="L941" s="57" t="str">
        <f t="shared" ref="L941:L1004" si="276">IMSUM($C$21/$C$22,IMDIV(1,COMPLEX(0,$C$20*$C$22*A941)))</f>
        <v>0.000125-16.7092253269239i</v>
      </c>
      <c r="M941" s="57" t="str">
        <f t="shared" ref="M941:M1004" si="277">IMSUM($C$25/$C$26,IMDIV(1,COMPLEX(0,$C$24*$C$26*A941)))</f>
        <v>0.0015-8.05496394179372i</v>
      </c>
      <c r="N941" s="57">
        <f t="shared" ref="N941:N1004" si="278">ABS(R941)</f>
        <v>89.414395526472418</v>
      </c>
      <c r="O941" s="57">
        <f t="shared" ref="O941:O1004" si="279">ABS(P941)</f>
        <v>75.934323476493176</v>
      </c>
      <c r="P941" s="371">
        <f t="shared" ref="P941:P1004" si="280">20*LOG10(IMABS(C941))</f>
        <v>75.934323476493176</v>
      </c>
      <c r="Q941" s="371">
        <f t="shared" ref="Q941:Q1004" si="281">IMARGUMENT(C941)*180/PI()</f>
        <v>-90.585604473527582</v>
      </c>
      <c r="R941" s="12">
        <f t="shared" ref="R941:R1004" si="282">IF(Q941&lt;0,Q941+180,Q941-180)</f>
        <v>89.414395526472418</v>
      </c>
      <c r="S941" s="57">
        <f t="shared" ref="S941:S1004" si="283">B941/1000</f>
        <v>3.0028292486149341E-2</v>
      </c>
      <c r="T941" s="12">
        <f t="shared" si="266"/>
        <v>75.934323476493176</v>
      </c>
    </row>
    <row r="942" spans="1:20" x14ac:dyDescent="0.25">
      <c r="A942" s="57">
        <f t="shared" si="267"/>
        <v>189.39028478802965</v>
      </c>
      <c r="B942" s="12">
        <f t="shared" ref="B942:B1005" si="284">B941*(1+B$42)</f>
        <v>30.142399997596709</v>
      </c>
      <c r="C942" s="57" t="str">
        <f t="shared" si="268"/>
        <v>-64.001426686993-6238.00619053769i</v>
      </c>
      <c r="D942" s="57" t="str">
        <f t="shared" si="269"/>
        <v>3.89999996502803-1056.02074661734i</v>
      </c>
      <c r="E942" s="57" t="str">
        <f t="shared" si="270"/>
        <v>162.467241349931-0.0846833238268264i</v>
      </c>
      <c r="F942" s="57" t="str">
        <f t="shared" si="271"/>
        <v>3.83983981953072-2202.24497667453i</v>
      </c>
      <c r="G942" s="57" t="str">
        <f t="shared" si="272"/>
        <v>0.999999994710948-0.0000727258689739525i</v>
      </c>
      <c r="H942" s="57" t="str">
        <f t="shared" si="273"/>
        <v>165.001879069755+2.15617549721365i</v>
      </c>
      <c r="I942" s="57" t="str">
        <f t="shared" si="274"/>
        <v>15.1828672473429-1025.07141601386i</v>
      </c>
      <c r="K942" s="57" t="str">
        <f t="shared" si="275"/>
        <v>0.072714027726663-0.00097671112109745i</v>
      </c>
      <c r="L942" s="57" t="str">
        <f t="shared" si="276"/>
        <v>0.000125-16.6459706384976i</v>
      </c>
      <c r="M942" s="57" t="str">
        <f t="shared" si="277"/>
        <v>0.0015-8.02447095217539i</v>
      </c>
      <c r="N942" s="57">
        <f t="shared" si="278"/>
        <v>89.412170674783468</v>
      </c>
      <c r="O942" s="57">
        <f t="shared" si="279"/>
        <v>75.901373168154961</v>
      </c>
      <c r="P942" s="371">
        <f t="shared" si="280"/>
        <v>75.901373168154961</v>
      </c>
      <c r="Q942" s="371">
        <f t="shared" si="281"/>
        <v>-90.587829325216532</v>
      </c>
      <c r="R942" s="12">
        <f t="shared" si="282"/>
        <v>89.412170674783468</v>
      </c>
      <c r="S942" s="57">
        <f t="shared" si="283"/>
        <v>3.0142399997596707E-2</v>
      </c>
      <c r="T942" s="12">
        <f t="shared" si="266"/>
        <v>75.901373168154961</v>
      </c>
    </row>
    <row r="943" spans="1:20" x14ac:dyDescent="0.25">
      <c r="A943" s="57">
        <f t="shared" si="267"/>
        <v>190.10996787022415</v>
      </c>
      <c r="B943" s="12">
        <f t="shared" si="284"/>
        <v>30.256941117587576</v>
      </c>
      <c r="C943" s="57" t="str">
        <f t="shared" si="268"/>
        <v>-64.0013211644912-6214.38434039195i</v>
      </c>
      <c r="D943" s="57" t="str">
        <f t="shared" si="269"/>
        <v>3.89999996476175-1052.02306179462i</v>
      </c>
      <c r="E943" s="57" t="str">
        <f t="shared" si="270"/>
        <v>162.467223874232-0.0850048438575069i</v>
      </c>
      <c r="F943" s="57" t="str">
        <f t="shared" si="271"/>
        <v>3.83983981937609-2193.90812791484i</v>
      </c>
      <c r="G943" s="57" t="str">
        <f t="shared" si="272"/>
        <v>0.999999994670675-0.0000730022272731135i</v>
      </c>
      <c r="H943" s="57" t="str">
        <f t="shared" si="273"/>
        <v>165.001893377926+2.16436903837953i</v>
      </c>
      <c r="I943" s="57" t="str">
        <f t="shared" si="274"/>
        <v>15.1828678749011-1021.19080299651i</v>
      </c>
      <c r="K943" s="57" t="str">
        <f t="shared" si="275"/>
        <v>0.0727139268920865-0.000980421250709543i</v>
      </c>
      <c r="L943" s="57" t="str">
        <f t="shared" si="276"/>
        <v>0.000125-16.5829554079474i</v>
      </c>
      <c r="M943" s="57" t="str">
        <f t="shared" si="277"/>
        <v>0.0015-7.99409339726585i</v>
      </c>
      <c r="N943" s="57">
        <f t="shared" si="278"/>
        <v>89.409937373753024</v>
      </c>
      <c r="O943" s="57">
        <f t="shared" si="279"/>
        <v>75.868422810476034</v>
      </c>
      <c r="P943" s="371">
        <f t="shared" si="280"/>
        <v>75.868422810476034</v>
      </c>
      <c r="Q943" s="371">
        <f t="shared" si="281"/>
        <v>-90.590062626246976</v>
      </c>
      <c r="R943" s="12">
        <f t="shared" si="282"/>
        <v>89.409937373753024</v>
      </c>
      <c r="S943" s="57">
        <f t="shared" si="283"/>
        <v>3.0256941117587578E-2</v>
      </c>
      <c r="T943" s="12">
        <f t="shared" si="266"/>
        <v>75.868422810476034</v>
      </c>
    </row>
    <row r="944" spans="1:20" x14ac:dyDescent="0.25">
      <c r="A944" s="57">
        <f t="shared" si="267"/>
        <v>190.832385748131</v>
      </c>
      <c r="B944" s="12">
        <f t="shared" si="284"/>
        <v>30.37191749383441</v>
      </c>
      <c r="C944" s="57" t="str">
        <f t="shared" si="268"/>
        <v>-64.0012148388424-6190.85188627487i</v>
      </c>
      <c r="D944" s="57" t="str">
        <f t="shared" si="269"/>
        <v>3.89999996449343-1048.04051067683i</v>
      </c>
      <c r="E944" s="57" t="str">
        <f t="shared" si="270"/>
        <v>162.467206265529-0.0853275824999871i</v>
      </c>
      <c r="F944" s="57" t="str">
        <f t="shared" si="271"/>
        <v>3.83983981922028-2185.60283926011i</v>
      </c>
      <c r="G944" s="57" t="str">
        <f t="shared" si="272"/>
        <v>0.999999994630095-0.0000732796357337776i</v>
      </c>
      <c r="H944" s="57" t="str">
        <f t="shared" si="273"/>
        <v>165.001907795049+2.17259371585181i</v>
      </c>
      <c r="I944" s="57" t="str">
        <f t="shared" si="274"/>
        <v>15.1828685072377-1017.3248801517i</v>
      </c>
      <c r="K944" s="57" t="str">
        <f t="shared" si="275"/>
        <v>0.0727138252899961-0.000984145463110321i</v>
      </c>
      <c r="L944" s="57" t="str">
        <f t="shared" si="276"/>
        <v>0.000125-16.520178728778i</v>
      </c>
      <c r="M944" s="57" t="str">
        <f t="shared" si="277"/>
        <v>0.0015-7.96383084007355i</v>
      </c>
      <c r="N944" s="57">
        <f t="shared" si="278"/>
        <v>89.407695591331944</v>
      </c>
      <c r="O944" s="57">
        <f t="shared" si="279"/>
        <v>75.835472403080672</v>
      </c>
      <c r="P944" s="371">
        <f t="shared" si="280"/>
        <v>75.835472403080672</v>
      </c>
      <c r="Q944" s="371">
        <f t="shared" si="281"/>
        <v>-90.592304408668056</v>
      </c>
      <c r="R944" s="12">
        <f t="shared" si="282"/>
        <v>89.407695591331944</v>
      </c>
      <c r="S944" s="57">
        <f t="shared" si="283"/>
        <v>3.0371917493834409E-2</v>
      </c>
      <c r="T944" s="12">
        <f t="shared" si="266"/>
        <v>75.835472403080672</v>
      </c>
    </row>
    <row r="945" spans="1:20" x14ac:dyDescent="0.25">
      <c r="A945" s="57">
        <f t="shared" si="267"/>
        <v>191.55754881397391</v>
      </c>
      <c r="B945" s="12">
        <f t="shared" si="284"/>
        <v>30.48733078031098</v>
      </c>
      <c r="C945" s="57" t="str">
        <f t="shared" si="268"/>
        <v>-64.0011077039374-6167.4084896645i</v>
      </c>
      <c r="D945" s="57" t="str">
        <f t="shared" si="269"/>
        <v>3.89999996422306-1044.07303597364i</v>
      </c>
      <c r="E945" s="57" t="str">
        <f t="shared" si="270"/>
        <v>162.467188522807-0.085651544348779i</v>
      </c>
      <c r="F945" s="57" t="str">
        <f t="shared" si="271"/>
        <v>3.83983981906326-2177.32899123597i</v>
      </c>
      <c r="G945" s="57" t="str">
        <f t="shared" si="272"/>
        <v>0.999999994589206-0.0000735580983465583i</v>
      </c>
      <c r="H945" s="57" t="str">
        <f t="shared" si="273"/>
        <v>165.00192232195+2.18084964795819i</v>
      </c>
      <c r="I945" s="57" t="str">
        <f t="shared" si="274"/>
        <v>15.1828691443891-1013.47359186682i</v>
      </c>
      <c r="K945" s="57" t="str">
        <f t="shared" si="275"/>
        <v>0.0727137229145535-0.000987883811634786i</v>
      </c>
      <c r="L945" s="57" t="str">
        <f t="shared" si="276"/>
        <v>0.000125-16.4576396979259i</v>
      </c>
      <c r="M945" s="57" t="str">
        <f t="shared" si="277"/>
        <v>0.0015-7.93368284526153i</v>
      </c>
      <c r="N945" s="57">
        <f t="shared" si="278"/>
        <v>89.405445295349836</v>
      </c>
      <c r="O945" s="57">
        <f t="shared" si="279"/>
        <v>75.80252194559057</v>
      </c>
      <c r="P945" s="371">
        <f t="shared" si="280"/>
        <v>75.80252194559057</v>
      </c>
      <c r="Q945" s="371">
        <f t="shared" si="281"/>
        <v>-90.594554704650164</v>
      </c>
      <c r="R945" s="12">
        <f t="shared" si="282"/>
        <v>89.405445295349836</v>
      </c>
      <c r="S945" s="57">
        <f t="shared" si="283"/>
        <v>3.0487330780310979E-2</v>
      </c>
      <c r="T945" s="12">
        <f t="shared" si="266"/>
        <v>75.80252194559057</v>
      </c>
    </row>
    <row r="946" spans="1:20" x14ac:dyDescent="0.25">
      <c r="A946" s="57">
        <f t="shared" si="267"/>
        <v>192.28546749946702</v>
      </c>
      <c r="B946" s="12">
        <f t="shared" si="284"/>
        <v>30.603182637276163</v>
      </c>
      <c r="C946" s="57" t="str">
        <f t="shared" si="268"/>
        <v>-64.0009997536195-6144.0538133199i</v>
      </c>
      <c r="D946" s="57" t="str">
        <f t="shared" si="269"/>
        <v>3.89999996395064-1040.12058061159i</v>
      </c>
      <c r="E946" s="57" t="str">
        <f t="shared" si="270"/>
        <v>162.467170645049-0.0859767340155181i</v>
      </c>
      <c r="F946" s="57" t="str">
        <f t="shared" si="271"/>
        <v>3.83983981890506-2169.08646482037i</v>
      </c>
      <c r="G946" s="57" t="str">
        <f t="shared" si="272"/>
        <v>0.999999994548006-0.0000738376191172331i</v>
      </c>
      <c r="H946" s="57" t="str">
        <f t="shared" si="273"/>
        <v>165.00193695947+2.18913695347612i</v>
      </c>
      <c r="I946" s="57" t="str">
        <f t="shared" si="274"/>
        <v>15.1828697863924-1009.63688273983i</v>
      </c>
      <c r="K946" s="57" t="str">
        <f t="shared" si="275"/>
        <v>0.0727136197598727-0.000991636349818484i</v>
      </c>
      <c r="L946" s="57" t="str">
        <f t="shared" si="276"/>
        <v>0.000125-16.3953374157461i</v>
      </c>
      <c r="M946" s="57" t="str">
        <f t="shared" si="277"/>
        <v>0.0015-7.90364897914082i</v>
      </c>
      <c r="N946" s="57">
        <f t="shared" si="278"/>
        <v>89.40318645351482</v>
      </c>
      <c r="O946" s="57">
        <f t="shared" si="279"/>
        <v>75.769571437624307</v>
      </c>
      <c r="P946" s="371">
        <f t="shared" si="280"/>
        <v>75.769571437624307</v>
      </c>
      <c r="Q946" s="371">
        <f t="shared" si="281"/>
        <v>-90.59681354648518</v>
      </c>
      <c r="R946" s="12">
        <f t="shared" si="282"/>
        <v>89.40318645351482</v>
      </c>
      <c r="S946" s="57">
        <f t="shared" si="283"/>
        <v>3.0603182637276162E-2</v>
      </c>
      <c r="T946" s="12">
        <f t="shared" si="266"/>
        <v>75.769571437624307</v>
      </c>
    </row>
    <row r="947" spans="1:20" x14ac:dyDescent="0.25">
      <c r="A947" s="57">
        <f t="shared" si="267"/>
        <v>193.01615227596497</v>
      </c>
      <c r="B947" s="12">
        <f t="shared" si="284"/>
        <v>30.719474731297812</v>
      </c>
      <c r="C947" s="57" t="str">
        <f t="shared" si="268"/>
        <v>-64.0008909816881-6120.78752127669i</v>
      </c>
      <c r="D947" s="57" t="str">
        <f t="shared" si="269"/>
        <v>3.89999996367615-1036.18308773329i</v>
      </c>
      <c r="E947" s="57" t="str">
        <f t="shared" si="270"/>
        <v>162.467152631228-0.086303156128847i</v>
      </c>
      <c r="F947" s="57" t="str">
        <f t="shared" si="271"/>
        <v>3.83983981874564-2160.87514144177i</v>
      </c>
      <c r="G947" s="57" t="str">
        <f t="shared" si="272"/>
        <v>0.999999994506492-0.0000741182020668017i</v>
      </c>
      <c r="H947" s="57" t="str">
        <f t="shared" si="273"/>
        <v>165.001951708445+2.19745575163452i</v>
      </c>
      <c r="I947" s="57" t="str">
        <f t="shared" si="274"/>
        <v>15.1828704332841-1005.81469757833i</v>
      </c>
      <c r="K947" s="57" t="str">
        <f t="shared" si="275"/>
        <v>0.0727135158200265-0.000995403131398408i</v>
      </c>
      <c r="L947" s="57" t="str">
        <f t="shared" si="276"/>
        <v>0.000125-16.3332709859993i</v>
      </c>
      <c r="M947" s="57" t="str">
        <f t="shared" si="277"/>
        <v>0.0015-7.87372880966408i</v>
      </c>
      <c r="N947" s="57">
        <f t="shared" si="278"/>
        <v>89.400919033412976</v>
      </c>
      <c r="O947" s="57">
        <f t="shared" si="279"/>
        <v>75.736620878798021</v>
      </c>
      <c r="P947" s="371">
        <f t="shared" si="280"/>
        <v>75.736620878798021</v>
      </c>
      <c r="Q947" s="371">
        <f t="shared" si="281"/>
        <v>-90.599080966587024</v>
      </c>
      <c r="R947" s="12">
        <f t="shared" si="282"/>
        <v>89.400919033412976</v>
      </c>
      <c r="S947" s="57">
        <f t="shared" si="283"/>
        <v>3.0719474731297811E-2</v>
      </c>
      <c r="T947" s="12">
        <f t="shared" si="266"/>
        <v>75.736620878798021</v>
      </c>
    </row>
    <row r="948" spans="1:20" x14ac:dyDescent="0.25">
      <c r="A948" s="57">
        <f t="shared" si="267"/>
        <v>193.74961365461365</v>
      </c>
      <c r="B948" s="12">
        <f t="shared" si="284"/>
        <v>30.836208735276745</v>
      </c>
      <c r="C948" s="57" t="str">
        <f t="shared" si="268"/>
        <v>-64.0007813818884-6097.60927884156i</v>
      </c>
      <c r="D948" s="57" t="str">
        <f t="shared" si="269"/>
        <v>3.89999996339955-1032.26050069657i</v>
      </c>
      <c r="E948" s="57" t="str">
        <f t="shared" si="270"/>
        <v>162.467134480309-0.0866308153346234i</v>
      </c>
      <c r="F948" s="57" t="str">
        <f t="shared" si="271"/>
        <v>3.83983981858503-2152.69490297754i</v>
      </c>
      <c r="G948" s="57" t="str">
        <f t="shared" si="272"/>
        <v>0.999999994464662-0.0000743998512315434i</v>
      </c>
      <c r="H948" s="57" t="str">
        <f t="shared" si="273"/>
        <v>165.001966569729+2.20580616211546i</v>
      </c>
      <c r="I948" s="57" t="str">
        <f t="shared" si="274"/>
        <v>15.1828710851015-1002.00698139894i</v>
      </c>
      <c r="K948" s="57" t="str">
        <f t="shared" si="275"/>
        <v>0.0727134110890396-0.000999184210313552i</v>
      </c>
      <c r="L948" s="57" t="str">
        <f t="shared" si="276"/>
        <v>0.000125-16.2714395158391i</v>
      </c>
      <c r="M948" s="57" t="str">
        <f t="shared" si="277"/>
        <v>0.0015-7.84392190641967i</v>
      </c>
      <c r="N948" s="57">
        <f t="shared" si="278"/>
        <v>89.398643002507868</v>
      </c>
      <c r="O948" s="57">
        <f t="shared" si="279"/>
        <v>75.703670268724395</v>
      </c>
      <c r="P948" s="371">
        <f t="shared" si="280"/>
        <v>75.703670268724395</v>
      </c>
      <c r="Q948" s="371">
        <f t="shared" si="281"/>
        <v>-90.601356997492132</v>
      </c>
      <c r="R948" s="12">
        <f t="shared" si="282"/>
        <v>89.398643002507868</v>
      </c>
      <c r="S948" s="57">
        <f t="shared" si="283"/>
        <v>3.0836208735276746E-2</v>
      </c>
      <c r="T948" s="12">
        <f t="shared" si="266"/>
        <v>75.703670268724395</v>
      </c>
    </row>
    <row r="949" spans="1:20" x14ac:dyDescent="0.25">
      <c r="A949" s="57">
        <f t="shared" si="267"/>
        <v>194.48586218650121</v>
      </c>
      <c r="B949" s="12">
        <f t="shared" si="284"/>
        <v>30.953386328470799</v>
      </c>
      <c r="C949" s="57" t="str">
        <f t="shared" si="268"/>
        <v>-64.0006709479247-6074.51875258808i</v>
      </c>
      <c r="D949" s="57" t="str">
        <f t="shared" si="269"/>
        <v>3.89999996312087-1028.35276307372i</v>
      </c>
      <c r="E949" s="57" t="str">
        <f t="shared" si="270"/>
        <v>162.467116191248-0.0869597162959189i</v>
      </c>
      <c r="F949" s="57" t="str">
        <f t="shared" si="271"/>
        <v>3.83983981842318-2144.5456317522i</v>
      </c>
      <c r="G949" s="57" t="str">
        <f t="shared" si="272"/>
        <v>0.999999994422514-0.0000746825706630755i</v>
      </c>
      <c r="H949" s="57" t="str">
        <f t="shared" si="273"/>
        <v>165.001981544174+2.21418830505597i</v>
      </c>
      <c r="I949" s="57" t="str">
        <f t="shared" si="274"/>
        <v>15.1828717418822-998.21367942637i</v>
      </c>
      <c r="K949" s="57" t="str">
        <f t="shared" si="275"/>
        <v>0.0727133055608929-0.00100297964070582i</v>
      </c>
      <c r="L949" s="57" t="str">
        <f t="shared" si="276"/>
        <v>0.000125-16.209842115799i</v>
      </c>
      <c r="M949" s="57" t="str">
        <f t="shared" si="277"/>
        <v>0.0015-7.8142278406253i</v>
      </c>
      <c r="N949" s="57">
        <f t="shared" si="278"/>
        <v>89.396358328140153</v>
      </c>
      <c r="O949" s="57">
        <f t="shared" si="279"/>
        <v>75.670719607013524</v>
      </c>
      <c r="P949" s="371">
        <f t="shared" si="280"/>
        <v>75.670719607013524</v>
      </c>
      <c r="Q949" s="371">
        <f t="shared" si="281"/>
        <v>-90.603641671859847</v>
      </c>
      <c r="R949" s="12">
        <f t="shared" si="282"/>
        <v>89.396358328140153</v>
      </c>
      <c r="S949" s="57">
        <f t="shared" si="283"/>
        <v>3.0953386328470799E-2</v>
      </c>
      <c r="T949" s="12">
        <f t="shared" si="266"/>
        <v>75.670719607013524</v>
      </c>
    </row>
    <row r="950" spans="1:20" x14ac:dyDescent="0.25">
      <c r="A950" s="57">
        <f t="shared" si="267"/>
        <v>195.22490846280991</v>
      </c>
      <c r="B950" s="12">
        <f t="shared" si="284"/>
        <v>31.07100919651899</v>
      </c>
      <c r="C950" s="57" t="str">
        <f t="shared" si="268"/>
        <v>-64.0005596734506-6051.51561035149i</v>
      </c>
      <c r="D950" s="57" t="str">
        <f t="shared" si="269"/>
        <v>3.89999996284005-1024.4598186506i</v>
      </c>
      <c r="E950" s="57" t="str">
        <f t="shared" si="270"/>
        <v>162.467097762995-0.0872898636930869i</v>
      </c>
      <c r="F950" s="57" t="str">
        <f t="shared" si="271"/>
        <v>3.8398398182601-2136.42721053575i</v>
      </c>
      <c r="G950" s="57" t="str">
        <f t="shared" si="272"/>
        <v>0.999999994380044-0.0000749663644284113i</v>
      </c>
      <c r="H950" s="57" t="str">
        <f t="shared" si="273"/>
        <v>165.001996632644+2.22260230104972i</v>
      </c>
      <c r="I950" s="57" t="str">
        <f t="shared" si="274"/>
        <v>15.1828724036641-994.434737092707i</v>
      </c>
      <c r="K950" s="57" t="str">
        <f t="shared" si="275"/>
        <v>0.0727131992295212-0.0010067894769207i</v>
      </c>
      <c r="L950" s="57" t="str">
        <f t="shared" si="276"/>
        <v>0.000125-16.1484778997799i</v>
      </c>
      <c r="M950" s="57" t="str">
        <f t="shared" si="277"/>
        <v>0.0015-7.78464618512184i</v>
      </c>
      <c r="N950" s="57">
        <f t="shared" si="278"/>
        <v>89.39406497752708</v>
      </c>
      <c r="O950" s="57">
        <f t="shared" si="279"/>
        <v>75.637768893272295</v>
      </c>
      <c r="P950" s="371">
        <f t="shared" si="280"/>
        <v>75.637768893272295</v>
      </c>
      <c r="Q950" s="371">
        <f t="shared" si="281"/>
        <v>-90.60593502247292</v>
      </c>
      <c r="R950" s="12">
        <f t="shared" si="282"/>
        <v>89.39406497752708</v>
      </c>
      <c r="S950" s="57">
        <f t="shared" si="283"/>
        <v>3.1071009196518989E-2</v>
      </c>
      <c r="T950" s="12">
        <f t="shared" si="266"/>
        <v>75.637768893272295</v>
      </c>
    </row>
    <row r="951" spans="1:20" x14ac:dyDescent="0.25">
      <c r="A951" s="57">
        <f t="shared" si="267"/>
        <v>195.96676311496861</v>
      </c>
      <c r="B951" s="12">
        <f t="shared" si="284"/>
        <v>31.189079031465763</v>
      </c>
      <c r="C951" s="57" t="str">
        <f t="shared" si="268"/>
        <v>-64.0004475520709-6028.59952122421i</v>
      </c>
      <c r="D951" s="57" t="str">
        <f t="shared" si="269"/>
        <v>3.89999996255709-1020.58161142591i</v>
      </c>
      <c r="E951" s="57" t="str">
        <f t="shared" si="270"/>
        <v>162.46707919449-0.0876212622238553i</v>
      </c>
      <c r="F951" s="57" t="str">
        <f t="shared" si="271"/>
        <v>3.83983981809579-2128.33952254197i</v>
      </c>
      <c r="G951" s="57" t="str">
        <f t="shared" si="272"/>
        <v>0.999999994337251-0.0000752512366100191i</v>
      </c>
      <c r="H951" s="57" t="str">
        <f t="shared" si="273"/>
        <v>165.002011836005+2.23104827114863i</v>
      </c>
      <c r="I951" s="57" t="str">
        <f t="shared" si="274"/>
        <v>15.1828730704848-990.670100036583i</v>
      </c>
      <c r="K951" s="57" t="str">
        <f t="shared" si="275"/>
        <v>0.0727130920888136-0.00101061377350798i</v>
      </c>
      <c r="L951" s="57" t="str">
        <f t="shared" si="276"/>
        <v>0.000125-16.0873459850367i</v>
      </c>
      <c r="M951" s="57" t="str">
        <f t="shared" si="277"/>
        <v>0.0015-7.75517651436727i</v>
      </c>
      <c r="N951" s="57">
        <f t="shared" si="278"/>
        <v>89.391762917762023</v>
      </c>
      <c r="O951" s="57">
        <f t="shared" si="279"/>
        <v>75.604818127104807</v>
      </c>
      <c r="P951" s="371">
        <f t="shared" si="280"/>
        <v>75.604818127104807</v>
      </c>
      <c r="Q951" s="371">
        <f t="shared" si="281"/>
        <v>-90.608237082237977</v>
      </c>
      <c r="R951" s="12">
        <f t="shared" si="282"/>
        <v>89.391762917762023</v>
      </c>
      <c r="S951" s="57">
        <f t="shared" si="283"/>
        <v>3.1189079031465762E-2</v>
      </c>
      <c r="T951" s="12">
        <f t="shared" si="266"/>
        <v>75.604818127104807</v>
      </c>
    </row>
    <row r="952" spans="1:20" x14ac:dyDescent="0.25">
      <c r="A952" s="57">
        <f t="shared" si="267"/>
        <v>196.7114368148055</v>
      </c>
      <c r="B952" s="12">
        <f t="shared" si="284"/>
        <v>31.307597531785333</v>
      </c>
      <c r="C952" s="57" t="str">
        <f t="shared" si="268"/>
        <v>-64.0003345773463-6005.77015555096i</v>
      </c>
      <c r="D952" s="57" t="str">
        <f t="shared" si="269"/>
        <v>3.89999996227201-1016.71808561034i</v>
      </c>
      <c r="E952" s="57" t="str">
        <f t="shared" si="270"/>
        <v>162.467060484668-0.087953916603352i</v>
      </c>
      <c r="F952" s="57" t="str">
        <f t="shared" si="271"/>
        <v>3.83983981793023-2120.28245142677i</v>
      </c>
      <c r="G952" s="57" t="str">
        <f t="shared" si="272"/>
        <v>0.999999994294133-0.0000755371913058801i</v>
      </c>
      <c r="H952" s="57" t="str">
        <f t="shared" si="273"/>
        <v>165.002027155133+2.23952633686493i</v>
      </c>
      <c r="I952" s="57" t="str">
        <f t="shared" si="274"/>
        <v>15.1828737423833-986.919714102444i</v>
      </c>
      <c r="K952" s="57" t="str">
        <f t="shared" si="275"/>
        <v>0.072712984132612-0.00101445258522259i</v>
      </c>
      <c r="L952" s="57" t="str">
        <f t="shared" si="276"/>
        <v>0.000125-16.0264454921665i</v>
      </c>
      <c r="M952" s="57" t="str">
        <f t="shared" si="277"/>
        <v>0.0015-7.72581840443042i</v>
      </c>
      <c r="N952" s="57">
        <f t="shared" si="278"/>
        <v>89.389452115814024</v>
      </c>
      <c r="O952" s="57">
        <f t="shared" si="279"/>
        <v>75.571867308112161</v>
      </c>
      <c r="P952" s="371">
        <f t="shared" si="280"/>
        <v>75.571867308112161</v>
      </c>
      <c r="Q952" s="371">
        <f t="shared" si="281"/>
        <v>-90.610547884185976</v>
      </c>
      <c r="R952" s="12">
        <f t="shared" si="282"/>
        <v>89.389452115814024</v>
      </c>
      <c r="S952" s="57">
        <f t="shared" si="283"/>
        <v>3.1307597531785331E-2</v>
      </c>
      <c r="T952" s="12">
        <f t="shared" si="266"/>
        <v>75.571867308112161</v>
      </c>
    </row>
    <row r="953" spans="1:20" x14ac:dyDescent="0.25">
      <c r="A953" s="57">
        <f t="shared" si="267"/>
        <v>197.45894027470177</v>
      </c>
      <c r="B953" s="12">
        <f t="shared" si="284"/>
        <v>31.42656640240612</v>
      </c>
      <c r="C953" s="57" t="str">
        <f t="shared" si="268"/>
        <v>-64.0002207427823-5983.0271849238i</v>
      </c>
      <c r="D953" s="57" t="str">
        <f t="shared" si="269"/>
        <v>3.89999996198472-1012.86918562576i</v>
      </c>
      <c r="E953" s="57" t="str">
        <f t="shared" si="270"/>
        <v>162.467041632453-0.0882878315641366i</v>
      </c>
      <c r="F953" s="57" t="str">
        <f t="shared" si="271"/>
        <v>3.83983981776339-2112.25588128645i</v>
      </c>
      <c r="G953" s="57" t="str">
        <f t="shared" si="272"/>
        <v>0.999999994250686-0.0000758242326295482i</v>
      </c>
      <c r="H953" s="57" t="str">
        <f t="shared" si="273"/>
        <v>165.00204259091+2.24803662017262i</v>
      </c>
      <c r="I953" s="57" t="str">
        <f t="shared" si="274"/>
        <v>15.1828744193981-983.18352533972i</v>
      </c>
      <c r="K953" s="57" t="str">
        <f t="shared" si="275"/>
        <v>0.0727128753547115-0.00101830596702527i</v>
      </c>
      <c r="L953" s="57" t="str">
        <f t="shared" si="276"/>
        <v>0.000125-15.9657755450951i</v>
      </c>
      <c r="M953" s="57" t="str">
        <f t="shared" si="277"/>
        <v>0.0015-7.69657143298506i</v>
      </c>
      <c r="N953" s="57">
        <f t="shared" si="278"/>
        <v>89.387132538527382</v>
      </c>
      <c r="O953" s="57">
        <f t="shared" si="279"/>
        <v>75.538916435892091</v>
      </c>
      <c r="P953" s="371">
        <f t="shared" si="280"/>
        <v>75.538916435892091</v>
      </c>
      <c r="Q953" s="371">
        <f t="shared" si="281"/>
        <v>-90.612867461472618</v>
      </c>
      <c r="R953" s="12">
        <f t="shared" si="282"/>
        <v>89.387132538527382</v>
      </c>
      <c r="S953" s="57">
        <f t="shared" si="283"/>
        <v>3.1426566402406118E-2</v>
      </c>
      <c r="T953" s="12">
        <f t="shared" si="266"/>
        <v>75.538916435892091</v>
      </c>
    </row>
    <row r="954" spans="1:20" x14ac:dyDescent="0.25">
      <c r="A954" s="57">
        <f t="shared" si="267"/>
        <v>198.20928424774564</v>
      </c>
      <c r="B954" s="12">
        <f t="shared" si="284"/>
        <v>31.545987354735264</v>
      </c>
      <c r="C954" s="57" t="str">
        <f t="shared" si="268"/>
        <v>-64.0001060418377-5960.37028217781i</v>
      </c>
      <c r="D954" s="57" t="str">
        <f t="shared" si="269"/>
        <v>3.89999996169524-1009.03485610447i</v>
      </c>
      <c r="E954" s="57" t="str">
        <f t="shared" si="270"/>
        <v>162.46702263676-0.088623011856323i</v>
      </c>
      <c r="F954" s="57" t="str">
        <f t="shared" si="271"/>
        <v>3.83983981759528-2104.25969665612i</v>
      </c>
      <c r="G954" s="57" t="str">
        <f t="shared" si="272"/>
        <v>0.999999994206908-0.0000761123647102083i</v>
      </c>
      <c r="H954" s="57" t="str">
        <f t="shared" si="273"/>
        <v>165.002058144223+2.25657924350928i</v>
      </c>
      <c r="I954" s="57" t="str">
        <f t="shared" si="274"/>
        <v>15.182875101568-979.461480002081i</v>
      </c>
      <c r="K954" s="57" t="str">
        <f t="shared" si="275"/>
        <v>0.0727127657488604-0.00102217397408336i</v>
      </c>
      <c r="L954" s="57" t="str">
        <f t="shared" si="276"/>
        <v>0.000125-15.9053352710651i</v>
      </c>
      <c r="M954" s="57" t="str">
        <f t="shared" si="277"/>
        <v>0.0015-7.66743517930369i</v>
      </c>
      <c r="N954" s="57">
        <f t="shared" si="278"/>
        <v>89.384804152621101</v>
      </c>
      <c r="O954" s="57">
        <f t="shared" si="279"/>
        <v>75.505965510039587</v>
      </c>
      <c r="P954" s="371">
        <f t="shared" si="280"/>
        <v>75.505965510039587</v>
      </c>
      <c r="Q954" s="371">
        <f t="shared" si="281"/>
        <v>-90.615195847378899</v>
      </c>
      <c r="R954" s="12">
        <f t="shared" si="282"/>
        <v>89.384804152621101</v>
      </c>
      <c r="S954" s="57">
        <f t="shared" si="283"/>
        <v>3.1545987354735266E-2</v>
      </c>
      <c r="T954" s="12">
        <f t="shared" si="266"/>
        <v>75.505965510039587</v>
      </c>
    </row>
    <row r="955" spans="1:20" x14ac:dyDescent="0.25">
      <c r="A955" s="57">
        <f t="shared" si="267"/>
        <v>198.96247952788707</v>
      </c>
      <c r="B955" s="12">
        <f t="shared" si="284"/>
        <v>31.66586210668326</v>
      </c>
      <c r="C955" s="57" t="str">
        <f t="shared" si="268"/>
        <v>-63.999990467922-5937.79912138624i</v>
      </c>
      <c r="D955" s="57" t="str">
        <f t="shared" si="269"/>
        <v>3.89999996140358-1005.21504188834i</v>
      </c>
      <c r="E955" s="57" t="str">
        <f t="shared" si="270"/>
        <v>162.467003496502-0.0889594622476423i</v>
      </c>
      <c r="F955" s="57" t="str">
        <f t="shared" si="271"/>
        <v>3.83983981742592-2096.29378250799i</v>
      </c>
      <c r="G955" s="57" t="str">
        <f t="shared" si="272"/>
        <v>0.999999994162797-0.000076401591692737i</v>
      </c>
      <c r="H955" s="57" t="str">
        <f t="shared" si="273"/>
        <v>165.002073815969+2.26515432977789i</v>
      </c>
      <c r="I955" s="57" t="str">
        <f t="shared" si="274"/>
        <v>15.1828757889322-975.753524546672i</v>
      </c>
      <c r="K955" s="57" t="str">
        <f t="shared" si="275"/>
        <v>0.0727126553087596-0.00102605666177156i</v>
      </c>
      <c r="L955" s="57" t="str">
        <f t="shared" si="276"/>
        <v>0.000125-15.8451238006227i</v>
      </c>
      <c r="M955" s="57" t="str">
        <f t="shared" si="277"/>
        <v>0.0015-7.63840922425154i</v>
      </c>
      <c r="N955" s="57">
        <f t="shared" si="278"/>
        <v>89.382466924688515</v>
      </c>
      <c r="O955" s="57">
        <f t="shared" si="279"/>
        <v>75.473014530146628</v>
      </c>
      <c r="P955" s="371">
        <f t="shared" si="280"/>
        <v>75.473014530146628</v>
      </c>
      <c r="Q955" s="371">
        <f t="shared" si="281"/>
        <v>-90.617533075311485</v>
      </c>
      <c r="R955" s="12">
        <f t="shared" si="282"/>
        <v>89.382466924688515</v>
      </c>
      <c r="S955" s="57">
        <f t="shared" si="283"/>
        <v>3.1665862106683262E-2</v>
      </c>
      <c r="T955" s="12">
        <f t="shared" si="266"/>
        <v>75.473014530146628</v>
      </c>
    </row>
    <row r="956" spans="1:20" x14ac:dyDescent="0.25">
      <c r="A956" s="57">
        <f t="shared" si="267"/>
        <v>199.71853695009307</v>
      </c>
      <c r="B956" s="12">
        <f t="shared" si="284"/>
        <v>31.786192382688657</v>
      </c>
      <c r="C956" s="57" t="str">
        <f t="shared" si="268"/>
        <v>-63.9998740143949-5915.31337785559i</v>
      </c>
      <c r="D956" s="57" t="str">
        <f t="shared" si="269"/>
        <v>3.89999996110969-1001.40968802806i</v>
      </c>
      <c r="E956" s="57" t="str">
        <f t="shared" si="270"/>
        <v>162.466984210576-0.0892971875234432i</v>
      </c>
      <c r="F956" s="57" t="str">
        <f t="shared" si="271"/>
        <v>3.83983981725524-2088.35802424968i</v>
      </c>
      <c r="G956" s="57" t="str">
        <f t="shared" si="272"/>
        <v>0.99999999411835-0.0000766919177377607i</v>
      </c>
      <c r="H956" s="57" t="str">
        <f t="shared" si="273"/>
        <v>165.002089607047+2.27376200234867i</v>
      </c>
      <c r="I956" s="57" t="str">
        <f t="shared" si="274"/>
        <v>15.1828764815303-972.059605633278i</v>
      </c>
      <c r="K956" s="57" t="str">
        <f t="shared" si="275"/>
        <v>0.0727125440280623-0.00102995408567273i</v>
      </c>
      <c r="L956" s="57" t="str">
        <f t="shared" si="276"/>
        <v>0.000125-15.7851402676058i</v>
      </c>
      <c r="M956" s="57" t="str">
        <f t="shared" si="277"/>
        <v>0.0015-7.60949315028051i</v>
      </c>
      <c r="N956" s="57">
        <f t="shared" si="278"/>
        <v>89.380120821196698</v>
      </c>
      <c r="O956" s="57">
        <f t="shared" si="279"/>
        <v>75.440063495801809</v>
      </c>
      <c r="P956" s="371">
        <f t="shared" si="280"/>
        <v>75.440063495801809</v>
      </c>
      <c r="Q956" s="371">
        <f t="shared" si="281"/>
        <v>-90.619879178803302</v>
      </c>
      <c r="R956" s="12">
        <f t="shared" si="282"/>
        <v>89.380120821196698</v>
      </c>
      <c r="S956" s="57">
        <f t="shared" si="283"/>
        <v>3.1786192382688656E-2</v>
      </c>
      <c r="T956" s="12">
        <f t="shared" si="266"/>
        <v>75.440063495801809</v>
      </c>
    </row>
    <row r="957" spans="1:20" x14ac:dyDescent="0.25">
      <c r="A957" s="57">
        <f t="shared" si="267"/>
        <v>200.47746739050342</v>
      </c>
      <c r="B957" s="12">
        <f t="shared" si="284"/>
        <v>31.906979913742877</v>
      </c>
      <c r="C957" s="57" t="str">
        <f t="shared" si="268"/>
        <v>-63.9997566745638-5892.9127281211i</v>
      </c>
      <c r="D957" s="57" t="str">
        <f t="shared" si="269"/>
        <v>3.89999996081358-997.618739782338i</v>
      </c>
      <c r="E957" s="57" t="str">
        <f t="shared" si="270"/>
        <v>162.466964777874-0.0896361924868036i</v>
      </c>
      <c r="F957" s="57" t="str">
        <f t="shared" si="271"/>
        <v>3.83983981708327-2080.45230772268i</v>
      </c>
      <c r="G957" s="57" t="str">
        <f t="shared" si="272"/>
        <v>0.999999994073564-0.0000769833470217164i</v>
      </c>
      <c r="H957" s="57" t="str">
        <f t="shared" si="273"/>
        <v>165.002105518369+2.28240238506072i</v>
      </c>
      <c r="I957" s="57" t="str">
        <f t="shared" si="274"/>
        <v>15.1828771794024-968.379670123673i</v>
      </c>
      <c r="K957" s="57" t="str">
        <f t="shared" si="275"/>
        <v>0.0727124319003719-0.00103386630157857i</v>
      </c>
      <c r="L957" s="57" t="str">
        <f t="shared" si="276"/>
        <v>0.000125-15.7253838091311i</v>
      </c>
      <c r="M957" s="57" t="str">
        <f t="shared" si="277"/>
        <v>0.0015-7.5806865414231i</v>
      </c>
      <c r="N957" s="57">
        <f t="shared" si="278"/>
        <v>89.377765808486117</v>
      </c>
      <c r="O957" s="57">
        <f t="shared" si="279"/>
        <v>75.407112406590585</v>
      </c>
      <c r="P957" s="371">
        <f t="shared" si="280"/>
        <v>75.407112406590585</v>
      </c>
      <c r="Q957" s="371">
        <f t="shared" si="281"/>
        <v>-90.622234191513883</v>
      </c>
      <c r="R957" s="12">
        <f t="shared" si="282"/>
        <v>89.377765808486117</v>
      </c>
      <c r="S957" s="57">
        <f t="shared" si="283"/>
        <v>3.1906979913742875E-2</v>
      </c>
      <c r="T957" s="12">
        <f t="shared" si="266"/>
        <v>75.407112406590585</v>
      </c>
    </row>
    <row r="958" spans="1:20" x14ac:dyDescent="0.25">
      <c r="A958" s="57">
        <f t="shared" si="267"/>
        <v>201.23928176658734</v>
      </c>
      <c r="B958" s="12">
        <f t="shared" si="284"/>
        <v>32.0282264374151</v>
      </c>
      <c r="C958" s="57" t="str">
        <f t="shared" si="268"/>
        <v>-63.9996384416874-5870.59684994238i</v>
      </c>
      <c r="D958" s="57" t="str">
        <f t="shared" si="269"/>
        <v>3.89999996051519-993.842142617113i</v>
      </c>
      <c r="E958" s="57" t="str">
        <f t="shared" si="270"/>
        <v>162.46694519728-0.0899764819585876i</v>
      </c>
      <c r="F958" s="57" t="str">
        <f t="shared" si="271"/>
        <v>3.83983981691001-2072.57651920057i</v>
      </c>
      <c r="G958" s="57" t="str">
        <f t="shared" si="272"/>
        <v>0.999999994028438-0.0000772758837369117i</v>
      </c>
      <c r="H958" s="57" t="str">
        <f t="shared" si="273"/>
        <v>165.002121550847+2.2910756022238i</v>
      </c>
      <c r="I958" s="57" t="str">
        <f t="shared" si="274"/>
        <v>15.1828778825882-964.71366508071i</v>
      </c>
      <c r="K958" s="57" t="str">
        <f t="shared" si="275"/>
        <v>0.0727123189192459-0.00103779336549046i</v>
      </c>
      <c r="L958" s="57" t="str">
        <f t="shared" si="276"/>
        <v>0.000125-15.6658535655819i</v>
      </c>
      <c r="M958" s="57" t="str">
        <f t="shared" si="277"/>
        <v>0.0015-7.55198898328662i</v>
      </c>
      <c r="N958" s="57">
        <f t="shared" si="278"/>
        <v>89.375401852770054</v>
      </c>
      <c r="O958" s="57">
        <f t="shared" si="279"/>
        <v>75.374161262095626</v>
      </c>
      <c r="P958" s="371">
        <f t="shared" si="280"/>
        <v>75.374161262095626</v>
      </c>
      <c r="Q958" s="371">
        <f t="shared" si="281"/>
        <v>-90.624598147229946</v>
      </c>
      <c r="R958" s="12">
        <f t="shared" si="282"/>
        <v>89.375401852770054</v>
      </c>
      <c r="S958" s="57">
        <f t="shared" si="283"/>
        <v>3.2028226437415097E-2</v>
      </c>
      <c r="T958" s="12">
        <f t="shared" si="266"/>
        <v>75.374161262095626</v>
      </c>
    </row>
    <row r="959" spans="1:20" x14ac:dyDescent="0.25">
      <c r="A959" s="57">
        <f t="shared" si="267"/>
        <v>202.00399103730038</v>
      </c>
      <c r="B959" s="12">
        <f t="shared" si="284"/>
        <v>32.14993369787728</v>
      </c>
      <c r="C959" s="57" t="str">
        <f t="shared" si="268"/>
        <v>-63.9995193089731-5848.36542229826i</v>
      </c>
      <c r="D959" s="57" t="str">
        <f t="shared" si="269"/>
        <v>3.89999996021454-990.079842204768i</v>
      </c>
      <c r="E959" s="57" t="str">
        <f t="shared" si="270"/>
        <v>162.46692546767-0.090318060777489i</v>
      </c>
      <c r="F959" s="57" t="str">
        <f t="shared" si="271"/>
        <v>3.83983981673541-2064.73054538751i</v>
      </c>
      <c r="G959" s="57" t="str">
        <f t="shared" si="272"/>
        <v>0.999999993982968-0.000077569532091585i</v>
      </c>
      <c r="H959" s="57" t="str">
        <f t="shared" si="273"/>
        <v>165.002137705407+2.29978177862031i</v>
      </c>
      <c r="I959" s="57" t="str">
        <f t="shared" si="274"/>
        <v>15.1828785911288-961.061537767708i</v>
      </c>
      <c r="K959" s="57" t="str">
        <f t="shared" si="275"/>
        <v>0.0727122050781898-0.0010417353336202i</v>
      </c>
      <c r="L959" s="57" t="str">
        <f t="shared" si="276"/>
        <v>0.000125-15.6065486805956i</v>
      </c>
      <c r="M959" s="57" t="str">
        <f t="shared" si="277"/>
        <v>0.0015-7.523400063047i</v>
      </c>
      <c r="N959" s="57">
        <f t="shared" si="278"/>
        <v>89.373028920134246</v>
      </c>
      <c r="O959" s="57">
        <f t="shared" si="279"/>
        <v>75.341210061896078</v>
      </c>
      <c r="P959" s="371">
        <f t="shared" si="280"/>
        <v>75.341210061896078</v>
      </c>
      <c r="Q959" s="371">
        <f t="shared" si="281"/>
        <v>-90.626971079865754</v>
      </c>
      <c r="R959" s="12">
        <f t="shared" si="282"/>
        <v>89.373028920134246</v>
      </c>
      <c r="S959" s="57">
        <f t="shared" si="283"/>
        <v>3.2149933697877282E-2</v>
      </c>
      <c r="T959" s="12">
        <f t="shared" si="266"/>
        <v>75.341210061896078</v>
      </c>
    </row>
    <row r="960" spans="1:20" x14ac:dyDescent="0.25">
      <c r="A960" s="57">
        <f t="shared" si="267"/>
        <v>202.77160620324213</v>
      </c>
      <c r="B960" s="12">
        <f t="shared" si="284"/>
        <v>32.272103445929211</v>
      </c>
      <c r="C960" s="57" t="str">
        <f t="shared" si="268"/>
        <v>-63.9993992695747-5826.21812538259i</v>
      </c>
      <c r="D960" s="57" t="str">
        <f t="shared" si="269"/>
        <v>3.89999995991158-986.331784423345i</v>
      </c>
      <c r="E960" s="57" t="str">
        <f t="shared" si="270"/>
        <v>162.466905587911-0.0906609338000893i</v>
      </c>
      <c r="F960" s="57" t="str">
        <f t="shared" si="271"/>
        <v>3.83983981655947-2056.91427341652i</v>
      </c>
      <c r="G960" s="57" t="str">
        <f t="shared" si="272"/>
        <v>0.999999993937151-0.0000778642963099655i</v>
      </c>
      <c r="H960" s="57" t="str">
        <f t="shared" si="273"/>
        <v>165.002153982977+2.30852103950681i</v>
      </c>
      <c r="I960" s="57" t="str">
        <f t="shared" si="274"/>
        <v>15.1828793050643-957.423235647573i</v>
      </c>
      <c r="K960" s="57" t="str">
        <f t="shared" si="275"/>
        <v>0.0727120903706621-0.00104569226239078i</v>
      </c>
      <c r="L960" s="57" t="str">
        <f t="shared" si="276"/>
        <v>0.000125-15.5474683010516i</v>
      </c>
      <c r="M960" s="57" t="str">
        <f t="shared" si="277"/>
        <v>0.0015-7.49491936944315i</v>
      </c>
      <c r="N960" s="57">
        <f t="shared" si="278"/>
        <v>89.370646976536307</v>
      </c>
      <c r="O960" s="57">
        <f t="shared" si="279"/>
        <v>75.30825880556813</v>
      </c>
      <c r="P960" s="371">
        <f t="shared" si="280"/>
        <v>75.30825880556813</v>
      </c>
      <c r="Q960" s="371">
        <f t="shared" si="281"/>
        <v>-90.629353023463693</v>
      </c>
      <c r="R960" s="12">
        <f t="shared" si="282"/>
        <v>89.370646976536307</v>
      </c>
      <c r="S960" s="57">
        <f t="shared" si="283"/>
        <v>3.2272103445929214E-2</v>
      </c>
      <c r="T960" s="12">
        <f t="shared" si="266"/>
        <v>75.30825880556813</v>
      </c>
    </row>
    <row r="961" spans="1:20" x14ac:dyDescent="0.25">
      <c r="A961" s="57">
        <f t="shared" si="267"/>
        <v>203.54213830681445</v>
      </c>
      <c r="B961" s="12">
        <f t="shared" si="284"/>
        <v>32.394737439023743</v>
      </c>
      <c r="C961" s="57" t="str">
        <f t="shared" si="268"/>
        <v>-63.9992783165959-5804.15464059932i</v>
      </c>
      <c r="D961" s="57" t="str">
        <f t="shared" si="269"/>
        <v>3.89999995960634-982.597915355779i</v>
      </c>
      <c r="E961" s="57" t="str">
        <f t="shared" si="270"/>
        <v>162.466885556858-0.0910051059009649i</v>
      </c>
      <c r="F961" s="57" t="str">
        <f t="shared" si="271"/>
        <v>3.8398398163822-2049.12759084791i</v>
      </c>
      <c r="G961" s="57" t="str">
        <f t="shared" si="272"/>
        <v>0.999999993890986-0.0000781601806323352i</v>
      </c>
      <c r="H961" s="57" t="str">
        <f t="shared" si="273"/>
        <v>165.002170384492+2.31729351061606i</v>
      </c>
      <c r="I961" s="57" t="str">
        <f t="shared" si="274"/>
        <v>15.1828800244362-953.798706382102i</v>
      </c>
      <c r="K961" s="57" t="str">
        <f t="shared" si="275"/>
        <v>0.0727119747900708-0.00104966420843718i</v>
      </c>
      <c r="L961" s="57" t="str">
        <f t="shared" si="276"/>
        <v>0.000125-15.4886115770588i</v>
      </c>
      <c r="M961" s="57" t="str">
        <f t="shared" si="277"/>
        <v>0.0015-7.4665464927706i</v>
      </c>
      <c r="N961" s="57">
        <f t="shared" si="278"/>
        <v>89.368255987805313</v>
      </c>
      <c r="O961" s="57">
        <f t="shared" si="279"/>
        <v>75.27530749268449</v>
      </c>
      <c r="P961" s="371">
        <f t="shared" si="280"/>
        <v>75.27530749268449</v>
      </c>
      <c r="Q961" s="371">
        <f t="shared" si="281"/>
        <v>-90.631744012194687</v>
      </c>
      <c r="R961" s="12">
        <f t="shared" si="282"/>
        <v>89.368255987805313</v>
      </c>
      <c r="S961" s="57">
        <f t="shared" si="283"/>
        <v>3.2394737439023741E-2</v>
      </c>
      <c r="T961" s="12">
        <f t="shared" si="266"/>
        <v>75.27530749268449</v>
      </c>
    </row>
    <row r="962" spans="1:20" x14ac:dyDescent="0.25">
      <c r="A962" s="57">
        <f t="shared" si="267"/>
        <v>204.31559843238031</v>
      </c>
      <c r="B962" s="12">
        <f t="shared" si="284"/>
        <v>32.517837441292031</v>
      </c>
      <c r="C962" s="57" t="str">
        <f t="shared" si="268"/>
        <v>-63.9991564430864-5782.17465055819i</v>
      </c>
      <c r="D962" s="57" t="str">
        <f t="shared" si="269"/>
        <v>3.89999995929877-978.878181289106i</v>
      </c>
      <c r="E962" s="57" t="str">
        <f t="shared" si="270"/>
        <v>162.466865373364-0.0913505819727189i</v>
      </c>
      <c r="F962" s="57" t="str">
        <f t="shared" si="271"/>
        <v>3.83983981620359-2041.37038566764i</v>
      </c>
      <c r="G962" s="57" t="str">
        <f t="shared" si="272"/>
        <v>0.999999993844469-0.0000784571893150884i</v>
      </c>
      <c r="H962" s="57" t="str">
        <f t="shared" si="273"/>
        <v>165.002186910899+2.32609931815867i</v>
      </c>
      <c r="I962" s="57" t="str">
        <f t="shared" si="274"/>
        <v>15.1828807492857-950.187897831243i</v>
      </c>
      <c r="K962" s="57" t="str">
        <f t="shared" si="275"/>
        <v>0.0727118583297728-0.00105365122860708i</v>
      </c>
      <c r="L962" s="57" t="str">
        <f t="shared" si="276"/>
        <v>0.000125-15.4299776619434i</v>
      </c>
      <c r="M962" s="57" t="str">
        <f t="shared" si="277"/>
        <v>0.0015-7.43828102487609i</v>
      </c>
      <c r="N962" s="57">
        <f t="shared" si="278"/>
        <v>89.365855919641263</v>
      </c>
      <c r="O962" s="57">
        <f t="shared" si="279"/>
        <v>75.242356122814854</v>
      </c>
      <c r="P962" s="371">
        <f t="shared" si="280"/>
        <v>75.242356122814854</v>
      </c>
      <c r="Q962" s="371">
        <f t="shared" si="281"/>
        <v>-90.634144080358737</v>
      </c>
      <c r="R962" s="12">
        <f t="shared" si="282"/>
        <v>89.365855919641263</v>
      </c>
      <c r="S962" s="57">
        <f t="shared" si="283"/>
        <v>3.2517837441292032E-2</v>
      </c>
      <c r="T962" s="12">
        <f t="shared" si="266"/>
        <v>75.242356122814854</v>
      </c>
    </row>
    <row r="963" spans="1:20" x14ac:dyDescent="0.25">
      <c r="A963" s="57">
        <f t="shared" si="267"/>
        <v>205.09199770642334</v>
      </c>
      <c r="B963" s="12">
        <f t="shared" si="284"/>
        <v>32.641405223568938</v>
      </c>
      <c r="C963" s="57" t="str">
        <f t="shared" si="268"/>
        <v>-63.9990336420439-5760.27783906996i</v>
      </c>
      <c r="D963" s="57" t="str">
        <f t="shared" si="269"/>
        <v>3.89999995898885-975.172528713705i</v>
      </c>
      <c r="E963" s="57" t="str">
        <f t="shared" si="270"/>
        <v>162.466845036267-0.0916973669259942i</v>
      </c>
      <c r="F963" s="57" t="str">
        <f t="shared" si="271"/>
        <v>3.83983981602361-2033.64254628571i</v>
      </c>
      <c r="G963" s="57" t="str">
        <f t="shared" si="272"/>
        <v>0.999999993797599-0.0000787553266307944i</v>
      </c>
      <c r="H963" s="57" t="str">
        <f t="shared" si="273"/>
        <v>165.002203563147+2.33493858882506i</v>
      </c>
      <c r="I963" s="57" t="str">
        <f t="shared" si="274"/>
        <v>15.1828814796546-946.590758052292i</v>
      </c>
      <c r="K963" s="57" t="str">
        <f t="shared" si="275"/>
        <v>0.0727117409830759-0.00105765337996175i</v>
      </c>
      <c r="L963" s="57" t="str">
        <f t="shared" si="276"/>
        <v>0.000125-15.3715657122369i</v>
      </c>
      <c r="M963" s="57" t="str">
        <f t="shared" si="277"/>
        <v>0.0015-7.41012255915128i</v>
      </c>
      <c r="N963" s="57">
        <f t="shared" si="278"/>
        <v>89.36344673761468</v>
      </c>
      <c r="O963" s="57">
        <f t="shared" si="279"/>
        <v>75.20940469552545</v>
      </c>
      <c r="P963" s="371">
        <f t="shared" si="280"/>
        <v>75.20940469552545</v>
      </c>
      <c r="Q963" s="371">
        <f t="shared" si="281"/>
        <v>-90.63655326238532</v>
      </c>
      <c r="R963" s="12">
        <f t="shared" si="282"/>
        <v>89.36344673761468</v>
      </c>
      <c r="S963" s="57">
        <f t="shared" si="283"/>
        <v>3.2641405223568939E-2</v>
      </c>
      <c r="T963" s="12">
        <f t="shared" si="266"/>
        <v>75.20940469552545</v>
      </c>
    </row>
    <row r="964" spans="1:20" x14ac:dyDescent="0.25">
      <c r="A964" s="57">
        <f t="shared" si="267"/>
        <v>205.87134729770779</v>
      </c>
      <c r="B964" s="12">
        <f t="shared" si="284"/>
        <v>32.765442563418503</v>
      </c>
      <c r="C964" s="57" t="str">
        <f t="shared" si="268"/>
        <v>-63.9989099064129-5738.46389114197i</v>
      </c>
      <c r="D964" s="57" t="str">
        <f t="shared" si="269"/>
        <v>3.89999995867656-971.480904322514i</v>
      </c>
      <c r="E964" s="57" t="str">
        <f t="shared" si="270"/>
        <v>162.466824544399-0.0920454656896505i</v>
      </c>
      <c r="F964" s="57" t="str">
        <f t="shared" si="271"/>
        <v>3.83983981584226-2025.94396153454i</v>
      </c>
      <c r="G964" s="57" t="str">
        <f t="shared" si="272"/>
        <v>0.999999993750371-0.0000790545968682579i</v>
      </c>
      <c r="H964" s="57" t="str">
        <f t="shared" si="273"/>
        <v>165.002220342194+2.34381144978717i</v>
      </c>
      <c r="I964" s="57" t="str">
        <f t="shared" si="274"/>
        <v>15.1828822155848-943.007235299177i</v>
      </c>
      <c r="K964" s="57" t="str">
        <f t="shared" si="275"/>
        <v>0.0727116227432365-0.00106167071977674i</v>
      </c>
      <c r="L964" s="57" t="str">
        <f t="shared" si="276"/>
        <v>0.000125-15.3133748876638i</v>
      </c>
      <c r="M964" s="57" t="str">
        <f t="shared" si="277"/>
        <v>0.0015-7.38207069052728i</v>
      </c>
      <c r="N964" s="57">
        <f t="shared" si="278"/>
        <v>89.361028407166017</v>
      </c>
      <c r="O964" s="57">
        <f t="shared" si="279"/>
        <v>75.176453210379321</v>
      </c>
      <c r="P964" s="371">
        <f t="shared" si="280"/>
        <v>75.176453210379321</v>
      </c>
      <c r="Q964" s="371">
        <f t="shared" si="281"/>
        <v>-90.638971592833983</v>
      </c>
      <c r="R964" s="12">
        <f t="shared" si="282"/>
        <v>89.361028407166017</v>
      </c>
      <c r="S964" s="57">
        <f t="shared" si="283"/>
        <v>3.2765442563418505E-2</v>
      </c>
      <c r="T964" s="12">
        <f t="shared" si="266"/>
        <v>75.176453210379321</v>
      </c>
    </row>
    <row r="965" spans="1:20" x14ac:dyDescent="0.25">
      <c r="A965" s="57">
        <f t="shared" si="267"/>
        <v>206.65365841743906</v>
      </c>
      <c r="B965" s="12">
        <f t="shared" si="284"/>
        <v>32.889951245159494</v>
      </c>
      <c r="C965" s="57" t="str">
        <f t="shared" si="268"/>
        <v>-63.9987852290846-5716.73249297358i</v>
      </c>
      <c r="D965" s="57" t="str">
        <f t="shared" si="269"/>
        <v>3.89999995836191-967.803255010287i</v>
      </c>
      <c r="E965" s="57" t="str">
        <f t="shared" si="270"/>
        <v>162.466803896582-0.0923948832107128i</v>
      </c>
      <c r="F965" s="57" t="str">
        <f t="shared" si="271"/>
        <v>3.83983981565954-2018.27452066742i</v>
      </c>
      <c r="G965" s="57" t="str">
        <f t="shared" si="272"/>
        <v>0.999999993702783-0.0000793550043325809i</v>
      </c>
      <c r="H965" s="57" t="str">
        <f t="shared" si="273"/>
        <v>165.002237249008+2.35271802870037i</v>
      </c>
      <c r="I965" s="57" t="str">
        <f t="shared" si="274"/>
        <v>15.1828829571191-939.437278021742i</v>
      </c>
      <c r="K965" s="57" t="str">
        <f t="shared" si="275"/>
        <v>0.0727115036034594-0.00106570330554271i</v>
      </c>
      <c r="L965" s="57" t="str">
        <f t="shared" si="276"/>
        <v>0.000125-15.2554043511295i</v>
      </c>
      <c r="M965" s="57" t="str">
        <f t="shared" si="277"/>
        <v>0.0015-7.35412501546851i</v>
      </c>
      <c r="N965" s="57">
        <f t="shared" si="278"/>
        <v>89.358600893605328</v>
      </c>
      <c r="O965" s="57">
        <f t="shared" si="279"/>
        <v>75.143501666936118</v>
      </c>
      <c r="P965" s="371">
        <f t="shared" si="280"/>
        <v>75.143501666936118</v>
      </c>
      <c r="Q965" s="371">
        <f t="shared" si="281"/>
        <v>-90.641399106394672</v>
      </c>
      <c r="R965" s="12">
        <f t="shared" si="282"/>
        <v>89.358600893605328</v>
      </c>
      <c r="S965" s="57">
        <f t="shared" si="283"/>
        <v>3.2889951245159497E-2</v>
      </c>
      <c r="T965" s="12">
        <f t="shared" si="266"/>
        <v>75.143501666936118</v>
      </c>
    </row>
    <row r="966" spans="1:20" x14ac:dyDescent="0.25">
      <c r="A966" s="57">
        <f t="shared" si="267"/>
        <v>207.43894231942534</v>
      </c>
      <c r="B966" s="12">
        <f t="shared" si="284"/>
        <v>33.014933059891099</v>
      </c>
      <c r="C966" s="57" t="str">
        <f t="shared" si="268"/>
        <v>-63.9986596028947-5695.08333195176i</v>
      </c>
      <c r="D966" s="57" t="str">
        <f t="shared" si="269"/>
        <v>3.89999995804487-964.139527872798i</v>
      </c>
      <c r="E966" s="57" t="str">
        <f t="shared" si="270"/>
        <v>162.466783091632-0.0927456244545134i</v>
      </c>
      <c r="F966" s="57" t="str">
        <f t="shared" si="271"/>
        <v>3.83983981547543-2010.63411335686i</v>
      </c>
      <c r="G966" s="57" t="str">
        <f t="shared" si="272"/>
        <v>0.999999993654833-0.0000796565533452252i</v>
      </c>
      <c r="H966" s="57" t="str">
        <f t="shared" si="273"/>
        <v>165.00225428456+2.36165845370513i</v>
      </c>
      <c r="I966" s="57" t="str">
        <f t="shared" si="274"/>
        <v>15.1828837042994-935.880834864937i</v>
      </c>
      <c r="K966" s="57" t="str">
        <f t="shared" si="275"/>
        <v>0.0727113835568984-0.00106975119496618i</v>
      </c>
      <c r="L966" s="57" t="str">
        <f t="shared" si="276"/>
        <v>0.000125-15.1976532687084i</v>
      </c>
      <c r="M966" s="57" t="str">
        <f t="shared" si="277"/>
        <v>0.0015-7.32628513196704i</v>
      </c>
      <c r="N966" s="57">
        <f t="shared" si="278"/>
        <v>89.356164162111654</v>
      </c>
      <c r="O966" s="57">
        <f t="shared" si="279"/>
        <v>75.110550064752303</v>
      </c>
      <c r="P966" s="371">
        <f t="shared" si="280"/>
        <v>75.110550064752303</v>
      </c>
      <c r="Q966" s="371">
        <f t="shared" si="281"/>
        <v>-90.643835837888346</v>
      </c>
      <c r="R966" s="12">
        <f t="shared" si="282"/>
        <v>89.356164162111654</v>
      </c>
      <c r="S966" s="57">
        <f t="shared" si="283"/>
        <v>3.3014933059891102E-2</v>
      </c>
      <c r="T966" s="12">
        <f t="shared" si="266"/>
        <v>75.110550064752303</v>
      </c>
    </row>
    <row r="967" spans="1:20" x14ac:dyDescent="0.25">
      <c r="A967" s="57">
        <f t="shared" si="267"/>
        <v>208.22721030023916</v>
      </c>
      <c r="B967" s="12">
        <f t="shared" si="284"/>
        <v>33.140389805518687</v>
      </c>
      <c r="C967" s="57" t="str">
        <f t="shared" si="268"/>
        <v>-63.9985330206289-5673.51609664638i</v>
      </c>
      <c r="D967" s="57" t="str">
        <f t="shared" si="269"/>
        <v>3.89999995772539-960.4896702061i</v>
      </c>
      <c r="E967" s="57" t="str">
        <f t="shared" si="270"/>
        <v>162.466762128354-0.0930976944047428i</v>
      </c>
      <c r="F967" s="57" t="str">
        <f t="shared" si="271"/>
        <v>3.83983981528989-2003.02262969305i</v>
      </c>
      <c r="G967" s="57" t="str">
        <f t="shared" si="272"/>
        <v>0.999999993606518-0.0000799592482440738i</v>
      </c>
      <c r="H967" s="57" t="str">
        <f t="shared" si="273"/>
        <v>165.00227144983+2.37063285342921i</v>
      </c>
      <c r="I967" s="57" t="str">
        <f t="shared" si="274"/>
        <v>15.1828844571695-932.33785466814i</v>
      </c>
      <c r="K967" s="57" t="str">
        <f t="shared" si="275"/>
        <v>0.0727112625966549-0.0010738144459704i</v>
      </c>
      <c r="L967" s="57" t="str">
        <f t="shared" si="276"/>
        <v>0.000125-15.1401208096318i</v>
      </c>
      <c r="M967" s="57" t="str">
        <f t="shared" si="277"/>
        <v>0.0015-7.29855063953682i</v>
      </c>
      <c r="N967" s="57">
        <f t="shared" si="278"/>
        <v>89.353718177732489</v>
      </c>
      <c r="O967" s="57">
        <f t="shared" si="279"/>
        <v>75.077598403380833</v>
      </c>
      <c r="P967" s="371">
        <f t="shared" si="280"/>
        <v>75.077598403380833</v>
      </c>
      <c r="Q967" s="371">
        <f t="shared" si="281"/>
        <v>-90.646281822267511</v>
      </c>
      <c r="R967" s="12">
        <f t="shared" si="282"/>
        <v>89.353718177732489</v>
      </c>
      <c r="S967" s="57">
        <f t="shared" si="283"/>
        <v>3.3140389805518686E-2</v>
      </c>
      <c r="T967" s="12">
        <f t="shared" si="266"/>
        <v>75.077598403380833</v>
      </c>
    </row>
    <row r="968" spans="1:20" x14ac:dyDescent="0.25">
      <c r="A968" s="57">
        <f t="shared" si="267"/>
        <v>209.01847369938008</v>
      </c>
      <c r="B968" s="12">
        <f t="shared" si="284"/>
        <v>33.266323286779659</v>
      </c>
      <c r="C968" s="57" t="str">
        <f t="shared" si="268"/>
        <v>-63.9984054750103-5652.03047680577i</v>
      </c>
      <c r="D968" s="57" t="str">
        <f t="shared" si="269"/>
        <v>3.8999999574035-956.853629505768i</v>
      </c>
      <c r="E968" s="57" t="str">
        <f t="shared" si="270"/>
        <v>162.46674100554-0.093451098063431i</v>
      </c>
      <c r="F968" s="57" t="str">
        <f t="shared" si="271"/>
        <v>3.83983981510295-1995.43996018222i</v>
      </c>
      <c r="G968" s="57" t="str">
        <f t="shared" si="272"/>
        <v>0.999999993557836-0.000080263093383494i</v>
      </c>
      <c r="H968" s="57" t="str">
        <f t="shared" si="273"/>
        <v>165.002288745806+2.37964135698911i</v>
      </c>
      <c r="I968" s="57" t="str">
        <f t="shared" si="274"/>
        <v>15.1828852157722-928.808286464381i</v>
      </c>
      <c r="K968" s="57" t="str">
        <f t="shared" si="275"/>
        <v>0.0727111407157779-0.00107789311669604i</v>
      </c>
      <c r="L968" s="57" t="str">
        <f t="shared" si="276"/>
        <v>0.000125-15.082806146276i</v>
      </c>
      <c r="M968" s="57" t="str">
        <f t="shared" si="277"/>
        <v>0.0015-7.27092113920782i</v>
      </c>
      <c r="N968" s="57">
        <f t="shared" si="278"/>
        <v>89.351262905383479</v>
      </c>
      <c r="O968" s="57">
        <f t="shared" si="279"/>
        <v>75.044646682371095</v>
      </c>
      <c r="P968" s="371">
        <f t="shared" si="280"/>
        <v>75.044646682371095</v>
      </c>
      <c r="Q968" s="371">
        <f t="shared" si="281"/>
        <v>-90.648737094616521</v>
      </c>
      <c r="R968" s="12">
        <f t="shared" si="282"/>
        <v>89.351262905383479</v>
      </c>
      <c r="S968" s="57">
        <f t="shared" si="283"/>
        <v>3.3266323286779656E-2</v>
      </c>
      <c r="T968" s="12">
        <f t="shared" si="266"/>
        <v>75.044646682371095</v>
      </c>
    </row>
    <row r="969" spans="1:20" x14ac:dyDescent="0.25">
      <c r="A969" s="57">
        <f t="shared" si="267"/>
        <v>209.81274389943769</v>
      </c>
      <c r="B969" s="12">
        <f t="shared" si="284"/>
        <v>33.39273531526942</v>
      </c>
      <c r="C969" s="57" t="str">
        <f t="shared" si="268"/>
        <v>-63.9982769587156-5630.6261633526i</v>
      </c>
      <c r="D969" s="57" t="str">
        <f t="shared" si="269"/>
        <v>3.89999995707914-953.231353466134i</v>
      </c>
      <c r="E969" s="57" t="str">
        <f t="shared" si="270"/>
        <v>162.466719721981-0.0938058404511927i</v>
      </c>
      <c r="F969" s="57" t="str">
        <f t="shared" si="271"/>
        <v>3.8398398149146-1987.88599574514i</v>
      </c>
      <c r="G969" s="57" t="str">
        <f t="shared" si="272"/>
        <v>0.999999993508782-0.0000805680931343991i</v>
      </c>
      <c r="H969" s="57" t="str">
        <f t="shared" si="273"/>
        <v>165.002306173483+2.38868409399218i</v>
      </c>
      <c r="I969" s="57" t="str">
        <f t="shared" si="274"/>
        <v>15.1828859801513-925.292079479643i</v>
      </c>
      <c r="K969" s="57" t="str">
        <f t="shared" si="275"/>
        <v>0.0727110179072639-0.00108198726550206i</v>
      </c>
      <c r="L969" s="57" t="str">
        <f t="shared" si="276"/>
        <v>0.000125-15.0257084541502i</v>
      </c>
      <c r="M969" s="57" t="str">
        <f t="shared" si="277"/>
        <v>0.0015-7.24339623352044i</v>
      </c>
      <c r="N969" s="57">
        <f t="shared" si="278"/>
        <v>89.348798309847808</v>
      </c>
      <c r="O969" s="57">
        <f t="shared" si="279"/>
        <v>75.011694901269522</v>
      </c>
      <c r="P969" s="371">
        <f t="shared" si="280"/>
        <v>75.011694901269522</v>
      </c>
      <c r="Q969" s="371">
        <f t="shared" si="281"/>
        <v>-90.651201690152192</v>
      </c>
      <c r="R969" s="12">
        <f t="shared" si="282"/>
        <v>89.348798309847808</v>
      </c>
      <c r="S969" s="57">
        <f t="shared" si="283"/>
        <v>3.3392735315269421E-2</v>
      </c>
      <c r="T969" s="12">
        <f t="shared" si="266"/>
        <v>75.011694901269522</v>
      </c>
    </row>
    <row r="970" spans="1:20" x14ac:dyDescent="0.25">
      <c r="A970" s="57">
        <f t="shared" si="267"/>
        <v>210.61003232625558</v>
      </c>
      <c r="B970" s="12">
        <f t="shared" si="284"/>
        <v>33.519627709467443</v>
      </c>
      <c r="C970" s="57" t="str">
        <f t="shared" si="268"/>
        <v>-63.9981474643582-5609.30284837883i</v>
      </c>
      <c r="D970" s="57" t="str">
        <f t="shared" si="269"/>
        <v>3.89999995675232-949.622789979544i</v>
      </c>
      <c r="E970" s="57" t="str">
        <f t="shared" si="270"/>
        <v>162.466698276451-0.0941619266070423i</v>
      </c>
      <c r="F970" s="57" t="str">
        <f t="shared" si="271"/>
        <v>3.8398398147248-1980.36062771548i</v>
      </c>
      <c r="G970" s="57" t="str">
        <f t="shared" si="272"/>
        <v>0.999999993459355-0.0000808742518843125i</v>
      </c>
      <c r="H970" s="57" t="str">
        <f t="shared" si="273"/>
        <v>165.002323733865+2.39776119453846i</v>
      </c>
      <c r="I970" s="57" t="str">
        <f t="shared" si="274"/>
        <v>15.1828867503507-921.789183132106i</v>
      </c>
      <c r="K970" s="57" t="str">
        <f t="shared" si="275"/>
        <v>0.0727108941640552-0.00108609695096648i</v>
      </c>
      <c r="L970" s="57" t="str">
        <f t="shared" si="276"/>
        <v>0.000125-14.968826911885i</v>
      </c>
      <c r="M970" s="57" t="str">
        <f t="shared" si="277"/>
        <v>0.0015-7.21597552651967i</v>
      </c>
      <c r="N970" s="57">
        <f t="shared" si="278"/>
        <v>89.346324355775707</v>
      </c>
      <c r="O970" s="57">
        <f t="shared" si="279"/>
        <v>74.978743059618552</v>
      </c>
      <c r="P970" s="371">
        <f t="shared" si="280"/>
        <v>74.978743059618552</v>
      </c>
      <c r="Q970" s="371">
        <f t="shared" si="281"/>
        <v>-90.653675644224293</v>
      </c>
      <c r="R970" s="12">
        <f t="shared" si="282"/>
        <v>89.346324355775707</v>
      </c>
      <c r="S970" s="57">
        <f t="shared" si="283"/>
        <v>3.3519627709467439E-2</v>
      </c>
      <c r="T970" s="12">
        <f t="shared" si="266"/>
        <v>74.978743059618552</v>
      </c>
    </row>
    <row r="971" spans="1:20" x14ac:dyDescent="0.25">
      <c r="A971" s="57">
        <f t="shared" si="267"/>
        <v>211.41035044909532</v>
      </c>
      <c r="B971" s="12">
        <f t="shared" si="284"/>
        <v>33.647002294763418</v>
      </c>
      <c r="C971" s="57" t="str">
        <f t="shared" si="268"/>
        <v>-63.9980169844999-5588.06022514193i</v>
      </c>
      <c r="D971" s="57" t="str">
        <f t="shared" si="269"/>
        <v>3.89999995642303-946.027887135603i</v>
      </c>
      <c r="E971" s="57" t="str">
        <f t="shared" si="270"/>
        <v>162.466676667721-0.0945193615887096i</v>
      </c>
      <c r="F971" s="57" t="str">
        <f t="shared" si="271"/>
        <v>3.83983981453357-1972.86374783833i</v>
      </c>
      <c r="G971" s="57" t="str">
        <f t="shared" si="272"/>
        <v>0.999999993409552-0.0000811815740374297i</v>
      </c>
      <c r="H971" s="57" t="str">
        <f t="shared" si="273"/>
        <v>165.002341427962+2.40687278922248i</v>
      </c>
      <c r="I971" s="57" t="str">
        <f t="shared" si="274"/>
        <v>15.1828875264151-918.299547031446i</v>
      </c>
      <c r="K971" s="57" t="str">
        <f t="shared" si="275"/>
        <v>0.0727107694790414-0.00109022223188717i</v>
      </c>
      <c r="L971" s="57" t="str">
        <f t="shared" si="276"/>
        <v>0.000125-14.9121607012204i</v>
      </c>
      <c r="M971" s="57" t="str">
        <f t="shared" si="277"/>
        <v>0.0015-7.1886586237494i</v>
      </c>
      <c r="N971" s="57">
        <f t="shared" si="278"/>
        <v>89.343841007683949</v>
      </c>
      <c r="O971" s="57">
        <f t="shared" si="279"/>
        <v>74.945791156957625</v>
      </c>
      <c r="P971" s="371">
        <f t="shared" si="280"/>
        <v>74.945791156957625</v>
      </c>
      <c r="Q971" s="371">
        <f t="shared" si="281"/>
        <v>-90.656158992316051</v>
      </c>
      <c r="R971" s="12">
        <f t="shared" si="282"/>
        <v>89.343841007683949</v>
      </c>
      <c r="S971" s="57">
        <f t="shared" si="283"/>
        <v>3.3647002294763417E-2</v>
      </c>
      <c r="T971" s="12">
        <f t="shared" si="266"/>
        <v>74.945791156957625</v>
      </c>
    </row>
    <row r="972" spans="1:20" x14ac:dyDescent="0.25">
      <c r="A972" s="57">
        <f t="shared" si="267"/>
        <v>212.21370978080191</v>
      </c>
      <c r="B972" s="12">
        <f t="shared" si="284"/>
        <v>33.774860903483521</v>
      </c>
      <c r="C972" s="57" t="str">
        <f t="shared" si="268"/>
        <v>-63.9978855116442-5566.89798805986i</v>
      </c>
      <c r="D972" s="57" t="str">
        <f t="shared" si="269"/>
        <v>3.89999995609121-942.446593220418i</v>
      </c>
      <c r="E972" s="57" t="str">
        <f t="shared" si="270"/>
        <v>162.466654894548-0.0948781504724836i</v>
      </c>
      <c r="F972" s="57" t="str">
        <f t="shared" si="271"/>
        <v>3.83983981434087-1965.39524826851i</v>
      </c>
      <c r="G972" s="57" t="str">
        <f t="shared" si="272"/>
        <v>0.999999993359369-0.0000814900640146825i</v>
      </c>
      <c r="H972" s="57" t="str">
        <f t="shared" si="273"/>
        <v>165.002359256793+2.41601900913522i</v>
      </c>
      <c r="I972" s="57" t="str">
        <f t="shared" si="274"/>
        <v>15.1828883083888-914.823120978057i</v>
      </c>
      <c r="K972" s="57" t="str">
        <f t="shared" si="275"/>
        <v>0.0727106438450576-0.00109436316728272i</v>
      </c>
      <c r="L972" s="57" t="str">
        <f t="shared" si="276"/>
        <v>0.000125-14.8557090069938i</v>
      </c>
      <c r="M972" s="57" t="str">
        <f t="shared" si="277"/>
        <v>0.0015-7.16144513224686i</v>
      </c>
      <c r="N972" s="57">
        <f t="shared" si="278"/>
        <v>89.341348229955429</v>
      </c>
      <c r="O972" s="57">
        <f t="shared" si="279"/>
        <v>74.912839192822247</v>
      </c>
      <c r="P972" s="371">
        <f t="shared" si="280"/>
        <v>74.912839192822247</v>
      </c>
      <c r="Q972" s="371">
        <f t="shared" si="281"/>
        <v>-90.658651770044571</v>
      </c>
      <c r="R972" s="12">
        <f t="shared" si="282"/>
        <v>89.341348229955429</v>
      </c>
      <c r="S972" s="57">
        <f t="shared" si="283"/>
        <v>3.3774860903483521E-2</v>
      </c>
      <c r="T972" s="12">
        <f t="shared" si="266"/>
        <v>74.912839192822247</v>
      </c>
    </row>
    <row r="973" spans="1:20" x14ac:dyDescent="0.25">
      <c r="A973" s="57">
        <f t="shared" si="267"/>
        <v>213.02012187796896</v>
      </c>
      <c r="B973" s="12">
        <f t="shared" si="284"/>
        <v>33.903205374916759</v>
      </c>
      <c r="C973" s="57" t="str">
        <f t="shared" si="268"/>
        <v>-63.9977530382368-5545.81583270717i</v>
      </c>
      <c r="D973" s="57" t="str">
        <f t="shared" si="269"/>
        <v>3.89999995575687-938.87885671588i</v>
      </c>
      <c r="E973" s="57" t="str">
        <f t="shared" si="270"/>
        <v>162.466632955682-0.0952382983534866i</v>
      </c>
      <c r="F973" s="57" t="str">
        <f t="shared" si="271"/>
        <v>3.83983981414671-1957.95502156917i</v>
      </c>
      <c r="G973" s="57" t="str">
        <f t="shared" si="272"/>
        <v>0.999999993308805-0.0000817997262538022i</v>
      </c>
      <c r="H973" s="57" t="str">
        <f t="shared" si="273"/>
        <v>165.002377221383+2.42519998586582i</v>
      </c>
      <c r="I973" s="57" t="str">
        <f t="shared" si="274"/>
        <v>15.1828890963165-911.35985496239i</v>
      </c>
      <c r="K973" s="57" t="str">
        <f t="shared" si="275"/>
        <v>0.0727105172548844-0.00109851981639312i</v>
      </c>
      <c r="L973" s="57" t="str">
        <f t="shared" si="276"/>
        <v>0.000125-14.7994710171288i</v>
      </c>
      <c r="M973" s="57" t="str">
        <f t="shared" si="277"/>
        <v>0.0015-7.13433466053681i</v>
      </c>
      <c r="N973" s="57">
        <f t="shared" si="278"/>
        <v>89.338845986838578</v>
      </c>
      <c r="O973" s="57">
        <f t="shared" si="279"/>
        <v>74.87988716674468</v>
      </c>
      <c r="P973" s="371">
        <f t="shared" si="280"/>
        <v>74.87988716674468</v>
      </c>
      <c r="Q973" s="371">
        <f t="shared" si="281"/>
        <v>-90.661154013161422</v>
      </c>
      <c r="R973" s="12">
        <f t="shared" si="282"/>
        <v>89.338845986838578</v>
      </c>
      <c r="S973" s="57">
        <f t="shared" si="283"/>
        <v>3.3903205374916756E-2</v>
      </c>
      <c r="T973" s="12">
        <f t="shared" si="266"/>
        <v>74.87988716674468</v>
      </c>
    </row>
    <row r="974" spans="1:20" x14ac:dyDescent="0.25">
      <c r="A974" s="57">
        <f t="shared" si="267"/>
        <v>213.82959834110525</v>
      </c>
      <c r="B974" s="12">
        <f t="shared" si="284"/>
        <v>34.032037555341446</v>
      </c>
      <c r="C974" s="57" t="str">
        <f t="shared" si="268"/>
        <v>-63.9976195566704-5524.81345581039i</v>
      </c>
      <c r="D974" s="57" t="str">
        <f t="shared" si="269"/>
        <v>3.89999995541999-935.324626298902i</v>
      </c>
      <c r="E974" s="57" t="str">
        <f t="shared" si="270"/>
        <v>162.466610849862-0.0955998103455468i</v>
      </c>
      <c r="F974" s="57" t="str">
        <f t="shared" si="271"/>
        <v>3.8398398139511-1950.54296071015i</v>
      </c>
      <c r="G974" s="57" t="str">
        <f t="shared" si="272"/>
        <v>0.999999993257855-0.0000821105652093831i</v>
      </c>
      <c r="H974" s="57" t="str">
        <f t="shared" si="273"/>
        <v>165.002395322765+2.43441585150385i</v>
      </c>
      <c r="I974" s="57" t="str">
        <f t="shared" si="274"/>
        <v>15.1828898902442-907.909699164196i</v>
      </c>
      <c r="K974" s="57" t="str">
        <f t="shared" si="275"/>
        <v>0.0727103897012487-0.00110269223868076i</v>
      </c>
      <c r="L974" s="57" t="str">
        <f t="shared" si="276"/>
        <v>0.000125-14.7434459226228i</v>
      </c>
      <c r="M974" s="57" t="str">
        <f t="shared" si="277"/>
        <v>0.0015-7.10732681862607i</v>
      </c>
      <c r="N974" s="57">
        <f t="shared" si="278"/>
        <v>89.336334242446867</v>
      </c>
      <c r="O974" s="57">
        <f t="shared" si="279"/>
        <v>74.846935078253608</v>
      </c>
      <c r="P974" s="371">
        <f t="shared" si="280"/>
        <v>74.846935078253608</v>
      </c>
      <c r="Q974" s="371">
        <f t="shared" si="281"/>
        <v>-90.663665757553133</v>
      </c>
      <c r="R974" s="12">
        <f t="shared" si="282"/>
        <v>89.336334242446867</v>
      </c>
      <c r="S974" s="57">
        <f t="shared" si="283"/>
        <v>3.4032037555341448E-2</v>
      </c>
      <c r="T974" s="12">
        <f t="shared" si="266"/>
        <v>74.846935078253608</v>
      </c>
    </row>
    <row r="975" spans="1:20" x14ac:dyDescent="0.25">
      <c r="A975" s="57">
        <f t="shared" si="267"/>
        <v>214.64215081480145</v>
      </c>
      <c r="B975" s="12">
        <f t="shared" si="284"/>
        <v>34.161359298051742</v>
      </c>
      <c r="C975" s="57" t="str">
        <f t="shared" si="268"/>
        <v>-63.9974850592767-5503.89055524364i</v>
      </c>
      <c r="D975" s="57" t="str">
        <f t="shared" si="269"/>
        <v>3.89999995508054-931.783850840684i</v>
      </c>
      <c r="E975" s="57" t="str">
        <f t="shared" si="270"/>
        <v>162.46658857582-0.0959626915814166i</v>
      </c>
      <c r="F975" s="57" t="str">
        <f t="shared" si="271"/>
        <v>3.83983981375396-1943.15895906647i</v>
      </c>
      <c r="G975" s="57" t="str">
        <f t="shared" si="272"/>
        <v>0.999999993206517-0.0000824225853529474i</v>
      </c>
      <c r="H975" s="57" t="str">
        <f t="shared" si="273"/>
        <v>165.002413561982+2.44366673864078i</v>
      </c>
      <c r="I975" s="57" t="str">
        <f t="shared" si="274"/>
        <v>15.1828906902174-904.472603951834i</v>
      </c>
      <c r="K975" s="57" t="str">
        <f t="shared" si="275"/>
        <v>0.0727102611768203-0.00110688049383104i</v>
      </c>
      <c r="L975" s="57" t="str">
        <f t="shared" si="276"/>
        <v>0.000125-14.6876329175361i</v>
      </c>
      <c r="M975" s="57" t="str">
        <f t="shared" si="277"/>
        <v>0.0015-7.08042121799768i</v>
      </c>
      <c r="N975" s="57">
        <f t="shared" si="278"/>
        <v>89.333812960758422</v>
      </c>
      <c r="O975" s="57">
        <f t="shared" si="279"/>
        <v>74.813982926874047</v>
      </c>
      <c r="P975" s="371">
        <f t="shared" si="280"/>
        <v>74.813982926874047</v>
      </c>
      <c r="Q975" s="371">
        <f t="shared" si="281"/>
        <v>-90.666187039241578</v>
      </c>
      <c r="R975" s="12">
        <f t="shared" si="282"/>
        <v>89.333812960758422</v>
      </c>
      <c r="S975" s="57">
        <f t="shared" si="283"/>
        <v>3.4161359298051745E-2</v>
      </c>
      <c r="T975" s="12">
        <f t="shared" si="266"/>
        <v>74.813982926874047</v>
      </c>
    </row>
    <row r="976" spans="1:20" x14ac:dyDescent="0.25">
      <c r="A976" s="57">
        <f t="shared" si="267"/>
        <v>215.45779098789771</v>
      </c>
      <c r="B976" s="12">
        <f t="shared" si="284"/>
        <v>34.291172463384342</v>
      </c>
      <c r="C976" s="57" t="str">
        <f t="shared" si="268"/>
        <v>-63.9973495383271-5483.04683002429i</v>
      </c>
      <c r="D976" s="57" t="str">
        <f t="shared" si="269"/>
        <v>3.89999995473848-928.256479405979i</v>
      </c>
      <c r="E976" s="57" t="str">
        <f t="shared" si="270"/>
        <v>162.466566132274-0.0963269472127268i</v>
      </c>
      <c r="F976" s="57" t="str">
        <f t="shared" si="271"/>
        <v>3.83983981355531-1935.80291041677i</v>
      </c>
      <c r="G976" s="57" t="str">
        <f t="shared" si="272"/>
        <v>0.999999993154789-0.0000827357911730087i</v>
      </c>
      <c r="H976" s="57" t="str">
        <f t="shared" si="273"/>
        <v>165.002431940082+2.45295278037211i</v>
      </c>
      <c r="I976" s="57" t="str">
        <f t="shared" si="274"/>
        <v>15.1828914962817-901.048519881518i</v>
      </c>
      <c r="K976" s="57" t="str">
        <f t="shared" si="275"/>
        <v>0.0727101316742146-0.0011110846417533i</v>
      </c>
      <c r="L976" s="57" t="str">
        <f t="shared" si="276"/>
        <v>0.000125-14.63203119898i</v>
      </c>
      <c r="M976" s="57" t="str">
        <f t="shared" si="277"/>
        <v>0.0015-7.05361747160555i</v>
      </c>
      <c r="N976" s="57">
        <f t="shared" si="278"/>
        <v>89.331282105615358</v>
      </c>
      <c r="O976" s="57">
        <f t="shared" si="279"/>
        <v>74.781030712127333</v>
      </c>
      <c r="P976" s="371">
        <f t="shared" si="280"/>
        <v>74.781030712127333</v>
      </c>
      <c r="Q976" s="371">
        <f t="shared" si="281"/>
        <v>-90.668717894384642</v>
      </c>
      <c r="R976" s="12">
        <f t="shared" si="282"/>
        <v>89.331282105615358</v>
      </c>
      <c r="S976" s="57">
        <f t="shared" si="283"/>
        <v>3.429117246338434E-2</v>
      </c>
      <c r="T976" s="12">
        <f t="shared" si="266"/>
        <v>74.781030712127333</v>
      </c>
    </row>
    <row r="977" spans="1:20" x14ac:dyDescent="0.25">
      <c r="A977" s="57">
        <f t="shared" si="267"/>
        <v>216.27653059365173</v>
      </c>
      <c r="B977" s="12">
        <f t="shared" si="284"/>
        <v>34.421478918745201</v>
      </c>
      <c r="C977" s="57" t="str">
        <f t="shared" si="268"/>
        <v>-63.9972129860354-5462.28198030877i</v>
      </c>
      <c r="D977" s="57" t="str">
        <f t="shared" si="269"/>
        <v>3.89999995439385-924.742461252371i</v>
      </c>
      <c r="E977" s="57" t="str">
        <f t="shared" si="270"/>
        <v>162.466543517937-0.0966925824100767i</v>
      </c>
      <c r="F977" s="57" t="str">
        <f t="shared" si="271"/>
        <v>3.83983981335518-1928.47470894184i</v>
      </c>
      <c r="G977" s="57" t="str">
        <f t="shared" si="272"/>
        <v>0.999999993102666-0.0000830501871751375i</v>
      </c>
      <c r="H977" s="57" t="str">
        <f t="shared" si="273"/>
        <v>165.002450458126+2.46227411029938i</v>
      </c>
      <c r="I977" s="57" t="str">
        <f t="shared" si="274"/>
        <v>15.1828923084841-897.637397696679i</v>
      </c>
      <c r="K977" s="57" t="str">
        <f t="shared" si="275"/>
        <v>0.0727100011859895-0.0011153047425816i</v>
      </c>
      <c r="L977" s="57" t="str">
        <f t="shared" si="276"/>
        <v>0.000125-14.576639967105i</v>
      </c>
      <c r="M977" s="57" t="str">
        <f t="shared" si="277"/>
        <v>0.0015-7.02691519386885i</v>
      </c>
      <c r="N977" s="57">
        <f t="shared" si="278"/>
        <v>89.328741640723408</v>
      </c>
      <c r="O977" s="57">
        <f t="shared" si="279"/>
        <v>74.748078433531262</v>
      </c>
      <c r="P977" s="371">
        <f t="shared" si="280"/>
        <v>74.748078433531262</v>
      </c>
      <c r="Q977" s="371">
        <f t="shared" si="281"/>
        <v>-90.671258359276592</v>
      </c>
      <c r="R977" s="12">
        <f t="shared" si="282"/>
        <v>89.328741640723408</v>
      </c>
      <c r="S977" s="57">
        <f t="shared" si="283"/>
        <v>3.4421478918745203E-2</v>
      </c>
      <c r="T977" s="12">
        <f t="shared" si="266"/>
        <v>74.748078433531262</v>
      </c>
    </row>
    <row r="978" spans="1:20" x14ac:dyDescent="0.25">
      <c r="A978" s="57">
        <f t="shared" si="267"/>
        <v>217.09838140990757</v>
      </c>
      <c r="B978" s="12">
        <f t="shared" si="284"/>
        <v>34.552280538636431</v>
      </c>
      <c r="C978" s="57" t="str">
        <f t="shared" si="268"/>
        <v>-63.9970753945601-5441.59570738818i</v>
      </c>
      <c r="D978" s="57" t="str">
        <f t="shared" si="269"/>
        <v>3.89999995404658-921.241745829526i</v>
      </c>
      <c r="E978" s="57" t="str">
        <f t="shared" si="270"/>
        <v>162.466520731509-0.0970596023631877i</v>
      </c>
      <c r="F978" s="57" t="str">
        <f t="shared" si="271"/>
        <v>3.83983981315351-1921.17424922303i</v>
      </c>
      <c r="G978" s="57" t="str">
        <f t="shared" si="272"/>
        <v>0.999999993050147-0.0000833657778820246i</v>
      </c>
      <c r="H978" s="57" t="str">
        <f t="shared" si="273"/>
        <v>165.002469117176+2.47163086253181i</v>
      </c>
      <c r="I978" s="57" t="str">
        <f t="shared" si="274"/>
        <v>15.1828931268707-894.239188327152i</v>
      </c>
      <c r="K978" s="57" t="str">
        <f t="shared" si="275"/>
        <v>0.0727098697046483-0.0011195408566756i</v>
      </c>
      <c r="L978" s="57" t="str">
        <f t="shared" si="276"/>
        <v>0.000125-14.5214584250897i</v>
      </c>
      <c r="M978" s="57" t="str">
        <f t="shared" si="277"/>
        <v>0.0015-7.00031400066634i</v>
      </c>
      <c r="N978" s="57">
        <f t="shared" si="278"/>
        <v>89.326191529651283</v>
      </c>
      <c r="O978" s="57">
        <f t="shared" si="279"/>
        <v>74.715126090600023</v>
      </c>
      <c r="P978" s="371">
        <f t="shared" si="280"/>
        <v>74.715126090600023</v>
      </c>
      <c r="Q978" s="371">
        <f t="shared" si="281"/>
        <v>-90.673808470348717</v>
      </c>
      <c r="R978" s="12">
        <f t="shared" si="282"/>
        <v>89.326191529651283</v>
      </c>
      <c r="S978" s="57">
        <f t="shared" si="283"/>
        <v>3.4552280538636432E-2</v>
      </c>
      <c r="T978" s="12">
        <f t="shared" si="266"/>
        <v>74.715126090600023</v>
      </c>
    </row>
    <row r="979" spans="1:20" x14ac:dyDescent="0.25">
      <c r="A979" s="57">
        <f t="shared" si="267"/>
        <v>217.92335525926524</v>
      </c>
      <c r="B979" s="12">
        <f t="shared" si="284"/>
        <v>34.683579204683248</v>
      </c>
      <c r="C979" s="57" t="str">
        <f t="shared" si="268"/>
        <v>-63.9969367559986-5420.98771368395i</v>
      </c>
      <c r="D979" s="57" t="str">
        <f t="shared" si="269"/>
        <v>3.89999995369668-917.754282778482i</v>
      </c>
      <c r="E979" s="57" t="str">
        <f t="shared" si="270"/>
        <v>162.466497771682-0.0974280122808662i</v>
      </c>
      <c r="F979" s="57" t="str">
        <f t="shared" si="271"/>
        <v>3.83983981295032-1913.90142624079i</v>
      </c>
      <c r="G979" s="57" t="str">
        <f t="shared" si="272"/>
        <v>0.999999992997228-0.0000836825678335479i</v>
      </c>
      <c r="H979" s="57" t="str">
        <f t="shared" si="273"/>
        <v>165.002487918307+2.48102317168857i</v>
      </c>
      <c r="I979" s="57" t="str">
        <f t="shared" si="274"/>
        <v>15.1828939514894-890.853842888569i</v>
      </c>
      <c r="K979" s="57" t="str">
        <f t="shared" si="275"/>
        <v>0.072709737222636-0.00112379304462132i</v>
      </c>
      <c r="L979" s="57" t="str">
        <f t="shared" si="276"/>
        <v>0.000125-14.466485779129i</v>
      </c>
      <c r="M979" s="57" t="str">
        <f t="shared" si="277"/>
        <v>0.0015-6.97381350933085i</v>
      </c>
      <c r="N979" s="57">
        <f t="shared" si="278"/>
        <v>89.32363173583029</v>
      </c>
      <c r="O979" s="57">
        <f t="shared" si="279"/>
        <v>74.682173682844081</v>
      </c>
      <c r="P979" s="371">
        <f t="shared" si="280"/>
        <v>74.682173682844081</v>
      </c>
      <c r="Q979" s="371">
        <f t="shared" si="281"/>
        <v>-90.67636826416971</v>
      </c>
      <c r="R979" s="12">
        <f t="shared" si="282"/>
        <v>89.32363173583029</v>
      </c>
      <c r="S979" s="57">
        <f t="shared" si="283"/>
        <v>3.4683579204683249E-2</v>
      </c>
      <c r="T979" s="12">
        <f t="shared" si="266"/>
        <v>74.682173682844081</v>
      </c>
    </row>
    <row r="980" spans="1:20" x14ac:dyDescent="0.25">
      <c r="A980" s="57">
        <f t="shared" si="267"/>
        <v>218.75146400925044</v>
      </c>
      <c r="B980" s="12">
        <f t="shared" si="284"/>
        <v>34.815376805661046</v>
      </c>
      <c r="C980" s="57" t="str">
        <f t="shared" si="268"/>
        <v>-63.9967970623825-5400.4577027435i</v>
      </c>
      <c r="D980" s="57" t="str">
        <f t="shared" si="269"/>
        <v>3.89999995334411-914.280021930905i</v>
      </c>
      <c r="E980" s="57" t="str">
        <f t="shared" si="270"/>
        <v>162.466474637136-0.0977978173910433i</v>
      </c>
      <c r="F980" s="57" t="str">
        <f t="shared" si="271"/>
        <v>3.83983981274559-1906.6561353731i</v>
      </c>
      <c r="G980" s="57" t="str">
        <f t="shared" si="272"/>
        <v>0.999999992943906-0.0000840005615868363i</v>
      </c>
      <c r="H980" s="57" t="str">
        <f t="shared" si="273"/>
        <v>165.002506862601+2.49045117290038i</v>
      </c>
      <c r="I980" s="57" t="str">
        <f t="shared" si="274"/>
        <v>15.1828947823869-887.481312681591i</v>
      </c>
      <c r="K980" s="57" t="str">
        <f t="shared" si="275"/>
        <v>0.0727096037323404-0.00112806136723195i</v>
      </c>
      <c r="L980" s="57" t="str">
        <f t="shared" si="276"/>
        <v>0.000125-14.411721238423i</v>
      </c>
      <c r="M980" s="57" t="str">
        <f t="shared" si="277"/>
        <v>0.0015-6.94741333864402i</v>
      </c>
      <c r="N980" s="57">
        <f t="shared" si="278"/>
        <v>89.321062222553778</v>
      </c>
      <c r="O980" s="57">
        <f t="shared" si="279"/>
        <v>74.649221209770005</v>
      </c>
      <c r="P980" s="371">
        <f t="shared" si="280"/>
        <v>74.649221209770005</v>
      </c>
      <c r="Q980" s="371">
        <f t="shared" si="281"/>
        <v>-90.678937777446222</v>
      </c>
      <c r="R980" s="12">
        <f t="shared" si="282"/>
        <v>89.321062222553778</v>
      </c>
      <c r="S980" s="57">
        <f t="shared" si="283"/>
        <v>3.4815376805661047E-2</v>
      </c>
      <c r="T980" s="12">
        <f t="shared" si="266"/>
        <v>74.649221209770005</v>
      </c>
    </row>
    <row r="981" spans="1:20" x14ac:dyDescent="0.25">
      <c r="A981" s="57">
        <f t="shared" si="267"/>
        <v>219.58271957248562</v>
      </c>
      <c r="B981" s="12">
        <f t="shared" si="284"/>
        <v>34.94767523752256</v>
      </c>
      <c r="C981" s="57" t="str">
        <f t="shared" si="268"/>
        <v>-63.9966563056894-5380.00537923617i</v>
      </c>
      <c r="D981" s="57" t="str">
        <f t="shared" si="269"/>
        <v>3.89999995298884-910.818913308386i</v>
      </c>
      <c r="E981" s="57" t="str">
        <f t="shared" si="270"/>
        <v>162.466451326544-0.0981690229410171i</v>
      </c>
      <c r="F981" s="57" t="str">
        <f t="shared" si="271"/>
        <v>3.83983981253926-1899.43827239403i</v>
      </c>
      <c r="G981" s="57" t="str">
        <f t="shared" si="272"/>
        <v>0.999999992890177-0.0000843197637163359i</v>
      </c>
      <c r="H981" s="57" t="str">
        <f t="shared" si="273"/>
        <v>165.002525951148+2.49991500181173i</v>
      </c>
      <c r="I981" s="57" t="str">
        <f t="shared" si="274"/>
        <v>15.1828956196113-884.121549191242i</v>
      </c>
      <c r="K981" s="57" t="str">
        <f t="shared" si="275"/>
        <v>0.0727094692260914-0.00113234588554873i</v>
      </c>
      <c r="L981" s="57" t="str">
        <f t="shared" si="276"/>
        <v>0.000125-14.3571640151654i</v>
      </c>
      <c r="M981" s="57" t="str">
        <f t="shared" si="277"/>
        <v>0.0015-6.92111310883045i</v>
      </c>
      <c r="N981" s="57">
        <f t="shared" si="278"/>
        <v>89.318482952976595</v>
      </c>
      <c r="O981" s="57">
        <f t="shared" si="279"/>
        <v>74.616268670880785</v>
      </c>
      <c r="P981" s="371">
        <f t="shared" si="280"/>
        <v>74.616268670880785</v>
      </c>
      <c r="Q981" s="371">
        <f t="shared" si="281"/>
        <v>-90.681517047023405</v>
      </c>
      <c r="R981" s="12">
        <f t="shared" si="282"/>
        <v>89.318482952976595</v>
      </c>
      <c r="S981" s="57">
        <f t="shared" si="283"/>
        <v>3.4947675237522562E-2</v>
      </c>
      <c r="T981" s="12">
        <f t="shared" si="266"/>
        <v>74.616268670880785</v>
      </c>
    </row>
    <row r="982" spans="1:20" x14ac:dyDescent="0.25">
      <c r="A982" s="57">
        <f t="shared" si="267"/>
        <v>220.41713390686104</v>
      </c>
      <c r="B982" s="12">
        <f t="shared" si="284"/>
        <v>35.080476403425145</v>
      </c>
      <c r="C982" s="57" t="str">
        <f t="shared" si="268"/>
        <v>-63.9965144778369-5359.63044894892i</v>
      </c>
      <c r="D982" s="57" t="str">
        <f t="shared" si="269"/>
        <v>3.89999995263088-907.370907121724i</v>
      </c>
      <c r="E982" s="57" t="str">
        <f t="shared" si="270"/>
        <v>162.466427838567-0.0985416341973245i</v>
      </c>
      <c r="F982" s="57" t="str">
        <f t="shared" si="271"/>
        <v>3.83983981233138-1892.2477334722i</v>
      </c>
      <c r="G982" s="57" t="str">
        <f t="shared" si="272"/>
        <v>0.99999999283604-0.0000846401788138758i</v>
      </c>
      <c r="H982" s="57" t="str">
        <f t="shared" si="273"/>
        <v>165.002545185046+2.50941479458273i</v>
      </c>
      <c r="I982" s="57" t="str">
        <f t="shared" si="274"/>
        <v>15.182896463211-880.774504086195i</v>
      </c>
      <c r="K982" s="57" t="str">
        <f t="shared" si="275"/>
        <v>0.0727093336961611-0.00113664666084181i</v>
      </c>
      <c r="L982" s="57" t="str">
        <f t="shared" si="276"/>
        <v>0.000125-14.3028133245321i</v>
      </c>
      <c r="M982" s="57" t="str">
        <f t="shared" si="277"/>
        <v>0.0015-6.89491244155255i</v>
      </c>
      <c r="N982" s="57">
        <f t="shared" si="278"/>
        <v>89.31589389011458</v>
      </c>
      <c r="O982" s="57">
        <f t="shared" si="279"/>
        <v>74.583316065675731</v>
      </c>
      <c r="P982" s="371">
        <f t="shared" si="280"/>
        <v>74.583316065675731</v>
      </c>
      <c r="Q982" s="371">
        <f t="shared" si="281"/>
        <v>-90.68410610988542</v>
      </c>
      <c r="R982" s="12">
        <f t="shared" si="282"/>
        <v>89.31589389011458</v>
      </c>
      <c r="S982" s="57">
        <f t="shared" si="283"/>
        <v>3.5080476403425147E-2</v>
      </c>
      <c r="T982" s="12">
        <f t="shared" si="266"/>
        <v>74.583316065675731</v>
      </c>
    </row>
    <row r="983" spans="1:20" x14ac:dyDescent="0.25">
      <c r="A983" s="57">
        <f t="shared" si="267"/>
        <v>221.25471901570711</v>
      </c>
      <c r="B983" s="12">
        <f t="shared" si="284"/>
        <v>35.213782213758158</v>
      </c>
      <c r="C983" s="57" t="str">
        <f t="shared" si="268"/>
        <v>-63.996371570675-5339.33261878183i</v>
      </c>
      <c r="D983" s="57" t="str">
        <f t="shared" si="269"/>
        <v>3.89999995227019-903.935953770186i</v>
      </c>
      <c r="E983" s="57" t="str">
        <f t="shared" si="270"/>
        <v>162.466404171855-0.0989156564459202i</v>
      </c>
      <c r="F983" s="57" t="str">
        <f t="shared" si="271"/>
        <v>3.83983981212192-1885.08441516928i</v>
      </c>
      <c r="G983" s="57" t="str">
        <f t="shared" si="272"/>
        <v>0.99999999278149-0.0000849618114887339i</v>
      </c>
      <c r="H983" s="57" t="str">
        <f t="shared" si="273"/>
        <v>165.002564565403+2.51895068789097i</v>
      </c>
      <c r="I983" s="57" t="str">
        <f t="shared" si="274"/>
        <v>15.1828973132342-877.440129218083i</v>
      </c>
      <c r="K983" s="57" t="str">
        <f t="shared" si="275"/>
        <v>0.072709197134762-0.00114096375461096i</v>
      </c>
      <c r="L983" s="57" t="str">
        <f t="shared" si="276"/>
        <v>0.000125-14.2486683846704i</v>
      </c>
      <c r="M983" s="57" t="str">
        <f t="shared" si="277"/>
        <v>0.0015-6.86881095990494i</v>
      </c>
      <c r="N983" s="57">
        <f t="shared" si="278"/>
        <v>89.313294996844036</v>
      </c>
      <c r="O983" s="57">
        <f t="shared" si="279"/>
        <v>74.550363393650031</v>
      </c>
      <c r="P983" s="371">
        <f t="shared" si="280"/>
        <v>74.550363393650031</v>
      </c>
      <c r="Q983" s="371">
        <f t="shared" si="281"/>
        <v>-90.686705003155964</v>
      </c>
      <c r="R983" s="12">
        <f t="shared" si="282"/>
        <v>89.313294996844036</v>
      </c>
      <c r="S983" s="57">
        <f t="shared" si="283"/>
        <v>3.5213782213758156E-2</v>
      </c>
      <c r="T983" s="12">
        <f t="shared" si="266"/>
        <v>74.550363393650031</v>
      </c>
    </row>
    <row r="984" spans="1:20" x14ac:dyDescent="0.25">
      <c r="A984" s="57">
        <f t="shared" si="267"/>
        <v>222.09548694796678</v>
      </c>
      <c r="B984" s="12">
        <f t="shared" si="284"/>
        <v>35.347594586170437</v>
      </c>
      <c r="C984" s="57" t="str">
        <f t="shared" si="268"/>
        <v>-63.9962275759944-5319.1115967443i</v>
      </c>
      <c r="D984" s="57" t="str">
        <f t="shared" si="269"/>
        <v>3.89999995190676-900.514003840815i</v>
      </c>
      <c r="E984" s="57" t="str">
        <f t="shared" si="270"/>
        <v>162.46638032505-0.099291094992133i</v>
      </c>
      <c r="F984" s="57" t="str">
        <f t="shared" si="271"/>
        <v>3.83983981191086-1877.94821443855i</v>
      </c>
      <c r="G984" s="57" t="str">
        <f t="shared" si="272"/>
        <v>0.999999992726526-0.0000852846663677035i</v>
      </c>
      <c r="H984" s="57" t="str">
        <f t="shared" si="273"/>
        <v>165.002584093334+2.52852281893368i</v>
      </c>
      <c r="I984" s="57" t="str">
        <f t="shared" si="274"/>
        <v>15.1828981697299-874.118376620811i</v>
      </c>
      <c r="K984" s="57" t="str">
        <f t="shared" si="275"/>
        <v>0.0727090595340483-0.00114529722858654i</v>
      </c>
      <c r="L984" s="57" t="str">
        <f t="shared" si="276"/>
        <v>0.000125-14.194728416687i</v>
      </c>
      <c r="M984" s="57" t="str">
        <f t="shared" si="277"/>
        <v>0.0015-6.84280828840898i</v>
      </c>
      <c r="N984" s="57">
        <f t="shared" si="278"/>
        <v>89.310686235901329</v>
      </c>
      <c r="O984" s="57">
        <f t="shared" si="279"/>
        <v>74.51741065429529</v>
      </c>
      <c r="P984" s="371">
        <f t="shared" si="280"/>
        <v>74.51741065429529</v>
      </c>
      <c r="Q984" s="371">
        <f t="shared" si="281"/>
        <v>-90.689313764098671</v>
      </c>
      <c r="R984" s="12">
        <f t="shared" si="282"/>
        <v>89.310686235901329</v>
      </c>
      <c r="S984" s="57">
        <f t="shared" si="283"/>
        <v>3.5347594586170435E-2</v>
      </c>
      <c r="T984" s="12">
        <f t="shared" si="266"/>
        <v>74.51741065429529</v>
      </c>
    </row>
    <row r="985" spans="1:20" x14ac:dyDescent="0.25">
      <c r="A985" s="57">
        <f t="shared" si="267"/>
        <v>222.93944979836905</v>
      </c>
      <c r="B985" s="12">
        <f t="shared" si="284"/>
        <v>35.481915445597885</v>
      </c>
      <c r="C985" s="57" t="str">
        <f t="shared" si="268"/>
        <v>-63.9960824855258-5298.96709195049i</v>
      </c>
      <c r="D985" s="57" t="str">
        <f t="shared" si="269"/>
        <v>3.89999995154055-897.105008107715i</v>
      </c>
      <c r="E985" s="57" t="str">
        <f t="shared" si="270"/>
        <v>162.46635629678-0.0996679551609172i</v>
      </c>
      <c r="F985" s="57" t="str">
        <f t="shared" si="271"/>
        <v>3.8398398116982-1870.83902862335i</v>
      </c>
      <c r="G985" s="57" t="str">
        <f t="shared" si="272"/>
        <v>0.999999992671142-0.0000856087480951593i</v>
      </c>
      <c r="H985" s="57" t="str">
        <f t="shared" si="273"/>
        <v>165.002603769961+2.5381313254296i</v>
      </c>
      <c r="I985" s="57" t="str">
        <f t="shared" si="274"/>
        <v>15.1828990327474-870.809198509836i</v>
      </c>
      <c r="K985" s="57" t="str">
        <f t="shared" si="275"/>
        <v>0.0727089208861142-0.00114964714473028i</v>
      </c>
      <c r="L985" s="57" t="str">
        <f t="shared" si="276"/>
        <v>0.000125-14.1409926446373i</v>
      </c>
      <c r="M985" s="57" t="str">
        <f t="shared" si="277"/>
        <v>0.0015-6.81690405300754i</v>
      </c>
      <c r="N985" s="57">
        <f t="shared" si="278"/>
        <v>89.308067569882184</v>
      </c>
      <c r="O985" s="57">
        <f t="shared" si="279"/>
        <v>74.484457847099065</v>
      </c>
      <c r="P985" s="371">
        <f t="shared" si="280"/>
        <v>74.484457847099065</v>
      </c>
      <c r="Q985" s="371">
        <f t="shared" si="281"/>
        <v>-90.691932430117816</v>
      </c>
      <c r="R985" s="12">
        <f t="shared" si="282"/>
        <v>89.308067569882184</v>
      </c>
      <c r="S985" s="57">
        <f t="shared" si="283"/>
        <v>3.5481915445597888E-2</v>
      </c>
      <c r="T985" s="12">
        <f t="shared" si="266"/>
        <v>74.484457847099065</v>
      </c>
    </row>
    <row r="986" spans="1:20" x14ac:dyDescent="0.25">
      <c r="A986" s="57">
        <f t="shared" si="267"/>
        <v>223.78661970760282</v>
      </c>
      <c r="B986" s="12">
        <f t="shared" si="284"/>
        <v>35.616746724291154</v>
      </c>
      <c r="C986" s="57" t="str">
        <f t="shared" si="268"/>
        <v>-63.995936290935-5278.89881461542i</v>
      </c>
      <c r="D986" s="57" t="str">
        <f t="shared" si="269"/>
        <v>3.89999995117156-893.708917531336i</v>
      </c>
      <c r="E986" s="57" t="str">
        <f t="shared" si="270"/>
        <v>162.466332085668-0.100046242296736i</v>
      </c>
      <c r="F986" s="57" t="str">
        <f t="shared" si="271"/>
        <v>3.8398398114839-1863.75675545567i</v>
      </c>
      <c r="G986" s="57" t="str">
        <f t="shared" si="272"/>
        <v>0.999999992615337-0.0000859340613331254i</v>
      </c>
      <c r="H986" s="57" t="str">
        <f t="shared" si="273"/>
        <v>165.002623596419+2.54777634562097i</v>
      </c>
      <c r="I986" s="57" t="str">
        <f t="shared" si="274"/>
        <v>15.1828999023366-867.512547281541i</v>
      </c>
      <c r="K986" s="57" t="str">
        <f t="shared" si="275"/>
        <v>0.0727087811829934-0.00115401356523611i</v>
      </c>
      <c r="L986" s="57" t="str">
        <f t="shared" si="276"/>
        <v>0.000125-14.0874602955144i</v>
      </c>
      <c r="M986" s="57" t="str">
        <f t="shared" si="277"/>
        <v>0.0015-6.79109788105951i</v>
      </c>
      <c r="N986" s="57">
        <f t="shared" si="278"/>
        <v>89.305438961241265</v>
      </c>
      <c r="O986" s="57">
        <f t="shared" si="279"/>
        <v>74.451504971545219</v>
      </c>
      <c r="P986" s="371">
        <f t="shared" si="280"/>
        <v>74.451504971545219</v>
      </c>
      <c r="Q986" s="371">
        <f t="shared" si="281"/>
        <v>-90.694561038758735</v>
      </c>
      <c r="R986" s="12">
        <f t="shared" si="282"/>
        <v>89.305438961241265</v>
      </c>
      <c r="S986" s="57">
        <f t="shared" si="283"/>
        <v>3.5616746724291153E-2</v>
      </c>
      <c r="T986" s="12">
        <f t="shared" si="266"/>
        <v>74.451504971545219</v>
      </c>
    </row>
    <row r="987" spans="1:20" x14ac:dyDescent="0.25">
      <c r="A987" s="57">
        <f t="shared" si="267"/>
        <v>224.63700886249174</v>
      </c>
      <c r="B987" s="12">
        <f t="shared" si="284"/>
        <v>35.752090361843464</v>
      </c>
      <c r="C987" s="57" t="str">
        <f t="shared" si="268"/>
        <v>-63.9957889838225-5258.90647605056i</v>
      </c>
      <c r="D987" s="57" t="str">
        <f t="shared" si="269"/>
        <v>3.89999995079976-890.325683257775i</v>
      </c>
      <c r="E987" s="57" t="str">
        <f t="shared" si="270"/>
        <v>162.466307690321-0.100425961763717i</v>
      </c>
      <c r="F987" s="57" t="str">
        <f t="shared" si="271"/>
        <v>3.839839811268-1856.70129305462i</v>
      </c>
      <c r="G987" s="57" t="str">
        <f t="shared" si="272"/>
        <v>0.999999992559107-0.0000862606107613408i</v>
      </c>
      <c r="H987" s="57" t="str">
        <f t="shared" si="273"/>
        <v>165.002643573847+2.55745801827545i</v>
      </c>
      <c r="I987" s="57" t="str">
        <f t="shared" si="274"/>
        <v>15.182900778547-864.228375512475i</v>
      </c>
      <c r="K987" s="57" t="str">
        <f t="shared" si="275"/>
        <v>0.0727086404166596-0.00115839655253102i</v>
      </c>
      <c r="L987" s="57" t="str">
        <f t="shared" si="276"/>
        <v>0.000125-14.0341305992373i</v>
      </c>
      <c r="M987" s="57" t="str">
        <f t="shared" si="277"/>
        <v>0.0015-6.76538940133443i</v>
      </c>
      <c r="N987" s="57">
        <f t="shared" si="278"/>
        <v>89.302800372291713</v>
      </c>
      <c r="O987" s="57">
        <f t="shared" si="279"/>
        <v>74.418552027113464</v>
      </c>
      <c r="P987" s="371">
        <f t="shared" si="280"/>
        <v>74.418552027113464</v>
      </c>
      <c r="Q987" s="371">
        <f t="shared" si="281"/>
        <v>-90.697199627708287</v>
      </c>
      <c r="R987" s="12">
        <f t="shared" si="282"/>
        <v>89.302800372291713</v>
      </c>
      <c r="S987" s="57">
        <f t="shared" si="283"/>
        <v>3.5752090361843465E-2</v>
      </c>
      <c r="T987" s="12">
        <f t="shared" si="266"/>
        <v>74.418552027113464</v>
      </c>
    </row>
    <row r="988" spans="1:20" x14ac:dyDescent="0.25">
      <c r="A988" s="57">
        <f t="shared" si="267"/>
        <v>225.49062949616925</v>
      </c>
      <c r="B988" s="12">
        <f t="shared" si="284"/>
        <v>35.887948305218472</v>
      </c>
      <c r="C988" s="57" t="str">
        <f t="shared" si="268"/>
        <v>-63.9956405557312-5238.98978865995i</v>
      </c>
      <c r="D988" s="57" t="str">
        <f t="shared" si="269"/>
        <v>3.89999995042514-886.955256618074i</v>
      </c>
      <c r="E988" s="57" t="str">
        <f t="shared" si="270"/>
        <v>162.46628310934-0.100807118945733i</v>
      </c>
      <c r="F988" s="57" t="str">
        <f t="shared" si="271"/>
        <v>3.83983981105044-1849.67253992502i</v>
      </c>
      <c r="G988" s="57" t="str">
        <f t="shared" si="272"/>
        <v>0.999999992502449-0.000086588401077328i</v>
      </c>
      <c r="H988" s="57" t="str">
        <f t="shared" si="273"/>
        <v>165.002663703395+2.56717648268835i</v>
      </c>
      <c r="I988" s="57" t="str">
        <f t="shared" si="274"/>
        <v>15.1829016614297-860.956635958734i</v>
      </c>
      <c r="K988" s="57" t="str">
        <f t="shared" si="275"/>
        <v>0.072708498579026-0.00116279616927596i</v>
      </c>
      <c r="L988" s="57" t="str">
        <f t="shared" si="276"/>
        <v>0.000125-13.9810027886405i</v>
      </c>
      <c r="M988" s="57" t="str">
        <f t="shared" si="277"/>
        <v>0.0015-6.73977824400724i</v>
      </c>
      <c r="N988" s="57">
        <f t="shared" si="278"/>
        <v>89.300151765204404</v>
      </c>
      <c r="O988" s="57">
        <f t="shared" si="279"/>
        <v>74.385599013279844</v>
      </c>
      <c r="P988" s="371">
        <f t="shared" si="280"/>
        <v>74.385599013279844</v>
      </c>
      <c r="Q988" s="371">
        <f t="shared" si="281"/>
        <v>-90.699848234795596</v>
      </c>
      <c r="R988" s="12">
        <f t="shared" si="282"/>
        <v>89.300151765204404</v>
      </c>
      <c r="S988" s="57">
        <f t="shared" si="283"/>
        <v>3.5887948305218471E-2</v>
      </c>
      <c r="T988" s="12">
        <f t="shared" si="266"/>
        <v>74.385599013279844</v>
      </c>
    </row>
    <row r="989" spans="1:20" x14ac:dyDescent="0.25">
      <c r="A989" s="57">
        <f t="shared" si="267"/>
        <v>226.34749388825469</v>
      </c>
      <c r="B989" s="12">
        <f t="shared" si="284"/>
        <v>36.024322508778305</v>
      </c>
      <c r="C989" s="57" t="str">
        <f t="shared" si="268"/>
        <v>-63.9954909981332-5219.14846593572i</v>
      </c>
      <c r="D989" s="57" t="str">
        <f t="shared" si="269"/>
        <v>3.89999995004763-883.597589127507i</v>
      </c>
      <c r="E989" s="57" t="str">
        <f t="shared" si="270"/>
        <v>162.466258341312-0.101189719246398i</v>
      </c>
      <c r="F989" s="57" t="str">
        <f t="shared" si="271"/>
        <v>3.83983981083123-1842.67039495587i</v>
      </c>
      <c r="G989" s="57" t="str">
        <f t="shared" si="272"/>
        <v>0.999999992445359-0.0000869174369964598i</v>
      </c>
      <c r="H989" s="57" t="str">
        <f t="shared" si="273"/>
        <v>165.002683986222+2.57693187868432i</v>
      </c>
      <c r="I989" s="57" t="str">
        <f t="shared" si="274"/>
        <v>15.1829025510347-857.697281555237i</v>
      </c>
      <c r="K989" s="57" t="str">
        <f t="shared" si="275"/>
        <v>0.0727083556619435-0.00116721247836659i</v>
      </c>
      <c r="L989" s="57" t="str">
        <f t="shared" si="276"/>
        <v>0.000125-13.9280760994625i</v>
      </c>
      <c r="M989" s="57" t="str">
        <f t="shared" si="277"/>
        <v>0.0015-6.71426404065272i</v>
      </c>
      <c r="N989" s="57">
        <f t="shared" si="278"/>
        <v>89.297493102007721</v>
      </c>
      <c r="O989" s="57">
        <f t="shared" si="279"/>
        <v>74.352645929516129</v>
      </c>
      <c r="P989" s="371">
        <f t="shared" si="280"/>
        <v>74.352645929516129</v>
      </c>
      <c r="Q989" s="371">
        <f t="shared" si="281"/>
        <v>-90.702506897992279</v>
      </c>
      <c r="R989" s="12">
        <f t="shared" si="282"/>
        <v>89.297493102007721</v>
      </c>
      <c r="S989" s="57">
        <f t="shared" si="283"/>
        <v>3.6024322508778302E-2</v>
      </c>
      <c r="T989" s="12">
        <f t="shared" si="266"/>
        <v>74.352645929516129</v>
      </c>
    </row>
    <row r="990" spans="1:20" x14ac:dyDescent="0.25">
      <c r="A990" s="57">
        <f t="shared" si="267"/>
        <v>227.20761436503008</v>
      </c>
      <c r="B990" s="12">
        <f t="shared" si="284"/>
        <v>36.161214934311666</v>
      </c>
      <c r="C990" s="57" t="str">
        <f t="shared" si="268"/>
        <v>-63.9953403024396-5199.38222245427i</v>
      </c>
      <c r="D990" s="57" t="str">
        <f t="shared" si="269"/>
        <v>3.89999994966728-880.252632484909i</v>
      </c>
      <c r="E990" s="57" t="str">
        <f t="shared" si="270"/>
        <v>162.466233384815-0.101573768089209i</v>
      </c>
      <c r="F990" s="57" t="str">
        <f t="shared" si="271"/>
        <v>3.83983981061034-1835.69475741899i</v>
      </c>
      <c r="G990" s="57" t="str">
        <f t="shared" si="272"/>
        <v>0.999999992387835-0.0000872477232520275i</v>
      </c>
      <c r="H990" s="57" t="str">
        <f t="shared" si="273"/>
        <v>165.002704423494+2.5867243466197i</v>
      </c>
      <c r="I990" s="57" t="str">
        <f t="shared" si="274"/>
        <v>15.182903447414-854.450265415083i</v>
      </c>
      <c r="K990" s="57" t="str">
        <f t="shared" si="275"/>
        <v>0.0727082116572011-0.00117164554293421i</v>
      </c>
      <c r="L990" s="57" t="str">
        <f t="shared" si="276"/>
        <v>0.000125-13.8753497703352i</v>
      </c>
      <c r="M990" s="57" t="str">
        <f t="shared" si="277"/>
        <v>0.0015-6.68884642424062i</v>
      </c>
      <c r="N990" s="57">
        <f t="shared" si="278"/>
        <v>89.294824344586743</v>
      </c>
      <c r="O990" s="57">
        <f t="shared" si="279"/>
        <v>74.319692775290235</v>
      </c>
      <c r="P990" s="371">
        <f t="shared" si="280"/>
        <v>74.319692775290235</v>
      </c>
      <c r="Q990" s="371">
        <f t="shared" si="281"/>
        <v>-90.705175655413257</v>
      </c>
      <c r="R990" s="12">
        <f t="shared" si="282"/>
        <v>89.294824344586743</v>
      </c>
      <c r="S990" s="57">
        <f t="shared" si="283"/>
        <v>3.6161214934311667E-2</v>
      </c>
      <c r="T990" s="12">
        <f t="shared" si="266"/>
        <v>74.319692775290235</v>
      </c>
    </row>
    <row r="991" spans="1:20" x14ac:dyDescent="0.25">
      <c r="A991" s="57">
        <f t="shared" si="267"/>
        <v>228.07100329961719</v>
      </c>
      <c r="B991" s="12">
        <f t="shared" si="284"/>
        <v>36.298627551062047</v>
      </c>
      <c r="C991" s="57" t="str">
        <f t="shared" si="268"/>
        <v>-63.9951884599964-5179.69077387202i</v>
      </c>
      <c r="D991" s="57" t="str">
        <f t="shared" si="269"/>
        <v>3.89999994928403-876.920338571951i</v>
      </c>
      <c r="E991" s="57" t="str">
        <f t="shared" si="270"/>
        <v>162.466208238418-0.101959270917614i</v>
      </c>
      <c r="F991" s="57" t="str">
        <f t="shared" si="271"/>
        <v>3.83983981038778-1828.74552696749i</v>
      </c>
      <c r="G991" s="57" t="str">
        <f t="shared" si="272"/>
        <v>0.999999992329872-0.0000875792645953089i</v>
      </c>
      <c r="H991" s="57" t="str">
        <f t="shared" si="273"/>
        <v>165.002725016389+2.5965540273842i</v>
      </c>
      <c r="I991" s="57" t="str">
        <f t="shared" si="274"/>
        <v>15.1829043506189-851.215540828862i</v>
      </c>
      <c r="K991" s="57" t="str">
        <f t="shared" si="275"/>
        <v>0.0727080665565253-0.00117609542634658i</v>
      </c>
      <c r="L991" s="57" t="str">
        <f t="shared" si="276"/>
        <v>0.000125-13.8228230427727i</v>
      </c>
      <c r="M991" s="57" t="str">
        <f t="shared" si="277"/>
        <v>0.0015-6.66352502912994i</v>
      </c>
      <c r="N991" s="57">
        <f t="shared" si="278"/>
        <v>89.29214545468291</v>
      </c>
      <c r="O991" s="57">
        <f t="shared" si="279"/>
        <v>74.286739550066045</v>
      </c>
      <c r="P991" s="371">
        <f t="shared" si="280"/>
        <v>74.286739550066045</v>
      </c>
      <c r="Q991" s="371">
        <f t="shared" si="281"/>
        <v>-90.70785454531709</v>
      </c>
      <c r="R991" s="12">
        <f t="shared" si="282"/>
        <v>89.29214545468291</v>
      </c>
      <c r="S991" s="57">
        <f t="shared" si="283"/>
        <v>3.629862755106205E-2</v>
      </c>
      <c r="T991" s="12">
        <f t="shared" si="266"/>
        <v>74.286739550066045</v>
      </c>
    </row>
    <row r="992" spans="1:20" x14ac:dyDescent="0.25">
      <c r="A992" s="57">
        <f t="shared" si="267"/>
        <v>228.93767311215575</v>
      </c>
      <c r="B992" s="12">
        <f t="shared" si="284"/>
        <v>36.436562335756086</v>
      </c>
      <c r="C992" s="57" t="str">
        <f t="shared" si="268"/>
        <v>-63.9950354620783-5160.07383692126i</v>
      </c>
      <c r="D992" s="57" t="str">
        <f t="shared" si="269"/>
        <v>3.89999994889785-873.600659452464i</v>
      </c>
      <c r="E992" s="57" t="str">
        <f t="shared" si="270"/>
        <v>162.466182900673-0.102346233194912i</v>
      </c>
      <c r="F992" s="57" t="str">
        <f t="shared" si="271"/>
        <v>3.83983981016351-1821.82260363433i</v>
      </c>
      <c r="G992" s="57" t="str">
        <f t="shared" si="272"/>
        <v>0.999999992271469-0.0000879120657956366i</v>
      </c>
      <c r="H992" s="57" t="str">
        <f t="shared" si="273"/>
        <v>165.002745766089+2.60642106240319i</v>
      </c>
      <c r="I992" s="57" t="str">
        <f t="shared" si="274"/>
        <v>15.1829052607009-847.993061263949i</v>
      </c>
      <c r="K992" s="57" t="str">
        <f t="shared" si="275"/>
        <v>0.0727079203515811-0.00118056219220881i</v>
      </c>
      <c r="L992" s="57" t="str">
        <f t="shared" si="276"/>
        <v>0.000125-13.7704951611603i</v>
      </c>
      <c r="M992" s="57" t="str">
        <f t="shared" si="277"/>
        <v>0.0015-6.63829949106391i</v>
      </c>
      <c r="N992" s="57">
        <f t="shared" si="278"/>
        <v>89.289456393893403</v>
      </c>
      <c r="O992" s="57">
        <f t="shared" si="279"/>
        <v>74.253786253303161</v>
      </c>
      <c r="P992" s="371">
        <f t="shared" si="280"/>
        <v>74.253786253303161</v>
      </c>
      <c r="Q992" s="371">
        <f t="shared" si="281"/>
        <v>-90.710543606106597</v>
      </c>
      <c r="R992" s="12">
        <f t="shared" si="282"/>
        <v>89.289456393893403</v>
      </c>
      <c r="S992" s="57">
        <f t="shared" si="283"/>
        <v>3.6436562335756088E-2</v>
      </c>
      <c r="T992" s="12">
        <f t="shared" si="266"/>
        <v>74.253786253303161</v>
      </c>
    </row>
    <row r="993" spans="1:20" x14ac:dyDescent="0.25">
      <c r="A993" s="57">
        <f t="shared" si="267"/>
        <v>229.80763626998191</v>
      </c>
      <c r="B993" s="12">
        <f t="shared" si="284"/>
        <v>36.575021272631957</v>
      </c>
      <c r="C993" s="57" t="str">
        <f t="shared" si="268"/>
        <v>-63.9948812999038-5140.53112940634i</v>
      </c>
      <c r="D993" s="57" t="str">
        <f t="shared" si="269"/>
        <v>3.89999994850874-870.293547371755i</v>
      </c>
      <c r="E993" s="57" t="str">
        <f t="shared" si="270"/>
        <v>162.466157370128-0.102734660404656i</v>
      </c>
      <c r="F993" s="57" t="str">
        <f t="shared" si="271"/>
        <v>3.83983980993754-1814.92588783097i</v>
      </c>
      <c r="G993" s="57" t="str">
        <f t="shared" si="272"/>
        <v>0.99999999221262-0.000088246131640467i</v>
      </c>
      <c r="H993" s="57" t="str">
        <f t="shared" si="273"/>
        <v>165.00276667379+2.61632559363965i</v>
      </c>
      <c r="I993" s="57" t="str">
        <f t="shared" si="274"/>
        <v>15.1829061777131-844.782780363919i</v>
      </c>
      <c r="K993" s="57" t="str">
        <f t="shared" si="275"/>
        <v>0.0727077730339686-0.00118504590436421i</v>
      </c>
      <c r="L993" s="57" t="str">
        <f t="shared" si="276"/>
        <v>0.000125-13.7183653727438i</v>
      </c>
      <c r="M993" s="57" t="str">
        <f t="shared" si="277"/>
        <v>0.0015-6.61316944716467i</v>
      </c>
      <c r="N993" s="57">
        <f t="shared" si="278"/>
        <v>89.286757123670554</v>
      </c>
      <c r="O993" s="57">
        <f t="shared" si="279"/>
        <v>74.220832884457408</v>
      </c>
      <c r="P993" s="371">
        <f t="shared" si="280"/>
        <v>74.220832884457408</v>
      </c>
      <c r="Q993" s="371">
        <f t="shared" si="281"/>
        <v>-90.713242876329446</v>
      </c>
      <c r="R993" s="12">
        <f t="shared" si="282"/>
        <v>89.286757123670554</v>
      </c>
      <c r="S993" s="57">
        <f t="shared" si="283"/>
        <v>3.6575021272631958E-2</v>
      </c>
      <c r="T993" s="12">
        <f t="shared" si="266"/>
        <v>74.220832884457408</v>
      </c>
    </row>
    <row r="994" spans="1:20" x14ac:dyDescent="0.25">
      <c r="A994" s="57">
        <f t="shared" si="267"/>
        <v>230.68090528780786</v>
      </c>
      <c r="B994" s="12">
        <f t="shared" si="284"/>
        <v>36.714006353467958</v>
      </c>
      <c r="C994" s="57" t="str">
        <f t="shared" si="268"/>
        <v>-63.9947259646135-5121.06237019918i</v>
      </c>
      <c r="D994" s="57" t="str">
        <f t="shared" si="269"/>
        <v>3.89999994811666-866.998954755902i</v>
      </c>
      <c r="E994" s="57" t="str">
        <f t="shared" si="270"/>
        <v>162.466131645315-0.103124558050333i</v>
      </c>
      <c r="F994" s="57" t="str">
        <f t="shared" si="271"/>
        <v>3.83983980970985-1808.05528034582i</v>
      </c>
      <c r="G994" s="57" t="str">
        <f t="shared" si="272"/>
        <v>0.999999992153324-0.0000885814669354481i</v>
      </c>
      <c r="H994" s="57" t="str">
        <f t="shared" si="273"/>
        <v>165.002787740697+2.62626776359621i</v>
      </c>
      <c r="I994" s="57" t="str">
        <f t="shared" si="274"/>
        <v>15.182907101708-841.584651947806i</v>
      </c>
      <c r="K994" s="57" t="str">
        <f t="shared" si="275"/>
        <v>0.072707624595224-0.00118954662689511i</v>
      </c>
      <c r="L994" s="57" t="str">
        <f t="shared" si="276"/>
        <v>0.000125-13.6664329276189i</v>
      </c>
      <c r="M994" s="57" t="str">
        <f t="shared" si="277"/>
        <v>0.0015-6.58813453592812i</v>
      </c>
      <c r="N994" s="57">
        <f t="shared" si="278"/>
        <v>89.284047605321504</v>
      </c>
      <c r="O994" s="57">
        <f t="shared" si="279"/>
        <v>74.187879442980062</v>
      </c>
      <c r="P994" s="371">
        <f t="shared" si="280"/>
        <v>74.187879442980062</v>
      </c>
      <c r="Q994" s="371">
        <f t="shared" si="281"/>
        <v>-90.715952394678496</v>
      </c>
      <c r="R994" s="12">
        <f t="shared" si="282"/>
        <v>89.284047605321504</v>
      </c>
      <c r="S994" s="57">
        <f t="shared" si="283"/>
        <v>3.6714006353467957E-2</v>
      </c>
      <c r="T994" s="12">
        <f t="shared" si="266"/>
        <v>74.187879442980062</v>
      </c>
    </row>
    <row r="995" spans="1:20" x14ac:dyDescent="0.25">
      <c r="A995" s="57">
        <f t="shared" si="267"/>
        <v>231.55749272790155</v>
      </c>
      <c r="B995" s="12">
        <f t="shared" si="284"/>
        <v>36.853519577611138</v>
      </c>
      <c r="C995" s="57" t="str">
        <f t="shared" si="268"/>
        <v>-63.994569447289-5101.66727923579i</v>
      </c>
      <c r="D995" s="57" t="str">
        <f t="shared" si="269"/>
        <v>3.89999994772159-863.716834211085i</v>
      </c>
      <c r="E995" s="57" t="str">
        <f t="shared" si="270"/>
        <v>162.466105724759-0.103515931655731i</v>
      </c>
      <c r="F995" s="57" t="str">
        <f t="shared" si="271"/>
        <v>3.83983980948043-1801.21068234288i</v>
      </c>
      <c r="G995" s="57" t="str">
        <f t="shared" si="272"/>
        <v>0.999999992093576-0.0000889180765044902i</v>
      </c>
      <c r="H995" s="57" t="str">
        <f t="shared" si="273"/>
        <v>165.002808968019+2.6362477153171i</v>
      </c>
      <c r="I995" s="57" t="str">
        <f t="shared" si="274"/>
        <v>15.1829080327383-838.398630009438i</v>
      </c>
      <c r="K995" s="57" t="str">
        <f t="shared" si="275"/>
        <v>0.072707475026821-0.00119406442412382i</v>
      </c>
      <c r="L995" s="57" t="str">
        <f t="shared" si="276"/>
        <v>0.000125-13.6146970787198i</v>
      </c>
      <c r="M995" s="57" t="str">
        <f t="shared" si="277"/>
        <v>0.0015-6.56319439721872i</v>
      </c>
      <c r="N995" s="57">
        <f t="shared" si="278"/>
        <v>89.28132780000746</v>
      </c>
      <c r="O995" s="57">
        <f t="shared" si="279"/>
        <v>74.154925928318733</v>
      </c>
      <c r="P995" s="371">
        <f t="shared" si="280"/>
        <v>74.154925928318733</v>
      </c>
      <c r="Q995" s="371">
        <f t="shared" si="281"/>
        <v>-90.71867219999254</v>
      </c>
      <c r="R995" s="12">
        <f t="shared" si="282"/>
        <v>89.28132780000746</v>
      </c>
      <c r="S995" s="57">
        <f t="shared" si="283"/>
        <v>3.6853519577611141E-2</v>
      </c>
      <c r="T995" s="12">
        <f t="shared" si="266"/>
        <v>74.154925928318733</v>
      </c>
    </row>
    <row r="996" spans="1:20" x14ac:dyDescent="0.25">
      <c r="A996" s="57">
        <f t="shared" si="267"/>
        <v>232.43741120026755</v>
      </c>
      <c r="B996" s="12">
        <f t="shared" si="284"/>
        <v>36.993562952006059</v>
      </c>
      <c r="C996" s="57" t="str">
        <f t="shared" si="268"/>
        <v>-63.994411738942-5082.34557751165i</v>
      </c>
      <c r="D996" s="57" t="str">
        <f t="shared" si="269"/>
        <v>3.89999994732352-860.4471385229i</v>
      </c>
      <c r="E996" s="57" t="str">
        <f t="shared" si="270"/>
        <v>162.46607960697-0.10390878676492i</v>
      </c>
      <c r="F996" s="57" t="str">
        <f t="shared" si="271"/>
        <v>3.83983980924927-1794.39199536032i</v>
      </c>
      <c r="G996" s="57" t="str">
        <f t="shared" si="272"/>
        <v>0.999999992033373-0.0000892559651898337i</v>
      </c>
      <c r="H996" s="57" t="str">
        <f t="shared" si="273"/>
        <v>165.002830356978+2.64626559239049i</v>
      </c>
      <c r="I996" s="57" t="str">
        <f t="shared" si="274"/>
        <v>15.1829089708582-835.224668716829i</v>
      </c>
      <c r="K996" s="57" t="str">
        <f t="shared" si="275"/>
        <v>0.0727073243201666-0.00119859936061342i</v>
      </c>
      <c r="L996" s="57" t="str">
        <f t="shared" si="276"/>
        <v>0.000125-13.5631570818089i</v>
      </c>
      <c r="M996" s="57" t="str">
        <f t="shared" si="277"/>
        <v>0.0015-6.53834867226411i</v>
      </c>
      <c r="N996" s="57">
        <f t="shared" si="278"/>
        <v>89.278597668743203</v>
      </c>
      <c r="O996" s="57">
        <f t="shared" si="279"/>
        <v>74.121972339916368</v>
      </c>
      <c r="P996" s="371">
        <f t="shared" si="280"/>
        <v>74.121972339916368</v>
      </c>
      <c r="Q996" s="371">
        <f t="shared" si="281"/>
        <v>-90.721402331256797</v>
      </c>
      <c r="R996" s="12">
        <f t="shared" si="282"/>
        <v>89.278597668743203</v>
      </c>
      <c r="S996" s="57">
        <f t="shared" si="283"/>
        <v>3.6993562952006058E-2</v>
      </c>
      <c r="T996" s="12">
        <f t="shared" si="266"/>
        <v>74.121972339916368</v>
      </c>
    </row>
    <row r="997" spans="1:20" x14ac:dyDescent="0.25">
      <c r="A997" s="57">
        <f t="shared" si="267"/>
        <v>233.32067336282856</v>
      </c>
      <c r="B997" s="12">
        <f t="shared" si="284"/>
        <v>37.13413849122368</v>
      </c>
      <c r="C997" s="57" t="str">
        <f t="shared" si="268"/>
        <v>-63.9942528305136-5063.09698707808i</v>
      </c>
      <c r="D997" s="57" t="str">
        <f t="shared" si="269"/>
        <v>3.89999994692242-857.189820655676i</v>
      </c>
      <c r="E997" s="57" t="str">
        <f t="shared" si="270"/>
        <v>162.466053290448-0.104303128942198i</v>
      </c>
      <c r="F997" s="57" t="str">
        <f t="shared" si="271"/>
        <v>3.83983980901633-1787.59912130903i</v>
      </c>
      <c r="G997" s="57" t="str">
        <f t="shared" si="272"/>
        <v>0.999999991972711-0.0000895951378521202i</v>
      </c>
      <c r="H997" s="57" t="str">
        <f t="shared" si="273"/>
        <v>165.002851908807+2.65632153895028i</v>
      </c>
      <c r="I997" s="57" t="str">
        <f t="shared" si="274"/>
        <v>15.1829099161215-832.062722411485i</v>
      </c>
      <c r="K997" s="57" t="str">
        <f t="shared" si="275"/>
        <v>0.0727071724666034-0.00120315150116867i</v>
      </c>
      <c r="L997" s="57" t="str">
        <f t="shared" si="276"/>
        <v>0.000125-13.5118121954661i</v>
      </c>
      <c r="M997" s="57" t="str">
        <f t="shared" si="277"/>
        <v>0.0015-6.51359700365024i</v>
      </c>
      <c r="N997" s="57">
        <f t="shared" si="278"/>
        <v>89.275857172396641</v>
      </c>
      <c r="O997" s="57">
        <f t="shared" si="279"/>
        <v>74.089018677211882</v>
      </c>
      <c r="P997" s="371">
        <f t="shared" si="280"/>
        <v>74.089018677211882</v>
      </c>
      <c r="Q997" s="371">
        <f t="shared" si="281"/>
        <v>-90.724142827603359</v>
      </c>
      <c r="R997" s="12">
        <f t="shared" si="282"/>
        <v>89.275857172396641</v>
      </c>
      <c r="S997" s="57">
        <f t="shared" si="283"/>
        <v>3.7134138491223684E-2</v>
      </c>
      <c r="T997" s="12">
        <f t="shared" si="266"/>
        <v>74.089018677211882</v>
      </c>
    </row>
    <row r="998" spans="1:20" x14ac:dyDescent="0.25">
      <c r="A998" s="57">
        <f t="shared" si="267"/>
        <v>234.20729192160729</v>
      </c>
      <c r="B998" s="12">
        <f t="shared" si="284"/>
        <v>37.275248217490329</v>
      </c>
      <c r="C998" s="57" t="str">
        <f t="shared" si="268"/>
        <v>-63.9940927128797-5043.9212310382i</v>
      </c>
      <c r="D998" s="57" t="str">
        <f t="shared" si="269"/>
        <v>3.89999994651828-853.944833751804i</v>
      </c>
      <c r="E998" s="57" t="str">
        <f t="shared" si="270"/>
        <v>162.466026773682-0.104698963772326i</v>
      </c>
      <c r="F998" s="57" t="str">
        <f t="shared" si="271"/>
        <v>3.83983980878163-1780.83196247125i</v>
      </c>
      <c r="G998" s="57" t="str">
        <f t="shared" si="272"/>
        <v>0.999999991911588-0.000089935599370461i</v>
      </c>
      <c r="H998" s="57" t="str">
        <f t="shared" si="273"/>
        <v>165.002873624743+2.66641569967832i</v>
      </c>
      <c r="I998" s="57" t="str">
        <f t="shared" si="274"/>
        <v>15.1829108685828-828.912745607739i</v>
      </c>
      <c r="K998" s="57" t="str">
        <f t="shared" si="275"/>
        <v>0.0727070194574085-0.0012077209108369i</v>
      </c>
      <c r="L998" s="57" t="str">
        <f t="shared" si="276"/>
        <v>0.000125-13.460661681078i</v>
      </c>
      <c r="M998" s="57" t="str">
        <f t="shared" si="277"/>
        <v>0.0015-6.48893903531602i</v>
      </c>
      <c r="N998" s="57">
        <f t="shared" si="278"/>
        <v>89.273106271688164</v>
      </c>
      <c r="O998" s="57">
        <f t="shared" si="279"/>
        <v>74.056064939639981</v>
      </c>
      <c r="P998" s="371">
        <f t="shared" si="280"/>
        <v>74.056064939639981</v>
      </c>
      <c r="Q998" s="371">
        <f t="shared" si="281"/>
        <v>-90.726893728311836</v>
      </c>
      <c r="R998" s="12">
        <f t="shared" si="282"/>
        <v>89.273106271688164</v>
      </c>
      <c r="S998" s="57">
        <f t="shared" si="283"/>
        <v>3.7275248217490328E-2</v>
      </c>
      <c r="T998" s="12">
        <f t="shared" si="266"/>
        <v>74.056064939639981</v>
      </c>
    </row>
    <row r="999" spans="1:20" x14ac:dyDescent="0.25">
      <c r="A999" s="57">
        <f t="shared" si="267"/>
        <v>235.09727963090941</v>
      </c>
      <c r="B999" s="12">
        <f t="shared" si="284"/>
        <v>37.416894160716794</v>
      </c>
      <c r="C999" s="57" t="str">
        <f t="shared" si="268"/>
        <v>-63.9939313768424-5024.81803354274i</v>
      </c>
      <c r="D999" s="57" t="str">
        <f t="shared" si="269"/>
        <v>3.89999994611105-850.712131131053i</v>
      </c>
      <c r="E999" s="57" t="str">
        <f t="shared" si="270"/>
        <v>162.46600005515-0.105096296860527i</v>
      </c>
      <c r="F999" s="57" t="str">
        <f t="shared" si="271"/>
        <v>3.83983980854514-1774.09042149911i</v>
      </c>
      <c r="G999" s="57" t="str">
        <f t="shared" si="272"/>
        <v>0.999999991849999-0.0000902773546425087i</v>
      </c>
      <c r="H999" s="57" t="str">
        <f t="shared" si="273"/>
        <v>165.002895506039+2.67654821980634i</v>
      </c>
      <c r="I999" s="57" t="str">
        <f t="shared" si="274"/>
        <v>15.1829118282963-825.774692992125i</v>
      </c>
      <c r="K999" s="57" t="str">
        <f t="shared" si="275"/>
        <v>0.0727068652837917-0.00121230765490881i</v>
      </c>
      <c r="L999" s="57" t="str">
        <f t="shared" si="276"/>
        <v>0.000125-13.4097048028273i</v>
      </c>
      <c r="M999" s="57" t="str">
        <f t="shared" si="277"/>
        <v>0.0015-6.46437441254837i</v>
      </c>
      <c r="N999" s="57">
        <f t="shared" si="278"/>
        <v>89.270344927190138</v>
      </c>
      <c r="O999" s="57">
        <f t="shared" si="279"/>
        <v>74.02311112663088</v>
      </c>
      <c r="P999" s="371">
        <f t="shared" si="280"/>
        <v>74.02311112663088</v>
      </c>
      <c r="Q999" s="371">
        <f t="shared" si="281"/>
        <v>-90.729655072809862</v>
      </c>
      <c r="R999" s="12">
        <f t="shared" si="282"/>
        <v>89.270344927190138</v>
      </c>
      <c r="S999" s="57">
        <f t="shared" si="283"/>
        <v>3.7416894160716793E-2</v>
      </c>
      <c r="T999" s="12">
        <f t="shared" si="266"/>
        <v>74.02311112663088</v>
      </c>
    </row>
    <row r="1000" spans="1:20" x14ac:dyDescent="0.25">
      <c r="A1000" s="57">
        <f t="shared" si="267"/>
        <v>235.99064929350689</v>
      </c>
      <c r="B1000" s="12">
        <f t="shared" si="284"/>
        <v>37.559078358527522</v>
      </c>
      <c r="C1000" s="57" t="str">
        <f t="shared" si="268"/>
        <v>-63.993768813139-5005.7871197864i</v>
      </c>
      <c r="D1000" s="57" t="str">
        <f t="shared" si="269"/>
        <v>3.8999999457007-847.491666289911i</v>
      </c>
      <c r="E1000" s="57" t="str">
        <f t="shared" si="270"/>
        <v>162.46597313332-0.105495133832569i</v>
      </c>
      <c r="F1000" s="57" t="str">
        <f t="shared" si="271"/>
        <v>3.83983980830685-1767.37440141328i</v>
      </c>
      <c r="G1000" s="57" t="str">
        <f t="shared" si="272"/>
        <v>0.999999991787942-0.0000906204085845266i</v>
      </c>
      <c r="H1000" s="57" t="str">
        <f t="shared" si="273"/>
        <v>165.002917553953+2.68671924511833i</v>
      </c>
      <c r="I1000" s="57" t="str">
        <f t="shared" si="274"/>
        <v>15.1829127953177-822.648519422695i</v>
      </c>
      <c r="K1000" s="57" t="str">
        <f t="shared" si="275"/>
        <v>0.0727067099368967-0.00121691179891946i</v>
      </c>
      <c r="L1000" s="57" t="str">
        <f t="shared" si="276"/>
        <v>0.000125-13.3589408276821i</v>
      </c>
      <c r="M1000" s="57" t="str">
        <f t="shared" si="277"/>
        <v>0.0015-6.43990278197682i</v>
      </c>
      <c r="N1000" s="57">
        <f t="shared" si="278"/>
        <v>89.267573099326356</v>
      </c>
      <c r="O1000" s="57">
        <f t="shared" si="279"/>
        <v>73.990157237610745</v>
      </c>
      <c r="P1000" s="371">
        <f t="shared" si="280"/>
        <v>73.990157237610745</v>
      </c>
      <c r="Q1000" s="371">
        <f t="shared" si="281"/>
        <v>-90.732426900673644</v>
      </c>
      <c r="R1000" s="12">
        <f t="shared" si="282"/>
        <v>89.267573099326356</v>
      </c>
      <c r="S1000" s="57">
        <f t="shared" si="283"/>
        <v>3.7559078358527523E-2</v>
      </c>
      <c r="T1000" s="12">
        <f t="shared" si="266"/>
        <v>73.990157237610745</v>
      </c>
    </row>
    <row r="1001" spans="1:20" x14ac:dyDescent="0.25">
      <c r="A1001" s="57">
        <f t="shared" si="267"/>
        <v>236.88741376082226</v>
      </c>
      <c r="B1001" s="12">
        <f t="shared" si="284"/>
        <v>37.70180285628993</v>
      </c>
      <c r="C1001" s="57" t="str">
        <f t="shared" si="268"/>
        <v>-63.9936050124316-4986.82821600351i</v>
      </c>
      <c r="D1001" s="57" t="str">
        <f t="shared" si="269"/>
        <v>3.89999994528725-844.283392900915i</v>
      </c>
      <c r="E1001" s="57" t="str">
        <f t="shared" si="270"/>
        <v>162.465946006642-0.105895480334768i</v>
      </c>
      <c r="F1001" s="57" t="str">
        <f t="shared" si="271"/>
        <v>3.83983980806675-1760.68380560158i</v>
      </c>
      <c r="G1001" s="57" t="str">
        <f t="shared" si="272"/>
        <v>0.999999991725411-0.0000909647661314598i</v>
      </c>
      <c r="H1001" s="57" t="str">
        <f t="shared" si="273"/>
        <v>165.002939769752+2.69692892195234i</v>
      </c>
      <c r="I1001" s="57" t="str">
        <f t="shared" si="274"/>
        <v>15.1829137697025-819.534179928398i</v>
      </c>
      <c r="K1001" s="57" t="str">
        <f t="shared" si="275"/>
        <v>0.0727065534078001-0.0012215334086491i</v>
      </c>
      <c r="L1001" s="57" t="str">
        <f t="shared" si="276"/>
        <v>0.000125-13.3083690253856i</v>
      </c>
      <c r="M1001" s="57" t="str">
        <f t="shared" si="277"/>
        <v>0.0015-6.41552379156888i</v>
      </c>
      <c r="N1001" s="57">
        <f t="shared" si="278"/>
        <v>89.264790748371468</v>
      </c>
      <c r="O1001" s="57">
        <f t="shared" si="279"/>
        <v>73.957203272001038</v>
      </c>
      <c r="P1001" s="371">
        <f t="shared" si="280"/>
        <v>73.957203272001038</v>
      </c>
      <c r="Q1001" s="371">
        <f t="shared" si="281"/>
        <v>-90.735209251628532</v>
      </c>
      <c r="R1001" s="12">
        <f t="shared" si="282"/>
        <v>89.264790748371468</v>
      </c>
      <c r="S1001" s="57">
        <f t="shared" si="283"/>
        <v>3.7701802856289927E-2</v>
      </c>
      <c r="T1001" s="12">
        <f t="shared" si="266"/>
        <v>73.957203272001038</v>
      </c>
    </row>
    <row r="1002" spans="1:20" x14ac:dyDescent="0.25">
      <c r="A1002" s="57">
        <f t="shared" si="267"/>
        <v>237.78758593311341</v>
      </c>
      <c r="B1002" s="12">
        <f t="shared" si="284"/>
        <v>37.845069707143836</v>
      </c>
      <c r="C1002" s="57" t="str">
        <f t="shared" si="268"/>
        <v>-63.9934399653159-4967.94104946445i</v>
      </c>
      <c r="D1002" s="57" t="str">
        <f t="shared" si="269"/>
        <v>3.89999994487065-841.087264811972i</v>
      </c>
      <c r="E1002" s="57" t="str">
        <f t="shared" si="270"/>
        <v>162.465918673562-0.106297342034199i</v>
      </c>
      <c r="F1002" s="57" t="str">
        <f t="shared" si="271"/>
        <v>3.83983980782481-1754.01853781752i</v>
      </c>
      <c r="G1002" s="57" t="str">
        <f t="shared" si="272"/>
        <v>0.999999991662405-0.0000913104322370062i</v>
      </c>
      <c r="H1002" s="57" t="str">
        <f t="shared" si="273"/>
        <v>165.002962154718+2.70717739720279i</v>
      </c>
      <c r="I1002" s="57" t="str">
        <f t="shared" si="274"/>
        <v>15.1829147515069-816.431629708419i</v>
      </c>
      <c r="K1002" s="57" t="str">
        <f t="shared" si="275"/>
        <v>0.0727063956875101-0.00122617255012405i</v>
      </c>
      <c r="L1002" s="57" t="str">
        <f t="shared" si="276"/>
        <v>0.000125-13.2579886684455i</v>
      </c>
      <c r="M1002" s="57" t="str">
        <f t="shared" si="277"/>
        <v>0.0015-6.39123709062449i</v>
      </c>
      <c r="N1002" s="57">
        <f t="shared" si="278"/>
        <v>89.261997834450426</v>
      </c>
      <c r="O1002" s="57">
        <f t="shared" si="279"/>
        <v>73.924249229219129</v>
      </c>
      <c r="P1002" s="371">
        <f t="shared" si="280"/>
        <v>73.924249229219129</v>
      </c>
      <c r="Q1002" s="371">
        <f t="shared" si="281"/>
        <v>-90.738002165549574</v>
      </c>
      <c r="R1002" s="12">
        <f t="shared" si="282"/>
        <v>89.261997834450426</v>
      </c>
      <c r="S1002" s="57">
        <f t="shared" si="283"/>
        <v>3.7845069707143839E-2</v>
      </c>
      <c r="T1002" s="12">
        <f t="shared" si="266"/>
        <v>73.924249229219129</v>
      </c>
    </row>
    <row r="1003" spans="1:20" x14ac:dyDescent="0.25">
      <c r="A1003" s="57">
        <f t="shared" si="267"/>
        <v>238.69117875965924</v>
      </c>
      <c r="B1003" s="12">
        <f t="shared" si="284"/>
        <v>37.988880972030984</v>
      </c>
      <c r="C1003" s="57" t="str">
        <f t="shared" si="268"/>
        <v>-63.9932736623121-4949.12534847145i</v>
      </c>
      <c r="D1003" s="57" t="str">
        <f t="shared" si="269"/>
        <v>3.89999994445087-837.903236045705i</v>
      </c>
      <c r="E1003" s="57" t="str">
        <f t="shared" si="270"/>
        <v>162.465891132508-0.1067007246186i</v>
      </c>
      <c r="F1003" s="57" t="str">
        <f t="shared" si="271"/>
        <v>3.83983980758104-1747.378502179i</v>
      </c>
      <c r="G1003" s="57" t="str">
        <f t="shared" si="272"/>
        <v>0.999999991598919-0.0000916574118736878i</v>
      </c>
      <c r="H1003" s="57" t="str">
        <f t="shared" si="273"/>
        <v>165.002984710135+2.71746481832248i</v>
      </c>
      <c r="I1003" s="57" t="str">
        <f t="shared" si="274"/>
        <v>15.1829157407874-813.340824131519i</v>
      </c>
      <c r="K1003" s="57" t="str">
        <f t="shared" si="275"/>
        <v>0.0727062367669674-0.00123082928961762i</v>
      </c>
      <c r="L1003" s="57" t="str">
        <f t="shared" si="276"/>
        <v>0.000125-13.2077990321235i</v>
      </c>
      <c r="M1003" s="57" t="str">
        <f t="shared" si="277"/>
        <v>0.0015-6.36704232977136i</v>
      </c>
      <c r="N1003" s="57">
        <f t="shared" si="278"/>
        <v>89.259194317538018</v>
      </c>
      <c r="O1003" s="57">
        <f t="shared" si="279"/>
        <v>73.891295108677667</v>
      </c>
      <c r="P1003" s="371">
        <f t="shared" si="280"/>
        <v>73.891295108677667</v>
      </c>
      <c r="Q1003" s="371">
        <f t="shared" si="281"/>
        <v>-90.740805682461982</v>
      </c>
      <c r="R1003" s="12">
        <f t="shared" si="282"/>
        <v>89.259194317538018</v>
      </c>
      <c r="S1003" s="57">
        <f t="shared" si="283"/>
        <v>3.7988880972030986E-2</v>
      </c>
      <c r="T1003" s="12">
        <f t="shared" si="266"/>
        <v>73.891295108677667</v>
      </c>
    </row>
    <row r="1004" spans="1:20" x14ac:dyDescent="0.25">
      <c r="A1004" s="57">
        <f t="shared" si="267"/>
        <v>239.59820523894595</v>
      </c>
      <c r="B1004" s="12">
        <f t="shared" si="284"/>
        <v>38.133238719724702</v>
      </c>
      <c r="C1004" s="57" t="str">
        <f t="shared" si="268"/>
        <v>-63.993106093873-4930.38084235496i</v>
      </c>
      <c r="D1004" s="57" t="str">
        <f t="shared" si="269"/>
        <v>3.89999994402788-834.731260798793i</v>
      </c>
      <c r="E1004" s="57" t="str">
        <f t="shared" si="270"/>
        <v>162.465863381901-0.107105633796584i</v>
      </c>
      <c r="F1004" s="57" t="str">
        <f t="shared" si="271"/>
        <v>3.83983980733541-1740.76360316686i</v>
      </c>
      <c r="G1004" s="57" t="str">
        <f t="shared" si="272"/>
        <v>0.999999991534949-0.0000920057100329223i</v>
      </c>
      <c r="H1004" s="57" t="str">
        <f t="shared" si="273"/>
        <v>165.003007437304+2.72779133332472i</v>
      </c>
      <c r="I1004" s="57" t="str">
        <f t="shared" si="274"/>
        <v>15.1829167376007-810.261718735429i</v>
      </c>
      <c r="K1004" s="57" t="str">
        <f t="shared" si="275"/>
        <v>0.0727060766370434-0.00123550369365099i</v>
      </c>
      <c r="L1004" s="57" t="str">
        <f t="shared" si="276"/>
        <v>0.000125-13.1577993944246i</v>
      </c>
      <c r="M1004" s="57" t="str">
        <f t="shared" si="277"/>
        <v>0.0015-6.34293916095974i</v>
      </c>
      <c r="N1004" s="57">
        <f t="shared" si="278"/>
        <v>89.256380157458139</v>
      </c>
      <c r="O1004" s="57">
        <f t="shared" si="279"/>
        <v>73.858340909785213</v>
      </c>
      <c r="P1004" s="371">
        <f t="shared" si="280"/>
        <v>73.858340909785213</v>
      </c>
      <c r="Q1004" s="371">
        <f t="shared" si="281"/>
        <v>-90.743619842541861</v>
      </c>
      <c r="R1004" s="12">
        <f t="shared" si="282"/>
        <v>89.256380157458139</v>
      </c>
      <c r="S1004" s="57">
        <f t="shared" si="283"/>
        <v>3.8133238719724703E-2</v>
      </c>
      <c r="T1004" s="12">
        <f t="shared" ref="T1004:T1067" si="285">P1004</f>
        <v>73.858340909785213</v>
      </c>
    </row>
    <row r="1005" spans="1:20" x14ac:dyDescent="0.25">
      <c r="A1005" s="57">
        <f t="shared" ref="A1005:A1068" si="286">2*PI()*B1005</f>
        <v>240.50867841885392</v>
      </c>
      <c r="B1005" s="12">
        <f t="shared" si="284"/>
        <v>38.278145026859654</v>
      </c>
      <c r="C1005" s="57" t="str">
        <f t="shared" ref="C1005:C1068" si="287">IMPRODUCT(D1005,E1005,$C$40,,K1005,$C$41)</f>
        <v>-63.9929372503744-4911.70726146942i</v>
      </c>
      <c r="D1005" s="57" t="str">
        <f t="shared" ref="D1005:D1068" si="288">IMDIV(IMPRODUCT($C$37,$C$38,COMPLEX(1,A1005/$C$38)),IMSUM(-1*A1005*A1005/$C$39,COMPLEX(0,1*A1005)))</f>
        <v>3.89999994360169-831.571293441308i</v>
      </c>
      <c r="E1005" s="57" t="str">
        <f t="shared" ref="E1005:E1068" si="289">IMDIV(IMPRODUCT(IMSUM(F1005,G1005),$C$29,H1005),IMSUM(1,I1005))</f>
        <v>162.465835420146-0.10751207529762i</v>
      </c>
      <c r="F1005" s="57" t="str">
        <f t="shared" ref="F1005:F1068" si="290">IMDIV(IMPRODUCT($C$14,$C$15,COMPLEX(1,A1005/$C$15)),IMSUM(-1*A1005*A1005/$C$16,COMPLEX(0,A1005)))</f>
        <v>3.8398398070879-1734.17374562358i</v>
      </c>
      <c r="G1005" s="57" t="str">
        <f t="shared" ref="G1005:G1068" si="291">IMDIV(1,COMPLEX(1,A1005*$C$9*$C$10))</f>
        <v>0.999999991470493-0.0000923553317250944i</v>
      </c>
      <c r="H1005" s="57" t="str">
        <f t="shared" ref="H1005:H1068" si="292">IMDIV($C$3,IMSUM(K1005,COMPLEX(0,$C$28*A1005)))</f>
        <v>165.003030337531+2.73815709078553i</v>
      </c>
      <c r="I1005" s="57" t="str">
        <f t="shared" ref="I1005:I1068" si="293">IMPRODUCT(F1005,$C$29,H1005,$C$31)</f>
        <v>15.1829177420044-807.194269226185i</v>
      </c>
      <c r="K1005" s="57" t="str">
        <f t="shared" ref="K1005:K1068" si="294">IF($C$26&lt;=0,IMDIV(1,IMSUM(IMDIV(1,L1005),1/$C$18)),IMDIV(1,IMSUM(IMDIV(1,L1005),1/$C$18,IMDIV(1,M1005))))</f>
        <v>0.0727059152885399-0.00124019582899408i</v>
      </c>
      <c r="L1005" s="57" t="str">
        <f t="shared" ref="L1005:L1068" si="295">IMSUM($C$21/$C$22,IMDIV(1,COMPLEX(0,$C$20*$C$22*A1005)))</f>
        <v>0.000125-13.1079890360875i</v>
      </c>
      <c r="M1005" s="57" t="str">
        <f t="shared" ref="M1005:M1068" si="296">IMSUM($C$25/$C$26,IMDIV(1,COMPLEX(0,$C$24*$C$26*A1005)))</f>
        <v>0.0015-6.31892723745738i</v>
      </c>
      <c r="N1005" s="57">
        <f t="shared" ref="N1005:N1068" si="297">ABS(R1005)</f>
        <v>89.253555313883425</v>
      </c>
      <c r="O1005" s="57">
        <f t="shared" ref="O1005:O1068" si="298">ABS(P1005)</f>
        <v>73.825386631945449</v>
      </c>
      <c r="P1005" s="371">
        <f t="shared" ref="P1005:P1068" si="299">20*LOG10(IMABS(C1005))</f>
        <v>73.825386631945449</v>
      </c>
      <c r="Q1005" s="371">
        <f t="shared" ref="Q1005:Q1068" si="300">IMARGUMENT(C1005)*180/PI()</f>
        <v>-90.746444686116575</v>
      </c>
      <c r="R1005" s="12">
        <f t="shared" ref="R1005:R1068" si="301">IF(Q1005&lt;0,Q1005+180,Q1005-180)</f>
        <v>89.253555313883425</v>
      </c>
      <c r="S1005" s="57">
        <f t="shared" ref="S1005:S1068" si="302">B1005/1000</f>
        <v>3.8278145026859653E-2</v>
      </c>
      <c r="T1005" s="12">
        <f t="shared" si="285"/>
        <v>73.825386631945449</v>
      </c>
    </row>
    <row r="1006" spans="1:20" x14ac:dyDescent="0.25">
      <c r="A1006" s="57">
        <f t="shared" si="286"/>
        <v>241.42261139684558</v>
      </c>
      <c r="B1006" s="12">
        <f t="shared" ref="B1006:B1069" si="303">B1005*(1+B$42)</f>
        <v>38.423601977961724</v>
      </c>
      <c r="C1006" s="57" t="str">
        <f t="shared" si="287"/>
        <v>-63.9927671221193-4893.10433718965i</v>
      </c>
      <c r="D1006" s="57" t="str">
        <f t="shared" si="288"/>
        <v>3.89999994317224-828.423288516056i</v>
      </c>
      <c r="E1006" s="57" t="str">
        <f t="shared" si="289"/>
        <v>162.465807245638-0.107920054872106i</v>
      </c>
      <c r="F1006" s="57" t="str">
        <f t="shared" si="290"/>
        <v>3.83983980683851-1727.60883475182i</v>
      </c>
      <c r="G1006" s="57" t="str">
        <f t="shared" si="291"/>
        <v>0.999999991405545-0.0000927062819796288i</v>
      </c>
      <c r="H1006" s="57" t="str">
        <f t="shared" si="292"/>
        <v>165.003053412135+2.7485622398457i</v>
      </c>
      <c r="I1006" s="57" t="str">
        <f t="shared" si="293"/>
        <v>15.1829187540559-804.138431477489i</v>
      </c>
      <c r="K1006" s="57" t="str">
        <f t="shared" si="294"/>
        <v>0.0727057527121892-0.00124490576266648i</v>
      </c>
      <c r="L1006" s="57" t="str">
        <f t="shared" si="295"/>
        <v>0.000125-13.0583672405733i</v>
      </c>
      <c r="M1006" s="57" t="str">
        <f t="shared" si="296"/>
        <v>0.0015-6.29500621384479i</v>
      </c>
      <c r="N1006" s="57">
        <f t="shared" si="297"/>
        <v>89.250719746334511</v>
      </c>
      <c r="O1006" s="57">
        <f t="shared" si="298"/>
        <v>73.792432274557697</v>
      </c>
      <c r="P1006" s="371">
        <f t="shared" si="299"/>
        <v>73.792432274557697</v>
      </c>
      <c r="Q1006" s="371">
        <f t="shared" si="300"/>
        <v>-90.749280253665489</v>
      </c>
      <c r="R1006" s="12">
        <f t="shared" si="301"/>
        <v>89.250719746334511</v>
      </c>
      <c r="S1006" s="57">
        <f t="shared" si="302"/>
        <v>3.8423601977961727E-2</v>
      </c>
      <c r="T1006" s="12">
        <f t="shared" si="285"/>
        <v>73.792432274557697</v>
      </c>
    </row>
    <row r="1007" spans="1:20" x14ac:dyDescent="0.25">
      <c r="A1007" s="57">
        <f t="shared" si="286"/>
        <v>242.34001732015361</v>
      </c>
      <c r="B1007" s="12">
        <f t="shared" si="303"/>
        <v>38.569611665477979</v>
      </c>
      <c r="C1007" s="57" t="str">
        <f t="shared" si="287"/>
        <v>-63.9925956993435-4874.57180190695i</v>
      </c>
      <c r="D1007" s="57" t="str">
        <f t="shared" si="288"/>
        <v>3.89999994273953-825.287200737933i</v>
      </c>
      <c r="E1007" s="57" t="str">
        <f t="shared" si="289"/>
        <v>162.465778856761-0.108329578291566i</v>
      </c>
      <c r="F1007" s="57" t="str">
        <f t="shared" si="290"/>
        <v>3.83983980658722-1721.06877611316i</v>
      </c>
      <c r="G1007" s="57" t="str">
        <f t="shared" si="291"/>
        <v>0.999999991340103-0.0000930585658450614i</v>
      </c>
      <c r="H1007" s="57" t="str">
        <f t="shared" si="292"/>
        <v>165.003076662444+2.75900693021306i</v>
      </c>
      <c r="I1007" s="57" t="str">
        <f t="shared" si="293"/>
        <v>15.1829197738141-801.094161530103i</v>
      </c>
      <c r="K1007" s="57" t="str">
        <f t="shared" si="294"/>
        <v>0.0727055888986532-0.00124963356193838i</v>
      </c>
      <c r="L1007" s="57" t="str">
        <f t="shared" si="295"/>
        <v>0.000125-13.0089332940559i</v>
      </c>
      <c r="M1007" s="57" t="str">
        <f t="shared" si="296"/>
        <v>0.0015-6.27117574600994i</v>
      </c>
      <c r="N1007" s="57">
        <f t="shared" si="297"/>
        <v>89.247873414179665</v>
      </c>
      <c r="O1007" s="57">
        <f t="shared" si="298"/>
        <v>73.759477837016817</v>
      </c>
      <c r="P1007" s="371">
        <f t="shared" si="299"/>
        <v>73.759477837016817</v>
      </c>
      <c r="Q1007" s="371">
        <f t="shared" si="300"/>
        <v>-90.752126585820335</v>
      </c>
      <c r="R1007" s="12">
        <f t="shared" si="301"/>
        <v>89.247873414179665</v>
      </c>
      <c r="S1007" s="57">
        <f t="shared" si="302"/>
        <v>3.8569611665477982E-2</v>
      </c>
      <c r="T1007" s="12">
        <f t="shared" si="285"/>
        <v>73.759477837016817</v>
      </c>
    </row>
    <row r="1008" spans="1:20" x14ac:dyDescent="0.25">
      <c r="A1008" s="57">
        <f t="shared" si="286"/>
        <v>243.26090938597019</v>
      </c>
      <c r="B1008" s="12">
        <f t="shared" si="303"/>
        <v>38.716176189806795</v>
      </c>
      <c r="C1008" s="57" t="str">
        <f t="shared" si="287"/>
        <v>-63.9924229721988-4856.10938902506i</v>
      </c>
      <c r="D1008" s="57" t="str">
        <f t="shared" si="288"/>
        <v>3.89999994230353-822.162984993263i</v>
      </c>
      <c r="E1008" s="57" t="str">
        <f t="shared" si="289"/>
        <v>162.465750251883-0.108740651348452i</v>
      </c>
      <c r="F1008" s="57" t="str">
        <f t="shared" si="290"/>
        <v>3.83983980633403-1714.55347562665i</v>
      </c>
      <c r="G1008" s="57" t="str">
        <f t="shared" si="291"/>
        <v>0.999999991274163-0.0000934121883891131i</v>
      </c>
      <c r="H1008" s="57" t="str">
        <f t="shared" si="292"/>
        <v>165.003100089795+2.76949131216443i</v>
      </c>
      <c r="I1008" s="57" t="str">
        <f t="shared" si="293"/>
        <v>15.1829208013371-798.061415591172i</v>
      </c>
      <c r="K1008" s="57" t="str">
        <f t="shared" si="294"/>
        <v>0.0727054238385226-0.0012543792943314i</v>
      </c>
      <c r="L1008" s="57" t="str">
        <f t="shared" si="295"/>
        <v>0.000125-12.9596864854114i</v>
      </c>
      <c r="M1008" s="57" t="str">
        <f t="shared" si="296"/>
        <v>0.0015-6.24743549114361i</v>
      </c>
      <c r="N1008" s="57">
        <f t="shared" si="297"/>
        <v>89.245016276634018</v>
      </c>
      <c r="O1008" s="57">
        <f t="shared" si="298"/>
        <v>73.726523318712836</v>
      </c>
      <c r="P1008" s="371">
        <f t="shared" si="299"/>
        <v>73.726523318712836</v>
      </c>
      <c r="Q1008" s="371">
        <f t="shared" si="300"/>
        <v>-90.754983723365982</v>
      </c>
      <c r="R1008" s="12">
        <f t="shared" si="301"/>
        <v>89.245016276634018</v>
      </c>
      <c r="S1008" s="57">
        <f t="shared" si="302"/>
        <v>3.8716176189806793E-2</v>
      </c>
      <c r="T1008" s="12">
        <f t="shared" si="285"/>
        <v>73.726523318712836</v>
      </c>
    </row>
    <row r="1009" spans="1:20" x14ac:dyDescent="0.25">
      <c r="A1009" s="57">
        <f t="shared" si="286"/>
        <v>244.18530084163689</v>
      </c>
      <c r="B1009" s="12">
        <f t="shared" si="303"/>
        <v>38.863297659328062</v>
      </c>
      <c r="C1009" s="57" t="str">
        <f t="shared" si="287"/>
        <v>-63.9922489307703-4837.71683295653i</v>
      </c>
      <c r="D1009" s="57" t="str">
        <f t="shared" si="288"/>
        <v>3.8999999418642-819.05059633915i</v>
      </c>
      <c r="E1009" s="57" t="str">
        <f t="shared" si="289"/>
        <v>162.465721429362-0.109153279856528i</v>
      </c>
      <c r="F1009" s="57" t="str">
        <f t="shared" si="290"/>
        <v>3.83983980607888-1708.0628395675i</v>
      </c>
      <c r="G1009" s="57" t="str">
        <f t="shared" si="291"/>
        <v>0.999999991207721-0.0000937671546987616i</v>
      </c>
      <c r="H1009" s="57" t="str">
        <f t="shared" si="292"/>
        <v>165.003123695536+2.78001553654805i</v>
      </c>
      <c r="I1009" s="57" t="str">
        <f t="shared" si="293"/>
        <v>15.1829218366844-795.040150033624i</v>
      </c>
      <c r="K1009" s="57" t="str">
        <f t="shared" si="294"/>
        <v>0.0727052575223171-0.00125914302761958i</v>
      </c>
      <c r="L1009" s="57" t="str">
        <f t="shared" si="295"/>
        <v>0.000125-12.9106261062078i</v>
      </c>
      <c r="M1009" s="57" t="str">
        <f t="shared" si="296"/>
        <v>0.0015-6.2237851077342i</v>
      </c>
      <c r="N1009" s="57">
        <f t="shared" si="297"/>
        <v>89.242148292759197</v>
      </c>
      <c r="O1009" s="57">
        <f t="shared" si="298"/>
        <v>73.693568719031248</v>
      </c>
      <c r="P1009" s="371">
        <f t="shared" si="299"/>
        <v>73.693568719031248</v>
      </c>
      <c r="Q1009" s="371">
        <f t="shared" si="300"/>
        <v>-90.757851707240803</v>
      </c>
      <c r="R1009" s="12">
        <f t="shared" si="301"/>
        <v>89.242148292759197</v>
      </c>
      <c r="S1009" s="57">
        <f t="shared" si="302"/>
        <v>3.8863297659328062E-2</v>
      </c>
      <c r="T1009" s="12">
        <f t="shared" si="285"/>
        <v>73.693568719031248</v>
      </c>
    </row>
    <row r="1010" spans="1:20" x14ac:dyDescent="0.25">
      <c r="A1010" s="57">
        <f t="shared" si="286"/>
        <v>245.11320498483514</v>
      </c>
      <c r="B1010" s="12">
        <f t="shared" si="303"/>
        <v>39.010978190433512</v>
      </c>
      <c r="C1010" s="57" t="str">
        <f t="shared" si="287"/>
        <v>-63.9920735650625-4819.39386911887i</v>
      </c>
      <c r="D1010" s="57" t="str">
        <f t="shared" si="288"/>
        <v>3.89999994142153-815.949990002842i</v>
      </c>
      <c r="E1010" s="57" t="str">
        <f t="shared" si="289"/>
        <v>162.465692387545-0.109567469650723i</v>
      </c>
      <c r="F1010" s="57" t="str">
        <f t="shared" si="290"/>
        <v>3.83983980582182-1701.59677456574i</v>
      </c>
      <c r="G1010" s="57" t="str">
        <f t="shared" si="291"/>
        <v>0.999999991140772-0.0000941234698803154i</v>
      </c>
      <c r="H1010" s="57" t="str">
        <f t="shared" si="292"/>
        <v>165.003147481027+2.79057975478548i</v>
      </c>
      <c r="I1010" s="57" t="str">
        <f t="shared" si="293"/>
        <v>15.1829228799153-792.030321395552i</v>
      </c>
      <c r="K1010" s="57" t="str">
        <f t="shared" si="294"/>
        <v>0.0727050899404834-0.00126392482983019i</v>
      </c>
      <c r="L1010" s="57" t="str">
        <f t="shared" si="295"/>
        <v>0.000125-12.8617514506951i</v>
      </c>
      <c r="M1010" s="57" t="str">
        <f t="shared" si="296"/>
        <v>0.0015-6.20022425556304i</v>
      </c>
      <c r="N1010" s="57">
        <f t="shared" si="297"/>
        <v>89.239269421462524</v>
      </c>
      <c r="O1010" s="57">
        <f t="shared" si="298"/>
        <v>73.660614037352943</v>
      </c>
      <c r="P1010" s="371">
        <f t="shared" si="299"/>
        <v>73.660614037352943</v>
      </c>
      <c r="Q1010" s="371">
        <f t="shared" si="300"/>
        <v>-90.760730578537476</v>
      </c>
      <c r="R1010" s="12">
        <f t="shared" si="301"/>
        <v>89.239269421462524</v>
      </c>
      <c r="S1010" s="57">
        <f t="shared" si="302"/>
        <v>3.9010978190433511E-2</v>
      </c>
      <c r="T1010" s="12">
        <f t="shared" si="285"/>
        <v>73.660614037352943</v>
      </c>
    </row>
    <row r="1011" spans="1:20" x14ac:dyDescent="0.25">
      <c r="A1011" s="57">
        <f t="shared" si="286"/>
        <v>246.04463516377749</v>
      </c>
      <c r="B1011" s="12">
        <f t="shared" si="303"/>
        <v>39.159219907557159</v>
      </c>
      <c r="C1011" s="57" t="str">
        <f t="shared" si="287"/>
        <v>-63.991896865009-4801.14023393071i</v>
      </c>
      <c r="D1011" s="57" t="str">
        <f t="shared" si="288"/>
        <v>3.8999999409755-812.861121381074i</v>
      </c>
      <c r="E1011" s="57" t="str">
        <f t="shared" si="289"/>
        <v>162.465663124765-0.109983226587305i</v>
      </c>
      <c r="F1011" s="57" t="str">
        <f t="shared" si="290"/>
        <v>3.8398398055628-1695.15518760484i</v>
      </c>
      <c r="G1011" s="57" t="str">
        <f t="shared" si="291"/>
        <v>0.999999991073314-0.0000944811390594872i</v>
      </c>
      <c r="H1011" s="57" t="str">
        <f t="shared" si="292"/>
        <v>165.003171447636+2.80118411887401i</v>
      </c>
      <c r="I1011" s="57" t="str">
        <f t="shared" si="293"/>
        <v>15.18292393109-789.031886379549i</v>
      </c>
      <c r="K1011" s="57" t="str">
        <f t="shared" si="294"/>
        <v>0.0727049210833972-0.00126872476924478i</v>
      </c>
      <c r="L1011" s="57" t="str">
        <f t="shared" si="295"/>
        <v>0.000125-12.8130618157951i</v>
      </c>
      <c r="M1011" s="57" t="str">
        <f t="shared" si="296"/>
        <v>0.0015-6.17675259569939i</v>
      </c>
      <c r="N1011" s="57">
        <f t="shared" si="297"/>
        <v>89.236379621496738</v>
      </c>
      <c r="O1011" s="57">
        <f t="shared" si="298"/>
        <v>73.627659273054149</v>
      </c>
      <c r="P1011" s="371">
        <f t="shared" si="299"/>
        <v>73.627659273054149</v>
      </c>
      <c r="Q1011" s="371">
        <f t="shared" si="300"/>
        <v>-90.763620378503262</v>
      </c>
      <c r="R1011" s="12">
        <f t="shared" si="301"/>
        <v>89.236379621496738</v>
      </c>
      <c r="S1011" s="57">
        <f t="shared" si="302"/>
        <v>3.9159219907557156E-2</v>
      </c>
      <c r="T1011" s="12">
        <f t="shared" si="285"/>
        <v>73.627659273054149</v>
      </c>
    </row>
    <row r="1012" spans="1:20" x14ac:dyDescent="0.25">
      <c r="A1012" s="57">
        <f t="shared" si="286"/>
        <v>246.97960477739986</v>
      </c>
      <c r="B1012" s="12">
        <f t="shared" si="303"/>
        <v>39.308024943205879</v>
      </c>
      <c r="C1012" s="57" t="str">
        <f t="shared" si="287"/>
        <v>-63.9917188204618-4782.95566480783i</v>
      </c>
      <c r="D1012" s="57" t="str">
        <f t="shared" si="288"/>
        <v>3.89999994052605-809.783946039432i</v>
      </c>
      <c r="E1012" s="57" t="str">
        <f t="shared" si="289"/>
        <v>162.46563363934-0.110400556543902i</v>
      </c>
      <c r="F1012" s="57" t="str">
        <f t="shared" si="290"/>
        <v>3.8398398053018-1688.73798602042i</v>
      </c>
      <c r="G1012" s="57" t="str">
        <f t="shared" si="291"/>
        <v>0.999999991005343-0.0000948401673814668i</v>
      </c>
      <c r="H1012" s="57" t="str">
        <f t="shared" si="292"/>
        <v>165.003195596741+2.81182878138869i</v>
      </c>
      <c r="I1012" s="57" t="str">
        <f t="shared" si="293"/>
        <v>15.1829249902688-786.044801852121i</v>
      </c>
      <c r="K1012" s="57" t="str">
        <f t="shared" si="294"/>
        <v>0.0727047509413595-0.00127354291439996i</v>
      </c>
      <c r="L1012" s="57" t="str">
        <f t="shared" si="295"/>
        <v>0.000125-12.764556501091i</v>
      </c>
      <c r="M1012" s="57" t="str">
        <f t="shared" si="296"/>
        <v>0.0015-6.15336979049552i</v>
      </c>
      <c r="N1012" s="57">
        <f t="shared" si="297"/>
        <v>89.233478851459154</v>
      </c>
      <c r="O1012" s="57">
        <f t="shared" si="298"/>
        <v>73.594704425506009</v>
      </c>
      <c r="P1012" s="371">
        <f t="shared" si="299"/>
        <v>73.594704425506009</v>
      </c>
      <c r="Q1012" s="371">
        <f t="shared" si="300"/>
        <v>-90.766521148540846</v>
      </c>
      <c r="R1012" s="12">
        <f t="shared" si="301"/>
        <v>89.233478851459154</v>
      </c>
      <c r="S1012" s="57">
        <f t="shared" si="302"/>
        <v>3.9308024943205878E-2</v>
      </c>
      <c r="T1012" s="12">
        <f t="shared" si="285"/>
        <v>73.594704425506009</v>
      </c>
    </row>
    <row r="1013" spans="1:20" x14ac:dyDescent="0.25">
      <c r="A1013" s="57">
        <f t="shared" si="286"/>
        <v>247.91812727555401</v>
      </c>
      <c r="B1013" s="12">
        <f t="shared" si="303"/>
        <v>39.457395437990066</v>
      </c>
      <c r="C1013" s="57" t="str">
        <f t="shared" si="287"/>
        <v>-63.9915394211994-4764.8399001598i</v>
      </c>
      <c r="D1013" s="57" t="str">
        <f t="shared" si="288"/>
        <v>3.89999994007319-806.71841971172i</v>
      </c>
      <c r="E1013" s="57" t="str">
        <f t="shared" si="289"/>
        <v>162.465603929578-0.110819465419575i</v>
      </c>
      <c r="F1013" s="57" t="str">
        <f t="shared" si="290"/>
        <v>3.8398398050388-1682.34507749889i</v>
      </c>
      <c r="G1013" s="57" t="str">
        <f t="shared" si="291"/>
        <v>0.999999990936853-0.000095200560010996i</v>
      </c>
      <c r="H1013" s="57" t="str">
        <f t="shared" si="292"/>
        <v>165.003219929733+2.82251389548466i</v>
      </c>
      <c r="I1013" s="57" t="str">
        <f t="shared" si="293"/>
        <v>15.182926057513-783.069024843065i</v>
      </c>
      <c r="K1013" s="57" t="str">
        <f t="shared" si="294"/>
        <v>0.0727045795045991-0.00127837933408843i</v>
      </c>
      <c r="L1013" s="57" t="str">
        <f t="shared" si="295"/>
        <v>0.000125-12.7162348088175i</v>
      </c>
      <c r="M1013" s="57" t="str">
        <f t="shared" si="296"/>
        <v>0.0015-6.13007550358189i</v>
      </c>
      <c r="N1013" s="57">
        <f t="shared" si="297"/>
        <v>89.230567069791235</v>
      </c>
      <c r="O1013" s="57">
        <f t="shared" si="298"/>
        <v>73.561749494075329</v>
      </c>
      <c r="P1013" s="371">
        <f t="shared" si="299"/>
        <v>73.561749494075329</v>
      </c>
      <c r="Q1013" s="371">
        <f t="shared" si="300"/>
        <v>-90.769432930208765</v>
      </c>
      <c r="R1013" s="12">
        <f t="shared" si="301"/>
        <v>89.230567069791235</v>
      </c>
      <c r="S1013" s="57">
        <f t="shared" si="302"/>
        <v>3.9457395437990067E-2</v>
      </c>
      <c r="T1013" s="12">
        <f t="shared" si="285"/>
        <v>73.561749494075329</v>
      </c>
    </row>
    <row r="1014" spans="1:20" x14ac:dyDescent="0.25">
      <c r="A1014" s="57">
        <f t="shared" si="286"/>
        <v>248.86021615920114</v>
      </c>
      <c r="B1014" s="12">
        <f t="shared" si="303"/>
        <v>39.60733354065443</v>
      </c>
      <c r="C1014" s="57" t="str">
        <f t="shared" si="287"/>
        <v>-63.9913586569217-4746.79267938579i</v>
      </c>
      <c r="D1014" s="57" t="str">
        <f t="shared" si="288"/>
        <v>3.89999993961688-803.66449829931i</v>
      </c>
      <c r="E1014" s="57" t="str">
        <f t="shared" si="289"/>
        <v>162.465573993774-0.111239959134963i</v>
      </c>
      <c r="F1014" s="57" t="str">
        <f t="shared" si="290"/>
        <v>3.83983980477381-1675.9763700761i</v>
      </c>
      <c r="G1014" s="57" t="str">
        <f t="shared" si="291"/>
        <v>0.999999990867843-0.0000955623221324431i</v>
      </c>
      <c r="H1014" s="57" t="str">
        <f t="shared" si="292"/>
        <v>165.003244448012+2.83323961489922i</v>
      </c>
      <c r="I1014" s="57" t="str">
        <f t="shared" si="293"/>
        <v>15.1829271328837-780.104512544822i</v>
      </c>
      <c r="K1014" s="57" t="str">
        <f t="shared" si="294"/>
        <v>0.0727044067632693-0.00128323409735981i</v>
      </c>
      <c r="L1014" s="57" t="str">
        <f t="shared" si="295"/>
        <v>0.000125-12.6680960438508i</v>
      </c>
      <c r="M1014" s="57" t="str">
        <f t="shared" si="296"/>
        <v>0.0015-6.10686939986244i</v>
      </c>
      <c r="N1014" s="57">
        <f t="shared" si="297"/>
        <v>89.227644234777983</v>
      </c>
      <c r="O1014" s="57">
        <f t="shared" si="298"/>
        <v>73.528794478123785</v>
      </c>
      <c r="P1014" s="371">
        <f t="shared" si="299"/>
        <v>73.528794478123785</v>
      </c>
      <c r="Q1014" s="371">
        <f t="shared" si="300"/>
        <v>-90.772355765222017</v>
      </c>
      <c r="R1014" s="12">
        <f t="shared" si="301"/>
        <v>89.227644234777983</v>
      </c>
      <c r="S1014" s="57">
        <f t="shared" si="302"/>
        <v>3.9607333540654432E-2</v>
      </c>
      <c r="T1014" s="12">
        <f t="shared" si="285"/>
        <v>73.528794478123785</v>
      </c>
    </row>
    <row r="1015" spans="1:20" x14ac:dyDescent="0.25">
      <c r="A1015" s="57">
        <f t="shared" si="286"/>
        <v>249.80588498060609</v>
      </c>
      <c r="B1015" s="12">
        <f t="shared" si="303"/>
        <v>39.757841408108916</v>
      </c>
      <c r="C1015" s="57" t="str">
        <f t="shared" si="287"/>
        <v>-63.9911765172512-4728.81374287115i</v>
      </c>
      <c r="D1015" s="57" t="str">
        <f t="shared" si="288"/>
        <v>3.8999999391571-800.622137870518i</v>
      </c>
      <c r="E1015" s="57" t="str">
        <f t="shared" si="289"/>
        <v>162.465543830211-0.111662043632239i</v>
      </c>
      <c r="F1015" s="57" t="str">
        <f t="shared" si="290"/>
        <v>3.8398398045068-1669.63177213605i</v>
      </c>
      <c r="G1015" s="57" t="str">
        <f t="shared" si="291"/>
        <v>0.999999990798306-0.0000959254589498761i</v>
      </c>
      <c r="H1015" s="57" t="str">
        <f t="shared" si="292"/>
        <v>165.003269152988+2.84400609395422i</v>
      </c>
      <c r="I1015" s="57" t="str">
        <f t="shared" si="293"/>
        <v>15.182928216443-777.151222311878i</v>
      </c>
      <c r="K1015" s="57" t="str">
        <f t="shared" si="294"/>
        <v>0.0727042327074492-0.00128810727352165i</v>
      </c>
      <c r="L1015" s="57" t="str">
        <f t="shared" si="295"/>
        <v>0.000125-12.6201395136988i</v>
      </c>
      <c r="M1015" s="57" t="str">
        <f t="shared" si="296"/>
        <v>0.0015-6.08375114550949i</v>
      </c>
      <c r="N1015" s="57">
        <f t="shared" si="297"/>
        <v>89.224710304547372</v>
      </c>
      <c r="O1015" s="57">
        <f t="shared" si="298"/>
        <v>73.495839377008451</v>
      </c>
      <c r="P1015" s="371">
        <f t="shared" si="299"/>
        <v>73.495839377008451</v>
      </c>
      <c r="Q1015" s="371">
        <f t="shared" si="300"/>
        <v>-90.775289695452628</v>
      </c>
      <c r="R1015" s="12">
        <f t="shared" si="301"/>
        <v>89.224710304547372</v>
      </c>
      <c r="S1015" s="57">
        <f t="shared" si="302"/>
        <v>3.9757841408108917E-2</v>
      </c>
      <c r="T1015" s="12">
        <f t="shared" si="285"/>
        <v>73.495839377008451</v>
      </c>
    </row>
    <row r="1016" spans="1:20" x14ac:dyDescent="0.25">
      <c r="A1016" s="57">
        <f t="shared" si="286"/>
        <v>250.75514734353243</v>
      </c>
      <c r="B1016" s="12">
        <f t="shared" si="303"/>
        <v>39.908921205459734</v>
      </c>
      <c r="C1016" s="57" t="str">
        <f t="shared" si="287"/>
        <v>-63.9909929917284-4710.90283198335i</v>
      </c>
      <c r="D1016" s="57" t="str">
        <f t="shared" si="288"/>
        <v>3.89999993869382-797.591294659968i</v>
      </c>
      <c r="E1016" s="57" t="str">
        <f t="shared" si="289"/>
        <v>162.465513437155-0.11208572487525i</v>
      </c>
      <c r="F1016" s="57" t="str">
        <f t="shared" si="290"/>
        <v>3.83983980423778-1663.31119240959i</v>
      </c>
      <c r="G1016" s="57" t="str">
        <f t="shared" si="291"/>
        <v>0.999999990728241-0.000096289975687139i</v>
      </c>
      <c r="H1016" s="57" t="str">
        <f t="shared" si="292"/>
        <v>165.003294046084+2.85481348755804i</v>
      </c>
      <c r="I1016" s="57" t="str">
        <f t="shared" si="293"/>
        <v>15.1829293082531-774.20911166018i</v>
      </c>
      <c r="K1016" s="57" t="str">
        <f t="shared" si="294"/>
        <v>0.0727040573271425-0.00129299893214028i</v>
      </c>
      <c r="L1016" s="57" t="str">
        <f t="shared" si="295"/>
        <v>0.000125-12.5723645284905i</v>
      </c>
      <c r="M1016" s="57" t="str">
        <f t="shared" si="296"/>
        <v>0.0015-6.06072040795926i</v>
      </c>
      <c r="N1016" s="57">
        <f t="shared" si="297"/>
        <v>89.221765237069732</v>
      </c>
      <c r="O1016" s="57">
        <f t="shared" si="298"/>
        <v>73.462884190081226</v>
      </c>
      <c r="P1016" s="371">
        <f t="shared" si="299"/>
        <v>73.462884190081226</v>
      </c>
      <c r="Q1016" s="371">
        <f t="shared" si="300"/>
        <v>-90.778234762930268</v>
      </c>
      <c r="R1016" s="12">
        <f t="shared" si="301"/>
        <v>89.221765237069732</v>
      </c>
      <c r="S1016" s="57">
        <f t="shared" si="302"/>
        <v>3.9908921205459733E-2</v>
      </c>
      <c r="T1016" s="12">
        <f t="shared" si="285"/>
        <v>73.462884190081226</v>
      </c>
    </row>
    <row r="1017" spans="1:20" x14ac:dyDescent="0.25">
      <c r="A1017" s="57">
        <f t="shared" si="286"/>
        <v>251.70801690343785</v>
      </c>
      <c r="B1017" s="12">
        <f t="shared" si="303"/>
        <v>40.060575106040481</v>
      </c>
      <c r="C1017" s="57" t="str">
        <f t="shared" si="287"/>
        <v>-63.9908080698173-4693.05968906854i</v>
      </c>
      <c r="D1017" s="57" t="str">
        <f t="shared" si="288"/>
        <v>3.89999993822699-794.57192506796i</v>
      </c>
      <c r="E1017" s="57" t="str">
        <f t="shared" si="289"/>
        <v>162.465482812862-0.112511008849582i</v>
      </c>
      <c r="F1017" s="57" t="str">
        <f t="shared" si="290"/>
        <v>3.83983980396667-1657.01453997303i</v>
      </c>
      <c r="G1017" s="57" t="str">
        <f t="shared" si="291"/>
        <v>0.999999990657641-0.0000966558775879262i</v>
      </c>
      <c r="H1017" s="57" t="str">
        <f t="shared" si="292"/>
        <v>165.003319128733+2.86566195120807i</v>
      </c>
      <c r="I1017" s="57" t="str">
        <f t="shared" si="293"/>
        <v>15.1829304083768-771.278138266467i</v>
      </c>
      <c r="K1017" s="57" t="str">
        <f t="shared" si="294"/>
        <v>0.0727038806122768-0.00129790914304181i</v>
      </c>
      <c r="L1017" s="57" t="str">
        <f t="shared" si="295"/>
        <v>0.000125-12.5247704009668i</v>
      </c>
      <c r="M1017" s="57" t="str">
        <f t="shared" si="296"/>
        <v>0.0015-6.03777685590681i</v>
      </c>
      <c r="N1017" s="57">
        <f t="shared" si="297"/>
        <v>89.218808990157228</v>
      </c>
      <c r="O1017" s="57">
        <f t="shared" si="298"/>
        <v>73.429928916689221</v>
      </c>
      <c r="P1017" s="371">
        <f t="shared" si="299"/>
        <v>73.429928916689221</v>
      </c>
      <c r="Q1017" s="371">
        <f t="shared" si="300"/>
        <v>-90.781191009842772</v>
      </c>
      <c r="R1017" s="12">
        <f t="shared" si="301"/>
        <v>89.218808990157228</v>
      </c>
      <c r="S1017" s="57">
        <f t="shared" si="302"/>
        <v>4.0060575106040483E-2</v>
      </c>
      <c r="T1017" s="12">
        <f t="shared" si="285"/>
        <v>73.429928916689221</v>
      </c>
    </row>
    <row r="1018" spans="1:20" x14ac:dyDescent="0.25">
      <c r="A1018" s="57">
        <f t="shared" si="286"/>
        <v>252.66450736767092</v>
      </c>
      <c r="B1018" s="12">
        <f t="shared" si="303"/>
        <v>40.212805291443438</v>
      </c>
      <c r="C1018" s="57" t="str">
        <f t="shared" si="287"/>
        <v>-63.9906217409035-4675.28405744784i</v>
      </c>
      <c r="D1018" s="57" t="str">
        <f t="shared" si="288"/>
        <v>3.89999993775662-791.563985659853i</v>
      </c>
      <c r="E1018" s="57" t="str">
        <f t="shared" si="289"/>
        <v>162.465451955575-0.112937901562667i</v>
      </c>
      <c r="F1018" s="57" t="str">
        <f t="shared" si="290"/>
        <v>3.83983980369351-1650.74172424694i</v>
      </c>
      <c r="G1018" s="57" t="str">
        <f t="shared" si="291"/>
        <v>0.999999990586504-0.0000970231699158584i</v>
      </c>
      <c r="H1018" s="57" t="str">
        <f t="shared" si="292"/>
        <v>165.003344402376+2.8765516409928i</v>
      </c>
      <c r="I1018" s="57" t="str">
        <f t="shared" si="293"/>
        <v>15.1829315168775-768.358259967704i</v>
      </c>
      <c r="K1018" s="57" t="str">
        <f t="shared" si="294"/>
        <v>0.0727037025527042-0.00130283797631304i</v>
      </c>
      <c r="L1018" s="57" t="str">
        <f t="shared" si="295"/>
        <v>0.000125-12.4773564464702i</v>
      </c>
      <c r="M1018" s="57" t="str">
        <f t="shared" si="296"/>
        <v>0.0015-6.01492015930147i</v>
      </c>
      <c r="N1018" s="57">
        <f t="shared" si="297"/>
        <v>89.215841521463176</v>
      </c>
      <c r="O1018" s="57">
        <f t="shared" si="298"/>
        <v>73.396973556174771</v>
      </c>
      <c r="P1018" s="371">
        <f t="shared" si="299"/>
        <v>73.396973556174771</v>
      </c>
      <c r="Q1018" s="371">
        <f t="shared" si="300"/>
        <v>-90.784158478536824</v>
      </c>
      <c r="R1018" s="12">
        <f t="shared" si="301"/>
        <v>89.215841521463176</v>
      </c>
      <c r="S1018" s="57">
        <f t="shared" si="302"/>
        <v>4.0212805291443436E-2</v>
      </c>
      <c r="T1018" s="12">
        <f t="shared" si="285"/>
        <v>73.396973556174771</v>
      </c>
    </row>
    <row r="1019" spans="1:20" x14ac:dyDescent="0.25">
      <c r="A1019" s="57">
        <f t="shared" si="286"/>
        <v>253.6246324956681</v>
      </c>
      <c r="B1019" s="12">
        <f t="shared" si="303"/>
        <v>40.365613951550927</v>
      </c>
      <c r="C1019" s="57" t="str">
        <f t="shared" si="287"/>
        <v>-63.9904339942866-4657.57568141334i</v>
      </c>
      <c r="D1019" s="57" t="str">
        <f t="shared" si="288"/>
        <v>3.89999993728268-788.567433165427i</v>
      </c>
      <c r="E1019" s="57" t="str">
        <f t="shared" si="289"/>
        <v>162.465420863522-0.113366409043763i</v>
      </c>
      <c r="F1019" s="57" t="str">
        <f t="shared" si="290"/>
        <v>3.83983980341828-1644.49265499475i</v>
      </c>
      <c r="G1019" s="57" t="str">
        <f t="shared" si="291"/>
        <v>0.999999990514826-0.0000973918579545579i</v>
      </c>
      <c r="H1019" s="57" t="str">
        <f t="shared" si="292"/>
        <v>165.00336986847+2.8874827135941i</v>
      </c>
      <c r="I1019" s="57" t="str">
        <f t="shared" si="293"/>
        <v>15.1829326338191-765.449434760469i</v>
      </c>
      <c r="K1019" s="57" t="str">
        <f t="shared" si="294"/>
        <v>0.0727035231381978-0.00130778550230234i</v>
      </c>
      <c r="L1019" s="57" t="str">
        <f t="shared" si="295"/>
        <v>0.000125-12.4301219829351i</v>
      </c>
      <c r="M1019" s="57" t="str">
        <f t="shared" si="296"/>
        <v>0.0015-5.99214998934194i</v>
      </c>
      <c r="N1019" s="57">
        <f t="shared" si="297"/>
        <v>89.212862788481587</v>
      </c>
      <c r="O1019" s="57">
        <f t="shared" si="298"/>
        <v>73.364018107874855</v>
      </c>
      <c r="P1019" s="371">
        <f t="shared" si="299"/>
        <v>73.364018107874855</v>
      </c>
      <c r="Q1019" s="371">
        <f t="shared" si="300"/>
        <v>-90.787137211518413</v>
      </c>
      <c r="R1019" s="12">
        <f t="shared" si="301"/>
        <v>89.212862788481587</v>
      </c>
      <c r="S1019" s="57">
        <f t="shared" si="302"/>
        <v>4.036561395155093E-2</v>
      </c>
      <c r="T1019" s="12">
        <f t="shared" si="285"/>
        <v>73.364018107874855</v>
      </c>
    </row>
    <row r="1020" spans="1:20" x14ac:dyDescent="0.25">
      <c r="A1020" s="57">
        <f t="shared" si="286"/>
        <v>254.58840609915165</v>
      </c>
      <c r="B1020" s="12">
        <f t="shared" si="303"/>
        <v>40.519003284566821</v>
      </c>
      <c r="C1020" s="57" t="str">
        <f t="shared" si="287"/>
        <v>-63.9902448191902-4639.93430622481i</v>
      </c>
      <c r="D1020" s="57" t="str">
        <f t="shared" si="288"/>
        <v>3.89999993680513-785.582224478267i</v>
      </c>
      <c r="E1020" s="57" t="str">
        <f t="shared" si="289"/>
        <v>162.465389534919-0.113796537344103i</v>
      </c>
      <c r="F1020" s="57" t="str">
        <f t="shared" si="290"/>
        <v>3.83983980314093-1638.26724232149i</v>
      </c>
      <c r="G1020" s="57" t="str">
        <f t="shared" si="291"/>
        <v>0.999999990442602-0.0000977619470077243i</v>
      </c>
      <c r="H1020" s="57" t="str">
        <f t="shared" si="292"/>
        <v>165.003395528478+2.89845532628951i</v>
      </c>
      <c r="I1020" s="57" t="str">
        <f t="shared" si="293"/>
        <v>15.1829337592654-762.55162080032i</v>
      </c>
      <c r="K1020" s="57" t="str">
        <f t="shared" si="294"/>
        <v>0.0727033423584552-0.00131275179162071i</v>
      </c>
      <c r="L1020" s="57" t="str">
        <f t="shared" si="295"/>
        <v>0.000125-12.3830663308777i</v>
      </c>
      <c r="M1020" s="57" t="str">
        <f t="shared" si="296"/>
        <v>0.0015-5.96946601847176i</v>
      </c>
      <c r="N1020" s="57">
        <f t="shared" si="297"/>
        <v>89.209872748546516</v>
      </c>
      <c r="O1020" s="57">
        <f t="shared" si="298"/>
        <v>73.33106257112172</v>
      </c>
      <c r="P1020" s="371">
        <f t="shared" si="299"/>
        <v>73.33106257112172</v>
      </c>
      <c r="Q1020" s="371">
        <f t="shared" si="300"/>
        <v>-90.790127251453484</v>
      </c>
      <c r="R1020" s="12">
        <f t="shared" si="301"/>
        <v>89.209872748546516</v>
      </c>
      <c r="S1020" s="57">
        <f t="shared" si="302"/>
        <v>4.0519003284566819E-2</v>
      </c>
      <c r="T1020" s="12">
        <f t="shared" si="285"/>
        <v>73.33106257112172</v>
      </c>
    </row>
    <row r="1021" spans="1:20" x14ac:dyDescent="0.25">
      <c r="A1021" s="57">
        <f t="shared" si="286"/>
        <v>255.55584204232844</v>
      </c>
      <c r="B1021" s="12">
        <f t="shared" si="303"/>
        <v>40.672975497048178</v>
      </c>
      <c r="C1021" s="57" t="str">
        <f t="shared" si="287"/>
        <v>-63.9900542047551-4622.35967810578i</v>
      </c>
      <c r="D1021" s="57" t="str">
        <f t="shared" si="288"/>
        <v>3.89999993632392-782.608316655148i</v>
      </c>
      <c r="E1021" s="57" t="str">
        <f t="shared" si="289"/>
        <v>162.465357967968-0.114228292536983i</v>
      </c>
      <c r="F1021" s="57" t="str">
        <f t="shared" si="290"/>
        <v>3.83983980286151-1632.06539667253i</v>
      </c>
      <c r="G1021" s="57" t="str">
        <f t="shared" si="291"/>
        <v>0.999999990369827-0.0000981334423992121i</v>
      </c>
      <c r="H1021" s="57" t="str">
        <f t="shared" si="292"/>
        <v>165.003421383878+2.9094696369545i</v>
      </c>
      <c r="I1021" s="57" t="str">
        <f t="shared" si="293"/>
        <v>15.1829348932818-759.664776401245i</v>
      </c>
      <c r="K1021" s="57" t="str">
        <f t="shared" si="294"/>
        <v>0.0727031602030939-0.00131773691514261i</v>
      </c>
      <c r="L1021" s="57" t="str">
        <f t="shared" si="295"/>
        <v>0.000125-12.3361888133869i</v>
      </c>
      <c r="M1021" s="57" t="str">
        <f t="shared" si="296"/>
        <v>0.0015-5.94686792037434i</v>
      </c>
      <c r="N1021" s="57">
        <f t="shared" si="297"/>
        <v>89.206871358831364</v>
      </c>
      <c r="O1021" s="57">
        <f t="shared" si="298"/>
        <v>73.298106945242381</v>
      </c>
      <c r="P1021" s="371">
        <f t="shared" si="299"/>
        <v>73.298106945242381</v>
      </c>
      <c r="Q1021" s="371">
        <f t="shared" si="300"/>
        <v>-90.793128641168636</v>
      </c>
      <c r="R1021" s="12">
        <f t="shared" si="301"/>
        <v>89.206871358831364</v>
      </c>
      <c r="S1021" s="57">
        <f t="shared" si="302"/>
        <v>4.067297549704818E-2</v>
      </c>
      <c r="T1021" s="12">
        <f t="shared" si="285"/>
        <v>73.298106945242381</v>
      </c>
    </row>
    <row r="1022" spans="1:20" x14ac:dyDescent="0.25">
      <c r="A1022" s="57">
        <f t="shared" si="286"/>
        <v>256.52695424208929</v>
      </c>
      <c r="B1022" s="12">
        <f t="shared" si="303"/>
        <v>40.827532803936961</v>
      </c>
      <c r="C1022" s="57" t="str">
        <f t="shared" si="287"/>
        <v>-63.9898621400371-4604.85154423994i</v>
      </c>
      <c r="D1022" s="57" t="str">
        <f t="shared" si="288"/>
        <v>3.89999993583909-779.645666915403i</v>
      </c>
      <c r="E1022" s="57" t="str">
        <f t="shared" si="289"/>
        <v>162.465326160857-0.114661680717708i</v>
      </c>
      <c r="F1022" s="57" t="str">
        <f t="shared" si="290"/>
        <v>3.83983980257997-1625.88702883221i</v>
      </c>
      <c r="G1022" s="57" t="str">
        <f t="shared" si="291"/>
        <v>0.999999990296499-0.0000985063494731058i</v>
      </c>
      <c r="H1022" s="57" t="str">
        <f t="shared" si="292"/>
        <v>165.003447436159+2.92052580406476i</v>
      </c>
      <c r="I1022" s="57" t="str">
        <f t="shared" si="293"/>
        <v>15.1829360359333-756.78886003501i</v>
      </c>
      <c r="K1022" s="57" t="str">
        <f t="shared" si="294"/>
        <v>0.0727029766616536-0.00132274094400698i</v>
      </c>
      <c r="L1022" s="57" t="str">
        <f t="shared" si="295"/>
        <v>0.000125-12.2894887561136i</v>
      </c>
      <c r="M1022" s="57" t="str">
        <f t="shared" si="296"/>
        <v>0.0015-5.92435536996845i</v>
      </c>
      <c r="N1022" s="57">
        <f t="shared" si="297"/>
        <v>89.203858576348523</v>
      </c>
      <c r="O1022" s="57">
        <f t="shared" si="298"/>
        <v>73.265151229558711</v>
      </c>
      <c r="P1022" s="371">
        <f t="shared" si="299"/>
        <v>73.265151229558711</v>
      </c>
      <c r="Q1022" s="371">
        <f t="shared" si="300"/>
        <v>-90.796141423651477</v>
      </c>
      <c r="R1022" s="12">
        <f t="shared" si="301"/>
        <v>89.203858576348523</v>
      </c>
      <c r="S1022" s="57">
        <f t="shared" si="302"/>
        <v>4.0827532803936958E-2</v>
      </c>
      <c r="T1022" s="12">
        <f t="shared" si="285"/>
        <v>73.265151229558711</v>
      </c>
    </row>
    <row r="1023" spans="1:20" x14ac:dyDescent="0.25">
      <c r="A1023" s="57">
        <f t="shared" si="286"/>
        <v>257.50175666820923</v>
      </c>
      <c r="B1023" s="12">
        <f t="shared" si="303"/>
        <v>40.98267742859192</v>
      </c>
      <c r="C1023" s="57" t="str">
        <f t="shared" si="287"/>
        <v>-63.9896686140095-4587.40965276756i</v>
      </c>
      <c r="D1023" s="57" t="str">
        <f t="shared" si="288"/>
        <v>3.89999993535054-776.694232640322i</v>
      </c>
      <c r="E1023" s="57" t="str">
        <f t="shared" si="289"/>
        <v>162.46529411176-0.115096708003822i</v>
      </c>
      <c r="F1023" s="57" t="str">
        <f t="shared" si="290"/>
        <v>3.83983980229625-1619.73204992266i</v>
      </c>
      <c r="G1023" s="57" t="str">
        <f t="shared" si="291"/>
        <v>0.999999990222612-0.0000988806735937977i</v>
      </c>
      <c r="H1023" s="57" t="str">
        <f t="shared" si="292"/>
        <v>165.003473686818+2.9316239866983i</v>
      </c>
      <c r="I1023" s="57" t="str">
        <f t="shared" si="293"/>
        <v>15.1829371872854-753.923830330595i</v>
      </c>
      <c r="K1023" s="57" t="str">
        <f t="shared" si="294"/>
        <v>0.0727027917235943-0.00132776394961812i</v>
      </c>
      <c r="L1023" s="57" t="str">
        <f t="shared" si="295"/>
        <v>0.000125-12.242965487262i</v>
      </c>
      <c r="M1023" s="57" t="str">
        <f t="shared" si="296"/>
        <v>0.0015-5.90192804340352i</v>
      </c>
      <c r="N1023" s="57">
        <f t="shared" si="297"/>
        <v>89.20083435794858</v>
      </c>
      <c r="O1023" s="57">
        <f t="shared" si="298"/>
        <v>73.232195423387481</v>
      </c>
      <c r="P1023" s="371">
        <f t="shared" si="299"/>
        <v>73.232195423387481</v>
      </c>
      <c r="Q1023" s="371">
        <f t="shared" si="300"/>
        <v>-90.79916564205142</v>
      </c>
      <c r="R1023" s="12">
        <f t="shared" si="301"/>
        <v>89.20083435794858</v>
      </c>
      <c r="S1023" s="57">
        <f t="shared" si="302"/>
        <v>4.0982677428591921E-2</v>
      </c>
      <c r="T1023" s="12">
        <f t="shared" si="285"/>
        <v>73.232195423387481</v>
      </c>
    </row>
    <row r="1024" spans="1:20" x14ac:dyDescent="0.25">
      <c r="A1024" s="57">
        <f t="shared" si="286"/>
        <v>258.48026334354842</v>
      </c>
      <c r="B1024" s="12">
        <f t="shared" si="303"/>
        <v>41.138411602820568</v>
      </c>
      <c r="C1024" s="57" t="str">
        <f t="shared" si="287"/>
        <v>-63.9894736155662-4570.03375278191i</v>
      </c>
      <c r="D1024" s="57" t="str">
        <f t="shared" si="288"/>
        <v>3.89999993485825-773.753971372533i</v>
      </c>
      <c r="E1024" s="57" t="str">
        <f t="shared" si="289"/>
        <v>162.465261818838-0.115533380535093i</v>
      </c>
      <c r="F1024" s="57" t="str">
        <f t="shared" si="290"/>
        <v>3.83983980201039-1613.60037140242i</v>
      </c>
      <c r="G1024" s="57" t="str">
        <f t="shared" si="291"/>
        <v>0.999999990148163-0.0000992564201460645i</v>
      </c>
      <c r="H1024" s="57" t="str">
        <f t="shared" si="292"/>
        <v>165.003500137367+2.94276434453809i</v>
      </c>
      <c r="I1024" s="57" t="str">
        <f t="shared" si="293"/>
        <v>15.1829383474046-751.069646073582i</v>
      </c>
      <c r="K1024" s="57" t="str">
        <f t="shared" si="294"/>
        <v>0.0727026053782966-0.00133280600364676i</v>
      </c>
      <c r="L1024" s="57" t="str">
        <f t="shared" si="295"/>
        <v>0.000125-12.1966183375792i</v>
      </c>
      <c r="M1024" s="57" t="str">
        <f t="shared" si="296"/>
        <v>0.0015-5.87958561805491i</v>
      </c>
      <c r="N1024" s="57">
        <f t="shared" si="297"/>
        <v>89.197798660319776</v>
      </c>
      <c r="O1024" s="57">
        <f t="shared" si="298"/>
        <v>73.199239526040415</v>
      </c>
      <c r="P1024" s="371">
        <f t="shared" si="299"/>
        <v>73.199239526040415</v>
      </c>
      <c r="Q1024" s="371">
        <f t="shared" si="300"/>
        <v>-90.802201339680224</v>
      </c>
      <c r="R1024" s="12">
        <f t="shared" si="301"/>
        <v>89.197798660319776</v>
      </c>
      <c r="S1024" s="57">
        <f t="shared" si="302"/>
        <v>4.1138411602820571E-2</v>
      </c>
      <c r="T1024" s="12">
        <f t="shared" si="285"/>
        <v>73.199239526040415</v>
      </c>
    </row>
    <row r="1025" spans="1:20" x14ac:dyDescent="0.25">
      <c r="A1025" s="57">
        <f t="shared" si="286"/>
        <v>259.46248834425387</v>
      </c>
      <c r="B1025" s="12">
        <f t="shared" si="303"/>
        <v>41.294737566911287</v>
      </c>
      <c r="C1025" s="57" t="str">
        <f t="shared" si="287"/>
        <v>-63.9892771335095-4552.7235943254i</v>
      </c>
      <c r="D1025" s="57" t="str">
        <f t="shared" si="288"/>
        <v>3.89999993436225-770.824840815389i</v>
      </c>
      <c r="E1025" s="57" t="str">
        <f t="shared" si="289"/>
        <v>162.465229280237-0.115971704473597i</v>
      </c>
      <c r="F1025" s="57" t="str">
        <f t="shared" si="290"/>
        <v>3.83983980172229-1607.49190506525i</v>
      </c>
      <c r="G1025" s="57" t="str">
        <f t="shared" si="291"/>
        <v>0.999999990073147-0.0000996335945351454i</v>
      </c>
      <c r="H1025" s="57" t="str">
        <f t="shared" si="292"/>
        <v>165.003526789327+2.95394703787405i</v>
      </c>
      <c r="I1025" s="57" t="str">
        <f t="shared" si="293"/>
        <v>15.1829395163576-748.226266205572i</v>
      </c>
      <c r="K1025" s="57" t="str">
        <f t="shared" si="294"/>
        <v>0.0727024176150589-0.00133786717803084i</v>
      </c>
      <c r="L1025" s="57" t="str">
        <f t="shared" si="295"/>
        <v>0.000125-12.1504466403459i</v>
      </c>
      <c r="M1025" s="57" t="str">
        <f t="shared" si="296"/>
        <v>0.0015-5.85732777251935i</v>
      </c>
      <c r="N1025" s="57">
        <f t="shared" si="297"/>
        <v>89.194751439987499</v>
      </c>
      <c r="O1025" s="57">
        <f t="shared" si="298"/>
        <v>73.166283536823641</v>
      </c>
      <c r="P1025" s="371">
        <f t="shared" si="299"/>
        <v>73.166283536823641</v>
      </c>
      <c r="Q1025" s="371">
        <f t="shared" si="300"/>
        <v>-90.805248560012501</v>
      </c>
      <c r="R1025" s="12">
        <f t="shared" si="301"/>
        <v>89.194751439987499</v>
      </c>
      <c r="S1025" s="57">
        <f t="shared" si="302"/>
        <v>4.1294737566911287E-2</v>
      </c>
      <c r="T1025" s="12">
        <f t="shared" si="285"/>
        <v>73.166283536823641</v>
      </c>
    </row>
    <row r="1026" spans="1:20" x14ac:dyDescent="0.25">
      <c r="A1026" s="57">
        <f t="shared" si="286"/>
        <v>260.44844579996203</v>
      </c>
      <c r="B1026" s="12">
        <f t="shared" si="303"/>
        <v>41.451657569665549</v>
      </c>
      <c r="C1026" s="57" t="str">
        <f t="shared" si="287"/>
        <v>-63.9890791565643-4535.47892838637i</v>
      </c>
      <c r="D1026" s="57" t="str">
        <f t="shared" si="288"/>
        <v>3.89999993386245-767.906798832367i</v>
      </c>
      <c r="E1026" s="57" t="str">
        <f t="shared" si="289"/>
        <v>162.465196494091-0.116411686003848i</v>
      </c>
      <c r="F1026" s="57" t="str">
        <f t="shared" si="290"/>
        <v>3.83983980143208-1601.40656303882i</v>
      </c>
      <c r="G1026" s="57" t="str">
        <f t="shared" si="291"/>
        <v>0.999999989997559-0.000100012202186819i</v>
      </c>
      <c r="H1026" s="57" t="str">
        <f t="shared" si="292"/>
        <v>165.003553644233+2.96517222760554i</v>
      </c>
      <c r="I1026" s="57" t="str">
        <f t="shared" si="293"/>
        <v>15.1829406942119-745.393649823603i</v>
      </c>
      <c r="K1026" s="57" t="str">
        <f t="shared" si="294"/>
        <v>0.0727022284230998-0.00134294754497664i</v>
      </c>
      <c r="L1026" s="57" t="str">
        <f t="shared" si="295"/>
        <v>0.000125-12.1044497313667i</v>
      </c>
      <c r="M1026" s="57" t="str">
        <f t="shared" si="296"/>
        <v>0.0015-5.83515418661023i</v>
      </c>
      <c r="N1026" s="57">
        <f t="shared" si="297"/>
        <v>89.19169265331351</v>
      </c>
      <c r="O1026" s="57">
        <f t="shared" si="298"/>
        <v>73.13332745503844</v>
      </c>
      <c r="P1026" s="371">
        <f t="shared" si="299"/>
        <v>73.13332745503844</v>
      </c>
      <c r="Q1026" s="371">
        <f t="shared" si="300"/>
        <v>-90.80830734668649</v>
      </c>
      <c r="R1026" s="12">
        <f t="shared" si="301"/>
        <v>89.19169265331351</v>
      </c>
      <c r="S1026" s="57">
        <f t="shared" si="302"/>
        <v>4.1451657569665547E-2</v>
      </c>
      <c r="T1026" s="12">
        <f t="shared" si="285"/>
        <v>73.13332745503844</v>
      </c>
    </row>
    <row r="1027" spans="1:20" x14ac:dyDescent="0.25">
      <c r="A1027" s="57">
        <f t="shared" si="286"/>
        <v>261.43814989400192</v>
      </c>
      <c r="B1027" s="12">
        <f t="shared" si="303"/>
        <v>41.609173868430283</v>
      </c>
      <c r="C1027" s="57" t="str">
        <f t="shared" si="287"/>
        <v>-63.9888796733638-4518.29950689514i</v>
      </c>
      <c r="D1027" s="57" t="str">
        <f t="shared" si="288"/>
        <v>3.89999993335885-764.999803446449i</v>
      </c>
      <c r="E1027" s="57" t="str">
        <f t="shared" si="289"/>
        <v>162.465163458517-0.116853331332699i</v>
      </c>
      <c r="F1027" s="57" t="str">
        <f t="shared" si="290"/>
        <v>3.83983980113962-1595.34425778342i</v>
      </c>
      <c r="G1027" s="57" t="str">
        <f t="shared" si="291"/>
        <v>0.999999989921396-0.000100392248547483i</v>
      </c>
      <c r="H1027" s="57" t="str">
        <f t="shared" si="292"/>
        <v>165.00358070363+2.97644007524356i</v>
      </c>
      <c r="I1027" s="57" t="str">
        <f t="shared" si="293"/>
        <v>15.1829418810348-742.571756179524i</v>
      </c>
      <c r="K1027" s="57" t="str">
        <f t="shared" si="294"/>
        <v>0.0727020377915556-0.00134804717695966i</v>
      </c>
      <c r="L1027" s="57" t="str">
        <f t="shared" si="295"/>
        <v>0.000125-12.0586269489607i</v>
      </c>
      <c r="M1027" s="57" t="str">
        <f t="shared" si="296"/>
        <v>0.0015-5.81306454135309i</v>
      </c>
      <c r="N1027" s="57">
        <f t="shared" si="297"/>
        <v>89.18862225649552</v>
      </c>
      <c r="O1027" s="57">
        <f t="shared" si="298"/>
        <v>73.100371279980465</v>
      </c>
      <c r="P1027" s="371">
        <f t="shared" si="299"/>
        <v>73.100371279980465</v>
      </c>
      <c r="Q1027" s="371">
        <f t="shared" si="300"/>
        <v>-90.81137774350448</v>
      </c>
      <c r="R1027" s="12">
        <f t="shared" si="301"/>
        <v>89.18862225649552</v>
      </c>
      <c r="S1027" s="57">
        <f t="shared" si="302"/>
        <v>4.1609173868430285E-2</v>
      </c>
      <c r="T1027" s="12">
        <f t="shared" si="285"/>
        <v>73.100371279980465</v>
      </c>
    </row>
    <row r="1028" spans="1:20" x14ac:dyDescent="0.25">
      <c r="A1028" s="57">
        <f t="shared" si="286"/>
        <v>262.43161486359918</v>
      </c>
      <c r="B1028" s="12">
        <f t="shared" si="303"/>
        <v>41.767288729130321</v>
      </c>
      <c r="C1028" s="57" t="str">
        <f t="shared" si="287"/>
        <v>-63.9886786724589-4501.18508272066i</v>
      </c>
      <c r="D1028" s="57" t="str">
        <f t="shared" si="288"/>
        <v>3.89999993285142-762.103812839534i</v>
      </c>
      <c r="E1028" s="57" t="str">
        <f t="shared" si="289"/>
        <v>162.46513017162-0.117296646689708i</v>
      </c>
      <c r="F1028" s="57" t="str">
        <f t="shared" si="290"/>
        <v>3.83983980084495-1589.30490209077i</v>
      </c>
      <c r="G1028" s="57" t="str">
        <f t="shared" si="291"/>
        <v>0.999999989844653-0.00010077373908423i</v>
      </c>
      <c r="H1028" s="57" t="str">
        <f t="shared" si="292"/>
        <v>165.003607969076+2.9877507429132i</v>
      </c>
      <c r="I1028" s="57" t="str">
        <f t="shared" si="293"/>
        <v>15.1829430768951-739.760544679459i</v>
      </c>
      <c r="K1028" s="57" t="str">
        <f t="shared" si="294"/>
        <v>0.0727018457094793-0.00135316614672555i</v>
      </c>
      <c r="L1028" s="57" t="str">
        <f t="shared" si="295"/>
        <v>0.000125-12.0129776339517i</v>
      </c>
      <c r="M1028" s="57" t="str">
        <f t="shared" si="296"/>
        <v>0.0015-5.79105851898096i</v>
      </c>
      <c r="N1028" s="57">
        <f t="shared" si="297"/>
        <v>89.185540205566468</v>
      </c>
      <c r="O1028" s="57">
        <f t="shared" si="298"/>
        <v>73.06741501094011</v>
      </c>
      <c r="P1028" s="371">
        <f t="shared" si="299"/>
        <v>73.06741501094011</v>
      </c>
      <c r="Q1028" s="371">
        <f t="shared" si="300"/>
        <v>-90.814459794433532</v>
      </c>
      <c r="R1028" s="12">
        <f t="shared" si="301"/>
        <v>89.185540205566468</v>
      </c>
      <c r="S1028" s="57">
        <f t="shared" si="302"/>
        <v>4.1767288729130318E-2</v>
      </c>
      <c r="T1028" s="12">
        <f t="shared" si="285"/>
        <v>73.06741501094011</v>
      </c>
    </row>
    <row r="1029" spans="1:20" x14ac:dyDescent="0.25">
      <c r="A1029" s="57">
        <f t="shared" si="286"/>
        <v>263.42885500008089</v>
      </c>
      <c r="B1029" s="12">
        <f t="shared" si="303"/>
        <v>41.92600442630102</v>
      </c>
      <c r="C1029" s="57" t="str">
        <f t="shared" si="287"/>
        <v>-63.9884761423115-4484.13540966687i</v>
      </c>
      <c r="D1029" s="57" t="str">
        <f t="shared" si="288"/>
        <v>3.89999993234009-759.218785351822i</v>
      </c>
      <c r="E1029" s="57" t="str">
        <f t="shared" si="289"/>
        <v>162.465096631488-0.117741638326916i</v>
      </c>
      <c r="F1029" s="57" t="str">
        <f t="shared" si="290"/>
        <v>3.83983980054803-1583.2884090827i</v>
      </c>
      <c r="G1029" s="57" t="str">
        <f t="shared" si="291"/>
        <v>0.999999989767326-0.000101156679284928i</v>
      </c>
      <c r="H1029" s="57" t="str">
        <f t="shared" si="292"/>
        <v>165.003635442138+2.99910439335584i</v>
      </c>
      <c r="I1029" s="57" t="str">
        <f t="shared" si="293"/>
        <v>15.1829442818613-736.959974883172i</v>
      </c>
      <c r="K1029" s="57" t="str">
        <f t="shared" si="294"/>
        <v>0.0727016521658423-0.00135830452729117i</v>
      </c>
      <c r="L1029" s="57" t="str">
        <f t="shared" si="295"/>
        <v>0.000125-11.967501129659i</v>
      </c>
      <c r="M1029" s="57" t="str">
        <f t="shared" si="296"/>
        <v>0.0015-5.76913580292983i</v>
      </c>
      <c r="N1029" s="57">
        <f t="shared" si="297"/>
        <v>89.18244645639389</v>
      </c>
      <c r="O1029" s="57">
        <f t="shared" si="298"/>
        <v>73.034458647202371</v>
      </c>
      <c r="P1029" s="371">
        <f t="shared" si="299"/>
        <v>73.034458647202371</v>
      </c>
      <c r="Q1029" s="371">
        <f t="shared" si="300"/>
        <v>-90.81755354360611</v>
      </c>
      <c r="R1029" s="12">
        <f t="shared" si="301"/>
        <v>89.18244645639389</v>
      </c>
      <c r="S1029" s="57">
        <f t="shared" si="302"/>
        <v>4.1926004426301018E-2</v>
      </c>
      <c r="T1029" s="12">
        <f t="shared" si="285"/>
        <v>73.034458647202371</v>
      </c>
    </row>
    <row r="1030" spans="1:20" x14ac:dyDescent="0.25">
      <c r="A1030" s="57">
        <f t="shared" si="286"/>
        <v>264.4298846490812</v>
      </c>
      <c r="B1030" s="12">
        <f t="shared" si="303"/>
        <v>42.085323243120968</v>
      </c>
      <c r="C1030" s="57" t="str">
        <f t="shared" si="287"/>
        <v>-63.9882720712974-4467.15024246928i</v>
      </c>
      <c r="D1030" s="57" t="str">
        <f t="shared" si="288"/>
        <v>3.89999993182494-756.344679481228i</v>
      </c>
      <c r="E1030" s="57" t="str">
        <f t="shared" si="289"/>
        <v>162.465062836197-0.118188312519095i</v>
      </c>
      <c r="F1030" s="57" t="str">
        <f t="shared" si="290"/>
        <v>3.83983980024885-1577.29469220994i</v>
      </c>
      <c r="G1030" s="57" t="str">
        <f t="shared" si="291"/>
        <v>0.99999998968941-0.000101541074658299i</v>
      </c>
      <c r="H1030" s="57" t="str">
        <f t="shared" si="292"/>
        <v>165.003663124397+3.01050118993162i</v>
      </c>
      <c r="I1030" s="57" t="str">
        <f t="shared" si="293"/>
        <v>15.1829454960027-734.170006503529i</v>
      </c>
      <c r="K1030" s="57" t="str">
        <f t="shared" si="294"/>
        <v>0.0727014571495318-0.0013634623919455i</v>
      </c>
      <c r="L1030" s="57" t="str">
        <f t="shared" si="295"/>
        <v>0.000125-11.9221967818878i</v>
      </c>
      <c r="M1030" s="57" t="str">
        <f t="shared" si="296"/>
        <v>0.0015-5.74729607783407i</v>
      </c>
      <c r="N1030" s="57">
        <f t="shared" si="297"/>
        <v>89.179340964679525</v>
      </c>
      <c r="O1030" s="57">
        <f t="shared" si="298"/>
        <v>73.001502188046928</v>
      </c>
      <c r="P1030" s="371">
        <f t="shared" si="299"/>
        <v>73.001502188046928</v>
      </c>
      <c r="Q1030" s="371">
        <f t="shared" si="300"/>
        <v>-90.820659035320475</v>
      </c>
      <c r="R1030" s="12">
        <f t="shared" si="301"/>
        <v>89.179340964679525</v>
      </c>
      <c r="S1030" s="57">
        <f t="shared" si="302"/>
        <v>4.2085323243120969E-2</v>
      </c>
      <c r="T1030" s="12">
        <f t="shared" si="285"/>
        <v>73.001502188046928</v>
      </c>
    </row>
    <row r="1031" spans="1:20" x14ac:dyDescent="0.25">
      <c r="A1031" s="57">
        <f t="shared" si="286"/>
        <v>265.43471821074769</v>
      </c>
      <c r="B1031" s="12">
        <f t="shared" si="303"/>
        <v>42.245247471444827</v>
      </c>
      <c r="C1031" s="57" t="str">
        <f t="shared" si="287"/>
        <v>-63.9880664477031-4450.22933679125i</v>
      </c>
      <c r="D1031" s="57" t="str">
        <f t="shared" si="288"/>
        <v>3.89999993130579-753.481453882769i</v>
      </c>
      <c r="E1031" s="57" t="str">
        <f t="shared" si="289"/>
        <v>162.465028783811-0.118636675563784i</v>
      </c>
      <c r="F1031" s="57" t="str">
        <f t="shared" si="290"/>
        <v>3.83983979994736-1571.32366525087i</v>
      </c>
      <c r="G1031" s="57" t="str">
        <f t="shared" si="291"/>
        <v>0.999999989610901-0.000101926930733998i</v>
      </c>
      <c r="H1031" s="57" t="str">
        <f t="shared" si="292"/>
        <v>165.00369101745+3.02194129662174i</v>
      </c>
      <c r="I1031" s="57" t="str">
        <f t="shared" si="293"/>
        <v>15.1829467193894-731.390599405918i</v>
      </c>
      <c r="K1031" s="57" t="str">
        <f t="shared" si="294"/>
        <v>0.0727012606493489-0.00136863981425057i</v>
      </c>
      <c r="L1031" s="57" t="str">
        <f t="shared" si="295"/>
        <v>0.000125-11.8770639389199i</v>
      </c>
      <c r="M1031" s="57" t="str">
        <f t="shared" si="296"/>
        <v>0.0015-5.72553902952187i</v>
      </c>
      <c r="N1031" s="57">
        <f t="shared" si="297"/>
        <v>89.176223685958391</v>
      </c>
      <c r="O1031" s="57">
        <f t="shared" si="298"/>
        <v>72.968545632747862</v>
      </c>
      <c r="P1031" s="371">
        <f t="shared" si="299"/>
        <v>72.968545632747862</v>
      </c>
      <c r="Q1031" s="371">
        <f t="shared" si="300"/>
        <v>-90.823776314041609</v>
      </c>
      <c r="R1031" s="12">
        <f t="shared" si="301"/>
        <v>89.176223685958391</v>
      </c>
      <c r="S1031" s="57">
        <f t="shared" si="302"/>
        <v>4.2245247471444827E-2</v>
      </c>
      <c r="T1031" s="12">
        <f t="shared" si="285"/>
        <v>72.968545632747862</v>
      </c>
    </row>
    <row r="1032" spans="1:20" x14ac:dyDescent="0.25">
      <c r="A1032" s="57">
        <f t="shared" si="286"/>
        <v>266.44337013994857</v>
      </c>
      <c r="B1032" s="12">
        <f t="shared" si="303"/>
        <v>42.40577941183632</v>
      </c>
      <c r="C1032" s="57" t="str">
        <f t="shared" si="287"/>
        <v>-63.9878592597268-4433.37244922057i</v>
      </c>
      <c r="D1032" s="57" t="str">
        <f t="shared" si="288"/>
        <v>3.89999993078271-750.629067367986i</v>
      </c>
      <c r="E1032" s="57" t="str">
        <f t="shared" si="289"/>
        <v>162.464994472371-0.1190867337813i</v>
      </c>
      <c r="F1032" s="57" t="str">
        <f t="shared" si="290"/>
        <v>3.83983979964358-1565.37524231025i</v>
      </c>
      <c r="G1032" s="57" t="str">
        <f t="shared" si="291"/>
        <v>0.999999989531794-0.000102314253062693i</v>
      </c>
      <c r="H1032" s="57" t="str">
        <f t="shared" si="292"/>
        <v>165.003719122897+3.0334248780308i</v>
      </c>
      <c r="I1032" s="57" t="str">
        <f t="shared" si="293"/>
        <v>15.1829479520917-728.621713607608i</v>
      </c>
      <c r="K1032" s="57" t="str">
        <f t="shared" si="294"/>
        <v>0.0727010626540125-0.00137383686804259i</v>
      </c>
      <c r="L1032" s="57" t="str">
        <f t="shared" si="295"/>
        <v>0.000125-11.8321019515042i</v>
      </c>
      <c r="M1032" s="57" t="str">
        <f t="shared" si="296"/>
        <v>0.0015-5.70386434501083i</v>
      </c>
      <c r="N1032" s="57">
        <f t="shared" si="297"/>
        <v>89.173094575598412</v>
      </c>
      <c r="O1032" s="57">
        <f t="shared" si="298"/>
        <v>72.935588980573712</v>
      </c>
      <c r="P1032" s="371">
        <f t="shared" si="299"/>
        <v>72.935588980573712</v>
      </c>
      <c r="Q1032" s="371">
        <f t="shared" si="300"/>
        <v>-90.826905424401588</v>
      </c>
      <c r="R1032" s="12">
        <f t="shared" si="301"/>
        <v>89.173094575598412</v>
      </c>
      <c r="S1032" s="57">
        <f t="shared" si="302"/>
        <v>4.240577941183632E-2</v>
      </c>
      <c r="T1032" s="12">
        <f t="shared" si="285"/>
        <v>72.935588980573712</v>
      </c>
    </row>
    <row r="1033" spans="1:20" x14ac:dyDescent="0.25">
      <c r="A1033" s="57">
        <f t="shared" si="286"/>
        <v>267.45585494648037</v>
      </c>
      <c r="B1033" s="12">
        <f t="shared" si="303"/>
        <v>42.566921373601296</v>
      </c>
      <c r="C1033" s="57" t="str">
        <f t="shared" si="287"/>
        <v>-63.9876504954761-4416.57933726604i</v>
      </c>
      <c r="D1033" s="57" t="str">
        <f t="shared" si="288"/>
        <v>3.89999993025568-747.787478904345i</v>
      </c>
      <c r="E1033" s="57" t="str">
        <f t="shared" si="289"/>
        <v>162.464959899911-0.119538493514913i</v>
      </c>
      <c r="F1033" s="57" t="str">
        <f t="shared" si="290"/>
        <v>3.83983979933753-1559.44933781804i</v>
      </c>
      <c r="G1033" s="57" t="str">
        <f t="shared" si="291"/>
        <v>0.999999989452084-0.000102703047216145i</v>
      </c>
      <c r="H1033" s="57" t="str">
        <f t="shared" si="292"/>
        <v>165.003747442358+3.0449520993892i</v>
      </c>
      <c r="I1033" s="57" t="str">
        <f t="shared" si="293"/>
        <v>15.1829491941806-725.863309277267i</v>
      </c>
      <c r="K1033" s="57" t="str">
        <f t="shared" si="294"/>
        <v>0.0727008631521536-0.00137905362743273i</v>
      </c>
      <c r="L1033" s="57" t="str">
        <f t="shared" si="295"/>
        <v>0.000125-11.7873101728474i</v>
      </c>
      <c r="M1033" s="57" t="str">
        <f t="shared" si="296"/>
        <v>0.0015-5.68227171250332i</v>
      </c>
      <c r="N1033" s="57">
        <f t="shared" si="297"/>
        <v>89.169953588799714</v>
      </c>
      <c r="O1033" s="57">
        <f t="shared" si="298"/>
        <v>72.902632230787589</v>
      </c>
      <c r="P1033" s="371">
        <f t="shared" si="299"/>
        <v>72.902632230787589</v>
      </c>
      <c r="Q1033" s="371">
        <f t="shared" si="300"/>
        <v>-90.830046411200286</v>
      </c>
      <c r="R1033" s="12">
        <f t="shared" si="301"/>
        <v>89.169953588799714</v>
      </c>
      <c r="S1033" s="57">
        <f t="shared" si="302"/>
        <v>4.2566921373601296E-2</v>
      </c>
      <c r="T1033" s="12">
        <f t="shared" si="285"/>
        <v>72.902632230787589</v>
      </c>
    </row>
    <row r="1034" spans="1:20" x14ac:dyDescent="0.25">
      <c r="A1034" s="57">
        <f t="shared" si="286"/>
        <v>268.472187195277</v>
      </c>
      <c r="B1034" s="12">
        <f t="shared" si="303"/>
        <v>42.728675674820984</v>
      </c>
      <c r="C1034" s="57" t="str">
        <f t="shared" si="287"/>
        <v>-63.9874401429696-4399.84975935381i</v>
      </c>
      <c r="D1034" s="57" t="str">
        <f t="shared" si="288"/>
        <v>3.89999992972463-744.956647614635i</v>
      </c>
      <c r="E1034" s="57" t="str">
        <f t="shared" si="289"/>
        <v>162.464925064447-0.119991961130948i</v>
      </c>
      <c r="F1034" s="57" t="str">
        <f t="shared" si="290"/>
        <v>3.83983979902914-1553.54586652808i</v>
      </c>
      <c r="G1034" s="57" t="str">
        <f t="shared" si="291"/>
        <v>0.999999989371768-0.000103093318787286i</v>
      </c>
      <c r="H1034" s="57" t="str">
        <f t="shared" si="292"/>
        <v>165.003775977463+3.0565231265555i</v>
      </c>
      <c r="I1034" s="57" t="str">
        <f t="shared" si="293"/>
        <v>15.1829504457273-723.115346734309i</v>
      </c>
      <c r="K1034" s="57" t="str">
        <f t="shared" si="294"/>
        <v>0.0727006621323177-0.00138429016680822i</v>
      </c>
      <c r="L1034" s="57" t="str">
        <f t="shared" si="295"/>
        <v>0.000125-11.7426879586047i</v>
      </c>
      <c r="M1034" s="57" t="str">
        <f t="shared" si="296"/>
        <v>0.0015-5.66076082138207i</v>
      </c>
      <c r="N1034" s="57">
        <f t="shared" si="297"/>
        <v>89.166800680594022</v>
      </c>
      <c r="O1034" s="57">
        <f t="shared" si="298"/>
        <v>72.869675382646847</v>
      </c>
      <c r="P1034" s="371">
        <f t="shared" si="299"/>
        <v>72.869675382646847</v>
      </c>
      <c r="Q1034" s="371">
        <f t="shared" si="300"/>
        <v>-90.833199319405978</v>
      </c>
      <c r="R1034" s="12">
        <f t="shared" si="301"/>
        <v>89.166800680594022</v>
      </c>
      <c r="S1034" s="57">
        <f t="shared" si="302"/>
        <v>4.2728675674820984E-2</v>
      </c>
      <c r="T1034" s="12">
        <f t="shared" si="285"/>
        <v>72.869675382646847</v>
      </c>
    </row>
    <row r="1035" spans="1:20" x14ac:dyDescent="0.25">
      <c r="A1035" s="57">
        <f t="shared" si="286"/>
        <v>269.49238150661904</v>
      </c>
      <c r="B1035" s="12">
        <f t="shared" si="303"/>
        <v>42.891044642385303</v>
      </c>
      <c r="C1035" s="57" t="str">
        <f t="shared" si="287"/>
        <v>-63.9872281901343-4383.18347482401i</v>
      </c>
      <c r="D1035" s="57" t="str">
        <f t="shared" si="288"/>
        <v>3.89999992918953-742.136532776402i</v>
      </c>
      <c r="E1035" s="57" t="str">
        <f t="shared" si="289"/>
        <v>162.464889963977-0.120447143018558i</v>
      </c>
      <c r="F1035" s="57" t="str">
        <f t="shared" si="290"/>
        <v>3.83983979871839-1547.66474351698i</v>
      </c>
      <c r="G1035" s="57" t="str">
        <f t="shared" si="291"/>
        <v>0.999999989290839-0.000103485073390304i</v>
      </c>
      <c r="H1035" s="57" t="str">
        <f t="shared" si="292"/>
        <v>165.003804729852+3.06813812601893i</v>
      </c>
      <c r="I1035" s="57" t="str">
        <f t="shared" si="293"/>
        <v>15.1829517068042-720.377786448373i</v>
      </c>
      <c r="K1035" s="57" t="str">
        <f t="shared" si="294"/>
        <v>0.0727004595829641-0.00138954656083341i</v>
      </c>
      <c r="L1035" s="57" t="str">
        <f t="shared" si="295"/>
        <v>0.000125-11.6982346668705i</v>
      </c>
      <c r="M1035" s="57" t="str">
        <f t="shared" si="296"/>
        <v>0.0015-5.63933136220569i</v>
      </c>
      <c r="N1035" s="57">
        <f t="shared" si="297"/>
        <v>89.163635805843981</v>
      </c>
      <c r="O1035" s="57">
        <f t="shared" si="298"/>
        <v>72.836718435403213</v>
      </c>
      <c r="P1035" s="371">
        <f t="shared" si="299"/>
        <v>72.836718435403213</v>
      </c>
      <c r="Q1035" s="371">
        <f t="shared" si="300"/>
        <v>-90.836364194156019</v>
      </c>
      <c r="R1035" s="12">
        <f t="shared" si="301"/>
        <v>89.163635805843981</v>
      </c>
      <c r="S1035" s="57">
        <f t="shared" si="302"/>
        <v>4.2891044642385301E-2</v>
      </c>
      <c r="T1035" s="12">
        <f t="shared" si="285"/>
        <v>72.836718435403213</v>
      </c>
    </row>
    <row r="1036" spans="1:20" x14ac:dyDescent="0.25">
      <c r="A1036" s="57">
        <f t="shared" si="286"/>
        <v>270.51645255634418</v>
      </c>
      <c r="B1036" s="12">
        <f t="shared" si="303"/>
        <v>43.054030612026366</v>
      </c>
      <c r="C1036" s="57" t="str">
        <f t="shared" si="287"/>
        <v>-63.9870146248054-4366.58024392737i</v>
      </c>
      <c r="D1036" s="57" t="str">
        <f t="shared" si="288"/>
        <v>3.89999992865034-739.327093821347i</v>
      </c>
      <c r="E1036" s="57" t="str">
        <f t="shared" si="289"/>
        <v>162.464854596492-0.12090404559026i</v>
      </c>
      <c r="F1036" s="57" t="str">
        <f t="shared" si="290"/>
        <v>3.83983979840528-1541.80588418281i</v>
      </c>
      <c r="G1036" s="57" t="str">
        <f t="shared" si="291"/>
        <v>0.999999989209295-0.000103878316660716i</v>
      </c>
      <c r="H1036" s="57" t="str">
        <f t="shared" si="292"/>
        <v>165.003833701182+3.07979726490153i</v>
      </c>
      <c r="I1036" s="57" t="str">
        <f t="shared" si="293"/>
        <v>15.1829529774836-717.650589038745i</v>
      </c>
      <c r="K1036" s="57" t="str">
        <f t="shared" si="294"/>
        <v>0.0727002554924626-0.00139482288445051i</v>
      </c>
      <c r="L1036" s="57" t="str">
        <f t="shared" si="295"/>
        <v>0.000125-11.6539496581695i</v>
      </c>
      <c r="M1036" s="57" t="str">
        <f t="shared" si="296"/>
        <v>0.0015-5.61798302670422i</v>
      </c>
      <c r="N1036" s="57">
        <f t="shared" si="297"/>
        <v>89.160458919242686</v>
      </c>
      <c r="O1036" s="57">
        <f t="shared" si="298"/>
        <v>72.803761388302945</v>
      </c>
      <c r="P1036" s="371">
        <f t="shared" si="299"/>
        <v>72.803761388302945</v>
      </c>
      <c r="Q1036" s="371">
        <f t="shared" si="300"/>
        <v>-90.839541080757314</v>
      </c>
      <c r="R1036" s="12">
        <f t="shared" si="301"/>
        <v>89.160458919242686</v>
      </c>
      <c r="S1036" s="57">
        <f t="shared" si="302"/>
        <v>4.3054030612026367E-2</v>
      </c>
      <c r="T1036" s="12">
        <f t="shared" si="285"/>
        <v>72.803761388302945</v>
      </c>
    </row>
    <row r="1037" spans="1:20" x14ac:dyDescent="0.25">
      <c r="A1037" s="57">
        <f t="shared" si="286"/>
        <v>271.54441507605833</v>
      </c>
      <c r="B1037" s="12">
        <f t="shared" si="303"/>
        <v>43.217635928352067</v>
      </c>
      <c r="C1037" s="57" t="str">
        <f t="shared" si="287"/>
        <v>-63.9867994347281-4350.03982782158i</v>
      </c>
      <c r="D1037" s="57" t="str">
        <f t="shared" si="288"/>
        <v>3.89999992810703-736.528290334746i</v>
      </c>
      <c r="E1037" s="57" t="str">
        <f t="shared" si="289"/>
        <v>162.464818959959-0.121362675281677i</v>
      </c>
      <c r="F1037" s="57" t="str">
        <f t="shared" si="290"/>
        <v>3.83983979808975-1535.9692042439i</v>
      </c>
      <c r="G1037" s="57" t="str">
        <f t="shared" si="291"/>
        <v>0.99999998912713-0.000104273054255459i</v>
      </c>
      <c r="H1037" s="57" t="str">
        <f t="shared" si="292"/>
        <v>165.003862893118+3.09150071096086i</v>
      </c>
      <c r="I1037" s="57" t="str">
        <f t="shared" si="293"/>
        <v>15.1829542578387-714.93371527376i</v>
      </c>
      <c r="K1037" s="57" t="str">
        <f t="shared" si="294"/>
        <v>0.0727000498490969-0.00140011921288088i</v>
      </c>
      <c r="L1037" s="57" t="str">
        <f t="shared" si="295"/>
        <v>0.000125-11.6098322954468i</v>
      </c>
      <c r="M1037" s="57" t="str">
        <f t="shared" si="296"/>
        <v>0.0015-5.59671550777467i</v>
      </c>
      <c r="N1037" s="57">
        <f t="shared" si="297"/>
        <v>89.157269975312857</v>
      </c>
      <c r="O1037" s="57">
        <f t="shared" si="298"/>
        <v>72.77080424058633</v>
      </c>
      <c r="P1037" s="371">
        <f t="shared" si="299"/>
        <v>72.77080424058633</v>
      </c>
      <c r="Q1037" s="371">
        <f t="shared" si="300"/>
        <v>-90.842730024687143</v>
      </c>
      <c r="R1037" s="12">
        <f t="shared" si="301"/>
        <v>89.157269975312857</v>
      </c>
      <c r="S1037" s="57">
        <f t="shared" si="302"/>
        <v>4.3217635928352066E-2</v>
      </c>
      <c r="T1037" s="12">
        <f t="shared" si="285"/>
        <v>72.77080424058633</v>
      </c>
    </row>
    <row r="1038" spans="1:20" x14ac:dyDescent="0.25">
      <c r="A1038" s="57">
        <f t="shared" si="286"/>
        <v>272.57628385334732</v>
      </c>
      <c r="B1038" s="12">
        <f t="shared" si="303"/>
        <v>43.381862944879806</v>
      </c>
      <c r="C1038" s="57" t="str">
        <f t="shared" si="287"/>
        <v>-63.9865826075503-4333.56198856796i</v>
      </c>
      <c r="D1038" s="57" t="str">
        <f t="shared" si="288"/>
        <v>3.89999992755962-733.740082054872i</v>
      </c>
      <c r="E1038" s="57" t="str">
        <f t="shared" si="289"/>
        <v>162.464783052335-0.121823038551704i</v>
      </c>
      <c r="F1038" s="57" t="str">
        <f t="shared" si="290"/>
        <v>3.83983979777186-1530.15461973766i</v>
      </c>
      <c r="G1038" s="57" t="str">
        <f t="shared" si="291"/>
        <v>0.999999989044339-0.000104669291852964i</v>
      </c>
      <c r="H1038" s="57" t="str">
        <f t="shared" si="292"/>
        <v>165.003892307343+3.1032486325922i</v>
      </c>
      <c r="I1038" s="57" t="str">
        <f t="shared" si="293"/>
        <v>15.1829555479433-712.227126070294i</v>
      </c>
      <c r="K1038" s="57" t="str">
        <f t="shared" si="294"/>
        <v>0.0726998426410596-0.00140543562162577i</v>
      </c>
      <c r="L1038" s="57" t="str">
        <f t="shared" si="295"/>
        <v>0.000125-11.5658819440594i</v>
      </c>
      <c r="M1038" s="57" t="str">
        <f t="shared" si="296"/>
        <v>0.0015-5.57552849947664i</v>
      </c>
      <c r="N1038" s="57">
        <f t="shared" si="297"/>
        <v>89.154068928406417</v>
      </c>
      <c r="O1038" s="57">
        <f t="shared" si="298"/>
        <v>72.737846991487899</v>
      </c>
      <c r="P1038" s="371">
        <f t="shared" si="299"/>
        <v>72.737846991487899</v>
      </c>
      <c r="Q1038" s="371">
        <f t="shared" si="300"/>
        <v>-90.845931071593583</v>
      </c>
      <c r="R1038" s="12">
        <f t="shared" si="301"/>
        <v>89.154068928406417</v>
      </c>
      <c r="S1038" s="57">
        <f t="shared" si="302"/>
        <v>4.3381862944879807E-2</v>
      </c>
      <c r="T1038" s="12">
        <f t="shared" si="285"/>
        <v>72.737846991487899</v>
      </c>
    </row>
    <row r="1039" spans="1:20" x14ac:dyDescent="0.25">
      <c r="A1039" s="57">
        <f t="shared" si="286"/>
        <v>273.61207373199005</v>
      </c>
      <c r="B1039" s="12">
        <f t="shared" si="303"/>
        <v>43.546714024070347</v>
      </c>
      <c r="C1039" s="57" t="str">
        <f t="shared" si="287"/>
        <v>-63.9863641308285-4317.14648912808i</v>
      </c>
      <c r="D1039" s="57" t="str">
        <f t="shared" si="288"/>
        <v>3.89999992700802-730.962428872411i</v>
      </c>
      <c r="E1039" s="57" t="str">
        <f t="shared" si="289"/>
        <v>162.464746871559-0.12228514188258i</v>
      </c>
      <c r="F1039" s="57" t="str">
        <f t="shared" si="290"/>
        <v>3.83983979745153-1524.36204701933i</v>
      </c>
      <c r="G1039" s="57" t="str">
        <f t="shared" si="291"/>
        <v>0.999999988960918-0.00010506703515324i</v>
      </c>
      <c r="H1039" s="57" t="str">
        <f t="shared" si="292"/>
        <v>165.003921945547+3.11504119883102i</v>
      </c>
      <c r="I1039" s="57" t="str">
        <f t="shared" si="293"/>
        <v>15.1829568478713-709.530782493138i</v>
      </c>
      <c r="K1039" s="57" t="str">
        <f t="shared" si="294"/>
        <v>0.0726996338564558-0.00141077218646749i</v>
      </c>
      <c r="L1039" s="57" t="str">
        <f t="shared" si="295"/>
        <v>0.000125-11.5220979717667i</v>
      </c>
      <c r="M1039" s="57" t="str">
        <f t="shared" si="296"/>
        <v>0.0015-5.55442169702796i</v>
      </c>
      <c r="N1039" s="57">
        <f t="shared" si="297"/>
        <v>89.15085573270369</v>
      </c>
      <c r="O1039" s="57">
        <f t="shared" si="298"/>
        <v>72.704889640236544</v>
      </c>
      <c r="P1039" s="371">
        <f t="shared" si="299"/>
        <v>72.704889640236544</v>
      </c>
      <c r="Q1039" s="371">
        <f t="shared" si="300"/>
        <v>-90.84914426729631</v>
      </c>
      <c r="R1039" s="12">
        <f t="shared" si="301"/>
        <v>89.15085573270369</v>
      </c>
      <c r="S1039" s="57">
        <f t="shared" si="302"/>
        <v>4.354671402407035E-2</v>
      </c>
      <c r="T1039" s="12">
        <f t="shared" si="285"/>
        <v>72.704889640236544</v>
      </c>
    </row>
    <row r="1040" spans="1:20" x14ac:dyDescent="0.25">
      <c r="A1040" s="57">
        <f t="shared" si="286"/>
        <v>274.6517996121716</v>
      </c>
      <c r="B1040" s="12">
        <f t="shared" si="303"/>
        <v>43.712191537361818</v>
      </c>
      <c r="C1040" s="57" t="str">
        <f t="shared" si="287"/>
        <v>-63.9861439920262-4300.79309336019i</v>
      </c>
      <c r="D1040" s="57" t="str">
        <f t="shared" si="288"/>
        <v>3.89999992645224-728.195290829892i</v>
      </c>
      <c r="E1040" s="57" t="str">
        <f t="shared" si="289"/>
        <v>162.464710415554-0.122748991780027i</v>
      </c>
      <c r="F1040" s="57" t="str">
        <f t="shared" si="290"/>
        <v>3.83983979712878-1518.59140276081i</v>
      </c>
      <c r="G1040" s="57" t="str">
        <f t="shared" si="291"/>
        <v>0.999999988876861-0.000105466289877958i</v>
      </c>
      <c r="H1040" s="57" t="str">
        <f t="shared" si="292"/>
        <v>165.003951809437+3.12687857935559i</v>
      </c>
      <c r="I1040" s="57" t="str">
        <f t="shared" si="293"/>
        <v>15.182958157698-706.84464575449i</v>
      </c>
      <c r="K1040" s="57" t="str">
        <f t="shared" si="294"/>
        <v>0.0726994234832984-0.00141612898347034i</v>
      </c>
      <c r="L1040" s="57" t="str">
        <f t="shared" si="295"/>
        <v>0.000125-11.4784797487215i</v>
      </c>
      <c r="M1040" s="57" t="str">
        <f t="shared" si="296"/>
        <v>0.0015-5.5333947968001i</v>
      </c>
      <c r="N1040" s="57">
        <f t="shared" si="297"/>
        <v>89.147630342212878</v>
      </c>
      <c r="O1040" s="57">
        <f t="shared" si="298"/>
        <v>72.671932186055017</v>
      </c>
      <c r="P1040" s="371">
        <f t="shared" si="299"/>
        <v>72.671932186055017</v>
      </c>
      <c r="Q1040" s="371">
        <f t="shared" si="300"/>
        <v>-90.852369657787122</v>
      </c>
      <c r="R1040" s="12">
        <f t="shared" si="301"/>
        <v>89.147630342212878</v>
      </c>
      <c r="S1040" s="57">
        <f t="shared" si="302"/>
        <v>4.3712191537361819E-2</v>
      </c>
      <c r="T1040" s="12">
        <f t="shared" si="285"/>
        <v>72.671932186055017</v>
      </c>
    </row>
    <row r="1041" spans="1:20" x14ac:dyDescent="0.25">
      <c r="A1041" s="57">
        <f t="shared" si="286"/>
        <v>275.69547645069787</v>
      </c>
      <c r="B1041" s="12">
        <f t="shared" si="303"/>
        <v>43.878297865203791</v>
      </c>
      <c r="C1041" s="57" t="str">
        <f t="shared" si="287"/>
        <v>-63.9859221785115-4284.50156601613i</v>
      </c>
      <c r="D1041" s="57" t="str">
        <f t="shared" si="288"/>
        <v>3.8999999258922-725.438628121105i</v>
      </c>
      <c r="E1041" s="57" t="str">
        <f t="shared" si="289"/>
        <v>162.464673682231-0.123214594773251i</v>
      </c>
      <c r="F1041" s="57" t="str">
        <f t="shared" si="290"/>
        <v>3.83983979680354-1512.84260394945i</v>
      </c>
      <c r="G1041" s="57" t="str">
        <f t="shared" si="291"/>
        <v>0.999999988792165-0.000105867061770527i</v>
      </c>
      <c r="H1041" s="57" t="str">
        <f t="shared" si="292"/>
        <v>165.00398190073+3.1387609444891i</v>
      </c>
      <c r="I1041" s="57" t="str">
        <f t="shared" si="293"/>
        <v>15.1829594774983-704.168677213368i</v>
      </c>
      <c r="K1041" s="57" t="str">
        <f t="shared" si="294"/>
        <v>0.072699211509511-0.00142150608898161i</v>
      </c>
      <c r="L1041" s="57" t="str">
        <f t="shared" si="295"/>
        <v>0.000125-11.4350266474612i</v>
      </c>
      <c r="M1041" s="57" t="str">
        <f t="shared" si="296"/>
        <v>0.0015-5.51244749631412i</v>
      </c>
      <c r="N1041" s="57">
        <f t="shared" si="297"/>
        <v>89.144392710769409</v>
      </c>
      <c r="O1041" s="57">
        <f t="shared" si="298"/>
        <v>72.638974628160554</v>
      </c>
      <c r="P1041" s="371">
        <f t="shared" si="299"/>
        <v>72.638974628160554</v>
      </c>
      <c r="Q1041" s="371">
        <f t="shared" si="300"/>
        <v>-90.855607289230591</v>
      </c>
      <c r="R1041" s="12">
        <f t="shared" si="301"/>
        <v>89.144392710769409</v>
      </c>
      <c r="S1041" s="57">
        <f t="shared" si="302"/>
        <v>4.3878297865203794E-2</v>
      </c>
      <c r="T1041" s="12">
        <f t="shared" si="285"/>
        <v>72.638974628160554</v>
      </c>
    </row>
    <row r="1042" spans="1:20" x14ac:dyDescent="0.25">
      <c r="A1042" s="57">
        <f t="shared" si="286"/>
        <v>276.74311926121055</v>
      </c>
      <c r="B1042" s="12">
        <f t="shared" si="303"/>
        <v>44.045035397091567</v>
      </c>
      <c r="C1042" s="57" t="str">
        <f t="shared" si="287"/>
        <v>-63.9856986775561-4268.27167273759i</v>
      </c>
      <c r="D1042" s="57" t="str">
        <f t="shared" si="288"/>
        <v>3.8999999253279-722.69240109053i</v>
      </c>
      <c r="E1042" s="57" t="str">
        <f t="shared" si="289"/>
        <v>162.464636669482-0.12368195741502i</v>
      </c>
      <c r="F1042" s="57" t="str">
        <f t="shared" si="290"/>
        <v>3.83983979647584-1507.11556788684i</v>
      </c>
      <c r="G1042" s="57" t="str">
        <f t="shared" si="291"/>
        <v>0.999999988706824-0.000106269356596186i</v>
      </c>
      <c r="H1042" s="57" t="str">
        <f t="shared" si="292"/>
        <v>165.004012221159+3.1506884652025i</v>
      </c>
      <c r="I1042" s="57" t="str">
        <f t="shared" si="293"/>
        <v>15.1829608073485-701.502838375067i</v>
      </c>
      <c r="K1042" s="57" t="str">
        <f t="shared" si="294"/>
        <v>0.0726989979229244-0.00142690357963262i</v>
      </c>
      <c r="L1042" s="57" t="str">
        <f t="shared" si="295"/>
        <v>0.000125-11.3917380428982i</v>
      </c>
      <c r="M1042" s="57" t="str">
        <f t="shared" si="296"/>
        <v>0.0015-5.491579494236i</v>
      </c>
      <c r="N1042" s="57">
        <f t="shared" si="297"/>
        <v>89.141142792035239</v>
      </c>
      <c r="O1042" s="57">
        <f t="shared" si="298"/>
        <v>72.606016965764169</v>
      </c>
      <c r="P1042" s="371">
        <f t="shared" si="299"/>
        <v>72.606016965764169</v>
      </c>
      <c r="Q1042" s="371">
        <f t="shared" si="300"/>
        <v>-90.858857207964761</v>
      </c>
      <c r="R1042" s="12">
        <f t="shared" si="301"/>
        <v>89.141142792035239</v>
      </c>
      <c r="S1042" s="57">
        <f t="shared" si="302"/>
        <v>4.4045035397091564E-2</v>
      </c>
      <c r="T1042" s="12">
        <f t="shared" si="285"/>
        <v>72.606016965764169</v>
      </c>
    </row>
    <row r="1043" spans="1:20" x14ac:dyDescent="0.25">
      <c r="A1043" s="57">
        <f t="shared" si="286"/>
        <v>277.7947431144031</v>
      </c>
      <c r="B1043" s="12">
        <f t="shared" si="303"/>
        <v>44.212406531600514</v>
      </c>
      <c r="C1043" s="57" t="str">
        <f t="shared" si="287"/>
        <v>-63.9854734763301-4252.10318005285i</v>
      </c>
      <c r="D1043" s="57" t="str">
        <f t="shared" si="288"/>
        <v>3.89999992475932-719.956570232773i</v>
      </c>
      <c r="E1043" s="57" t="str">
        <f t="shared" si="289"/>
        <v>162.464599375182-0.124151086281756i</v>
      </c>
      <c r="F1043" s="57" t="str">
        <f t="shared" si="290"/>
        <v>3.83983979614565-1501.41021218766i</v>
      </c>
      <c r="G1043" s="57" t="str">
        <f t="shared" si="291"/>
        <v>0.999999988620833-0.000106673180142079i</v>
      </c>
      <c r="H1043" s="57" t="str">
        <f t="shared" si="292"/>
        <v>165.004042772469+3.16266131311653i</v>
      </c>
      <c r="I1043" s="57" t="str">
        <f t="shared" si="293"/>
        <v>15.1829621473249-698.847090890609i</v>
      </c>
      <c r="K1043" s="57" t="str">
        <f t="shared" si="294"/>
        <v>0.0726987827112765-0.00143232153233961i</v>
      </c>
      <c r="L1043" s="57" t="str">
        <f t="shared" si="295"/>
        <v>0.000125-11.3486133123114i</v>
      </c>
      <c r="M1043" s="57" t="str">
        <f t="shared" si="296"/>
        <v>0.0015-5.4707904903726i</v>
      </c>
      <c r="N1043" s="57">
        <f t="shared" si="297"/>
        <v>89.137880539498397</v>
      </c>
      <c r="O1043" s="57">
        <f t="shared" si="298"/>
        <v>72.573059198070766</v>
      </c>
      <c r="P1043" s="371">
        <f t="shared" si="299"/>
        <v>72.573059198070766</v>
      </c>
      <c r="Q1043" s="371">
        <f t="shared" si="300"/>
        <v>-90.862119460501603</v>
      </c>
      <c r="R1043" s="12">
        <f t="shared" si="301"/>
        <v>89.137880539498397</v>
      </c>
      <c r="S1043" s="57">
        <f t="shared" si="302"/>
        <v>4.4212406531600516E-2</v>
      </c>
      <c r="T1043" s="12">
        <f t="shared" si="285"/>
        <v>72.573059198070766</v>
      </c>
    </row>
    <row r="1044" spans="1:20" x14ac:dyDescent="0.25">
      <c r="A1044" s="57">
        <f t="shared" si="286"/>
        <v>278.85036313823787</v>
      </c>
      <c r="B1044" s="12">
        <f t="shared" si="303"/>
        <v>44.380413676420595</v>
      </c>
      <c r="C1044" s="57" t="str">
        <f t="shared" si="287"/>
        <v>-63.9852465619143-4235.99585537359i</v>
      </c>
      <c r="D1044" s="57" t="str">
        <f t="shared" si="288"/>
        <v>3.89999992418641-717.231096191983i</v>
      </c>
      <c r="E1044" s="57" t="str">
        <f t="shared" si="289"/>
        <v>162.464561797191-0.12462198797358i</v>
      </c>
      <c r="F1044" s="57" t="str">
        <f t="shared" si="290"/>
        <v>3.83983979581295-1495.72645477844i</v>
      </c>
      <c r="G1044" s="57" t="str">
        <f t="shared" si="291"/>
        <v>0.999999988534186-0.00010707853821734i</v>
      </c>
      <c r="H1044" s="57" t="str">
        <f t="shared" si="292"/>
        <v>165.004073556417+3.1746796605047i</v>
      </c>
      <c r="I1044" s="57" t="str">
        <f t="shared" si="293"/>
        <v>15.1829634975049-696.201396556164i</v>
      </c>
      <c r="K1044" s="57" t="str">
        <f t="shared" si="294"/>
        <v>0.0726985658622142-0.00143776002430502i</v>
      </c>
      <c r="L1044" s="57" t="str">
        <f t="shared" si="295"/>
        <v>0.000125-11.3056518353371i</v>
      </c>
      <c r="M1044" s="57" t="str">
        <f t="shared" si="296"/>
        <v>0.0015-5.45008018566705i</v>
      </c>
      <c r="N1044" s="57">
        <f t="shared" si="297"/>
        <v>89.134605906472032</v>
      </c>
      <c r="O1044" s="57">
        <f t="shared" si="298"/>
        <v>72.540101324279448</v>
      </c>
      <c r="P1044" s="371">
        <f t="shared" si="299"/>
        <v>72.540101324279448</v>
      </c>
      <c r="Q1044" s="371">
        <f t="shared" si="300"/>
        <v>-90.865394093527968</v>
      </c>
      <c r="R1044" s="12">
        <f t="shared" si="301"/>
        <v>89.134605906472032</v>
      </c>
      <c r="S1044" s="57">
        <f t="shared" si="302"/>
        <v>4.4380413676420594E-2</v>
      </c>
      <c r="T1044" s="12">
        <f t="shared" si="285"/>
        <v>72.540101324279448</v>
      </c>
    </row>
    <row r="1045" spans="1:20" x14ac:dyDescent="0.25">
      <c r="A1045" s="57">
        <f t="shared" si="286"/>
        <v>279.90999451816316</v>
      </c>
      <c r="B1045" s="12">
        <f t="shared" si="303"/>
        <v>44.549059248390996</v>
      </c>
      <c r="C1045" s="57" t="str">
        <f t="shared" si="287"/>
        <v>-63.9850179212868-4219.94946699142i</v>
      </c>
      <c r="D1045" s="57" t="str">
        <f t="shared" si="288"/>
        <v>3.89999992360913-714.515939761304i</v>
      </c>
      <c r="E1045" s="57" t="str">
        <f t="shared" si="289"/>
        <v>162.464523933356-0.125094669114513i</v>
      </c>
      <c r="F1045" s="57" t="str">
        <f t="shared" si="290"/>
        <v>3.83983979547771-1490.06421389642i</v>
      </c>
      <c r="G1045" s="57" t="str">
        <f t="shared" si="291"/>
        <v>0.999999988446881-0.000107485436653183i</v>
      </c>
      <c r="H1045" s="57" t="str">
        <f t="shared" si="292"/>
        <v>165.004104574775+3.18674368029522i</v>
      </c>
      <c r="I1045" s="57" t="str">
        <f t="shared" si="293"/>
        <v>15.1829648579657-693.565717312532i</v>
      </c>
      <c r="K1045" s="57" t="str">
        <f t="shared" si="294"/>
        <v>0.0726983473632887-0.00144321913301817i</v>
      </c>
      <c r="L1045" s="57" t="str">
        <f t="shared" si="295"/>
        <v>0.000125-11.2628529939601i</v>
      </c>
      <c r="M1045" s="57" t="str">
        <f t="shared" si="296"/>
        <v>0.0015-5.42944828219473i</v>
      </c>
      <c r="N1045" s="57">
        <f t="shared" si="297"/>
        <v>89.131318846094175</v>
      </c>
      <c r="O1045" s="57">
        <f t="shared" si="298"/>
        <v>72.507143343583223</v>
      </c>
      <c r="P1045" s="371">
        <f t="shared" si="299"/>
        <v>72.507143343583223</v>
      </c>
      <c r="Q1045" s="371">
        <f t="shared" si="300"/>
        <v>-90.868681153905825</v>
      </c>
      <c r="R1045" s="12">
        <f t="shared" si="301"/>
        <v>89.131318846094175</v>
      </c>
      <c r="S1045" s="57">
        <f t="shared" si="302"/>
        <v>4.4549059248390997E-2</v>
      </c>
      <c r="T1045" s="12">
        <f t="shared" si="285"/>
        <v>72.507143343583223</v>
      </c>
    </row>
    <row r="1046" spans="1:20" x14ac:dyDescent="0.25">
      <c r="A1046" s="57">
        <f t="shared" si="286"/>
        <v>280.97365249733218</v>
      </c>
      <c r="B1046" s="12">
        <f t="shared" si="303"/>
        <v>44.718345673534884</v>
      </c>
      <c r="C1046" s="57" t="str">
        <f t="shared" si="287"/>
        <v>-63.9847875413304-4203.96378407446i</v>
      </c>
      <c r="D1046" s="57" t="str">
        <f t="shared" si="288"/>
        <v>3.89999992302747-711.8110618823i</v>
      </c>
      <c r="E1046" s="57" t="str">
        <f t="shared" si="289"/>
        <v>162.464485781503-0.125569136352458i</v>
      </c>
      <c r="F1046" s="57" t="str">
        <f t="shared" si="290"/>
        <v>3.83983979513993-1484.42340808837i</v>
      </c>
      <c r="G1046" s="57" t="str">
        <f t="shared" si="291"/>
        <v>0.99999998835891-0.000107893881302974i</v>
      </c>
      <c r="H1046" s="57" t="str">
        <f t="shared" si="292"/>
        <v>165.004135829329+3.19885354607401i</v>
      </c>
      <c r="I1046" s="57" t="str">
        <f t="shared" si="293"/>
        <v>15.1829662287861-690.940015244588i</v>
      </c>
      <c r="K1046" s="57" t="str">
        <f t="shared" si="294"/>
        <v>0.0726981272019572-0.00144869893625654i</v>
      </c>
      <c r="L1046" s="57" t="str">
        <f t="shared" si="295"/>
        <v>0.000125-11.2202161725045i</v>
      </c>
      <c r="M1046" s="57" t="str">
        <f t="shared" si="296"/>
        <v>0.0015-5.40889448315871i</v>
      </c>
      <c r="N1046" s="57">
        <f t="shared" si="297"/>
        <v>89.128019311326682</v>
      </c>
      <c r="O1046" s="57">
        <f t="shared" si="298"/>
        <v>72.47418525516882</v>
      </c>
      <c r="P1046" s="371">
        <f t="shared" si="299"/>
        <v>72.47418525516882</v>
      </c>
      <c r="Q1046" s="371">
        <f t="shared" si="300"/>
        <v>-90.871980688673318</v>
      </c>
      <c r="R1046" s="12">
        <f t="shared" si="301"/>
        <v>89.128019311326682</v>
      </c>
      <c r="S1046" s="57">
        <f t="shared" si="302"/>
        <v>4.4718345673534887E-2</v>
      </c>
      <c r="T1046" s="12">
        <f t="shared" si="285"/>
        <v>72.47418525516882</v>
      </c>
    </row>
    <row r="1047" spans="1:20" x14ac:dyDescent="0.25">
      <c r="A1047" s="57">
        <f t="shared" si="286"/>
        <v>282.04135237682209</v>
      </c>
      <c r="B1047" s="12">
        <f t="shared" si="303"/>
        <v>44.888275387094318</v>
      </c>
      <c r="C1047" s="57" t="str">
        <f t="shared" si="287"/>
        <v>-63.9845554088228-4188.03857666419i</v>
      </c>
      <c r="D1047" s="57" t="str">
        <f t="shared" si="288"/>
        <v>3.89999992244137-709.116423644391i</v>
      </c>
      <c r="E1047" s="57" t="str">
        <f t="shared" si="289"/>
        <v>162.464447339444-0.12604539635912i</v>
      </c>
      <c r="F1047" s="57" t="str">
        <f t="shared" si="290"/>
        <v>3.83983979479956-1478.8039562094i</v>
      </c>
      <c r="G1047" s="57" t="str">
        <f t="shared" si="291"/>
        <v>0.99999998827027-0.000108303878042325i</v>
      </c>
      <c r="H1047" s="57" t="str">
        <f t="shared" si="292"/>
        <v>165.004167321876+3.2110094320868i</v>
      </c>
      <c r="I1047" s="57" t="str">
        <f t="shared" si="293"/>
        <v>15.1829676100445-688.324252580719i</v>
      </c>
      <c r="K1047" s="57" t="str">
        <f t="shared" si="294"/>
        <v>0.0726979053655826-0.00145419951208666i</v>
      </c>
      <c r="L1047" s="57" t="str">
        <f t="shared" si="295"/>
        <v>0.000125-11.1777407576255i</v>
      </c>
      <c r="M1047" s="57" t="str">
        <f t="shared" si="296"/>
        <v>0.0015-5.38841849288575i</v>
      </c>
      <c r="N1047" s="57">
        <f t="shared" si="297"/>
        <v>89.12470725495497</v>
      </c>
      <c r="O1047" s="57">
        <f t="shared" si="298"/>
        <v>72.441227058216924</v>
      </c>
      <c r="P1047" s="371">
        <f t="shared" si="299"/>
        <v>72.441227058216924</v>
      </c>
      <c r="Q1047" s="371">
        <f t="shared" si="300"/>
        <v>-90.87529274504503</v>
      </c>
      <c r="R1047" s="12">
        <f t="shared" si="301"/>
        <v>89.12470725495497</v>
      </c>
      <c r="S1047" s="57">
        <f t="shared" si="302"/>
        <v>4.488827538709432E-2</v>
      </c>
      <c r="T1047" s="12">
        <f t="shared" si="285"/>
        <v>72.441227058216924</v>
      </c>
    </row>
    <row r="1048" spans="1:20" x14ac:dyDescent="0.25">
      <c r="A1048" s="57">
        <f t="shared" si="286"/>
        <v>283.11310951585403</v>
      </c>
      <c r="B1048" s="12">
        <f t="shared" si="303"/>
        <v>45.05885083356528</v>
      </c>
      <c r="C1048" s="57" t="str">
        <f t="shared" si="287"/>
        <v>-63.9843215104458-4172.17361567196i</v>
      </c>
      <c r="D1048" s="57" t="str">
        <f t="shared" si="288"/>
        <v>3.89999992185081-706.431986284305i</v>
      </c>
      <c r="E1048" s="57" t="str">
        <f t="shared" si="289"/>
        <v>162.464408604972-0.126523455830372i</v>
      </c>
      <c r="F1048" s="57" t="str">
        <f t="shared" si="290"/>
        <v>3.83983979445661-1473.20577742181i</v>
      </c>
      <c r="G1048" s="57" t="str">
        <f t="shared" si="291"/>
        <v>0.999999988180955-0.000108715432769175i</v>
      </c>
      <c r="H1048" s="57" t="str">
        <f t="shared" si="292"/>
        <v>165.00419905423+3.22321151324199i</v>
      </c>
      <c r="I1048" s="57" t="str">
        <f t="shared" si="293"/>
        <v>15.1829690018209-685.718391692308i</v>
      </c>
      <c r="K1048" s="57" t="str">
        <f t="shared" si="294"/>
        <v>0.0726976818414305-0.00145972093886519i</v>
      </c>
      <c r="L1048" s="57" t="str">
        <f t="shared" si="295"/>
        <v>0.000125-11.1354261383i</v>
      </c>
      <c r="M1048" s="57" t="str">
        <f t="shared" si="296"/>
        <v>0.0015-5.36802001682183i</v>
      </c>
      <c r="N1048" s="57">
        <f t="shared" si="297"/>
        <v>89.121382629587004</v>
      </c>
      <c r="O1048" s="57">
        <f t="shared" si="298"/>
        <v>72.408268751901787</v>
      </c>
      <c r="P1048" s="371">
        <f t="shared" si="299"/>
        <v>72.408268751901787</v>
      </c>
      <c r="Q1048" s="371">
        <f t="shared" si="300"/>
        <v>-90.878617370412996</v>
      </c>
      <c r="R1048" s="12">
        <f t="shared" si="301"/>
        <v>89.121382629587004</v>
      </c>
      <c r="S1048" s="57">
        <f t="shared" si="302"/>
        <v>4.5058850833565284E-2</v>
      </c>
      <c r="T1048" s="12">
        <f t="shared" si="285"/>
        <v>72.408268751901787</v>
      </c>
    </row>
    <row r="1049" spans="1:20" x14ac:dyDescent="0.25">
      <c r="A1049" s="57">
        <f t="shared" si="286"/>
        <v>284.18893933201429</v>
      </c>
      <c r="B1049" s="12">
        <f t="shared" si="303"/>
        <v>45.23007446673283</v>
      </c>
      <c r="C1049" s="57" t="str">
        <f t="shared" si="287"/>
        <v>-63.9840858327816-4156.36867287596i</v>
      </c>
      <c r="D1049" s="57" t="str">
        <f t="shared" si="288"/>
        <v>3.89999992125575-703.757711185509i</v>
      </c>
      <c r="E1049" s="57" t="str">
        <f t="shared" si="289"/>
        <v>162.464369575868-0.127003321486236i</v>
      </c>
      <c r="F1049" s="57" t="str">
        <f t="shared" si="290"/>
        <v>3.83983979411104-1467.62879119392i</v>
      </c>
      <c r="G1049" s="57" t="str">
        <f t="shared" si="291"/>
        <v>0.999999988090959-0.000109128551403877i</v>
      </c>
      <c r="H1049" s="57" t="str">
        <f t="shared" si="292"/>
        <v>165.004231028216+3.23545996511279i</v>
      </c>
      <c r="I1049" s="57" t="str">
        <f t="shared" si="293"/>
        <v>15.1829704041951-683.122395093166i</v>
      </c>
      <c r="K1049" s="57" t="str">
        <f t="shared" si="294"/>
        <v>0.0726974566166711-0.00146526329523991i</v>
      </c>
      <c r="L1049" s="57" t="str">
        <f t="shared" si="295"/>
        <v>0.000125-11.0932717058179i</v>
      </c>
      <c r="M1049" s="57" t="str">
        <f t="shared" si="296"/>
        <v>0.0015-5.34769876152803i</v>
      </c>
      <c r="N1049" s="57">
        <f t="shared" si="297"/>
        <v>89.118045387652955</v>
      </c>
      <c r="O1049" s="57">
        <f t="shared" si="298"/>
        <v>72.37531033539176</v>
      </c>
      <c r="P1049" s="371">
        <f t="shared" si="299"/>
        <v>72.37531033539176</v>
      </c>
      <c r="Q1049" s="371">
        <f t="shared" si="300"/>
        <v>-90.881954612347045</v>
      </c>
      <c r="R1049" s="12">
        <f t="shared" si="301"/>
        <v>89.118045387652955</v>
      </c>
      <c r="S1049" s="57">
        <f t="shared" si="302"/>
        <v>4.5230074466732828E-2</v>
      </c>
      <c r="T1049" s="12">
        <f t="shared" si="285"/>
        <v>72.37531033539176</v>
      </c>
    </row>
    <row r="1050" spans="1:20" x14ac:dyDescent="0.25">
      <c r="A1050" s="57">
        <f t="shared" si="286"/>
        <v>285.26885730147592</v>
      </c>
      <c r="B1050" s="12">
        <f t="shared" si="303"/>
        <v>45.401948749706413</v>
      </c>
      <c r="C1050" s="57" t="str">
        <f t="shared" si="287"/>
        <v>-63.9838483623048-4140.62352091762i</v>
      </c>
      <c r="D1050" s="57" t="str">
        <f t="shared" si="288"/>
        <v>3.89999992065613-701.093559877655i</v>
      </c>
      <c r="E1050" s="57" t="str">
        <f t="shared" si="289"/>
        <v>162.464330249892-0.127485000070782i</v>
      </c>
      <c r="F1050" s="57" t="str">
        <f t="shared" si="290"/>
        <v>3.83983979376282-1462.07291729891i</v>
      </c>
      <c r="G1050" s="57" t="str">
        <f t="shared" si="291"/>
        <v>0.999999988000278-0.000109543239889279i</v>
      </c>
      <c r="H1050" s="57" t="str">
        <f t="shared" si="292"/>
        <v>165.004263245674+3.24775496394004i</v>
      </c>
      <c r="I1050" s="57" t="str">
        <f t="shared" si="293"/>
        <v>15.1829718172476-680.536225439012i</v>
      </c>
      <c r="K1050" s="57" t="str">
        <f t="shared" si="294"/>
        <v>0.0726972296783763-0.00147082666015076i</v>
      </c>
      <c r="L1050" s="57" t="str">
        <f t="shared" si="295"/>
        <v>0.000125-11.0512768537736i</v>
      </c>
      <c r="M1050" s="57" t="str">
        <f t="shared" si="296"/>
        <v>0.0015-5.32745443467626i</v>
      </c>
      <c r="N1050" s="57">
        <f t="shared" si="297"/>
        <v>89.114695481404439</v>
      </c>
      <c r="O1050" s="57">
        <f t="shared" si="298"/>
        <v>72.342351807848516</v>
      </c>
      <c r="P1050" s="371">
        <f t="shared" si="299"/>
        <v>72.342351807848516</v>
      </c>
      <c r="Q1050" s="371">
        <f t="shared" si="300"/>
        <v>-90.885304518595561</v>
      </c>
      <c r="R1050" s="12">
        <f t="shared" si="301"/>
        <v>89.114695481404439</v>
      </c>
      <c r="S1050" s="57">
        <f t="shared" si="302"/>
        <v>4.5401948749706413E-2</v>
      </c>
      <c r="T1050" s="12">
        <f t="shared" si="285"/>
        <v>72.342351807848516</v>
      </c>
    </row>
    <row r="1051" spans="1:20" x14ac:dyDescent="0.25">
      <c r="A1051" s="57">
        <f t="shared" si="286"/>
        <v>286.35287895922153</v>
      </c>
      <c r="B1051" s="12">
        <f t="shared" si="303"/>
        <v>45.574476154955299</v>
      </c>
      <c r="C1051" s="57" t="str">
        <f t="shared" si="287"/>
        <v>-63.9836090853931-4124.93793329852i</v>
      </c>
      <c r="D1051" s="57" t="str">
        <f t="shared" si="288"/>
        <v>3.89999992005199-698.439494036034i</v>
      </c>
      <c r="E1051" s="57" t="str">
        <f t="shared" si="289"/>
        <v>162.464290624787-0.127968498352477i</v>
      </c>
      <c r="F1051" s="57" t="str">
        <f t="shared" si="290"/>
        <v>3.83983979341199-1456.53807581366i</v>
      </c>
      <c r="G1051" s="57" t="str">
        <f t="shared" si="291"/>
        <v>0.999999987908907-0.00010995950419081i</v>
      </c>
      <c r="H1051" s="57" t="str">
        <f t="shared" si="292"/>
        <v>165.004295708458+3.26009668663475i</v>
      </c>
      <c r="I1051" s="57" t="str">
        <f t="shared" si="293"/>
        <v>15.1829732410602-677.959845526921i</v>
      </c>
      <c r="K1051" s="57" t="str">
        <f t="shared" si="294"/>
        <v>0.0726970010135205-0.00147641111283092i</v>
      </c>
      <c r="L1051" s="57" t="str">
        <f t="shared" si="295"/>
        <v>0.000125-11.0094409780569i</v>
      </c>
      <c r="M1051" s="57" t="str">
        <f t="shared" si="296"/>
        <v>0.0015-5.30728674504507i</v>
      </c>
      <c r="N1051" s="57">
        <f t="shared" si="297"/>
        <v>89.11133286291377</v>
      </c>
      <c r="O1051" s="57">
        <f t="shared" si="298"/>
        <v>72.309393168427462</v>
      </c>
      <c r="P1051" s="371">
        <f t="shared" si="299"/>
        <v>72.309393168427462</v>
      </c>
      <c r="Q1051" s="371">
        <f t="shared" si="300"/>
        <v>-90.88866713708623</v>
      </c>
      <c r="R1051" s="12">
        <f t="shared" si="301"/>
        <v>89.11133286291377</v>
      </c>
      <c r="S1051" s="57">
        <f t="shared" si="302"/>
        <v>4.5574476154955301E-2</v>
      </c>
      <c r="T1051" s="12">
        <f t="shared" si="285"/>
        <v>72.309393168427462</v>
      </c>
    </row>
    <row r="1052" spans="1:20" x14ac:dyDescent="0.25">
      <c r="A1052" s="57">
        <f t="shared" si="286"/>
        <v>287.44101989926656</v>
      </c>
      <c r="B1052" s="12">
        <f t="shared" si="303"/>
        <v>45.747659164344128</v>
      </c>
      <c r="C1052" s="57" t="str">
        <f t="shared" si="287"/>
        <v>-63.9833679883174-4109.31168437722i</v>
      </c>
      <c r="D1052" s="57" t="str">
        <f t="shared" si="288"/>
        <v>3.89999991944323-695.795475481019i</v>
      </c>
      <c r="E1052" s="57" t="str">
        <f t="shared" si="289"/>
        <v>162.464250698283-0.128453823124026i</v>
      </c>
      <c r="F1052" s="57" t="str">
        <f t="shared" si="290"/>
        <v>3.83983979305847-1451.02418711764i</v>
      </c>
      <c r="G1052" s="57" t="str">
        <f t="shared" si="291"/>
        <v>0.99999998781684-0.000110377350296573i</v>
      </c>
      <c r="H1052" s="57" t="str">
        <f t="shared" si="292"/>
        <v>165.004328418437+3.27248531078039i</v>
      </c>
      <c r="I1052" s="57" t="str">
        <f t="shared" si="293"/>
        <v>15.1829746757145-675.393218294819i</v>
      </c>
      <c r="K1052" s="57" t="str">
        <f t="shared" si="294"/>
        <v>0.0726967706089789-0.00148201673280776i</v>
      </c>
      <c r="L1052" s="57" t="str">
        <f t="shared" si="295"/>
        <v>0.000125-10.9677634768449i</v>
      </c>
      <c r="M1052" s="57" t="str">
        <f t="shared" si="296"/>
        <v>0.0015-5.28719540251553i</v>
      </c>
      <c r="N1052" s="57">
        <f t="shared" si="297"/>
        <v>89.107957484073438</v>
      </c>
      <c r="O1052" s="57">
        <f t="shared" si="298"/>
        <v>72.27643441627778</v>
      </c>
      <c r="P1052" s="371">
        <f t="shared" si="299"/>
        <v>72.27643441627778</v>
      </c>
      <c r="Q1052" s="371">
        <f t="shared" si="300"/>
        <v>-90.892042515926562</v>
      </c>
      <c r="R1052" s="12">
        <f t="shared" si="301"/>
        <v>89.107957484073438</v>
      </c>
      <c r="S1052" s="57">
        <f t="shared" si="302"/>
        <v>4.5747659164344132E-2</v>
      </c>
      <c r="T1052" s="12">
        <f t="shared" si="285"/>
        <v>72.27643441627778</v>
      </c>
    </row>
    <row r="1053" spans="1:20" x14ac:dyDescent="0.25">
      <c r="A1053" s="57">
        <f t="shared" si="286"/>
        <v>288.53329577488381</v>
      </c>
      <c r="B1053" s="12">
        <f t="shared" si="303"/>
        <v>45.921500269168639</v>
      </c>
      <c r="C1053" s="57" t="str">
        <f t="shared" si="287"/>
        <v>-63.9831250572457-4093.7445493657i</v>
      </c>
      <c r="D1053" s="57" t="str">
        <f t="shared" si="288"/>
        <v>3.89999991882984-693.161466177514i</v>
      </c>
      <c r="E1053" s="57" t="str">
        <f t="shared" si="289"/>
        <v>162.464210468087-0.128940981202634i</v>
      </c>
      <c r="F1053" s="57" t="str">
        <f t="shared" si="290"/>
        <v>3.83983979270226-1445.53117189169i</v>
      </c>
      <c r="G1053" s="57" t="str">
        <f t="shared" si="291"/>
        <v>0.999999987724073-0.000110796784217422i</v>
      </c>
      <c r="H1053" s="57" t="str">
        <f t="shared" si="292"/>
        <v>165.004361377492+3.28492101463578i</v>
      </c>
      <c r="I1053" s="57" t="str">
        <f t="shared" si="293"/>
        <v>15.1829761212932-672.836306820895i</v>
      </c>
      <c r="K1053" s="57" t="str">
        <f t="shared" si="294"/>
        <v>0.0726965384515272-0.00148764359990396i</v>
      </c>
      <c r="L1053" s="57" t="str">
        <f t="shared" si="295"/>
        <v>0.000125-10.9262437505927i</v>
      </c>
      <c r="M1053" s="57" t="str">
        <f t="shared" si="296"/>
        <v>0.0015-5.26718011806686i</v>
      </c>
      <c r="N1053" s="57">
        <f t="shared" si="297"/>
        <v>89.104569296595372</v>
      </c>
      <c r="O1053" s="57">
        <f t="shared" si="298"/>
        <v>72.243475550541817</v>
      </c>
      <c r="P1053" s="371">
        <f t="shared" si="299"/>
        <v>72.243475550541817</v>
      </c>
      <c r="Q1053" s="371">
        <f t="shared" si="300"/>
        <v>-90.895430703404628</v>
      </c>
      <c r="R1053" s="12">
        <f t="shared" si="301"/>
        <v>89.104569296595372</v>
      </c>
      <c r="S1053" s="57">
        <f t="shared" si="302"/>
        <v>4.5921500269168643E-2</v>
      </c>
      <c r="T1053" s="12">
        <f t="shared" si="285"/>
        <v>72.243475550541817</v>
      </c>
    </row>
    <row r="1054" spans="1:20" x14ac:dyDescent="0.25">
      <c r="A1054" s="57">
        <f t="shared" si="286"/>
        <v>289.62972229882837</v>
      </c>
      <c r="B1054" s="12">
        <f t="shared" si="303"/>
        <v>46.09600197019148</v>
      </c>
      <c r="C1054" s="57" t="str">
        <f t="shared" si="287"/>
        <v>-63.9828802782412-4078.2363043265i</v>
      </c>
      <c r="D1054" s="57" t="str">
        <f t="shared" si="288"/>
        <v>3.89999991821175-690.537428234413i</v>
      </c>
      <c r="E1054" s="57" t="str">
        <f t="shared" si="289"/>
        <v>162.464169931893-0.129429979429943i</v>
      </c>
      <c r="F1054" s="57" t="str">
        <f t="shared" si="290"/>
        <v>3.83983979234331-1440.05895111695i</v>
      </c>
      <c r="G1054" s="57" t="str">
        <f t="shared" si="291"/>
        <v>0.999999987630598-0.000111217811987052i</v>
      </c>
      <c r="H1054" s="57" t="str">
        <f t="shared" si="292"/>
        <v>165.004394587521+3.29740397713738i</v>
      </c>
      <c r="I1054" s="57" t="str">
        <f t="shared" si="293"/>
        <v>15.1829775778793-670.289074323128i</v>
      </c>
      <c r="K1054" s="57" t="str">
        <f t="shared" si="294"/>
        <v>0.0726963045278406-0.00149329179423851i</v>
      </c>
      <c r="L1054" s="57" t="str">
        <f t="shared" si="295"/>
        <v>0.000125-10.884881202025i</v>
      </c>
      <c r="M1054" s="57" t="str">
        <f t="shared" si="296"/>
        <v>0.0015-5.24724060377253i</v>
      </c>
      <c r="N1054" s="57">
        <f t="shared" si="297"/>
        <v>89.101168252010382</v>
      </c>
      <c r="O1054" s="57">
        <f t="shared" si="298"/>
        <v>72.21051657035575</v>
      </c>
      <c r="P1054" s="371">
        <f t="shared" si="299"/>
        <v>72.21051657035575</v>
      </c>
      <c r="Q1054" s="371">
        <f t="shared" si="300"/>
        <v>-90.898831747989618</v>
      </c>
      <c r="R1054" s="12">
        <f t="shared" si="301"/>
        <v>89.101168252010382</v>
      </c>
      <c r="S1054" s="57">
        <f t="shared" si="302"/>
        <v>4.609600197019148E-2</v>
      </c>
      <c r="T1054" s="12">
        <f t="shared" si="285"/>
        <v>72.21051657035575</v>
      </c>
    </row>
    <row r="1055" spans="1:20" x14ac:dyDescent="0.25">
      <c r="A1055" s="57">
        <f t="shared" si="286"/>
        <v>290.73031524356395</v>
      </c>
      <c r="B1055" s="12">
        <f t="shared" si="303"/>
        <v>46.271166777678211</v>
      </c>
      <c r="C1055" s="57" t="str">
        <f t="shared" si="287"/>
        <v>-63.982633637261-4062.78672616923i</v>
      </c>
      <c r="D1055" s="57" t="str">
        <f t="shared" si="288"/>
        <v>3.899999917589-687.923323904044i</v>
      </c>
      <c r="E1055" s="57" t="str">
        <f t="shared" si="289"/>
        <v>162.464129087377-0.12992082467222i</v>
      </c>
      <c r="F1055" s="57" t="str">
        <f t="shared" si="290"/>
        <v>3.83983979198167-1434.60744607368i</v>
      </c>
      <c r="G1055" s="57" t="str">
        <f t="shared" si="291"/>
        <v>0.999999987536412-0.000111640439662089i</v>
      </c>
      <c r="H1055" s="57" t="str">
        <f t="shared" si="292"/>
        <v>165.004428050435+3.30993437790209i</v>
      </c>
      <c r="I1055" s="57" t="str">
        <f t="shared" si="293"/>
        <v>15.1829790455568-667.751484158721i</v>
      </c>
      <c r="K1055" s="57" t="str">
        <f t="shared" si="294"/>
        <v>0.0726960688244936-0.00149896139622777i</v>
      </c>
      <c r="L1055" s="57" t="str">
        <f t="shared" si="295"/>
        <v>0.000125-10.8436752361277i</v>
      </c>
      <c r="M1055" s="57" t="str">
        <f t="shared" si="296"/>
        <v>0.0015-5.22737657279591i</v>
      </c>
      <c r="N1055" s="57">
        <f t="shared" si="297"/>
        <v>89.097754301667308</v>
      </c>
      <c r="O1055" s="57">
        <f t="shared" si="298"/>
        <v>72.17755747484901</v>
      </c>
      <c r="P1055" s="371">
        <f t="shared" si="299"/>
        <v>72.17755747484901</v>
      </c>
      <c r="Q1055" s="371">
        <f t="shared" si="300"/>
        <v>-90.902245698332692</v>
      </c>
      <c r="R1055" s="12">
        <f t="shared" si="301"/>
        <v>89.097754301667308</v>
      </c>
      <c r="S1055" s="57">
        <f t="shared" si="302"/>
        <v>4.6271166777678209E-2</v>
      </c>
      <c r="T1055" s="12">
        <f t="shared" si="285"/>
        <v>72.17755747484901</v>
      </c>
    </row>
    <row r="1056" spans="1:20" x14ac:dyDescent="0.25">
      <c r="A1056" s="57">
        <f t="shared" si="286"/>
        <v>291.83509044148951</v>
      </c>
      <c r="B1056" s="12">
        <f t="shared" si="303"/>
        <v>46.446997211433391</v>
      </c>
      <c r="C1056" s="57" t="str">
        <f t="shared" si="287"/>
        <v>-63.9823851201564-4047.39559264744i</v>
      </c>
      <c r="D1056" s="57" t="str">
        <f t="shared" si="288"/>
        <v>3.89999991696147-685.319115581642i</v>
      </c>
      <c r="E1056" s="57" t="str">
        <f t="shared" si="289"/>
        <v>162.464087932193-0.130413523820308i</v>
      </c>
      <c r="F1056" s="57" t="str">
        <f t="shared" si="290"/>
        <v>3.83983979161725-1429.17657834015i</v>
      </c>
      <c r="G1056" s="57" t="str">
        <f t="shared" si="291"/>
        <v>0.999999987441509-0.000112064673322169i</v>
      </c>
      <c r="H1056" s="57" t="str">
        <f t="shared" si="292"/>
        <v>165.004461768158+3.32251239722972i</v>
      </c>
      <c r="I1056" s="57" t="str">
        <f t="shared" si="293"/>
        <v>15.1829805244102-665.223499823579i</v>
      </c>
      <c r="K1056" s="57" t="str">
        <f t="shared" si="294"/>
        <v>0.0726958313279587-0.00150465248658655i</v>
      </c>
      <c r="L1056" s="57" t="str">
        <f t="shared" si="295"/>
        <v>0.000125-10.8026252601392i</v>
      </c>
      <c r="M1056" s="57" t="str">
        <f t="shared" si="296"/>
        <v>0.0015-5.20758773938624i</v>
      </c>
      <c r="N1056" s="57">
        <f t="shared" si="297"/>
        <v>89.094327396732524</v>
      </c>
      <c r="O1056" s="57">
        <f t="shared" si="298"/>
        <v>72.144598263144374</v>
      </c>
      <c r="P1056" s="371">
        <f t="shared" si="299"/>
        <v>72.144598263144374</v>
      </c>
      <c r="Q1056" s="371">
        <f t="shared" si="300"/>
        <v>-90.905672603267476</v>
      </c>
      <c r="R1056" s="12">
        <f t="shared" si="301"/>
        <v>89.094327396732524</v>
      </c>
      <c r="S1056" s="57">
        <f t="shared" si="302"/>
        <v>4.6446997211433388E-2</v>
      </c>
      <c r="T1056" s="12">
        <f t="shared" si="285"/>
        <v>72.144598263144374</v>
      </c>
    </row>
    <row r="1057" spans="1:20" x14ac:dyDescent="0.25">
      <c r="A1057" s="57">
        <f t="shared" si="286"/>
        <v>292.9440637851672</v>
      </c>
      <c r="B1057" s="12">
        <f t="shared" si="303"/>
        <v>46.623495800836842</v>
      </c>
      <c r="C1057" s="57" t="str">
        <f t="shared" si="287"/>
        <v>-63.9821347126696-4032.06268235554i</v>
      </c>
      <c r="D1057" s="57" t="str">
        <f t="shared" si="288"/>
        <v>3.89999991632919-682.724765804799i</v>
      </c>
      <c r="E1057" s="57" t="str">
        <f t="shared" si="289"/>
        <v>162.464046463984-0.130908083789804i</v>
      </c>
      <c r="F1057" s="57" t="str">
        <f t="shared" si="290"/>
        <v>3.83983979125006-1423.76626979152i</v>
      </c>
      <c r="G1057" s="57" t="str">
        <f t="shared" si="291"/>
        <v>0.999999987345883-0.000112490519070036i</v>
      </c>
      <c r="H1057" s="57" t="str">
        <f t="shared" si="292"/>
        <v>165.004495742633+3.33513821610558i</v>
      </c>
      <c r="I1057" s="57" t="str">
        <f t="shared" si="293"/>
        <v>15.1829820145245-662.705084951818i</v>
      </c>
      <c r="K1057" s="57" t="str">
        <f t="shared" si="294"/>
        <v>0.0726955920246052-0.00151036514632906i</v>
      </c>
      <c r="L1057" s="57" t="str">
        <f t="shared" si="295"/>
        <v>0.000125-10.7617306835417i</v>
      </c>
      <c r="M1057" s="57" t="str">
        <f t="shared" si="296"/>
        <v>0.0015-5.18787381887452i</v>
      </c>
      <c r="N1057" s="57">
        <f t="shared" si="297"/>
        <v>89.090887488189267</v>
      </c>
      <c r="O1057" s="57">
        <f t="shared" si="298"/>
        <v>72.111638934358211</v>
      </c>
      <c r="P1057" s="371">
        <f t="shared" si="299"/>
        <v>72.111638934358211</v>
      </c>
      <c r="Q1057" s="371">
        <f t="shared" si="300"/>
        <v>-90.909112511810733</v>
      </c>
      <c r="R1057" s="12">
        <f t="shared" si="301"/>
        <v>89.090887488189267</v>
      </c>
      <c r="S1057" s="57">
        <f t="shared" si="302"/>
        <v>4.6623495800836842E-2</v>
      </c>
      <c r="T1057" s="12">
        <f t="shared" si="285"/>
        <v>72.111638934358211</v>
      </c>
    </row>
    <row r="1058" spans="1:20" x14ac:dyDescent="0.25">
      <c r="A1058" s="57">
        <f t="shared" si="286"/>
        <v>294.05725122755081</v>
      </c>
      <c r="B1058" s="12">
        <f t="shared" si="303"/>
        <v>46.800665084880023</v>
      </c>
      <c r="C1058" s="57" t="str">
        <f t="shared" si="287"/>
        <v>-63.9818824004367-4016.78777472536i</v>
      </c>
      <c r="D1058" s="57" t="str">
        <f t="shared" si="288"/>
        <v>3.89999991569206-680.140237252917i</v>
      </c>
      <c r="E1058" s="57" t="str">
        <f t="shared" si="289"/>
        <v>162.46400468037-0.131404511521187i</v>
      </c>
      <c r="F1058" s="57" t="str">
        <f t="shared" si="290"/>
        <v>3.83983979088006-1418.37644259867i</v>
      </c>
      <c r="G1058" s="57" t="str">
        <f t="shared" si="291"/>
        <v>0.999999987249529-0.000112917983031623i</v>
      </c>
      <c r="H1058" s="57" t="str">
        <f t="shared" si="292"/>
        <v>165.004529975814+3.34781201620309i</v>
      </c>
      <c r="I1058" s="57" t="str">
        <f t="shared" si="293"/>
        <v>15.1829835159854-660.196203315181i</v>
      </c>
      <c r="K1058" s="57" t="str">
        <f t="shared" si="294"/>
        <v>0.0726953509006994-0.00151609945677007i</v>
      </c>
      <c r="L1058" s="57" t="str">
        <f t="shared" si="295"/>
        <v>0.000125-10.7209909180531i</v>
      </c>
      <c r="M1058" s="57" t="str">
        <f t="shared" si="296"/>
        <v>0.0015-5.16823452766938i</v>
      </c>
      <c r="N1058" s="57">
        <f t="shared" si="297"/>
        <v>89.08743452683683</v>
      </c>
      <c r="O1058" s="57">
        <f t="shared" si="298"/>
        <v>72.078679487599771</v>
      </c>
      <c r="P1058" s="371">
        <f t="shared" si="299"/>
        <v>72.078679487599771</v>
      </c>
      <c r="Q1058" s="371">
        <f t="shared" si="300"/>
        <v>-90.91256547316317</v>
      </c>
      <c r="R1058" s="12">
        <f t="shared" si="301"/>
        <v>89.08743452683683</v>
      </c>
      <c r="S1058" s="57">
        <f t="shared" si="302"/>
        <v>4.6800665084880025E-2</v>
      </c>
      <c r="T1058" s="12">
        <f t="shared" si="285"/>
        <v>72.078679487599771</v>
      </c>
    </row>
    <row r="1059" spans="1:20" x14ac:dyDescent="0.25">
      <c r="A1059" s="57">
        <f t="shared" si="286"/>
        <v>295.17466878221552</v>
      </c>
      <c r="B1059" s="12">
        <f t="shared" si="303"/>
        <v>46.97850761220257</v>
      </c>
      <c r="C1059" s="57" t="str">
        <f t="shared" si="287"/>
        <v>-63.9816281689856-4001.57065002332i</v>
      </c>
      <c r="D1059" s="57" t="str">
        <f t="shared" si="288"/>
        <v>3.89999991505011-677.565492746687i</v>
      </c>
      <c r="E1059" s="57" t="str">
        <f t="shared" si="289"/>
        <v>162.463962578957-0.131902813979723i</v>
      </c>
      <c r="F1059" s="57" t="str">
        <f t="shared" si="290"/>
        <v>3.83983979050726-1413.00701922713i</v>
      </c>
      <c r="G1059" s="57" t="str">
        <f t="shared" si="291"/>
        <v>0.999999987152441-0.000113347071356138i</v>
      </c>
      <c r="H1059" s="57" t="str">
        <f t="shared" si="292"/>
        <v>165.00456446967+3.36053397988657i</v>
      </c>
      <c r="I1059" s="57" t="str">
        <f t="shared" si="293"/>
        <v>15.1829850288794-657.696818822563i</v>
      </c>
      <c r="K1059" s="57" t="str">
        <f t="shared" si="294"/>
        <v>0.0726951079424039-0.00152185549952597i</v>
      </c>
      <c r="L1059" s="57" t="str">
        <f t="shared" si="295"/>
        <v>0.000125-10.6804053776182i</v>
      </c>
      <c r="M1059" s="57" t="str">
        <f t="shared" si="296"/>
        <v>0.0015-5.14866958325301i</v>
      </c>
      <c r="N1059" s="57">
        <f t="shared" si="297"/>
        <v>89.08396846329002</v>
      </c>
      <c r="O1059" s="57">
        <f t="shared" si="298"/>
        <v>72.045719921972022</v>
      </c>
      <c r="P1059" s="371">
        <f t="shared" si="299"/>
        <v>72.045719921972022</v>
      </c>
      <c r="Q1059" s="371">
        <f t="shared" si="300"/>
        <v>-90.91603153670998</v>
      </c>
      <c r="R1059" s="12">
        <f t="shared" si="301"/>
        <v>89.08396846329002</v>
      </c>
      <c r="S1059" s="57">
        <f t="shared" si="302"/>
        <v>4.6978507612202569E-2</v>
      </c>
      <c r="T1059" s="12">
        <f t="shared" si="285"/>
        <v>72.045719921972022</v>
      </c>
    </row>
    <row r="1060" spans="1:20" x14ac:dyDescent="0.25">
      <c r="A1060" s="57">
        <f t="shared" si="286"/>
        <v>296.29633252358798</v>
      </c>
      <c r="B1060" s="12">
        <f t="shared" si="303"/>
        <v>47.157025941128943</v>
      </c>
      <c r="C1060" s="57" t="str">
        <f t="shared" si="287"/>
        <v>-63.9813720037305-3986.41108934689i</v>
      </c>
      <c r="D1060" s="57" t="str">
        <f t="shared" si="288"/>
        <v>3.89999991440327-675.000495247547i</v>
      </c>
      <c r="E1060" s="57" t="str">
        <f t="shared" si="289"/>
        <v>162.463920157328-0.13240299815563i</v>
      </c>
      <c r="F1060" s="57" t="str">
        <f t="shared" si="290"/>
        <v>3.83983979013163-1407.65792243594i</v>
      </c>
      <c r="G1060" s="57" t="str">
        <f t="shared" si="291"/>
        <v>0.999999987054614-0.000113777790216161i</v>
      </c>
      <c r="H1060" s="57" t="str">
        <f t="shared" si="292"/>
        <v>165.004599226188+3.37330429021359i</v>
      </c>
      <c r="I1060" s="57" t="str">
        <f t="shared" si="293"/>
        <v>15.1829865532935-655.206895519483i</v>
      </c>
      <c r="K1060" s="57" t="str">
        <f t="shared" si="294"/>
        <v>0.0726948631357752-0.00152763335651573i</v>
      </c>
      <c r="L1060" s="57" t="str">
        <f t="shared" si="295"/>
        <v>0.000125-10.6399734784002i</v>
      </c>
      <c r="M1060" s="57" t="str">
        <f t="shared" si="296"/>
        <v>0.0015-5.12917870417713i</v>
      </c>
      <c r="N1060" s="57">
        <f t="shared" si="297"/>
        <v>89.080489247978463</v>
      </c>
      <c r="O1060" s="57">
        <f t="shared" si="298"/>
        <v>72.012760236570685</v>
      </c>
      <c r="P1060" s="371">
        <f t="shared" si="299"/>
        <v>72.012760236570685</v>
      </c>
      <c r="Q1060" s="371">
        <f t="shared" si="300"/>
        <v>-90.919510752021537</v>
      </c>
      <c r="R1060" s="12">
        <f t="shared" si="301"/>
        <v>89.080489247978463</v>
      </c>
      <c r="S1060" s="57">
        <f t="shared" si="302"/>
        <v>4.7157025941128944E-2</v>
      </c>
      <c r="T1060" s="12">
        <f t="shared" si="285"/>
        <v>72.012760236570685</v>
      </c>
    </row>
    <row r="1061" spans="1:20" x14ac:dyDescent="0.25">
      <c r="A1061" s="57">
        <f t="shared" si="286"/>
        <v>297.42225858717762</v>
      </c>
      <c r="B1061" s="12">
        <f t="shared" si="303"/>
        <v>47.336222639705234</v>
      </c>
      <c r="C1061" s="57" t="str">
        <f t="shared" si="287"/>
        <v>-63.9811138899805-3971.30887462177i</v>
      </c>
      <c r="D1061" s="57" t="str">
        <f t="shared" si="288"/>
        <v>3.8999999137515-672.445207857143i</v>
      </c>
      <c r="E1061" s="57" t="str">
        <f t="shared" si="289"/>
        <v>162.463877413053-0.13290507106428i</v>
      </c>
      <c r="F1061" s="57" t="str">
        <f t="shared" si="290"/>
        <v>3.83983978975313-1402.32907527655i</v>
      </c>
      <c r="G1061" s="57" t="str">
        <f t="shared" si="291"/>
        <v>0.999999986956043-0.000114210145807724i</v>
      </c>
      <c r="H1061" s="57" t="str">
        <f t="shared" si="292"/>
        <v>165.004634247366+3.38612313093778i</v>
      </c>
      <c r="I1061" s="57" t="str">
        <f t="shared" si="293"/>
        <v>15.1829880893154-652.726397587553i</v>
      </c>
      <c r="K1061" s="57" t="str">
        <f t="shared" si="294"/>
        <v>0.072694616466765-0.00153343310996207i</v>
      </c>
      <c r="L1061" s="57" t="str">
        <f t="shared" si="295"/>
        <v>0.000125-10.5996946387729i</v>
      </c>
      <c r="M1061" s="57" t="str">
        <f t="shared" si="296"/>
        <v>0.0015-5.10976161005891i</v>
      </c>
      <c r="N1061" s="57">
        <f t="shared" si="297"/>
        <v>89.076996831145848</v>
      </c>
      <c r="O1061" s="57">
        <f t="shared" si="298"/>
        <v>71.979800430484914</v>
      </c>
      <c r="P1061" s="371">
        <f t="shared" si="299"/>
        <v>71.979800430484914</v>
      </c>
      <c r="Q1061" s="371">
        <f t="shared" si="300"/>
        <v>-90.923003168854152</v>
      </c>
      <c r="R1061" s="12">
        <f t="shared" si="301"/>
        <v>89.076996831145848</v>
      </c>
      <c r="S1061" s="57">
        <f t="shared" si="302"/>
        <v>4.733622263970523E-2</v>
      </c>
      <c r="T1061" s="12">
        <f t="shared" si="285"/>
        <v>71.979800430484914</v>
      </c>
    </row>
    <row r="1062" spans="1:20" x14ac:dyDescent="0.25">
      <c r="A1062" s="57">
        <f t="shared" si="286"/>
        <v>298.5524631698089</v>
      </c>
      <c r="B1062" s="12">
        <f t="shared" si="303"/>
        <v>47.516100285736115</v>
      </c>
      <c r="C1062" s="57" t="str">
        <f t="shared" si="287"/>
        <v>-63.9808538129266-3956.26378859849i</v>
      </c>
      <c r="D1062" s="57" t="str">
        <f t="shared" si="288"/>
        <v>3.89999991309478-669.899593816813i</v>
      </c>
      <c r="E1062" s="57" t="str">
        <f t="shared" si="289"/>
        <v>162.463834343678-0.133409039745974i</v>
      </c>
      <c r="F1062" s="57" t="str">
        <f t="shared" si="290"/>
        <v>3.83983978937176-1397.0204010917i</v>
      </c>
      <c r="G1062" s="57" t="str">
        <f t="shared" si="291"/>
        <v>0.99999998685672-0.000114644144350407i</v>
      </c>
      <c r="H1062" s="57" t="str">
        <f t="shared" si="292"/>
        <v>165.004669535222+3.39899068651153i</v>
      </c>
      <c r="I1062" s="57" t="str">
        <f t="shared" si="293"/>
        <v>15.1829896370335-650.255289343985i</v>
      </c>
      <c r="K1062" s="57" t="str">
        <f t="shared" si="294"/>
        <v>0.0726943679212178-0.00153925484239246i</v>
      </c>
      <c r="L1062" s="57" t="str">
        <f t="shared" si="295"/>
        <v>0.000125-10.5595682793115i</v>
      </c>
      <c r="M1062" s="57" t="str">
        <f t="shared" si="296"/>
        <v>0.0015-5.09041802157693i</v>
      </c>
      <c r="N1062" s="57">
        <f t="shared" si="297"/>
        <v>89.073491162849379</v>
      </c>
      <c r="O1062" s="57">
        <f t="shared" si="298"/>
        <v>71.94684050279669</v>
      </c>
      <c r="P1062" s="371">
        <f t="shared" si="299"/>
        <v>71.94684050279669</v>
      </c>
      <c r="Q1062" s="371">
        <f t="shared" si="300"/>
        <v>-90.926508837150621</v>
      </c>
      <c r="R1062" s="12">
        <f t="shared" si="301"/>
        <v>89.073491162849379</v>
      </c>
      <c r="S1062" s="57">
        <f t="shared" si="302"/>
        <v>4.7516100285736114E-2</v>
      </c>
      <c r="T1062" s="12">
        <f t="shared" si="285"/>
        <v>71.94684050279669</v>
      </c>
    </row>
    <row r="1063" spans="1:20" x14ac:dyDescent="0.25">
      <c r="A1063" s="57">
        <f t="shared" si="286"/>
        <v>299.68696252985421</v>
      </c>
      <c r="B1063" s="12">
        <f t="shared" si="303"/>
        <v>47.696661466821915</v>
      </c>
      <c r="C1063" s="57" t="str">
        <f t="shared" si="287"/>
        <v>-63.9805917576544-3941.2756148495i</v>
      </c>
      <c r="D1063" s="57" t="str">
        <f t="shared" si="288"/>
        <v>3.89999991243305-667.363616507041i</v>
      </c>
      <c r="E1063" s="57" t="str">
        <f t="shared" si="289"/>
        <v>162.463790946734-0.133914911266356i</v>
      </c>
      <c r="F1063" s="57" t="str">
        <f t="shared" si="290"/>
        <v>3.83983978898748-1391.73182351434i</v>
      </c>
      <c r="G1063" s="57" t="str">
        <f t="shared" si="291"/>
        <v>0.999999986756641-0.000115079792087421i</v>
      </c>
      <c r="H1063" s="57" t="str">
        <f t="shared" si="292"/>
        <v>165.004705091785+3.41190714208851i</v>
      </c>
      <c r="I1063" s="57" t="str">
        <f t="shared" si="293"/>
        <v>15.1829911965371-647.793535241056i</v>
      </c>
      <c r="K1063" s="57" t="str">
        <f t="shared" si="294"/>
        <v>0.0726941174848712-0.00154509863664027i</v>
      </c>
      <c r="L1063" s="57" t="str">
        <f t="shared" si="295"/>
        <v>0.000125-10.5195938227849i</v>
      </c>
      <c r="M1063" s="57" t="str">
        <f t="shared" si="296"/>
        <v>0.0015-5.07114766046715i</v>
      </c>
      <c r="N1063" s="57">
        <f t="shared" si="297"/>
        <v>89.069972192958971</v>
      </c>
      <c r="O1063" s="57">
        <f t="shared" si="298"/>
        <v>71.913880452581196</v>
      </c>
      <c r="P1063" s="371">
        <f t="shared" si="299"/>
        <v>71.913880452581196</v>
      </c>
      <c r="Q1063" s="371">
        <f t="shared" si="300"/>
        <v>-90.930027807041029</v>
      </c>
      <c r="R1063" s="12">
        <f t="shared" si="301"/>
        <v>89.069972192958971</v>
      </c>
      <c r="S1063" s="57">
        <f t="shared" si="302"/>
        <v>4.7696661466821916E-2</v>
      </c>
      <c r="T1063" s="12">
        <f t="shared" si="285"/>
        <v>71.913880452581196</v>
      </c>
    </row>
    <row r="1064" spans="1:20" x14ac:dyDescent="0.25">
      <c r="A1064" s="57">
        <f t="shared" si="286"/>
        <v>300.82577298746764</v>
      </c>
      <c r="B1064" s="12">
        <f t="shared" si="303"/>
        <v>47.877908780395842</v>
      </c>
      <c r="C1064" s="57" t="str">
        <f t="shared" si="287"/>
        <v>-63.9803277091328-3926.34413776596i</v>
      </c>
      <c r="D1064" s="57" t="str">
        <f t="shared" si="288"/>
        <v>3.89999991176625-664.83723944694i</v>
      </c>
      <c r="E1064" s="57" t="str">
        <f t="shared" si="289"/>
        <v>162.463747219735-0.134422692716302i</v>
      </c>
      <c r="F1064" s="57" t="str">
        <f t="shared" si="290"/>
        <v>3.83983978860024-1386.4632664665i</v>
      </c>
      <c r="G1064" s="57" t="str">
        <f t="shared" si="291"/>
        <v>0.9999999866558-0.000115517095285705i</v>
      </c>
      <c r="H1064" s="57" t="str">
        <f t="shared" si="292"/>
        <v>165.004740919101+3.42487268352637i</v>
      </c>
      <c r="I1064" s="57" t="str">
        <f t="shared" si="293"/>
        <v>15.1829927679156-645.341099865601i</v>
      </c>
      <c r="K1064" s="57" t="str">
        <f t="shared" si="294"/>
        <v>0.0726938651433542-0.00155096457584572i</v>
      </c>
      <c r="L1064" s="57" t="str">
        <f t="shared" si="295"/>
        <v>0.000125-10.4797706941472i</v>
      </c>
      <c r="M1064" s="57" t="str">
        <f t="shared" si="296"/>
        <v>0.0015-5.05195024951897i</v>
      </c>
      <c r="N1064" s="57">
        <f t="shared" si="297"/>
        <v>89.066439871156675</v>
      </c>
      <c r="O1064" s="57">
        <f t="shared" si="298"/>
        <v>71.880920278906629</v>
      </c>
      <c r="P1064" s="371">
        <f t="shared" si="299"/>
        <v>71.880920278906629</v>
      </c>
      <c r="Q1064" s="371">
        <f t="shared" si="300"/>
        <v>-90.933560128843325</v>
      </c>
      <c r="R1064" s="12">
        <f t="shared" si="301"/>
        <v>89.066439871156675</v>
      </c>
      <c r="S1064" s="57">
        <f t="shared" si="302"/>
        <v>4.7877908780395842E-2</v>
      </c>
      <c r="T1064" s="12">
        <f t="shared" si="285"/>
        <v>71.880920278906629</v>
      </c>
    </row>
    <row r="1065" spans="1:20" x14ac:dyDescent="0.25">
      <c r="A1065" s="57">
        <f t="shared" si="286"/>
        <v>301.96891092482002</v>
      </c>
      <c r="B1065" s="12">
        <f t="shared" si="303"/>
        <v>48.059844833761346</v>
      </c>
      <c r="C1065" s="57" t="str">
        <f t="shared" si="287"/>
        <v>-63.9800616522158-3911.46914255458i</v>
      </c>
      <c r="D1065" s="57" t="str">
        <f t="shared" si="288"/>
        <v>3.89999991109441-662.320426293733i</v>
      </c>
      <c r="E1065" s="57" t="str">
        <f t="shared" si="289"/>
        <v>162.46370316017-0.134932391211972i</v>
      </c>
      <c r="F1065" s="57" t="str">
        <f t="shared" si="290"/>
        <v>3.83983978821009-1381.21465415821i</v>
      </c>
      <c r="G1065" s="57" t="str">
        <f t="shared" si="291"/>
        <v>0.999999986554192-0.000115956060236008i</v>
      </c>
      <c r="H1065" s="57" t="str">
        <f t="shared" si="292"/>
        <v>165.004777019232+3.43788749738953i</v>
      </c>
      <c r="I1065" s="57" t="str">
        <f t="shared" si="293"/>
        <v>15.1829943512596-642.897947938513i</v>
      </c>
      <c r="K1065" s="57" t="str">
        <f t="shared" si="294"/>
        <v>0.0726936108821871-0.00155685274345708i</v>
      </c>
      <c r="L1065" s="57" t="str">
        <f t="shared" si="295"/>
        <v>0.000125-10.4400983205292i</v>
      </c>
      <c r="M1065" s="57" t="str">
        <f t="shared" si="296"/>
        <v>0.0015-5.03282551257119i</v>
      </c>
      <c r="N1065" s="57">
        <f t="shared" si="297"/>
        <v>89.062894146935875</v>
      </c>
      <c r="O1065" s="57">
        <f t="shared" si="298"/>
        <v>71.847959980833892</v>
      </c>
      <c r="P1065" s="371">
        <f t="shared" si="299"/>
        <v>71.847959980833892</v>
      </c>
      <c r="Q1065" s="371">
        <f t="shared" si="300"/>
        <v>-90.937105853064125</v>
      </c>
      <c r="R1065" s="12">
        <f t="shared" si="301"/>
        <v>89.062894146935875</v>
      </c>
      <c r="S1065" s="57">
        <f t="shared" si="302"/>
        <v>4.8059844833761349E-2</v>
      </c>
      <c r="T1065" s="12">
        <f t="shared" si="285"/>
        <v>71.847959980833892</v>
      </c>
    </row>
    <row r="1066" spans="1:20" x14ac:dyDescent="0.25">
      <c r="A1066" s="57">
        <f t="shared" si="286"/>
        <v>303.11639278633436</v>
      </c>
      <c r="B1066" s="12">
        <f t="shared" si="303"/>
        <v>48.242472244129644</v>
      </c>
      <c r="C1066" s="57" t="str">
        <f t="shared" si="287"/>
        <v>-63.9797935716454-3896.65041523465i</v>
      </c>
      <c r="D1066" s="57" t="str">
        <f t="shared" si="288"/>
        <v>3.89999991041746-659.813140842215i</v>
      </c>
      <c r="E1066" s="57" t="str">
        <f t="shared" si="289"/>
        <v>162.463658765515-0.135444013895065i</v>
      </c>
      <c r="F1066" s="57" t="str">
        <f t="shared" si="290"/>
        <v>3.83983978781697-1375.98591108643i</v>
      </c>
      <c r="G1066" s="57" t="str">
        <f t="shared" si="291"/>
        <v>0.99999998645181-0.000116396693252987i</v>
      </c>
      <c r="H1066" s="57" t="str">
        <f t="shared" si="292"/>
        <v>165.004813394255+3.45095177095167i</v>
      </c>
      <c r="I1066" s="57" t="str">
        <f t="shared" si="293"/>
        <v>15.1829959466601-640.464044314233i</v>
      </c>
      <c r="K1066" s="57" t="str">
        <f t="shared" si="294"/>
        <v>0.0726933546867801-0.00156276322323166i</v>
      </c>
      <c r="L1066" s="57" t="str">
        <f t="shared" si="295"/>
        <v>0.000125-10.4005761312305i</v>
      </c>
      <c r="M1066" s="57" t="str">
        <f t="shared" si="296"/>
        <v>0.0015-5.01377317450807i</v>
      </c>
      <c r="N1066" s="57">
        <f t="shared" si="297"/>
        <v>89.059334969600727</v>
      </c>
      <c r="O1066" s="57">
        <f t="shared" si="298"/>
        <v>71.814999557416968</v>
      </c>
      <c r="P1066" s="371">
        <f t="shared" si="299"/>
        <v>71.814999557416968</v>
      </c>
      <c r="Q1066" s="371">
        <f t="shared" si="300"/>
        <v>-90.940665030399273</v>
      </c>
      <c r="R1066" s="12">
        <f t="shared" si="301"/>
        <v>89.059334969600727</v>
      </c>
      <c r="S1066" s="57">
        <f t="shared" si="302"/>
        <v>4.8242472244129642E-2</v>
      </c>
      <c r="T1066" s="12">
        <f t="shared" si="285"/>
        <v>71.814999557416968</v>
      </c>
    </row>
    <row r="1067" spans="1:20" x14ac:dyDescent="0.25">
      <c r="A1067" s="57">
        <f t="shared" si="286"/>
        <v>304.26823507892249</v>
      </c>
      <c r="B1067" s="12">
        <f t="shared" si="303"/>
        <v>48.425793638657339</v>
      </c>
      <c r="C1067" s="57" t="str">
        <f t="shared" si="287"/>
        <v>-63.9795234520454-3881.88774263485i</v>
      </c>
      <c r="D1067" s="57" t="str">
        <f t="shared" si="288"/>
        <v>3.89999990973533-657.315347024243i</v>
      </c>
      <c r="E1067" s="57" t="str">
        <f t="shared" si="289"/>
        <v>162.463614033224-0.135957567932688i</v>
      </c>
      <c r="F1067" s="57" t="str">
        <f t="shared" si="290"/>
        <v>3.83983978742084-1370.77696203394i</v>
      </c>
      <c r="G1067" s="57" t="str">
        <f t="shared" si="291"/>
        <v>0.999999986348648-0.000116839000675296i</v>
      </c>
      <c r="H1067" s="57" t="str">
        <f t="shared" si="292"/>
        <v>165.004850046266+3.46406569219871i</v>
      </c>
      <c r="I1067" s="57" t="str">
        <f t="shared" si="293"/>
        <v>15.1829975542092-638.039353980253i</v>
      </c>
      <c r="K1067" s="57" t="str">
        <f t="shared" si="294"/>
        <v>0.0726930965424322-0.00156869609923694i</v>
      </c>
      <c r="L1067" s="57" t="str">
        <f t="shared" si="295"/>
        <v>0.000125-10.3612035577112i</v>
      </c>
      <c r="M1067" s="57" t="str">
        <f t="shared" si="296"/>
        <v>0.0015-4.9947929612553i</v>
      </c>
      <c r="N1067" s="57">
        <f t="shared" si="297"/>
        <v>89.055762288265385</v>
      </c>
      <c r="O1067" s="57">
        <f t="shared" si="298"/>
        <v>71.782039007702451</v>
      </c>
      <c r="P1067" s="371">
        <f t="shared" si="299"/>
        <v>71.782039007702451</v>
      </c>
      <c r="Q1067" s="371">
        <f t="shared" si="300"/>
        <v>-90.944237711734615</v>
      </c>
      <c r="R1067" s="12">
        <f t="shared" si="301"/>
        <v>89.055762288265385</v>
      </c>
      <c r="S1067" s="57">
        <f t="shared" si="302"/>
        <v>4.8425793638657337E-2</v>
      </c>
      <c r="T1067" s="12">
        <f t="shared" si="285"/>
        <v>71.782039007702451</v>
      </c>
    </row>
    <row r="1068" spans="1:20" x14ac:dyDescent="0.25">
      <c r="A1068" s="57">
        <f t="shared" si="286"/>
        <v>305.42445437222239</v>
      </c>
      <c r="B1068" s="12">
        <f t="shared" si="303"/>
        <v>48.60981165448424</v>
      </c>
      <c r="C1068" s="57" t="str">
        <f t="shared" si="287"/>
        <v>-63.9792512779249-3867.18091239034i</v>
      </c>
      <c r="D1068" s="57" t="str">
        <f t="shared" si="288"/>
        <v>3.89999990904801-654.827008908214i</v>
      </c>
      <c r="E1068" s="57" t="str">
        <f t="shared" si="289"/>
        <v>162.463568960734-0.136473060517539i</v>
      </c>
      <c r="F1068" s="57" t="str">
        <f t="shared" si="290"/>
        <v>3.8398397870217-1365.58773206824i</v>
      </c>
      <c r="G1068" s="57" t="str">
        <f t="shared" si="291"/>
        <v>0.9999999862447-0.00011728298886567i</v>
      </c>
      <c r="H1068" s="57" t="str">
        <f t="shared" si="292"/>
        <v>165.004886977372+3.47722944983125i</v>
      </c>
      <c r="I1068" s="57" t="str">
        <f t="shared" si="293"/>
        <v>15.182999173999-635.623842056571i</v>
      </c>
      <c r="K1068" s="57" t="str">
        <f t="shared" si="294"/>
        <v>0.072692836434332-0.00157465145585167i</v>
      </c>
      <c r="L1068" s="57" t="str">
        <f t="shared" si="295"/>
        <v>0.000125-10.3219800335836i</v>
      </c>
      <c r="M1068" s="57" t="str">
        <f t="shared" si="296"/>
        <v>0.0015-4.97588459977616i</v>
      </c>
      <c r="N1068" s="57">
        <f t="shared" si="297"/>
        <v>89.052176051853309</v>
      </c>
      <c r="O1068" s="57">
        <f t="shared" si="298"/>
        <v>71.749078330730015</v>
      </c>
      <c r="P1068" s="371">
        <f t="shared" si="299"/>
        <v>71.749078330730015</v>
      </c>
      <c r="Q1068" s="371">
        <f t="shared" si="300"/>
        <v>-90.947823948146691</v>
      </c>
      <c r="R1068" s="12">
        <f t="shared" si="301"/>
        <v>89.052176051853309</v>
      </c>
      <c r="S1068" s="57">
        <f t="shared" si="302"/>
        <v>4.860981165448424E-2</v>
      </c>
      <c r="T1068" s="12">
        <f t="shared" ref="T1068:T1131" si="304">P1068</f>
        <v>71.749078330730015</v>
      </c>
    </row>
    <row r="1069" spans="1:20" x14ac:dyDescent="0.25">
      <c r="A1069" s="57">
        <f t="shared" ref="A1069:A1132" si="305">2*PI()*B1069</f>
        <v>306.5850672988368</v>
      </c>
      <c r="B1069" s="12">
        <f t="shared" si="303"/>
        <v>48.794528938771279</v>
      </c>
      <c r="C1069" s="57" t="str">
        <f t="shared" ref="C1069:C1132" si="306">IMPRODUCT(D1069,E1069,$C$40,,K1069,$C$41)</f>
        <v>-63.9789770336756-3852.52971293948i</v>
      </c>
      <c r="D1069" s="57" t="str">
        <f t="shared" ref="D1069:D1132" si="307">IMDIV(IMPRODUCT($C$37,$C$38,COMPLEX(1,A1069/$C$38)),IMSUM(-1*A1069*A1069/$C$39,COMPLEX(0,1*A1069)))</f>
        <v>3.89999990835547-652.348090698549i</v>
      </c>
      <c r="E1069" s="57" t="str">
        <f t="shared" ref="E1069:E1132" si="308">IMDIV(IMPRODUCT(IMSUM(F1069,G1069),$C$29,H1069),IMSUM(1,I1069))</f>
        <v>162.463523545458-0.13699049886808i</v>
      </c>
      <c r="F1069" s="57" t="str">
        <f t="shared" ref="F1069:F1132" si="309">IMDIV(IMPRODUCT($C$14,$C$15,COMPLEX(1,A1069/$C$15)),IMSUM(-1*A1069*A1069/$C$16,COMPLEX(0,A1069)))</f>
        <v>3.83983978661952-1360.41814654053i</v>
      </c>
      <c r="G1069" s="57" t="str">
        <f t="shared" ref="G1069:G1132" si="310">IMDIV(1,COMPLEX(1,A1069*$C$9*$C$10))</f>
        <v>0.999999986139962-0.000117728664211029i</v>
      </c>
      <c r="H1069" s="57" t="str">
        <f t="shared" ref="H1069:H1132" si="311">IMDIV($C$3,IMSUM(K1069,COMPLEX(0,$C$28*A1069)))</f>
        <v>165.004924189698+3.49044323326741i</v>
      </c>
      <c r="I1069" s="57" t="str">
        <f t="shared" ref="I1069:I1132" si="312">IMPRODUCT(F1069,$C$29,H1069,$C$31)</f>
        <v>15.183000806123-633.217473795241i</v>
      </c>
      <c r="K1069" s="57" t="str">
        <f t="shared" ref="K1069:K1132" si="313">IF($C$26&lt;=0,IMDIV(1,IMSUM(IMDIV(1,L1069),1/$C$18)),IMDIV(1,IMSUM(IMDIV(1,L1069),1/$C$18,IMDIV(1,M1069))))</f>
        <v>0.0726925743475554-0.00158062937776692i</v>
      </c>
      <c r="L1069" s="57" t="str">
        <f t="shared" ref="L1069:L1132" si="314">IMSUM($C$21/$C$22,IMDIV(1,COMPLEX(0,$C$20*$C$22*A1069)))</f>
        <v>0.000125-10.2829049946041i</v>
      </c>
      <c r="M1069" s="57" t="str">
        <f t="shared" ref="M1069:M1132" si="315">IMSUM($C$25/$C$26,IMDIV(1,COMPLEX(0,$C$24*$C$26*A1069)))</f>
        <v>0.0015-4.95704781806749i</v>
      </c>
      <c r="N1069" s="57">
        <f t="shared" ref="N1069:N1132" si="316">ABS(R1069)</f>
        <v>89.048576209096623</v>
      </c>
      <c r="O1069" s="57">
        <f t="shared" ref="O1069:O1132" si="317">ABS(P1069)</f>
        <v>71.716117525531644</v>
      </c>
      <c r="P1069" s="371">
        <f t="shared" ref="P1069:P1132" si="318">20*LOG10(IMABS(C1069))</f>
        <v>71.716117525531644</v>
      </c>
      <c r="Q1069" s="371">
        <f t="shared" ref="Q1069:Q1132" si="319">IMARGUMENT(C1069)*180/PI()</f>
        <v>-90.951423790903377</v>
      </c>
      <c r="R1069" s="12">
        <f t="shared" ref="R1069:R1132" si="320">IF(Q1069&lt;0,Q1069+180,Q1069-180)</f>
        <v>89.048576209096623</v>
      </c>
      <c r="S1069" s="57">
        <f t="shared" ref="S1069:S1132" si="321">B1069/1000</f>
        <v>4.879452893877128E-2</v>
      </c>
      <c r="T1069" s="12">
        <f t="shared" si="304"/>
        <v>71.716117525531644</v>
      </c>
    </row>
    <row r="1070" spans="1:20" x14ac:dyDescent="0.25">
      <c r="A1070" s="57">
        <f t="shared" si="305"/>
        <v>307.75009055457247</v>
      </c>
      <c r="B1070" s="12">
        <f t="shared" ref="B1070:B1133" si="322">B1069*(1+B$42)</f>
        <v>48.979948148738615</v>
      </c>
      <c r="C1070" s="57" t="str">
        <f t="shared" si="306"/>
        <v>-63.9787007035691-3837.93393352099i</v>
      </c>
      <c r="D1070" s="57" t="str">
        <f t="shared" si="307"/>
        <v>3.89999990765764-649.87855673518i</v>
      </c>
      <c r="E1070" s="57" t="str">
        <f t="shared" si="308"/>
        <v>162.463477784793-0.13750989022832i</v>
      </c>
      <c r="F1070" s="57" t="str">
        <f t="shared" si="309"/>
        <v>3.83983978621427-1355.26813108459i</v>
      </c>
      <c r="G1070" s="57" t="str">
        <f t="shared" si="310"/>
        <v>0.999999986034425-0.00011817603312256i</v>
      </c>
      <c r="H1070" s="57" t="str">
        <f t="shared" si="311"/>
        <v>165.004961685386+3.50370723264564i</v>
      </c>
      <c r="I1070" s="57" t="str">
        <f t="shared" si="312"/>
        <v>15.1830024506752-630.820214579854i</v>
      </c>
      <c r="K1070" s="57" t="str">
        <f t="shared" si="313"/>
        <v>0.0726923102670648-0.0015866299499872i</v>
      </c>
      <c r="L1070" s="57" t="str">
        <f t="shared" si="314"/>
        <v>0.000125-10.2439778786651i</v>
      </c>
      <c r="M1070" s="57" t="str">
        <f t="shared" si="315"/>
        <v>0.0015-4.93828234515589i</v>
      </c>
      <c r="N1070" s="57">
        <f t="shared" si="316"/>
        <v>89.044962708535422</v>
      </c>
      <c r="O1070" s="57">
        <f t="shared" si="317"/>
        <v>71.68315659113226</v>
      </c>
      <c r="P1070" s="371">
        <f t="shared" si="318"/>
        <v>71.68315659113226</v>
      </c>
      <c r="Q1070" s="371">
        <f t="shared" si="319"/>
        <v>-90.955037291464578</v>
      </c>
      <c r="R1070" s="12">
        <f t="shared" si="320"/>
        <v>89.044962708535422</v>
      </c>
      <c r="S1070" s="57">
        <f t="shared" si="321"/>
        <v>4.8979948148738614E-2</v>
      </c>
      <c r="T1070" s="12">
        <f t="shared" si="304"/>
        <v>71.68315659113226</v>
      </c>
    </row>
    <row r="1071" spans="1:20" x14ac:dyDescent="0.25">
      <c r="A1071" s="57">
        <f t="shared" si="305"/>
        <v>308.91954089867983</v>
      </c>
      <c r="B1071" s="12">
        <f t="shared" si="322"/>
        <v>49.16607195170382</v>
      </c>
      <c r="C1071" s="57" t="str">
        <f t="shared" si="306"/>
        <v>-63.9784222717573-3823.39336417078i</v>
      </c>
      <c r="D1071" s="57" t="str">
        <f t="shared" si="307"/>
        <v>3.8999999069545-647.418371493027i</v>
      </c>
      <c r="E1071" s="57" t="str">
        <f t="shared" si="308"/>
        <v>162.463431676116-0.138031241868262i</v>
      </c>
      <c r="F1071" s="57" t="str">
        <f t="shared" si="309"/>
        <v>3.83983978580594-1350.13761161571i</v>
      </c>
      <c r="G1071" s="57" t="str">
        <f t="shared" si="310"/>
        <v>0.999999985928085-0.000118625102035811i</v>
      </c>
      <c r="H1071" s="57" t="str">
        <f t="shared" si="311"/>
        <v>165.004999466595+3.51702163882721i</v>
      </c>
      <c r="I1071" s="57" t="str">
        <f t="shared" si="312"/>
        <v>15.1830041077498-628.432029925029i</v>
      </c>
      <c r="K1071" s="57" t="str">
        <f t="shared" si="313"/>
        <v>0.0726920441777084-0.00159265325783148i</v>
      </c>
      <c r="L1071" s="57" t="str">
        <f t="shared" si="314"/>
        <v>0.000125-10.2051981257872i</v>
      </c>
      <c r="M1071" s="57" t="str">
        <f t="shared" si="315"/>
        <v>0.0015-4.91958791109375i</v>
      </c>
      <c r="N1071" s="57">
        <f t="shared" si="316"/>
        <v>89.041335498517</v>
      </c>
      <c r="O1071" s="57">
        <f t="shared" si="317"/>
        <v>71.650195526549169</v>
      </c>
      <c r="P1071" s="371">
        <f t="shared" si="318"/>
        <v>71.650195526549169</v>
      </c>
      <c r="Q1071" s="371">
        <f t="shared" si="319"/>
        <v>-90.958664501483</v>
      </c>
      <c r="R1071" s="12">
        <f t="shared" si="320"/>
        <v>89.041335498517</v>
      </c>
      <c r="S1071" s="57">
        <f t="shared" si="321"/>
        <v>4.9166071951703819E-2</v>
      </c>
      <c r="T1071" s="12">
        <f t="shared" si="304"/>
        <v>71.650195526549169</v>
      </c>
    </row>
    <row r="1072" spans="1:20" x14ac:dyDescent="0.25">
      <c r="A1072" s="57">
        <f t="shared" si="305"/>
        <v>310.09343515409483</v>
      </c>
      <c r="B1072" s="12">
        <f t="shared" si="322"/>
        <v>49.352903025120298</v>
      </c>
      <c r="C1072" s="57" t="str">
        <f t="shared" si="306"/>
        <v>-63.9781417222764-3808.90779571909i</v>
      </c>
      <c r="D1072" s="57" t="str">
        <f t="shared" si="307"/>
        <v>3.89999990624601-644.967499581503i</v>
      </c>
      <c r="E1072" s="57" t="str">
        <f t="shared" si="308"/>
        <v>162.463385216786-0.138554561083735i</v>
      </c>
      <c r="F1072" s="57" t="str">
        <f t="shared" si="309"/>
        <v>3.8398397853945-1345.02651432964i</v>
      </c>
      <c r="G1072" s="57" t="str">
        <f t="shared" si="310"/>
        <v>0.999999985820935-0.000119075877410787i</v>
      </c>
      <c r="H1072" s="57" t="str">
        <f t="shared" si="311"/>
        <v>165.005037535499+3.53038664339937i</v>
      </c>
      <c r="I1072" s="57" t="str">
        <f t="shared" si="312"/>
        <v>15.1830057774426-626.052885475926i</v>
      </c>
      <c r="K1072" s="57" t="str">
        <f t="shared" si="313"/>
        <v>0.0726917760642195-0.00159869938693443i</v>
      </c>
      <c r="L1072" s="57" t="str">
        <f t="shared" si="314"/>
        <v>0.000125-10.1665651781103i</v>
      </c>
      <c r="M1072" s="57" t="str">
        <f t="shared" si="315"/>
        <v>0.0015-4.90096424695532i</v>
      </c>
      <c r="N1072" s="57">
        <f t="shared" si="316"/>
        <v>89.0376945271952</v>
      </c>
      <c r="O1072" s="57">
        <f t="shared" si="317"/>
        <v>71.617234330792499</v>
      </c>
      <c r="P1072" s="371">
        <f t="shared" si="318"/>
        <v>71.617234330792499</v>
      </c>
      <c r="Q1072" s="371">
        <f t="shared" si="319"/>
        <v>-90.9623054728048</v>
      </c>
      <c r="R1072" s="12">
        <f t="shared" si="320"/>
        <v>89.0376945271952</v>
      </c>
      <c r="S1072" s="57">
        <f t="shared" si="321"/>
        <v>4.9352903025120298E-2</v>
      </c>
      <c r="T1072" s="12">
        <f t="shared" si="304"/>
        <v>71.617234330792499</v>
      </c>
    </row>
    <row r="1073" spans="1:20" x14ac:dyDescent="0.25">
      <c r="A1073" s="57">
        <f t="shared" si="305"/>
        <v>311.27179020768034</v>
      </c>
      <c r="B1073" s="12">
        <f t="shared" si="322"/>
        <v>49.540444056615755</v>
      </c>
      <c r="C1073" s="57" t="str">
        <f t="shared" si="306"/>
        <v>-63.9778590390373-3794.47701978726i</v>
      </c>
      <c r="D1073" s="57" t="str">
        <f t="shared" si="307"/>
        <v>3.89999990553213-642.525905743993i</v>
      </c>
      <c r="E1073" s="57" t="str">
        <f t="shared" si="308"/>
        <v>162.463338404135-0.139079855196532i</v>
      </c>
      <c r="F1073" s="57" t="str">
        <f t="shared" si="309"/>
        <v>3.83983978497993-1339.93476570155i</v>
      </c>
      <c r="G1073" s="57" t="str">
        <f t="shared" si="310"/>
        <v>0.99999998571297-0.000119528365732044i</v>
      </c>
      <c r="H1073" s="57" t="str">
        <f t="shared" si="311"/>
        <v>165.005075894286+3.54380243867761i</v>
      </c>
      <c r="I1073" s="57" t="str">
        <f t="shared" si="312"/>
        <v>15.1830074598495-623.682747007753i</v>
      </c>
      <c r="K1073" s="57" t="str">
        <f t="shared" si="313"/>
        <v>0.072691505911217-0.00160476842324743i</v>
      </c>
      <c r="L1073" s="57" t="str">
        <f t="shared" si="314"/>
        <v>0.000125-10.1280784798868i</v>
      </c>
      <c r="M1073" s="57" t="str">
        <f t="shared" si="315"/>
        <v>0.0015-4.88241108483294i</v>
      </c>
      <c r="N1073" s="57">
        <f t="shared" si="316"/>
        <v>89.034039742529671</v>
      </c>
      <c r="O1073" s="57">
        <f t="shared" si="317"/>
        <v>71.584273002864535</v>
      </c>
      <c r="P1073" s="371">
        <f t="shared" si="318"/>
        <v>71.584273002864535</v>
      </c>
      <c r="Q1073" s="371">
        <f t="shared" si="319"/>
        <v>-90.965960257470329</v>
      </c>
      <c r="R1073" s="12">
        <f t="shared" si="320"/>
        <v>89.034039742529671</v>
      </c>
      <c r="S1073" s="57">
        <f t="shared" si="321"/>
        <v>4.9540444056615757E-2</v>
      </c>
      <c r="T1073" s="12">
        <f t="shared" si="304"/>
        <v>71.584273002864535</v>
      </c>
    </row>
    <row r="1074" spans="1:20" x14ac:dyDescent="0.25">
      <c r="A1074" s="57">
        <f t="shared" si="305"/>
        <v>312.45462301046956</v>
      </c>
      <c r="B1074" s="12">
        <f t="shared" si="322"/>
        <v>49.728697744030896</v>
      </c>
      <c r="C1074" s="57" t="str">
        <f t="shared" si="306"/>
        <v>-63.97757420583-3780.1008287849i</v>
      </c>
      <c r="D1074" s="57" t="str">
        <f t="shared" si="307"/>
        <v>3.89999990481281-640.093554857346i</v>
      </c>
      <c r="E1074" s="57" t="str">
        <f t="shared" si="308"/>
        <v>162.463291235482-0.139607131554547i</v>
      </c>
      <c r="F1074" s="57" t="str">
        <f t="shared" si="309"/>
        <v>3.8398397845622-1334.8622924849i</v>
      </c>
      <c r="G1074" s="57" t="str">
        <f t="shared" si="310"/>
        <v>0.999999985604182-0.000119982573508773i</v>
      </c>
      <c r="H1074" s="57" t="str">
        <f t="shared" si="311"/>
        <v>165.005114545166+3.5572692177089i</v>
      </c>
      <c r="I1074" s="57" t="str">
        <f t="shared" si="312"/>
        <v>15.1830091550672-621.321580425267i</v>
      </c>
      <c r="K1074" s="57" t="str">
        <f t="shared" si="313"/>
        <v>0.0726912337032009-0.00161086045303963i</v>
      </c>
      <c r="L1074" s="57" t="str">
        <f t="shared" si="314"/>
        <v>0.000125-10.0897374774724i</v>
      </c>
      <c r="M1074" s="57" t="str">
        <f t="shared" si="315"/>
        <v>0.0015-4.86392815783318i</v>
      </c>
      <c r="N1074" s="57">
        <f t="shared" si="316"/>
        <v>89.030371092285293</v>
      </c>
      <c r="O1074" s="57">
        <f t="shared" si="317"/>
        <v>71.551311541760128</v>
      </c>
      <c r="P1074" s="371">
        <f t="shared" si="318"/>
        <v>71.551311541760128</v>
      </c>
      <c r="Q1074" s="371">
        <f t="shared" si="319"/>
        <v>-90.969628907714707</v>
      </c>
      <c r="R1074" s="12">
        <f t="shared" si="320"/>
        <v>89.030371092285293</v>
      </c>
      <c r="S1074" s="57">
        <f t="shared" si="321"/>
        <v>4.9728697744030895E-2</v>
      </c>
      <c r="T1074" s="12">
        <f t="shared" si="304"/>
        <v>71.551311541760128</v>
      </c>
    </row>
    <row r="1075" spans="1:20" x14ac:dyDescent="0.25">
      <c r="A1075" s="57">
        <f t="shared" si="305"/>
        <v>313.64195057790937</v>
      </c>
      <c r="B1075" s="12">
        <f t="shared" si="322"/>
        <v>49.917666795458217</v>
      </c>
      <c r="C1075" s="57" t="str">
        <f t="shared" si="306"/>
        <v>-63.9772872063221-3765.77901590688i</v>
      </c>
      <c r="D1075" s="57" t="str">
        <f t="shared" si="307"/>
        <v>3.89999990408802-637.670411931384i</v>
      </c>
      <c r="E1075" s="57" t="str">
        <f t="shared" si="308"/>
        <v>162.463243708122-0.140136397531706i</v>
      </c>
      <c r="F1075" s="57" t="str">
        <f t="shared" si="309"/>
        <v>3.83983978414131-1329.80902171048i</v>
      </c>
      <c r="G1075" s="57" t="str">
        <f t="shared" si="310"/>
        <v>0.999999985494566-0.000120438507274904i</v>
      </c>
      <c r="H1075" s="57" t="str">
        <f t="shared" si="311"/>
        <v>165.005153490364+3.57078717427421i</v>
      </c>
      <c r="I1075" s="57" t="str">
        <f t="shared" si="312"/>
        <v>15.1830108631936-618.969351762308i</v>
      </c>
      <c r="K1075" s="57" t="str">
        <f t="shared" si="313"/>
        <v>0.0726909594245551-0.00161697556289918i</v>
      </c>
      <c r="L1075" s="57" t="str">
        <f t="shared" si="314"/>
        <v>0.000125-10.051541619319i</v>
      </c>
      <c r="M1075" s="57" t="str">
        <f t="shared" si="315"/>
        <v>0.0015-4.84551520007291i</v>
      </c>
      <c r="N1075" s="57">
        <f t="shared" si="316"/>
        <v>89.026688524031286</v>
      </c>
      <c r="O1075" s="57">
        <f t="shared" si="317"/>
        <v>71.518349946466543</v>
      </c>
      <c r="P1075" s="371">
        <f t="shared" si="318"/>
        <v>71.518349946466543</v>
      </c>
      <c r="Q1075" s="371">
        <f t="shared" si="319"/>
        <v>-90.973311475968714</v>
      </c>
      <c r="R1075" s="12">
        <f t="shared" si="320"/>
        <v>89.026688524031286</v>
      </c>
      <c r="S1075" s="57">
        <f t="shared" si="321"/>
        <v>4.991766679545822E-2</v>
      </c>
      <c r="T1075" s="12">
        <f t="shared" si="304"/>
        <v>71.518349946466543</v>
      </c>
    </row>
    <row r="1076" spans="1:20" x14ac:dyDescent="0.25">
      <c r="A1076" s="57">
        <f t="shared" si="305"/>
        <v>314.83378999010546</v>
      </c>
      <c r="B1076" s="12">
        <f t="shared" si="322"/>
        <v>50.107353929280961</v>
      </c>
      <c r="C1076" s="57" t="str">
        <f t="shared" si="306"/>
        <v>-63.9769980240587-3751.51137513035i</v>
      </c>
      <c r="D1076" s="57" t="str">
        <f t="shared" si="307"/>
        <v>3.89999990335769-635.256442108377i</v>
      </c>
      <c r="E1076" s="57" t="str">
        <f t="shared" si="308"/>
        <v>162.463195819333-0.140667660528282i</v>
      </c>
      <c r="F1076" s="57" t="str">
        <f t="shared" si="309"/>
        <v>3.83983978371718-1324.77488068529i</v>
      </c>
      <c r="G1076" s="57" t="str">
        <f t="shared" si="310"/>
        <v>0.999999985384115-0.000120896173589196i</v>
      </c>
      <c r="H1076" s="57" t="str">
        <f t="shared" si="311"/>
        <v>165.005192732119+3.58435650289133i</v>
      </c>
      <c r="I1076" s="57" t="str">
        <f t="shared" si="312"/>
        <v>15.1830125843268-616.626027181266i</v>
      </c>
      <c r="K1076" s="57" t="str">
        <f t="shared" si="313"/>
        <v>0.0726906830595449-0.00162311383973424i</v>
      </c>
      <c r="L1076" s="57" t="str">
        <f t="shared" si="314"/>
        <v>0.000125-10.0134903559663i</v>
      </c>
      <c r="M1076" s="57" t="str">
        <f t="shared" si="315"/>
        <v>0.0015-4.82717194667555i</v>
      </c>
      <c r="N1076" s="57">
        <f t="shared" si="316"/>
        <v>89.022991985140607</v>
      </c>
      <c r="O1076" s="57">
        <f t="shared" si="317"/>
        <v>71.485388215963397</v>
      </c>
      <c r="P1076" s="371">
        <f t="shared" si="318"/>
        <v>71.485388215963397</v>
      </c>
      <c r="Q1076" s="371">
        <f t="shared" si="319"/>
        <v>-90.977008014859393</v>
      </c>
      <c r="R1076" s="12">
        <f t="shared" si="320"/>
        <v>89.022991985140607</v>
      </c>
      <c r="S1076" s="57">
        <f t="shared" si="321"/>
        <v>5.0107353929280958E-2</v>
      </c>
      <c r="T1076" s="12">
        <f t="shared" si="304"/>
        <v>71.485388215963397</v>
      </c>
    </row>
    <row r="1077" spans="1:20" x14ac:dyDescent="0.25">
      <c r="A1077" s="57">
        <f t="shared" si="305"/>
        <v>316.03015839206785</v>
      </c>
      <c r="B1077" s="12">
        <f t="shared" si="322"/>
        <v>50.297761874212227</v>
      </c>
      <c r="C1077" s="57" t="str">
        <f t="shared" si="306"/>
        <v>-63.9767066424571-3737.29770121165i</v>
      </c>
      <c r="D1077" s="57" t="str">
        <f t="shared" si="307"/>
        <v>3.89999990262181-632.85161066256i</v>
      </c>
      <c r="E1077" s="57" t="str">
        <f t="shared" si="308"/>
        <v>162.463147566368-0.141200927970726i</v>
      </c>
      <c r="F1077" s="57" t="str">
        <f t="shared" si="309"/>
        <v>3.83983978328983-1319.75979699151i</v>
      </c>
      <c r="G1077" s="57" t="str">
        <f t="shared" si="310"/>
        <v>0.999999985272823-0.000121355579035329i</v>
      </c>
      <c r="H1077" s="57" t="str">
        <f t="shared" si="311"/>
        <v>165.005232272691+3.59797739881771i</v>
      </c>
      <c r="I1077" s="57" t="str">
        <f t="shared" si="312"/>
        <v>15.1830143185657-614.291572972631i</v>
      </c>
      <c r="K1077" s="57" t="str">
        <f t="shared" si="313"/>
        <v>0.0726904045923158-0.00162927537077413i</v>
      </c>
      <c r="L1077" s="57" t="str">
        <f t="shared" si="314"/>
        <v>0.000125-9.97558314003414i</v>
      </c>
      <c r="M1077" s="57" t="str">
        <f t="shared" si="315"/>
        <v>0.0015-4.80889813376722i</v>
      </c>
      <c r="N1077" s="57">
        <f t="shared" si="316"/>
        <v>89.019281422789248</v>
      </c>
      <c r="O1077" s="57">
        <f t="shared" si="317"/>
        <v>71.452426349222293</v>
      </c>
      <c r="P1077" s="371">
        <f t="shared" si="318"/>
        <v>71.452426349222293</v>
      </c>
      <c r="Q1077" s="371">
        <f t="shared" si="319"/>
        <v>-90.980718577210752</v>
      </c>
      <c r="R1077" s="12">
        <f t="shared" si="320"/>
        <v>89.019281422789248</v>
      </c>
      <c r="S1077" s="57">
        <f t="shared" si="321"/>
        <v>5.0297761874212227E-2</v>
      </c>
      <c r="T1077" s="12">
        <f t="shared" si="304"/>
        <v>71.452426349222293</v>
      </c>
    </row>
    <row r="1078" spans="1:20" x14ac:dyDescent="0.25">
      <c r="A1078" s="57">
        <f t="shared" si="305"/>
        <v>317.2310729939577</v>
      </c>
      <c r="B1078" s="12">
        <f t="shared" si="322"/>
        <v>50.488893369334235</v>
      </c>
      <c r="C1078" s="57" t="str">
        <f t="shared" si="306"/>
        <v>-63.9764130448108-3723.13778968357i</v>
      </c>
      <c r="D1078" s="57" t="str">
        <f t="shared" si="307"/>
        <v>3.89999990188033-630.455882999626i</v>
      </c>
      <c r="E1078" s="57" t="str">
        <f t="shared" si="308"/>
        <v>162.463098946461-0.141736207311892i</v>
      </c>
      <c r="F1078" s="57" t="str">
        <f t="shared" si="309"/>
        <v>3.83983978285924-1314.76369848548i</v>
      </c>
      <c r="G1078" s="57" t="str">
        <f t="shared" si="310"/>
        <v>0.999999985160684-0.000121816730222003i</v>
      </c>
      <c r="H1078" s="57" t="str">
        <f t="shared" si="311"/>
        <v>165.005272114354+3.61165005805335i</v>
      </c>
      <c r="I1078" s="57" t="str">
        <f t="shared" si="312"/>
        <v>15.1830160660102-611.965955554492i</v>
      </c>
      <c r="K1078" s="57" t="str">
        <f t="shared" si="313"/>
        <v>0.0726901240068936-0.00163546024357046i</v>
      </c>
      <c r="L1078" s="57" t="str">
        <f t="shared" si="314"/>
        <v>0.000125-9.93781942621457i</v>
      </c>
      <c r="M1078" s="57" t="str">
        <f t="shared" si="315"/>
        <v>0.0015-4.79069349847303i</v>
      </c>
      <c r="N1078" s="57">
        <f t="shared" si="316"/>
        <v>89.015556783955446</v>
      </c>
      <c r="O1078" s="57">
        <f t="shared" si="317"/>
        <v>71.419464345207302</v>
      </c>
      <c r="P1078" s="371">
        <f t="shared" si="318"/>
        <v>71.419464345207302</v>
      </c>
      <c r="Q1078" s="371">
        <f t="shared" si="319"/>
        <v>-90.984443216044554</v>
      </c>
      <c r="R1078" s="12">
        <f t="shared" si="320"/>
        <v>89.015556783955446</v>
      </c>
      <c r="S1078" s="57">
        <f t="shared" si="321"/>
        <v>5.0488893369334237E-2</v>
      </c>
      <c r="T1078" s="12">
        <f t="shared" si="304"/>
        <v>71.419464345207302</v>
      </c>
    </row>
    <row r="1079" spans="1:20" x14ac:dyDescent="0.25">
      <c r="A1079" s="57">
        <f t="shared" si="305"/>
        <v>318.43655107133475</v>
      </c>
      <c r="B1079" s="12">
        <f t="shared" si="322"/>
        <v>50.680751164137703</v>
      </c>
      <c r="C1079" s="57" t="str">
        <f t="shared" si="306"/>
        <v>-63.9761172142875-3709.03143685227i</v>
      </c>
      <c r="D1079" s="57" t="str">
        <f t="shared" si="307"/>
        <v>3.89999990113321-628.06922465623i</v>
      </c>
      <c r="E1079" s="57" t="str">
        <f t="shared" si="308"/>
        <v>162.463049956826-0.142273506031141i</v>
      </c>
      <c r="F1079" s="57" t="str">
        <f t="shared" si="309"/>
        <v>3.83983978242537-1309.78651329666i</v>
      </c>
      <c r="G1079" s="57" t="str">
        <f t="shared" si="310"/>
        <v>0.999999985047691-0.00012227963378303i</v>
      </c>
      <c r="H1079" s="57" t="str">
        <f t="shared" si="311"/>
        <v>165.005312259402+3.62537467734345i</v>
      </c>
      <c r="I1079" s="57" t="str">
        <f t="shared" si="312"/>
        <v>15.1830178267609-609.649141472072i</v>
      </c>
      <c r="K1079" s="57" t="str">
        <f t="shared" si="313"/>
        <v>0.0726898412871826-0.00164166854599821i</v>
      </c>
      <c r="L1079" s="57" t="str">
        <f t="shared" si="314"/>
        <v>0.000125-9.90019867126377i</v>
      </c>
      <c r="M1079" s="57" t="str">
        <f t="shared" si="315"/>
        <v>0.0015-4.77255777891316i</v>
      </c>
      <c r="N1079" s="57">
        <f t="shared" si="316"/>
        <v>89.011818015419053</v>
      </c>
      <c r="O1079" s="57">
        <f t="shared" si="317"/>
        <v>71.386502202874496</v>
      </c>
      <c r="P1079" s="371">
        <f t="shared" si="318"/>
        <v>71.386502202874496</v>
      </c>
      <c r="Q1079" s="371">
        <f t="shared" si="319"/>
        <v>-90.988181984580947</v>
      </c>
      <c r="R1079" s="12">
        <f t="shared" si="320"/>
        <v>89.011818015419053</v>
      </c>
      <c r="S1079" s="57">
        <f t="shared" si="321"/>
        <v>5.0680751164137706E-2</v>
      </c>
      <c r="T1079" s="12">
        <f t="shared" si="304"/>
        <v>71.386502202874496</v>
      </c>
    </row>
    <row r="1080" spans="1:20" x14ac:dyDescent="0.25">
      <c r="A1080" s="57">
        <f t="shared" si="305"/>
        <v>319.64660996540579</v>
      </c>
      <c r="B1080" s="12">
        <f t="shared" si="322"/>
        <v>50.873338018561427</v>
      </c>
      <c r="C1080" s="57" t="str">
        <f t="shared" si="306"/>
        <v>-63.975819133926-3694.97843979439i</v>
      </c>
      <c r="D1080" s="57" t="str">
        <f t="shared" si="307"/>
        <v>3.89999990038038-625.691601299488i</v>
      </c>
      <c r="E1080" s="57" t="str">
        <f t="shared" si="308"/>
        <v>162.463000594656-0.142812831634261i</v>
      </c>
      <c r="F1080" s="57" t="str">
        <f t="shared" si="309"/>
        <v>3.83983978198818-1304.82816982656i</v>
      </c>
      <c r="G1080" s="57" t="str">
        <f t="shared" si="310"/>
        <v>0.999999984933837-0.00012274429637743i</v>
      </c>
      <c r="H1080" s="57" t="str">
        <f t="shared" si="311"/>
        <v>165.005352710146+3.63915145418148i</v>
      </c>
      <c r="I1080" s="57" t="str">
        <f t="shared" si="312"/>
        <v>15.1830196009192-607.34109739722i</v>
      </c>
      <c r="K1080" s="57" t="str">
        <f t="shared" si="313"/>
        <v>0.0726895564169651-0.0016479003662569i</v>
      </c>
      <c r="L1080" s="57" t="str">
        <f t="shared" si="314"/>
        <v>0.000125-9.86272033399453i</v>
      </c>
      <c r="M1080" s="57" t="str">
        <f t="shared" si="315"/>
        <v>0.0015-4.7544907141992i</v>
      </c>
      <c r="N1080" s="57">
        <f t="shared" si="316"/>
        <v>89.008065063760725</v>
      </c>
      <c r="O1080" s="57">
        <f t="shared" si="317"/>
        <v>71.353539921172086</v>
      </c>
      <c r="P1080" s="371">
        <f t="shared" si="318"/>
        <v>71.353539921172086</v>
      </c>
      <c r="Q1080" s="371">
        <f t="shared" si="319"/>
        <v>-90.991934936239275</v>
      </c>
      <c r="R1080" s="12">
        <f t="shared" si="320"/>
        <v>89.008065063760725</v>
      </c>
      <c r="S1080" s="57">
        <f t="shared" si="321"/>
        <v>5.0873338018561427E-2</v>
      </c>
      <c r="T1080" s="12">
        <f t="shared" si="304"/>
        <v>71.353539921172086</v>
      </c>
    </row>
    <row r="1081" spans="1:20" x14ac:dyDescent="0.25">
      <c r="A1081" s="57">
        <f t="shared" si="305"/>
        <v>320.86126708327436</v>
      </c>
      <c r="B1081" s="12">
        <f t="shared" si="322"/>
        <v>51.06665670303196</v>
      </c>
      <c r="C1081" s="57" t="str">
        <f t="shared" si="306"/>
        <v>-63.9755187866354-3680.97859635407i</v>
      </c>
      <c r="D1081" s="57" t="str">
        <f t="shared" si="307"/>
        <v>3.89999989962186-623.322978726491i</v>
      </c>
      <c r="E1081" s="57" t="str">
        <f t="shared" si="308"/>
        <v>162.462950857119-0.143354191653696i</v>
      </c>
      <c r="F1081" s="57" t="str">
        <f t="shared" si="309"/>
        <v>3.83983978154769-1299.88859674775i</v>
      </c>
      <c r="G1081" s="57" t="str">
        <f t="shared" si="310"/>
        <v>0.999999984819117-0.000123210724689529i</v>
      </c>
      <c r="H1081" s="57" t="str">
        <f t="shared" si="311"/>
        <v>165.005393468912+3.65298058681181i</v>
      </c>
      <c r="I1081" s="57" t="str">
        <f t="shared" si="312"/>
        <v>15.1830213885871-605.041790127942i</v>
      </c>
      <c r="K1081" s="57" t="str">
        <f t="shared" si="313"/>
        <v>0.0726892693799005-0.00165415579287168i</v>
      </c>
      <c r="L1081" s="57" t="str">
        <f t="shared" si="314"/>
        <v>0.000125-9.8253838752685i</v>
      </c>
      <c r="M1081" s="57" t="str">
        <f t="shared" si="315"/>
        <v>0.0015-4.73649204443035i</v>
      </c>
      <c r="N1081" s="57">
        <f t="shared" si="316"/>
        <v>89.004297875361317</v>
      </c>
      <c r="O1081" s="57">
        <f t="shared" si="317"/>
        <v>71.320577499040141</v>
      </c>
      <c r="P1081" s="371">
        <f t="shared" si="318"/>
        <v>71.320577499040141</v>
      </c>
      <c r="Q1081" s="371">
        <f t="shared" si="319"/>
        <v>-90.995702124638683</v>
      </c>
      <c r="R1081" s="12">
        <f t="shared" si="320"/>
        <v>89.004297875361317</v>
      </c>
      <c r="S1081" s="57">
        <f t="shared" si="321"/>
        <v>5.1066656703031961E-2</v>
      </c>
      <c r="T1081" s="12">
        <f t="shared" si="304"/>
        <v>71.320577499040141</v>
      </c>
    </row>
    <row r="1082" spans="1:20" x14ac:dyDescent="0.25">
      <c r="A1082" s="57">
        <f t="shared" si="305"/>
        <v>322.08053989819075</v>
      </c>
      <c r="B1082" s="12">
        <f t="shared" si="322"/>
        <v>51.260709998503479</v>
      </c>
      <c r="C1082" s="57" t="str">
        <f t="shared" si="306"/>
        <v>-63.9752161552004-3667.03170514023i</v>
      </c>
      <c r="D1082" s="57" t="str">
        <f t="shared" si="307"/>
        <v>3.89999989885751-620.963322863806i</v>
      </c>
      <c r="E1082" s="57" t="str">
        <f t="shared" si="308"/>
        <v>162.462900741369-0.143897593648644i</v>
      </c>
      <c r="F1082" s="57" t="str">
        <f t="shared" si="309"/>
        <v>3.83983978110381-1294.9677230028i</v>
      </c>
      <c r="G1082" s="57" t="str">
        <f t="shared" si="310"/>
        <v>0.999999984703523-0.000123678925429053i</v>
      </c>
      <c r="H1082" s="57" t="str">
        <f t="shared" si="311"/>
        <v>165.005434538047+3.66686227423265i</v>
      </c>
      <c r="I1082" s="57" t="str">
        <f t="shared" si="312"/>
        <v>15.1830231898674-602.751186587932i</v>
      </c>
      <c r="K1082" s="57" t="str">
        <f t="shared" si="313"/>
        <v>0.0726889801595246-0.00166043491469448i</v>
      </c>
      <c r="L1082" s="57" t="str">
        <f t="shared" si="314"/>
        <v>0.000125-9.78818875798819i</v>
      </c>
      <c r="M1082" s="57" t="str">
        <f t="shared" si="315"/>
        <v>0.0015-4.71856151068975i</v>
      </c>
      <c r="N1082" s="57">
        <f t="shared" si="316"/>
        <v>89.000516396401011</v>
      </c>
      <c r="O1082" s="57">
        <f t="shared" si="317"/>
        <v>71.287614935411</v>
      </c>
      <c r="P1082" s="371">
        <f t="shared" si="318"/>
        <v>71.287614935411</v>
      </c>
      <c r="Q1082" s="371">
        <f t="shared" si="319"/>
        <v>-90.999483603598989</v>
      </c>
      <c r="R1082" s="12">
        <f t="shared" si="320"/>
        <v>89.000516396401011</v>
      </c>
      <c r="S1082" s="57">
        <f t="shared" si="321"/>
        <v>5.1260709998503476E-2</v>
      </c>
      <c r="T1082" s="12">
        <f t="shared" si="304"/>
        <v>71.287614935411</v>
      </c>
    </row>
    <row r="1083" spans="1:20" x14ac:dyDescent="0.25">
      <c r="A1083" s="57">
        <f t="shared" si="305"/>
        <v>323.30444594980389</v>
      </c>
      <c r="B1083" s="12">
        <f t="shared" si="322"/>
        <v>51.455500696497793</v>
      </c>
      <c r="C1083" s="57" t="str">
        <f t="shared" si="306"/>
        <v>-63.9749112222681-3653.13756552337i</v>
      </c>
      <c r="D1083" s="57" t="str">
        <f t="shared" si="307"/>
        <v>3.89999989808739-618.612599766994i</v>
      </c>
      <c r="E1083" s="57" t="str">
        <f t="shared" si="308"/>
        <v>162.46285024453-0.144443045204927i</v>
      </c>
      <c r="F1083" s="57" t="str">
        <f t="shared" si="309"/>
        <v>3.83983978065659-1290.0654778033i</v>
      </c>
      <c r="G1083" s="57" t="str">
        <f t="shared" si="310"/>
        <v>0.999999984587049-0.000124148905331224i</v>
      </c>
      <c r="H1083" s="57" t="str">
        <f t="shared" si="311"/>
        <v>165.005475919915+3.68079671619904i</v>
      </c>
      <c r="I1083" s="57" t="str">
        <f t="shared" si="312"/>
        <v>15.183025004864-600.469253826094i</v>
      </c>
      <c r="K1083" s="57" t="str">
        <f t="shared" si="313"/>
        <v>0.0726886887392473-0.00166673782090512i</v>
      </c>
      <c r="L1083" s="57" t="str">
        <f t="shared" si="314"/>
        <v>0.000125-9.75113444708922i</v>
      </c>
      <c r="M1083" s="57" t="str">
        <f t="shared" si="315"/>
        <v>0.0015-4.70069885504059i</v>
      </c>
      <c r="N1083" s="57">
        <f t="shared" si="316"/>
        <v>88.996720572858777</v>
      </c>
      <c r="O1083" s="57">
        <f t="shared" si="317"/>
        <v>71.254652229208475</v>
      </c>
      <c r="P1083" s="371">
        <f t="shared" si="318"/>
        <v>71.254652229208475</v>
      </c>
      <c r="Q1083" s="371">
        <f t="shared" si="319"/>
        <v>-91.003279427141223</v>
      </c>
      <c r="R1083" s="12">
        <f t="shared" si="320"/>
        <v>88.996720572858777</v>
      </c>
      <c r="S1083" s="57">
        <f t="shared" si="321"/>
        <v>5.1455500696497791E-2</v>
      </c>
      <c r="T1083" s="12">
        <f t="shared" si="304"/>
        <v>71.254652229208475</v>
      </c>
    </row>
    <row r="1084" spans="1:20" x14ac:dyDescent="0.25">
      <c r="A1084" s="57">
        <f t="shared" si="305"/>
        <v>324.5330028444132</v>
      </c>
      <c r="B1084" s="12">
        <f t="shared" si="322"/>
        <v>51.651031599144488</v>
      </c>
      <c r="C1084" s="57" t="str">
        <f t="shared" si="306"/>
        <v>-63.9746039703593-3639.29597763296i</v>
      </c>
      <c r="D1084" s="57" t="str">
        <f t="shared" si="307"/>
        <v>3.89999989731137-616.270775620114i</v>
      </c>
      <c r="E1084" s="57" t="str">
        <f t="shared" si="308"/>
        <v>162.462799363708-0.144990553935296i</v>
      </c>
      <c r="F1084" s="57" t="str">
        <f t="shared" si="309"/>
        <v>3.83983978020592-1285.18179062881i</v>
      </c>
      <c r="G1084" s="57" t="str">
        <f t="shared" si="310"/>
        <v>0.999999984469688-0.000124620671156857i</v>
      </c>
      <c r="H1084" s="57" t="str">
        <f t="shared" si="311"/>
        <v>165.005517616896+3.69478411322548i</v>
      </c>
      <c r="I1084" s="57" t="str">
        <f t="shared" si="312"/>
        <v>15.1830268336811-598.195959016056i</v>
      </c>
      <c r="K1084" s="57" t="str">
        <f t="shared" si="313"/>
        <v>0.0726883951023544-0.00167306460101249i</v>
      </c>
      <c r="L1084" s="57" t="str">
        <f t="shared" si="314"/>
        <v>0.000125-9.714220409533i</v>
      </c>
      <c r="M1084" s="57" t="str">
        <f t="shared" si="315"/>
        <v>0.0015-4.6829038205226i</v>
      </c>
      <c r="N1084" s="57">
        <f t="shared" si="316"/>
        <v>88.992910350511437</v>
      </c>
      <c r="O1084" s="57">
        <f t="shared" si="317"/>
        <v>71.221689379348462</v>
      </c>
      <c r="P1084" s="371">
        <f t="shared" si="318"/>
        <v>71.221689379348462</v>
      </c>
      <c r="Q1084" s="371">
        <f t="shared" si="319"/>
        <v>-91.007089649488563</v>
      </c>
      <c r="R1084" s="12">
        <f t="shared" si="320"/>
        <v>88.992910350511437</v>
      </c>
      <c r="S1084" s="57">
        <f t="shared" si="321"/>
        <v>5.1651031599144491E-2</v>
      </c>
      <c r="T1084" s="12">
        <f t="shared" si="304"/>
        <v>71.221689379348462</v>
      </c>
    </row>
    <row r="1085" spans="1:20" x14ac:dyDescent="0.25">
      <c r="A1085" s="57">
        <f t="shared" si="305"/>
        <v>325.76622825522196</v>
      </c>
      <c r="B1085" s="12">
        <f t="shared" si="322"/>
        <v>51.847305519221237</v>
      </c>
      <c r="C1085" s="57" t="str">
        <f t="shared" si="306"/>
        <v>-63.9742943818604-3625.50674235446i</v>
      </c>
      <c r="D1085" s="57" t="str">
        <f t="shared" si="307"/>
        <v>3.89999989652946-613.937816735236i</v>
      </c>
      <c r="E1085" s="57" t="str">
        <f t="shared" si="308"/>
        <v>162.462748095989-0.145540127479419i</v>
      </c>
      <c r="F1085" s="57" t="str">
        <f t="shared" si="309"/>
        <v>3.83983977975186-1280.31659122583i</v>
      </c>
      <c r="G1085" s="57" t="str">
        <f t="shared" si="310"/>
        <v>0.999999984351433-0.00012509422969246i</v>
      </c>
      <c r="H1085" s="57" t="str">
        <f t="shared" si="311"/>
        <v>165.005559631389+3.70882466658907i</v>
      </c>
      <c r="I1085" s="57" t="str">
        <f t="shared" si="312"/>
        <v>15.1830286764238-595.931269455697i</v>
      </c>
      <c r="K1085" s="57" t="str">
        <f t="shared" si="313"/>
        <v>0.0726880992320038-0.00167941534485563i</v>
      </c>
      <c r="L1085" s="57" t="str">
        <f t="shared" si="314"/>
        <v>0.000125-9.67744611429872i</v>
      </c>
      <c r="M1085" s="57" t="str">
        <f t="shared" si="315"/>
        <v>0.0015-4.66517615114824i</v>
      </c>
      <c r="N1085" s="57">
        <f t="shared" si="316"/>
        <v>88.989085674933094</v>
      </c>
      <c r="O1085" s="57">
        <f t="shared" si="317"/>
        <v>71.188726384738658</v>
      </c>
      <c r="P1085" s="371">
        <f t="shared" si="318"/>
        <v>71.188726384738658</v>
      </c>
      <c r="Q1085" s="371">
        <f t="shared" si="319"/>
        <v>-91.010914325066906</v>
      </c>
      <c r="R1085" s="12">
        <f t="shared" si="320"/>
        <v>88.989085674933094</v>
      </c>
      <c r="S1085" s="57">
        <f t="shared" si="321"/>
        <v>5.1847305519221239E-2</v>
      </c>
      <c r="T1085" s="12">
        <f t="shared" si="304"/>
        <v>71.188726384738658</v>
      </c>
    </row>
    <row r="1086" spans="1:20" x14ac:dyDescent="0.25">
      <c r="A1086" s="57">
        <f t="shared" si="305"/>
        <v>327.00413992259178</v>
      </c>
      <c r="B1086" s="12">
        <f t="shared" si="322"/>
        <v>52.044325280194279</v>
      </c>
      <c r="C1086" s="57" t="str">
        <f t="shared" si="306"/>
        <v>-63.9739824390279-3611.76966132649i</v>
      </c>
      <c r="D1086" s="57" t="str">
        <f t="shared" si="307"/>
        <v>3.89999989574159-611.613689551967i</v>
      </c>
      <c r="E1086" s="57" t="str">
        <f t="shared" si="308"/>
        <v>162.462696438436-0.146091773504002i</v>
      </c>
      <c r="F1086" s="57" t="str">
        <f t="shared" si="309"/>
        <v>3.83983977929432-1275.46980960686i</v>
      </c>
      <c r="G1086" s="57" t="str">
        <f t="shared" si="310"/>
        <v>0.999999984232278-0.000125569587750329i</v>
      </c>
      <c r="H1086" s="57" t="str">
        <f t="shared" si="311"/>
        <v>165.005601965813+3.72291857833231i</v>
      </c>
      <c r="I1086" s="57" t="str">
        <f t="shared" si="312"/>
        <v>15.1830305331987-593.675152566713i</v>
      </c>
      <c r="K1086" s="57" t="str">
        <f t="shared" si="313"/>
        <v>0.0726878011112262-0.00168579014260493i</v>
      </c>
      <c r="L1086" s="57" t="str">
        <f t="shared" si="314"/>
        <v>0.000125-9.64081103237566i</v>
      </c>
      <c r="M1086" s="57" t="str">
        <f t="shared" si="315"/>
        <v>0.0015-4.64751559189903i</v>
      </c>
      <c r="N1086" s="57">
        <f t="shared" si="316"/>
        <v>88.985246491494308</v>
      </c>
      <c r="O1086" s="57">
        <f t="shared" si="317"/>
        <v>71.155763244278518</v>
      </c>
      <c r="P1086" s="371">
        <f t="shared" si="318"/>
        <v>71.155763244278518</v>
      </c>
      <c r="Q1086" s="371">
        <f t="shared" si="319"/>
        <v>-91.014753508505692</v>
      </c>
      <c r="R1086" s="12">
        <f t="shared" si="320"/>
        <v>88.985246491494308</v>
      </c>
      <c r="S1086" s="57">
        <f t="shared" si="321"/>
        <v>5.204432528019428E-2</v>
      </c>
      <c r="T1086" s="12">
        <f t="shared" si="304"/>
        <v>71.155763244278518</v>
      </c>
    </row>
    <row r="1087" spans="1:20" x14ac:dyDescent="0.25">
      <c r="A1087" s="57">
        <f t="shared" si="305"/>
        <v>328.24675565429766</v>
      </c>
      <c r="B1087" s="12">
        <f t="shared" si="322"/>
        <v>52.242093716259021</v>
      </c>
      <c r="C1087" s="57" t="str">
        <f t="shared" si="306"/>
        <v>-63.9736681239759-3598.08453693776i</v>
      </c>
      <c r="D1087" s="57" t="str">
        <f t="shared" si="307"/>
        <v>3.89999989494771-609.298360636955i</v>
      </c>
      <c r="E1087" s="57" t="str">
        <f t="shared" si="308"/>
        <v>162.462644388086-0.14664549970271i</v>
      </c>
      <c r="F1087" s="57" t="str">
        <f t="shared" si="309"/>
        <v>3.83983977883329-1270.64137604931i</v>
      </c>
      <c r="G1087" s="57" t="str">
        <f t="shared" si="310"/>
        <v>0.999999984112216-0.000126046752168646i</v>
      </c>
      <c r="H1087" s="57" t="str">
        <f t="shared" si="311"/>
        <v>165.005644622606+3.73706605126595i</v>
      </c>
      <c r="I1087" s="57" t="str">
        <f t="shared" si="312"/>
        <v>15.1830324041122-591.427575894107i</v>
      </c>
      <c r="K1087" s="57" t="str">
        <f t="shared" si="313"/>
        <v>0.0726875007229227-0.00169218908476318i</v>
      </c>
      <c r="L1087" s="57" t="str">
        <f t="shared" si="314"/>
        <v>0.000125-9.604314636756i</v>
      </c>
      <c r="M1087" s="57" t="str">
        <f t="shared" si="315"/>
        <v>0.0015-4.62992188872188i</v>
      </c>
      <c r="N1087" s="57">
        <f t="shared" si="316"/>
        <v>88.981392745361433</v>
      </c>
      <c r="O1087" s="57">
        <f t="shared" si="317"/>
        <v>71.122799956858699</v>
      </c>
      <c r="P1087" s="371">
        <f t="shared" si="318"/>
        <v>71.122799956858699</v>
      </c>
      <c r="Q1087" s="371">
        <f t="shared" si="319"/>
        <v>-91.018607254638567</v>
      </c>
      <c r="R1087" s="12">
        <f t="shared" si="320"/>
        <v>88.981392745361433</v>
      </c>
      <c r="S1087" s="57">
        <f t="shared" si="321"/>
        <v>5.2242093716259021E-2</v>
      </c>
      <c r="T1087" s="12">
        <f t="shared" si="304"/>
        <v>71.122799956858699</v>
      </c>
    </row>
    <row r="1088" spans="1:20" x14ac:dyDescent="0.25">
      <c r="A1088" s="57">
        <f t="shared" si="305"/>
        <v>329.49409332578398</v>
      </c>
      <c r="B1088" s="12">
        <f t="shared" si="322"/>
        <v>52.440613672380806</v>
      </c>
      <c r="C1088" s="57" t="str">
        <f t="shared" si="306"/>
        <v>-63.9733514186909-3584.45117232462i</v>
      </c>
      <c r="D1088" s="57" t="str">
        <f t="shared" si="307"/>
        <v>3.89999989414782-606.991796683418i</v>
      </c>
      <c r="E1088" s="57" t="str">
        <f t="shared" si="308"/>
        <v>162.462591941959-0.14720131379655i</v>
      </c>
      <c r="F1088" s="57" t="str">
        <f t="shared" si="309"/>
        <v>3.83983977836878-1265.83122109453i</v>
      </c>
      <c r="G1088" s="57" t="str">
        <f t="shared" si="310"/>
        <v>0.999999983991239-0.000126525729811581i</v>
      </c>
      <c r="H1088" s="57" t="str">
        <f t="shared" si="311"/>
        <v>165.005687604221+3.75126728897202i</v>
      </c>
      <c r="I1088" s="57" t="str">
        <f t="shared" si="312"/>
        <v>15.1830342892721-589.188507105722i</v>
      </c>
      <c r="K1088" s="57" t="str">
        <f t="shared" si="313"/>
        <v>0.0726871980498657-0.00169861226216682i</v>
      </c>
      <c r="L1088" s="57" t="str">
        <f t="shared" si="314"/>
        <v>0.000125-9.56795640242673i</v>
      </c>
      <c r="M1088" s="57" t="str">
        <f t="shared" si="315"/>
        <v>0.0015-4.61239478852548i</v>
      </c>
      <c r="N1088" s="57">
        <f t="shared" si="316"/>
        <v>88.97752438149584</v>
      </c>
      <c r="O1088" s="57">
        <f t="shared" si="317"/>
        <v>71.08983652136196</v>
      </c>
      <c r="P1088" s="371">
        <f t="shared" si="318"/>
        <v>71.08983652136196</v>
      </c>
      <c r="Q1088" s="371">
        <f t="shared" si="319"/>
        <v>-91.02247561850416</v>
      </c>
      <c r="R1088" s="12">
        <f t="shared" si="320"/>
        <v>88.97752438149584</v>
      </c>
      <c r="S1088" s="57">
        <f t="shared" si="321"/>
        <v>5.2440613672380808E-2</v>
      </c>
      <c r="T1088" s="12">
        <f t="shared" si="304"/>
        <v>71.08983652136196</v>
      </c>
    </row>
    <row r="1089" spans="1:20" x14ac:dyDescent="0.25">
      <c r="A1089" s="57">
        <f t="shared" si="305"/>
        <v>330.74617088042197</v>
      </c>
      <c r="B1089" s="12">
        <f t="shared" si="322"/>
        <v>52.639888004335852</v>
      </c>
      <c r="C1089" s="57" t="str">
        <f t="shared" si="306"/>
        <v>-63.97303230502-3570.86937136791i</v>
      </c>
      <c r="D1089" s="57" t="str">
        <f t="shared" si="307"/>
        <v>3.8999998933418-604.693964510658i</v>
      </c>
      <c r="E1089" s="57" t="str">
        <f t="shared" si="308"/>
        <v>162.462539097048-0.147759223533611i</v>
      </c>
      <c r="F1089" s="57" t="str">
        <f t="shared" si="309"/>
        <v>3.8398397779007-1261.03927554684i</v>
      </c>
      <c r="G1089" s="57" t="str">
        <f t="shared" si="310"/>
        <v>0.999999983869342-0.000127006527569383i</v>
      </c>
      <c r="H1089" s="57" t="str">
        <f t="shared" si="311"/>
        <v>165.00573091313+3.76552249580674i</v>
      </c>
      <c r="I1089" s="57" t="str">
        <f t="shared" si="312"/>
        <v>15.1830361887869-586.957913991803i</v>
      </c>
      <c r="K1089" s="57" t="str">
        <f t="shared" si="313"/>
        <v>0.0726868930746976-0.00170505976598709i</v>
      </c>
      <c r="L1089" s="57" t="str">
        <f t="shared" si="314"/>
        <v>0.000125-9.53173580636257i</v>
      </c>
      <c r="M1089" s="57" t="str">
        <f t="shared" si="315"/>
        <v>0.0015-4.5949340391766i</v>
      </c>
      <c r="N1089" s="57">
        <f t="shared" si="316"/>
        <v>88.973641344653075</v>
      </c>
      <c r="O1089" s="57">
        <f t="shared" si="317"/>
        <v>71.056872936662316</v>
      </c>
      <c r="P1089" s="371">
        <f t="shared" si="318"/>
        <v>71.056872936662316</v>
      </c>
      <c r="Q1089" s="371">
        <f t="shared" si="319"/>
        <v>-91.026358655346925</v>
      </c>
      <c r="R1089" s="12">
        <f t="shared" si="320"/>
        <v>88.973641344653075</v>
      </c>
      <c r="S1089" s="57">
        <f t="shared" si="321"/>
        <v>5.2639888004335854E-2</v>
      </c>
      <c r="T1089" s="12">
        <f t="shared" si="304"/>
        <v>71.056872936662316</v>
      </c>
    </row>
    <row r="1090" spans="1:20" x14ac:dyDescent="0.25">
      <c r="A1090" s="57">
        <f t="shared" si="305"/>
        <v>332.00300632976757</v>
      </c>
      <c r="B1090" s="12">
        <f t="shared" si="322"/>
        <v>52.83991957875233</v>
      </c>
      <c r="C1090" s="57" t="str">
        <f t="shared" si="306"/>
        <v>-63.9727107646701-3557.33893869024i</v>
      </c>
      <c r="D1090" s="57" t="str">
        <f t="shared" si="307"/>
        <v>3.89999989252965-602.404831063586i</v>
      </c>
      <c r="E1090" s="57" t="str">
        <f t="shared" si="308"/>
        <v>162.462485850326-0.148319236689357i</v>
      </c>
      <c r="F1090" s="57" t="str">
        <f t="shared" si="309"/>
        <v>3.83983977742906-1256.26547047249i</v>
      </c>
      <c r="G1090" s="57" t="str">
        <f t="shared" si="310"/>
        <v>0.999999983746516-0.000127489152358488i</v>
      </c>
      <c r="H1090" s="57" t="str">
        <f t="shared" si="311"/>
        <v>165.00577455183+3.77983187690344i</v>
      </c>
      <c r="I1090" s="57" t="str">
        <f t="shared" si="312"/>
        <v>15.1830381027659-584.735764464531i</v>
      </c>
      <c r="K1090" s="57" t="str">
        <f t="shared" si="313"/>
        <v>0.0726865857799272-0.00171153168773105i</v>
      </c>
      <c r="L1090" s="57" t="str">
        <f t="shared" si="314"/>
        <v>0.000125-9.49565232751804i</v>
      </c>
      <c r="M1090" s="57" t="str">
        <f t="shared" si="315"/>
        <v>0.0015-4.57753938949653i</v>
      </c>
      <c r="N1090" s="57">
        <f t="shared" si="316"/>
        <v>88.969743579382396</v>
      </c>
      <c r="O1090" s="57">
        <f t="shared" si="317"/>
        <v>71.023909201625216</v>
      </c>
      <c r="P1090" s="371">
        <f t="shared" si="318"/>
        <v>71.023909201625216</v>
      </c>
      <c r="Q1090" s="371">
        <f t="shared" si="319"/>
        <v>-91.030256420617604</v>
      </c>
      <c r="R1090" s="12">
        <f t="shared" si="320"/>
        <v>88.969743579382396</v>
      </c>
      <c r="S1090" s="57">
        <f t="shared" si="321"/>
        <v>5.283991957875233E-2</v>
      </c>
      <c r="T1090" s="12">
        <f t="shared" si="304"/>
        <v>71.023909201625216</v>
      </c>
    </row>
    <row r="1091" spans="1:20" x14ac:dyDescent="0.25">
      <c r="A1091" s="57">
        <f t="shared" si="305"/>
        <v>333.26461775382069</v>
      </c>
      <c r="B1091" s="12">
        <f t="shared" si="322"/>
        <v>53.040711273151587</v>
      </c>
      <c r="C1091" s="57" t="str">
        <f t="shared" si="306"/>
        <v>-63.9723867792144-3543.85967965326i</v>
      </c>
      <c r="D1091" s="57" t="str">
        <f t="shared" si="307"/>
        <v>3.89999989171132-600.124363412253i</v>
      </c>
      <c r="E1091" s="57" t="str">
        <f t="shared" si="308"/>
        <v>162.462432198742-0.148881361066682i</v>
      </c>
      <c r="F1091" s="57" t="str">
        <f t="shared" si="309"/>
        <v>3.83983977695383-1251.50973719869i</v>
      </c>
      <c r="G1091" s="57" t="str">
        <f t="shared" si="310"/>
        <v>0.999999983622754-0.000127973611121612i</v>
      </c>
      <c r="H1091" s="57" t="str">
        <f t="shared" si="311"/>
        <v>165.005818522828+3.79419563817552i</v>
      </c>
      <c r="I1091" s="57" t="str">
        <f t="shared" si="312"/>
        <v>15.1830400313191-582.522026557526i</v>
      </c>
      <c r="K1091" s="57" t="str">
        <f t="shared" si="313"/>
        <v>0.0726862761479329-0.00171802811924291i</v>
      </c>
      <c r="L1091" s="57" t="str">
        <f t="shared" si="314"/>
        <v>0.000125-9.45970544682009i</v>
      </c>
      <c r="M1091" s="57" t="str">
        <f t="shared" si="315"/>
        <v>0.0015-4.56021058925735i</v>
      </c>
      <c r="N1091" s="57">
        <f t="shared" si="316"/>
        <v>88.965831030025697</v>
      </c>
      <c r="O1091" s="57">
        <f t="shared" si="317"/>
        <v>70.990945315107638</v>
      </c>
      <c r="P1091" s="371">
        <f t="shared" si="318"/>
        <v>70.990945315107638</v>
      </c>
      <c r="Q1091" s="371">
        <f t="shared" si="319"/>
        <v>-91.034168969974303</v>
      </c>
      <c r="R1091" s="12">
        <f t="shared" si="320"/>
        <v>88.965831030025697</v>
      </c>
      <c r="S1091" s="57">
        <f t="shared" si="321"/>
        <v>5.3040711273151589E-2</v>
      </c>
      <c r="T1091" s="12">
        <f t="shared" si="304"/>
        <v>70.990945315107638</v>
      </c>
    </row>
    <row r="1092" spans="1:20" x14ac:dyDescent="0.25">
      <c r="A1092" s="57">
        <f t="shared" si="305"/>
        <v>334.53102330128519</v>
      </c>
      <c r="B1092" s="12">
        <f t="shared" si="322"/>
        <v>53.242265975989561</v>
      </c>
      <c r="C1092" s="57" t="str">
        <f t="shared" si="306"/>
        <v>-63.9720603300853-3530.43140035474i</v>
      </c>
      <c r="D1092" s="57" t="str">
        <f t="shared" si="307"/>
        <v>3.89999989088677-597.852528751364i</v>
      </c>
      <c r="E1092" s="57" t="str">
        <f t="shared" si="308"/>
        <v>162.462378139223-0.149445604495986i</v>
      </c>
      <c r="F1092" s="57" t="str">
        <f t="shared" si="309"/>
        <v>3.839839776475-1246.77200731263i</v>
      </c>
      <c r="G1092" s="57" t="str">
        <f t="shared" si="310"/>
        <v>0.999999983498051-0.000128459910827855i</v>
      </c>
      <c r="H1092" s="57" t="str">
        <f t="shared" si="311"/>
        <v>165.005862828657+3.80861398631947i</v>
      </c>
      <c r="I1092" s="57" t="str">
        <f t="shared" si="312"/>
        <v>15.1830419745579-580.316668425435i</v>
      </c>
      <c r="K1092" s="57" t="str">
        <f t="shared" si="313"/>
        <v>0.0726859641609581-0.00172454915270508i</v>
      </c>
      <c r="L1092" s="57" t="str">
        <f t="shared" si="314"/>
        <v>0.000125-9.42389464716085i</v>
      </c>
      <c r="M1092" s="57" t="str">
        <f t="shared" si="315"/>
        <v>0.0015-4.54294738917846i</v>
      </c>
      <c r="N1092" s="57">
        <f t="shared" si="316"/>
        <v>88.961903640716955</v>
      </c>
      <c r="O1092" s="57">
        <f t="shared" si="317"/>
        <v>70.957981275957849</v>
      </c>
      <c r="P1092" s="371">
        <f t="shared" si="318"/>
        <v>70.957981275957849</v>
      </c>
      <c r="Q1092" s="371">
        <f t="shared" si="319"/>
        <v>-91.038096359283045</v>
      </c>
      <c r="R1092" s="12">
        <f t="shared" si="320"/>
        <v>88.961903640716955</v>
      </c>
      <c r="S1092" s="57">
        <f t="shared" si="321"/>
        <v>5.3242265975989564E-2</v>
      </c>
      <c r="T1092" s="12">
        <f t="shared" si="304"/>
        <v>70.957981275957849</v>
      </c>
    </row>
    <row r="1093" spans="1:20" x14ac:dyDescent="0.25">
      <c r="A1093" s="57">
        <f t="shared" si="305"/>
        <v>335.80224118983011</v>
      </c>
      <c r="B1093" s="12">
        <f t="shared" si="322"/>
        <v>53.444586586698321</v>
      </c>
      <c r="C1093" s="57" t="str">
        <f t="shared" si="306"/>
        <v>-63.9717313985707-3517.05390762579i</v>
      </c>
      <c r="D1093" s="57" t="str">
        <f t="shared" si="307"/>
        <v>3.89999989005594-595.589294399814i</v>
      </c>
      <c r="E1093" s="57" t="str">
        <f t="shared" si="308"/>
        <v>162.46232366867-0.150011974835116i</v>
      </c>
      <c r="F1093" s="57" t="str">
        <f t="shared" si="309"/>
        <v>3.83983977599251-1242.05221266046i</v>
      </c>
      <c r="G1093" s="57" t="str">
        <f t="shared" si="310"/>
        <v>0.999999983372398-0.000128948058472798i</v>
      </c>
      <c r="H1093" s="57" t="str">
        <f t="shared" si="311"/>
        <v>165.005907471865+3.82308712881776i</v>
      </c>
      <c r="I1093" s="57" t="str">
        <f t="shared" si="312"/>
        <v>15.1830439325935-578.11965834343i</v>
      </c>
      <c r="K1093" s="57" t="str">
        <f t="shared" si="313"/>
        <v>0.0726856498011125-0.00173109488063935i</v>
      </c>
      <c r="L1093" s="57" t="str">
        <f t="shared" si="314"/>
        <v>0.000125-9.38821941339001i</v>
      </c>
      <c r="M1093" s="57" t="str">
        <f t="shared" si="315"/>
        <v>0.0015-4.52574954092297i</v>
      </c>
      <c r="N1093" s="57">
        <f t="shared" si="316"/>
        <v>88.957961355381499</v>
      </c>
      <c r="O1093" s="57">
        <f t="shared" si="317"/>
        <v>70.925017083015206</v>
      </c>
      <c r="P1093" s="371">
        <f t="shared" si="318"/>
        <v>70.925017083015206</v>
      </c>
      <c r="Q1093" s="371">
        <f t="shared" si="319"/>
        <v>-91.042038644618501</v>
      </c>
      <c r="R1093" s="12">
        <f t="shared" si="320"/>
        <v>88.957961355381499</v>
      </c>
      <c r="S1093" s="57">
        <f t="shared" si="321"/>
        <v>5.3444586586698324E-2</v>
      </c>
      <c r="T1093" s="12">
        <f t="shared" si="304"/>
        <v>70.925017083015206</v>
      </c>
    </row>
    <row r="1094" spans="1:20" x14ac:dyDescent="0.25">
      <c r="A1094" s="57">
        <f t="shared" si="305"/>
        <v>337.07828970635143</v>
      </c>
      <c r="B1094" s="12">
        <f t="shared" si="322"/>
        <v>53.647676015727775</v>
      </c>
      <c r="C1094" s="57" t="str">
        <f t="shared" si="306"/>
        <v>-63.9713999658223-3503.72700902819i</v>
      </c>
      <c r="D1094" s="57" t="str">
        <f t="shared" si="307"/>
        <v>3.89999988921879-593.334627800218i</v>
      </c>
      <c r="E1094" s="57" t="str">
        <f t="shared" si="308"/>
        <v>162.462268783963-0.150580479969663i</v>
      </c>
      <c r="F1094" s="57" t="str">
        <f t="shared" si="309"/>
        <v>3.83983977550634-1237.35028534636i</v>
      </c>
      <c r="G1094" s="57" t="str">
        <f t="shared" si="310"/>
        <v>0.999999983245788-0.000129438061078606i</v>
      </c>
      <c r="H1094" s="57" t="str">
        <f t="shared" si="311"/>
        <v>165.005952455021+3.83761527394201i</v>
      </c>
      <c r="I1094" s="57" t="str">
        <f t="shared" si="312"/>
        <v>15.1830459055391-575.930964706787i</v>
      </c>
      <c r="K1094" s="57" t="str">
        <f t="shared" si="313"/>
        <v>0.0726853330503699-0.00173766539590811i</v>
      </c>
      <c r="L1094" s="57" t="str">
        <f t="shared" si="314"/>
        <v>0.000125-9.35267923230721i</v>
      </c>
      <c r="M1094" s="57" t="str">
        <f t="shared" si="315"/>
        <v>0.0015-4.50861679709401i</v>
      </c>
      <c r="N1094" s="57">
        <f t="shared" si="316"/>
        <v>88.954004117735096</v>
      </c>
      <c r="O1094" s="57">
        <f t="shared" si="317"/>
        <v>70.89205273511044</v>
      </c>
      <c r="P1094" s="371">
        <f t="shared" si="318"/>
        <v>70.89205273511044</v>
      </c>
      <c r="Q1094" s="371">
        <f t="shared" si="319"/>
        <v>-91.045995882264904</v>
      </c>
      <c r="R1094" s="12">
        <f t="shared" si="320"/>
        <v>88.954004117735096</v>
      </c>
      <c r="S1094" s="57">
        <f t="shared" si="321"/>
        <v>5.3647676015727778E-2</v>
      </c>
      <c r="T1094" s="12">
        <f t="shared" si="304"/>
        <v>70.89205273511044</v>
      </c>
    </row>
    <row r="1095" spans="1:20" x14ac:dyDescent="0.25">
      <c r="A1095" s="57">
        <f t="shared" si="305"/>
        <v>338.35918720723561</v>
      </c>
      <c r="B1095" s="12">
        <f t="shared" si="322"/>
        <v>53.851537184587542</v>
      </c>
      <c r="C1095" s="57" t="str">
        <f t="shared" si="306"/>
        <v>-63.9710660128451-3490.4505128515i</v>
      </c>
      <c r="D1095" s="57" t="str">
        <f t="shared" si="307"/>
        <v>3.89999988837522-591.088496518438i</v>
      </c>
      <c r="E1095" s="57" t="str">
        <f t="shared" si="308"/>
        <v>162.46221348196-0.151151127812905i</v>
      </c>
      <c r="F1095" s="57" t="str">
        <f t="shared" si="309"/>
        <v>3.83983977501647-1232.66615773151i</v>
      </c>
      <c r="G1095" s="57" t="str">
        <f t="shared" si="310"/>
        <v>0.999999983118214-0.000129929925694129i</v>
      </c>
      <c r="H1095" s="57" t="str">
        <f t="shared" si="311"/>
        <v>165.005997780716+3.85219863075578i</v>
      </c>
      <c r="I1095" s="57" t="str">
        <f t="shared" si="312"/>
        <v>15.1830478935079-573.750556030412i</v>
      </c>
      <c r="K1095" s="57" t="str">
        <f t="shared" si="313"/>
        <v>0.0726850138905664-0.00174426079171539i</v>
      </c>
      <c r="L1095" s="57" t="str">
        <f t="shared" si="314"/>
        <v>0.000125-9.31727359265516i</v>
      </c>
      <c r="M1095" s="57" t="str">
        <f t="shared" si="315"/>
        <v>0.0015-4.49154891123132i</v>
      </c>
      <c r="N1095" s="57">
        <f t="shared" si="316"/>
        <v>88.950031871283386</v>
      </c>
      <c r="O1095" s="57">
        <f t="shared" si="317"/>
        <v>70.859088231065343</v>
      </c>
      <c r="P1095" s="371">
        <f t="shared" si="318"/>
        <v>70.859088231065343</v>
      </c>
      <c r="Q1095" s="371">
        <f t="shared" si="319"/>
        <v>-91.049968128716614</v>
      </c>
      <c r="R1095" s="12">
        <f t="shared" si="320"/>
        <v>88.950031871283386</v>
      </c>
      <c r="S1095" s="57">
        <f t="shared" si="321"/>
        <v>5.3851537184587545E-2</v>
      </c>
      <c r="T1095" s="12">
        <f t="shared" si="304"/>
        <v>70.859088231065343</v>
      </c>
    </row>
    <row r="1096" spans="1:20" x14ac:dyDescent="0.25">
      <c r="A1096" s="57">
        <f t="shared" si="305"/>
        <v>339.64495211862305</v>
      </c>
      <c r="B1096" s="12">
        <f t="shared" si="322"/>
        <v>54.056173025888974</v>
      </c>
      <c r="C1096" s="57" t="str">
        <f t="shared" si="306"/>
        <v>-63.9707295205019-3477.22422811035i</v>
      </c>
      <c r="D1096" s="57" t="str">
        <f t="shared" si="307"/>
        <v>3.89999988752527-588.850868243125i</v>
      </c>
      <c r="E1096" s="57" t="str">
        <f t="shared" si="308"/>
        <v>162.462157759489-0.15172392630592i</v>
      </c>
      <c r="F1096" s="57" t="str">
        <f t="shared" si="309"/>
        <v>3.83983977452289-1227.99976243319i</v>
      </c>
      <c r="G1096" s="57" t="str">
        <f t="shared" si="310"/>
        <v>0.999999982989669-0.000130423659395001i</v>
      </c>
      <c r="H1096" s="57" t="str">
        <f t="shared" si="311"/>
        <v>165.006043451558+3.86683740911768i</v>
      </c>
      <c r="I1096" s="57" t="str">
        <f t="shared" si="312"/>
        <v>15.1830498966147-571.578400948406i</v>
      </c>
      <c r="K1096" s="57" t="str">
        <f t="shared" si="313"/>
        <v>0.0726846923034022-0.00175088116160821i</v>
      </c>
      <c r="L1096" s="57" t="str">
        <f t="shared" si="314"/>
        <v>0.000125-9.28200198511174i</v>
      </c>
      <c r="M1096" s="57" t="str">
        <f t="shared" si="315"/>
        <v>0.0015-4.47454563780766i</v>
      </c>
      <c r="N1096" s="57">
        <f t="shared" si="316"/>
        <v>88.946044559320981</v>
      </c>
      <c r="O1096" s="57">
        <f t="shared" si="317"/>
        <v>70.826123569692683</v>
      </c>
      <c r="P1096" s="371">
        <f t="shared" si="318"/>
        <v>70.826123569692683</v>
      </c>
      <c r="Q1096" s="371">
        <f t="shared" si="319"/>
        <v>-91.053955440679019</v>
      </c>
      <c r="R1096" s="12">
        <f t="shared" si="320"/>
        <v>88.946044559320981</v>
      </c>
      <c r="S1096" s="57">
        <f t="shared" si="321"/>
        <v>5.4056173025888971E-2</v>
      </c>
      <c r="T1096" s="12">
        <f t="shared" si="304"/>
        <v>70.826123569692683</v>
      </c>
    </row>
    <row r="1097" spans="1:20" x14ac:dyDescent="0.25">
      <c r="A1097" s="57">
        <f t="shared" si="305"/>
        <v>340.93560293667383</v>
      </c>
      <c r="B1097" s="12">
        <f t="shared" si="322"/>
        <v>54.261586483387354</v>
      </c>
      <c r="C1097" s="57" t="str">
        <f t="shared" si="306"/>
        <v>-63.9703904695095-3464.04796454174i</v>
      </c>
      <c r="D1097" s="57" t="str">
        <f t="shared" si="307"/>
        <v>3.89999988666886-586.621710785242i</v>
      </c>
      <c r="E1097" s="57" t="str">
        <f t="shared" si="308"/>
        <v>162.462101613361-0.152298883417629i</v>
      </c>
      <c r="F1097" s="57" t="str">
        <f t="shared" si="309"/>
        <v>3.83983977402555-1223.35103232372i</v>
      </c>
      <c r="G1097" s="57" t="str">
        <f t="shared" si="310"/>
        <v>0.999999982860145-0.000130919269283746i</v>
      </c>
      <c r="H1097" s="57" t="str">
        <f t="shared" si="311"/>
        <v>165.006089470175+3.8815318196845i</v>
      </c>
      <c r="I1097" s="57" t="str">
        <f t="shared" si="312"/>
        <v>15.1830519149745-569.41446821358i</v>
      </c>
      <c r="K1097" s="57" t="str">
        <f t="shared" si="313"/>
        <v>0.0726843682704377-0.0017575265994776i</v>
      </c>
      <c r="L1097" s="57" t="str">
        <f t="shared" si="314"/>
        <v>0.000125-9.24686390228304i</v>
      </c>
      <c r="M1097" s="57" t="str">
        <f t="shared" si="315"/>
        <v>0.0015-4.45760673222521i</v>
      </c>
      <c r="N1097" s="57">
        <f t="shared" si="316"/>
        <v>88.942042124930808</v>
      </c>
      <c r="O1097" s="57">
        <f t="shared" si="317"/>
        <v>70.793158749796362</v>
      </c>
      <c r="P1097" s="371">
        <f t="shared" si="318"/>
        <v>70.793158749796362</v>
      </c>
      <c r="Q1097" s="371">
        <f t="shared" si="319"/>
        <v>-91.057957875069192</v>
      </c>
      <c r="R1097" s="12">
        <f t="shared" si="320"/>
        <v>88.942042124930808</v>
      </c>
      <c r="S1097" s="57">
        <f t="shared" si="321"/>
        <v>5.4261586483387352E-2</v>
      </c>
      <c r="T1097" s="12">
        <f t="shared" si="304"/>
        <v>70.793158749796362</v>
      </c>
    </row>
    <row r="1098" spans="1:20" x14ac:dyDescent="0.25">
      <c r="A1098" s="57">
        <f t="shared" si="305"/>
        <v>342.23115822783325</v>
      </c>
      <c r="B1098" s="12">
        <f t="shared" si="322"/>
        <v>54.467780512024227</v>
      </c>
      <c r="C1098" s="57" t="str">
        <f t="shared" si="306"/>
        <v>-63.9700488404408-3450.92153260223i</v>
      </c>
      <c r="D1098" s="57" t="str">
        <f t="shared" si="307"/>
        <v>3.89999988580589-584.400992077614i</v>
      </c>
      <c r="E1098" s="57" t="str">
        <f t="shared" si="308"/>
        <v>162.462045040358-0.152876007144987i</v>
      </c>
      <c r="F1098" s="57" t="str">
        <f t="shared" si="309"/>
        <v>3.83983977352439-1218.71990052955i</v>
      </c>
      <c r="G1098" s="57" t="str">
        <f t="shared" si="310"/>
        <v>0.999999982729634-0.000131416762489872i</v>
      </c>
      <c r="H1098" s="57" t="str">
        <f t="shared" si="311"/>
        <v>165.006135839214+3.896282073914i</v>
      </c>
      <c r="I1098" s="57" t="str">
        <f t="shared" si="312"/>
        <v>15.1830539487033-567.258726697027i</v>
      </c>
      <c r="K1098" s="57" t="str">
        <f t="shared" si="313"/>
        <v>0.0726840417730941-0.00176419719955987i</v>
      </c>
      <c r="L1098" s="57" t="str">
        <f t="shared" si="314"/>
        <v>0.000125-9.21185883869597i</v>
      </c>
      <c r="M1098" s="57" t="str">
        <f t="shared" si="315"/>
        <v>0.0015-4.44073195081212i</v>
      </c>
      <c r="N1098" s="57">
        <f t="shared" si="316"/>
        <v>88.938024510983254</v>
      </c>
      <c r="O1098" s="57">
        <f t="shared" si="317"/>
        <v>70.760193770171099</v>
      </c>
      <c r="P1098" s="371">
        <f t="shared" si="318"/>
        <v>70.760193770171099</v>
      </c>
      <c r="Q1098" s="371">
        <f t="shared" si="319"/>
        <v>-91.061975489016746</v>
      </c>
      <c r="R1098" s="12">
        <f t="shared" si="320"/>
        <v>88.938024510983254</v>
      </c>
      <c r="S1098" s="57">
        <f t="shared" si="321"/>
        <v>5.4467780512024229E-2</v>
      </c>
      <c r="T1098" s="12">
        <f t="shared" si="304"/>
        <v>70.760193770171099</v>
      </c>
    </row>
    <row r="1099" spans="1:20" x14ac:dyDescent="0.25">
      <c r="A1099" s="57">
        <f t="shared" si="305"/>
        <v>343.53163662909901</v>
      </c>
      <c r="B1099" s="12">
        <f t="shared" si="322"/>
        <v>54.674758077969919</v>
      </c>
      <c r="C1099" s="57" t="str">
        <f t="shared" si="306"/>
        <v>-63.9697046137199-3437.84474346527i</v>
      </c>
      <c r="D1099" s="57" t="str">
        <f t="shared" si="307"/>
        <v>3.89999988493638-582.188680174452i</v>
      </c>
      <c r="E1099" s="57" t="str">
        <f t="shared" si="308"/>
        <v>162.461988037242-0.153455305512941i</v>
      </c>
      <c r="F1099" s="57" t="str">
        <f t="shared" si="309"/>
        <v>3.83983977301946-1214.10630043031i</v>
      </c>
      <c r="G1099" s="57" t="str">
        <f t="shared" si="310"/>
        <v>0.99999998259813-0.000131916146169986i</v>
      </c>
      <c r="H1099" s="57" t="str">
        <f t="shared" si="311"/>
        <v>165.006182561345+3.91108838406827i</v>
      </c>
      <c r="I1099" s="57" t="str">
        <f t="shared" si="312"/>
        <v>15.1830559979185-565.111145387693i</v>
      </c>
      <c r="K1099" s="57" t="str">
        <f t="shared" si="313"/>
        <v>0.0726837127926516-0.00177089305643774i</v>
      </c>
      <c r="L1099" s="57" t="str">
        <f t="shared" si="314"/>
        <v>0.000125-9.17698629079101i</v>
      </c>
      <c r="M1099" s="57" t="str">
        <f t="shared" si="315"/>
        <v>0.0015-4.423921050819i</v>
      </c>
      <c r="N1099" s="57">
        <f t="shared" si="316"/>
        <v>88.933991660135476</v>
      </c>
      <c r="O1099" s="57">
        <f t="shared" si="317"/>
        <v>70.727228629602578</v>
      </c>
      <c r="P1099" s="371">
        <f t="shared" si="318"/>
        <v>70.727228629602578</v>
      </c>
      <c r="Q1099" s="371">
        <f t="shared" si="319"/>
        <v>-91.066008339864524</v>
      </c>
      <c r="R1099" s="12">
        <f t="shared" si="320"/>
        <v>88.933991660135476</v>
      </c>
      <c r="S1099" s="57">
        <f t="shared" si="321"/>
        <v>5.4674758077969919E-2</v>
      </c>
      <c r="T1099" s="12">
        <f t="shared" si="304"/>
        <v>70.727228629602578</v>
      </c>
    </row>
    <row r="1100" spans="1:20" x14ac:dyDescent="0.25">
      <c r="A1100" s="57">
        <f t="shared" si="305"/>
        <v>344.83705684828959</v>
      </c>
      <c r="B1100" s="12">
        <f t="shared" si="322"/>
        <v>54.882522158666205</v>
      </c>
      <c r="C1100" s="57" t="str">
        <f t="shared" si="306"/>
        <v>-63.9693577696225-3424.81740901839i</v>
      </c>
      <c r="D1100" s="57" t="str">
        <f t="shared" si="307"/>
        <v>3.89999988406022-579.98474325091i</v>
      </c>
      <c r="E1100" s="57" t="str">
        <f t="shared" si="308"/>
        <v>162.461930600745-0.154036786574536i</v>
      </c>
      <c r="F1100" s="57" t="str">
        <f t="shared" si="309"/>
        <v>3.83983977251065-1209.5101656578i</v>
      </c>
      <c r="G1100" s="57" t="str">
        <f t="shared" si="310"/>
        <v>0.999999982465625-0.000132417427507886i</v>
      </c>
      <c r="H1100" s="57" t="str">
        <f t="shared" si="311"/>
        <v>165.006229639256+3.92595096321653i</v>
      </c>
      <c r="I1100" s="57" t="str">
        <f t="shared" si="312"/>
        <v>15.1830580627377-562.971693391892i</v>
      </c>
      <c r="K1100" s="57" t="str">
        <f t="shared" si="313"/>
        <v>0.0726833813102486-0.00177761426504156i</v>
      </c>
      <c r="L1100" s="57" t="str">
        <f t="shared" si="314"/>
        <v>0.000125-9.14224575691476i</v>
      </c>
      <c r="M1100" s="57" t="str">
        <f t="shared" si="315"/>
        <v>0.0015-4.40717379041541i</v>
      </c>
      <c r="N1100" s="57">
        <f t="shared" si="316"/>
        <v>88.929943514830612</v>
      </c>
      <c r="O1100" s="57">
        <f t="shared" si="317"/>
        <v>70.694263326867059</v>
      </c>
      <c r="P1100" s="371">
        <f t="shared" si="318"/>
        <v>70.694263326867059</v>
      </c>
      <c r="Q1100" s="371">
        <f t="shared" si="319"/>
        <v>-91.070056485169388</v>
      </c>
      <c r="R1100" s="12">
        <f t="shared" si="320"/>
        <v>88.929943514830612</v>
      </c>
      <c r="S1100" s="57">
        <f t="shared" si="321"/>
        <v>5.4882522158666208E-2</v>
      </c>
      <c r="T1100" s="12">
        <f t="shared" si="304"/>
        <v>70.694263326867059</v>
      </c>
    </row>
    <row r="1101" spans="1:20" x14ac:dyDescent="0.25">
      <c r="A1101" s="57">
        <f t="shared" si="305"/>
        <v>346.14743766431309</v>
      </c>
      <c r="B1101" s="12">
        <f t="shared" si="322"/>
        <v>55.091075742869137</v>
      </c>
      <c r="C1101" s="57" t="str">
        <f t="shared" si="306"/>
        <v>-63.9690082882764-3411.83934186063i</v>
      </c>
      <c r="D1101" s="57" t="str">
        <f t="shared" si="307"/>
        <v>3.8999998831774-577.789149602616i</v>
      </c>
      <c r="E1101" s="57" t="str">
        <f t="shared" si="308"/>
        <v>162.461872727578-0.154620458411067i</v>
      </c>
      <c r="F1101" s="57" t="str">
        <f t="shared" si="309"/>
        <v>3.83983977199797-1204.9314300951i</v>
      </c>
      <c r="G1101" s="57" t="str">
        <f t="shared" si="310"/>
        <v>0.99999998233211-0.000132920613714669i</v>
      </c>
      <c r="H1101" s="57" t="str">
        <f t="shared" si="311"/>
        <v>165.006277075657+3.94087002523839i</v>
      </c>
      <c r="I1101" s="57" t="str">
        <f t="shared" si="312"/>
        <v>15.1830601432801-560.8403399329i</v>
      </c>
      <c r="K1101" s="57" t="str">
        <f t="shared" si="313"/>
        <v>0.0726830473068805-0.00178436092065047i</v>
      </c>
      <c r="L1101" s="57" t="str">
        <f t="shared" si="314"/>
        <v>0.000125-9.10763673731294i</v>
      </c>
      <c r="M1101" s="57" t="str">
        <f t="shared" si="315"/>
        <v>0.0015-4.39048992868641i</v>
      </c>
      <c r="N1101" s="57">
        <f t="shared" si="316"/>
        <v>88.925880017296947</v>
      </c>
      <c r="O1101" s="57">
        <f t="shared" si="317"/>
        <v>70.661297860731707</v>
      </c>
      <c r="P1101" s="371">
        <f t="shared" si="318"/>
        <v>70.661297860731707</v>
      </c>
      <c r="Q1101" s="371">
        <f t="shared" si="319"/>
        <v>-91.074119982703053</v>
      </c>
      <c r="R1101" s="12">
        <f t="shared" si="320"/>
        <v>88.925880017296947</v>
      </c>
      <c r="S1101" s="57">
        <f t="shared" si="321"/>
        <v>5.5091075742869137E-2</v>
      </c>
      <c r="T1101" s="12">
        <f t="shared" si="304"/>
        <v>70.661297860731707</v>
      </c>
    </row>
    <row r="1102" spans="1:20" x14ac:dyDescent="0.25">
      <c r="A1102" s="57">
        <f t="shared" si="305"/>
        <v>347.46279792743746</v>
      </c>
      <c r="B1102" s="12">
        <f t="shared" si="322"/>
        <v>55.300421830692038</v>
      </c>
      <c r="C1102" s="57" t="str">
        <f t="shared" si="306"/>
        <v>-63.9686561496568-3398.91035529972i</v>
      </c>
      <c r="D1102" s="57" t="str">
        <f t="shared" si="307"/>
        <v>3.89999988228787-575.601867645216i</v>
      </c>
      <c r="E1102" s="57" t="str">
        <f t="shared" si="308"/>
        <v>162.461814414428-0.155206329132083i</v>
      </c>
      <c r="F1102" s="57" t="str">
        <f t="shared" si="309"/>
        <v>3.8398397714814-1200.37002787553i</v>
      </c>
      <c r="G1102" s="57" t="str">
        <f t="shared" si="310"/>
        <v>0.999999982197579-0.000133425712028835i</v>
      </c>
      <c r="H1102" s="57" t="str">
        <f t="shared" si="311"/>
        <v>165.006324873278+3.95584578482677i</v>
      </c>
      <c r="I1102" s="57" t="str">
        <f t="shared" si="312"/>
        <v>15.1830622396649-558.717054350467i</v>
      </c>
      <c r="K1102" s="57" t="str">
        <f t="shared" si="313"/>
        <v>0.0726827107633982-0.00179113311889356i</v>
      </c>
      <c r="L1102" s="57" t="str">
        <f t="shared" si="314"/>
        <v>0.000125-9.07315873412327i</v>
      </c>
      <c r="M1102" s="57" t="str">
        <f t="shared" si="315"/>
        <v>0.0015-4.37386922562902i</v>
      </c>
      <c r="N1102" s="57">
        <f t="shared" si="316"/>
        <v>88.921801109547303</v>
      </c>
      <c r="O1102" s="57">
        <f t="shared" si="317"/>
        <v>70.628332229954211</v>
      </c>
      <c r="P1102" s="371">
        <f t="shared" si="318"/>
        <v>70.628332229954211</v>
      </c>
      <c r="Q1102" s="371">
        <f t="shared" si="319"/>
        <v>-91.078198890452697</v>
      </c>
      <c r="R1102" s="12">
        <f t="shared" si="320"/>
        <v>88.921801109547303</v>
      </c>
      <c r="S1102" s="57">
        <f t="shared" si="321"/>
        <v>5.5300421830692038E-2</v>
      </c>
      <c r="T1102" s="12">
        <f t="shared" si="304"/>
        <v>70.628332229954211</v>
      </c>
    </row>
    <row r="1103" spans="1:20" x14ac:dyDescent="0.25">
      <c r="A1103" s="57">
        <f t="shared" si="305"/>
        <v>348.78315655956175</v>
      </c>
      <c r="B1103" s="12">
        <f t="shared" si="322"/>
        <v>55.51056343364867</v>
      </c>
      <c r="C1103" s="57" t="str">
        <f t="shared" si="306"/>
        <v>-63.9683013335902-3386.03026334951i</v>
      </c>
      <c r="D1103" s="57" t="str">
        <f t="shared" si="307"/>
        <v>3.89999988139156-573.422865913924i</v>
      </c>
      <c r="E1103" s="57" t="str">
        <f t="shared" si="308"/>
        <v>162.461755657954-0.155794406875481i</v>
      </c>
      <c r="F1103" s="57" t="str">
        <f t="shared" si="309"/>
        <v>3.83983977096089-1195.82589338181i</v>
      </c>
      <c r="G1103" s="57" t="str">
        <f t="shared" si="310"/>
        <v>0.999999982062024-0.00013393272971639i</v>
      </c>
      <c r="H1103" s="57" t="str">
        <f t="shared" si="311"/>
        <v>165.006373034869+3.97087845749119i</v>
      </c>
      <c r="I1103" s="57" t="str">
        <f t="shared" si="312"/>
        <v>15.1830643520132-556.601806100425i</v>
      </c>
      <c r="K1103" s="57" t="str">
        <f t="shared" si="313"/>
        <v>0.0726823716605089-0.00179793095575119i</v>
      </c>
      <c r="L1103" s="57" t="str">
        <f t="shared" si="314"/>
        <v>0.000125-9.03881125136806i</v>
      </c>
      <c r="M1103" s="57" t="str">
        <f t="shared" si="315"/>
        <v>0.0015-4.35731144214885i</v>
      </c>
      <c r="N1103" s="57">
        <f t="shared" si="316"/>
        <v>88.917706733378054</v>
      </c>
      <c r="O1103" s="57">
        <f t="shared" si="317"/>
        <v>70.595366433282919</v>
      </c>
      <c r="P1103" s="371">
        <f t="shared" si="318"/>
        <v>70.595366433282919</v>
      </c>
      <c r="Q1103" s="371">
        <f t="shared" si="319"/>
        <v>-91.082293266621946</v>
      </c>
      <c r="R1103" s="12">
        <f t="shared" si="320"/>
        <v>88.917706733378054</v>
      </c>
      <c r="S1103" s="57">
        <f t="shared" si="321"/>
        <v>5.5510563433648671E-2</v>
      </c>
      <c r="T1103" s="12">
        <f t="shared" si="304"/>
        <v>70.595366433282919</v>
      </c>
    </row>
    <row r="1104" spans="1:20" x14ac:dyDescent="0.25">
      <c r="A1104" s="57">
        <f t="shared" si="305"/>
        <v>350.10853255448808</v>
      </c>
      <c r="B1104" s="12">
        <f t="shared" si="322"/>
        <v>55.721503574696534</v>
      </c>
      <c r="C1104" s="57" t="str">
        <f t="shared" si="306"/>
        <v>-63.9679438197465-3373.19888072717i</v>
      </c>
      <c r="D1104" s="57" t="str">
        <f t="shared" si="307"/>
        <v>3.89999988048841-571.252113063072i</v>
      </c>
      <c r="E1104" s="57" t="str">
        <f t="shared" si="308"/>
        <v>162.461696454791-0.156384699807593i</v>
      </c>
      <c r="F1104" s="57" t="str">
        <f t="shared" si="309"/>
        <v>3.8398397704364-1191.29896124504i</v>
      </c>
      <c r="G1104" s="57" t="str">
        <f t="shared" si="310"/>
        <v>0.999999981925436-0.000134441674070948i</v>
      </c>
      <c r="H1104" s="57" t="str">
        <f t="shared" si="311"/>
        <v>165.006421563203+3.9859682595607i</v>
      </c>
      <c r="I1104" s="57" t="str">
        <f t="shared" si="312"/>
        <v>15.1830664804464-554.494564754222i</v>
      </c>
      <c r="K1104" s="57" t="str">
        <f t="shared" si="313"/>
        <v>0.0726820299787718-0.00180475452755598i</v>
      </c>
      <c r="L1104" s="57" t="str">
        <f t="shared" si="314"/>
        <v>0.000125-9.00459379494723i</v>
      </c>
      <c r="M1104" s="57" t="str">
        <f t="shared" si="315"/>
        <v>0.0015-4.34081634005665i</v>
      </c>
      <c r="N1104" s="57">
        <f t="shared" si="316"/>
        <v>88.913596830368576</v>
      </c>
      <c r="O1104" s="57">
        <f t="shared" si="317"/>
        <v>70.562400469456605</v>
      </c>
      <c r="P1104" s="371">
        <f t="shared" si="318"/>
        <v>70.562400469456605</v>
      </c>
      <c r="Q1104" s="371">
        <f t="shared" si="319"/>
        <v>-91.086403169631424</v>
      </c>
      <c r="R1104" s="12">
        <f t="shared" si="320"/>
        <v>88.913596830368576</v>
      </c>
      <c r="S1104" s="57">
        <f t="shared" si="321"/>
        <v>5.5721503574696532E-2</v>
      </c>
      <c r="T1104" s="12">
        <f t="shared" si="304"/>
        <v>70.562400469456605</v>
      </c>
    </row>
    <row r="1105" spans="1:20" x14ac:dyDescent="0.25">
      <c r="A1105" s="57">
        <f t="shared" si="305"/>
        <v>351.43894497819514</v>
      </c>
      <c r="B1105" s="12">
        <f t="shared" si="322"/>
        <v>55.933245288280382</v>
      </c>
      <c r="C1105" s="57" t="str">
        <f t="shared" si="306"/>
        <v>-63.967583587646-3360.41602285063i</v>
      </c>
      <c r="D1105" s="57" t="str">
        <f t="shared" si="307"/>
        <v>3.8999998795784-569.089577865649i</v>
      </c>
      <c r="E1105" s="57" t="str">
        <f t="shared" si="308"/>
        <v>162.461636801548-0.156977216123328i</v>
      </c>
      <c r="F1105" s="57" t="str">
        <f t="shared" si="309"/>
        <v>3.83983976990794-1186.78916634377i</v>
      </c>
      <c r="G1105" s="57" t="str">
        <f t="shared" si="310"/>
        <v>0.999999981787808-0.000134952552413845i</v>
      </c>
      <c r="H1105" s="57" t="str">
        <f t="shared" si="311"/>
        <v>165.006470461072+4.00111540818709i</v>
      </c>
      <c r="I1105" s="57" t="str">
        <f t="shared" si="312"/>
        <v>15.1830686250869-552.395299998476i</v>
      </c>
      <c r="K1105" s="57" t="str">
        <f t="shared" si="313"/>
        <v>0.0726816856986007-0.00181160393099423i</v>
      </c>
      <c r="L1105" s="57" t="str">
        <f t="shared" si="314"/>
        <v>0.000125-8.9705058726313i</v>
      </c>
      <c r="M1105" s="57" t="str">
        <f t="shared" si="315"/>
        <v>0.0015-4.3243836820648i</v>
      </c>
      <c r="N1105" s="57">
        <f t="shared" si="316"/>
        <v>88.909471341880234</v>
      </c>
      <c r="O1105" s="57">
        <f t="shared" si="317"/>
        <v>70.529434337204478</v>
      </c>
      <c r="P1105" s="371">
        <f t="shared" si="318"/>
        <v>70.529434337204478</v>
      </c>
      <c r="Q1105" s="371">
        <f t="shared" si="319"/>
        <v>-91.090528658119766</v>
      </c>
      <c r="R1105" s="12">
        <f t="shared" si="320"/>
        <v>88.909471341880234</v>
      </c>
      <c r="S1105" s="57">
        <f t="shared" si="321"/>
        <v>5.5933245288280385E-2</v>
      </c>
      <c r="T1105" s="12">
        <f t="shared" si="304"/>
        <v>70.529434337204478</v>
      </c>
    </row>
    <row r="1106" spans="1:20" x14ac:dyDescent="0.25">
      <c r="A1106" s="57">
        <f t="shared" si="305"/>
        <v>352.77441296911223</v>
      </c>
      <c r="B1106" s="12">
        <f t="shared" si="322"/>
        <v>56.145791620375846</v>
      </c>
      <c r="C1106" s="57" t="str">
        <f t="shared" si="306"/>
        <v>-63.967220616651-3347.68150583589i</v>
      </c>
      <c r="D1106" s="57" t="str">
        <f t="shared" si="307"/>
        <v>3.89999987866147-566.935229212861i</v>
      </c>
      <c r="E1106" s="57" t="str">
        <f t="shared" si="308"/>
        <v>162.461576694811-0.157571964046068i</v>
      </c>
      <c r="F1106" s="57" t="str">
        <f t="shared" si="309"/>
        <v>3.83983976937545-1182.29644380309i</v>
      </c>
      <c r="G1106" s="57" t="str">
        <f t="shared" si="310"/>
        <v>0.999999981649133-0.000135465372094232i</v>
      </c>
      <c r="H1106" s="57" t="str">
        <f t="shared" si="311"/>
        <v>165.00651973129+4.01632012134809i</v>
      </c>
      <c r="I1106" s="57" t="str">
        <f t="shared" si="312"/>
        <v>15.1830707860582-550.303981634559i</v>
      </c>
      <c r="K1106" s="57" t="str">
        <f t="shared" si="313"/>
        <v>0.0726813388002594-0.00181847926310696i</v>
      </c>
      <c r="L1106" s="57" t="str">
        <f t="shared" si="314"/>
        <v>0.000125-8.93654699405389i</v>
      </c>
      <c r="M1106" s="57" t="str">
        <f t="shared" si="315"/>
        <v>0.0015-4.30801323178402i</v>
      </c>
      <c r="N1106" s="57">
        <f t="shared" si="316"/>
        <v>88.905330209055805</v>
      </c>
      <c r="O1106" s="57">
        <f t="shared" si="317"/>
        <v>70.49646803524621</v>
      </c>
      <c r="P1106" s="371">
        <f t="shared" si="318"/>
        <v>70.49646803524621</v>
      </c>
      <c r="Q1106" s="371">
        <f t="shared" si="319"/>
        <v>-91.094669790944195</v>
      </c>
      <c r="R1106" s="12">
        <f t="shared" si="320"/>
        <v>88.905330209055805</v>
      </c>
      <c r="S1106" s="57">
        <f t="shared" si="321"/>
        <v>5.6145791620375848E-2</v>
      </c>
      <c r="T1106" s="12">
        <f t="shared" si="304"/>
        <v>70.49646803524621</v>
      </c>
    </row>
    <row r="1107" spans="1:20" x14ac:dyDescent="0.25">
      <c r="A1107" s="57">
        <f t="shared" si="305"/>
        <v>354.11495573839488</v>
      </c>
      <c r="B1107" s="12">
        <f t="shared" si="322"/>
        <v>56.359145628533277</v>
      </c>
      <c r="C1107" s="57" t="str">
        <f t="shared" si="306"/>
        <v>-63.9668548859701-3334.99514649433i</v>
      </c>
      <c r="D1107" s="57" t="str">
        <f t="shared" si="307"/>
        <v>3.89999987773754-564.789036113678i</v>
      </c>
      <c r="E1107" s="57" t="str">
        <f t="shared" si="308"/>
        <v>162.461516131136-0.158168951828058i</v>
      </c>
      <c r="F1107" s="57" t="str">
        <f t="shared" si="309"/>
        <v>3.8398397688389-1177.82072899368i</v>
      </c>
      <c r="G1107" s="57" t="str">
        <f t="shared" si="310"/>
        <v>0.999999981509401-0.00013598014048919i</v>
      </c>
      <c r="H1107" s="57" t="str">
        <f t="shared" si="311"/>
        <v>165.006569376692+4.03158261785035i</v>
      </c>
      <c r="I1107" s="57" t="str">
        <f t="shared" si="312"/>
        <v>15.1830729634848-548.220579578154i</v>
      </c>
      <c r="K1107" s="57" t="str">
        <f t="shared" si="313"/>
        <v>0.0726809892638634-0.00182538062129118i</v>
      </c>
      <c r="L1107" s="57" t="str">
        <f t="shared" si="314"/>
        <v>0.000125-8.90271667070517i</v>
      </c>
      <c r="M1107" s="57" t="str">
        <f t="shared" si="315"/>
        <v>0.0015-4.29170475371988i</v>
      </c>
      <c r="N1107" s="57">
        <f t="shared" si="316"/>
        <v>88.901173372818533</v>
      </c>
      <c r="O1107" s="57">
        <f t="shared" si="317"/>
        <v>70.463501562291583</v>
      </c>
      <c r="P1107" s="371">
        <f t="shared" si="318"/>
        <v>70.463501562291583</v>
      </c>
      <c r="Q1107" s="371">
        <f t="shared" si="319"/>
        <v>-91.098826627181467</v>
      </c>
      <c r="R1107" s="12">
        <f t="shared" si="320"/>
        <v>88.901173372818533</v>
      </c>
      <c r="S1107" s="57">
        <f t="shared" si="321"/>
        <v>5.6359145628533273E-2</v>
      </c>
      <c r="T1107" s="12">
        <f t="shared" si="304"/>
        <v>70.463501562291583</v>
      </c>
    </row>
    <row r="1108" spans="1:20" x14ac:dyDescent="0.25">
      <c r="A1108" s="57">
        <f t="shared" si="305"/>
        <v>355.46059257020084</v>
      </c>
      <c r="B1108" s="12">
        <f t="shared" si="322"/>
        <v>56.573310381921708</v>
      </c>
      <c r="C1108" s="57" t="str">
        <f t="shared" si="306"/>
        <v>-63.9664863746503-3322.35676233015i</v>
      </c>
      <c r="D1108" s="57" t="str">
        <f t="shared" si="307"/>
        <v>3.89999987680657-562.650967694394i</v>
      </c>
      <c r="E1108" s="57" t="str">
        <f t="shared" si="308"/>
        <v>162.461455107056-0.15876818775009i</v>
      </c>
      <c r="F1108" s="57" t="str">
        <f t="shared" si="309"/>
        <v>3.83983976829826-1173.36195753088i</v>
      </c>
      <c r="G1108" s="57" t="str">
        <f t="shared" si="310"/>
        <v>0.999999981368605-0.00013649686500383i</v>
      </c>
      <c r="H1108" s="57" t="str">
        <f t="shared" si="311"/>
        <v>165.006619400136+4.0469031173327i</v>
      </c>
      <c r="I1108" s="57" t="str">
        <f t="shared" si="312"/>
        <v>15.1830751574917-546.145063858827i</v>
      </c>
      <c r="K1108" s="57" t="str">
        <f t="shared" si="313"/>
        <v>0.0726806370693766-0.00183230810330106i</v>
      </c>
      <c r="L1108" s="57" t="str">
        <f t="shared" si="314"/>
        <v>0.000125-8.86901441592464i</v>
      </c>
      <c r="M1108" s="57" t="str">
        <f t="shared" si="315"/>
        <v>0.0015-4.27545801326946i</v>
      </c>
      <c r="N1108" s="57">
        <f t="shared" si="316"/>
        <v>88.897000773871511</v>
      </c>
      <c r="O1108" s="57">
        <f t="shared" si="317"/>
        <v>70.430534917040717</v>
      </c>
      <c r="P1108" s="371">
        <f t="shared" si="318"/>
        <v>70.430534917040717</v>
      </c>
      <c r="Q1108" s="371">
        <f t="shared" si="319"/>
        <v>-91.102999226128489</v>
      </c>
      <c r="R1108" s="12">
        <f t="shared" si="320"/>
        <v>88.897000773871511</v>
      </c>
      <c r="S1108" s="57">
        <f t="shared" si="321"/>
        <v>5.6573310381921711E-2</v>
      </c>
      <c r="T1108" s="12">
        <f t="shared" si="304"/>
        <v>70.430534917040717</v>
      </c>
    </row>
    <row r="1109" spans="1:20" x14ac:dyDescent="0.25">
      <c r="A1109" s="57">
        <f t="shared" si="305"/>
        <v>356.81134282196763</v>
      </c>
      <c r="B1109" s="12">
        <f t="shared" si="322"/>
        <v>56.788288961373013</v>
      </c>
      <c r="C1109" s="57" t="str">
        <f t="shared" si="306"/>
        <v>-63.9661150615831-3309.76617153764i</v>
      </c>
      <c r="D1109" s="57" t="str">
        <f t="shared" si="307"/>
        <v>3.89999987586852-560.520993198175i</v>
      </c>
      <c r="E1109" s="57" t="str">
        <f t="shared" si="308"/>
        <v>162.461393619075-0.159369680121933i</v>
      </c>
      <c r="F1109" s="57" t="str">
        <f t="shared" si="309"/>
        <v>3.83983976775351-1168.92006527377i</v>
      </c>
      <c r="G1109" s="57" t="str">
        <f t="shared" si="310"/>
        <v>0.999999981226738-0.000137015553071407i</v>
      </c>
      <c r="H1109" s="57" t="str">
        <f t="shared" si="311"/>
        <v>165.006669804502+4.06228184026936i</v>
      </c>
      <c r="I1109" s="57" t="str">
        <f t="shared" si="312"/>
        <v>15.1830773682055-544.077404619591i</v>
      </c>
      <c r="K1109" s="57" t="str">
        <f t="shared" si="313"/>
        <v>0.0726802821966113-0.0018392618072492i</v>
      </c>
      <c r="L1109" s="57" t="str">
        <f t="shared" si="314"/>
        <v>0.000125-8.83543974489408i</v>
      </c>
      <c r="M1109" s="57" t="str">
        <f t="shared" si="315"/>
        <v>0.0015-4.25927277671792i</v>
      </c>
      <c r="N1109" s="57">
        <f t="shared" si="316"/>
        <v>88.892812352696737</v>
      </c>
      <c r="O1109" s="57">
        <f t="shared" si="317"/>
        <v>70.397568098183683</v>
      </c>
      <c r="P1109" s="371">
        <f t="shared" si="318"/>
        <v>70.397568098183683</v>
      </c>
      <c r="Q1109" s="371">
        <f t="shared" si="319"/>
        <v>-91.107187647303263</v>
      </c>
      <c r="R1109" s="12">
        <f t="shared" si="320"/>
        <v>88.892812352696737</v>
      </c>
      <c r="S1109" s="57">
        <f t="shared" si="321"/>
        <v>5.6788288961373015E-2</v>
      </c>
      <c r="T1109" s="12">
        <f t="shared" si="304"/>
        <v>70.397568098183683</v>
      </c>
    </row>
    <row r="1110" spans="1:20" x14ac:dyDescent="0.25">
      <c r="A1110" s="57">
        <f t="shared" si="305"/>
        <v>358.16722592469108</v>
      </c>
      <c r="B1110" s="12">
        <f t="shared" si="322"/>
        <v>57.004084459426231</v>
      </c>
      <c r="C1110" s="57" t="str">
        <f t="shared" si="306"/>
        <v>-63.9657409255019-3297.22319299876i</v>
      </c>
      <c r="D1110" s="57" t="str">
        <f t="shared" si="307"/>
        <v>3.89999987492332-558.399081984625i</v>
      </c>
      <c r="E1110" s="57" t="str">
        <f t="shared" si="308"/>
        <v>162.461331663674-0.159973437282252i</v>
      </c>
      <c r="F1110" s="57" t="str">
        <f t="shared" si="309"/>
        <v>3.83983976720464-1164.49498832423i</v>
      </c>
      <c r="G1110" s="57" t="str">
        <f t="shared" si="310"/>
        <v>0.99999998108379-0.000137536212153417i</v>
      </c>
      <c r="H1110" s="57" t="str">
        <f t="shared" si="311"/>
        <v>165.006720592688+4.07771900797301i</v>
      </c>
      <c r="I1110" s="57" t="str">
        <f t="shared" si="312"/>
        <v>15.1830795957532-542.017572116462i</v>
      </c>
      <c r="K1110" s="57" t="str">
        <f t="shared" si="313"/>
        <v>0.0726799246252281-0.00184624183160782i</v>
      </c>
      <c r="L1110" s="57" t="str">
        <f t="shared" si="314"/>
        <v>0.000125-8.80199217463047i</v>
      </c>
      <c r="M1110" s="57" t="str">
        <f t="shared" si="315"/>
        <v>0.0015-4.24314881123523i</v>
      </c>
      <c r="N1110" s="57">
        <f t="shared" si="316"/>
        <v>88.888608049554378</v>
      </c>
      <c r="O1110" s="57">
        <f t="shared" si="317"/>
        <v>70.364601104400947</v>
      </c>
      <c r="P1110" s="371">
        <f t="shared" si="318"/>
        <v>70.364601104400947</v>
      </c>
      <c r="Q1110" s="371">
        <f t="shared" si="319"/>
        <v>-91.111391950445622</v>
      </c>
      <c r="R1110" s="12">
        <f t="shared" si="320"/>
        <v>88.888608049554378</v>
      </c>
      <c r="S1110" s="57">
        <f t="shared" si="321"/>
        <v>5.700408445942623E-2</v>
      </c>
      <c r="T1110" s="12">
        <f t="shared" si="304"/>
        <v>70.364601104400947</v>
      </c>
    </row>
    <row r="1111" spans="1:20" x14ac:dyDescent="0.25">
      <c r="A1111" s="57">
        <f t="shared" si="305"/>
        <v>359.52826138320495</v>
      </c>
      <c r="B1111" s="12">
        <f t="shared" si="322"/>
        <v>57.220699980372054</v>
      </c>
      <c r="C1111" s="57" t="str">
        <f t="shared" si="306"/>
        <v>-63.9653639449758-3284.72764628032i</v>
      </c>
      <c r="D1111" s="57" t="str">
        <f t="shared" si="307"/>
        <v>3.89999987397095-556.285203529337i</v>
      </c>
      <c r="E1111" s="57" t="str">
        <f t="shared" si="308"/>
        <v>162.461269237307-0.160579467598669i</v>
      </c>
      <c r="F1111" s="57" t="str">
        <f t="shared" si="309"/>
        <v>3.83983976665155-1160.08666302604i</v>
      </c>
      <c r="G1111" s="57" t="str">
        <f t="shared" si="310"/>
        <v>0.999999980939754-0.000138058849739715i</v>
      </c>
      <c r="H1111" s="57" t="str">
        <f t="shared" si="311"/>
        <v>165.00677176762+4.09321484259813i</v>
      </c>
      <c r="I1111" s="57" t="str">
        <f t="shared" si="312"/>
        <v>15.183081840263-539.965536718065i</v>
      </c>
      <c r="K1111" s="57" t="str">
        <f t="shared" si="313"/>
        <v>0.0726795643347316-0.00185324827520992i</v>
      </c>
      <c r="L1111" s="57" t="str">
        <f t="shared" si="314"/>
        <v>0.000125-8.76867122397932i</v>
      </c>
      <c r="M1111" s="57" t="str">
        <f t="shared" si="315"/>
        <v>0.0015-4.22708588487272i</v>
      </c>
      <c r="N1111" s="57">
        <f t="shared" si="316"/>
        <v>88.884387804481989</v>
      </c>
      <c r="O1111" s="57">
        <f t="shared" si="317"/>
        <v>70.331633934362699</v>
      </c>
      <c r="P1111" s="371">
        <f t="shared" si="318"/>
        <v>70.331633934362699</v>
      </c>
      <c r="Q1111" s="371">
        <f t="shared" si="319"/>
        <v>-91.115612195518011</v>
      </c>
      <c r="R1111" s="12">
        <f t="shared" si="320"/>
        <v>88.884387804481989</v>
      </c>
      <c r="S1111" s="57">
        <f t="shared" si="321"/>
        <v>5.7220699980372054E-2</v>
      </c>
      <c r="T1111" s="12">
        <f t="shared" si="304"/>
        <v>70.331633934362699</v>
      </c>
    </row>
    <row r="1112" spans="1:20" x14ac:dyDescent="0.25">
      <c r="A1112" s="57">
        <f t="shared" si="305"/>
        <v>360.89446877646111</v>
      </c>
      <c r="B1112" s="12">
        <f t="shared" si="322"/>
        <v>57.438138640297467</v>
      </c>
      <c r="C1112" s="57" t="str">
        <f t="shared" si="306"/>
        <v>-63.9649840984127-3272.27935163145i</v>
      </c>
      <c r="D1112" s="57" t="str">
        <f t="shared" si="307"/>
        <v>3.8999998730113-554.17932742346i</v>
      </c>
      <c r="E1112" s="57" t="str">
        <f t="shared" si="308"/>
        <v>162.461206336396-0.161187779467892i</v>
      </c>
      <c r="F1112" s="57" t="str">
        <f t="shared" si="309"/>
        <v>3.83983976609425-1155.69502596398i</v>
      </c>
      <c r="G1112" s="57" t="str">
        <f t="shared" si="310"/>
        <v>0.999999980794621-0.000138583473348613i</v>
      </c>
      <c r="H1112" s="57" t="str">
        <f t="shared" si="311"/>
        <v>165.00682333224+4.108769567144i</v>
      </c>
      <c r="I1112" s="57" t="str">
        <f t="shared" si="312"/>
        <v>15.1830841018642-537.921268905182i</v>
      </c>
      <c r="K1112" s="57" t="str">
        <f t="shared" si="313"/>
        <v>0.0726792013044732-0.00186028123725059i</v>
      </c>
      <c r="L1112" s="57" t="str">
        <f t="shared" si="314"/>
        <v>0.000125-8.73547641360767i</v>
      </c>
      <c r="M1112" s="57" t="str">
        <f t="shared" si="315"/>
        <v>0.0015-4.2110837665598i</v>
      </c>
      <c r="N1112" s="57">
        <f t="shared" si="316"/>
        <v>88.880151557293757</v>
      </c>
      <c r="O1112" s="57">
        <f t="shared" si="317"/>
        <v>70.298666586729013</v>
      </c>
      <c r="P1112" s="371">
        <f t="shared" si="318"/>
        <v>70.298666586729013</v>
      </c>
      <c r="Q1112" s="371">
        <f t="shared" si="319"/>
        <v>-91.119848442706243</v>
      </c>
      <c r="R1112" s="12">
        <f t="shared" si="320"/>
        <v>88.880151557293757</v>
      </c>
      <c r="S1112" s="57">
        <f t="shared" si="321"/>
        <v>5.7438138640297468E-2</v>
      </c>
      <c r="T1112" s="12">
        <f t="shared" si="304"/>
        <v>70.298666586729013</v>
      </c>
    </row>
    <row r="1113" spans="1:20" x14ac:dyDescent="0.25">
      <c r="A1113" s="57">
        <f t="shared" si="305"/>
        <v>362.26586775781163</v>
      </c>
      <c r="B1113" s="12">
        <f t="shared" si="322"/>
        <v>57.656403567130596</v>
      </c>
      <c r="C1113" s="57" t="str">
        <f t="shared" si="306"/>
        <v>-63.9646013640582-3259.87812998113i</v>
      </c>
      <c r="D1113" s="57" t="str">
        <f t="shared" si="307"/>
        <v>3.89999987204437-552.081423373259i</v>
      </c>
      <c r="E1113" s="57" t="str">
        <f t="shared" si="308"/>
        <v>162.461142957344-0.161798381315791i</v>
      </c>
      <c r="F1113" s="57" t="str">
        <f t="shared" si="309"/>
        <v>3.83983976553273-1151.32001396285i</v>
      </c>
      <c r="G1113" s="57" t="str">
        <f t="shared" si="310"/>
        <v>0.999999980648382-0.000139110090526995i</v>
      </c>
      <c r="H1113" s="57" t="str">
        <f t="shared" si="311"/>
        <v>165.006875289517+4.12438340545817i</v>
      </c>
      <c r="I1113" s="57" t="str">
        <f t="shared" si="312"/>
        <v>15.1830863806867-535.884739270326i</v>
      </c>
      <c r="K1113" s="57" t="str">
        <f t="shared" si="313"/>
        <v>0.0726788355136459-0.00186734081728815i</v>
      </c>
      <c r="L1113" s="57" t="str">
        <f t="shared" si="314"/>
        <v>0.000125-8.70240726599684i</v>
      </c>
      <c r="M1113" s="57" t="str">
        <f t="shared" si="315"/>
        <v>0.0015-4.19514222610061i</v>
      </c>
      <c r="N1113" s="57">
        <f t="shared" si="316"/>
        <v>88.875899247579611</v>
      </c>
      <c r="O1113" s="57">
        <f t="shared" si="317"/>
        <v>70.265699060150013</v>
      </c>
      <c r="P1113" s="371">
        <f t="shared" si="318"/>
        <v>70.265699060150013</v>
      </c>
      <c r="Q1113" s="371">
        <f t="shared" si="319"/>
        <v>-91.124100752420389</v>
      </c>
      <c r="R1113" s="12">
        <f t="shared" si="320"/>
        <v>88.875899247579611</v>
      </c>
      <c r="S1113" s="57">
        <f t="shared" si="321"/>
        <v>5.7656403567130594E-2</v>
      </c>
      <c r="T1113" s="12">
        <f t="shared" si="304"/>
        <v>70.265699060150013</v>
      </c>
    </row>
    <row r="1114" spans="1:20" x14ac:dyDescent="0.25">
      <c r="A1114" s="57">
        <f t="shared" si="305"/>
        <v>363.64247805529135</v>
      </c>
      <c r="B1114" s="12">
        <f t="shared" si="322"/>
        <v>57.875497900685694</v>
      </c>
      <c r="C1114" s="57" t="str">
        <f t="shared" si="306"/>
        <v>-63.9642157199919-3247.52380293544i</v>
      </c>
      <c r="D1114" s="57" t="str">
        <f t="shared" si="307"/>
        <v>3.89999987107006-549.991461199681i</v>
      </c>
      <c r="E1114" s="57" t="str">
        <f t="shared" si="308"/>
        <v>162.461079096521-0.16241128159749i</v>
      </c>
      <c r="F1114" s="57" t="str">
        <f t="shared" si="309"/>
        <v>3.83983976496694-1146.96156408666i</v>
      </c>
      <c r="G1114" s="57" t="str">
        <f t="shared" si="310"/>
        <v>0.999999980501031-0.000139638708850421i</v>
      </c>
      <c r="H1114" s="57" t="str">
        <f t="shared" si="311"/>
        <v>165.006927642442+4.14005658223945i</v>
      </c>
      <c r="I1114" s="57" t="str">
        <f t="shared" si="312"/>
        <v>15.1830886768619-533.855918517349i</v>
      </c>
      <c r="K1114" s="57" t="str">
        <f t="shared" si="313"/>
        <v>0.0726784669412864-0.00187442711524541i</v>
      </c>
      <c r="L1114" s="57" t="str">
        <f t="shared" si="314"/>
        <v>0.000125-8.66946330543622i</v>
      </c>
      <c r="M1114" s="57" t="str">
        <f t="shared" si="315"/>
        <v>0.0015-4.17926103417076i</v>
      </c>
      <c r="N1114" s="57">
        <f t="shared" si="316"/>
        <v>88.871630814704474</v>
      </c>
      <c r="O1114" s="57">
        <f t="shared" si="317"/>
        <v>70.232731353265393</v>
      </c>
      <c r="P1114" s="371">
        <f t="shared" si="318"/>
        <v>70.232731353265393</v>
      </c>
      <c r="Q1114" s="371">
        <f t="shared" si="319"/>
        <v>-91.128369185295526</v>
      </c>
      <c r="R1114" s="12">
        <f t="shared" si="320"/>
        <v>88.871630814704474</v>
      </c>
      <c r="S1114" s="57">
        <f t="shared" si="321"/>
        <v>5.7875497900685698E-2</v>
      </c>
      <c r="T1114" s="12">
        <f t="shared" si="304"/>
        <v>70.232731353265393</v>
      </c>
    </row>
    <row r="1115" spans="1:20" x14ac:dyDescent="0.25">
      <c r="A1115" s="57">
        <f t="shared" si="305"/>
        <v>365.02431947190144</v>
      </c>
      <c r="B1115" s="12">
        <f t="shared" si="322"/>
        <v>58.0954247927083</v>
      </c>
      <c r="C1115" s="57" t="str">
        <f t="shared" si="306"/>
        <v>-63.9638271441276-3235.21619277508i</v>
      </c>
      <c r="D1115" s="57" t="str">
        <f t="shared" si="307"/>
        <v>3.89999987008834-547.909410837918i</v>
      </c>
      <c r="E1115" s="57" t="str">
        <f t="shared" si="308"/>
        <v>162.46101475027-0.163026488797397i</v>
      </c>
      <c r="F1115" s="57" t="str">
        <f t="shared" si="309"/>
        <v>3.83983976439679-1142.61961363763i</v>
      </c>
      <c r="G1115" s="57" t="str">
        <f t="shared" si="310"/>
        <v>0.999999980352557-0.000140169335923241i</v>
      </c>
      <c r="H1115" s="57" t="str">
        <f t="shared" si="311"/>
        <v>165.006980394028+4.15578932304135i</v>
      </c>
      <c r="I1115" s="57" t="str">
        <f t="shared" si="312"/>
        <v>15.1830909905218-531.834777460976i</v>
      </c>
      <c r="K1115" s="57" t="str">
        <f t="shared" si="313"/>
        <v>0.0726780955662721-0.00188154023141091i</v>
      </c>
      <c r="L1115" s="57" t="str">
        <f t="shared" si="314"/>
        <v>0.000125-8.63664405801574i</v>
      </c>
      <c r="M1115" s="57" t="str">
        <f t="shared" si="315"/>
        <v>0.0015-4.16343996231397i</v>
      </c>
      <c r="N1115" s="57">
        <f t="shared" si="316"/>
        <v>88.867346197807464</v>
      </c>
      <c r="O1115" s="57">
        <f t="shared" si="317"/>
        <v>70.199763464704489</v>
      </c>
      <c r="P1115" s="371">
        <f t="shared" si="318"/>
        <v>70.199763464704489</v>
      </c>
      <c r="Q1115" s="371">
        <f t="shared" si="319"/>
        <v>-91.132653802192536</v>
      </c>
      <c r="R1115" s="12">
        <f t="shared" si="320"/>
        <v>88.867346197807464</v>
      </c>
      <c r="S1115" s="57">
        <f t="shared" si="321"/>
        <v>5.8095424792708301E-2</v>
      </c>
      <c r="T1115" s="12">
        <f t="shared" si="304"/>
        <v>70.199763464704489</v>
      </c>
    </row>
    <row r="1116" spans="1:20" x14ac:dyDescent="0.25">
      <c r="A1116" s="57">
        <f t="shared" si="305"/>
        <v>366.41141188589467</v>
      </c>
      <c r="B1116" s="12">
        <f t="shared" si="322"/>
        <v>58.316187406920591</v>
      </c>
      <c r="C1116" s="57" t="str">
        <f t="shared" si="306"/>
        <v>-63.9634356142142-3222.95512245285i</v>
      </c>
      <c r="D1116" s="57" t="str">
        <f t="shared" si="307"/>
        <v>3.89999986909911-545.835242336975i</v>
      </c>
      <c r="E1116" s="57" t="str">
        <f t="shared" si="308"/>
        <v>162.460949914908-0.163644011429331i</v>
      </c>
      <c r="F1116" s="57" t="str">
        <f t="shared" si="309"/>
        <v>3.83983976382235-1138.29410015534i</v>
      </c>
      <c r="G1116" s="57" t="str">
        <f t="shared" si="310"/>
        <v>0.999999980202953-0.0001407019793787i</v>
      </c>
      <c r="H1116" s="57" t="str">
        <f t="shared" si="311"/>
        <v>165.00703354731+4.17158185427527i</v>
      </c>
      <c r="I1116" s="57" t="str">
        <f t="shared" si="312"/>
        <v>15.1830933217997-529.82128702641i</v>
      </c>
      <c r="K1116" s="57" t="str">
        <f t="shared" si="313"/>
        <v>0.072677721367321-0.00188868026644017i</v>
      </c>
      <c r="L1116" s="57" t="str">
        <f t="shared" si="314"/>
        <v>0.000125-8.60394905161956i</v>
      </c>
      <c r="M1116" s="57" t="str">
        <f t="shared" si="315"/>
        <v>0.0015-4.14767878293879i</v>
      </c>
      <c r="N1116" s="57">
        <f t="shared" si="316"/>
        <v>88.863045335801075</v>
      </c>
      <c r="O1116" s="57">
        <f t="shared" si="317"/>
        <v>70.166795393086389</v>
      </c>
      <c r="P1116" s="371">
        <f t="shared" si="318"/>
        <v>70.166795393086389</v>
      </c>
      <c r="Q1116" s="371">
        <f t="shared" si="319"/>
        <v>-91.136954664198925</v>
      </c>
      <c r="R1116" s="12">
        <f t="shared" si="320"/>
        <v>88.863045335801075</v>
      </c>
      <c r="S1116" s="57">
        <f t="shared" si="321"/>
        <v>5.8316187406920593E-2</v>
      </c>
      <c r="T1116" s="12">
        <f t="shared" si="304"/>
        <v>70.166795393086389</v>
      </c>
    </row>
    <row r="1117" spans="1:20" x14ac:dyDescent="0.25">
      <c r="A1117" s="57">
        <f t="shared" si="305"/>
        <v>367.8037752510611</v>
      </c>
      <c r="B1117" s="12">
        <f t="shared" si="322"/>
        <v>58.537788919066891</v>
      </c>
      <c r="C1117" s="57" t="str">
        <f t="shared" si="306"/>
        <v>-63.9630411078292-3210.74041559106i</v>
      </c>
      <c r="D1117" s="57" t="str">
        <f t="shared" si="307"/>
        <v>3.89999986810237-543.768925859244i</v>
      </c>
      <c r="E1117" s="57" t="str">
        <f t="shared" si="308"/>
        <v>162.460884586725-0.16426385803657i</v>
      </c>
      <c r="F1117" s="57" t="str">
        <f t="shared" si="309"/>
        <v>3.83983976324353-1133.98496141583i</v>
      </c>
      <c r="G1117" s="57" t="str">
        <f t="shared" si="310"/>
        <v>0.999999980052209-0.000141236646879048i</v>
      </c>
      <c r="H1117" s="57" t="str">
        <f t="shared" si="311"/>
        <v>165.007087105347+4.18743440321365i</v>
      </c>
      <c r="I1117" s="57" t="str">
        <f t="shared" si="312"/>
        <v>15.1830956708295-527.815418248915i</v>
      </c>
      <c r="K1117" s="57" t="str">
        <f t="shared" si="313"/>
        <v>0.0726773443229893-0.00189584732135682i</v>
      </c>
      <c r="L1117" s="57" t="str">
        <f t="shared" si="314"/>
        <v>0.000125-8.57137781591906i</v>
      </c>
      <c r="M1117" s="57" t="str">
        <f t="shared" si="315"/>
        <v>0.0015-4.1319772693154i</v>
      </c>
      <c r="N1117" s="57">
        <f t="shared" si="316"/>
        <v>88.858728167370387</v>
      </c>
      <c r="O1117" s="57">
        <f t="shared" si="317"/>
        <v>70.133827137019679</v>
      </c>
      <c r="P1117" s="371">
        <f t="shared" si="318"/>
        <v>70.133827137019679</v>
      </c>
      <c r="Q1117" s="371">
        <f t="shared" si="319"/>
        <v>-91.141271832629613</v>
      </c>
      <c r="R1117" s="12">
        <f t="shared" si="320"/>
        <v>88.858728167370387</v>
      </c>
      <c r="S1117" s="57">
        <f t="shared" si="321"/>
        <v>5.8537788919066892E-2</v>
      </c>
      <c r="T1117" s="12">
        <f t="shared" si="304"/>
        <v>70.133827137019679</v>
      </c>
    </row>
    <row r="1118" spans="1:20" x14ac:dyDescent="0.25">
      <c r="A1118" s="57">
        <f t="shared" si="305"/>
        <v>369.20142959701514</v>
      </c>
      <c r="B1118" s="12">
        <f t="shared" si="322"/>
        <v>58.760232516959348</v>
      </c>
      <c r="C1118" s="57" t="str">
        <f t="shared" si="306"/>
        <v>-63.9626436023831-3198.57189647901i</v>
      </c>
      <c r="D1118" s="57" t="str">
        <f t="shared" si="307"/>
        <v>3.89999986709805-541.710431680068i</v>
      </c>
      <c r="E1118" s="57" t="str">
        <f t="shared" si="308"/>
        <v>162.460818761981-0.16488603719192i</v>
      </c>
      <c r="F1118" s="57" t="str">
        <f t="shared" si="309"/>
        <v>3.83983976266028-1129.69213543071i</v>
      </c>
      <c r="G1118" s="57" t="str">
        <f t="shared" si="310"/>
        <v>0.999999979900318-0.000141773346115655i</v>
      </c>
      <c r="H1118" s="57" t="str">
        <f t="shared" si="311"/>
        <v>165.007141071221+4.20334719799343i</v>
      </c>
      <c r="I1118" s="57" t="str">
        <f t="shared" si="312"/>
        <v>15.1830980377466-525.817142273402i</v>
      </c>
      <c r="K1118" s="57" t="str">
        <f t="shared" si="313"/>
        <v>0.0726769644116719-0.00190304149755399i</v>
      </c>
      <c r="L1118" s="57" t="str">
        <f t="shared" si="314"/>
        <v>0.000125-8.53892988236611i</v>
      </c>
      <c r="M1118" s="57" t="str">
        <f t="shared" si="315"/>
        <v>0.0015-4.11633519557223i</v>
      </c>
      <c r="N1118" s="57">
        <f t="shared" si="316"/>
        <v>88.854394630972223</v>
      </c>
      <c r="O1118" s="57">
        <f t="shared" si="317"/>
        <v>70.100858695102403</v>
      </c>
      <c r="P1118" s="371">
        <f t="shared" si="318"/>
        <v>70.100858695102403</v>
      </c>
      <c r="Q1118" s="371">
        <f t="shared" si="319"/>
        <v>-91.145605369027777</v>
      </c>
      <c r="R1118" s="12">
        <f t="shared" si="320"/>
        <v>88.854394630972223</v>
      </c>
      <c r="S1118" s="57">
        <f t="shared" si="321"/>
        <v>5.8760232516959346E-2</v>
      </c>
      <c r="T1118" s="12">
        <f t="shared" si="304"/>
        <v>70.100858695102403</v>
      </c>
    </row>
    <row r="1119" spans="1:20" x14ac:dyDescent="0.25">
      <c r="A1119" s="57">
        <f t="shared" si="305"/>
        <v>370.60439502948384</v>
      </c>
      <c r="B1119" s="12">
        <f t="shared" si="322"/>
        <v>58.983521400523799</v>
      </c>
      <c r="C1119" s="57" t="str">
        <f t="shared" si="306"/>
        <v>-63.9622430751114-3186.44939007032i</v>
      </c>
      <c r="D1119" s="57" t="str">
        <f t="shared" si="307"/>
        <v>3.89999986608609-539.659730187317i</v>
      </c>
      <c r="E1119" s="57" t="str">
        <f t="shared" si="308"/>
        <v>162.460752436906-0.165510557497866i</v>
      </c>
      <c r="F1119" s="57" t="str">
        <f t="shared" si="309"/>
        <v>3.83983976207258-1125.41556044621i</v>
      </c>
      <c r="G1119" s="57" t="str">
        <f t="shared" si="310"/>
        <v>0.99999997974727-0.000142312084809114i</v>
      </c>
      <c r="H1119" s="57" t="str">
        <f t="shared" si="311"/>
        <v>165.007195448039+4.21932046761923i</v>
      </c>
      <c r="I1119" s="57" t="str">
        <f t="shared" si="312"/>
        <v>15.183100422687-523.826430353993i</v>
      </c>
      <c r="K1119" s="57" t="str">
        <f t="shared" si="313"/>
        <v>0.072676581611598-0.00191026289679536i</v>
      </c>
      <c r="L1119" s="57" t="str">
        <f t="shared" si="314"/>
        <v>0.000125-8.50660478418621i</v>
      </c>
      <c r="M1119" s="57" t="str">
        <f t="shared" si="315"/>
        <v>0.0015-4.1007523366928i</v>
      </c>
      <c r="N1119" s="57">
        <f t="shared" si="316"/>
        <v>88.850044664834357</v>
      </c>
      <c r="O1119" s="57">
        <f t="shared" si="317"/>
        <v>70.067890065921674</v>
      </c>
      <c r="P1119" s="371">
        <f t="shared" si="318"/>
        <v>70.067890065921674</v>
      </c>
      <c r="Q1119" s="371">
        <f t="shared" si="319"/>
        <v>-91.149955335165643</v>
      </c>
      <c r="R1119" s="12">
        <f t="shared" si="320"/>
        <v>88.850044664834357</v>
      </c>
      <c r="S1119" s="57">
        <f t="shared" si="321"/>
        <v>5.8983521400523799E-2</v>
      </c>
      <c r="T1119" s="12">
        <f t="shared" si="304"/>
        <v>70.067890065921674</v>
      </c>
    </row>
    <row r="1120" spans="1:20" x14ac:dyDescent="0.25">
      <c r="A1120" s="57">
        <f t="shared" si="305"/>
        <v>372.01269173059592</v>
      </c>
      <c r="B1120" s="12">
        <f t="shared" si="322"/>
        <v>59.207658781845794</v>
      </c>
      <c r="C1120" s="57" t="str">
        <f t="shared" si="306"/>
        <v>-63.9618395030851-3174.37272198075i</v>
      </c>
      <c r="D1120" s="57" t="str">
        <f t="shared" si="307"/>
        <v>3.89999986506639-537.616791880962i</v>
      </c>
      <c r="E1120" s="57" t="str">
        <f t="shared" si="308"/>
        <v>162.460685607708-0.16613742758661i</v>
      </c>
      <c r="F1120" s="57" t="str">
        <f t="shared" si="309"/>
        <v>3.83983976148044-1121.15517494238i</v>
      </c>
      <c r="G1120" s="57" t="str">
        <f t="shared" si="310"/>
        <v>0.999999979593057-0.000142852870709359i</v>
      </c>
      <c r="H1120" s="57" t="str">
        <f t="shared" si="311"/>
        <v>165.00725023893+4.23535444196677i</v>
      </c>
      <c r="I1120" s="57" t="str">
        <f t="shared" si="312"/>
        <v>15.1831028257883-521.843253853634i</v>
      </c>
      <c r="K1120" s="57" t="str">
        <f t="shared" si="313"/>
        <v>0.0726761959008344-0.00191751162121663i</v>
      </c>
      <c r="L1120" s="57" t="str">
        <f t="shared" si="314"/>
        <v>0.000125-8.47440205637197i</v>
      </c>
      <c r="M1120" s="57" t="str">
        <f t="shared" si="315"/>
        <v>0.0015-4.08522846851245i</v>
      </c>
      <c r="N1120" s="57">
        <f t="shared" si="316"/>
        <v>88.845678206954659</v>
      </c>
      <c r="O1120" s="57">
        <f t="shared" si="317"/>
        <v>70.034921248054403</v>
      </c>
      <c r="P1120" s="371">
        <f t="shared" si="318"/>
        <v>70.034921248054403</v>
      </c>
      <c r="Q1120" s="371">
        <f t="shared" si="319"/>
        <v>-91.154321793045341</v>
      </c>
      <c r="R1120" s="12">
        <f t="shared" si="320"/>
        <v>88.845678206954659</v>
      </c>
      <c r="S1120" s="57">
        <f t="shared" si="321"/>
        <v>5.9207658781845793E-2</v>
      </c>
      <c r="T1120" s="12">
        <f t="shared" si="304"/>
        <v>70.034921248054403</v>
      </c>
    </row>
    <row r="1121" spans="1:20" x14ac:dyDescent="0.25">
      <c r="A1121" s="57">
        <f t="shared" si="305"/>
        <v>373.42633995917214</v>
      </c>
      <c r="B1121" s="12">
        <f t="shared" si="322"/>
        <v>59.432647885216809</v>
      </c>
      <c r="C1121" s="57" t="str">
        <f t="shared" si="306"/>
        <v>-63.9614328631927-3162.34171848532i</v>
      </c>
      <c r="D1121" s="57" t="str">
        <f t="shared" si="307"/>
        <v>3.89999986403896-535.581587372649i</v>
      </c>
      <c r="E1121" s="57" t="str">
        <f t="shared" si="308"/>
        <v>162.46061827056-0.166766656120087i</v>
      </c>
      <c r="F1121" s="57" t="str">
        <f t="shared" si="309"/>
        <v>3.83983976088379-1116.91091763215i</v>
      </c>
      <c r="G1121" s="57" t="str">
        <f t="shared" si="310"/>
        <v>0.999999979437669-0.000143395711595772i</v>
      </c>
      <c r="H1121" s="57" t="str">
        <f t="shared" si="311"/>
        <v>165.007305447047+4.25144935178596i</v>
      </c>
      <c r="I1121" s="57" t="str">
        <f t="shared" si="312"/>
        <v>15.1831052471885-519.867584243667i</v>
      </c>
      <c r="K1121" s="57" t="str">
        <f t="shared" si="313"/>
        <v>0.07267580725728-0.00192478777332652i</v>
      </c>
      <c r="L1121" s="57" t="str">
        <f t="shared" si="314"/>
        <v>0.000125-8.44232123567643i</v>
      </c>
      <c r="M1121" s="57" t="str">
        <f t="shared" si="315"/>
        <v>0.0015-4.06976336771513i</v>
      </c>
      <c r="N1121" s="57">
        <f t="shared" si="316"/>
        <v>88.8412951951004</v>
      </c>
      <c r="O1121" s="57">
        <f t="shared" si="317"/>
        <v>70.001952240066274</v>
      </c>
      <c r="P1121" s="371">
        <f t="shared" si="318"/>
        <v>70.001952240066274</v>
      </c>
      <c r="Q1121" s="371">
        <f t="shared" si="319"/>
        <v>-91.1587048048996</v>
      </c>
      <c r="R1121" s="12">
        <f t="shared" si="320"/>
        <v>88.8412951951004</v>
      </c>
      <c r="S1121" s="57">
        <f t="shared" si="321"/>
        <v>5.9432647885216808E-2</v>
      </c>
      <c r="T1121" s="12">
        <f t="shared" si="304"/>
        <v>70.001952240066274</v>
      </c>
    </row>
    <row r="1122" spans="1:20" x14ac:dyDescent="0.25">
      <c r="A1122" s="57">
        <f t="shared" si="305"/>
        <v>374.84536005101705</v>
      </c>
      <c r="B1122" s="12">
        <f t="shared" si="322"/>
        <v>59.658491947180636</v>
      </c>
      <c r="C1122" s="57" t="str">
        <f t="shared" si="306"/>
        <v>-63.9610231321551-3150.35620651605i</v>
      </c>
      <c r="D1122" s="57" t="str">
        <f t="shared" si="307"/>
        <v>3.89999986300369-533.554087385277i</v>
      </c>
      <c r="E1122" s="57" t="str">
        <f t="shared" si="308"/>
        <v>162.460550421609-0.1673982517901i</v>
      </c>
      <c r="F1122" s="57" t="str">
        <f t="shared" si="309"/>
        <v>3.83983976028258-1112.68272746043i</v>
      </c>
      <c r="G1122" s="57" t="str">
        <f t="shared" si="310"/>
        <v>0.999999979281099-0.0001439406152773i</v>
      </c>
      <c r="H1122" s="57" t="str">
        <f t="shared" si="311"/>
        <v>165.007361075567+4.26760542870459i</v>
      </c>
      <c r="I1122" s="57" t="str">
        <f t="shared" si="312"/>
        <v>15.183107687027-517.899393103409i</v>
      </c>
      <c r="K1122" s="57" t="str">
        <f t="shared" si="313"/>
        <v>0.0726754156586677-0.00193209145600827i</v>
      </c>
      <c r="L1122" s="57" t="str">
        <f t="shared" si="314"/>
        <v>0.000125-8.41036186060607i</v>
      </c>
      <c r="M1122" s="57" t="str">
        <f t="shared" si="315"/>
        <v>0.0015-4.05435681183018i</v>
      </c>
      <c r="N1122" s="57">
        <f t="shared" si="316"/>
        <v>88.836895566807243</v>
      </c>
      <c r="O1122" s="57">
        <f t="shared" si="317"/>
        <v>69.968983040512313</v>
      </c>
      <c r="P1122" s="371">
        <f t="shared" si="318"/>
        <v>69.968983040512313</v>
      </c>
      <c r="Q1122" s="371">
        <f t="shared" si="319"/>
        <v>-91.163104433192757</v>
      </c>
      <c r="R1122" s="12">
        <f t="shared" si="320"/>
        <v>88.836895566807243</v>
      </c>
      <c r="S1122" s="57">
        <f t="shared" si="321"/>
        <v>5.9658491947180634E-2</v>
      </c>
      <c r="T1122" s="12">
        <f t="shared" si="304"/>
        <v>69.968983040512313</v>
      </c>
    </row>
    <row r="1123" spans="1:20" x14ac:dyDescent="0.25">
      <c r="A1123" s="57">
        <f t="shared" si="305"/>
        <v>376.26977241921094</v>
      </c>
      <c r="B1123" s="12">
        <f t="shared" si="322"/>
        <v>59.885194216579926</v>
      </c>
      <c r="C1123" s="57" t="str">
        <f t="shared" si="306"/>
        <v>-63.9606102865123-3138.41601365932i</v>
      </c>
      <c r="D1123" s="57" t="str">
        <f t="shared" si="307"/>
        <v>3.89999986196053-531.53426275258i</v>
      </c>
      <c r="E1123" s="57" t="str">
        <f t="shared" si="308"/>
        <v>162.46048205697-0.168032223318496i</v>
      </c>
      <c r="F1123" s="57" t="str">
        <f t="shared" si="309"/>
        <v>3.83983975967678-1108.47054360331i</v>
      </c>
      <c r="G1123" s="57" t="str">
        <f t="shared" si="310"/>
        <v>0.999999979123336-0.000144487589592558i</v>
      </c>
      <c r="H1123" s="57" t="str">
        <f t="shared" si="311"/>
        <v>165.007417127692+4.28382290523128i</v>
      </c>
      <c r="I1123" s="57" t="str">
        <f t="shared" si="312"/>
        <v>15.1831101454444-515.938652119783i</v>
      </c>
      <c r="K1123" s="57" t="str">
        <f t="shared" si="313"/>
        <v>0.0726750210825605-0.00193942277252062i</v>
      </c>
      <c r="L1123" s="57" t="str">
        <f t="shared" si="314"/>
        <v>0.000125-8.3785234714147i</v>
      </c>
      <c r="M1123" s="57" t="str">
        <f t="shared" si="315"/>
        <v>0.0015-4.0390085792291i</v>
      </c>
      <c r="N1123" s="57">
        <f t="shared" si="316"/>
        <v>88.83247925937863</v>
      </c>
      <c r="O1123" s="57">
        <f t="shared" si="317"/>
        <v>69.936013647936377</v>
      </c>
      <c r="P1123" s="371">
        <f t="shared" si="318"/>
        <v>69.936013647936377</v>
      </c>
      <c r="Q1123" s="371">
        <f t="shared" si="319"/>
        <v>-91.16752074062137</v>
      </c>
      <c r="R1123" s="12">
        <f t="shared" si="320"/>
        <v>88.83247925937863</v>
      </c>
      <c r="S1123" s="57">
        <f t="shared" si="321"/>
        <v>5.9885194216579923E-2</v>
      </c>
      <c r="T1123" s="12">
        <f t="shared" si="304"/>
        <v>69.936013647936377</v>
      </c>
    </row>
    <row r="1124" spans="1:20" x14ac:dyDescent="0.25">
      <c r="A1124" s="57">
        <f t="shared" si="305"/>
        <v>377.69959755440397</v>
      </c>
      <c r="B1124" s="12">
        <f t="shared" si="322"/>
        <v>60.112757954602934</v>
      </c>
      <c r="C1124" s="57" t="str">
        <f t="shared" si="306"/>
        <v>-63.9601943026288-3126.52096815355i</v>
      </c>
      <c r="D1124" s="57" t="str">
        <f t="shared" si="307"/>
        <v>3.89999986090945-529.522084418702i</v>
      </c>
      <c r="E1124" s="57" t="str">
        <f t="shared" si="308"/>
        <v>162.460413172732-0.168668579456978i</v>
      </c>
      <c r="F1124" s="57" t="str">
        <f t="shared" si="309"/>
        <v>3.83983975906641-1104.2743054671i</v>
      </c>
      <c r="G1124" s="57" t="str">
        <f t="shared" si="310"/>
        <v>0.999999978964372-0.000145036642409954i</v>
      </c>
      <c r="H1124" s="57" t="str">
        <f t="shared" si="311"/>
        <v>165.007473606648+4.30010201475914i</v>
      </c>
      <c r="I1124" s="57" t="str">
        <f t="shared" si="312"/>
        <v>15.1831126225819-513.985333086866i</v>
      </c>
      <c r="K1124" s="57" t="str">
        <f t="shared" si="313"/>
        <v>0.072674623506353-0.00194678182649932i</v>
      </c>
      <c r="L1124" s="57" t="str">
        <f t="shared" si="314"/>
        <v>0.000125-8.34680561009635i</v>
      </c>
      <c r="M1124" s="57" t="str">
        <f t="shared" si="315"/>
        <v>0.0015-4.02371844912243i</v>
      </c>
      <c r="N1124" s="57">
        <f t="shared" si="316"/>
        <v>88.828046209884732</v>
      </c>
      <c r="O1124" s="57">
        <f t="shared" si="317"/>
        <v>69.903044060871508</v>
      </c>
      <c r="P1124" s="371">
        <f t="shared" si="318"/>
        <v>69.903044060871508</v>
      </c>
      <c r="Q1124" s="371">
        <f t="shared" si="319"/>
        <v>-91.171953790115268</v>
      </c>
      <c r="R1124" s="12">
        <f t="shared" si="320"/>
        <v>88.828046209884732</v>
      </c>
      <c r="S1124" s="57">
        <f t="shared" si="321"/>
        <v>6.0112757954602934E-2</v>
      </c>
      <c r="T1124" s="12">
        <f t="shared" si="304"/>
        <v>69.903044060871508</v>
      </c>
    </row>
    <row r="1125" spans="1:20" x14ac:dyDescent="0.25">
      <c r="A1125" s="57">
        <f t="shared" si="305"/>
        <v>379.13485602511071</v>
      </c>
      <c r="B1125" s="12">
        <f t="shared" si="322"/>
        <v>60.341186434830426</v>
      </c>
      <c r="C1125" s="57" t="str">
        <f t="shared" si="306"/>
        <v>-63.9597751566903-3114.6708988866i</v>
      </c>
      <c r="D1125" s="57" t="str">
        <f t="shared" si="307"/>
        <v>3.89999985985034-527.517523437781i</v>
      </c>
      <c r="E1125" s="57" t="str">
        <f t="shared" si="308"/>
        <v>162.460343764954-0.16930732898752i</v>
      </c>
      <c r="F1125" s="57" t="str">
        <f t="shared" si="309"/>
        <v>3.83983975845134-1100.0939526875i</v>
      </c>
      <c r="G1125" s="57" t="str">
        <f t="shared" si="310"/>
        <v>0.999999978804197-0.000145587781627793i</v>
      </c>
      <c r="H1125" s="57" t="str">
        <f t="shared" si="311"/>
        <v>165.007530515686+4.31644299156894i</v>
      </c>
      <c r="I1125" s="57" t="str">
        <f t="shared" si="312"/>
        <v>15.183115118582-512.039407905508i</v>
      </c>
      <c r="K1125" s="57" t="str">
        <f t="shared" si="313"/>
        <v>0.0726742229072674-0.00195416872195817i</v>
      </c>
      <c r="L1125" s="57" t="str">
        <f t="shared" si="314"/>
        <v>0.000125-8.31520782037892i</v>
      </c>
      <c r="M1125" s="57" t="str">
        <f t="shared" si="315"/>
        <v>0.0015-4.00848620155652i</v>
      </c>
      <c r="N1125" s="57">
        <f t="shared" si="316"/>
        <v>88.823596355161868</v>
      </c>
      <c r="O1125" s="57">
        <f t="shared" si="317"/>
        <v>69.870074277839493</v>
      </c>
      <c r="P1125" s="371">
        <f t="shared" si="318"/>
        <v>69.870074277839493</v>
      </c>
      <c r="Q1125" s="371">
        <f t="shared" si="319"/>
        <v>-91.176403644838132</v>
      </c>
      <c r="R1125" s="12">
        <f t="shared" si="320"/>
        <v>88.823596355161868</v>
      </c>
      <c r="S1125" s="57">
        <f t="shared" si="321"/>
        <v>6.0341186434830427E-2</v>
      </c>
      <c r="T1125" s="12">
        <f t="shared" si="304"/>
        <v>69.870074277839493</v>
      </c>
    </row>
    <row r="1126" spans="1:20" x14ac:dyDescent="0.25">
      <c r="A1126" s="57">
        <f t="shared" si="305"/>
        <v>380.57556847800612</v>
      </c>
      <c r="B1126" s="12">
        <f t="shared" si="322"/>
        <v>60.570482943282784</v>
      </c>
      <c r="C1126" s="57" t="str">
        <f t="shared" si="306"/>
        <v>-63.9593528247045-3102.8656353934i</v>
      </c>
      <c r="D1126" s="57" t="str">
        <f t="shared" si="307"/>
        <v>3.89999985878318-525.520550973536i</v>
      </c>
      <c r="E1126" s="57" t="str">
        <f t="shared" si="308"/>
        <v>162.460273829665-0.169948480722181i</v>
      </c>
      <c r="F1126" s="57" t="str">
        <f t="shared" si="309"/>
        <v>3.83983975783161-1095.92942512874i</v>
      </c>
      <c r="G1126" s="57" t="str">
        <f t="shared" si="310"/>
        <v>0.999999978642803-0.000146141015174392i</v>
      </c>
      <c r="H1126" s="57" t="str">
        <f t="shared" si="311"/>
        <v>165.00758785808+4.33284607083275i</v>
      </c>
      <c r="I1126" s="57" t="str">
        <f t="shared" si="312"/>
        <v>15.1831176335888-510.100848582921i</v>
      </c>
      <c r="K1126" s="57" t="str">
        <f t="shared" si="313"/>
        <v>0.0726738192623542-0.00196158356329048i</v>
      </c>
      <c r="L1126" s="57" t="str">
        <f t="shared" si="314"/>
        <v>0.000125-8.28372964771756i</v>
      </c>
      <c r="M1126" s="57" t="str">
        <f t="shared" si="315"/>
        <v>0.0015-3.99331161741036i</v>
      </c>
      <c r="N1126" s="57">
        <f t="shared" si="316"/>
        <v>88.819129631811379</v>
      </c>
      <c r="O1126" s="57">
        <f t="shared" si="317"/>
        <v>69.837104297351033</v>
      </c>
      <c r="P1126" s="371">
        <f t="shared" si="318"/>
        <v>69.837104297351033</v>
      </c>
      <c r="Q1126" s="371">
        <f t="shared" si="319"/>
        <v>-91.180870368188621</v>
      </c>
      <c r="R1126" s="12">
        <f t="shared" si="320"/>
        <v>88.819129631811379</v>
      </c>
      <c r="S1126" s="57">
        <f t="shared" si="321"/>
        <v>6.057048294328278E-2</v>
      </c>
      <c r="T1126" s="12">
        <f t="shared" si="304"/>
        <v>69.837104297351033</v>
      </c>
    </row>
    <row r="1127" spans="1:20" x14ac:dyDescent="0.25">
      <c r="A1127" s="57">
        <f t="shared" si="305"/>
        <v>382.02175563822254</v>
      </c>
      <c r="B1127" s="12">
        <f t="shared" si="322"/>
        <v>60.800650778467258</v>
      </c>
      <c r="C1127" s="57" t="str">
        <f t="shared" si="306"/>
        <v>-63.9589272824922-3091.10500785331i</v>
      </c>
      <c r="D1127" s="57" t="str">
        <f t="shared" si="307"/>
        <v>3.89999985770789-523.531138298845i</v>
      </c>
      <c r="E1127" s="57" t="str">
        <f t="shared" si="308"/>
        <v>162.460203362861-0.17059204350333i</v>
      </c>
      <c r="F1127" s="57" t="str">
        <f t="shared" si="309"/>
        <v>3.83983975720717-1091.78066288269i</v>
      </c>
      <c r="G1127" s="57" t="str">
        <f t="shared" si="310"/>
        <v>0.99999997848018-0.000146696351008198i</v>
      </c>
      <c r="H1127" s="57" t="str">
        <f t="shared" si="311"/>
        <v>165.007645637131+4.34931148861692i</v>
      </c>
      <c r="I1127" s="57" t="str">
        <f t="shared" si="312"/>
        <v>15.1831201677466-508.169627232279i</v>
      </c>
      <c r="K1127" s="57" t="str">
        <f t="shared" si="313"/>
        <v>0.0726734125484896-0.00196902645527011i</v>
      </c>
      <c r="L1127" s="57" t="str">
        <f t="shared" si="314"/>
        <v>0.000125-8.2523706392883i</v>
      </c>
      <c r="M1127" s="57" t="str">
        <f t="shared" si="315"/>
        <v>0.0015-3.97819447839248i</v>
      </c>
      <c r="N1127" s="57">
        <f t="shared" si="316"/>
        <v>88.814645976199103</v>
      </c>
      <c r="O1127" s="57">
        <f t="shared" si="317"/>
        <v>69.804134117905193</v>
      </c>
      <c r="P1127" s="371">
        <f t="shared" si="318"/>
        <v>69.804134117905193</v>
      </c>
      <c r="Q1127" s="371">
        <f t="shared" si="319"/>
        <v>-91.185354023800897</v>
      </c>
      <c r="R1127" s="12">
        <f t="shared" si="320"/>
        <v>88.814645976199103</v>
      </c>
      <c r="S1127" s="57">
        <f t="shared" si="321"/>
        <v>6.0800650778467261E-2</v>
      </c>
      <c r="T1127" s="12">
        <f t="shared" si="304"/>
        <v>69.804134117905193</v>
      </c>
    </row>
    <row r="1128" spans="1:20" x14ac:dyDescent="0.25">
      <c r="A1128" s="57">
        <f t="shared" si="305"/>
        <v>383.4734383096478</v>
      </c>
      <c r="B1128" s="12">
        <f t="shared" si="322"/>
        <v>61.031693251425438</v>
      </c>
      <c r="C1128" s="57" t="str">
        <f t="shared" si="306"/>
        <v>-63.9584985056982-3079.38884708804i</v>
      </c>
      <c r="D1128" s="57" t="str">
        <f t="shared" si="307"/>
        <v>3.89999985662442-521.549256795342i</v>
      </c>
      <c r="E1128" s="57" t="str">
        <f t="shared" si="308"/>
        <v>162.460132360512-0.171238026203619i</v>
      </c>
      <c r="F1128" s="57" t="str">
        <f t="shared" si="309"/>
        <v>3.83983975657797-1087.64760626801i</v>
      </c>
      <c r="G1128" s="57" t="str">
        <f t="shared" si="310"/>
        <v>0.999999978316319-0.000147253797117901i</v>
      </c>
      <c r="H1128" s="57" t="str">
        <f t="shared" si="311"/>
        <v>165.007703856163+4.36583948188593i</v>
      </c>
      <c r="I1128" s="57" t="str">
        <f t="shared" si="312"/>
        <v>15.1831227212013-506.24571607231i</v>
      </c>
      <c r="K1128" s="57" t="str">
        <f t="shared" si="313"/>
        <v>0.0726730027423763-0.00197649750305299i</v>
      </c>
      <c r="L1128" s="57" t="str">
        <f t="shared" si="314"/>
        <v>0.000125-8.22113034398118i</v>
      </c>
      <c r="M1128" s="57" t="str">
        <f t="shared" si="315"/>
        <v>0.0015-3.96313456703773i</v>
      </c>
      <c r="N1128" s="57">
        <f t="shared" si="316"/>
        <v>88.810145324454339</v>
      </c>
      <c r="O1128" s="57">
        <f t="shared" si="317"/>
        <v>69.771163737990179</v>
      </c>
      <c r="P1128" s="371">
        <f t="shared" si="318"/>
        <v>69.771163737990179</v>
      </c>
      <c r="Q1128" s="371">
        <f t="shared" si="319"/>
        <v>-91.189854675545661</v>
      </c>
      <c r="R1128" s="12">
        <f t="shared" si="320"/>
        <v>88.810145324454339</v>
      </c>
      <c r="S1128" s="57">
        <f t="shared" si="321"/>
        <v>6.1031693251425441E-2</v>
      </c>
      <c r="T1128" s="12">
        <f t="shared" si="304"/>
        <v>69.771163737990179</v>
      </c>
    </row>
    <row r="1129" spans="1:20" x14ac:dyDescent="0.25">
      <c r="A1129" s="57">
        <f t="shared" si="305"/>
        <v>384.93063737522448</v>
      </c>
      <c r="B1129" s="12">
        <f t="shared" si="322"/>
        <v>61.263613685780854</v>
      </c>
      <c r="C1129" s="57" t="str">
        <f t="shared" si="306"/>
        <v>-63.9580664697775-3067.71698455878i</v>
      </c>
      <c r="D1129" s="57" t="str">
        <f t="shared" si="307"/>
        <v>3.89999985553271-519.574877952995i</v>
      </c>
      <c r="E1129" s="57" t="str">
        <f t="shared" si="308"/>
        <v>162.460060818555-0.171886437726167i</v>
      </c>
      <c r="F1129" s="57" t="str">
        <f t="shared" si="309"/>
        <v>3.83983975594399-1083.5301958293i</v>
      </c>
      <c r="G1129" s="57" t="str">
        <f t="shared" si="310"/>
        <v>0.99999997815121-0.000147813361522543i</v>
      </c>
      <c r="H1129" s="57" t="str">
        <f t="shared" si="311"/>
        <v>165.007762518529+4.38243028850558i</v>
      </c>
      <c r="I1129" s="57" t="str">
        <f t="shared" si="312"/>
        <v>15.1831252941002-504.329087426916i</v>
      </c>
      <c r="K1129" s="57" t="str">
        <f t="shared" si="313"/>
        <v>0.072672589820538-0.00198399681217811i</v>
      </c>
      <c r="L1129" s="57" t="str">
        <f t="shared" si="314"/>
        <v>0.000125-8.19000831239408i</v>
      </c>
      <c r="M1129" s="57" t="str">
        <f t="shared" si="315"/>
        <v>0.0015-3.94813166670425i</v>
      </c>
      <c r="N1129" s="57">
        <f t="shared" si="316"/>
        <v>88.805627612469081</v>
      </c>
      <c r="O1129" s="57">
        <f t="shared" si="317"/>
        <v>69.738193156082218</v>
      </c>
      <c r="P1129" s="371">
        <f t="shared" si="318"/>
        <v>69.738193156082218</v>
      </c>
      <c r="Q1129" s="371">
        <f t="shared" si="319"/>
        <v>-91.194372387530919</v>
      </c>
      <c r="R1129" s="12">
        <f t="shared" si="320"/>
        <v>88.805627612469081</v>
      </c>
      <c r="S1129" s="57">
        <f t="shared" si="321"/>
        <v>6.1263613685780857E-2</v>
      </c>
      <c r="T1129" s="12">
        <f t="shared" si="304"/>
        <v>69.738193156082218</v>
      </c>
    </row>
    <row r="1130" spans="1:20" x14ac:dyDescent="0.25">
      <c r="A1130" s="57">
        <f t="shared" si="305"/>
        <v>386.39337379725032</v>
      </c>
      <c r="B1130" s="12">
        <f t="shared" si="322"/>
        <v>61.496415417786821</v>
      </c>
      <c r="C1130" s="57" t="str">
        <f t="shared" si="306"/>
        <v>-63.9576311500018-3056.0892523641i</v>
      </c>
      <c r="D1130" s="57" t="str">
        <f t="shared" si="307"/>
        <v>3.89999985443266-517.607973369701i</v>
      </c>
      <c r="E1130" s="57" t="str">
        <f t="shared" si="308"/>
        <v>162.459988732896-0.172537287004507i</v>
      </c>
      <c r="F1130" s="57" t="str">
        <f t="shared" si="309"/>
        <v>3.83983975530516-1079.42837233622i</v>
      </c>
      <c r="G1130" s="57" t="str">
        <f t="shared" si="310"/>
        <v>0.999999977984843-0.000148375052271644i</v>
      </c>
      <c r="H1130" s="57" t="str">
        <f t="shared" si="311"/>
        <v>165.007821627603+4.3990841472464i</v>
      </c>
      <c r="I1130" s="57" t="str">
        <f t="shared" si="312"/>
        <v>15.1831278865909-502.419713724741i</v>
      </c>
      <c r="K1130" s="57" t="str">
        <f t="shared" si="313"/>
        <v>0.0726721737593236-0.00199152448856904i</v>
      </c>
      <c r="L1130" s="57" t="str">
        <f t="shared" si="314"/>
        <v>0.000125-8.15900409682611i</v>
      </c>
      <c r="M1130" s="57" t="str">
        <f t="shared" si="315"/>
        <v>0.0015-3.93318556157028i</v>
      </c>
      <c r="N1130" s="57">
        <f t="shared" si="316"/>
        <v>88.80109277589716</v>
      </c>
      <c r="O1130" s="57">
        <f t="shared" si="317"/>
        <v>69.70522237064624</v>
      </c>
      <c r="P1130" s="371">
        <f t="shared" si="318"/>
        <v>69.70522237064624</v>
      </c>
      <c r="Q1130" s="371">
        <f t="shared" si="319"/>
        <v>-91.19890722410284</v>
      </c>
      <c r="R1130" s="12">
        <f t="shared" si="320"/>
        <v>88.80109277589716</v>
      </c>
      <c r="S1130" s="57">
        <f t="shared" si="321"/>
        <v>6.1496415417786818E-2</v>
      </c>
      <c r="T1130" s="12">
        <f t="shared" si="304"/>
        <v>69.70522237064624</v>
      </c>
    </row>
    <row r="1131" spans="1:20" x14ac:dyDescent="0.25">
      <c r="A1131" s="57">
        <f t="shared" si="305"/>
        <v>387.86166861767987</v>
      </c>
      <c r="B1131" s="12">
        <f t="shared" si="322"/>
        <v>61.730101796374413</v>
      </c>
      <c r="C1131" s="57" t="str">
        <f t="shared" si="306"/>
        <v>-63.9571925214561-3044.50548323743i</v>
      </c>
      <c r="D1131" s="57" t="str">
        <f t="shared" si="307"/>
        <v>3.89999985332425-515.648514750876i</v>
      </c>
      <c r="E1131" s="57" t="str">
        <f t="shared" si="308"/>
        <v>162.459916099414-0.173190583002895i</v>
      </c>
      <c r="F1131" s="57" t="str">
        <f t="shared" si="309"/>
        <v>3.83983975466148-1075.34207678267i</v>
      </c>
      <c r="G1131" s="57" t="str">
        <f t="shared" si="310"/>
        <v>0.99999997781721-0.000148938877445309i</v>
      </c>
      <c r="H1131" s="57" t="str">
        <f t="shared" si="311"/>
        <v>165.007881186788+4.41580129778714i</v>
      </c>
      <c r="I1131" s="57" t="str">
        <f t="shared" si="312"/>
        <v>15.1831304988227-500.517567498808i</v>
      </c>
      <c r="K1131" s="57" t="str">
        <f t="shared" si="313"/>
        <v>0.0726717545349007-0.00199908063853498i</v>
      </c>
      <c r="L1131" s="57" t="str">
        <f t="shared" si="314"/>
        <v>0.000125-8.1281172512713i</v>
      </c>
      <c r="M1131" s="57" t="str">
        <f t="shared" si="315"/>
        <v>0.0015-3.91829603663109i</v>
      </c>
      <c r="N1131" s="57">
        <f t="shared" si="316"/>
        <v>88.796540750153383</v>
      </c>
      <c r="O1131" s="57">
        <f t="shared" si="317"/>
        <v>69.672251380135563</v>
      </c>
      <c r="P1131" s="371">
        <f t="shared" si="318"/>
        <v>69.672251380135563</v>
      </c>
      <c r="Q1131" s="371">
        <f t="shared" si="319"/>
        <v>-91.203459249846617</v>
      </c>
      <c r="R1131" s="12">
        <f t="shared" si="320"/>
        <v>88.796540750153383</v>
      </c>
      <c r="S1131" s="57">
        <f t="shared" si="321"/>
        <v>6.1730101796374413E-2</v>
      </c>
      <c r="T1131" s="12">
        <f t="shared" si="304"/>
        <v>69.672251380135563</v>
      </c>
    </row>
    <row r="1132" spans="1:20" x14ac:dyDescent="0.25">
      <c r="A1132" s="57">
        <f t="shared" si="305"/>
        <v>389.33554295842708</v>
      </c>
      <c r="B1132" s="12">
        <f t="shared" si="322"/>
        <v>61.964676183200638</v>
      </c>
      <c r="C1132" s="57" t="str">
        <f t="shared" si="306"/>
        <v>-63.9567505590376-3032.96551054462i</v>
      </c>
      <c r="D1132" s="57" t="str">
        <f t="shared" si="307"/>
        <v>3.8999998522074-513.696473909053i</v>
      </c>
      <c r="E1132" s="57" t="str">
        <f t="shared" si="308"/>
        <v>162.459842913952-0.173846334716113i</v>
      </c>
      <c r="F1132" s="57" t="str">
        <f t="shared" si="309"/>
        <v>3.8398397540129-1071.27125038592i</v>
      </c>
      <c r="G1132" s="57" t="str">
        <f t="shared" si="310"/>
        <v>0.999999977648301-0.000149504845154349i</v>
      </c>
      <c r="H1132" s="57" t="str">
        <f t="shared" si="311"/>
        <v>165.007941199512+4.43258198071842i</v>
      </c>
      <c r="I1132" s="57" t="str">
        <f t="shared" si="312"/>
        <v>15.1831331309463-498.622621386109i</v>
      </c>
      <c r="K1132" s="57" t="str">
        <f t="shared" si="313"/>
        <v>0.072671332123258-0.00200666536877225i</v>
      </c>
      <c r="L1132" s="57" t="str">
        <f t="shared" si="314"/>
        <v>0.000125-8.09734733141194i</v>
      </c>
      <c r="M1132" s="57" t="str">
        <f t="shared" si="315"/>
        <v>0.0015-3.90346287769584i</v>
      </c>
      <c r="N1132" s="57">
        <f t="shared" si="316"/>
        <v>88.791971470412719</v>
      </c>
      <c r="O1132" s="57">
        <f t="shared" si="317"/>
        <v>69.639280182991683</v>
      </c>
      <c r="P1132" s="371">
        <f t="shared" si="318"/>
        <v>69.639280182991683</v>
      </c>
      <c r="Q1132" s="371">
        <f t="shared" si="319"/>
        <v>-91.208028529587281</v>
      </c>
      <c r="R1132" s="12">
        <f t="shared" si="320"/>
        <v>88.791971470412719</v>
      </c>
      <c r="S1132" s="57">
        <f t="shared" si="321"/>
        <v>6.1964676183200638E-2</v>
      </c>
      <c r="T1132" s="12">
        <f t="shared" ref="T1132:T1195" si="323">P1132</f>
        <v>69.639280182991683</v>
      </c>
    </row>
    <row r="1133" spans="1:20" x14ac:dyDescent="0.25">
      <c r="A1133" s="57">
        <f t="shared" ref="A1133:A1196" si="324">2*PI()*B1133</f>
        <v>390.81501802166912</v>
      </c>
      <c r="B1133" s="12">
        <f t="shared" si="322"/>
        <v>62.200141952696804</v>
      </c>
      <c r="C1133" s="57" t="str">
        <f t="shared" ref="C1133:C1196" si="325">IMPRODUCT(D1133,E1133,$C$40,,K1133,$C$41)</f>
        <v>-63.9563052374513-3021.46916828152i</v>
      </c>
      <c r="D1133" s="57" t="str">
        <f t="shared" ref="D1133:D1196" si="326">IMDIV(IMPRODUCT($C$37,$C$38,COMPLEX(1,A1133/$C$38)),IMSUM(-1*A1133*A1133/$C$39,COMPLEX(0,1*A1133)))</f>
        <v>3.89999985108205-511.751822763467i</v>
      </c>
      <c r="E1133" s="57" t="str">
        <f t="shared" ref="E1133:E1196" si="327">IMDIV(IMPRODUCT(IMSUM(F1133,G1133),$C$29,H1133),IMSUM(1,I1133))</f>
        <v>162.459769172321-0.174504551169689i</v>
      </c>
      <c r="F1133" s="57" t="str">
        <f t="shared" ref="F1133:F1196" si="328">IMDIV(IMPRODUCT($C$14,$C$15,COMPLEX(1,A1133/$C$15)),IMSUM(-1*A1133*A1133/$C$16,COMPLEX(0,A1133)))</f>
        <v>3.83983975335938-1067.21583458575i</v>
      </c>
      <c r="G1133" s="57" t="str">
        <f t="shared" ref="G1133:G1196" si="329">IMDIV(1,COMPLEX(1,A1133*$C$9*$C$10))</f>
        <v>0.999999977478105-0.000150072963540393i</v>
      </c>
      <c r="H1133" s="57" t="str">
        <f t="shared" ref="H1133:H1196" si="330">IMDIV($C$3,IMSUM(K1133,COMPLEX(0,$C$28*A1133)))</f>
        <v>165.008001669228+4.44942643754589i</v>
      </c>
      <c r="I1133" s="57" t="str">
        <f t="shared" ref="I1133:I1196" si="331">IMPRODUCT(F1133,$C$29,H1133,$C$31)</f>
        <v>15.1831357831128-496.734848127197i</v>
      </c>
      <c r="K1133" s="57" t="str">
        <f t="shared" ref="K1133:K1196" si="332">IF($C$26&lt;=0,IMDIV(1,IMSUM(IMDIV(1,L1133),1/$C$18)),IMDIV(1,IMSUM(IMDIV(1,L1133),1/$C$18,IMDIV(1,M1133))))</f>
        <v>0.0726709065002021-0.00201427878636542i</v>
      </c>
      <c r="L1133" s="57" t="str">
        <f t="shared" ref="L1133:L1196" si="333">IMSUM($C$21/$C$22,IMDIV(1,COMPLEX(0,$C$20*$C$22*A1133)))</f>
        <v>0.000125-8.06669389461243i</v>
      </c>
      <c r="M1133" s="57" t="str">
        <f t="shared" ref="M1133:M1196" si="334">IMSUM($C$25/$C$26,IMDIV(1,COMPLEX(0,$C$24*$C$26*A1133)))</f>
        <v>0.0015-3.88868587138459i</v>
      </c>
      <c r="N1133" s="57">
        <f t="shared" ref="N1133:N1196" si="335">ABS(R1133)</f>
        <v>88.787384871609461</v>
      </c>
      <c r="O1133" s="57">
        <f t="shared" ref="O1133:O1196" si="336">ABS(P1133)</f>
        <v>69.606308777644145</v>
      </c>
      <c r="P1133" s="371">
        <f t="shared" ref="P1133:P1196" si="337">20*LOG10(IMABS(C1133))</f>
        <v>69.606308777644145</v>
      </c>
      <c r="Q1133" s="371">
        <f t="shared" ref="Q1133:Q1196" si="338">IMARGUMENT(C1133)*180/PI()</f>
        <v>-91.212615128390539</v>
      </c>
      <c r="R1133" s="12">
        <f t="shared" ref="R1133:R1196" si="339">IF(Q1133&lt;0,Q1133+180,Q1133-180)</f>
        <v>88.787384871609461</v>
      </c>
      <c r="S1133" s="57">
        <f t="shared" ref="S1133:S1196" si="340">B1133/1000</f>
        <v>6.2200141952696804E-2</v>
      </c>
      <c r="T1133" s="12">
        <f t="shared" si="323"/>
        <v>69.606308777644145</v>
      </c>
    </row>
    <row r="1134" spans="1:20" x14ac:dyDescent="0.25">
      <c r="A1134" s="57">
        <f t="shared" si="324"/>
        <v>392.30011509015145</v>
      </c>
      <c r="B1134" s="12">
        <f t="shared" ref="B1134:B1197" si="341">B1133*(1+B$42)</f>
        <v>62.43650249211705</v>
      </c>
      <c r="C1134" s="57" t="str">
        <f t="shared" si="325"/>
        <v>-63.9558565312152-3010.01629107181i</v>
      </c>
      <c r="D1134" s="57" t="str">
        <f t="shared" si="326"/>
        <v>3.89999984994812-509.814533339659i</v>
      </c>
      <c r="E1134" s="57" t="str">
        <f t="shared" si="327"/>
        <v>162.459694870308-0.175165241420004i</v>
      </c>
      <c r="F1134" s="57" t="str">
        <f t="shared" si="328"/>
        <v>3.83983975270088-1063.17577104365i</v>
      </c>
      <c r="G1134" s="57" t="str">
        <f t="shared" si="329"/>
        <v>0.999999977306614-0.000150643240776013i</v>
      </c>
      <c r="H1134" s="57" t="str">
        <f t="shared" si="330"/>
        <v>165.008062599415+4.46633491069388i</v>
      </c>
      <c r="I1134" s="57" t="str">
        <f t="shared" si="331"/>
        <v>15.1831384554749-494.85422056582i</v>
      </c>
      <c r="K1134" s="57" t="str">
        <f t="shared" si="332"/>
        <v>0.0726704776413565-0.00202192099878863i</v>
      </c>
      <c r="L1134" s="57" t="str">
        <f t="shared" si="333"/>
        <v>0.000125-8.03615649991274i</v>
      </c>
      <c r="M1134" s="57" t="str">
        <f t="shared" si="334"/>
        <v>0.0015-3.8739648051251i</v>
      </c>
      <c r="N1134" s="57">
        <f t="shared" si="335"/>
        <v>88.782780888436349</v>
      </c>
      <c r="O1134" s="57">
        <f t="shared" si="336"/>
        <v>69.573337162511024</v>
      </c>
      <c r="P1134" s="371">
        <f t="shared" si="337"/>
        <v>69.573337162511024</v>
      </c>
      <c r="Q1134" s="371">
        <f t="shared" si="338"/>
        <v>-91.217219111563651</v>
      </c>
      <c r="R1134" s="12">
        <f t="shared" si="339"/>
        <v>88.782780888436349</v>
      </c>
      <c r="S1134" s="57">
        <f t="shared" si="340"/>
        <v>6.2436502492117053E-2</v>
      </c>
      <c r="T1134" s="12">
        <f t="shared" si="323"/>
        <v>69.573337162511024</v>
      </c>
    </row>
    <row r="1135" spans="1:20" x14ac:dyDescent="0.25">
      <c r="A1135" s="57">
        <f t="shared" si="324"/>
        <v>393.79085552749405</v>
      </c>
      <c r="B1135" s="12">
        <f t="shared" si="341"/>
        <v>62.673761201587098</v>
      </c>
      <c r="C1135" s="57" t="str">
        <f t="shared" si="325"/>
        <v>-63.9554044146498-2998.60671416425i</v>
      </c>
      <c r="D1135" s="57" t="str">
        <f t="shared" si="326"/>
        <v>3.89999984880556-507.88457776907i</v>
      </c>
      <c r="E1135" s="57" t="str">
        <f t="shared" si="327"/>
        <v>162.459620003659-0.175828414554264i</v>
      </c>
      <c r="F1135" s="57" t="str">
        <f t="shared" si="328"/>
        <v>3.83983975203737-1059.15100164195i</v>
      </c>
      <c r="G1135" s="57" t="str">
        <f t="shared" si="329"/>
        <v>0.999999977133816-0.000151215685064832i</v>
      </c>
      <c r="H1135" s="57" t="str">
        <f t="shared" si="330"/>
        <v>165.008123993583+4.48330764350895i</v>
      </c>
      <c r="I1135" s="57" t="str">
        <f t="shared" si="331"/>
        <v>15.1831411481864-492.980711648529i</v>
      </c>
      <c r="K1135" s="57" t="str">
        <f t="shared" si="332"/>
        <v>0.07267004552216-0.00202959211390687i</v>
      </c>
      <c r="L1135" s="57" t="str">
        <f t="shared" si="333"/>
        <v>0.000125-8.00573470802226i</v>
      </c>
      <c r="M1135" s="57" t="str">
        <f t="shared" si="334"/>
        <v>0.0015-3.85929946714994i</v>
      </c>
      <c r="N1135" s="57">
        <f t="shared" si="335"/>
        <v>88.778159455343712</v>
      </c>
      <c r="O1135" s="57">
        <f t="shared" si="336"/>
        <v>69.540365335997819</v>
      </c>
      <c r="P1135" s="371">
        <f t="shared" si="337"/>
        <v>69.540365335997819</v>
      </c>
      <c r="Q1135" s="371">
        <f t="shared" si="338"/>
        <v>-91.221840544656288</v>
      </c>
      <c r="R1135" s="12">
        <f t="shared" si="339"/>
        <v>88.778159455343712</v>
      </c>
      <c r="S1135" s="57">
        <f t="shared" si="340"/>
        <v>6.2673761201587103E-2</v>
      </c>
      <c r="T1135" s="12">
        <f t="shared" si="323"/>
        <v>69.540365335997819</v>
      </c>
    </row>
    <row r="1136" spans="1:20" x14ac:dyDescent="0.25">
      <c r="A1136" s="57">
        <f t="shared" si="324"/>
        <v>395.28726077849859</v>
      </c>
      <c r="B1136" s="12">
        <f t="shared" si="341"/>
        <v>62.911921494153134</v>
      </c>
      <c r="C1136" s="57" t="str">
        <f t="shared" si="325"/>
        <v>-63.9549488618846-2987.24027343068i</v>
      </c>
      <c r="D1136" s="57" t="str">
        <f t="shared" si="326"/>
        <v>3.89999984765427-505.961928288641i</v>
      </c>
      <c r="E1136" s="57" t="str">
        <f t="shared" si="327"/>
        <v>162.459544568095-0.176494079690673i</v>
      </c>
      <c r="F1136" s="57" t="str">
        <f t="shared" si="328"/>
        <v>3.83983975136877-1055.14146848299i</v>
      </c>
      <c r="G1136" s="57" t="str">
        <f t="shared" si="329"/>
        <v>0.999999976959703-0.000151790304641649i</v>
      </c>
      <c r="H1136" s="57" t="str">
        <f t="shared" si="330"/>
        <v>165.008185855263+4.5003448802633i</v>
      </c>
      <c r="I1136" s="57" t="str">
        <f t="shared" si="331"/>
        <v>15.1831438614023-491.114294424261i</v>
      </c>
      <c r="K1136" s="57" t="str">
        <f t="shared" si="332"/>
        <v>0.0726696101178656-0.00203729223997726i</v>
      </c>
      <c r="L1136" s="57" t="str">
        <f t="shared" si="333"/>
        <v>0.000125-7.97542808131324i</v>
      </c>
      <c r="M1136" s="57" t="str">
        <f t="shared" si="334"/>
        <v>0.0015-3.84468964649326i</v>
      </c>
      <c r="N1136" s="57">
        <f t="shared" si="335"/>
        <v>88.773520506538645</v>
      </c>
      <c r="O1136" s="57">
        <f t="shared" si="336"/>
        <v>69.507393296498449</v>
      </c>
      <c r="P1136" s="371">
        <f t="shared" si="337"/>
        <v>69.507393296498449</v>
      </c>
      <c r="Q1136" s="371">
        <f t="shared" si="338"/>
        <v>-91.226479493461355</v>
      </c>
      <c r="R1136" s="12">
        <f t="shared" si="339"/>
        <v>88.773520506538645</v>
      </c>
      <c r="S1136" s="57">
        <f t="shared" si="340"/>
        <v>6.2911921494153131E-2</v>
      </c>
      <c r="T1136" s="12">
        <f t="shared" si="323"/>
        <v>69.507393296498449</v>
      </c>
    </row>
    <row r="1137" spans="1:20" x14ac:dyDescent="0.25">
      <c r="A1137" s="57">
        <f t="shared" si="324"/>
        <v>396.78935236945688</v>
      </c>
      <c r="B1137" s="12">
        <f t="shared" si="341"/>
        <v>63.150986795830917</v>
      </c>
      <c r="C1137" s="57" t="str">
        <f t="shared" si="325"/>
        <v>-63.9544898468525-2975.9168053634i</v>
      </c>
      <c r="D1137" s="57" t="str">
        <f t="shared" si="326"/>
        <v>3.89999984649427-504.046557240415i</v>
      </c>
      <c r="E1137" s="57" t="str">
        <f t="shared" si="327"/>
        <v>162.4594685593-0.177162245978436i</v>
      </c>
      <c r="F1137" s="57" t="str">
        <f t="shared" si="328"/>
        <v>3.83983975069514-1051.1471138883i</v>
      </c>
      <c r="G1137" s="57" t="str">
        <f t="shared" si="329"/>
        <v>0.999999976784264-0.000152367107772556i</v>
      </c>
      <c r="H1137" s="57" t="str">
        <f t="shared" si="330"/>
        <v>165.008248188015+4.51744686615835i</v>
      </c>
      <c r="I1137" s="57" t="str">
        <f t="shared" si="331"/>
        <v>15.1831465952788-489.254942043983i</v>
      </c>
      <c r="K1137" s="57" t="str">
        <f t="shared" si="332"/>
        <v>0.0726691714035397-0.00204502148565039i</v>
      </c>
      <c r="L1137" s="57" t="str">
        <f t="shared" si="333"/>
        <v>0.000125-7.94523618381475i</v>
      </c>
      <c r="M1137" s="57" t="str">
        <f t="shared" si="334"/>
        <v>0.0015-3.8301351329879i</v>
      </c>
      <c r="N1137" s="57">
        <f t="shared" si="335"/>
        <v>88.76886397598409</v>
      </c>
      <c r="O1137" s="57">
        <f t="shared" si="336"/>
        <v>69.474421042394297</v>
      </c>
      <c r="P1137" s="371">
        <f t="shared" si="337"/>
        <v>69.474421042394297</v>
      </c>
      <c r="Q1137" s="371">
        <f t="shared" si="338"/>
        <v>-91.23113602401591</v>
      </c>
      <c r="R1137" s="12">
        <f t="shared" si="339"/>
        <v>88.76886397598409</v>
      </c>
      <c r="S1137" s="57">
        <f t="shared" si="340"/>
        <v>6.3150986795830921E-2</v>
      </c>
      <c r="T1137" s="12">
        <f t="shared" si="323"/>
        <v>69.474421042394297</v>
      </c>
    </row>
    <row r="1138" spans="1:20" x14ac:dyDescent="0.25">
      <c r="A1138" s="57">
        <f t="shared" si="324"/>
        <v>398.29715190846082</v>
      </c>
      <c r="B1138" s="12">
        <f t="shared" si="341"/>
        <v>63.390960545655076</v>
      </c>
      <c r="C1138" s="57" t="str">
        <f t="shared" si="325"/>
        <v>-63.9540273432892-2964.6361470729i</v>
      </c>
      <c r="D1138" s="57" t="str">
        <f t="shared" si="326"/>
        <v>3.89999984532539-502.138437071135i</v>
      </c>
      <c r="E1138" s="57" t="str">
        <f t="shared" si="327"/>
        <v>162.459391972925-0.177832922597946i</v>
      </c>
      <c r="F1138" s="57" t="str">
        <f t="shared" si="328"/>
        <v>3.83983975001633-1047.16788039773i</v>
      </c>
      <c r="G1138" s="57" t="str">
        <f t="shared" si="329"/>
        <v>0.999999976607489-0.000152946102755056i</v>
      </c>
      <c r="H1138" s="57" t="str">
        <f t="shared" si="330"/>
        <v>165.008310995429+4.53461384732827i</v>
      </c>
      <c r="I1138" s="57" t="str">
        <f t="shared" si="331"/>
        <v>15.1831493499731-487.402627760284i</v>
      </c>
      <c r="K1138" s="57" t="str">
        <f t="shared" si="332"/>
        <v>0.0726687293540591-0.00205277995997152i</v>
      </c>
      <c r="L1138" s="57" t="str">
        <f t="shared" si="333"/>
        <v>0.000125-7.91515858120616i</v>
      </c>
      <c r="M1138" s="57" t="str">
        <f t="shared" si="334"/>
        <v>0.0015-3.81563571726231i</v>
      </c>
      <c r="N1138" s="57">
        <f t="shared" si="335"/>
        <v>88.764189797398046</v>
      </c>
      <c r="O1138" s="57">
        <f t="shared" si="336"/>
        <v>69.441448572054512</v>
      </c>
      <c r="P1138" s="371">
        <f t="shared" si="337"/>
        <v>69.441448572054512</v>
      </c>
      <c r="Q1138" s="371">
        <f t="shared" si="338"/>
        <v>-91.235810202601954</v>
      </c>
      <c r="R1138" s="12">
        <f t="shared" si="339"/>
        <v>88.764189797398046</v>
      </c>
      <c r="S1138" s="57">
        <f t="shared" si="340"/>
        <v>6.3390960545655073E-2</v>
      </c>
      <c r="T1138" s="12">
        <f t="shared" si="323"/>
        <v>69.441448572054512</v>
      </c>
    </row>
    <row r="1139" spans="1:20" x14ac:dyDescent="0.25">
      <c r="A1139" s="57">
        <f t="shared" si="324"/>
        <v>399.81068108571299</v>
      </c>
      <c r="B1139" s="12">
        <f t="shared" si="341"/>
        <v>63.631846195728571</v>
      </c>
      <c r="C1139" s="57" t="str">
        <f t="shared" si="325"/>
        <v>-63.9535613247332-2953.39813628566i</v>
      </c>
      <c r="D1139" s="57" t="str">
        <f t="shared" si="326"/>
        <v>3.89999984414764-500.237540331853i</v>
      </c>
      <c r="E1139" s="57" t="str">
        <f t="shared" si="327"/>
        <v>162.459314804594-0.178506118760691i</v>
      </c>
      <c r="F1139" s="57" t="str">
        <f t="shared" si="328"/>
        <v>3.83983974933238-1043.20371076868i</v>
      </c>
      <c r="G1139" s="57" t="str">
        <f t="shared" si="329"/>
        <v>0.999999976429368-0.000153527297918178i</v>
      </c>
      <c r="H1139" s="57" t="str">
        <f t="shared" si="330"/>
        <v>165.008374281117+4.55184607084353i</v>
      </c>
      <c r="I1139" s="57" t="str">
        <f t="shared" si="331"/>
        <v>15.1831521256437-485.557324926998i</v>
      </c>
      <c r="K1139" s="57" t="str">
        <f t="shared" si="332"/>
        <v>0.0726682839441115-0.00206056777238196i</v>
      </c>
      <c r="L1139" s="57" t="str">
        <f t="shared" si="333"/>
        <v>0.000125-7.88519484081111i</v>
      </c>
      <c r="M1139" s="57" t="str">
        <f t="shared" si="334"/>
        <v>0.0015-3.80119119073751i</v>
      </c>
      <c r="N1139" s="57">
        <f t="shared" si="335"/>
        <v>88.75949790425274</v>
      </c>
      <c r="O1139" s="57">
        <f t="shared" si="336"/>
        <v>69.408475883836203</v>
      </c>
      <c r="P1139" s="371">
        <f t="shared" si="337"/>
        <v>69.408475883836203</v>
      </c>
      <c r="Q1139" s="371">
        <f t="shared" si="338"/>
        <v>-91.24050209574726</v>
      </c>
      <c r="R1139" s="12">
        <f t="shared" si="339"/>
        <v>88.75949790425274</v>
      </c>
      <c r="S1139" s="57">
        <f t="shared" si="340"/>
        <v>6.3631846195728564E-2</v>
      </c>
      <c r="T1139" s="12">
        <f t="shared" si="323"/>
        <v>69.408475883836203</v>
      </c>
    </row>
    <row r="1140" spans="1:20" x14ac:dyDescent="0.25">
      <c r="A1140" s="57">
        <f t="shared" si="324"/>
        <v>401.32996167383874</v>
      </c>
      <c r="B1140" s="12">
        <f t="shared" si="341"/>
        <v>63.873647211272342</v>
      </c>
      <c r="C1140" s="57" t="str">
        <f t="shared" si="325"/>
        <v>-63.9530917645228-2942.20261134154i</v>
      </c>
      <c r="D1140" s="57" t="str">
        <f t="shared" si="326"/>
        <v>3.89999984296092-498.34383967753i</v>
      </c>
      <c r="E1140" s="57" t="str">
        <f t="shared" si="327"/>
        <v>162.459237049892-0.179181843709497i</v>
      </c>
      <c r="F1140" s="57" t="str">
        <f t="shared" si="328"/>
        <v>3.83983974864321-1039.25454797524i</v>
      </c>
      <c r="G1140" s="57" t="str">
        <f t="shared" si="329"/>
        <v>0.999999976249891-0.000154110701622608i</v>
      </c>
      <c r="H1140" s="57" t="str">
        <f t="shared" si="330"/>
        <v>165.008438048723+4.56914378471454i</v>
      </c>
      <c r="I1140" s="57" t="str">
        <f t="shared" si="331"/>
        <v>15.1831549224505-483.71900699883i</v>
      </c>
      <c r="K1140" s="57" t="str">
        <f t="shared" si="332"/>
        <v>0.0726678351481927-0.00206838503272034i</v>
      </c>
      <c r="L1140" s="57" t="str">
        <f t="shared" si="333"/>
        <v>0.000125-7.85534453159103i</v>
      </c>
      <c r="M1140" s="57" t="str">
        <f t="shared" si="334"/>
        <v>0.0015-3.78680134562413i</v>
      </c>
      <c r="N1140" s="57">
        <f t="shared" si="335"/>
        <v>88.754788229773553</v>
      </c>
      <c r="O1140" s="57">
        <f t="shared" si="336"/>
        <v>69.375502976083624</v>
      </c>
      <c r="P1140" s="371">
        <f t="shared" si="337"/>
        <v>69.375502976083624</v>
      </c>
      <c r="Q1140" s="371">
        <f t="shared" si="338"/>
        <v>-91.245211770226447</v>
      </c>
      <c r="R1140" s="12">
        <f t="shared" si="339"/>
        <v>88.754788229773553</v>
      </c>
      <c r="S1140" s="57">
        <f t="shared" si="340"/>
        <v>6.3873647211272339E-2</v>
      </c>
      <c r="T1140" s="12">
        <f t="shared" si="323"/>
        <v>69.375502976083624</v>
      </c>
    </row>
    <row r="1141" spans="1:20" x14ac:dyDescent="0.25">
      <c r="A1141" s="57">
        <f t="shared" si="324"/>
        <v>402.85501552819937</v>
      </c>
      <c r="B1141" s="12">
        <f t="shared" si="341"/>
        <v>64.116367070675182</v>
      </c>
      <c r="C1141" s="57" t="str">
        <f t="shared" si="325"/>
        <v>-63.9526186357928-2931.04941119167i</v>
      </c>
      <c r="D1141" s="57" t="str">
        <f t="shared" si="326"/>
        <v>3.89999984176516-496.457307866647i</v>
      </c>
      <c r="E1141" s="57" t="str">
        <f t="shared" si="327"/>
        <v>162.459158704373-0.179860106718495i</v>
      </c>
      <c r="F1141" s="57" t="str">
        <f t="shared" si="328"/>
        <v>3.83983974794882-1035.32033520738i</v>
      </c>
      <c r="G1141" s="57" t="str">
        <f t="shared" si="329"/>
        <v>0.999999976069047-0.000154696322260799i</v>
      </c>
      <c r="H1141" s="57" t="str">
        <f t="shared" si="330"/>
        <v>165.008502301916+4.58650723789514i</v>
      </c>
      <c r="I1141" s="57" t="str">
        <f t="shared" si="331"/>
        <v>15.1831577405545-481.887647530956i</v>
      </c>
      <c r="K1141" s="57" t="str">
        <f t="shared" si="332"/>
        <v>0.0726673829406049-0.00207623185122383i</v>
      </c>
      <c r="L1141" s="57" t="str">
        <f t="shared" si="333"/>
        <v>0.000125-7.82560722413931i</v>
      </c>
      <c r="M1141" s="57" t="str">
        <f t="shared" si="334"/>
        <v>0.0015-3.77246597491944i</v>
      </c>
      <c r="N1141" s="57">
        <f t="shared" si="335"/>
        <v>88.750060706938413</v>
      </c>
      <c r="O1141" s="57">
        <f t="shared" si="336"/>
        <v>69.342529847128617</v>
      </c>
      <c r="P1141" s="371">
        <f t="shared" si="337"/>
        <v>69.342529847128617</v>
      </c>
      <c r="Q1141" s="371">
        <f t="shared" si="338"/>
        <v>-91.249939293061587</v>
      </c>
      <c r="R1141" s="12">
        <f t="shared" si="339"/>
        <v>88.750060706938413</v>
      </c>
      <c r="S1141" s="57">
        <f t="shared" si="340"/>
        <v>6.4116367070675181E-2</v>
      </c>
      <c r="T1141" s="12">
        <f t="shared" si="323"/>
        <v>69.342529847128617</v>
      </c>
    </row>
    <row r="1142" spans="1:20" x14ac:dyDescent="0.25">
      <c r="A1142" s="57">
        <f t="shared" si="324"/>
        <v>404.38586458720653</v>
      </c>
      <c r="B1142" s="12">
        <f t="shared" si="341"/>
        <v>64.360009265543752</v>
      </c>
      <c r="C1142" s="57" t="str">
        <f t="shared" si="325"/>
        <v>-63.9521419114778-2919.93837539608i</v>
      </c>
      <c r="D1142" s="57" t="str">
        <f t="shared" si="326"/>
        <v>3.89999984056028-494.57791776081i</v>
      </c>
      <c r="E1142" s="57" t="str">
        <f t="shared" si="327"/>
        <v>162.459079763557-0.180540917093231i</v>
      </c>
      <c r="F1142" s="57" t="str">
        <f t="shared" si="328"/>
        <v>3.83983974724912-1031.40101587012i</v>
      </c>
      <c r="G1142" s="57" t="str">
        <f t="shared" si="329"/>
        <v>0.999999975886826-0.000155284168257093i</v>
      </c>
      <c r="H1142" s="57" t="str">
        <f t="shared" si="330"/>
        <v>165.008567044394+4.60393668028616i</v>
      </c>
      <c r="I1142" s="57" t="str">
        <f t="shared" si="331"/>
        <v>15.1831605801176-480.063220178654i</v>
      </c>
      <c r="K1142" s="57" t="str">
        <f t="shared" si="332"/>
        <v>0.0726669272954578-0.0020841083385296i</v>
      </c>
      <c r="L1142" s="57" t="str">
        <f t="shared" si="333"/>
        <v>0.000125-7.79598249067475i</v>
      </c>
      <c r="M1142" s="57" t="str">
        <f t="shared" si="334"/>
        <v>0.0015-3.7581848724043i</v>
      </c>
      <c r="N1142" s="57">
        <f t="shared" si="335"/>
        <v>88.745315268476773</v>
      </c>
      <c r="O1142" s="57">
        <f t="shared" si="336"/>
        <v>69.309556495290508</v>
      </c>
      <c r="P1142" s="371">
        <f t="shared" si="337"/>
        <v>69.309556495290508</v>
      </c>
      <c r="Q1142" s="371">
        <f t="shared" si="338"/>
        <v>-91.254684731523227</v>
      </c>
      <c r="R1142" s="12">
        <f t="shared" si="339"/>
        <v>88.745315268476773</v>
      </c>
      <c r="S1142" s="57">
        <f t="shared" si="340"/>
        <v>6.4360009265543749E-2</v>
      </c>
      <c r="T1142" s="12">
        <f t="shared" si="323"/>
        <v>69.309556495290508</v>
      </c>
    </row>
    <row r="1143" spans="1:20" x14ac:dyDescent="0.25">
      <c r="A1143" s="57">
        <f t="shared" si="324"/>
        <v>405.92253087263794</v>
      </c>
      <c r="B1143" s="12">
        <f t="shared" si="341"/>
        <v>64.604577300752823</v>
      </c>
      <c r="C1143" s="57" t="str">
        <f t="shared" si="325"/>
        <v>-63.9516615643064-2908.86934412133i</v>
      </c>
      <c r="D1143" s="57" t="str">
        <f t="shared" si="326"/>
        <v>3.89999983934623-492.705642324362i</v>
      </c>
      <c r="E1143" s="57" t="str">
        <f t="shared" si="327"/>
        <v>162.459000222932-0.181224284170819i</v>
      </c>
      <c r="F1143" s="57" t="str">
        <f t="shared" si="328"/>
        <v>3.83983974654408-1027.49653358274i</v>
      </c>
      <c r="G1143" s="57" t="str">
        <f t="shared" si="329"/>
        <v>0.999999975703218-0.00015587424806785i</v>
      </c>
      <c r="H1143" s="57" t="str">
        <f t="shared" si="330"/>
        <v>165.008632279884+4.62143236273922i</v>
      </c>
      <c r="I1143" s="57" t="str">
        <f t="shared" si="331"/>
        <v>15.1831634413035-478.245698696925i</v>
      </c>
      <c r="K1143" s="57" t="str">
        <f t="shared" si="332"/>
        <v>0.0726664681866627-0.00209201460567593i</v>
      </c>
      <c r="L1143" s="57" t="str">
        <f t="shared" si="333"/>
        <v>0.000125-7.7664699050356i</v>
      </c>
      <c r="M1143" s="57" t="str">
        <f t="shared" si="334"/>
        <v>0.0015-3.74395783264027i</v>
      </c>
      <c r="N1143" s="57">
        <f t="shared" si="335"/>
        <v>88.740551846868783</v>
      </c>
      <c r="O1143" s="57">
        <f t="shared" si="336"/>
        <v>69.276582918875661</v>
      </c>
      <c r="P1143" s="371">
        <f t="shared" si="337"/>
        <v>69.276582918875661</v>
      </c>
      <c r="Q1143" s="371">
        <f t="shared" si="338"/>
        <v>-91.259448153131217</v>
      </c>
      <c r="R1143" s="12">
        <f t="shared" si="339"/>
        <v>88.740551846868783</v>
      </c>
      <c r="S1143" s="57">
        <f t="shared" si="340"/>
        <v>6.4604577300752822E-2</v>
      </c>
      <c r="T1143" s="12">
        <f t="shared" si="323"/>
        <v>69.276582918875661</v>
      </c>
    </row>
    <row r="1144" spans="1:20" x14ac:dyDescent="0.25">
      <c r="A1144" s="57">
        <f t="shared" si="324"/>
        <v>407.465036489954</v>
      </c>
      <c r="B1144" s="12">
        <f t="shared" si="341"/>
        <v>64.850074694495689</v>
      </c>
      <c r="C1144" s="57" t="str">
        <f t="shared" si="325"/>
        <v>-63.9511775668007-2897.84215813827i</v>
      </c>
      <c r="D1144" s="57" t="str">
        <f t="shared" si="326"/>
        <v>3.89999983812295-490.840454623992i</v>
      </c>
      <c r="E1144" s="57" t="str">
        <f t="shared" si="327"/>
        <v>162.458920077947-0.181910217319856i</v>
      </c>
      <c r="F1144" s="57" t="str">
        <f t="shared" si="328"/>
        <v>3.83983974583368-1023.60683217795i</v>
      </c>
      <c r="G1144" s="57" t="str">
        <f t="shared" si="329"/>
        <v>0.999999975518212-0.00015646657018156i</v>
      </c>
      <c r="H1144" s="57" t="str">
        <f t="shared" si="330"/>
        <v>165.00869801214+4.63899453706015i</v>
      </c>
      <c r="I1144" s="57" t="str">
        <f t="shared" si="331"/>
        <v>15.1831663242767-476.435056940112i</v>
      </c>
      <c r="K1144" s="57" t="str">
        <f t="shared" si="332"/>
        <v>0.0726660055879358-0.0020999507641037i</v>
      </c>
      <c r="L1144" s="57" t="str">
        <f t="shared" si="333"/>
        <v>0.000125-7.73706904267348i</v>
      </c>
      <c r="M1144" s="57" t="str">
        <f t="shared" si="334"/>
        <v>0.0015-3.72978465096659i</v>
      </c>
      <c r="N1144" s="57">
        <f t="shared" si="335"/>
        <v>88.735770374344384</v>
      </c>
      <c r="O1144" s="57">
        <f t="shared" si="336"/>
        <v>69.243609116177694</v>
      </c>
      <c r="P1144" s="371">
        <f t="shared" si="337"/>
        <v>69.243609116177694</v>
      </c>
      <c r="Q1144" s="371">
        <f t="shared" si="338"/>
        <v>-91.264229625655616</v>
      </c>
      <c r="R1144" s="12">
        <f t="shared" si="339"/>
        <v>88.735770374344384</v>
      </c>
      <c r="S1144" s="57">
        <f t="shared" si="340"/>
        <v>6.4850074694495691E-2</v>
      </c>
      <c r="T1144" s="12">
        <f t="shared" si="323"/>
        <v>69.243609116177694</v>
      </c>
    </row>
    <row r="1145" spans="1:20" x14ac:dyDescent="0.25">
      <c r="A1145" s="57">
        <f t="shared" si="324"/>
        <v>409.01340362861589</v>
      </c>
      <c r="B1145" s="12">
        <f t="shared" si="341"/>
        <v>65.096504978334778</v>
      </c>
      <c r="C1145" s="57" t="str">
        <f t="shared" si="325"/>
        <v>-63.9506898912763-2886.85665881976i</v>
      </c>
      <c r="D1145" s="57" t="str">
        <f t="shared" si="326"/>
        <v>3.89999983689033-488.982327828349i</v>
      </c>
      <c r="E1145" s="57" t="str">
        <f t="shared" si="327"/>
        <v>162.458839324023-0.182598725940608i</v>
      </c>
      <c r="F1145" s="57" t="str">
        <f t="shared" si="328"/>
        <v>3.83983974511788-1019.73185570109i</v>
      </c>
      <c r="G1145" s="57" t="str">
        <f t="shared" si="329"/>
        <v>0.999999975331797-0.000157061143118973i</v>
      </c>
      <c r="H1145" s="57" t="str">
        <f t="shared" si="330"/>
        <v>165.008764244946+4.65662345601272i</v>
      </c>
      <c r="I1145" s="57" t="str">
        <f t="shared" si="331"/>
        <v>15.1831692292031-474.631268861527i</v>
      </c>
      <c r="K1145" s="57" t="str">
        <f t="shared" si="332"/>
        <v>0.0726655394727931-0.00210791692565756i</v>
      </c>
      <c r="L1145" s="57" t="str">
        <f t="shared" si="333"/>
        <v>0.000125-7.707779480647i</v>
      </c>
      <c r="M1145" s="57" t="str">
        <f t="shared" si="334"/>
        <v>0.0015-3.71566512349731i</v>
      </c>
      <c r="N1145" s="57">
        <f t="shared" si="335"/>
        <v>88.730970782882494</v>
      </c>
      <c r="O1145" s="57">
        <f t="shared" si="336"/>
        <v>69.210635085477307</v>
      </c>
      <c r="P1145" s="371">
        <f t="shared" si="337"/>
        <v>69.210635085477307</v>
      </c>
      <c r="Q1145" s="371">
        <f t="shared" si="338"/>
        <v>-91.269029217117506</v>
      </c>
      <c r="R1145" s="12">
        <f t="shared" si="339"/>
        <v>88.730970782882494</v>
      </c>
      <c r="S1145" s="57">
        <f t="shared" si="340"/>
        <v>6.5096504978334774E-2</v>
      </c>
      <c r="T1145" s="12">
        <f t="shared" si="323"/>
        <v>69.210635085477307</v>
      </c>
    </row>
    <row r="1146" spans="1:20" x14ac:dyDescent="0.25">
      <c r="A1146" s="57">
        <f t="shared" si="324"/>
        <v>410.56765456240464</v>
      </c>
      <c r="B1146" s="12">
        <f t="shared" si="341"/>
        <v>65.343871697252453</v>
      </c>
      <c r="C1146" s="57" t="str">
        <f t="shared" si="325"/>
        <v>-63.9501985098408-2875.9126881384i</v>
      </c>
      <c r="D1146" s="57" t="str">
        <f t="shared" si="326"/>
        <v>3.89999983564835-487.131235207655i</v>
      </c>
      <c r="E1146" s="57" t="str">
        <f t="shared" si="327"/>
        <v>162.458757956543-0.183289819465081i</v>
      </c>
      <c r="F1146" s="57" t="str">
        <f t="shared" si="328"/>
        <v>3.83983974439664-1015.87154840933i</v>
      </c>
      <c r="G1146" s="57" t="str">
        <f t="shared" si="329"/>
        <v>0.999999975143962-0.00015765797543321i</v>
      </c>
      <c r="H1146" s="57" t="str">
        <f t="shared" si="330"/>
        <v>165.008830982112+4.67431937332237i</v>
      </c>
      <c r="I1146" s="57" t="str">
        <f t="shared" si="331"/>
        <v>15.1831721562501-472.834308513072i</v>
      </c>
      <c r="K1146" s="57" t="str">
        <f t="shared" si="332"/>
        <v>0.0726650698145516-0.00211591320258737i</v>
      </c>
      <c r="L1146" s="57" t="str">
        <f t="shared" si="333"/>
        <v>0.000125-7.67860079761604i</v>
      </c>
      <c r="M1146" s="57" t="str">
        <f t="shared" si="334"/>
        <v>0.0015-3.70159904711826i</v>
      </c>
      <c r="N1146" s="57">
        <f t="shared" si="335"/>
        <v>88.726153004210019</v>
      </c>
      <c r="O1146" s="57">
        <f t="shared" si="336"/>
        <v>69.177660825042267</v>
      </c>
      <c r="P1146" s="371">
        <f t="shared" si="337"/>
        <v>69.177660825042267</v>
      </c>
      <c r="Q1146" s="371">
        <f t="shared" si="338"/>
        <v>-91.273846995789981</v>
      </c>
      <c r="R1146" s="12">
        <f t="shared" si="339"/>
        <v>88.726153004210019</v>
      </c>
      <c r="S1146" s="57">
        <f t="shared" si="340"/>
        <v>6.5343871697252448E-2</v>
      </c>
      <c r="T1146" s="12">
        <f t="shared" si="323"/>
        <v>69.177660825042267</v>
      </c>
    </row>
    <row r="1147" spans="1:20" x14ac:dyDescent="0.25">
      <c r="A1147" s="57">
        <f t="shared" si="324"/>
        <v>412.12781164974177</v>
      </c>
      <c r="B1147" s="12">
        <f t="shared" si="341"/>
        <v>65.592178409702015</v>
      </c>
      <c r="C1147" s="57" t="str">
        <f t="shared" si="325"/>
        <v>-63.9497033943878-2865.01008866414i</v>
      </c>
      <c r="D1147" s="57" t="str">
        <f t="shared" si="326"/>
        <v>3.89999983439691-485.287150133321i</v>
      </c>
      <c r="E1147" s="57" t="str">
        <f t="shared" si="327"/>
        <v>162.458675970855-0.183983507357036i</v>
      </c>
      <c r="F1147" s="57" t="str">
        <f t="shared" si="328"/>
        <v>3.83983974366989-1012.02585477084i</v>
      </c>
      <c r="G1147" s="57" t="str">
        <f t="shared" si="329"/>
        <v>0.999999974954698-0.000158257075709905i</v>
      </c>
      <c r="H1147" s="57" t="str">
        <f t="shared" si="330"/>
        <v>165.00889822748+4.69208254367969i</v>
      </c>
      <c r="I1147" s="57" t="str">
        <f t="shared" si="331"/>
        <v>15.1831751055858-471.044150044864i</v>
      </c>
      <c r="K1147" s="57" t="str">
        <f t="shared" si="332"/>
        <v>0.0726645965863256-0.00212393970754936i</v>
      </c>
      <c r="L1147" s="57" t="str">
        <f t="shared" si="333"/>
        <v>0.000125-7.64953257383549i</v>
      </c>
      <c r="M1147" s="57" t="str">
        <f t="shared" si="334"/>
        <v>0.0015-3.68758621948422i</v>
      </c>
      <c r="N1147" s="57">
        <f t="shared" si="335"/>
        <v>88.721316969801123</v>
      </c>
      <c r="O1147" s="57">
        <f t="shared" si="336"/>
        <v>69.144686333126998</v>
      </c>
      <c r="P1147" s="371">
        <f t="shared" si="337"/>
        <v>69.144686333126998</v>
      </c>
      <c r="Q1147" s="371">
        <f t="shared" si="338"/>
        <v>-91.278683030198877</v>
      </c>
      <c r="R1147" s="12">
        <f t="shared" si="339"/>
        <v>88.721316969801123</v>
      </c>
      <c r="S1147" s="57">
        <f t="shared" si="340"/>
        <v>6.5592178409702009E-2</v>
      </c>
      <c r="T1147" s="12">
        <f t="shared" si="323"/>
        <v>69.144686333126998</v>
      </c>
    </row>
    <row r="1148" spans="1:20" x14ac:dyDescent="0.25">
      <c r="A1148" s="57">
        <f t="shared" si="324"/>
        <v>413.69389733401084</v>
      </c>
      <c r="B1148" s="12">
        <f t="shared" si="341"/>
        <v>65.84142868765889</v>
      </c>
      <c r="C1148" s="57" t="str">
        <f t="shared" si="325"/>
        <v>-63.9492045165997-2854.14870356209i</v>
      </c>
      <c r="D1148" s="57" t="str">
        <f t="shared" si="326"/>
        <v>3.89999983313592-483.450046077565i</v>
      </c>
      <c r="E1148" s="57" t="str">
        <f t="shared" si="327"/>
        <v>162.45859336227-0.18467979911218i</v>
      </c>
      <c r="F1148" s="57" t="str">
        <f t="shared" si="328"/>
        <v>3.8398397429376-1008.19471946403i</v>
      </c>
      <c r="G1148" s="57" t="str">
        <f t="shared" si="329"/>
        <v>0.999999974763991-0.000158858452567307i</v>
      </c>
      <c r="H1148" s="57" t="str">
        <f t="shared" si="330"/>
        <v>165.008965984921+4.70991322274422i</v>
      </c>
      <c r="I1148" s="57" t="str">
        <f t="shared" si="331"/>
        <v>15.1831780773801-469.260767704877i</v>
      </c>
      <c r="K1148" s="57" t="str">
        <f t="shared" si="332"/>
        <v>0.0726641197610257-0.00213199655360753i</v>
      </c>
      <c r="L1148" s="57" t="str">
        <f t="shared" si="333"/>
        <v>0.000125-7.62057439114913i</v>
      </c>
      <c r="M1148" s="57" t="str">
        <f t="shared" si="334"/>
        <v>0.0015-3.67362643901596i</v>
      </c>
      <c r="N1148" s="57">
        <f t="shared" si="335"/>
        <v>88.716462610876192</v>
      </c>
      <c r="O1148" s="57">
        <f t="shared" si="336"/>
        <v>69.111711607972623</v>
      </c>
      <c r="P1148" s="371">
        <f t="shared" si="337"/>
        <v>69.111711607972623</v>
      </c>
      <c r="Q1148" s="371">
        <f t="shared" si="338"/>
        <v>-91.283537389123808</v>
      </c>
      <c r="R1148" s="12">
        <f t="shared" si="339"/>
        <v>88.716462610876192</v>
      </c>
      <c r="S1148" s="57">
        <f t="shared" si="340"/>
        <v>6.5841428687658896E-2</v>
      </c>
      <c r="T1148" s="12">
        <f t="shared" si="323"/>
        <v>69.111711607972623</v>
      </c>
    </row>
    <row r="1149" spans="1:20" x14ac:dyDescent="0.25">
      <c r="A1149" s="57">
        <f t="shared" si="324"/>
        <v>415.26593414388003</v>
      </c>
      <c r="B1149" s="12">
        <f t="shared" si="341"/>
        <v>66.091626116671989</v>
      </c>
      <c r="C1149" s="57" t="str">
        <f t="shared" si="325"/>
        <v>-63.9487018479493-2843.32837659042i</v>
      </c>
      <c r="D1149" s="57" t="str">
        <f t="shared" si="326"/>
        <v>3.89999983186536-481.619896613028i</v>
      </c>
      <c r="E1149" s="57" t="str">
        <f t="shared" si="327"/>
        <v>162.45851012607-0.185378704258153i</v>
      </c>
      <c r="F1149" s="57" t="str">
        <f t="shared" si="328"/>
        <v>3.83983974219975-1004.37808737674i</v>
      </c>
      <c r="G1149" s="57" t="str">
        <f t="shared" si="329"/>
        <v>0.999999974571833-0.000159462114656421i</v>
      </c>
      <c r="H1149" s="57" t="str">
        <f t="shared" si="330"/>
        <v>165.009034258334+4.72781166714819i</v>
      </c>
      <c r="I1149" s="57" t="str">
        <f t="shared" si="331"/>
        <v>15.1831810718042-467.484135838559i</v>
      </c>
      <c r="K1149" s="57" t="str">
        <f t="shared" si="332"/>
        <v>0.0726636393113591-0.00214008385423504i</v>
      </c>
      <c r="L1149" s="57" t="str">
        <f t="shared" si="333"/>
        <v>0.000125-7.59172583298376i</v>
      </c>
      <c r="M1149" s="57" t="str">
        <f t="shared" si="334"/>
        <v>0.0015-3.65971950489735i</v>
      </c>
      <c r="N1149" s="57">
        <f t="shared" si="335"/>
        <v>88.711589858401013</v>
      </c>
      <c r="O1149" s="57">
        <f t="shared" si="336"/>
        <v>69.078736647807389</v>
      </c>
      <c r="P1149" s="371">
        <f t="shared" si="337"/>
        <v>69.078736647807389</v>
      </c>
      <c r="Q1149" s="371">
        <f t="shared" si="338"/>
        <v>-91.288410141598987</v>
      </c>
      <c r="R1149" s="12">
        <f t="shared" si="339"/>
        <v>88.711589858401013</v>
      </c>
      <c r="S1149" s="57">
        <f t="shared" si="340"/>
        <v>6.6091626116671992E-2</v>
      </c>
      <c r="T1149" s="12">
        <f t="shared" si="323"/>
        <v>69.078736647807389</v>
      </c>
    </row>
    <row r="1150" spans="1:20" x14ac:dyDescent="0.25">
      <c r="A1150" s="57">
        <f t="shared" si="324"/>
        <v>416.84394469362684</v>
      </c>
      <c r="B1150" s="12">
        <f t="shared" si="341"/>
        <v>66.342774295915348</v>
      </c>
      <c r="C1150" s="57" t="str">
        <f t="shared" si="325"/>
        <v>-63.9481953596888-2832.54895209786i</v>
      </c>
      <c r="D1150" s="57" t="str">
        <f t="shared" si="326"/>
        <v>3.89999983058511-479.796675412394i</v>
      </c>
      <c r="E1150" s="57" t="str">
        <f t="shared" si="327"/>
        <v>162.458426257498-0.186080232354531i</v>
      </c>
      <c r="F1150" s="57" t="str">
        <f t="shared" si="328"/>
        <v>3.83983974145628-1000.57590360543i</v>
      </c>
      <c r="G1150" s="57" t="str">
        <f t="shared" si="329"/>
        <v>0.999999974378212-0.000160068070661123i</v>
      </c>
      <c r="H1150" s="57" t="str">
        <f t="shared" si="330"/>
        <v>165.009103051647+4.74577813450009i</v>
      </c>
      <c r="I1150" s="57" t="str">
        <f t="shared" si="331"/>
        <v>15.1831840890301-465.714228888456i</v>
      </c>
      <c r="K1150" s="57" t="str">
        <f t="shared" si="332"/>
        <v>0.0726631552098256-0.00214820172331538i</v>
      </c>
      <c r="L1150" s="57" t="str">
        <f t="shared" si="333"/>
        <v>0.000125-7.5629864843433i</v>
      </c>
      <c r="M1150" s="57" t="str">
        <f t="shared" si="334"/>
        <v>0.0015-3.64586521707248i</v>
      </c>
      <c r="N1150" s="57">
        <f t="shared" si="335"/>
        <v>88.706698643085943</v>
      </c>
      <c r="O1150" s="57">
        <f t="shared" si="336"/>
        <v>69.045761450845788</v>
      </c>
      <c r="P1150" s="371">
        <f t="shared" si="337"/>
        <v>69.045761450845788</v>
      </c>
      <c r="Q1150" s="371">
        <f t="shared" si="338"/>
        <v>-91.293301356914057</v>
      </c>
      <c r="R1150" s="12">
        <f t="shared" si="339"/>
        <v>88.706698643085943</v>
      </c>
      <c r="S1150" s="57">
        <f t="shared" si="340"/>
        <v>6.6342774295915341E-2</v>
      </c>
      <c r="T1150" s="12">
        <f t="shared" si="323"/>
        <v>69.045761450845788</v>
      </c>
    </row>
    <row r="1151" spans="1:20" x14ac:dyDescent="0.25">
      <c r="A1151" s="57">
        <f t="shared" si="324"/>
        <v>418.4279516834626</v>
      </c>
      <c r="B1151" s="12">
        <f t="shared" si="341"/>
        <v>66.594876838239827</v>
      </c>
      <c r="C1151" s="57" t="str">
        <f t="shared" si="325"/>
        <v>-63.9476850228538-2821.8102750215i</v>
      </c>
      <c r="D1151" s="57" t="str">
        <f t="shared" si="326"/>
        <v>3.8999998292951-477.980356248015i</v>
      </c>
      <c r="E1151" s="57" t="str">
        <f t="shared" si="327"/>
        <v>162.458341751757-0.186784392993054i</v>
      </c>
      <c r="F1151" s="57" t="str">
        <f t="shared" si="328"/>
        <v>3.83983974070714-996.788113454407i</v>
      </c>
      <c r="G1151" s="57" t="str">
        <f t="shared" si="329"/>
        <v>0.999999974183116-0.000160676329298288i</v>
      </c>
      <c r="H1151" s="57" t="str">
        <f t="shared" si="330"/>
        <v>165.009172368822+4.76381288338857i</v>
      </c>
      <c r="I1151" s="57" t="str">
        <f t="shared" si="331"/>
        <v>15.1831871292317-463.951021393869i</v>
      </c>
      <c r="K1151" s="57" t="str">
        <f t="shared" si="332"/>
        <v>0.0726626674287169-0.00215635027514378i</v>
      </c>
      <c r="L1151" s="57" t="str">
        <f t="shared" si="333"/>
        <v>0.000125-7.53435593180244i</v>
      </c>
      <c r="M1151" s="57" t="str">
        <f t="shared" si="334"/>
        <v>0.0015-3.63206337624275i</v>
      </c>
      <c r="N1151" s="57">
        <f t="shared" si="335"/>
        <v>88.701788895384837</v>
      </c>
      <c r="O1151" s="57">
        <f t="shared" si="336"/>
        <v>69.012786015288597</v>
      </c>
      <c r="P1151" s="371">
        <f t="shared" si="337"/>
        <v>69.012786015288597</v>
      </c>
      <c r="Q1151" s="371">
        <f t="shared" si="338"/>
        <v>-91.298211104615163</v>
      </c>
      <c r="R1151" s="12">
        <f t="shared" si="339"/>
        <v>88.701788895384837</v>
      </c>
      <c r="S1151" s="57">
        <f t="shared" si="340"/>
        <v>6.6594876838239822E-2</v>
      </c>
      <c r="T1151" s="12">
        <f t="shared" si="323"/>
        <v>69.012786015288597</v>
      </c>
    </row>
    <row r="1152" spans="1:20" x14ac:dyDescent="0.25">
      <c r="A1152" s="57">
        <f t="shared" si="324"/>
        <v>420.01797789985977</v>
      </c>
      <c r="B1152" s="12">
        <f t="shared" si="341"/>
        <v>66.847937370225139</v>
      </c>
      <c r="C1152" s="57" t="str">
        <f t="shared" si="325"/>
        <v>-63.947170808264-2811.11219088475i</v>
      </c>
      <c r="D1152" s="57" t="str">
        <f t="shared" si="326"/>
        <v>3.89999982799528-476.170912991532i</v>
      </c>
      <c r="E1152" s="57" t="str">
        <f t="shared" si="327"/>
        <v>162.458256604018-0.187491195797648i</v>
      </c>
      <c r="F1152" s="57" t="str">
        <f t="shared" si="328"/>
        <v>3.8398397399523-993.014662435046i</v>
      </c>
      <c r="G1152" s="57" t="str">
        <f t="shared" si="329"/>
        <v>0.999999973986536-0.000161286899317915i</v>
      </c>
      <c r="H1152" s="57" t="str">
        <f t="shared" si="330"/>
        <v>165.009242213847+4.78191617338592i</v>
      </c>
      <c r="I1152" s="57" t="str">
        <f t="shared" si="331"/>
        <v>15.1831901925839-462.194487990466i</v>
      </c>
      <c r="K1152" s="57" t="str">
        <f t="shared" si="332"/>
        <v>0.0726621759401162-0.00216452962442855i</v>
      </c>
      <c r="L1152" s="57" t="str">
        <f t="shared" si="333"/>
        <v>0.000125-7.50583376350115i</v>
      </c>
      <c r="M1152" s="57" t="str">
        <f t="shared" si="334"/>
        <v>0.0015-3.61831378386406i</v>
      </c>
      <c r="N1152" s="57">
        <f t="shared" si="335"/>
        <v>88.696860545494403</v>
      </c>
      <c r="O1152" s="57">
        <f t="shared" si="336"/>
        <v>68.979810339323265</v>
      </c>
      <c r="P1152" s="371">
        <f t="shared" si="337"/>
        <v>68.979810339323265</v>
      </c>
      <c r="Q1152" s="371">
        <f t="shared" si="338"/>
        <v>-91.303139454505597</v>
      </c>
      <c r="R1152" s="12">
        <f t="shared" si="339"/>
        <v>88.696860545494403</v>
      </c>
      <c r="S1152" s="57">
        <f t="shared" si="340"/>
        <v>6.6847937370225138E-2</v>
      </c>
      <c r="T1152" s="12">
        <f t="shared" si="323"/>
        <v>68.979810339323265</v>
      </c>
    </row>
    <row r="1153" spans="1:20" x14ac:dyDescent="0.25">
      <c r="A1153" s="57">
        <f t="shared" si="324"/>
        <v>421.61404621587928</v>
      </c>
      <c r="B1153" s="12">
        <f t="shared" si="341"/>
        <v>67.101959532232001</v>
      </c>
      <c r="C1153" s="57" t="str">
        <f t="shared" si="325"/>
        <v>-63.9466526865172-2800.45454579496i</v>
      </c>
      <c r="D1153" s="57" t="str">
        <f t="shared" si="326"/>
        <v>3.89999982668557-474.368319613494i</v>
      </c>
      <c r="E1153" s="57" t="str">
        <f t="shared" si="327"/>
        <v>162.458170809417-0.1882006504244i</v>
      </c>
      <c r="F1153" s="57" t="str">
        <f t="shared" si="328"/>
        <v>3.83983973919172-989.255496264983i</v>
      </c>
      <c r="G1153" s="57" t="str">
        <f t="shared" si="329"/>
        <v>0.999999973788458-0.000161899789503255i</v>
      </c>
      <c r="H1153" s="57" t="str">
        <f t="shared" si="330"/>
        <v>165.009312590742+4.80008826505219i</v>
      </c>
      <c r="I1153" s="57" t="str">
        <f t="shared" si="331"/>
        <v>15.183193279263-460.444603409922i</v>
      </c>
      <c r="K1153" s="57" t="str">
        <f t="shared" si="332"/>
        <v>0.072661680715895-0.00217273988629238i</v>
      </c>
      <c r="L1153" s="57" t="str">
        <f t="shared" si="333"/>
        <v>0.000125-7.47741956913839i</v>
      </c>
      <c r="M1153" s="57" t="str">
        <f t="shared" si="334"/>
        <v>0.0015-3.60461624214391i</v>
      </c>
      <c r="N1153" s="57">
        <f t="shared" si="335"/>
        <v>88.691913523353108</v>
      </c>
      <c r="O1153" s="57">
        <f t="shared" si="336"/>
        <v>68.946834421123469</v>
      </c>
      <c r="P1153" s="371">
        <f t="shared" si="337"/>
        <v>68.946834421123469</v>
      </c>
      <c r="Q1153" s="371">
        <f t="shared" si="338"/>
        <v>-91.308086476646892</v>
      </c>
      <c r="R1153" s="12">
        <f t="shared" si="339"/>
        <v>88.691913523353108</v>
      </c>
      <c r="S1153" s="57">
        <f t="shared" si="340"/>
        <v>6.7101959532231997E-2</v>
      </c>
      <c r="T1153" s="12">
        <f t="shared" si="323"/>
        <v>68.946834421123469</v>
      </c>
    </row>
    <row r="1154" spans="1:20" x14ac:dyDescent="0.25">
      <c r="A1154" s="57">
        <f t="shared" si="324"/>
        <v>423.21617959149967</v>
      </c>
      <c r="B1154" s="12">
        <f t="shared" si="341"/>
        <v>67.356946978454488</v>
      </c>
      <c r="C1154" s="57" t="str">
        <f t="shared" si="325"/>
        <v>-63.9461306279877-2789.8371864412i</v>
      </c>
      <c r="D1154" s="57" t="str">
        <f t="shared" si="326"/>
        <v>3.89999982536587-472.572550182989i</v>
      </c>
      <c r="E1154" s="57" t="str">
        <f t="shared" si="327"/>
        <v>162.458084363049-0.188912766561802i</v>
      </c>
      <c r="F1154" s="57" t="str">
        <f t="shared" si="328"/>
        <v>3.83983973842534-985.510560867349i</v>
      </c>
      <c r="G1154" s="57" t="str">
        <f t="shared" si="329"/>
        <v>0.999999973588871-0.000162515008670931i</v>
      </c>
      <c r="H1154" s="57" t="str">
        <f t="shared" si="330"/>
        <v>165.009383503557+4.8183294199385i</v>
      </c>
      <c r="I1154" s="57" t="str">
        <f t="shared" si="331"/>
        <v>15.1831963894465-458.701342479558i</v>
      </c>
      <c r="K1154" s="57" t="str">
        <f t="shared" si="332"/>
        <v>0.0726611817277122-0.00218098117627361i</v>
      </c>
      <c r="L1154" s="57" t="str">
        <f t="shared" si="333"/>
        <v>0.000125-7.4491129399665i</v>
      </c>
      <c r="M1154" s="57" t="str">
        <f t="shared" si="334"/>
        <v>0.0015-3.59097055403857i</v>
      </c>
      <c r="N1154" s="57">
        <f t="shared" si="335"/>
        <v>88.686947758640315</v>
      </c>
      <c r="O1154" s="57">
        <f t="shared" si="336"/>
        <v>68.913858258848848</v>
      </c>
      <c r="P1154" s="371">
        <f t="shared" si="337"/>
        <v>68.913858258848848</v>
      </c>
      <c r="Q1154" s="371">
        <f t="shared" si="338"/>
        <v>-91.313052241359685</v>
      </c>
      <c r="R1154" s="12">
        <f t="shared" si="339"/>
        <v>88.686947758640315</v>
      </c>
      <c r="S1154" s="57">
        <f t="shared" si="340"/>
        <v>6.7356946978454485E-2</v>
      </c>
      <c r="T1154" s="12">
        <f t="shared" si="323"/>
        <v>68.913858258848848</v>
      </c>
    </row>
    <row r="1155" spans="1:20" x14ac:dyDescent="0.25">
      <c r="A1155" s="57">
        <f t="shared" si="324"/>
        <v>424.82440107394734</v>
      </c>
      <c r="B1155" s="12">
        <f t="shared" si="341"/>
        <v>67.612903376972611</v>
      </c>
      <c r="C1155" s="57" t="str">
        <f t="shared" si="325"/>
        <v>-63.9456046028275-2779.25996009213i</v>
      </c>
      <c r="D1155" s="57" t="str">
        <f t="shared" si="326"/>
        <v>3.89999982403614-470.783578867274i</v>
      </c>
      <c r="E1155" s="57" t="str">
        <f t="shared" si="327"/>
        <v>162.457997259975-0.189627553930667i</v>
      </c>
      <c r="F1155" s="57" t="str">
        <f t="shared" si="328"/>
        <v>3.83983973765312-981.779802369996i</v>
      </c>
      <c r="G1155" s="57" t="str">
        <f t="shared" si="329"/>
        <v>0.999999973387765-0.000163132565671074i</v>
      </c>
      <c r="H1155" s="57" t="str">
        <f t="shared" si="330"/>
        <v>165.009454956375+4.83663990059125i</v>
      </c>
      <c r="I1155" s="57" t="str">
        <f t="shared" si="331"/>
        <v>15.1831995233135-456.964680121985i</v>
      </c>
      <c r="K1155" s="57" t="str">
        <f t="shared" si="332"/>
        <v>0.0726606789470123-0.00218925361032766i</v>
      </c>
      <c r="L1155" s="57" t="str">
        <f t="shared" si="333"/>
        <v>0.000125-7.42091346878514i</v>
      </c>
      <c r="M1155" s="57" t="str">
        <f t="shared" si="334"/>
        <v>0.0015-3.57737652325023i</v>
      </c>
      <c r="N1155" s="57">
        <f t="shared" si="335"/>
        <v>88.681963180775469</v>
      </c>
      <c r="O1155" s="57">
        <f t="shared" si="336"/>
        <v>68.880881850645252</v>
      </c>
      <c r="P1155" s="371">
        <f t="shared" si="337"/>
        <v>68.880881850645252</v>
      </c>
      <c r="Q1155" s="371">
        <f t="shared" si="338"/>
        <v>-91.318036819224531</v>
      </c>
      <c r="R1155" s="12">
        <f t="shared" si="339"/>
        <v>88.681963180775469</v>
      </c>
      <c r="S1155" s="57">
        <f t="shared" si="340"/>
        <v>6.7612903376972608E-2</v>
      </c>
      <c r="T1155" s="12">
        <f t="shared" si="323"/>
        <v>68.880881850645252</v>
      </c>
    </row>
    <row r="1156" spans="1:20" x14ac:dyDescent="0.25">
      <c r="A1156" s="57">
        <f t="shared" si="324"/>
        <v>426.43873379802835</v>
      </c>
      <c r="B1156" s="12">
        <f t="shared" si="341"/>
        <v>67.869832409805113</v>
      </c>
      <c r="C1156" s="57" t="str">
        <f t="shared" si="325"/>
        <v>-63.9450745809669-2768.72271459381i</v>
      </c>
      <c r="D1156" s="57" t="str">
        <f t="shared" si="326"/>
        <v>3.89999982269626-469.001379931394i</v>
      </c>
      <c r="E1156" s="57" t="str">
        <f t="shared" si="327"/>
        <v>162.457909495219-0.190345022284343i</v>
      </c>
      <c r="F1156" s="57" t="str">
        <f t="shared" si="328"/>
        <v>3.83983973687502-978.063167104705i</v>
      </c>
      <c r="G1156" s="57" t="str">
        <f t="shared" si="329"/>
        <v>0.999999973185128-0.000163752469387441i</v>
      </c>
      <c r="H1156" s="57" t="str">
        <f t="shared" si="330"/>
        <v>165.009526953307+4.85501997055572i</v>
      </c>
      <c r="I1156" s="57" t="str">
        <f t="shared" si="331"/>
        <v>15.1832026810445-455.234591354727i</v>
      </c>
      <c r="K1156" s="57" t="str">
        <f t="shared" si="332"/>
        <v>0.0726601723450247-0.00219755730482839i</v>
      </c>
      <c r="L1156" s="57" t="str">
        <f t="shared" si="333"/>
        <v>0.000125-7.39282074993536i</v>
      </c>
      <c r="M1156" s="57" t="str">
        <f t="shared" si="334"/>
        <v>0.0015-3.56383395422416i</v>
      </c>
      <c r="N1156" s="57">
        <f t="shared" si="335"/>
        <v>88.676959718917033</v>
      </c>
      <c r="O1156" s="57">
        <f t="shared" si="336"/>
        <v>68.847905194644568</v>
      </c>
      <c r="P1156" s="371">
        <f t="shared" si="337"/>
        <v>68.847905194644568</v>
      </c>
      <c r="Q1156" s="371">
        <f t="shared" si="338"/>
        <v>-91.323040281082967</v>
      </c>
      <c r="R1156" s="12">
        <f t="shared" si="339"/>
        <v>88.676959718917033</v>
      </c>
      <c r="S1156" s="57">
        <f t="shared" si="340"/>
        <v>6.7869832409805111E-2</v>
      </c>
      <c r="T1156" s="12">
        <f t="shared" si="323"/>
        <v>68.847905194644568</v>
      </c>
    </row>
    <row r="1157" spans="1:20" x14ac:dyDescent="0.25">
      <c r="A1157" s="57">
        <f t="shared" si="324"/>
        <v>428.05920098646089</v>
      </c>
      <c r="B1157" s="12">
        <f t="shared" si="341"/>
        <v>68.127737772962377</v>
      </c>
      <c r="C1157" s="57" t="str">
        <f t="shared" si="325"/>
        <v>-63.944540532103-2758.22529836741i</v>
      </c>
      <c r="D1157" s="57" t="str">
        <f t="shared" si="326"/>
        <v>3.89999982134619-467.225927737819i</v>
      </c>
      <c r="E1157" s="57" t="str">
        <f t="shared" si="327"/>
        <v>162.457821063766-0.191065181408649i</v>
      </c>
      <c r="F1157" s="57" t="str">
        <f t="shared" si="328"/>
        <v>3.839839736091-974.360601606432i</v>
      </c>
      <c r="G1157" s="57" t="str">
        <f t="shared" si="329"/>
        <v>0.999999972980948-0.000164374728737551i</v>
      </c>
      <c r="H1157" s="57" t="str">
        <f t="shared" si="330"/>
        <v>165.009599498496+4.87346989437974i</v>
      </c>
      <c r="I1157" s="57" t="str">
        <f t="shared" si="331"/>
        <v>15.1832058628209-453.511051289875i</v>
      </c>
      <c r="K1157" s="57" t="str">
        <f t="shared" si="332"/>
        <v>0.0726596618927609-0.00220589237656926i</v>
      </c>
      <c r="L1157" s="57" t="str">
        <f t="shared" si="333"/>
        <v>0.000125-7.36483437929409i</v>
      </c>
      <c r="M1157" s="57" t="str">
        <f t="shared" si="334"/>
        <v>0.0015-3.55034265214602i</v>
      </c>
      <c r="N1157" s="57">
        <f t="shared" si="335"/>
        <v>88.671937301961805</v>
      </c>
      <c r="O1157" s="57">
        <f t="shared" si="336"/>
        <v>68.814928288964325</v>
      </c>
      <c r="P1157" s="371">
        <f t="shared" si="337"/>
        <v>68.814928288964325</v>
      </c>
      <c r="Q1157" s="371">
        <f t="shared" si="338"/>
        <v>-91.328062698038195</v>
      </c>
      <c r="R1157" s="12">
        <f t="shared" si="339"/>
        <v>88.671937301961805</v>
      </c>
      <c r="S1157" s="57">
        <f t="shared" si="340"/>
        <v>6.8127737772962382E-2</v>
      </c>
      <c r="T1157" s="12">
        <f t="shared" si="323"/>
        <v>68.814928288964325</v>
      </c>
    </row>
    <row r="1158" spans="1:20" x14ac:dyDescent="0.25">
      <c r="A1158" s="57">
        <f t="shared" si="324"/>
        <v>429.68582595020951</v>
      </c>
      <c r="B1158" s="12">
        <f t="shared" si="341"/>
        <v>68.38662317649964</v>
      </c>
      <c r="C1158" s="57" t="str">
        <f t="shared" si="325"/>
        <v>-63.9440024257068-2747.76756040708i</v>
      </c>
      <c r="D1158" s="57" t="str">
        <f t="shared" si="326"/>
        <v>3.89999981998585-465.457196746073i</v>
      </c>
      <c r="E1158" s="57" t="str">
        <f t="shared" si="327"/>
        <v>162.457731960563-0.191788041122031i</v>
      </c>
      <c r="F1158" s="57" t="str">
        <f t="shared" si="328"/>
        <v>3.83983973530102-970.672052612529i</v>
      </c>
      <c r="G1158" s="57" t="str">
        <f t="shared" si="329"/>
        <v>0.999999972775213-0.000164999352672808i</v>
      </c>
      <c r="H1158" s="57" t="str">
        <f t="shared" si="330"/>
        <v>165.00967259612+4.89198993761782i</v>
      </c>
      <c r="I1158" s="57" t="str">
        <f t="shared" si="331"/>
        <v>15.1832090688261-451.794035133732i</v>
      </c>
      <c r="K1158" s="57" t="str">
        <f t="shared" si="332"/>
        <v>0.0726591475610127-0.00221425894276483i</v>
      </c>
      <c r="L1158" s="57" t="str">
        <f t="shared" si="333"/>
        <v>0.000125-7.33695395426787i</v>
      </c>
      <c r="M1158" s="57" t="str">
        <f t="shared" si="334"/>
        <v>0.0015-3.53690242293884i</v>
      </c>
      <c r="N1158" s="57">
        <f t="shared" si="335"/>
        <v>88.666895858543768</v>
      </c>
      <c r="O1158" s="57">
        <f t="shared" si="336"/>
        <v>68.781951131707785</v>
      </c>
      <c r="P1158" s="371">
        <f t="shared" si="337"/>
        <v>68.781951131707785</v>
      </c>
      <c r="Q1158" s="371">
        <f t="shared" si="338"/>
        <v>-91.333104141456232</v>
      </c>
      <c r="R1158" s="12">
        <f t="shared" si="339"/>
        <v>88.666895858543768</v>
      </c>
      <c r="S1158" s="57">
        <f t="shared" si="340"/>
        <v>6.8386623176499642E-2</v>
      </c>
      <c r="T1158" s="12">
        <f t="shared" si="323"/>
        <v>68.781951131707785</v>
      </c>
    </row>
    <row r="1159" spans="1:20" x14ac:dyDescent="0.25">
      <c r="A1159" s="57">
        <f t="shared" si="324"/>
        <v>431.31863208882027</v>
      </c>
      <c r="B1159" s="12">
        <f t="shared" si="341"/>
        <v>68.646492344570333</v>
      </c>
      <c r="C1159" s="57" t="str">
        <f t="shared" si="325"/>
        <v>-63.9434602310209-2737.34935027786i</v>
      </c>
      <c r="D1159" s="57" t="str">
        <f t="shared" si="326"/>
        <v>3.89999981861514-463.69516151237i</v>
      </c>
      <c r="E1159" s="57" t="str">
        <f t="shared" si="327"/>
        <v>162.457642180519-0.192513611275583i</v>
      </c>
      <c r="F1159" s="57" t="str">
        <f t="shared" si="328"/>
        <v>3.83983973450501-966.997467061984i</v>
      </c>
      <c r="G1159" s="57" t="str">
        <f t="shared" si="329"/>
        <v>0.999999972567911-0.00016562635017863i</v>
      </c>
      <c r="H1159" s="57" t="str">
        <f t="shared" si="330"/>
        <v>165.009746250384+4.91058036683483i</v>
      </c>
      <c r="I1159" s="57" t="str">
        <f t="shared" si="331"/>
        <v>15.1832122992446-450.083518186442i</v>
      </c>
      <c r="K1159" s="57" t="str">
        <f t="shared" si="332"/>
        <v>0.0726586293203526-0.00222265712105211i</v>
      </c>
      <c r="L1159" s="57" t="str">
        <f t="shared" si="333"/>
        <v>0.000125-7.30917907378744i</v>
      </c>
      <c r="M1159" s="57" t="str">
        <f t="shared" si="334"/>
        <v>0.0015-3.52351307326045i</v>
      </c>
      <c r="N1159" s="57">
        <f t="shared" si="335"/>
        <v>88.661835317033322</v>
      </c>
      <c r="O1159" s="57">
        <f t="shared" si="336"/>
        <v>68.748973720964031</v>
      </c>
      <c r="P1159" s="371">
        <f t="shared" si="337"/>
        <v>68.748973720964031</v>
      </c>
      <c r="Q1159" s="371">
        <f t="shared" si="338"/>
        <v>-91.338164682966678</v>
      </c>
      <c r="R1159" s="12">
        <f t="shared" si="339"/>
        <v>88.661835317033322</v>
      </c>
      <c r="S1159" s="57">
        <f t="shared" si="340"/>
        <v>6.8646492344570334E-2</v>
      </c>
      <c r="T1159" s="12">
        <f t="shared" si="323"/>
        <v>68.748973720964031</v>
      </c>
    </row>
    <row r="1160" spans="1:20" x14ac:dyDescent="0.25">
      <c r="A1160" s="57">
        <f t="shared" si="324"/>
        <v>432.95764289075777</v>
      </c>
      <c r="B1160" s="12">
        <f t="shared" si="341"/>
        <v>68.907349015479696</v>
      </c>
      <c r="C1160" s="57" t="str">
        <f t="shared" si="325"/>
        <v>-63.9429139170517-2726.97051811341i</v>
      </c>
      <c r="D1160" s="57" t="str">
        <f t="shared" si="326"/>
        <v>3.89999981723399-461.939796689237i</v>
      </c>
      <c r="E1160" s="57" t="str">
        <f t="shared" si="327"/>
        <v>162.457551718507-0.193241901753137i</v>
      </c>
      <c r="F1160" s="57" t="str">
        <f t="shared" si="328"/>
        <v>3.83983973370294-963.336792094645i</v>
      </c>
      <c r="G1160" s="57" t="str">
        <f t="shared" si="329"/>
        <v>0.999999972359031-0.000166255730274581i</v>
      </c>
      <c r="H1160" s="57" t="str">
        <f t="shared" si="330"/>
        <v>165.009820465527+4.92924144960969i</v>
      </c>
      <c r="I1160" s="57" t="str">
        <f t="shared" si="331"/>
        <v>15.1832155542619-448.379475841639i</v>
      </c>
      <c r="K1160" s="57" t="str">
        <f t="shared" si="332"/>
        <v>0.0726581071411296-0.00223108702949175i</v>
      </c>
      <c r="L1160" s="57" t="str">
        <f t="shared" si="333"/>
        <v>0.000125-7.28150933830193i</v>
      </c>
      <c r="M1160" s="57" t="str">
        <f t="shared" si="334"/>
        <v>0.0015-3.51017441050055i</v>
      </c>
      <c r="N1160" s="57">
        <f t="shared" si="335"/>
        <v>88.656755605536389</v>
      </c>
      <c r="O1160" s="57">
        <f t="shared" si="336"/>
        <v>68.715996054807547</v>
      </c>
      <c r="P1160" s="371">
        <f t="shared" si="337"/>
        <v>68.715996054807547</v>
      </c>
      <c r="Q1160" s="371">
        <f t="shared" si="338"/>
        <v>-91.343244394463611</v>
      </c>
      <c r="R1160" s="12">
        <f t="shared" si="339"/>
        <v>88.656755605536389</v>
      </c>
      <c r="S1160" s="57">
        <f t="shared" si="340"/>
        <v>6.8907349015479694E-2</v>
      </c>
      <c r="T1160" s="12">
        <f t="shared" si="323"/>
        <v>68.715996054807547</v>
      </c>
    </row>
    <row r="1161" spans="1:20" x14ac:dyDescent="0.25">
      <c r="A1161" s="57">
        <f t="shared" si="324"/>
        <v>434.60288193374265</v>
      </c>
      <c r="B1161" s="12">
        <f t="shared" si="341"/>
        <v>69.16919694173852</v>
      </c>
      <c r="C1161" s="57" t="str">
        <f t="shared" si="325"/>
        <v>-63.942363452576-2716.63091461386i</v>
      </c>
      <c r="D1161" s="57" t="str">
        <f t="shared" si="326"/>
        <v>3.89999981584233-460.191077025164i</v>
      </c>
      <c r="E1161" s="57" t="str">
        <f t="shared" si="327"/>
        <v>162.457460569358-0.193972922471484i</v>
      </c>
      <c r="F1161" s="57" t="str">
        <f t="shared" si="328"/>
        <v>3.83983973289477-959.689975050476i</v>
      </c>
      <c r="G1161" s="57" t="str">
        <f t="shared" si="329"/>
        <v>0.999999972148561-0.0001668875020145i</v>
      </c>
      <c r="H1161" s="57" t="str">
        <f t="shared" si="330"/>
        <v>165.009895245822+4.94797345453968i</v>
      </c>
      <c r="I1161" s="57" t="str">
        <f t="shared" si="331"/>
        <v>15.183218834066-446.681883586108i</v>
      </c>
      <c r="K1161" s="57" t="str">
        <f t="shared" si="332"/>
        <v>0.0726575809934688-0.00223954878656954i</v>
      </c>
      <c r="L1161" s="57" t="str">
        <f t="shared" si="333"/>
        <v>0.000125-7.25394434977278i</v>
      </c>
      <c r="M1161" s="57" t="str">
        <f t="shared" si="334"/>
        <v>0.0015-3.49688624277799i</v>
      </c>
      <c r="N1161" s="57">
        <f t="shared" si="335"/>
        <v>88.651656651893305</v>
      </c>
      <c r="O1161" s="57">
        <f t="shared" si="336"/>
        <v>68.683018131298155</v>
      </c>
      <c r="P1161" s="371">
        <f t="shared" si="337"/>
        <v>68.683018131298155</v>
      </c>
      <c r="Q1161" s="371">
        <f t="shared" si="338"/>
        <v>-91.348343348106695</v>
      </c>
      <c r="R1161" s="12">
        <f t="shared" si="339"/>
        <v>88.651656651893305</v>
      </c>
      <c r="S1161" s="57">
        <f t="shared" si="340"/>
        <v>6.9169196941738523E-2</v>
      </c>
      <c r="T1161" s="12">
        <f t="shared" si="323"/>
        <v>68.683018131298155</v>
      </c>
    </row>
    <row r="1162" spans="1:20" x14ac:dyDescent="0.25">
      <c r="A1162" s="57">
        <f t="shared" si="324"/>
        <v>436.25437288509085</v>
      </c>
      <c r="B1162" s="12">
        <f t="shared" si="341"/>
        <v>69.432039890117125</v>
      </c>
      <c r="C1162" s="57" t="str">
        <f t="shared" si="325"/>
        <v>-63.9418088061327-2706.33039104375i</v>
      </c>
      <c r="D1162" s="57" t="str">
        <f t="shared" si="326"/>
        <v>3.89999981444007-458.448977364232i</v>
      </c>
      <c r="E1162" s="57" t="str">
        <f t="shared" si="327"/>
        <v>162.457368727866-0.194706683380176i</v>
      </c>
      <c r="F1162" s="57" t="str">
        <f t="shared" si="328"/>
        <v>3.83983973208046-956.05696346879i</v>
      </c>
      <c r="G1162" s="57" t="str">
        <f t="shared" si="329"/>
        <v>0.999999971936488-0.000167521674486628i</v>
      </c>
      <c r="H1162" s="57" t="str">
        <f t="shared" si="330"/>
        <v>165.009970595572+4.96677665124375i</v>
      </c>
      <c r="I1162" s="57" t="str">
        <f t="shared" si="331"/>
        <v>15.1832221388452-444.990716999412i</v>
      </c>
      <c r="K1162" s="57" t="str">
        <f t="shared" si="332"/>
        <v>0.0726570508472702-0.00224804251119768i</v>
      </c>
      <c r="L1162" s="57" t="str">
        <f t="shared" si="333"/>
        <v>0.000125-7.22648371166842i</v>
      </c>
      <c r="M1162" s="57" t="str">
        <f t="shared" si="334"/>
        <v>0.0015-3.48364837893803i</v>
      </c>
      <c r="N1162" s="57">
        <f t="shared" si="335"/>
        <v>88.646538383678163</v>
      </c>
      <c r="O1162" s="57">
        <f t="shared" si="336"/>
        <v>68.650039948481123</v>
      </c>
      <c r="P1162" s="371">
        <f t="shared" si="337"/>
        <v>68.650039948481123</v>
      </c>
      <c r="Q1162" s="371">
        <f t="shared" si="338"/>
        <v>-91.353461616321837</v>
      </c>
      <c r="R1162" s="12">
        <f t="shared" si="339"/>
        <v>88.646538383678163</v>
      </c>
      <c r="S1162" s="57">
        <f t="shared" si="340"/>
        <v>6.943203989011712E-2</v>
      </c>
      <c r="T1162" s="12">
        <f t="shared" si="323"/>
        <v>68.650039948481123</v>
      </c>
    </row>
    <row r="1163" spans="1:20" x14ac:dyDescent="0.25">
      <c r="A1163" s="57">
        <f t="shared" si="324"/>
        <v>437.91213950205423</v>
      </c>
      <c r="B1163" s="12">
        <f t="shared" si="341"/>
        <v>69.695881641699572</v>
      </c>
      <c r="C1163" s="57" t="str">
        <f t="shared" si="325"/>
        <v>-63.9412499460222-2696.06879922979i</v>
      </c>
      <c r="D1163" s="57" t="str">
        <f t="shared" si="326"/>
        <v>3.89999981302715-456.713472645751i</v>
      </c>
      <c r="E1163" s="57" t="str">
        <f t="shared" si="327"/>
        <v>162.457276188786-0.195443194461719i</v>
      </c>
      <c r="F1163" s="57" t="str">
        <f t="shared" si="328"/>
        <v>3.83983973125993-952.437705087495i</v>
      </c>
      <c r="G1163" s="57" t="str">
        <f t="shared" si="329"/>
        <v>0.9999999717228-0.000168158256813744i</v>
      </c>
      <c r="H1163" s="57" t="str">
        <f t="shared" si="330"/>
        <v>165.010046519114+4.9856513103669i</v>
      </c>
      <c r="I1163" s="57" t="str">
        <f t="shared" si="331"/>
        <v>15.1832254687897-443.305951753551i</v>
      </c>
      <c r="K1163" s="57" t="str">
        <f t="shared" si="332"/>
        <v>0.0726565166722054-0.00225656832271613i</v>
      </c>
      <c r="L1163" s="57" t="str">
        <f t="shared" si="333"/>
        <v>0.000125-7.19912702895837i</v>
      </c>
      <c r="M1163" s="57" t="str">
        <f t="shared" si="334"/>
        <v>0.0015-3.47046062854954i</v>
      </c>
      <c r="N1163" s="57">
        <f t="shared" si="335"/>
        <v>88.641400728197752</v>
      </c>
      <c r="O1163" s="57">
        <f t="shared" si="336"/>
        <v>68.617061504386797</v>
      </c>
      <c r="P1163" s="371">
        <f t="shared" si="337"/>
        <v>68.617061504386797</v>
      </c>
      <c r="Q1163" s="371">
        <f t="shared" si="338"/>
        <v>-91.358599271802248</v>
      </c>
      <c r="R1163" s="12">
        <f t="shared" si="339"/>
        <v>88.641400728197752</v>
      </c>
      <c r="S1163" s="57">
        <f t="shared" si="340"/>
        <v>6.969588164169957E-2</v>
      </c>
      <c r="T1163" s="12">
        <f t="shared" si="323"/>
        <v>68.617061504386797</v>
      </c>
    </row>
    <row r="1164" spans="1:20" x14ac:dyDescent="0.25">
      <c r="A1164" s="57">
        <f t="shared" si="324"/>
        <v>439.57620563216204</v>
      </c>
      <c r="B1164" s="12">
        <f t="shared" si="341"/>
        <v>69.960725991938034</v>
      </c>
      <c r="C1164" s="57" t="str">
        <f t="shared" si="325"/>
        <v>-63.940686840308-2685.84599155878i</v>
      </c>
      <c r="D1164" s="57" t="str">
        <f t="shared" si="326"/>
        <v>3.89999981160345-454.984537903904i</v>
      </c>
      <c r="E1164" s="57" t="str">
        <f t="shared" si="327"/>
        <v>162.45718294683-0.196182465731711i</v>
      </c>
      <c r="F1164" s="57" t="str">
        <f t="shared" si="328"/>
        <v>3.83983973043315-948.832147842344i</v>
      </c>
      <c r="G1164" s="57" t="str">
        <f t="shared" si="329"/>
        <v>0.999999971507485-0.000168797258153291i</v>
      </c>
      <c r="H1164" s="57" t="str">
        <f t="shared" si="330"/>
        <v>165.010123020818+5.0045977035839i</v>
      </c>
      <c r="I1164" s="57" t="str">
        <f t="shared" si="331"/>
        <v>15.1832288240913-441.627563612613i</v>
      </c>
      <c r="K1164" s="57" t="str">
        <f t="shared" si="332"/>
        <v>0.072655978437718-0.00226512634089403i</v>
      </c>
      <c r="L1164" s="57" t="str">
        <f t="shared" si="333"/>
        <v>0.000125-7.17187390810757i</v>
      </c>
      <c r="M1164" s="57" t="str">
        <f t="shared" si="334"/>
        <v>0.0015-3.45732280190231i</v>
      </c>
      <c r="N1164" s="57">
        <f t="shared" si="335"/>
        <v>88.636243612490532</v>
      </c>
      <c r="O1164" s="57">
        <f t="shared" si="336"/>
        <v>68.58408279703059</v>
      </c>
      <c r="P1164" s="371">
        <f t="shared" si="337"/>
        <v>68.58408279703059</v>
      </c>
      <c r="Q1164" s="371">
        <f t="shared" si="338"/>
        <v>-91.363756387509468</v>
      </c>
      <c r="R1164" s="12">
        <f t="shared" si="339"/>
        <v>88.636243612490532</v>
      </c>
      <c r="S1164" s="57">
        <f t="shared" si="340"/>
        <v>6.9960725991938033E-2</v>
      </c>
      <c r="T1164" s="12">
        <f t="shared" si="323"/>
        <v>68.58408279703059</v>
      </c>
    </row>
    <row r="1165" spans="1:20" x14ac:dyDescent="0.25">
      <c r="A1165" s="57">
        <f t="shared" si="324"/>
        <v>441.24659521356421</v>
      </c>
      <c r="B1165" s="12">
        <f t="shared" si="341"/>
        <v>70.226576750707395</v>
      </c>
      <c r="C1165" s="57" t="str">
        <f t="shared" si="325"/>
        <v>-63.9401194568125-2675.66182097553i</v>
      </c>
      <c r="D1165" s="57" t="str">
        <f t="shared" si="326"/>
        <v>3.89999981016892-453.262148267385i</v>
      </c>
      <c r="E1165" s="57" t="str">
        <f t="shared" si="327"/>
        <v>162.457088996676-0.196924507238798i</v>
      </c>
      <c r="F1165" s="57" t="str">
        <f t="shared" si="328"/>
        <v>3.83983972960008-945.240239866186i</v>
      </c>
      <c r="G1165" s="57" t="str">
        <f t="shared" si="329"/>
        <v>0.99999997129053-0.000169438687697514i</v>
      </c>
      <c r="H1165" s="57" t="str">
        <f t="shared" si="330"/>
        <v>165.010200105086+5.02361610360319i</v>
      </c>
      <c r="I1165" s="57" t="str">
        <f t="shared" si="331"/>
        <v>15.183232204943-439.955528432417i</v>
      </c>
      <c r="K1165" s="57" t="str">
        <f t="shared" si="332"/>
        <v>0.0726554361130201-0.00227371668593098i</v>
      </c>
      <c r="L1165" s="57" t="str">
        <f t="shared" si="333"/>
        <v>0.000125-7.14472395707069i</v>
      </c>
      <c r="M1165" s="57" t="str">
        <f t="shared" si="334"/>
        <v>0.0015-3.4442347100043i</v>
      </c>
      <c r="N1165" s="57">
        <f t="shared" si="335"/>
        <v>88.631066963325921</v>
      </c>
      <c r="O1165" s="57">
        <f t="shared" si="336"/>
        <v>68.551103824413076</v>
      </c>
      <c r="P1165" s="371">
        <f t="shared" si="337"/>
        <v>68.551103824413076</v>
      </c>
      <c r="Q1165" s="371">
        <f t="shared" si="338"/>
        <v>-91.368933036674079</v>
      </c>
      <c r="R1165" s="12">
        <f t="shared" si="339"/>
        <v>88.631066963325921</v>
      </c>
      <c r="S1165" s="57">
        <f t="shared" si="340"/>
        <v>7.0226576750707398E-2</v>
      </c>
      <c r="T1165" s="12">
        <f t="shared" si="323"/>
        <v>68.551103824413076</v>
      </c>
    </row>
    <row r="1166" spans="1:20" x14ac:dyDescent="0.25">
      <c r="A1166" s="57">
        <f t="shared" si="324"/>
        <v>442.9233322753758</v>
      </c>
      <c r="B1166" s="12">
        <f t="shared" si="341"/>
        <v>70.493437742360086</v>
      </c>
      <c r="C1166" s="57" t="str">
        <f t="shared" si="325"/>
        <v>-63.9395477631128-2665.5161409806i</v>
      </c>
      <c r="D1166" s="57" t="str">
        <f t="shared" si="326"/>
        <v>3.89999980872345-451.546278959038i</v>
      </c>
      <c r="E1166" s="57" t="str">
        <f t="shared" si="327"/>
        <v>162.456994332957-0.197669329064877i</v>
      </c>
      <c r="F1166" s="57" t="str">
        <f t="shared" si="328"/>
        <v>3.83983972876065-941.661929488216i</v>
      </c>
      <c r="G1166" s="57" t="str">
        <f t="shared" si="329"/>
        <v>0.999999971071924-0.000170082554673583i</v>
      </c>
      <c r="H1166" s="57" t="str">
        <f t="shared" si="330"/>
        <v>165.010277776356+5.04270678417085i</v>
      </c>
      <c r="I1166" s="57" t="str">
        <f t="shared" si="331"/>
        <v>15.1832356115394-438.289822160177i</v>
      </c>
      <c r="K1166" s="57" t="str">
        <f t="shared" si="332"/>
        <v>0.0726548896670908-0.00228233947845836i</v>
      </c>
      <c r="L1166" s="57" t="str">
        <f t="shared" si="333"/>
        <v>0.000125-7.11767678528663i</v>
      </c>
      <c r="M1166" s="57" t="str">
        <f t="shared" si="334"/>
        <v>0.0015-3.4311961645789i</v>
      </c>
      <c r="N1166" s="57">
        <f t="shared" si="335"/>
        <v>88.625870707203234</v>
      </c>
      <c r="O1166" s="57">
        <f t="shared" si="336"/>
        <v>68.518124584519342</v>
      </c>
      <c r="P1166" s="371">
        <f t="shared" si="337"/>
        <v>68.518124584519342</v>
      </c>
      <c r="Q1166" s="371">
        <f t="shared" si="338"/>
        <v>-91.374129292796766</v>
      </c>
      <c r="R1166" s="12">
        <f t="shared" si="339"/>
        <v>88.625870707203234</v>
      </c>
      <c r="S1166" s="57">
        <f t="shared" si="340"/>
        <v>7.0493437742360082E-2</v>
      </c>
      <c r="T1166" s="12">
        <f t="shared" si="323"/>
        <v>68.518124584519342</v>
      </c>
    </row>
    <row r="1167" spans="1:20" x14ac:dyDescent="0.25">
      <c r="A1167" s="57">
        <f t="shared" si="324"/>
        <v>444.60644093802227</v>
      </c>
      <c r="B1167" s="12">
        <f t="shared" si="341"/>
        <v>70.76131280578106</v>
      </c>
      <c r="C1167" s="57" t="str">
        <f t="shared" si="325"/>
        <v>-63.938971726545-2655.40880562839i</v>
      </c>
      <c r="D1167" s="57" t="str">
        <f t="shared" si="326"/>
        <v>3.899999807267-449.836905295511i</v>
      </c>
      <c r="E1167" s="57" t="str">
        <f t="shared" si="327"/>
        <v>162.456898950268-0.198416941325025i</v>
      </c>
      <c r="F1167" s="57" t="str">
        <f t="shared" si="328"/>
        <v>3.83983972791486-938.097165233244i</v>
      </c>
      <c r="G1167" s="57" t="str">
        <f t="shared" si="329"/>
        <v>0.999999970851653-0.000170728868343736i</v>
      </c>
      <c r="H1167" s="57" t="str">
        <f t="shared" si="330"/>
        <v>165.010356039098+5.06187002007461i</v>
      </c>
      <c r="I1167" s="57" t="str">
        <f t="shared" si="331"/>
        <v>15.1832390440766-436.630420834152i</v>
      </c>
      <c r="K1167" s="57" t="str">
        <f t="shared" si="332"/>
        <v>0.0726543390686758-0.00229099483954083i</v>
      </c>
      <c r="L1167" s="57" t="str">
        <f t="shared" si="333"/>
        <v>0.000125-7.09073200367265i</v>
      </c>
      <c r="M1167" s="57" t="str">
        <f t="shared" si="334"/>
        <v>0.0015-3.41820697806226i</v>
      </c>
      <c r="N1167" s="57">
        <f t="shared" si="335"/>
        <v>88.62065477035074</v>
      </c>
      <c r="O1167" s="57">
        <f t="shared" si="336"/>
        <v>68.485145075319565</v>
      </c>
      <c r="P1167" s="371">
        <f t="shared" si="337"/>
        <v>68.485145075319565</v>
      </c>
      <c r="Q1167" s="371">
        <f t="shared" si="338"/>
        <v>-91.37934522964926</v>
      </c>
      <c r="R1167" s="12">
        <f t="shared" si="339"/>
        <v>88.62065477035074</v>
      </c>
      <c r="S1167" s="57">
        <f t="shared" si="340"/>
        <v>7.076131280578106E-2</v>
      </c>
      <c r="T1167" s="12">
        <f t="shared" si="323"/>
        <v>68.485145075319565</v>
      </c>
    </row>
    <row r="1168" spans="1:20" x14ac:dyDescent="0.25">
      <c r="A1168" s="57">
        <f t="shared" si="324"/>
        <v>446.29594541358676</v>
      </c>
      <c r="B1168" s="12">
        <f t="shared" si="341"/>
        <v>71.030205794443035</v>
      </c>
      <c r="C1168" s="57" t="str">
        <f t="shared" si="325"/>
        <v>-63.9383913141974-2645.33966952487i</v>
      </c>
      <c r="D1168" s="57" t="str">
        <f t="shared" si="326"/>
        <v>3.89999980579945-448.134002686886i</v>
      </c>
      <c r="E1168" s="57" t="str">
        <f t="shared" si="327"/>
        <v>162.456802843162-0.199167354167632i</v>
      </c>
      <c r="F1168" s="57" t="str">
        <f t="shared" si="328"/>
        <v>3.83983972706261-934.545895820933i</v>
      </c>
      <c r="G1168" s="57" t="str">
        <f t="shared" si="329"/>
        <v>0.999999970629704-0.000171377638005405i</v>
      </c>
      <c r="H1168" s="57" t="str">
        <f t="shared" si="330"/>
        <v>165.010434897816+5.08110608714778i</v>
      </c>
      <c r="I1168" s="57" t="str">
        <f t="shared" si="331"/>
        <v>15.1832425027521-434.977300583292i</v>
      </c>
      <c r="K1168" s="57" t="str">
        <f t="shared" si="332"/>
        <v>0.0726537842862848-0.00229968289067761i</v>
      </c>
      <c r="L1168" s="57" t="str">
        <f t="shared" si="333"/>
        <v>0.000125-7.0638892246191i</v>
      </c>
      <c r="M1168" s="57" t="str">
        <f t="shared" si="334"/>
        <v>0.0015-3.40526696360058i</v>
      </c>
      <c r="N1168" s="57">
        <f t="shared" si="335"/>
        <v>88.615419078724784</v>
      </c>
      <c r="O1168" s="57">
        <f t="shared" si="336"/>
        <v>68.452165294768321</v>
      </c>
      <c r="P1168" s="371">
        <f t="shared" si="337"/>
        <v>68.452165294768321</v>
      </c>
      <c r="Q1168" s="371">
        <f t="shared" si="338"/>
        <v>-91.384580921275216</v>
      </c>
      <c r="R1168" s="12">
        <f t="shared" si="339"/>
        <v>88.615419078724784</v>
      </c>
      <c r="S1168" s="57">
        <f t="shared" si="340"/>
        <v>7.1030205794443038E-2</v>
      </c>
      <c r="T1168" s="12">
        <f t="shared" si="323"/>
        <v>68.452165294768321</v>
      </c>
    </row>
    <row r="1169" spans="1:20" x14ac:dyDescent="0.25">
      <c r="A1169" s="57">
        <f t="shared" si="324"/>
        <v>447.99187000615842</v>
      </c>
      <c r="B1169" s="12">
        <f t="shared" si="341"/>
        <v>71.300120576461921</v>
      </c>
      <c r="C1169" s="57" t="str">
        <f t="shared" si="325"/>
        <v>-63.9378064929086-2635.30858782558i</v>
      </c>
      <c r="D1169" s="57" t="str">
        <f t="shared" si="326"/>
        <v>3.89999980432071-446.437546636341i</v>
      </c>
      <c r="E1169" s="57" t="str">
        <f t="shared" si="327"/>
        <v>162.456706006151-0.199920577774438i</v>
      </c>
      <c r="F1169" s="57" t="str">
        <f t="shared" si="328"/>
        <v>3.83983972620387-931.008070165086i</v>
      </c>
      <c r="G1169" s="57" t="str">
        <f t="shared" si="329"/>
        <v>0.999999970406066-0.000172028872991354i</v>
      </c>
      <c r="H1169" s="57" t="str">
        <f t="shared" si="330"/>
        <v>165.010514357048+5.10041526227321i</v>
      </c>
      <c r="I1169" s="57" t="str">
        <f t="shared" si="331"/>
        <v>15.1832459877649-433.330437626907i</v>
      </c>
      <c r="K1169" s="57" t="str">
        <f t="shared" si="332"/>
        <v>0.0726532252881889-0.00230840375380377i</v>
      </c>
      <c r="L1169" s="57" t="str">
        <f t="shared" si="333"/>
        <v>0.000125-7.0371480619836i</v>
      </c>
      <c r="M1169" s="57" t="str">
        <f t="shared" si="334"/>
        <v>0.0015-3.3923759350474i</v>
      </c>
      <c r="N1169" s="57">
        <f t="shared" si="335"/>
        <v>88.61016355800885</v>
      </c>
      <c r="O1169" s="57">
        <f t="shared" si="336"/>
        <v>68.419185240804723</v>
      </c>
      <c r="P1169" s="371">
        <f t="shared" si="337"/>
        <v>68.419185240804723</v>
      </c>
      <c r="Q1169" s="371">
        <f t="shared" si="338"/>
        <v>-91.38983644199115</v>
      </c>
      <c r="R1169" s="12">
        <f t="shared" si="339"/>
        <v>88.61016355800885</v>
      </c>
      <c r="S1169" s="57">
        <f t="shared" si="340"/>
        <v>7.1300120576461928E-2</v>
      </c>
      <c r="T1169" s="12">
        <f t="shared" si="323"/>
        <v>68.419185240804723</v>
      </c>
    </row>
    <row r="1170" spans="1:20" x14ac:dyDescent="0.25">
      <c r="A1170" s="57">
        <f t="shared" si="324"/>
        <v>449.69423911218183</v>
      </c>
      <c r="B1170" s="12">
        <f t="shared" si="341"/>
        <v>71.571061034652473</v>
      </c>
      <c r="C1170" s="57" t="str">
        <f t="shared" si="325"/>
        <v>-63.937217229268-2625.31541623351i</v>
      </c>
      <c r="D1170" s="57" t="str">
        <f t="shared" si="326"/>
        <v>3.89999980283073-444.747512739783i</v>
      </c>
      <c r="E1170" s="57" t="str">
        <f t="shared" si="327"/>
        <v>162.456608433708-0.200676622360701i</v>
      </c>
      <c r="F1170" s="57" t="str">
        <f t="shared" si="328"/>
        <v>3.8398397253386-927.483637372887i</v>
      </c>
      <c r="G1170" s="57" t="str">
        <f t="shared" si="329"/>
        <v>0.999999970180725-0.000172682582669808i</v>
      </c>
      <c r="H1170" s="57" t="str">
        <f t="shared" si="330"/>
        <v>165.010594421371+5.11979782338736i</v>
      </c>
      <c r="I1170" s="57" t="str">
        <f t="shared" si="331"/>
        <v>15.1832494993156-431.689808274328i</v>
      </c>
      <c r="K1170" s="57" t="str">
        <f t="shared" si="332"/>
        <v>0.0726526620424194-0.00231715755129166i</v>
      </c>
      <c r="L1170" s="57" t="str">
        <f t="shared" si="333"/>
        <v>0.000125-7.01050813108545i</v>
      </c>
      <c r="M1170" s="57" t="str">
        <f t="shared" si="334"/>
        <v>0.0015-3.37953370696094i</v>
      </c>
      <c r="N1170" s="57">
        <f t="shared" si="335"/>
        <v>88.604888133612548</v>
      </c>
      <c r="O1170" s="57">
        <f t="shared" si="336"/>
        <v>68.386204911352294</v>
      </c>
      <c r="P1170" s="371">
        <f t="shared" si="337"/>
        <v>68.386204911352294</v>
      </c>
      <c r="Q1170" s="371">
        <f t="shared" si="338"/>
        <v>-91.395111866387452</v>
      </c>
      <c r="R1170" s="12">
        <f t="shared" si="339"/>
        <v>88.604888133612548</v>
      </c>
      <c r="S1170" s="57">
        <f t="shared" si="340"/>
        <v>7.1571061034652467E-2</v>
      </c>
      <c r="T1170" s="12">
        <f t="shared" si="323"/>
        <v>68.386204911352294</v>
      </c>
    </row>
    <row r="1171" spans="1:20" x14ac:dyDescent="0.25">
      <c r="A1171" s="57">
        <f t="shared" si="324"/>
        <v>451.40307722080814</v>
      </c>
      <c r="B1171" s="12">
        <f t="shared" si="341"/>
        <v>71.84303106658416</v>
      </c>
      <c r="C1171" s="57" t="str">
        <f t="shared" si="325"/>
        <v>-63.9366234896138-2615.36001099706i</v>
      </c>
      <c r="D1171" s="57" t="str">
        <f t="shared" si="326"/>
        <v>3.89999980132939-443.063876685508i</v>
      </c>
      <c r="E1171" s="57" t="str">
        <f t="shared" si="327"/>
        <v>162.45651012026-0.201435498175159i</v>
      </c>
      <c r="F1171" s="57" t="str">
        <f t="shared" si="328"/>
        <v>3.83983972446673-923.972546744193i</v>
      </c>
      <c r="G1171" s="57" t="str">
        <f t="shared" si="329"/>
        <v>0.999999969953668-0.000173338776444595i</v>
      </c>
      <c r="H1171" s="57" t="str">
        <f t="shared" si="330"/>
        <v>165.010675095389+5.1392540494843i</v>
      </c>
      <c r="I1171" s="57" t="str">
        <f t="shared" si="331"/>
        <v>15.1832530376064-430.055388924541i</v>
      </c>
      <c r="K1171" s="57" t="str">
        <f t="shared" si="332"/>
        <v>0.0726520945167673-0.00232594440595234i</v>
      </c>
      <c r="L1171" s="57" t="str">
        <f t="shared" si="333"/>
        <v>0.000125-6.9839690487004i</v>
      </c>
      <c r="M1171" s="57" t="str">
        <f t="shared" si="334"/>
        <v>0.0015-3.36674009460146i</v>
      </c>
      <c r="N1171" s="57">
        <f t="shared" si="335"/>
        <v>88.599592730670778</v>
      </c>
      <c r="O1171" s="57">
        <f t="shared" si="336"/>
        <v>68.353224304318829</v>
      </c>
      <c r="P1171" s="371">
        <f t="shared" si="337"/>
        <v>68.353224304318829</v>
      </c>
      <c r="Q1171" s="371">
        <f t="shared" si="338"/>
        <v>-91.400407269329222</v>
      </c>
      <c r="R1171" s="12">
        <f t="shared" si="339"/>
        <v>88.599592730670778</v>
      </c>
      <c r="S1171" s="57">
        <f t="shared" si="340"/>
        <v>7.1843031066584156E-2</v>
      </c>
      <c r="T1171" s="12">
        <f t="shared" si="323"/>
        <v>68.353224304318829</v>
      </c>
    </row>
    <row r="1172" spans="1:20" x14ac:dyDescent="0.25">
      <c r="A1172" s="57">
        <f t="shared" si="324"/>
        <v>453.1184089142472</v>
      </c>
      <c r="B1172" s="12">
        <f t="shared" si="341"/>
        <v>72.116034584637177</v>
      </c>
      <c r="C1172" s="57" t="str">
        <f t="shared" si="325"/>
        <v>-63.9360252400317-2605.44222890798i</v>
      </c>
      <c r="D1172" s="57" t="str">
        <f t="shared" si="326"/>
        <v>3.89999979981663-441.386614253847i</v>
      </c>
      <c r="E1172" s="57" t="str">
        <f t="shared" si="327"/>
        <v>162.456411060197-0.202197215500113i</v>
      </c>
      <c r="F1172" s="57" t="str">
        <f t="shared" si="328"/>
        <v>3.83983972358824-920.474747770783i</v>
      </c>
      <c r="G1172" s="57" t="str">
        <f t="shared" si="329"/>
        <v>0.999999969724882-0.000173997463755277i</v>
      </c>
      <c r="H1172" s="57" t="str">
        <f t="shared" si="330"/>
        <v>165.010756383747+5.15878422061969i</v>
      </c>
      <c r="I1172" s="57" t="str">
        <f t="shared" si="331"/>
        <v>15.1832566028408-428.427156065878i</v>
      </c>
      <c r="K1172" s="57" t="str">
        <f t="shared" si="332"/>
        <v>0.0726515226787801-0.00233476444103688i</v>
      </c>
      <c r="L1172" s="57" t="str">
        <f t="shared" si="333"/>
        <v>0.000125-6.95753043305479i</v>
      </c>
      <c r="M1172" s="57" t="str">
        <f t="shared" si="334"/>
        <v>0.0015-3.35399491392853i</v>
      </c>
      <c r="N1172" s="57">
        <f t="shared" si="335"/>
        <v>88.594277274042639</v>
      </c>
      <c r="O1172" s="57">
        <f t="shared" si="336"/>
        <v>68.320243417596402</v>
      </c>
      <c r="P1172" s="371">
        <f t="shared" si="337"/>
        <v>68.320243417596402</v>
      </c>
      <c r="Q1172" s="371">
        <f t="shared" si="338"/>
        <v>-91.405722725957361</v>
      </c>
      <c r="R1172" s="12">
        <f t="shared" si="339"/>
        <v>88.594277274042639</v>
      </c>
      <c r="S1172" s="57">
        <f t="shared" si="340"/>
        <v>7.2116034584637181E-2</v>
      </c>
      <c r="T1172" s="12">
        <f t="shared" si="323"/>
        <v>68.320243417596402</v>
      </c>
    </row>
    <row r="1173" spans="1:20" x14ac:dyDescent="0.25">
      <c r="A1173" s="57">
        <f t="shared" si="324"/>
        <v>454.84025886812134</v>
      </c>
      <c r="B1173" s="12">
        <f t="shared" si="341"/>
        <v>72.390075516058801</v>
      </c>
      <c r="C1173" s="57" t="str">
        <f t="shared" si="325"/>
        <v>-63.935422446348-2595.5619272992i</v>
      </c>
      <c r="D1173" s="57" t="str">
        <f t="shared" si="326"/>
        <v>3.89999979829235-439.715701316817i</v>
      </c>
      <c r="E1173" s="57" t="str">
        <f t="shared" si="327"/>
        <v>162.456311247863-0.202961784651566i</v>
      </c>
      <c r="F1173" s="57" t="str">
        <f t="shared" si="328"/>
        <v>3.83983972270303-916.990190135645i</v>
      </c>
      <c r="G1173" s="57" t="str">
        <f t="shared" si="329"/>
        <v>0.999999969494354-0.000174658654077284i</v>
      </c>
      <c r="H1173" s="57" t="str">
        <f t="shared" si="330"/>
        <v>165.010838291125+5.17838861791491i</v>
      </c>
      <c r="I1173" s="57" t="str">
        <f t="shared" si="331"/>
        <v>15.1832601952241-426.805086275666i</v>
      </c>
      <c r="K1173" s="57" t="str">
        <f t="shared" si="332"/>
        <v>0.0726509464957588-0.00234361778023763i</v>
      </c>
      <c r="L1173" s="57" t="str">
        <f t="shared" si="333"/>
        <v>0.000125-6.93119190382027i</v>
      </c>
      <c r="M1173" s="57" t="str">
        <f t="shared" si="334"/>
        <v>0.0015-3.34129798159846i</v>
      </c>
      <c r="N1173" s="57">
        <f t="shared" si="335"/>
        <v>88.588941688310683</v>
      </c>
      <c r="O1173" s="57">
        <f t="shared" si="336"/>
        <v>68.287262249060859</v>
      </c>
      <c r="P1173" s="371">
        <f t="shared" si="337"/>
        <v>68.287262249060859</v>
      </c>
      <c r="Q1173" s="371">
        <f t="shared" si="338"/>
        <v>-91.411058311689317</v>
      </c>
      <c r="R1173" s="12">
        <f t="shared" si="339"/>
        <v>88.588941688310683</v>
      </c>
      <c r="S1173" s="57">
        <f t="shared" si="340"/>
        <v>7.2390075516058805E-2</v>
      </c>
      <c r="T1173" s="12">
        <f t="shared" si="323"/>
        <v>68.287262249060859</v>
      </c>
    </row>
    <row r="1174" spans="1:20" x14ac:dyDescent="0.25">
      <c r="A1174" s="57">
        <f t="shared" si="324"/>
        <v>456.56865185182022</v>
      </c>
      <c r="B1174" s="12">
        <f t="shared" si="341"/>
        <v>72.665157803019824</v>
      </c>
      <c r="C1174" s="57" t="str">
        <f t="shared" si="325"/>
        <v>-63.9348150741342-2585.71896404294i</v>
      </c>
      <c r="D1174" s="57" t="str">
        <f t="shared" si="326"/>
        <v>3.89999979675645-438.051113837772i</v>
      </c>
      <c r="E1174" s="57" t="str">
        <f t="shared" si="327"/>
        <v>162.45621067756-0.2037292159791i</v>
      </c>
      <c r="F1174" s="57" t="str">
        <f t="shared" si="328"/>
        <v>3.83983972181111-913.518823712248i</v>
      </c>
      <c r="G1174" s="57" t="str">
        <f t="shared" si="329"/>
        <v>0.99999996926207-0.000175322356922053i</v>
      </c>
      <c r="H1174" s="57" t="str">
        <f t="shared" si="330"/>
        <v>165.010920822234+5.19806752356111i</v>
      </c>
      <c r="I1174" s="57" t="str">
        <f t="shared" si="331"/>
        <v>15.183263814963-425.189156219879i</v>
      </c>
      <c r="K1174" s="57" t="str">
        <f t="shared" si="332"/>
        <v>0.0726503659347603-0.00235250454768986i</v>
      </c>
      <c r="L1174" s="57" t="str">
        <f t="shared" si="333"/>
        <v>0.000125-6.90495308210827i</v>
      </c>
      <c r="M1174" s="57" t="str">
        <f t="shared" si="334"/>
        <v>0.0015-3.3286491149616i</v>
      </c>
      <c r="N1174" s="57">
        <f t="shared" si="335"/>
        <v>88.583585897779756</v>
      </c>
      <c r="O1174" s="57">
        <f t="shared" si="336"/>
        <v>68.254280796572203</v>
      </c>
      <c r="P1174" s="371">
        <f t="shared" si="337"/>
        <v>68.254280796572203</v>
      </c>
      <c r="Q1174" s="371">
        <f t="shared" si="338"/>
        <v>-91.416414102220244</v>
      </c>
      <c r="R1174" s="12">
        <f t="shared" si="339"/>
        <v>88.583585897779756</v>
      </c>
      <c r="S1174" s="57">
        <f t="shared" si="340"/>
        <v>7.2665157803019825E-2</v>
      </c>
      <c r="T1174" s="12">
        <f t="shared" si="323"/>
        <v>68.254280796572203</v>
      </c>
    </row>
    <row r="1175" spans="1:20" x14ac:dyDescent="0.25">
      <c r="A1175" s="57">
        <f t="shared" si="324"/>
        <v>458.3036127288571</v>
      </c>
      <c r="B1175" s="12">
        <f t="shared" si="341"/>
        <v>72.941285402671298</v>
      </c>
      <c r="C1175" s="57" t="str">
        <f t="shared" si="325"/>
        <v>-63.9342030887004-2575.91319754853i</v>
      </c>
      <c r="D1175" s="57" t="str">
        <f t="shared" si="326"/>
        <v>3.89999979520887-436.392827871065i</v>
      </c>
      <c r="E1175" s="57" t="str">
        <f t="shared" si="327"/>
        <v>162.456109343549-0.204499519866235i</v>
      </c>
      <c r="F1175" s="57" t="str">
        <f t="shared" si="328"/>
        <v>3.83983972091239-910.060598563821i</v>
      </c>
      <c r="G1175" s="57" t="str">
        <f t="shared" si="329"/>
        <v>0.999999969028018-0.000175988581837166i</v>
      </c>
      <c r="H1175" s="57" t="str">
        <f t="shared" si="330"/>
        <v>165.011003981827+5.21782122082316i</v>
      </c>
      <c r="I1175" s="57" t="str">
        <f t="shared" si="331"/>
        <v>15.1832674622656-423.579342652826i</v>
      </c>
      <c r="K1175" s="57" t="str">
        <f t="shared" si="332"/>
        <v>0.07264978096259-0.00236142486797278i</v>
      </c>
      <c r="L1175" s="57" t="str">
        <f t="shared" si="333"/>
        <v>0.000125-6.87881359046451i</v>
      </c>
      <c r="M1175" s="57" t="str">
        <f t="shared" si="334"/>
        <v>0.0015-3.31604813205978i</v>
      </c>
      <c r="N1175" s="57">
        <f t="shared" si="335"/>
        <v>88.578209826476169</v>
      </c>
      <c r="O1175" s="57">
        <f t="shared" si="336"/>
        <v>68.221299057974036</v>
      </c>
      <c r="P1175" s="371">
        <f t="shared" si="337"/>
        <v>68.221299057974036</v>
      </c>
      <c r="Q1175" s="371">
        <f t="shared" si="338"/>
        <v>-91.421790173523831</v>
      </c>
      <c r="R1175" s="12">
        <f t="shared" si="339"/>
        <v>88.578209826476169</v>
      </c>
      <c r="S1175" s="57">
        <f t="shared" si="340"/>
        <v>7.2941285402671294E-2</v>
      </c>
      <c r="T1175" s="12">
        <f t="shared" si="323"/>
        <v>68.221299057974036</v>
      </c>
    </row>
    <row r="1176" spans="1:20" x14ac:dyDescent="0.25">
      <c r="A1176" s="57">
        <f t="shared" si="324"/>
        <v>460.0451664572268</v>
      </c>
      <c r="B1176" s="12">
        <f t="shared" si="341"/>
        <v>73.218462287201447</v>
      </c>
      <c r="C1176" s="57" t="str">
        <f t="shared" si="325"/>
        <v>-63.9335864550977-2566.14448676045i</v>
      </c>
      <c r="D1176" s="57" t="str">
        <f t="shared" si="326"/>
        <v>3.8999997936495-434.740819561694i</v>
      </c>
      <c r="E1176" s="57" t="str">
        <f t="shared" si="327"/>
        <v>162.456007240045-0.205272706730283i</v>
      </c>
      <c r="F1176" s="57" t="str">
        <f t="shared" si="328"/>
        <v>3.83983972000683-906.615464942632i</v>
      </c>
      <c r="G1176" s="57" t="str">
        <f t="shared" si="329"/>
        <v>0.999999968792184-0.000176657338406485i</v>
      </c>
      <c r="H1176" s="57" t="str">
        <f t="shared" si="330"/>
        <v>165.011087774689+5.23764999404405i</v>
      </c>
      <c r="I1176" s="57" t="str">
        <f t="shared" si="331"/>
        <v>15.1832711373422-421.975622416795i</v>
      </c>
      <c r="K1176" s="57" t="str">
        <f t="shared" si="332"/>
        <v>0.0726491915458044-0.00237037886611125i</v>
      </c>
      <c r="L1176" s="57" t="str">
        <f t="shared" si="333"/>
        <v>0.000125-6.85277305286362i</v>
      </c>
      <c r="M1176" s="57" t="str">
        <f t="shared" si="334"/>
        <v>0.0015-3.30349485162361i</v>
      </c>
      <c r="N1176" s="57">
        <f t="shared" si="335"/>
        <v>88.572813398146721</v>
      </c>
      <c r="O1176" s="57">
        <f t="shared" si="336"/>
        <v>68.188317031093732</v>
      </c>
      <c r="P1176" s="371">
        <f t="shared" si="337"/>
        <v>68.188317031093732</v>
      </c>
      <c r="Q1176" s="371">
        <f t="shared" si="338"/>
        <v>-91.427186601853279</v>
      </c>
      <c r="R1176" s="12">
        <f t="shared" si="339"/>
        <v>88.572813398146721</v>
      </c>
      <c r="S1176" s="57">
        <f t="shared" si="340"/>
        <v>7.3218462287201441E-2</v>
      </c>
      <c r="T1176" s="12">
        <f t="shared" si="323"/>
        <v>68.188317031093732</v>
      </c>
    </row>
    <row r="1177" spans="1:20" x14ac:dyDescent="0.25">
      <c r="A1177" s="57">
        <f t="shared" si="324"/>
        <v>461.79333808976423</v>
      </c>
      <c r="B1177" s="12">
        <f t="shared" si="341"/>
        <v>73.496692443892812</v>
      </c>
      <c r="C1177" s="57" t="str">
        <f t="shared" si="325"/>
        <v>-63.9329651381118-2556.41269115633i</v>
      </c>
      <c r="D1177" s="57" t="str">
        <f t="shared" si="326"/>
        <v>3.89999979207826-433.095065144966i</v>
      </c>
      <c r="E1177" s="57" t="str">
        <f t="shared" si="327"/>
        <v>162.455904361223-0.20604878702239i</v>
      </c>
      <c r="F1177" s="57" t="str">
        <f t="shared" si="328"/>
        <v>3.83983971909435-903.183373289282i</v>
      </c>
      <c r="G1177" s="57" t="str">
        <f t="shared" si="329"/>
        <v>0.999999968554554-0.000177328636250291i</v>
      </c>
      <c r="H1177" s="57" t="str">
        <f t="shared" si="330"/>
        <v>165.011172205643+5.25755412864867i</v>
      </c>
      <c r="I1177" s="57" t="str">
        <f t="shared" si="331"/>
        <v>15.1832748404041-420.377972441734i</v>
      </c>
      <c r="K1177" s="57" t="str">
        <f t="shared" si="332"/>
        <v>0.072648597650707-0.00237936666757693i</v>
      </c>
      <c r="L1177" s="57" t="str">
        <f t="shared" si="333"/>
        <v>0.000125-6.82683109470374i</v>
      </c>
      <c r="M1177" s="57" t="str">
        <f t="shared" si="334"/>
        <v>0.0015-3.29098909306994i</v>
      </c>
      <c r="N1177" s="57">
        <f t="shared" si="335"/>
        <v>88.567396536257746</v>
      </c>
      <c r="O1177" s="57">
        <f t="shared" si="336"/>
        <v>68.15533471374232</v>
      </c>
      <c r="P1177" s="371">
        <f t="shared" si="337"/>
        <v>68.15533471374232</v>
      </c>
      <c r="Q1177" s="371">
        <f t="shared" si="338"/>
        <v>-91.432603463742254</v>
      </c>
      <c r="R1177" s="12">
        <f t="shared" si="339"/>
        <v>88.567396536257746</v>
      </c>
      <c r="S1177" s="57">
        <f t="shared" si="340"/>
        <v>7.3496692443892814E-2</v>
      </c>
      <c r="T1177" s="12">
        <f t="shared" si="323"/>
        <v>68.15533471374232</v>
      </c>
    </row>
    <row r="1178" spans="1:20" x14ac:dyDescent="0.25">
      <c r="A1178" s="57">
        <f t="shared" si="324"/>
        <v>463.5481527745053</v>
      </c>
      <c r="B1178" s="12">
        <f t="shared" si="341"/>
        <v>73.775979875179601</v>
      </c>
      <c r="C1178" s="57" t="str">
        <f t="shared" si="325"/>
        <v>-63.9323391022618-2546.71767074476i</v>
      </c>
      <c r="D1178" s="57" t="str">
        <f t="shared" si="326"/>
        <v>3.89999979049504-431.45554094615i</v>
      </c>
      <c r="E1178" s="57" t="str">
        <f t="shared" si="327"/>
        <v>162.45580070121-0.206827771227776i</v>
      </c>
      <c r="F1178" s="57" t="str">
        <f t="shared" si="328"/>
        <v>3.83983971817495-899.764274231976i</v>
      </c>
      <c r="G1178" s="57" t="str">
        <f t="shared" si="329"/>
        <v>0.999999968315114-0.000178002485025421i</v>
      </c>
      <c r="H1178" s="57" t="str">
        <f t="shared" si="330"/>
        <v>165.01125727955+5.27753391114811i</v>
      </c>
      <c r="I1178" s="57" t="str">
        <f t="shared" si="331"/>
        <v>15.1832785716644-418.786369744912i</v>
      </c>
      <c r="K1178" s="57" t="str">
        <f t="shared" si="332"/>
        <v>0.0726479992433466-0.0023883883982897i</v>
      </c>
      <c r="L1178" s="57" t="str">
        <f t="shared" si="333"/>
        <v>0.000125-6.80098734280109i</v>
      </c>
      <c r="M1178" s="57" t="str">
        <f t="shared" si="334"/>
        <v>0.0015-3.27853067649925i</v>
      </c>
      <c r="N1178" s="57">
        <f t="shared" si="335"/>
        <v>88.561959163994146</v>
      </c>
      <c r="O1178" s="57">
        <f t="shared" si="336"/>
        <v>68.122352103713922</v>
      </c>
      <c r="P1178" s="371">
        <f t="shared" si="337"/>
        <v>68.122352103713922</v>
      </c>
      <c r="Q1178" s="371">
        <f t="shared" si="338"/>
        <v>-91.438040836005854</v>
      </c>
      <c r="R1178" s="12">
        <f t="shared" si="339"/>
        <v>88.561959163994146</v>
      </c>
      <c r="S1178" s="57">
        <f t="shared" si="340"/>
        <v>7.3775979875179601E-2</v>
      </c>
      <c r="T1178" s="12">
        <f t="shared" si="323"/>
        <v>68.122352103713922</v>
      </c>
    </row>
    <row r="1179" spans="1:20" x14ac:dyDescent="0.25">
      <c r="A1179" s="57">
        <f t="shared" si="324"/>
        <v>465.30963575504848</v>
      </c>
      <c r="B1179" s="12">
        <f t="shared" si="341"/>
        <v>74.056328598705292</v>
      </c>
      <c r="C1179" s="57" t="str">
        <f t="shared" si="325"/>
        <v>-63.9317083118036-2537.05928606357i</v>
      </c>
      <c r="D1179" s="57" t="str">
        <f t="shared" si="326"/>
        <v>3.89999978889978-429.822223380142i</v>
      </c>
      <c r="E1179" s="57" t="str">
        <f t="shared" si="327"/>
        <v>162.455696254093-0.207609669865596i</v>
      </c>
      <c r="F1179" s="57" t="str">
        <f t="shared" si="328"/>
        <v>3.83983971724854-896.358118585827i</v>
      </c>
      <c r="G1179" s="57" t="str">
        <f t="shared" si="329"/>
        <v>0.999999968073852-0.00017867889442541i</v>
      </c>
      <c r="H1179" s="57" t="str">
        <f t="shared" si="330"/>
        <v>165.011343001305+5.29758962914381i</v>
      </c>
      <c r="I1179" s="57" t="str">
        <f t="shared" si="331"/>
        <v>15.1832823313378-417.200791430587i</v>
      </c>
      <c r="K1179" s="57" t="str">
        <f t="shared" si="332"/>
        <v>0.072647396289517-0.00239744418461919i</v>
      </c>
      <c r="L1179" s="57" t="str">
        <f t="shared" si="333"/>
        <v>0.000125-6.77524142538464i</v>
      </c>
      <c r="M1179" s="57" t="str">
        <f t="shared" si="334"/>
        <v>0.0015-3.26611942269301i</v>
      </c>
      <c r="N1179" s="57">
        <f t="shared" si="335"/>
        <v>88.556501204258367</v>
      </c>
      <c r="O1179" s="57">
        <f t="shared" si="336"/>
        <v>68.089369198786457</v>
      </c>
      <c r="P1179" s="371">
        <f t="shared" si="337"/>
        <v>68.089369198786457</v>
      </c>
      <c r="Q1179" s="371">
        <f t="shared" si="338"/>
        <v>-91.443498795741633</v>
      </c>
      <c r="R1179" s="12">
        <f t="shared" si="339"/>
        <v>88.556501204258367</v>
      </c>
      <c r="S1179" s="57">
        <f t="shared" si="340"/>
        <v>7.4056328598705298E-2</v>
      </c>
      <c r="T1179" s="12">
        <f t="shared" si="323"/>
        <v>68.089369198786457</v>
      </c>
    </row>
    <row r="1180" spans="1:20" x14ac:dyDescent="0.25">
      <c r="A1180" s="57">
        <f t="shared" si="324"/>
        <v>467.07781237091774</v>
      </c>
      <c r="B1180" s="12">
        <f t="shared" si="341"/>
        <v>74.337742647380381</v>
      </c>
      <c r="C1180" s="57" t="str">
        <f t="shared" si="325"/>
        <v>-63.9310727307188-2527.43739817744i</v>
      </c>
      <c r="D1180" s="57" t="str">
        <f t="shared" si="326"/>
        <v>3.89999978729237-428.195088951117i</v>
      </c>
      <c r="E1180" s="57" t="str">
        <f t="shared" si="327"/>
        <v>162.45559101391-0.208394493489233i</v>
      </c>
      <c r="F1180" s="57" t="str">
        <f t="shared" si="328"/>
        <v>3.83983971631508-892.964857352142i</v>
      </c>
      <c r="G1180" s="57" t="str">
        <f t="shared" si="329"/>
        <v>0.999999967830752-0.000179357874180624i</v>
      </c>
      <c r="H1180" s="57" t="str">
        <f t="shared" si="330"/>
        <v>165.011429375843+5.31772157133173i</v>
      </c>
      <c r="I1180" s="57" t="str">
        <f t="shared" si="331"/>
        <v>15.1832861196409-415.621214689685i</v>
      </c>
      <c r="K1180" s="57" t="str">
        <f t="shared" si="332"/>
        <v>0.072646788754752-0.00240653415338591i</v>
      </c>
      <c r="L1180" s="57" t="str">
        <f t="shared" si="333"/>
        <v>0.000125-6.74959297209068i</v>
      </c>
      <c r="M1180" s="57" t="str">
        <f t="shared" si="334"/>
        <v>0.0015-3.25375515311119i</v>
      </c>
      <c r="N1180" s="57">
        <f t="shared" si="335"/>
        <v>88.551022579669535</v>
      </c>
      <c r="O1180" s="57">
        <f t="shared" si="336"/>
        <v>68.05638599672038</v>
      </c>
      <c r="P1180" s="371">
        <f t="shared" si="337"/>
        <v>68.05638599672038</v>
      </c>
      <c r="Q1180" s="371">
        <f t="shared" si="338"/>
        <v>-91.448977420330465</v>
      </c>
      <c r="R1180" s="12">
        <f t="shared" si="339"/>
        <v>88.551022579669535</v>
      </c>
      <c r="S1180" s="57">
        <f t="shared" si="340"/>
        <v>7.4337742647380384E-2</v>
      </c>
      <c r="T1180" s="12">
        <f t="shared" si="323"/>
        <v>68.05638599672038</v>
      </c>
    </row>
    <row r="1181" spans="1:20" x14ac:dyDescent="0.25">
      <c r="A1181" s="57">
        <f t="shared" si="324"/>
        <v>468.85270805792726</v>
      </c>
      <c r="B1181" s="12">
        <f t="shared" si="341"/>
        <v>74.620226069440434</v>
      </c>
      <c r="C1181" s="57" t="str">
        <f t="shared" si="325"/>
        <v>-63.9304323227227-2517.85186867632i</v>
      </c>
      <c r="D1181" s="57" t="str">
        <f t="shared" si="326"/>
        <v>3.89999978567273-426.574114252203i</v>
      </c>
      <c r="E1181" s="57" t="str">
        <f t="shared" si="327"/>
        <v>162.455484974658-0.209182252686182i</v>
      </c>
      <c r="F1181" s="57" t="str">
        <f t="shared" si="328"/>
        <v>3.83983971537451-889.584441717722i</v>
      </c>
      <c r="G1181" s="57" t="str">
        <f t="shared" si="329"/>
        <v>0.999999967585801-0.00018003943405841i</v>
      </c>
      <c r="H1181" s="57" t="str">
        <f t="shared" si="330"/>
        <v>165.011516408134+5.33793002750633i</v>
      </c>
      <c r="I1181" s="57" t="str">
        <f t="shared" si="331"/>
        <v>15.1832899367915-414.04761679946i</v>
      </c>
      <c r="K1181" s="57" t="str">
        <f t="shared" si="332"/>
        <v>0.0726461766043275-0.00241565843186286i</v>
      </c>
      <c r="L1181" s="57" t="str">
        <f t="shared" si="333"/>
        <v>0.000125-6.72404161395762i</v>
      </c>
      <c r="M1181" s="57" t="str">
        <f t="shared" si="334"/>
        <v>0.0015-3.24143768988961i</v>
      </c>
      <c r="N1181" s="57">
        <f t="shared" si="335"/>
        <v>88.545523212562443</v>
      </c>
      <c r="O1181" s="57">
        <f t="shared" si="336"/>
        <v>68.023402495259845</v>
      </c>
      <c r="P1181" s="371">
        <f t="shared" si="337"/>
        <v>68.023402495259845</v>
      </c>
      <c r="Q1181" s="371">
        <f t="shared" si="338"/>
        <v>-91.454476787437557</v>
      </c>
      <c r="R1181" s="12">
        <f t="shared" si="339"/>
        <v>88.545523212562443</v>
      </c>
      <c r="S1181" s="57">
        <f t="shared" si="340"/>
        <v>7.4620226069440437E-2</v>
      </c>
      <c r="T1181" s="12">
        <f t="shared" si="323"/>
        <v>68.023402495259845</v>
      </c>
    </row>
    <row r="1182" spans="1:20" x14ac:dyDescent="0.25">
      <c r="A1182" s="57">
        <f t="shared" si="324"/>
        <v>470.63434834854741</v>
      </c>
      <c r="B1182" s="12">
        <f t="shared" si="341"/>
        <v>74.903782928504313</v>
      </c>
      <c r="C1182" s="57" t="str">
        <f t="shared" si="325"/>
        <v>-63.9297870512536-2508.3025596731i</v>
      </c>
      <c r="D1182" s="57" t="str">
        <f t="shared" si="326"/>
        <v>3.89999978404074-424.959275965134i</v>
      </c>
      <c r="E1182" s="57" t="str">
        <f t="shared" si="327"/>
        <v>162.455378130287-0.209972958078111i</v>
      </c>
      <c r="F1182" s="57" t="str">
        <f t="shared" si="328"/>
        <v>3.83983971442678-886.216823054151i</v>
      </c>
      <c r="G1182" s="57" t="str">
        <f t="shared" si="329"/>
        <v>0.999999967338985-0.000180723583863226i</v>
      </c>
      <c r="H1182" s="57" t="str">
        <f t="shared" si="330"/>
        <v>165.011604103188+5.3582152885651i</v>
      </c>
      <c r="I1182" s="57" t="str">
        <f t="shared" si="331"/>
        <v>15.1832937830094-412.47997512318i</v>
      </c>
      <c r="K1182" s="57" t="str">
        <f t="shared" si="332"/>
        <v>0.0726455598032556-0.00242481714777677i</v>
      </c>
      <c r="L1182" s="57" t="str">
        <f t="shared" si="333"/>
        <v>0.000125-6.69858698342065i</v>
      </c>
      <c r="M1182" s="57" t="str">
        <f t="shared" si="334"/>
        <v>0.0015-3.22916685583743i</v>
      </c>
      <c r="N1182" s="57">
        <f t="shared" si="335"/>
        <v>88.540003024986561</v>
      </c>
      <c r="O1182" s="57">
        <f t="shared" si="336"/>
        <v>67.990418692131499</v>
      </c>
      <c r="P1182" s="371">
        <f t="shared" si="337"/>
        <v>67.990418692131499</v>
      </c>
      <c r="Q1182" s="371">
        <f t="shared" si="338"/>
        <v>-91.459996975013439</v>
      </c>
      <c r="R1182" s="12">
        <f t="shared" si="339"/>
        <v>88.540003024986561</v>
      </c>
      <c r="S1182" s="57">
        <f t="shared" si="340"/>
        <v>7.4903782928504317E-2</v>
      </c>
      <c r="T1182" s="12">
        <f t="shared" si="323"/>
        <v>67.990418692131499</v>
      </c>
    </row>
    <row r="1183" spans="1:20" x14ac:dyDescent="0.25">
      <c r="A1183" s="57">
        <f t="shared" si="324"/>
        <v>472.42275887227191</v>
      </c>
      <c r="B1183" s="12">
        <f t="shared" si="341"/>
        <v>75.188417303632633</v>
      </c>
      <c r="C1183" s="57" t="str">
        <f t="shared" si="325"/>
        <v>-63.9291368794732-2498.78933380179i</v>
      </c>
      <c r="D1183" s="57" t="str">
        <f t="shared" si="326"/>
        <v>3.89999978239634-423.350550859918i</v>
      </c>
      <c r="E1183" s="57" t="str">
        <f t="shared" si="327"/>
        <v>162.455270474701-0.210766620320966i</v>
      </c>
      <c r="F1183" s="57" t="str">
        <f t="shared" si="328"/>
        <v>3.83983971347183-882.861952917103i</v>
      </c>
      <c r="G1183" s="57" t="str">
        <f t="shared" si="329"/>
        <v>0.99999996709029-0.00018141033343679i</v>
      </c>
      <c r="H1183" s="57" t="str">
        <f t="shared" si="330"/>
        <v>165.011692466054+5.37857764651253i</v>
      </c>
      <c r="I1183" s="57" t="str">
        <f t="shared" si="331"/>
        <v>15.1832976585159-410.918267109796i</v>
      </c>
      <c r="K1183" s="57" t="str">
        <f t="shared" si="332"/>
        <v>0.0726449383162847-0.00243401042930952i</v>
      </c>
      <c r="L1183" s="57" t="str">
        <f t="shared" si="333"/>
        <v>0.000125-6.67322871430626i</v>
      </c>
      <c r="M1183" s="57" t="str">
        <f t="shared" si="334"/>
        <v>0.0015-3.21694247443457i</v>
      </c>
      <c r="N1183" s="57">
        <f t="shared" si="335"/>
        <v>88.534461938705121</v>
      </c>
      <c r="O1183" s="57">
        <f t="shared" si="336"/>
        <v>67.957434585044851</v>
      </c>
      <c r="P1183" s="371">
        <f t="shared" si="337"/>
        <v>67.957434585044851</v>
      </c>
      <c r="Q1183" s="371">
        <f t="shared" si="338"/>
        <v>-91.465538061294879</v>
      </c>
      <c r="R1183" s="12">
        <f t="shared" si="339"/>
        <v>88.534461938705121</v>
      </c>
      <c r="S1183" s="57">
        <f t="shared" si="340"/>
        <v>7.5188417303632626E-2</v>
      </c>
      <c r="T1183" s="12">
        <f t="shared" si="323"/>
        <v>67.957434585044851</v>
      </c>
    </row>
    <row r="1184" spans="1:20" x14ac:dyDescent="0.25">
      <c r="A1184" s="57">
        <f t="shared" si="324"/>
        <v>474.21796535598662</v>
      </c>
      <c r="B1184" s="12">
        <f t="shared" si="341"/>
        <v>75.474133289386444</v>
      </c>
      <c r="C1184" s="57" t="str">
        <f t="shared" si="325"/>
        <v>-63.9284817702695-2489.31205421552i</v>
      </c>
      <c r="D1184" s="57" t="str">
        <f t="shared" si="326"/>
        <v>3.8999997807394-421.747915794506i</v>
      </c>
      <c r="E1184" s="57" t="str">
        <f t="shared" si="327"/>
        <v>162.455162001759-0.211563250105158i</v>
      </c>
      <c r="F1184" s="57" t="str">
        <f t="shared" si="328"/>
        <v>3.83983971250958-879.519783045645i</v>
      </c>
      <c r="G1184" s="57" t="str">
        <f t="shared" si="329"/>
        <v>0.999999966839701-0.000182099692658219i</v>
      </c>
      <c r="H1184" s="57" t="str">
        <f t="shared" si="330"/>
        <v>165.011781501816+5.39901739446433i</v>
      </c>
      <c r="I1184" s="57" t="str">
        <f t="shared" si="331"/>
        <v>15.183301563534-409.362470293608i</v>
      </c>
      <c r="K1184" s="57" t="str">
        <f t="shared" si="332"/>
        <v>0.0726443121078978-0.00244323840509956i</v>
      </c>
      <c r="L1184" s="57" t="str">
        <f t="shared" si="333"/>
        <v>0.000125-6.64796644182733i</v>
      </c>
      <c r="M1184" s="57" t="str">
        <f t="shared" si="334"/>
        <v>0.0015-3.20476436982923i</v>
      </c>
      <c r="N1184" s="57">
        <f t="shared" si="335"/>
        <v>88.528899875194099</v>
      </c>
      <c r="O1184" s="57">
        <f t="shared" si="336"/>
        <v>67.924450171692129</v>
      </c>
      <c r="P1184" s="371">
        <f t="shared" si="337"/>
        <v>67.924450171692129</v>
      </c>
      <c r="Q1184" s="371">
        <f t="shared" si="338"/>
        <v>-91.471100124805901</v>
      </c>
      <c r="R1184" s="12">
        <f t="shared" si="339"/>
        <v>88.528899875194099</v>
      </c>
      <c r="S1184" s="57">
        <f t="shared" si="340"/>
        <v>7.5474133289386444E-2</v>
      </c>
      <c r="T1184" s="12">
        <f t="shared" si="323"/>
        <v>67.924450171692129</v>
      </c>
    </row>
    <row r="1185" spans="1:20" x14ac:dyDescent="0.25">
      <c r="A1185" s="57">
        <f t="shared" si="324"/>
        <v>476.01999362433941</v>
      </c>
      <c r="B1185" s="12">
        <f t="shared" si="341"/>
        <v>75.760934995886117</v>
      </c>
      <c r="C1185" s="57" t="str">
        <f t="shared" si="325"/>
        <v>-63.9278216862495-2479.8705845846i</v>
      </c>
      <c r="D1185" s="57" t="str">
        <f t="shared" si="326"/>
        <v>3.89999977906986-420.151347714454i</v>
      </c>
      <c r="E1185" s="57" t="str">
        <f t="shared" si="327"/>
        <v>162.455052705274-0.212362858155423i</v>
      </c>
      <c r="F1185" s="57" t="str">
        <f t="shared" si="328"/>
        <v>3.83983971154006-876.190265361545i</v>
      </c>
      <c r="G1185" s="57" t="str">
        <f t="shared" si="329"/>
        <v>0.999999966587204-0.000182791671444165i</v>
      </c>
      <c r="H1185" s="57" t="str">
        <f t="shared" si="330"/>
        <v>165.011871215599+5.41953482665182i</v>
      </c>
      <c r="I1185" s="57" t="str">
        <f t="shared" si="331"/>
        <v>15.1833054982886-407.81256229396i</v>
      </c>
      <c r="K1185" s="57" t="str">
        <f t="shared" si="332"/>
        <v>0.0726436811423099-0.0024525012042433i</v>
      </c>
      <c r="L1185" s="57" t="str">
        <f t="shared" si="333"/>
        <v>0.000125-6.62279980257756i</v>
      </c>
      <c r="M1185" s="57" t="str">
        <f t="shared" si="334"/>
        <v>0.0015-3.19263236683525i</v>
      </c>
      <c r="N1185" s="57">
        <f t="shared" si="335"/>
        <v>88.523316755641204</v>
      </c>
      <c r="O1185" s="57">
        <f t="shared" si="336"/>
        <v>67.891465449748168</v>
      </c>
      <c r="P1185" s="371">
        <f t="shared" si="337"/>
        <v>67.891465449748168</v>
      </c>
      <c r="Q1185" s="371">
        <f t="shared" si="338"/>
        <v>-91.476683244358796</v>
      </c>
      <c r="R1185" s="12">
        <f t="shared" si="339"/>
        <v>88.523316755641204</v>
      </c>
      <c r="S1185" s="57">
        <f t="shared" si="340"/>
        <v>7.5760934995886112E-2</v>
      </c>
      <c r="T1185" s="12">
        <f t="shared" si="323"/>
        <v>67.891465449748168</v>
      </c>
    </row>
    <row r="1186" spans="1:20" x14ac:dyDescent="0.25">
      <c r="A1186" s="57">
        <f t="shared" si="324"/>
        <v>477.82886960011183</v>
      </c>
      <c r="B1186" s="12">
        <f t="shared" si="341"/>
        <v>76.04882654887048</v>
      </c>
      <c r="C1186" s="57" t="str">
        <f t="shared" si="325"/>
        <v>-63.9271565897384-2470.46478909447i</v>
      </c>
      <c r="D1186" s="57" t="str">
        <f t="shared" si="326"/>
        <v>3.8999997773876-418.560823652593i</v>
      </c>
      <c r="E1186" s="57" t="str">
        <f t="shared" si="327"/>
        <v>162.454942579013-0.213165455231008i</v>
      </c>
      <c r="F1186" s="57" t="str">
        <f t="shared" si="328"/>
        <v>3.83983971056313-872.873351968569i</v>
      </c>
      <c r="G1186" s="57" t="str">
        <f t="shared" si="329"/>
        <v>0.999999966332784-0.000183486279748971i</v>
      </c>
      <c r="H1186" s="57" t="str">
        <f t="shared" si="330"/>
        <v>165.011961612568+5.44013023842611i</v>
      </c>
      <c r="I1186" s="57" t="str">
        <f t="shared" si="331"/>
        <v>15.1833094630061-406.268520814904i</v>
      </c>
      <c r="K1186" s="57" t="str">
        <f t="shared" si="332"/>
        <v>0.0726430453834654-0.00246179895629643i</v>
      </c>
      <c r="L1186" s="57" t="str">
        <f t="shared" si="333"/>
        <v>0.000125-6.59772843452636i</v>
      </c>
      <c r="M1186" s="57" t="str">
        <f t="shared" si="334"/>
        <v>0.0015-3.18054629092971i</v>
      </c>
      <c r="N1186" s="57">
        <f t="shared" si="335"/>
        <v>88.517712500944967</v>
      </c>
      <c r="O1186" s="57">
        <f t="shared" si="336"/>
        <v>67.858480416870066</v>
      </c>
      <c r="P1186" s="371">
        <f t="shared" si="337"/>
        <v>67.858480416870066</v>
      </c>
      <c r="Q1186" s="371">
        <f t="shared" si="338"/>
        <v>-91.482287499055033</v>
      </c>
      <c r="R1186" s="12">
        <f t="shared" si="339"/>
        <v>88.517712500944967</v>
      </c>
      <c r="S1186" s="57">
        <f t="shared" si="340"/>
        <v>7.6048826548870477E-2</v>
      </c>
      <c r="T1186" s="12">
        <f t="shared" si="323"/>
        <v>67.858480416870066</v>
      </c>
    </row>
    <row r="1187" spans="1:20" x14ac:dyDescent="0.25">
      <c r="A1187" s="57">
        <f t="shared" si="324"/>
        <v>479.64461930459225</v>
      </c>
      <c r="B1187" s="12">
        <f t="shared" si="341"/>
        <v>76.337812089756184</v>
      </c>
      <c r="C1187" s="57" t="str">
        <f t="shared" si="325"/>
        <v>-63.9264864427786-2461.09453244385i</v>
      </c>
      <c r="D1187" s="57" t="str">
        <f t="shared" si="326"/>
        <v>3.89999977569253-416.976320728702i</v>
      </c>
      <c r="E1187" s="57" t="str">
        <f t="shared" si="327"/>
        <v>162.454831616694-0.213971052125646i</v>
      </c>
      <c r="F1187" s="57" t="str">
        <f t="shared" si="328"/>
        <v>3.83983970957876-869.568995151806i</v>
      </c>
      <c r="G1187" s="57" t="str">
        <f t="shared" si="329"/>
        <v>0.999999966076427-0.000184183527564799i</v>
      </c>
      <c r="H1187" s="57" t="str">
        <f t="shared" si="330"/>
        <v>165.012052697924+5.46080392626236i</v>
      </c>
      <c r="I1187" s="57" t="str">
        <f t="shared" si="331"/>
        <v>15.1833134579147-404.730323644882i</v>
      </c>
      <c r="K1187" s="57" t="str">
        <f t="shared" si="332"/>
        <v>0.0726424047950379-0.00247113179127543i</v>
      </c>
      <c r="L1187" s="57" t="str">
        <f t="shared" si="333"/>
        <v>0.000125-6.57275197701367i</v>
      </c>
      <c r="M1187" s="57" t="str">
        <f t="shared" si="334"/>
        <v>0.0015-3.16850596825036i</v>
      </c>
      <c r="N1187" s="57">
        <f t="shared" si="335"/>
        <v>88.512087031713705</v>
      </c>
      <c r="O1187" s="57">
        <f t="shared" si="336"/>
        <v>67.825495070697301</v>
      </c>
      <c r="P1187" s="371">
        <f t="shared" si="337"/>
        <v>67.825495070697301</v>
      </c>
      <c r="Q1187" s="371">
        <f t="shared" si="338"/>
        <v>-91.487912968286295</v>
      </c>
      <c r="R1187" s="12">
        <f t="shared" si="339"/>
        <v>88.512087031713705</v>
      </c>
      <c r="S1187" s="57">
        <f t="shared" si="340"/>
        <v>7.633781208975618E-2</v>
      </c>
      <c r="T1187" s="12">
        <f t="shared" si="323"/>
        <v>67.825495070697301</v>
      </c>
    </row>
    <row r="1188" spans="1:20" x14ac:dyDescent="0.25">
      <c r="A1188" s="57">
        <f t="shared" si="324"/>
        <v>481.46726885794965</v>
      </c>
      <c r="B1188" s="12">
        <f t="shared" si="341"/>
        <v>76.627895775697255</v>
      </c>
      <c r="C1188" s="57" t="str">
        <f t="shared" si="325"/>
        <v>-63.9258112071222-2451.75967984268i</v>
      </c>
      <c r="D1188" s="57" t="str">
        <f t="shared" si="326"/>
        <v>3.89999977398455-415.397816149173i</v>
      </c>
      <c r="E1188" s="57" t="str">
        <f t="shared" si="327"/>
        <v>162.454719811989-0.214779659667642i</v>
      </c>
      <c r="F1188" s="57" t="str">
        <f t="shared" si="328"/>
        <v>3.83983970858689-866.277147376973i</v>
      </c>
      <c r="G1188" s="57" t="str">
        <f t="shared" si="329"/>
        <v>0.999999965818118-0.000184883424921789i</v>
      </c>
      <c r="H1188" s="57" t="str">
        <f t="shared" si="330"/>
        <v>165.012144476912+5.48155618776398i</v>
      </c>
      <c r="I1188" s="57" t="str">
        <f t="shared" si="331"/>
        <v>15.1833174832441-403.197948656415i</v>
      </c>
      <c r="K1188" s="57" t="str">
        <f t="shared" si="332"/>
        <v>0.0726417593404253-0.00248049983965875i</v>
      </c>
      <c r="L1188" s="57" t="str">
        <f t="shared" si="333"/>
        <v>0.000125-6.54787007074484i</v>
      </c>
      <c r="M1188" s="57" t="str">
        <f t="shared" si="334"/>
        <v>0.0015-3.15651122559311i</v>
      </c>
      <c r="N1188" s="57">
        <f t="shared" si="335"/>
        <v>88.506440268264669</v>
      </c>
      <c r="O1188" s="57">
        <f t="shared" si="336"/>
        <v>67.792509408851259</v>
      </c>
      <c r="P1188" s="371">
        <f t="shared" si="337"/>
        <v>67.792509408851259</v>
      </c>
      <c r="Q1188" s="371">
        <f t="shared" si="338"/>
        <v>-91.493559731735331</v>
      </c>
      <c r="R1188" s="12">
        <f t="shared" si="339"/>
        <v>88.506440268264669</v>
      </c>
      <c r="S1188" s="57">
        <f t="shared" si="340"/>
        <v>7.6627895775697258E-2</v>
      </c>
      <c r="T1188" s="12">
        <f t="shared" si="323"/>
        <v>67.792509408851259</v>
      </c>
    </row>
    <row r="1189" spans="1:20" x14ac:dyDescent="0.25">
      <c r="A1189" s="57">
        <f t="shared" si="324"/>
        <v>483.29684447960994</v>
      </c>
      <c r="B1189" s="12">
        <f t="shared" si="341"/>
        <v>76.919081779644912</v>
      </c>
      <c r="C1189" s="57" t="str">
        <f t="shared" si="325"/>
        <v>-63.9251308442379-2442.4600970103i</v>
      </c>
      <c r="D1189" s="57" t="str">
        <f t="shared" si="326"/>
        <v>3.89999977226357-413.825287206689i</v>
      </c>
      <c r="E1189" s="57" t="str">
        <f t="shared" si="327"/>
        <v>162.454607158522-0.215591288720027i</v>
      </c>
      <c r="F1189" s="57" t="str">
        <f t="shared" si="328"/>
        <v>3.83983970758747-862.997761289736i</v>
      </c>
      <c r="G1189" s="57" t="str">
        <f t="shared" si="329"/>
        <v>0.999999965557842-0.000185585981888188i</v>
      </c>
      <c r="H1189" s="57" t="str">
        <f t="shared" si="330"/>
        <v>165.012236954814+5.50238732166715i</v>
      </c>
      <c r="I1189" s="57" t="str">
        <f t="shared" si="331"/>
        <v>15.1833215392261-401.671373805774i</v>
      </c>
      <c r="K1189" s="57" t="str">
        <f t="shared" si="332"/>
        <v>0.0726411089827505-0.00248990323238844i</v>
      </c>
      <c r="L1189" s="57" t="str">
        <f t="shared" si="333"/>
        <v>0.000125-6.52308235778528i</v>
      </c>
      <c r="M1189" s="57" t="str">
        <f t="shared" si="334"/>
        <v>0.0015-3.14456189040956i</v>
      </c>
      <c r="N1189" s="57">
        <f t="shared" si="335"/>
        <v>88.500772130622835</v>
      </c>
      <c r="O1189" s="57">
        <f t="shared" si="336"/>
        <v>67.759523428935552</v>
      </c>
      <c r="P1189" s="371">
        <f t="shared" si="337"/>
        <v>67.759523428935552</v>
      </c>
      <c r="Q1189" s="371">
        <f t="shared" si="338"/>
        <v>-91.499227869377165</v>
      </c>
      <c r="R1189" s="12">
        <f t="shared" si="339"/>
        <v>88.500772130622835</v>
      </c>
      <c r="S1189" s="57">
        <f t="shared" si="340"/>
        <v>7.6919081779644918E-2</v>
      </c>
      <c r="T1189" s="12">
        <f t="shared" si="323"/>
        <v>67.759523428935552</v>
      </c>
    </row>
    <row r="1190" spans="1:20" x14ac:dyDescent="0.25">
      <c r="A1190" s="57">
        <f t="shared" si="324"/>
        <v>485.13337248863246</v>
      </c>
      <c r="B1190" s="12">
        <f t="shared" si="341"/>
        <v>77.211374290407562</v>
      </c>
      <c r="C1190" s="57" t="str">
        <f t="shared" si="325"/>
        <v>-63.9244453153055-2433.19565017348i</v>
      </c>
      <c r="D1190" s="57" t="str">
        <f t="shared" si="326"/>
        <v>3.89999977052949-412.258711279893i</v>
      </c>
      <c r="E1190" s="57" t="str">
        <f t="shared" si="327"/>
        <v>162.45449364987-0.216405950180484i</v>
      </c>
      <c r="F1190" s="57" t="str">
        <f t="shared" si="328"/>
        <v>3.83983970658045-859.730789715026i</v>
      </c>
      <c r="G1190" s="57" t="str">
        <f t="shared" si="329"/>
        <v>0.999999965295584-0.000186291208570507i</v>
      </c>
      <c r="H1190" s="57" t="str">
        <f t="shared" si="330"/>
        <v>165.012330136951+5.5232976278451i</v>
      </c>
      <c r="I1190" s="57" t="str">
        <f t="shared" si="331"/>
        <v>15.1833256260943-400.150577132662i</v>
      </c>
      <c r="K1190" s="57" t="str">
        <f t="shared" si="332"/>
        <v>0.072640453684859-0.00249934210087151i</v>
      </c>
      <c r="L1190" s="57" t="str">
        <f t="shared" si="333"/>
        <v>0.000125-6.49838848155537i</v>
      </c>
      <c r="M1190" s="57" t="str">
        <f t="shared" si="334"/>
        <v>0.0015-3.1326577908045i</v>
      </c>
      <c r="N1190" s="57">
        <f t="shared" si="335"/>
        <v>88.495082538520023</v>
      </c>
      <c r="O1190" s="57">
        <f t="shared" si="336"/>
        <v>67.726537128535625</v>
      </c>
      <c r="P1190" s="371">
        <f t="shared" si="337"/>
        <v>67.726537128535625</v>
      </c>
      <c r="Q1190" s="371">
        <f t="shared" si="338"/>
        <v>-91.504917461479977</v>
      </c>
      <c r="R1190" s="12">
        <f t="shared" si="339"/>
        <v>88.495082538520023</v>
      </c>
      <c r="S1190" s="57">
        <f t="shared" si="340"/>
        <v>7.7211374290407558E-2</v>
      </c>
      <c r="T1190" s="12">
        <f t="shared" si="323"/>
        <v>67.726537128535625</v>
      </c>
    </row>
    <row r="1191" spans="1:20" x14ac:dyDescent="0.25">
      <c r="A1191" s="57">
        <f t="shared" si="324"/>
        <v>486.97687930408927</v>
      </c>
      <c r="B1191" s="12">
        <f t="shared" si="341"/>
        <v>77.504777512711115</v>
      </c>
      <c r="C1191" s="57" t="str">
        <f t="shared" si="325"/>
        <v>-63.9237545812095-2423.96620606446i</v>
      </c>
      <c r="D1191" s="57" t="str">
        <f t="shared" si="326"/>
        <v>3.8999997687822-410.698065833063i</v>
      </c>
      <c r="E1191" s="57" t="str">
        <f t="shared" si="327"/>
        <v>162.454379279561-0.217223654981537i</v>
      </c>
      <c r="F1191" s="57" t="str">
        <f t="shared" si="328"/>
        <v>3.83983970556576-856.476185656356i</v>
      </c>
      <c r="G1191" s="57" t="str">
        <f t="shared" si="329"/>
        <v>0.99999996503133-0.000186999115113659i</v>
      </c>
      <c r="H1191" s="57" t="str">
        <f t="shared" si="330"/>
        <v>165.012424028687+5.54428740731223i</v>
      </c>
      <c r="I1191" s="57" t="str">
        <f t="shared" si="331"/>
        <v>15.1833297440838-398.635536759908i</v>
      </c>
      <c r="K1191" s="57" t="str">
        <f t="shared" si="332"/>
        <v>0.072639793409315-0.00250881657698114i</v>
      </c>
      <c r="L1191" s="57" t="str">
        <f t="shared" si="333"/>
        <v>0.000125-6.47378808682543i</v>
      </c>
      <c r="M1191" s="57" t="str">
        <f t="shared" si="334"/>
        <v>0.0015-3.12079875553347i</v>
      </c>
      <c r="N1191" s="57">
        <f t="shared" si="335"/>
        <v>88.489371411394004</v>
      </c>
      <c r="O1191" s="57">
        <f t="shared" si="336"/>
        <v>67.693550505218653</v>
      </c>
      <c r="P1191" s="371">
        <f t="shared" si="337"/>
        <v>67.693550505218653</v>
      </c>
      <c r="Q1191" s="371">
        <f t="shared" si="338"/>
        <v>-91.510628588605996</v>
      </c>
      <c r="R1191" s="12">
        <f t="shared" si="339"/>
        <v>88.489371411394004</v>
      </c>
      <c r="S1191" s="57">
        <f t="shared" si="340"/>
        <v>7.750477751271112E-2</v>
      </c>
      <c r="T1191" s="12">
        <f t="shared" si="323"/>
        <v>67.693550505218653</v>
      </c>
    </row>
    <row r="1192" spans="1:20" x14ac:dyDescent="0.25">
      <c r="A1192" s="57">
        <f t="shared" si="324"/>
        <v>488.82739144544479</v>
      </c>
      <c r="B1192" s="12">
        <f t="shared" si="341"/>
        <v>77.799295667259415</v>
      </c>
      <c r="C1192" s="57" t="str">
        <f t="shared" si="325"/>
        <v>-63.9230586025369-2414.77163191901i</v>
      </c>
      <c r="D1192" s="57" t="str">
        <f t="shared" si="326"/>
        <v>3.8999997670216-409.143328415792i</v>
      </c>
      <c r="E1192" s="57" t="str">
        <f t="shared" si="327"/>
        <v>162.454264041073-0.218044414090325i</v>
      </c>
      <c r="F1192" s="57" t="str">
        <f t="shared" si="328"/>
        <v>3.83983970454332-853.233902295157i</v>
      </c>
      <c r="G1192" s="57" t="str">
        <f t="shared" si="329"/>
        <v>0.999999964765063-0.000187709711701111i</v>
      </c>
      <c r="H1192" s="57" t="str">
        <f t="shared" si="330"/>
        <v>165.012518635429+5.56535696222869i</v>
      </c>
      <c r="I1192" s="57" t="str">
        <f t="shared" si="331"/>
        <v>15.1833338934314-397.126230893155i</v>
      </c>
      <c r="K1192" s="57" t="str">
        <f t="shared" si="332"/>
        <v>0.0726391281183999-0.00251832679305819i</v>
      </c>
      <c r="L1192" s="57" t="str">
        <f t="shared" si="333"/>
        <v>0.000125-6.44928081971053i</v>
      </c>
      <c r="M1192" s="57" t="str">
        <f t="shared" si="334"/>
        <v>0.0015-3.10898461400027i</v>
      </c>
      <c r="N1192" s="57">
        <f t="shared" si="335"/>
        <v>88.4836386683874</v>
      </c>
      <c r="O1192" s="57">
        <f t="shared" si="336"/>
        <v>67.660563556533177</v>
      </c>
      <c r="P1192" s="371">
        <f t="shared" si="337"/>
        <v>67.660563556533177</v>
      </c>
      <c r="Q1192" s="371">
        <f t="shared" si="338"/>
        <v>-91.5163613316126</v>
      </c>
      <c r="R1192" s="12">
        <f t="shared" si="339"/>
        <v>88.4836386683874</v>
      </c>
      <c r="S1192" s="57">
        <f t="shared" si="340"/>
        <v>7.7799295667259419E-2</v>
      </c>
      <c r="T1192" s="12">
        <f t="shared" si="323"/>
        <v>67.660563556533177</v>
      </c>
    </row>
    <row r="1193" spans="1:20" x14ac:dyDescent="0.25">
      <c r="A1193" s="57">
        <f t="shared" si="324"/>
        <v>490.68493553293752</v>
      </c>
      <c r="B1193" s="12">
        <f t="shared" si="341"/>
        <v>78.094932990795002</v>
      </c>
      <c r="C1193" s="57" t="str">
        <f t="shared" si="325"/>
        <v>-63.9223573395857-2405.61179547466i</v>
      </c>
      <c r="D1193" s="57" t="str">
        <f t="shared" si="326"/>
        <v>3.8999997652476-407.594476662659i</v>
      </c>
      <c r="E1193" s="57" t="str">
        <f t="shared" si="327"/>
        <v>162.454147927839-0.21886823850912i</v>
      </c>
      <c r="F1193" s="57" t="str">
        <f t="shared" si="328"/>
        <v>3.83983970351311-850.003892990093i</v>
      </c>
      <c r="G1193" s="57" t="str">
        <f t="shared" si="329"/>
        <v>0.999999964496769-0.000188423008555022i</v>
      </c>
      <c r="H1193" s="57" t="str">
        <f t="shared" si="330"/>
        <v>165.01261396262+5.58650659590474i</v>
      </c>
      <c r="I1193" s="57" t="str">
        <f t="shared" si="331"/>
        <v>15.1833380743762-395.622637820524i</v>
      </c>
      <c r="K1193" s="57" t="str">
        <f t="shared" si="332"/>
        <v>0.072638457774112-0.0025278728819127i</v>
      </c>
      <c r="L1193" s="57" t="str">
        <f t="shared" si="333"/>
        <v>0.000125-6.42486632766538i</v>
      </c>
      <c r="M1193" s="57" t="str">
        <f t="shared" si="334"/>
        <v>0.0015-3.0972151962545i</v>
      </c>
      <c r="N1193" s="57">
        <f t="shared" si="335"/>
        <v>88.477884228346639</v>
      </c>
      <c r="O1193" s="57">
        <f t="shared" si="336"/>
        <v>67.627576280009521</v>
      </c>
      <c r="P1193" s="371">
        <f t="shared" si="337"/>
        <v>67.627576280009521</v>
      </c>
      <c r="Q1193" s="371">
        <f t="shared" si="338"/>
        <v>-91.522115771653361</v>
      </c>
      <c r="R1193" s="12">
        <f t="shared" si="339"/>
        <v>88.477884228346639</v>
      </c>
      <c r="S1193" s="57">
        <f t="shared" si="340"/>
        <v>7.8094932990795007E-2</v>
      </c>
      <c r="T1193" s="12">
        <f t="shared" si="323"/>
        <v>67.627576280009521</v>
      </c>
    </row>
    <row r="1194" spans="1:20" x14ac:dyDescent="0.25">
      <c r="A1194" s="57">
        <f t="shared" si="324"/>
        <v>492.54953828796266</v>
      </c>
      <c r="B1194" s="12">
        <f t="shared" si="341"/>
        <v>78.391693736160022</v>
      </c>
      <c r="C1194" s="57" t="str">
        <f t="shared" si="325"/>
        <v>-63.9216507523492-2396.48656496862i</v>
      </c>
      <c r="D1194" s="57" t="str">
        <f t="shared" si="326"/>
        <v>3.89999976346009-406.051488292912i</v>
      </c>
      <c r="E1194" s="57" t="str">
        <f t="shared" si="327"/>
        <v>162.454030933237-0.219695139274979i</v>
      </c>
      <c r="F1194" s="57" t="str">
        <f t="shared" si="328"/>
        <v>3.83983970247506-846.786111276399i</v>
      </c>
      <c r="G1194" s="57" t="str">
        <f t="shared" si="329"/>
        <v>0.999999964226431-0.0001891390159364i</v>
      </c>
      <c r="H1194" s="57" t="str">
        <f t="shared" si="330"/>
        <v>165.012710015748+5.60773661280502i</v>
      </c>
      <c r="I1194" s="57" t="str">
        <f t="shared" si="331"/>
        <v>15.1833422871588-394.124735912329i</v>
      </c>
      <c r="K1194" s="57" t="str">
        <f t="shared" si="332"/>
        <v>0.0726377823381627-0.00253745497682514i</v>
      </c>
      <c r="L1194" s="57" t="str">
        <f t="shared" si="333"/>
        <v>0.000125-6.40054425947936i</v>
      </c>
      <c r="M1194" s="57" t="str">
        <f t="shared" si="334"/>
        <v>0.0015-3.08549033298915i</v>
      </c>
      <c r="N1194" s="57">
        <f t="shared" si="335"/>
        <v>88.472108009821056</v>
      </c>
      <c r="O1194" s="57">
        <f t="shared" si="336"/>
        <v>67.594588673159052</v>
      </c>
      <c r="P1194" s="371">
        <f t="shared" si="337"/>
        <v>67.594588673159052</v>
      </c>
      <c r="Q1194" s="371">
        <f t="shared" si="338"/>
        <v>-91.527891990178944</v>
      </c>
      <c r="R1194" s="12">
        <f t="shared" si="339"/>
        <v>88.472108009821056</v>
      </c>
      <c r="S1194" s="57">
        <f t="shared" si="340"/>
        <v>7.839169373616002E-2</v>
      </c>
      <c r="T1194" s="12">
        <f t="shared" si="323"/>
        <v>67.594588673159052</v>
      </c>
    </row>
    <row r="1195" spans="1:20" x14ac:dyDescent="0.25">
      <c r="A1195" s="57">
        <f t="shared" si="324"/>
        <v>494.42122653345695</v>
      </c>
      <c r="B1195" s="12">
        <f t="shared" si="341"/>
        <v>78.689582172357433</v>
      </c>
      <c r="C1195" s="57" t="str">
        <f t="shared" si="325"/>
        <v>-63.9209388005228-2387.39580913604i</v>
      </c>
      <c r="D1195" s="57" t="str">
        <f t="shared" si="326"/>
        <v>3.89999976165898-404.514341110147i</v>
      </c>
      <c r="E1195" s="57" t="str">
        <f t="shared" si="327"/>
        <v>162.4539130506-0.220525127459958i</v>
      </c>
      <c r="F1195" s="57" t="str">
        <f t="shared" si="328"/>
        <v>3.83983970142911-843.580510865201i</v>
      </c>
      <c r="G1195" s="57" t="str">
        <f t="shared" si="329"/>
        <v>0.999999963954036-0.000189857744145242i</v>
      </c>
      <c r="H1195" s="57" t="str">
        <f t="shared" si="330"/>
        <v>165.01280680034+5.62904731855304i</v>
      </c>
      <c r="I1195" s="57" t="str">
        <f t="shared" si="331"/>
        <v>15.1833465320215-392.632503620741i</v>
      </c>
      <c r="K1195" s="57" t="str">
        <f t="shared" si="332"/>
        <v>0.0726371017719748-0.00254707321154788i</v>
      </c>
      <c r="L1195" s="57" t="str">
        <f t="shared" si="333"/>
        <v>0.000125-6.37631426527132i</v>
      </c>
      <c r="M1195" s="57" t="str">
        <f t="shared" si="334"/>
        <v>0.0015-3.0738098555381i</v>
      </c>
      <c r="N1195" s="57">
        <f t="shared" si="335"/>
        <v>88.466309931061843</v>
      </c>
      <c r="O1195" s="57">
        <f t="shared" si="336"/>
        <v>67.561600733474535</v>
      </c>
      <c r="P1195" s="371">
        <f t="shared" si="337"/>
        <v>67.561600733474535</v>
      </c>
      <c r="Q1195" s="371">
        <f t="shared" si="338"/>
        <v>-91.533690068938157</v>
      </c>
      <c r="R1195" s="12">
        <f t="shared" si="339"/>
        <v>88.466309931061843</v>
      </c>
      <c r="S1195" s="57">
        <f t="shared" si="340"/>
        <v>7.8689582172357428E-2</v>
      </c>
      <c r="T1195" s="12">
        <f t="shared" si="323"/>
        <v>67.561600733474535</v>
      </c>
    </row>
    <row r="1196" spans="1:20" x14ac:dyDescent="0.25">
      <c r="A1196" s="57">
        <f t="shared" si="324"/>
        <v>496.3000271942841</v>
      </c>
      <c r="B1196" s="12">
        <f t="shared" si="341"/>
        <v>78.988602584612394</v>
      </c>
      <c r="C1196" s="57" t="str">
        <f t="shared" si="325"/>
        <v>-63.920221443495-2378.339397208i</v>
      </c>
      <c r="D1196" s="57" t="str">
        <f t="shared" si="326"/>
        <v>3.89999975984415-402.983013001983i</v>
      </c>
      <c r="E1196" s="57" t="str">
        <f t="shared" si="327"/>
        <v>162.453794273209-0.22135821417114i</v>
      </c>
      <c r="F1196" s="57" t="str">
        <f t="shared" si="328"/>
        <v>3.8398397003752-840.387045642863i</v>
      </c>
      <c r="G1196" s="57" t="str">
        <f t="shared" si="329"/>
        <v>0.999999963679566-0.000190579203520685i</v>
      </c>
      <c r="H1196" s="57" t="str">
        <f t="shared" si="330"/>
        <v>165.012904321969+5.65043901993559i</v>
      </c>
      <c r="I1196" s="57" t="str">
        <f t="shared" si="331"/>
        <v>15.1833508092086-391.145919479503i</v>
      </c>
      <c r="K1196" s="57" t="str">
        <f t="shared" si="332"/>
        <v>0.0726364160366795-0.00255672772030652i</v>
      </c>
      <c r="L1196" s="57" t="str">
        <f t="shared" si="333"/>
        <v>0.000125-6.3521759964847i</v>
      </c>
      <c r="M1196" s="57" t="str">
        <f t="shared" si="334"/>
        <v>0.0015-3.06217359587378i</v>
      </c>
      <c r="N1196" s="57">
        <f t="shared" si="335"/>
        <v>88.460489910021167</v>
      </c>
      <c r="O1196" s="57">
        <f t="shared" si="336"/>
        <v>67.528612458429564</v>
      </c>
      <c r="P1196" s="371">
        <f t="shared" si="337"/>
        <v>67.528612458429564</v>
      </c>
      <c r="Q1196" s="371">
        <f t="shared" si="338"/>
        <v>-91.539510089978833</v>
      </c>
      <c r="R1196" s="12">
        <f t="shared" si="339"/>
        <v>88.460489910021167</v>
      </c>
      <c r="S1196" s="57">
        <f t="shared" si="340"/>
        <v>7.8988602584612391E-2</v>
      </c>
      <c r="T1196" s="12">
        <f t="shared" ref="T1196:T1259" si="342">P1196</f>
        <v>67.528612458429564</v>
      </c>
    </row>
    <row r="1197" spans="1:20" x14ac:dyDescent="0.25">
      <c r="A1197" s="57">
        <f t="shared" ref="A1197:A1260" si="343">2*PI()*B1197</f>
        <v>498.18596729762243</v>
      </c>
      <c r="B1197" s="12">
        <f t="shared" si="341"/>
        <v>79.288759274433929</v>
      </c>
      <c r="C1197" s="57" t="str">
        <f t="shared" ref="C1197:C1260" si="344">IMPRODUCT(D1197,E1197,$C$40,,K1197,$C$41)</f>
        <v>-63.9194986403538-2369.31719890972i</v>
      </c>
      <c r="D1197" s="57" t="str">
        <f t="shared" ref="D1197:D1260" si="345">IMDIV(IMPRODUCT($C$37,$C$38,COMPLEX(1,A1197/$C$38)),IMSUM(-1*A1197*A1197/$C$39,COMPLEX(0,1*A1197)))</f>
        <v>3.89999975801549-401.457481939752i</v>
      </c>
      <c r="E1197" s="57" t="str">
        <f t="shared" ref="E1197:E1260" si="346">IMDIV(IMPRODUCT(IMSUM(F1197,G1197),$C$29,H1197),IMSUM(1,I1197))</f>
        <v>162.453674594293-0.222194410550802i</v>
      </c>
      <c r="F1197" s="57" t="str">
        <f t="shared" ref="F1197:F1260" si="347">IMDIV(IMPRODUCT($C$14,$C$15,COMPLEX(1,A1197/$C$15)),IMSUM(-1*A1197*A1197/$C$16,COMPLEX(0,A1197)))</f>
        <v>3.83983969931325-837.205669670314i</v>
      </c>
      <c r="G1197" s="57" t="str">
        <f t="shared" ref="G1197:G1260" si="348">IMDIV(1,COMPLEX(1,A1197*$C$9*$C$10))</f>
        <v>0.999999963403006-0.000191303404441157i</v>
      </c>
      <c r="H1197" s="57" t="str">
        <f t="shared" ref="H1197:H1260" si="349">IMDIV($C$3,IMSUM(K1197,COMPLEX(0,$C$28*A1197)))</f>
        <v>165.013002586246+5.67191202490724i</v>
      </c>
      <c r="I1197" s="57" t="str">
        <f t="shared" ref="I1197:I1260" si="350">IMPRODUCT(F1197,$C$29,H1197,$C$31)</f>
        <v>15.1833551189664-389.664962103597i</v>
      </c>
      <c r="K1197" s="57" t="str">
        <f t="shared" ref="K1197:K1260" si="351">IF($C$26&lt;=0,IMDIV(1,IMSUM(IMDIV(1,L1197),1/$C$18)),IMDIV(1,IMSUM(IMDIV(1,L1197),1/$C$18,IMDIV(1,M1197))))</f>
        <v>0.0726357250931167-0.00256641863780146i</v>
      </c>
      <c r="L1197" s="57" t="str">
        <f t="shared" ref="L1197:L1260" si="352">IMSUM($C$21/$C$22,IMDIV(1,COMPLEX(0,$C$20*$C$22*A1197)))</f>
        <v>0.000125-6.32812910588234i</v>
      </c>
      <c r="M1197" s="57" t="str">
        <f t="shared" ref="M1197:M1260" si="353">IMSUM($C$25/$C$26,IMDIV(1,COMPLEX(0,$C$24*$C$26*A1197)))</f>
        <v>0.0015-3.05058138660468i</v>
      </c>
      <c r="N1197" s="57">
        <f t="shared" ref="N1197:N1260" si="354">ABS(R1197)</f>
        <v>88.454647864350861</v>
      </c>
      <c r="O1197" s="57">
        <f t="shared" ref="O1197:O1260" si="355">ABS(P1197)</f>
        <v>67.495623845478789</v>
      </c>
      <c r="P1197" s="371">
        <f t="shared" ref="P1197:P1260" si="356">20*LOG10(IMABS(C1197))</f>
        <v>67.495623845478789</v>
      </c>
      <c r="Q1197" s="371">
        <f t="shared" ref="Q1197:Q1260" si="357">IMARGUMENT(C1197)*180/PI()</f>
        <v>-91.545352135649139</v>
      </c>
      <c r="R1197" s="12">
        <f t="shared" ref="R1197:R1260" si="358">IF(Q1197&lt;0,Q1197+180,Q1197-180)</f>
        <v>88.454647864350861</v>
      </c>
      <c r="S1197" s="57">
        <f t="shared" ref="S1197:S1260" si="359">B1197/1000</f>
        <v>7.9288759274433934E-2</v>
      </c>
      <c r="T1197" s="12">
        <f t="shared" si="342"/>
        <v>67.495623845478789</v>
      </c>
    </row>
    <row r="1198" spans="1:20" x14ac:dyDescent="0.25">
      <c r="A1198" s="57">
        <f t="shared" si="343"/>
        <v>500.07907397335339</v>
      </c>
      <c r="B1198" s="12">
        <f t="shared" ref="B1198:B1261" si="360">B1197*(1+B$42)</f>
        <v>79.590056559676782</v>
      </c>
      <c r="C1198" s="57" t="str">
        <f t="shared" si="344"/>
        <v>-63.9187703498743-2360.32908445861i</v>
      </c>
      <c r="D1198" s="57" t="str">
        <f t="shared" si="345"/>
        <v>3.89999975617293-399.937725978178i</v>
      </c>
      <c r="E1198" s="57" t="str">
        <f t="shared" si="346"/>
        <v>162.453554007034-0.223033727776258i</v>
      </c>
      <c r="F1198" s="57" t="str">
        <f t="shared" si="347"/>
        <v>3.83983969824321-834.036337182394i</v>
      </c>
      <c r="G1198" s="57" t="str">
        <f t="shared" si="348"/>
        <v>0.999999963124341-0.000192030357324522i</v>
      </c>
      <c r="H1198" s="57" t="str">
        <f t="shared" si="349"/>
        <v>165.013101598829+5.6934666425947i</v>
      </c>
      <c r="I1198" s="57" t="str">
        <f t="shared" si="350"/>
        <v>15.1833594615429-388.189610188959i</v>
      </c>
      <c r="K1198" s="57" t="str">
        <f t="shared" si="351"/>
        <v>0.0726350289018288-0.00257614609920902i</v>
      </c>
      <c r="L1198" s="57" t="str">
        <f t="shared" si="352"/>
        <v>0.000125-6.30417324754167i</v>
      </c>
      <c r="M1198" s="57" t="str">
        <f t="shared" si="353"/>
        <v>0.0015-3.03903306097299i</v>
      </c>
      <c r="N1198" s="57">
        <f t="shared" si="354"/>
        <v>88.448783711401774</v>
      </c>
      <c r="O1198" s="57">
        <f t="shared" si="355"/>
        <v>67.462634892057423</v>
      </c>
      <c r="P1198" s="371">
        <f t="shared" si="356"/>
        <v>67.462634892057423</v>
      </c>
      <c r="Q1198" s="371">
        <f t="shared" si="357"/>
        <v>-91.551216288598226</v>
      </c>
      <c r="R1198" s="12">
        <f t="shared" si="358"/>
        <v>88.448783711401774</v>
      </c>
      <c r="S1198" s="57">
        <f t="shared" si="359"/>
        <v>7.9590056559676783E-2</v>
      </c>
      <c r="T1198" s="12">
        <f t="shared" si="342"/>
        <v>67.462634892057423</v>
      </c>
    </row>
    <row r="1199" spans="1:20" x14ac:dyDescent="0.25">
      <c r="A1199" s="57">
        <f t="shared" si="343"/>
        <v>501.97937445445211</v>
      </c>
      <c r="B1199" s="12">
        <f t="shared" si="360"/>
        <v>79.892498774603553</v>
      </c>
      <c r="C1199" s="57" t="str">
        <f t="shared" si="344"/>
        <v>-63.918036530525-2351.37492456246i</v>
      </c>
      <c r="D1199" s="57" t="str">
        <f t="shared" si="345"/>
        <v>3.89999975431629-398.423723255061i</v>
      </c>
      <c r="E1199" s="57" t="str">
        <f t="shared" si="346"/>
        <v>162.453432504558-0.223876177060054i</v>
      </c>
      <c r="F1199" s="57" t="str">
        <f t="shared" si="347"/>
        <v>3.83983969716504-830.87900258719i</v>
      </c>
      <c r="G1199" s="57" t="str">
        <f t="shared" si="348"/>
        <v>0.999999962843553-0.00019276007262823i</v>
      </c>
      <c r="H1199" s="57" t="str">
        <f t="shared" si="349"/>
        <v>165.013201365417+5.71510318330136i</v>
      </c>
      <c r="I1199" s="57" t="str">
        <f t="shared" si="350"/>
        <v>15.1833638371881-386.719842512155i</v>
      </c>
      <c r="K1199" s="57" t="str">
        <f t="shared" si="351"/>
        <v>0.072634327423063-0.00258591024018317i</v>
      </c>
      <c r="L1199" s="57" t="str">
        <f t="shared" si="352"/>
        <v>0.000125-6.28030807684967i</v>
      </c>
      <c r="M1199" s="57" t="str">
        <f t="shared" si="353"/>
        <v>0.0015-3.02752845285215i</v>
      </c>
      <c r="N1199" s="57">
        <f t="shared" si="354"/>
        <v>88.442897368222518</v>
      </c>
      <c r="O1199" s="57">
        <f t="shared" si="355"/>
        <v>67.429645595581377</v>
      </c>
      <c r="P1199" s="371">
        <f t="shared" si="356"/>
        <v>67.429645595581377</v>
      </c>
      <c r="Q1199" s="371">
        <f t="shared" si="357"/>
        <v>-91.557102631777482</v>
      </c>
      <c r="R1199" s="12">
        <f t="shared" si="358"/>
        <v>88.442897368222518</v>
      </c>
      <c r="S1199" s="57">
        <f t="shared" si="359"/>
        <v>7.9892498774603554E-2</v>
      </c>
      <c r="T1199" s="12">
        <f t="shared" si="342"/>
        <v>67.429645595581377</v>
      </c>
    </row>
    <row r="1200" spans="1:20" x14ac:dyDescent="0.25">
      <c r="A1200" s="57">
        <f t="shared" si="343"/>
        <v>503.88689607737911</v>
      </c>
      <c r="B1200" s="12">
        <f t="shared" si="360"/>
        <v>80.196090269947049</v>
      </c>
      <c r="C1200" s="57" t="str">
        <f t="shared" si="344"/>
        <v>-63.9172971404594-2342.45459041757i</v>
      </c>
      <c r="D1200" s="57" t="str">
        <f t="shared" si="345"/>
        <v>3.89999975244557-396.915451990963i</v>
      </c>
      <c r="E1200" s="57" t="str">
        <f t="shared" si="346"/>
        <v>162.453310079943-0.224721769649975i</v>
      </c>
      <c r="F1200" s="57" t="str">
        <f t="shared" si="347"/>
        <v>3.83983969607865-827.733620465384i</v>
      </c>
      <c r="G1200" s="57" t="str">
        <f t="shared" si="348"/>
        <v>0.999999962560628-0.000193492560849474i</v>
      </c>
      <c r="H1200" s="57" t="str">
        <f t="shared" si="349"/>
        <v>165.013301891751+5.7368219585117i</v>
      </c>
      <c r="I1200" s="57" t="str">
        <f t="shared" si="350"/>
        <v>15.1833682461536-385.255637930079i</v>
      </c>
      <c r="K1200" s="57" t="str">
        <f t="shared" si="351"/>
        <v>0.0726336206167659-0.00259571119685668i</v>
      </c>
      <c r="L1200" s="57" t="str">
        <f t="shared" si="352"/>
        <v>0.000125-6.25653325049775i</v>
      </c>
      <c r="M1200" s="57" t="str">
        <f t="shared" si="353"/>
        <v>0.0015-3.01606739674452i</v>
      </c>
      <c r="N1200" s="57">
        <f t="shared" si="354"/>
        <v>88.436988751558587</v>
      </c>
      <c r="O1200" s="57">
        <f t="shared" si="355"/>
        <v>67.396655953447009</v>
      </c>
      <c r="P1200" s="371">
        <f t="shared" si="356"/>
        <v>67.396655953447009</v>
      </c>
      <c r="Q1200" s="371">
        <f t="shared" si="357"/>
        <v>-91.563011248441413</v>
      </c>
      <c r="R1200" s="12">
        <f t="shared" si="358"/>
        <v>88.436988751558587</v>
      </c>
      <c r="S1200" s="57">
        <f t="shared" si="359"/>
        <v>8.0196090269947048E-2</v>
      </c>
      <c r="T1200" s="12">
        <f t="shared" si="342"/>
        <v>67.396655953447009</v>
      </c>
    </row>
    <row r="1201" spans="1:20" x14ac:dyDescent="0.25">
      <c r="A1201" s="57">
        <f t="shared" si="343"/>
        <v>505.80166628247309</v>
      </c>
      <c r="B1201" s="12">
        <f t="shared" si="360"/>
        <v>80.500835412972847</v>
      </c>
      <c r="C1201" s="57" t="str">
        <f t="shared" si="344"/>
        <v>-63.9165521375195-2333.56795370691i</v>
      </c>
      <c r="D1201" s="57" t="str">
        <f t="shared" si="345"/>
        <v>3.89999975056059-395.412890488897i</v>
      </c>
      <c r="E1201" s="57" t="str">
        <f t="shared" si="346"/>
        <v>162.453186726213-0.225570516829133i</v>
      </c>
      <c r="F1201" s="57" t="str">
        <f t="shared" si="347"/>
        <v>3.83983969498398-824.6001455696i</v>
      </c>
      <c r="G1201" s="57" t="str">
        <f t="shared" si="348"/>
        <v>0.999999962275548-0.000194227832525331i</v>
      </c>
      <c r="H1201" s="57" t="str">
        <f t="shared" si="349"/>
        <v>165.013403183618+5.75862328089596i</v>
      </c>
      <c r="I1201" s="57" t="str">
        <f t="shared" si="350"/>
        <v>15.1833726886933-383.79697537966i</v>
      </c>
      <c r="K1201" s="57" t="str">
        <f t="shared" si="351"/>
        <v>0.0726329084425828-0.00260554910584268i</v>
      </c>
      <c r="L1201" s="57" t="str">
        <f t="shared" si="352"/>
        <v>0.000125-6.23284842647717i</v>
      </c>
      <c r="M1201" s="57" t="str">
        <f t="shared" si="353"/>
        <v>0.0015-3.00464972777896i</v>
      </c>
      <c r="N1201" s="57">
        <f t="shared" si="354"/>
        <v>88.431057777851223</v>
      </c>
      <c r="O1201" s="57">
        <f t="shared" si="355"/>
        <v>67.363665963031096</v>
      </c>
      <c r="P1201" s="371">
        <f t="shared" si="356"/>
        <v>67.363665963031096</v>
      </c>
      <c r="Q1201" s="371">
        <f t="shared" si="357"/>
        <v>-91.568942222148777</v>
      </c>
      <c r="R1201" s="12">
        <f t="shared" si="358"/>
        <v>88.431057777851223</v>
      </c>
      <c r="S1201" s="57">
        <f t="shared" si="359"/>
        <v>8.0500835412972843E-2</v>
      </c>
      <c r="T1201" s="12">
        <f t="shared" si="342"/>
        <v>67.363665963031096</v>
      </c>
    </row>
    <row r="1202" spans="1:20" x14ac:dyDescent="0.25">
      <c r="A1202" s="57">
        <f t="shared" si="343"/>
        <v>507.72371261434648</v>
      </c>
      <c r="B1202" s="12">
        <f t="shared" si="360"/>
        <v>80.806738587542142</v>
      </c>
      <c r="C1202" s="57" t="str">
        <f t="shared" si="344"/>
        <v>-63.9158014792254-2324.71488659818i</v>
      </c>
      <c r="D1202" s="57" t="str">
        <f t="shared" si="345"/>
        <v>3.89999974866122-393.91601713401i</v>
      </c>
      <c r="E1202" s="57" t="str">
        <f t="shared" si="346"/>
        <v>162.453062436341-0.226422429915936i</v>
      </c>
      <c r="F1202" s="57" t="str">
        <f t="shared" si="347"/>
        <v>3.839839693881-821.478532823748i</v>
      </c>
      <c r="G1202" s="57" t="str">
        <f t="shared" si="348"/>
        <v>0.999999961988297-0.000194965898232923i</v>
      </c>
      <c r="H1202" s="57" t="str">
        <f t="shared" si="349"/>
        <v>165.01350524685+5.7805074643146i</v>
      </c>
      <c r="I1202" s="57" t="str">
        <f t="shared" si="350"/>
        <v>15.183377165063-382.343833877549i</v>
      </c>
      <c r="K1202" s="57" t="str">
        <f t="shared" si="351"/>
        <v>0.0726321908598533-0.00261542410423589i</v>
      </c>
      <c r="L1202" s="57" t="str">
        <f t="shared" si="352"/>
        <v>0.000125-6.20925326407366i</v>
      </c>
      <c r="M1202" s="57" t="str">
        <f t="shared" si="353"/>
        <v>0.0015-2.99327528170846i</v>
      </c>
      <c r="N1202" s="57">
        <f t="shared" si="354"/>
        <v>88.425104363236585</v>
      </c>
      <c r="O1202" s="57">
        <f t="shared" si="355"/>
        <v>67.330675621690247</v>
      </c>
      <c r="P1202" s="371">
        <f t="shared" si="356"/>
        <v>67.330675621690247</v>
      </c>
      <c r="Q1202" s="371">
        <f t="shared" si="357"/>
        <v>-91.574895636763415</v>
      </c>
      <c r="R1202" s="12">
        <f t="shared" si="358"/>
        <v>88.425104363236585</v>
      </c>
      <c r="S1202" s="57">
        <f t="shared" si="359"/>
        <v>8.0806738587542143E-2</v>
      </c>
      <c r="T1202" s="12">
        <f t="shared" si="342"/>
        <v>67.330675621690247</v>
      </c>
    </row>
    <row r="1203" spans="1:20" x14ac:dyDescent="0.25">
      <c r="A1203" s="57">
        <f t="shared" si="343"/>
        <v>509.65306272228105</v>
      </c>
      <c r="B1203" s="12">
        <f t="shared" si="360"/>
        <v>81.113804194174804</v>
      </c>
      <c r="C1203" s="57" t="str">
        <f t="shared" si="344"/>
        <v>-63.915045122784-2315.89526174213i</v>
      </c>
      <c r="D1203" s="57" t="str">
        <f t="shared" si="345"/>
        <v>3.89999974674742-392.424810393276i</v>
      </c>
      <c r="E1203" s="57" t="str">
        <f t="shared" si="346"/>
        <v>162.452937203246-0.22727752026434i</v>
      </c>
      <c r="F1203" s="57" t="str">
        <f t="shared" si="347"/>
        <v>3.83983969276959-818.36873732238i</v>
      </c>
      <c r="G1203" s="57" t="str">
        <f t="shared" si="348"/>
        <v>0.999999961698859-0.000195706768589563i</v>
      </c>
      <c r="H1203" s="57" t="str">
        <f t="shared" si="349"/>
        <v>165.013608087318+5.80247482382269i</v>
      </c>
      <c r="I1203" s="57" t="str">
        <f t="shared" si="350"/>
        <v>15.1833816755202-380.896192519808i</v>
      </c>
      <c r="K1203" s="57" t="str">
        <f t="shared" si="351"/>
        <v>0.0726314678276135-0.0026253363296143i</v>
      </c>
      <c r="L1203" s="57" t="str">
        <f t="shared" si="352"/>
        <v>0.000125-6.18574742386298i</v>
      </c>
      <c r="M1203" s="57" t="str">
        <f t="shared" si="353"/>
        <v>0.0015-2.98194389490781i</v>
      </c>
      <c r="N1203" s="57">
        <f t="shared" si="354"/>
        <v>88.419128423544436</v>
      </c>
      <c r="O1203" s="57">
        <f t="shared" si="355"/>
        <v>67.297684926761406</v>
      </c>
      <c r="P1203" s="371">
        <f t="shared" si="356"/>
        <v>67.297684926761406</v>
      </c>
      <c r="Q1203" s="371">
        <f t="shared" si="357"/>
        <v>-91.580871576455564</v>
      </c>
      <c r="R1203" s="12">
        <f t="shared" si="358"/>
        <v>88.419128423544436</v>
      </c>
      <c r="S1203" s="57">
        <f t="shared" si="359"/>
        <v>8.1113804194174799E-2</v>
      </c>
      <c r="T1203" s="12">
        <f t="shared" si="342"/>
        <v>67.297684926761406</v>
      </c>
    </row>
    <row r="1204" spans="1:20" x14ac:dyDescent="0.25">
      <c r="A1204" s="57">
        <f t="shared" si="343"/>
        <v>511.58974436062573</v>
      </c>
      <c r="B1204" s="12">
        <f t="shared" si="360"/>
        <v>81.422036650112673</v>
      </c>
      <c r="C1204" s="57" t="str">
        <f t="shared" si="344"/>
        <v>-63.9142830250733-2307.10895227061i</v>
      </c>
      <c r="D1204" s="57" t="str">
        <f t="shared" si="345"/>
        <v>3.89999974481904-390.939248815186i</v>
      </c>
      <c r="E1204" s="57" t="str">
        <f t="shared" si="346"/>
        <v>162.452811019795-0.228135799263518i</v>
      </c>
      <c r="F1204" s="57" t="str">
        <f t="shared" si="347"/>
        <v>3.83983969164973-815.270714330044i</v>
      </c>
      <c r="G1204" s="57" t="str">
        <f t="shared" si="348"/>
        <v>0.999999961407218-0.00019645045425291i</v>
      </c>
      <c r="H1204" s="57" t="str">
        <f t="shared" si="349"/>
        <v>165.013711710946+5.82452567567466i</v>
      </c>
      <c r="I1204" s="57" t="str">
        <f t="shared" si="350"/>
        <v>15.1833862203245-379.454030481642i</v>
      </c>
      <c r="K1204" s="57" t="str">
        <f t="shared" si="351"/>
        <v>0.0726307393045882-0.00263528592004024i</v>
      </c>
      <c r="L1204" s="57" t="str">
        <f t="shared" si="352"/>
        <v>0.000125-6.16233056770573i</v>
      </c>
      <c r="M1204" s="57" t="str">
        <f t="shared" si="353"/>
        <v>0.0015-2.9706554043712i</v>
      </c>
      <c r="N1204" s="57">
        <f t="shared" si="354"/>
        <v>88.413129874297496</v>
      </c>
      <c r="O1204" s="57">
        <f t="shared" si="355"/>
        <v>67.26469387556125</v>
      </c>
      <c r="P1204" s="371">
        <f t="shared" si="356"/>
        <v>67.26469387556125</v>
      </c>
      <c r="Q1204" s="371">
        <f t="shared" si="357"/>
        <v>-91.586870125702504</v>
      </c>
      <c r="R1204" s="12">
        <f t="shared" si="358"/>
        <v>88.413129874297496</v>
      </c>
      <c r="S1204" s="57">
        <f t="shared" si="359"/>
        <v>8.1422036650112675E-2</v>
      </c>
      <c r="T1204" s="12">
        <f t="shared" si="342"/>
        <v>67.26469387556125</v>
      </c>
    </row>
    <row r="1205" spans="1:20" x14ac:dyDescent="0.25">
      <c r="A1205" s="57">
        <f t="shared" si="343"/>
        <v>513.53378538919617</v>
      </c>
      <c r="B1205" s="12">
        <f t="shared" si="360"/>
        <v>81.73144038938311</v>
      </c>
      <c r="C1205" s="57" t="str">
        <f t="shared" si="344"/>
        <v>-63.9135151426526-2298.35583179478i</v>
      </c>
      <c r="D1205" s="57" t="str">
        <f t="shared" si="345"/>
        <v>3.89999974287598-389.459311029439i</v>
      </c>
      <c r="E1205" s="57" t="str">
        <f t="shared" si="346"/>
        <v>162.4526838788-0.228997278338307i</v>
      </c>
      <c r="F1205" s="57" t="str">
        <f t="shared" si="347"/>
        <v>3.83983969052136-812.184419280642i</v>
      </c>
      <c r="G1205" s="57" t="str">
        <f t="shared" si="348"/>
        <v>0.999999961113355-0.000197196965921122i</v>
      </c>
      <c r="H1205" s="57" t="str">
        <f t="shared" si="349"/>
        <v>165.013816123696+5.84666033732891i</v>
      </c>
      <c r="I1205" s="57" t="str">
        <f t="shared" si="350"/>
        <v>15.1833907997375-378.017327017059i</v>
      </c>
      <c r="K1205" s="57" t="str">
        <f t="shared" si="351"/>
        <v>0.0726300052491926-0.00264527301406209i</v>
      </c>
      <c r="L1205" s="57" t="str">
        <f t="shared" si="352"/>
        <v>0.000125-6.13900235874249i</v>
      </c>
      <c r="M1205" s="57" t="str">
        <f t="shared" si="353"/>
        <v>0.0015-2.95940964770991i</v>
      </c>
      <c r="N1205" s="57">
        <f t="shared" si="354"/>
        <v>88.40710863071007</v>
      </c>
      <c r="O1205" s="57">
        <f t="shared" si="355"/>
        <v>67.231702465386149</v>
      </c>
      <c r="P1205" s="371">
        <f t="shared" si="356"/>
        <v>67.231702465386149</v>
      </c>
      <c r="Q1205" s="371">
        <f t="shared" si="357"/>
        <v>-91.59289136928993</v>
      </c>
      <c r="R1205" s="12">
        <f t="shared" si="358"/>
        <v>88.40710863071007</v>
      </c>
      <c r="S1205" s="57">
        <f t="shared" si="359"/>
        <v>8.1731440389383112E-2</v>
      </c>
      <c r="T1205" s="12">
        <f t="shared" si="342"/>
        <v>67.231702465386149</v>
      </c>
    </row>
    <row r="1206" spans="1:20" x14ac:dyDescent="0.25">
      <c r="A1206" s="57">
        <f t="shared" si="343"/>
        <v>515.48521377367513</v>
      </c>
      <c r="B1206" s="12">
        <f t="shared" si="360"/>
        <v>82.042019862862773</v>
      </c>
      <c r="C1206" s="57" t="str">
        <f t="shared" si="344"/>
        <v>-63.9127414317531-2289.63577440329i</v>
      </c>
      <c r="D1206" s="57" t="str">
        <f t="shared" si="345"/>
        <v>3.89999974091814-387.984975746632i</v>
      </c>
      <c r="E1206" s="57" t="str">
        <f t="shared" si="346"/>
        <v>162.452555773019-0.229861968949041i</v>
      </c>
      <c r="F1206" s="57" t="str">
        <f t="shared" si="347"/>
        <v>3.83983968938437-809.10980777678i</v>
      </c>
      <c r="G1206" s="57" t="str">
        <f t="shared" si="348"/>
        <v>0.999999960817255-0.000197946314333011i</v>
      </c>
      <c r="H1206" s="57" t="str">
        <f t="shared" si="349"/>
        <v>165.013921331578+5.86887912745225i</v>
      </c>
      <c r="I1206" s="57" t="str">
        <f t="shared" si="350"/>
        <v>15.1833954140228-376.586061458595i</v>
      </c>
      <c r="K1206" s="57" t="str">
        <f t="shared" si="351"/>
        <v>0.0726292656195291-0.00265529775071555i</v>
      </c>
      <c r="L1206" s="57" t="str">
        <f t="shared" si="352"/>
        <v>0.000125-6.1157624613892i</v>
      </c>
      <c r="M1206" s="57" t="str">
        <f t="shared" si="353"/>
        <v>0.0015-2.94820646314994i</v>
      </c>
      <c r="N1206" s="57">
        <f t="shared" si="354"/>
        <v>88.401064607687218</v>
      </c>
      <c r="O1206" s="57">
        <f t="shared" si="355"/>
        <v>67.198710693512012</v>
      </c>
      <c r="P1206" s="371">
        <f t="shared" si="356"/>
        <v>67.198710693512012</v>
      </c>
      <c r="Q1206" s="371">
        <f t="shared" si="357"/>
        <v>-91.598935392312782</v>
      </c>
      <c r="R1206" s="12">
        <f t="shared" si="358"/>
        <v>88.401064607687218</v>
      </c>
      <c r="S1206" s="57">
        <f t="shared" si="359"/>
        <v>8.2042019862862775E-2</v>
      </c>
      <c r="T1206" s="12">
        <f t="shared" si="342"/>
        <v>67.198710693512012</v>
      </c>
    </row>
    <row r="1207" spans="1:20" x14ac:dyDescent="0.25">
      <c r="A1207" s="57">
        <f t="shared" si="343"/>
        <v>517.44405758601511</v>
      </c>
      <c r="B1207" s="12">
        <f t="shared" si="360"/>
        <v>82.353779538341655</v>
      </c>
      <c r="C1207" s="57" t="str">
        <f t="shared" si="344"/>
        <v>-63.9119618482756-2280.9486546605i</v>
      </c>
      <c r="D1207" s="57" t="str">
        <f t="shared" si="345"/>
        <v>3.89999973894537-386.516221757956i</v>
      </c>
      <c r="E1207" s="57" t="str">
        <f t="shared" si="346"/>
        <v>162.452426695159-0.230729882591574i</v>
      </c>
      <c r="F1207" s="57" t="str">
        <f t="shared" si="347"/>
        <v>3.83983968823874-806.046835589141i</v>
      </c>
      <c r="G1207" s="57" t="str">
        <f t="shared" si="348"/>
        <v>0.9999999605189-0.000198698510268194i</v>
      </c>
      <c r="H1207" s="57" t="str">
        <f t="shared" si="349"/>
        <v>165.014027340649+5.89118236592457i</v>
      </c>
      <c r="I1207" s="57" t="str">
        <f t="shared" si="350"/>
        <v>15.1834000634458-375.160213217019i</v>
      </c>
      <c r="K1207" s="57" t="str">
        <f t="shared" si="351"/>
        <v>0.0726285203733835-0.00266536026952499i</v>
      </c>
      <c r="L1207" s="57" t="str">
        <f t="shared" si="352"/>
        <v>0.000125-6.09261054133215i</v>
      </c>
      <c r="M1207" s="57" t="str">
        <f t="shared" si="353"/>
        <v>0.0015-2.93704568952972i</v>
      </c>
      <c r="N1207" s="57">
        <f t="shared" si="354"/>
        <v>88.394997719823692</v>
      </c>
      <c r="O1207" s="57">
        <f t="shared" si="355"/>
        <v>67.165718557194268</v>
      </c>
      <c r="P1207" s="371">
        <f t="shared" si="356"/>
        <v>67.165718557194268</v>
      </c>
      <c r="Q1207" s="371">
        <f t="shared" si="357"/>
        <v>-91.605002280176308</v>
      </c>
      <c r="R1207" s="12">
        <f t="shared" si="358"/>
        <v>88.394997719823692</v>
      </c>
      <c r="S1207" s="57">
        <f t="shared" si="359"/>
        <v>8.2353779538341651E-2</v>
      </c>
      <c r="T1207" s="12">
        <f t="shared" si="342"/>
        <v>67.165718557194268</v>
      </c>
    </row>
    <row r="1208" spans="1:20" x14ac:dyDescent="0.25">
      <c r="A1208" s="57">
        <f t="shared" si="343"/>
        <v>519.41034500484204</v>
      </c>
      <c r="B1208" s="12">
        <f t="shared" si="360"/>
        <v>82.666723900587357</v>
      </c>
      <c r="C1208" s="57" t="str">
        <f t="shared" si="344"/>
        <v>-63.9111763477907-2272.29434760461i</v>
      </c>
      <c r="D1208" s="57" t="str">
        <f t="shared" si="345"/>
        <v>3.89999973695757-385.053027934894i</v>
      </c>
      <c r="E1208" s="57" t="str">
        <f t="shared" si="346"/>
        <v>162.452296637867-0.231601030797569i</v>
      </c>
      <c r="F1208" s="57" t="str">
        <f t="shared" si="347"/>
        <v>3.83983968708439-802.995458655841i</v>
      </c>
      <c r="G1208" s="57" t="str">
        <f t="shared" si="348"/>
        <v>0.999999960218274-0.000199453564547252i</v>
      </c>
      <c r="H1208" s="57" t="str">
        <f t="shared" si="349"/>
        <v>165.01413415701+5.91357037384355i</v>
      </c>
      <c r="I1208" s="57" t="str">
        <f t="shared" si="350"/>
        <v>15.1834047482743-373.739761781021i</v>
      </c>
      <c r="K1208" s="57" t="str">
        <f t="shared" si="351"/>
        <v>0.0726277694682238-0.00267546071050493i</v>
      </c>
      <c r="L1208" s="57" t="str">
        <f t="shared" si="352"/>
        <v>0.000125-6.06954626552315i</v>
      </c>
      <c r="M1208" s="57" t="str">
        <f t="shared" si="353"/>
        <v>0.0015-2.92592716629779i</v>
      </c>
      <c r="N1208" s="57">
        <f t="shared" si="354"/>
        <v>88.388907881402872</v>
      </c>
      <c r="O1208" s="57">
        <f t="shared" si="355"/>
        <v>67.132726053667412</v>
      </c>
      <c r="P1208" s="371">
        <f t="shared" si="356"/>
        <v>67.132726053667412</v>
      </c>
      <c r="Q1208" s="371">
        <f t="shared" si="357"/>
        <v>-91.611092118597128</v>
      </c>
      <c r="R1208" s="12">
        <f t="shared" si="358"/>
        <v>88.388907881402872</v>
      </c>
      <c r="S1208" s="57">
        <f t="shared" si="359"/>
        <v>8.2666723900587352E-2</v>
      </c>
      <c r="T1208" s="12">
        <f t="shared" si="342"/>
        <v>67.132726053667412</v>
      </c>
    </row>
    <row r="1209" spans="1:20" x14ac:dyDescent="0.25">
      <c r="A1209" s="57">
        <f t="shared" si="343"/>
        <v>521.38410431586044</v>
      </c>
      <c r="B1209" s="12">
        <f t="shared" si="360"/>
        <v>82.980857451409591</v>
      </c>
      <c r="C1209" s="57" t="str">
        <f t="shared" si="344"/>
        <v>-63.9103848855354-2263.67272874594i</v>
      </c>
      <c r="D1209" s="57" t="str">
        <f t="shared" si="345"/>
        <v>3.89999973495467-383.59537322891i</v>
      </c>
      <c r="E1209" s="57" t="str">
        <f t="shared" si="346"/>
        <v>162.452165593738-0.23247542513413i</v>
      </c>
      <c r="F1209" s="57" t="str">
        <f t="shared" si="347"/>
        <v>3.83983968592124-799.9556330818i</v>
      </c>
      <c r="G1209" s="57" t="str">
        <f t="shared" si="348"/>
        <v>0.999999959915358-0.000200211488031884i</v>
      </c>
      <c r="H1209" s="57" t="str">
        <f t="shared" si="349"/>
        <v>165.014241786809+5.93604347352929i</v>
      </c>
      <c r="I1209" s="57" t="str">
        <f t="shared" si="350"/>
        <v>15.1834094687779-372.324686716931i</v>
      </c>
      <c r="K1209" s="57" t="str">
        <f t="shared" si="351"/>
        <v>0.072627012861199-0.00268559921416156i</v>
      </c>
      <c r="L1209" s="57" t="str">
        <f t="shared" si="352"/>
        <v>0.000125-6.04656930217489i</v>
      </c>
      <c r="M1209" s="57" t="str">
        <f t="shared" si="353"/>
        <v>0.0015-2.91485073351045i</v>
      </c>
      <c r="N1209" s="57">
        <f t="shared" si="354"/>
        <v>88.382795006395753</v>
      </c>
      <c r="O1209" s="57">
        <f t="shared" si="355"/>
        <v>67.099733180145179</v>
      </c>
      <c r="P1209" s="371">
        <f t="shared" si="356"/>
        <v>67.099733180145179</v>
      </c>
      <c r="Q1209" s="371">
        <f t="shared" si="357"/>
        <v>-91.617204993604247</v>
      </c>
      <c r="R1209" s="12">
        <f t="shared" si="358"/>
        <v>88.382795006395753</v>
      </c>
      <c r="S1209" s="57">
        <f t="shared" si="359"/>
        <v>8.2980857451409595E-2</v>
      </c>
      <c r="T1209" s="12">
        <f t="shared" si="342"/>
        <v>67.099733180145179</v>
      </c>
    </row>
    <row r="1210" spans="1:20" x14ac:dyDescent="0.25">
      <c r="A1210" s="57">
        <f t="shared" si="343"/>
        <v>523.3653639122607</v>
      </c>
      <c r="B1210" s="12">
        <f t="shared" si="360"/>
        <v>83.296184709724955</v>
      </c>
      <c r="C1210" s="57" t="str">
        <f t="shared" si="344"/>
        <v>-63.9095874164082-2255.08367406506i</v>
      </c>
      <c r="D1210" s="57" t="str">
        <f t="shared" si="345"/>
        <v>3.89999973293649-382.143236671151i</v>
      </c>
      <c r="E1210" s="57" t="str">
        <f t="shared" si="346"/>
        <v>162.452033555312-0.233353077204298i</v>
      </c>
      <c r="F1210" s="57" t="str">
        <f t="shared" si="347"/>
        <v>3.83983968474922-796.927315138103i</v>
      </c>
      <c r="G1210" s="57" t="str">
        <f t="shared" si="348"/>
        <v>0.999999959610136-0.000200972291625064i</v>
      </c>
      <c r="H1210" s="57" t="str">
        <f t="shared" si="349"/>
        <v>165.014350236244+5.95860198852884i</v>
      </c>
      <c r="I1210" s="57" t="str">
        <f t="shared" si="350"/>
        <v>15.1834142252282-370.914967668421i</v>
      </c>
      <c r="K1210" s="57" t="str">
        <f t="shared" si="351"/>
        <v>0.0726262505091332-0.00269577592149382i</v>
      </c>
      <c r="L1210" s="57" t="str">
        <f t="shared" si="352"/>
        <v>0.000125-6.02367932075602i</v>
      </c>
      <c r="M1210" s="57" t="str">
        <f t="shared" si="353"/>
        <v>0.0015-2.90381623182949i</v>
      </c>
      <c r="N1210" s="57">
        <f t="shared" si="354"/>
        <v>88.376659008459939</v>
      </c>
      <c r="O1210" s="57">
        <f t="shared" si="355"/>
        <v>67.066739933820102</v>
      </c>
      <c r="P1210" s="371">
        <f t="shared" si="356"/>
        <v>67.066739933820102</v>
      </c>
      <c r="Q1210" s="371">
        <f t="shared" si="357"/>
        <v>-91.623340991540061</v>
      </c>
      <c r="R1210" s="12">
        <f t="shared" si="358"/>
        <v>88.376659008459939</v>
      </c>
      <c r="S1210" s="57">
        <f t="shared" si="359"/>
        <v>8.3296184709724955E-2</v>
      </c>
      <c r="T1210" s="12">
        <f t="shared" si="342"/>
        <v>67.066739933820102</v>
      </c>
    </row>
    <row r="1211" spans="1:20" x14ac:dyDescent="0.25">
      <c r="A1211" s="57">
        <f t="shared" si="343"/>
        <v>525.35415229512739</v>
      </c>
      <c r="B1211" s="12">
        <f t="shared" si="360"/>
        <v>83.612710211621916</v>
      </c>
      <c r="C1211" s="57" t="str">
        <f t="shared" si="344"/>
        <v>-63.9087838949714-2246.52706001111i</v>
      </c>
      <c r="D1211" s="57" t="str">
        <f t="shared" si="345"/>
        <v>3.89999973090294-380.696597372148i</v>
      </c>
      <c r="E1211" s="57" t="str">
        <f t="shared" si="346"/>
        <v>162.45190051507-0.234233998646684i</v>
      </c>
      <c r="F1211" s="57" t="str">
        <f t="shared" si="347"/>
        <v>3.83983968356831-793.910461261384i</v>
      </c>
      <c r="G1211" s="57" t="str">
        <f t="shared" si="348"/>
        <v>0.99999995930259-0.000201735986271197i</v>
      </c>
      <c r="H1211" s="57" t="str">
        <f t="shared" si="349"/>
        <v>165.014459511554+5.9812462436211i</v>
      </c>
      <c r="I1211" s="57" t="str">
        <f t="shared" si="350"/>
        <v>15.183419017899-369.510584356205i</v>
      </c>
      <c r="K1211" s="57" t="str">
        <f t="shared" si="351"/>
        <v>0.072625482368528-0.00270599097399524i</v>
      </c>
      <c r="L1211" s="57" t="str">
        <f t="shared" si="352"/>
        <v>0.000125-6.00087599198649i</v>
      </c>
      <c r="M1211" s="57" t="str">
        <f t="shared" si="353"/>
        <v>0.0015-2.89282350251992i</v>
      </c>
      <c r="N1211" s="57">
        <f t="shared" si="354"/>
        <v>88.370499800938532</v>
      </c>
      <c r="O1211" s="57">
        <f t="shared" si="355"/>
        <v>67.033746311863666</v>
      </c>
      <c r="P1211" s="371">
        <f t="shared" si="356"/>
        <v>67.033746311863666</v>
      </c>
      <c r="Q1211" s="371">
        <f t="shared" si="357"/>
        <v>-91.629500199061468</v>
      </c>
      <c r="R1211" s="12">
        <f t="shared" si="358"/>
        <v>88.370499800938532</v>
      </c>
      <c r="S1211" s="57">
        <f t="shared" si="359"/>
        <v>8.3612710211621921E-2</v>
      </c>
      <c r="T1211" s="12">
        <f t="shared" si="342"/>
        <v>67.033746311863666</v>
      </c>
    </row>
    <row r="1212" spans="1:20" x14ac:dyDescent="0.25">
      <c r="A1212" s="57">
        <f t="shared" si="343"/>
        <v>527.35049807384894</v>
      </c>
      <c r="B1212" s="12">
        <f t="shared" si="360"/>
        <v>83.930438510426086</v>
      </c>
      <c r="C1212" s="57" t="str">
        <f t="shared" si="344"/>
        <v>-63.9079742754446-2238.00276349992i</v>
      </c>
      <c r="D1212" s="57" t="str">
        <f t="shared" si="345"/>
        <v>3.89999972885394-379.255434521507i</v>
      </c>
      <c r="E1212" s="57" t="str">
        <f t="shared" si="346"/>
        <v>162.451766465441-0.235118201135856i</v>
      </c>
      <c r="F1212" s="57" t="str">
        <f t="shared" si="347"/>
        <v>3.83983968237837-790.905028053185i</v>
      </c>
      <c r="G1212" s="57" t="str">
        <f t="shared" si="348"/>
        <v>0.999999958992702-0.000202502582956274i</v>
      </c>
      <c r="H1212" s="57" t="str">
        <f t="shared" si="349"/>
        <v>165.01456961903+6.00397656482141i</v>
      </c>
      <c r="I1212" s="57" t="str">
        <f t="shared" si="350"/>
        <v>15.1834238470661-368.111516577757i</v>
      </c>
      <c r="K1212" s="57" t="str">
        <f t="shared" si="351"/>
        <v>0.0726247083955554-0.00271624451365498i</v>
      </c>
      <c r="L1212" s="57" t="str">
        <f t="shared" si="352"/>
        <v>0.000125-5.9781589878327i</v>
      </c>
      <c r="M1212" s="57" t="str">
        <f t="shared" si="353"/>
        <v>0.0015-2.88187238744762i</v>
      </c>
      <c r="N1212" s="57">
        <f t="shared" si="354"/>
        <v>88.36431729685917</v>
      </c>
      <c r="O1212" s="57">
        <f t="shared" si="355"/>
        <v>67.000752311425884</v>
      </c>
      <c r="P1212" s="371">
        <f t="shared" si="356"/>
        <v>67.000752311425884</v>
      </c>
      <c r="Q1212" s="371">
        <f t="shared" si="357"/>
        <v>-91.63568270314083</v>
      </c>
      <c r="R1212" s="12">
        <f t="shared" si="358"/>
        <v>88.36431729685917</v>
      </c>
      <c r="S1212" s="57">
        <f t="shared" si="359"/>
        <v>8.3930438510426086E-2</v>
      </c>
      <c r="T1212" s="12">
        <f t="shared" si="342"/>
        <v>67.000752311425884</v>
      </c>
    </row>
    <row r="1213" spans="1:20" x14ac:dyDescent="0.25">
      <c r="A1213" s="57">
        <f t="shared" si="343"/>
        <v>529.35442996652955</v>
      </c>
      <c r="B1213" s="12">
        <f t="shared" si="360"/>
        <v>84.249374176765713</v>
      </c>
      <c r="C1213" s="57" t="str">
        <f t="shared" si="344"/>
        <v>-63.907158511702-2229.51066191224i</v>
      </c>
      <c r="D1213" s="57" t="str">
        <f t="shared" si="345"/>
        <v>3.89999972678931-377.819727387616i</v>
      </c>
      <c r="E1213" s="57" t="str">
        <f t="shared" si="346"/>
        <v>162.451631398792-0.236005696382158i</v>
      </c>
      <c r="F1213" s="57" t="str">
        <f t="shared" si="347"/>
        <v>3.8398396811794-787.910972279339i</v>
      </c>
      <c r="G1213" s="57" t="str">
        <f t="shared" si="348"/>
        <v>0.999999958680455-0.000203272092708036i</v>
      </c>
      <c r="H1213" s="57" t="str">
        <f t="shared" si="349"/>
        <v>165.014680565012+6.02679327938626i</v>
      </c>
      <c r="I1213" s="57" t="str">
        <f t="shared" si="350"/>
        <v>15.1834287130076-366.717744207021i</v>
      </c>
      <c r="K1213" s="57" t="str">
        <f t="shared" si="351"/>
        <v>0.0726239285460582-0.00272653668295941i</v>
      </c>
      <c r="L1213" s="57" t="str">
        <f t="shared" si="352"/>
        <v>0.000125-5.955527981503i</v>
      </c>
      <c r="M1213" s="57" t="str">
        <f t="shared" si="353"/>
        <v>0.0015-2.87096272907713i</v>
      </c>
      <c r="N1213" s="57">
        <f t="shared" si="354"/>
        <v>88.358111408932899</v>
      </c>
      <c r="O1213" s="57">
        <f t="shared" si="355"/>
        <v>66.967757929634999</v>
      </c>
      <c r="P1213" s="371">
        <f t="shared" si="356"/>
        <v>66.967757929634999</v>
      </c>
      <c r="Q1213" s="371">
        <f t="shared" si="357"/>
        <v>-91.641888591067101</v>
      </c>
      <c r="R1213" s="12">
        <f t="shared" si="358"/>
        <v>88.358111408932899</v>
      </c>
      <c r="S1213" s="57">
        <f t="shared" si="359"/>
        <v>8.4249374176765715E-2</v>
      </c>
      <c r="T1213" s="12">
        <f t="shared" si="342"/>
        <v>66.967757929634999</v>
      </c>
    </row>
    <row r="1214" spans="1:20" x14ac:dyDescent="0.25">
      <c r="A1214" s="57">
        <f t="shared" si="343"/>
        <v>531.36597680040245</v>
      </c>
      <c r="B1214" s="12">
        <f t="shared" si="360"/>
        <v>84.569521798637425</v>
      </c>
      <c r="C1214" s="57" t="str">
        <f t="shared" si="344"/>
        <v>-63.9063365572744-2221.05063309213i</v>
      </c>
      <c r="D1214" s="57" t="str">
        <f t="shared" si="345"/>
        <v>3.89999972470899-376.389455317348i</v>
      </c>
      <c r="E1214" s="57" t="str">
        <f t="shared" si="346"/>
        <v>162.451495307436-0.236896496131794i</v>
      </c>
      <c r="F1214" s="57" t="str">
        <f t="shared" si="347"/>
        <v>3.8398396799713-784.928250869353i</v>
      </c>
      <c r="G1214" s="57" t="str">
        <f t="shared" si="348"/>
        <v>0.999999958365829-0.00020404452659613i</v>
      </c>
      <c r="H1214" s="57" t="str">
        <f t="shared" si="349"/>
        <v>165.014792355884+6.04969671581806i</v>
      </c>
      <c r="I1214" s="57" t="str">
        <f t="shared" si="350"/>
        <v>15.1834336160034-365.329247194111i</v>
      </c>
      <c r="K1214" s="57" t="str">
        <f t="shared" si="351"/>
        <v>0.0726231427755477-0.00273686762489358i</v>
      </c>
      <c r="L1214" s="57" t="str">
        <f t="shared" si="352"/>
        <v>0.000125-5.9329826474427i</v>
      </c>
      <c r="M1214" s="57" t="str">
        <f t="shared" si="353"/>
        <v>0.0015-2.86009437046934i</v>
      </c>
      <c r="N1214" s="57">
        <f t="shared" si="354"/>
        <v>88.35188204955324</v>
      </c>
      <c r="O1214" s="57">
        <f t="shared" si="355"/>
        <v>66.934763163598006</v>
      </c>
      <c r="P1214" s="371">
        <f t="shared" si="356"/>
        <v>66.934763163598006</v>
      </c>
      <c r="Q1214" s="371">
        <f t="shared" si="357"/>
        <v>-91.64811795044676</v>
      </c>
      <c r="R1214" s="12">
        <f t="shared" si="358"/>
        <v>88.35188204955324</v>
      </c>
      <c r="S1214" s="57">
        <f t="shared" si="359"/>
        <v>8.4569521798637429E-2</v>
      </c>
      <c r="T1214" s="12">
        <f t="shared" si="342"/>
        <v>66.934763163598006</v>
      </c>
    </row>
    <row r="1215" spans="1:20" x14ac:dyDescent="0.25">
      <c r="A1215" s="57">
        <f t="shared" si="343"/>
        <v>533.38516751224392</v>
      </c>
      <c r="B1215" s="12">
        <f t="shared" si="360"/>
        <v>84.890885981472252</v>
      </c>
      <c r="C1215" s="57" t="str">
        <f t="shared" si="344"/>
        <v>-63.90550836534-2212.62255534498i</v>
      </c>
      <c r="D1215" s="57" t="str">
        <f t="shared" si="345"/>
        <v>3.89999972261278-374.964597735756i</v>
      </c>
      <c r="E1215" s="57" t="str">
        <f t="shared" si="346"/>
        <v>162.451358183627-0.237790612166926i</v>
      </c>
      <c r="F1215" s="57" t="str">
        <f t="shared" si="347"/>
        <v>3.83983967875397-781.956820915773i</v>
      </c>
      <c r="G1215" s="57" t="str">
        <f t="shared" si="348"/>
        <v>0.999999958048809-0.000204819895732263i</v>
      </c>
      <c r="H1215" s="57" t="str">
        <f t="shared" si="349"/>
        <v>165.014904998082+6.07268720386996i</v>
      </c>
      <c r="I1215" s="57" t="str">
        <f t="shared" si="350"/>
        <v>15.1834385563357-363.94600556503i</v>
      </c>
      <c r="K1215" s="57" t="str">
        <f t="shared" si="351"/>
        <v>0.072622351039199-0.00274723748294243i</v>
      </c>
      <c r="L1215" s="57" t="str">
        <f t="shared" si="352"/>
        <v>0.000125-5.91052266132965i</v>
      </c>
      <c r="M1215" s="57" t="str">
        <f t="shared" si="353"/>
        <v>0.0015-2.84926715527929i</v>
      </c>
      <c r="N1215" s="57">
        <f t="shared" si="354"/>
        <v>88.345629130795103</v>
      </c>
      <c r="O1215" s="57">
        <f t="shared" si="355"/>
        <v>66.901768010399564</v>
      </c>
      <c r="P1215" s="371">
        <f t="shared" si="356"/>
        <v>66.901768010399564</v>
      </c>
      <c r="Q1215" s="371">
        <f t="shared" si="357"/>
        <v>-91.654370869204897</v>
      </c>
      <c r="R1215" s="12">
        <f t="shared" si="358"/>
        <v>88.345629130795103</v>
      </c>
      <c r="S1215" s="57">
        <f t="shared" si="359"/>
        <v>8.489088598147225E-2</v>
      </c>
      <c r="T1215" s="12">
        <f t="shared" si="342"/>
        <v>66.901768010399564</v>
      </c>
    </row>
    <row r="1216" spans="1:20" x14ac:dyDescent="0.25">
      <c r="A1216" s="57">
        <f t="shared" si="343"/>
        <v>535.41203114879056</v>
      </c>
      <c r="B1216" s="12">
        <f t="shared" si="360"/>
        <v>85.21347134820185</v>
      </c>
      <c r="C1216" s="57" t="str">
        <f t="shared" si="344"/>
        <v>-63.9046738887297-2204.22630743596i</v>
      </c>
      <c r="D1216" s="57" t="str">
        <f t="shared" si="345"/>
        <v>3.89999972050062-373.545134145788i</v>
      </c>
      <c r="E1216" s="57" t="str">
        <f t="shared" si="346"/>
        <v>162.451220019564-0.23868805630574i</v>
      </c>
      <c r="F1216" s="57" t="str">
        <f t="shared" si="347"/>
        <v>3.8398396775274-778.996639673584i</v>
      </c>
      <c r="G1216" s="57" t="str">
        <f t="shared" si="348"/>
        <v>0.999999957729374-0.00020559821127037i</v>
      </c>
      <c r="H1216" s="57" t="str">
        <f t="shared" si="349"/>
        <v>165.015018498089+6.09576507455051i</v>
      </c>
      <c r="I1216" s="57" t="str">
        <f t="shared" si="350"/>
        <v>15.1834435342889-362.567999421381i</v>
      </c>
      <c r="K1216" s="57" t="str">
        <f t="shared" si="351"/>
        <v>0.0726215532918504-0.00275764640109237i</v>
      </c>
      <c r="L1216" s="57" t="str">
        <f t="shared" si="352"/>
        <v>0.000125-5.88814770006941i</v>
      </c>
      <c r="M1216" s="57" t="str">
        <f t="shared" si="353"/>
        <v>0.0015-2.83848092775382i</v>
      </c>
      <c r="N1216" s="57">
        <f t="shared" si="354"/>
        <v>88.339352564413574</v>
      </c>
      <c r="O1216" s="57">
        <f t="shared" si="355"/>
        <v>66.868772467102673</v>
      </c>
      <c r="P1216" s="371">
        <f t="shared" si="356"/>
        <v>66.868772467102673</v>
      </c>
      <c r="Q1216" s="371">
        <f t="shared" si="357"/>
        <v>-91.660647435586426</v>
      </c>
      <c r="R1216" s="12">
        <f t="shared" si="358"/>
        <v>88.339352564413574</v>
      </c>
      <c r="S1216" s="57">
        <f t="shared" si="359"/>
        <v>8.5213471348201855E-2</v>
      </c>
      <c r="T1216" s="12">
        <f t="shared" si="342"/>
        <v>66.868772467102673</v>
      </c>
    </row>
    <row r="1217" spans="1:20" x14ac:dyDescent="0.25">
      <c r="A1217" s="57">
        <f t="shared" si="343"/>
        <v>537.4465968671559</v>
      </c>
      <c r="B1217" s="12">
        <f t="shared" si="360"/>
        <v>85.53728253932502</v>
      </c>
      <c r="C1217" s="57" t="str">
        <f t="shared" si="344"/>
        <v>-63.903833079915-2195.86176858814i</v>
      </c>
      <c r="D1217" s="57" t="str">
        <f t="shared" si="345"/>
        <v>3.89999971837239-372.131044127983i</v>
      </c>
      <c r="E1217" s="57" t="str">
        <f t="shared" si="346"/>
        <v>162.451080807382-0.239588840402246i</v>
      </c>
      <c r="F1217" s="57" t="str">
        <f t="shared" si="347"/>
        <v>3.83983967629148-776.047664559585i</v>
      </c>
      <c r="G1217" s="57" t="str">
        <f t="shared" si="348"/>
        <v>0.999999957407506-0.000206379484406771i</v>
      </c>
      <c r="H1217" s="57" t="str">
        <f t="shared" si="349"/>
        <v>165.015132862439+6.11893066012857i</v>
      </c>
      <c r="I1217" s="57" t="str">
        <f t="shared" si="350"/>
        <v>15.1834485501495-361.195208940086i</v>
      </c>
      <c r="K1217" s="57" t="str">
        <f t="shared" si="351"/>
        <v>0.0726207494880006-0.00276809452383263i</v>
      </c>
      <c r="L1217" s="57" t="str">
        <f t="shared" si="352"/>
        <v>0.000125-5.86585744179059i</v>
      </c>
      <c r="M1217" s="57" t="str">
        <f t="shared" si="353"/>
        <v>0.0015-2.82773553272944i</v>
      </c>
      <c r="N1217" s="57">
        <f t="shared" si="354"/>
        <v>88.333052261843221</v>
      </c>
      <c r="O1217" s="57">
        <f t="shared" si="355"/>
        <v>66.835776530747935</v>
      </c>
      <c r="P1217" s="371">
        <f t="shared" si="356"/>
        <v>66.835776530747935</v>
      </c>
      <c r="Q1217" s="371">
        <f t="shared" si="357"/>
        <v>-91.666947738156779</v>
      </c>
      <c r="R1217" s="12">
        <f t="shared" si="358"/>
        <v>88.333052261843221</v>
      </c>
      <c r="S1217" s="57">
        <f t="shared" si="359"/>
        <v>8.5537282539325021E-2</v>
      </c>
      <c r="T1217" s="12">
        <f t="shared" si="342"/>
        <v>66.835776530747935</v>
      </c>
    </row>
    <row r="1218" spans="1:20" x14ac:dyDescent="0.25">
      <c r="A1218" s="57">
        <f t="shared" si="343"/>
        <v>539.4888939352511</v>
      </c>
      <c r="B1218" s="12">
        <f t="shared" si="360"/>
        <v>85.862324212974457</v>
      </c>
      <c r="C1218" s="57" t="str">
        <f t="shared" si="344"/>
        <v>-63.9029858910156-2187.52881848083i</v>
      </c>
      <c r="D1218" s="57" t="str">
        <f t="shared" si="345"/>
        <v>3.89999971622795-370.722307340182i</v>
      </c>
      <c r="E1218" s="57" t="str">
        <f t="shared" si="346"/>
        <v>162.450940539162-0.240492976346674i</v>
      </c>
      <c r="F1218" s="57" t="str">
        <f t="shared" si="347"/>
        <v>3.83983967504615-773.109853151779i</v>
      </c>
      <c r="G1218" s="57" t="str">
        <f t="shared" si="348"/>
        <v>0.999999957083189-0.000207163726380329i</v>
      </c>
      <c r="H1218" s="57" t="str">
        <f t="shared" si="349"/>
        <v>165.015248097715+6.14218429413803i</v>
      </c>
      <c r="I1218" s="57" t="str">
        <f t="shared" si="350"/>
        <v>15.1834536042061-359.82761437309i</v>
      </c>
      <c r="K1218" s="57" t="str">
        <f t="shared" si="351"/>
        <v>0.0726199395818059-0.00277858199615667i</v>
      </c>
      <c r="L1218" s="57" t="str">
        <f t="shared" si="352"/>
        <v>0.000125-5.84365156584039i</v>
      </c>
      <c r="M1218" s="57" t="str">
        <f t="shared" si="353"/>
        <v>0.0015-2.81703081563005i</v>
      </c>
      <c r="N1218" s="57">
        <f t="shared" si="354"/>
        <v>88.326728134196657</v>
      </c>
      <c r="O1218" s="57">
        <f t="shared" si="355"/>
        <v>66.802780198353645</v>
      </c>
      <c r="P1218" s="371">
        <f t="shared" si="356"/>
        <v>66.802780198353645</v>
      </c>
      <c r="Q1218" s="371">
        <f t="shared" si="357"/>
        <v>-91.673271865803343</v>
      </c>
      <c r="R1218" s="12">
        <f t="shared" si="358"/>
        <v>88.326728134196657</v>
      </c>
      <c r="S1218" s="57">
        <f t="shared" si="359"/>
        <v>8.5862324212974461E-2</v>
      </c>
      <c r="T1218" s="12">
        <f t="shared" si="342"/>
        <v>66.802780198353645</v>
      </c>
    </row>
    <row r="1219" spans="1:20" x14ac:dyDescent="0.25">
      <c r="A1219" s="57">
        <f t="shared" si="343"/>
        <v>541.53895173220508</v>
      </c>
      <c r="B1219" s="12">
        <f t="shared" si="360"/>
        <v>86.188601044983756</v>
      </c>
      <c r="C1219" s="57" t="str">
        <f t="shared" si="344"/>
        <v>-63.9021322737865-2179.22733724777i</v>
      </c>
      <c r="D1219" s="57" t="str">
        <f t="shared" si="345"/>
        <v>3.8999997140672-369.318903517231i</v>
      </c>
      <c r="E1219" s="57" t="str">
        <f t="shared" si="346"/>
        <v>162.450799206923-0.241400476065215i</v>
      </c>
      <c r="F1219" s="57" t="str">
        <f t="shared" si="347"/>
        <v>3.83983967379135-770.183163188763i</v>
      </c>
      <c r="G1219" s="57" t="str">
        <f t="shared" si="348"/>
        <v>0.999999956756401-0.000207950948472619i</v>
      </c>
      <c r="H1219" s="57" t="str">
        <f t="shared" si="349"/>
        <v>165.015364210551+6.16552631138276i</v>
      </c>
      <c r="I1219" s="57" t="str">
        <f t="shared" si="350"/>
        <v>15.1834586967498-358.465196047089i</v>
      </c>
      <c r="K1219" s="57" t="str">
        <f t="shared" si="351"/>
        <v>0.072619123527077-0.00278910896356353i</v>
      </c>
      <c r="L1219" s="57" t="str">
        <f t="shared" si="352"/>
        <v>0.000125-5.82152975277985i</v>
      </c>
      <c r="M1219" s="57" t="str">
        <f t="shared" si="353"/>
        <v>0.0015-2.80636662246469i</v>
      </c>
      <c r="N1219" s="57">
        <f t="shared" si="354"/>
        <v>88.320380092263747</v>
      </c>
      <c r="O1219" s="57">
        <f t="shared" si="355"/>
        <v>66.769783466915428</v>
      </c>
      <c r="P1219" s="371">
        <f t="shared" si="356"/>
        <v>66.769783466915428</v>
      </c>
      <c r="Q1219" s="371">
        <f t="shared" si="357"/>
        <v>-91.679619907736253</v>
      </c>
      <c r="R1219" s="12">
        <f t="shared" si="358"/>
        <v>88.320380092263747</v>
      </c>
      <c r="S1219" s="57">
        <f t="shared" si="359"/>
        <v>8.6188601044983756E-2</v>
      </c>
      <c r="T1219" s="12">
        <f t="shared" si="342"/>
        <v>66.769783466915428</v>
      </c>
    </row>
    <row r="1220" spans="1:20" x14ac:dyDescent="0.25">
      <c r="A1220" s="57">
        <f t="shared" si="343"/>
        <v>543.59679974878748</v>
      </c>
      <c r="B1220" s="12">
        <f t="shared" si="360"/>
        <v>86.516117728954697</v>
      </c>
      <c r="C1220" s="57" t="str">
        <f t="shared" si="344"/>
        <v>-63.9012721796257-2170.95720547554i</v>
      </c>
      <c r="D1220" s="57" t="str">
        <f t="shared" si="345"/>
        <v>3.89999971189-367.920812470698i</v>
      </c>
      <c r="E1220" s="57" t="str">
        <f t="shared" si="346"/>
        <v>162.450656802624-0.242311351520148i</v>
      </c>
      <c r="F1220" s="57" t="str">
        <f t="shared" si="347"/>
        <v>3.83983967252698-767.267552569118i</v>
      </c>
      <c r="G1220" s="57" t="str">
        <f t="shared" si="348"/>
        <v>0.999999956427125-0.000208741162008081i</v>
      </c>
      <c r="H1220" s="57" t="str">
        <f t="shared" si="349"/>
        <v>165.015481207629+6.1889570479414i</v>
      </c>
      <c r="I1220" s="57" t="str">
        <f t="shared" si="350"/>
        <v>15.1834638280735-357.107934363233i</v>
      </c>
      <c r="K1220" s="57" t="str">
        <f t="shared" si="351"/>
        <v>0.0726183012772783-0.00279967557205942i</v>
      </c>
      <c r="L1220" s="57" t="str">
        <f t="shared" si="352"/>
        <v>0.000125-5.79949168437921i</v>
      </c>
      <c r="M1220" s="57" t="str">
        <f t="shared" si="353"/>
        <v>0.0015-2.79574279982535i</v>
      </c>
      <c r="N1220" s="57">
        <f t="shared" si="354"/>
        <v>88.314008046510381</v>
      </c>
      <c r="O1220" s="57">
        <f t="shared" si="355"/>
        <v>66.736786333406457</v>
      </c>
      <c r="P1220" s="371">
        <f t="shared" si="356"/>
        <v>66.736786333406457</v>
      </c>
      <c r="Q1220" s="371">
        <f t="shared" si="357"/>
        <v>-91.685991953489619</v>
      </c>
      <c r="R1220" s="12">
        <f t="shared" si="358"/>
        <v>88.314008046510381</v>
      </c>
      <c r="S1220" s="57">
        <f t="shared" si="359"/>
        <v>8.6516117728954692E-2</v>
      </c>
      <c r="T1220" s="12">
        <f t="shared" si="342"/>
        <v>66.736786333406457</v>
      </c>
    </row>
    <row r="1221" spans="1:20" x14ac:dyDescent="0.25">
      <c r="A1221" s="57">
        <f t="shared" si="343"/>
        <v>545.66246758783279</v>
      </c>
      <c r="B1221" s="12">
        <f t="shared" si="360"/>
        <v>86.844878976324722</v>
      </c>
      <c r="C1221" s="57" t="str">
        <f t="shared" si="344"/>
        <v>-63.9004055595627-2162.7183042017i</v>
      </c>
      <c r="D1221" s="57" t="str">
        <f t="shared" si="345"/>
        <v>3.8999997096962-366.528014088571i</v>
      </c>
      <c r="E1221" s="57" t="str">
        <f t="shared" si="346"/>
        <v>162.450513318165-0.243225614709953i</v>
      </c>
      <c r="F1221" s="57" t="str">
        <f t="shared" si="347"/>
        <v>3.83983967125298-764.362979350806i</v>
      </c>
      <c r="G1221" s="57" t="str">
        <f t="shared" si="348"/>
        <v>0.999999956095342-0.000209534378354192i</v>
      </c>
      <c r="H1221" s="57" t="str">
        <f t="shared" si="349"/>
        <v>165.015599095685+6.21247684117216i</v>
      </c>
      <c r="I1221" s="57" t="str">
        <f t="shared" si="350"/>
        <v>15.1834689984726-355.755809796859i</v>
      </c>
      <c r="K1221" s="57" t="str">
        <f t="shared" si="351"/>
        <v>0.0726174727855231-0.00281028196815888i</v>
      </c>
      <c r="L1221" s="57" t="str">
        <f t="shared" si="352"/>
        <v>0.000125-5.77753704361345i</v>
      </c>
      <c r="M1221" s="57" t="str">
        <f t="shared" si="353"/>
        <v>0.0015-2.78515919488479i</v>
      </c>
      <c r="N1221" s="57">
        <f t="shared" si="354"/>
        <v>88.307611907077614</v>
      </c>
      <c r="O1221" s="57">
        <f t="shared" si="355"/>
        <v>66.703788794776841</v>
      </c>
      <c r="P1221" s="371">
        <f t="shared" si="356"/>
        <v>66.703788794776841</v>
      </c>
      <c r="Q1221" s="371">
        <f t="shared" si="357"/>
        <v>-91.692388092922386</v>
      </c>
      <c r="R1221" s="12">
        <f t="shared" si="358"/>
        <v>88.307611907077614</v>
      </c>
      <c r="S1221" s="57">
        <f t="shared" si="359"/>
        <v>8.6844878976324716E-2</v>
      </c>
      <c r="T1221" s="12">
        <f t="shared" si="342"/>
        <v>66.703788794776841</v>
      </c>
    </row>
    <row r="1222" spans="1:20" x14ac:dyDescent="0.25">
      <c r="A1222" s="57">
        <f t="shared" si="343"/>
        <v>547.73598496466661</v>
      </c>
      <c r="B1222" s="12">
        <f t="shared" si="360"/>
        <v>87.17488951643476</v>
      </c>
      <c r="C1222" s="57" t="str">
        <f t="shared" si="344"/>
        <v>-63.8995323642605-2154.51051491316i</v>
      </c>
      <c r="D1222" s="57" t="str">
        <f t="shared" si="345"/>
        <v>3.89999970748567-365.140488334979i</v>
      </c>
      <c r="E1222" s="57" t="str">
        <f t="shared" si="346"/>
        <v>162.450368745385-0.244143277669279i</v>
      </c>
      <c r="F1222" s="57" t="str">
        <f t="shared" si="347"/>
        <v>3.8398396699693-761.469401750567i</v>
      </c>
      <c r="G1222" s="57" t="str">
        <f t="shared" si="348"/>
        <v>0.999999955761033-0.000210330608921623i</v>
      </c>
      <c r="H1222" s="57" t="str">
        <f t="shared" si="349"/>
        <v>165.015717881504+6.23608602971785i</v>
      </c>
      <c r="I1222" s="57" t="str">
        <f t="shared" si="350"/>
        <v>15.1834742082447-354.408802897199i</v>
      </c>
      <c r="K1222" s="57" t="str">
        <f t="shared" si="351"/>
        <v>0.0726166380045722-0.00282092829888632i</v>
      </c>
      <c r="L1222" s="57" t="str">
        <f t="shared" si="352"/>
        <v>0.000125-5.75566551465777i</v>
      </c>
      <c r="M1222" s="57" t="str">
        <f t="shared" si="353"/>
        <v>0.0015-2.77461565539429i</v>
      </c>
      <c r="N1222" s="57">
        <f t="shared" si="354"/>
        <v>88.30119158378038</v>
      </c>
      <c r="O1222" s="57">
        <f t="shared" si="355"/>
        <v>66.670790847953697</v>
      </c>
      <c r="P1222" s="371">
        <f t="shared" si="356"/>
        <v>66.670790847953697</v>
      </c>
      <c r="Q1222" s="371">
        <f t="shared" si="357"/>
        <v>-91.69880841621962</v>
      </c>
      <c r="R1222" s="12">
        <f t="shared" si="358"/>
        <v>88.30119158378038</v>
      </c>
      <c r="S1222" s="57">
        <f t="shared" si="359"/>
        <v>8.7174889516434761E-2</v>
      </c>
      <c r="T1222" s="12">
        <f t="shared" si="342"/>
        <v>66.670790847953697</v>
      </c>
    </row>
    <row r="1223" spans="1:20" x14ac:dyDescent="0.25">
      <c r="A1223" s="57">
        <f t="shared" si="343"/>
        <v>549.81738170753238</v>
      </c>
      <c r="B1223" s="12">
        <f t="shared" si="360"/>
        <v>87.506154096597214</v>
      </c>
      <c r="C1223" s="57" t="str">
        <f t="shared" si="344"/>
        <v>-63.8986525440128-2146.33371954447i</v>
      </c>
      <c r="D1223" s="57" t="str">
        <f t="shared" si="345"/>
        <v>3.89999970525833-363.758215249899i</v>
      </c>
      <c r="E1223" s="57" t="str">
        <f t="shared" si="346"/>
        <v>162.450223076062-0.245064352468924i</v>
      </c>
      <c r="F1223" s="57" t="str">
        <f t="shared" si="347"/>
        <v>3.83983966867583-758.586778143318i</v>
      </c>
      <c r="G1223" s="57" t="str">
        <f t="shared" si="348"/>
        <v>0.999999955424178-0.000211129865164404i</v>
      </c>
      <c r="H1223" s="57" t="str">
        <f t="shared" si="349"/>
        <v>165.015837571926+6.25978495351069i</v>
      </c>
      <c r="I1223" s="57" t="str">
        <f t="shared" si="350"/>
        <v>15.1834794576897-353.066894287111i</v>
      </c>
      <c r="K1223" s="57" t="str">
        <f t="shared" si="351"/>
        <v>0.0726157968868315-0.00283161471177747i</v>
      </c>
      <c r="L1223" s="57" t="str">
        <f t="shared" si="352"/>
        <v>0.000125-5.73387678288282i</v>
      </c>
      <c r="M1223" s="57" t="str">
        <f t="shared" si="353"/>
        <v>0.0015-2.7641120296815i</v>
      </c>
      <c r="N1223" s="57">
        <f t="shared" si="354"/>
        <v>88.294746986106588</v>
      </c>
      <c r="O1223" s="57">
        <f t="shared" si="355"/>
        <v>66.637792489840962</v>
      </c>
      <c r="P1223" s="371">
        <f t="shared" si="356"/>
        <v>66.637792489840962</v>
      </c>
      <c r="Q1223" s="371">
        <f t="shared" si="357"/>
        <v>-91.705253013893412</v>
      </c>
      <c r="R1223" s="12">
        <f t="shared" si="358"/>
        <v>88.294746986106588</v>
      </c>
      <c r="S1223" s="57">
        <f t="shared" si="359"/>
        <v>8.7506154096597219E-2</v>
      </c>
      <c r="T1223" s="12">
        <f t="shared" si="342"/>
        <v>66.637792489840962</v>
      </c>
    </row>
    <row r="1224" spans="1:20" x14ac:dyDescent="0.25">
      <c r="A1224" s="57">
        <f t="shared" si="343"/>
        <v>551.90668775802101</v>
      </c>
      <c r="B1224" s="12">
        <f t="shared" si="360"/>
        <v>87.838677482164286</v>
      </c>
      <c r="C1224" s="57" t="str">
        <f t="shared" si="344"/>
        <v>-63.8977660487392-2138.18780047611i</v>
      </c>
      <c r="D1224" s="57" t="str">
        <f t="shared" si="345"/>
        <v>3.89999970301405-362.381174948867i</v>
      </c>
      <c r="E1224" s="57" t="str">
        <f t="shared" si="346"/>
        <v>162.450076301911-0.245988851215879i</v>
      </c>
      <c r="F1224" s="57" t="str">
        <f t="shared" si="347"/>
        <v>3.83983966737252-755.715067061547i</v>
      </c>
      <c r="G1224" s="57" t="str">
        <f t="shared" si="348"/>
        <v>0.999999955084758-0.000211932158580095i</v>
      </c>
      <c r="H1224" s="57" t="str">
        <f t="shared" si="349"/>
        <v>165.015958173836+6.28357395377729i</v>
      </c>
      <c r="I1224" s="57" t="str">
        <f t="shared" si="350"/>
        <v>15.1834847471096-351.730064662778i</v>
      </c>
      <c r="K1224" s="57" t="str">
        <f t="shared" si="351"/>
        <v>0.0726149493843496-0.00284234135488075i</v>
      </c>
      <c r="L1224" s="57" t="str">
        <f t="shared" si="352"/>
        <v>0.000125-5.71217053485039i</v>
      </c>
      <c r="M1224" s="57" t="str">
        <f t="shared" si="353"/>
        <v>0.0015-2.75364816664823i</v>
      </c>
      <c r="N1224" s="57">
        <f t="shared" si="354"/>
        <v>88.288278023215952</v>
      </c>
      <c r="O1224" s="57">
        <f t="shared" si="355"/>
        <v>66.604793717319183</v>
      </c>
      <c r="P1224" s="371">
        <f t="shared" si="356"/>
        <v>66.604793717319183</v>
      </c>
      <c r="Q1224" s="371">
        <f t="shared" si="357"/>
        <v>-91.711721976784048</v>
      </c>
      <c r="R1224" s="12">
        <f t="shared" si="358"/>
        <v>88.288278023215952</v>
      </c>
      <c r="S1224" s="57">
        <f t="shared" si="359"/>
        <v>8.7838677482164285E-2</v>
      </c>
      <c r="T1224" s="12">
        <f t="shared" si="342"/>
        <v>66.604793717319183</v>
      </c>
    </row>
    <row r="1225" spans="1:20" x14ac:dyDescent="0.25">
      <c r="A1225" s="57">
        <f t="shared" si="343"/>
        <v>554.00393317150156</v>
      </c>
      <c r="B1225" s="12">
        <f t="shared" si="360"/>
        <v>88.172464456596515</v>
      </c>
      <c r="C1225" s="57" t="str">
        <f t="shared" si="344"/>
        <v>-63.8968728279831-2130.07264053276i</v>
      </c>
      <c r="D1225" s="57" t="str">
        <f t="shared" si="345"/>
        <v>3.89999970075266-361.009347622697i</v>
      </c>
      <c r="E1225" s="57" t="str">
        <f t="shared" si="346"/>
        <v>162.449928414586-0.246916786053579i</v>
      </c>
      <c r="F1225" s="57" t="str">
        <f t="shared" si="347"/>
        <v>3.83983966605927-752.854227194727i</v>
      </c>
      <c r="G1225" s="57" t="str">
        <f t="shared" si="348"/>
        <v>0.999999954742754-0.000212737500709943i</v>
      </c>
      <c r="H1225" s="57" t="str">
        <f t="shared" si="349"/>
        <v>165.016079694182+6.30745337304357i</v>
      </c>
      <c r="I1225" s="57" t="str">
        <f t="shared" si="350"/>
        <v>15.183490076809-350.398294793469i</v>
      </c>
      <c r="K1225" s="57" t="str">
        <f t="shared" si="351"/>
        <v>0.0726140954488124-0.00285310837675849i</v>
      </c>
      <c r="L1225" s="57" t="str">
        <f t="shared" si="352"/>
        <v>0.000125-5.69054645830881i</v>
      </c>
      <c r="M1225" s="57" t="str">
        <f t="shared" si="353"/>
        <v>0.0015-2.74322391576832i</v>
      </c>
      <c r="N1225" s="57">
        <f t="shared" si="354"/>
        <v>88.281784603939073</v>
      </c>
      <c r="O1225" s="57">
        <f t="shared" si="355"/>
        <v>66.571794527245189</v>
      </c>
      <c r="P1225" s="371">
        <f t="shared" si="356"/>
        <v>66.571794527245189</v>
      </c>
      <c r="Q1225" s="371">
        <f t="shared" si="357"/>
        <v>-91.718215396060927</v>
      </c>
      <c r="R1225" s="12">
        <f t="shared" si="358"/>
        <v>88.281784603939073</v>
      </c>
      <c r="S1225" s="57">
        <f t="shared" si="359"/>
        <v>8.8172464456596517E-2</v>
      </c>
      <c r="T1225" s="12">
        <f t="shared" si="342"/>
        <v>66.571794527245189</v>
      </c>
    </row>
    <row r="1226" spans="1:20" x14ac:dyDescent="0.25">
      <c r="A1226" s="57">
        <f t="shared" si="343"/>
        <v>556.10914811755322</v>
      </c>
      <c r="B1226" s="12">
        <f t="shared" si="360"/>
        <v>88.507519821531588</v>
      </c>
      <c r="C1226" s="57" t="str">
        <f t="shared" si="344"/>
        <v>-63.895972830911-2121.98812298172i</v>
      </c>
      <c r="D1226" s="57" t="str">
        <f t="shared" si="345"/>
        <v>3.89999969847409-359.642713537193i</v>
      </c>
      <c r="E1226" s="57" t="str">
        <f t="shared" si="346"/>
        <v>162.449779405679-0.247848169161443i</v>
      </c>
      <c r="F1226" s="57" t="str">
        <f t="shared" si="347"/>
        <v>3.83983966473602-750.004217388719i</v>
      </c>
      <c r="G1226" s="57" t="str">
        <f t="shared" si="348"/>
        <v>0.999999954398145-0.00021354590313905i</v>
      </c>
      <c r="H1226" s="57" t="str">
        <f t="shared" si="349"/>
        <v>165.016202139954+6.33142355513982i</v>
      </c>
      <c r="I1226" s="57" t="str">
        <f t="shared" si="350"/>
        <v>15.1834954470946-349.071565521217i</v>
      </c>
      <c r="K1226" s="57" t="str">
        <f t="shared" si="351"/>
        <v>0.0726132350315449-0.00286391592648872i</v>
      </c>
      <c r="L1226" s="57" t="str">
        <f t="shared" si="352"/>
        <v>0.000125-5.66900424218848i</v>
      </c>
      <c r="M1226" s="57" t="str">
        <f t="shared" si="353"/>
        <v>0.0015-2.73283912708539i</v>
      </c>
      <c r="N1226" s="57">
        <f t="shared" si="354"/>
        <v>88.27526663677618</v>
      </c>
      <c r="O1226" s="57">
        <f t="shared" si="355"/>
        <v>66.53879491645236</v>
      </c>
      <c r="P1226" s="371">
        <f t="shared" si="356"/>
        <v>66.53879491645236</v>
      </c>
      <c r="Q1226" s="371">
        <f t="shared" si="357"/>
        <v>-91.72473336322382</v>
      </c>
      <c r="R1226" s="12">
        <f t="shared" si="358"/>
        <v>88.27526663677618</v>
      </c>
      <c r="S1226" s="57">
        <f t="shared" si="359"/>
        <v>8.8507519821531586E-2</v>
      </c>
      <c r="T1226" s="12">
        <f t="shared" si="342"/>
        <v>66.53879491645236</v>
      </c>
    </row>
    <row r="1227" spans="1:20" x14ac:dyDescent="0.25">
      <c r="A1227" s="57">
        <f t="shared" si="343"/>
        <v>558.22236288040006</v>
      </c>
      <c r="B1227" s="12">
        <f t="shared" si="360"/>
        <v>88.843848396853417</v>
      </c>
      <c r="C1227" s="57" t="str">
        <f t="shared" si="344"/>
        <v>-63.8950660063045-2113.93413153107i</v>
      </c>
      <c r="D1227" s="57" t="str">
        <f t="shared" si="345"/>
        <v>3.89999969617812-358.281253032863i</v>
      </c>
      <c r="E1227" s="57" t="str">
        <f t="shared" si="346"/>
        <v>162.449629266717-0.248783012755435i</v>
      </c>
      <c r="F1227" s="57" t="str">
        <f t="shared" si="347"/>
        <v>3.8398396634027-747.164996645171i</v>
      </c>
      <c r="G1227" s="57" t="str">
        <f t="shared" si="348"/>
        <v>0.999999954050913-0.000214357377496548i</v>
      </c>
      <c r="H1227" s="57" t="str">
        <f t="shared" si="349"/>
        <v>165.016325518206+6.35548484520545i</v>
      </c>
      <c r="I1227" s="57" t="str">
        <f t="shared" si="350"/>
        <v>15.1835008582754-347.749857760585i</v>
      </c>
      <c r="K1227" s="57" t="str">
        <f t="shared" si="351"/>
        <v>0.0726123680835042-0.00287476415366612i</v>
      </c>
      <c r="L1227" s="57" t="str">
        <f t="shared" si="352"/>
        <v>0.000125-5.64754357659741i</v>
      </c>
      <c r="M1227" s="57" t="str">
        <f t="shared" si="353"/>
        <v>0.0015-2.72249365121079i</v>
      </c>
      <c r="N1227" s="57">
        <f t="shared" si="354"/>
        <v>88.268724029896177</v>
      </c>
      <c r="O1227" s="57">
        <f t="shared" si="355"/>
        <v>66.505794881749722</v>
      </c>
      <c r="P1227" s="371">
        <f t="shared" si="356"/>
        <v>66.505794881749722</v>
      </c>
      <c r="Q1227" s="371">
        <f t="shared" si="357"/>
        <v>-91.731275970103823</v>
      </c>
      <c r="R1227" s="12">
        <f t="shared" si="358"/>
        <v>88.268724029896177</v>
      </c>
      <c r="S1227" s="57">
        <f t="shared" si="359"/>
        <v>8.8843848396853414E-2</v>
      </c>
      <c r="T1227" s="12">
        <f t="shared" si="342"/>
        <v>66.505794881749722</v>
      </c>
    </row>
    <row r="1228" spans="1:20" x14ac:dyDescent="0.25">
      <c r="A1228" s="57">
        <f t="shared" si="343"/>
        <v>560.34360785934552</v>
      </c>
      <c r="B1228" s="12">
        <f t="shared" si="360"/>
        <v>89.181455020761462</v>
      </c>
      <c r="C1228" s="57" t="str">
        <f t="shared" si="344"/>
        <v>-63.8941523025675-2105.91055032822i</v>
      </c>
      <c r="D1228" s="57" t="str">
        <f t="shared" si="345"/>
        <v>3.89999969386468-356.924946524641i</v>
      </c>
      <c r="E1228" s="57" t="str">
        <f t="shared" si="346"/>
        <v>162.449477989167-0.24972132908785i</v>
      </c>
      <c r="F1228" s="57" t="str">
        <f t="shared" si="347"/>
        <v>3.83983966205923-744.336524120941i</v>
      </c>
      <c r="G1228" s="57" t="str">
        <f t="shared" si="348"/>
        <v>0.999999953701036-0.000215171935455751i</v>
      </c>
      <c r="H1228" s="57" t="str">
        <f t="shared" si="349"/>
        <v>165.016449836035+6.37963758969431i</v>
      </c>
      <c r="I1228" s="57" t="str">
        <f t="shared" si="350"/>
        <v>15.183506310663-346.433152498353i</v>
      </c>
      <c r="K1228" s="57" t="str">
        <f t="shared" si="351"/>
        <v>0.0726114945552807-0.00288565320840387i</v>
      </c>
      <c r="L1228" s="57" t="str">
        <f t="shared" si="352"/>
        <v>0.000125-5.62616415281672i</v>
      </c>
      <c r="M1228" s="57" t="str">
        <f t="shared" si="353"/>
        <v>0.0015-2.71218733932137i</v>
      </c>
      <c r="N1228" s="57">
        <f t="shared" si="354"/>
        <v>88.262156691135544</v>
      </c>
      <c r="O1228" s="57">
        <f t="shared" si="355"/>
        <v>66.472794419922749</v>
      </c>
      <c r="P1228" s="371">
        <f t="shared" si="356"/>
        <v>66.472794419922749</v>
      </c>
      <c r="Q1228" s="371">
        <f t="shared" si="357"/>
        <v>-91.737843308864456</v>
      </c>
      <c r="R1228" s="12">
        <f t="shared" si="358"/>
        <v>88.262156691135544</v>
      </c>
      <c r="S1228" s="57">
        <f t="shared" si="359"/>
        <v>8.9181455020761455E-2</v>
      </c>
      <c r="T1228" s="12">
        <f t="shared" si="342"/>
        <v>66.472794419922749</v>
      </c>
    </row>
    <row r="1229" spans="1:20" x14ac:dyDescent="0.25">
      <c r="A1229" s="57">
        <f t="shared" si="343"/>
        <v>562.47291356921107</v>
      </c>
      <c r="B1229" s="12">
        <f t="shared" si="360"/>
        <v>89.52034454984036</v>
      </c>
      <c r="C1229" s="57" t="str">
        <f t="shared" si="344"/>
        <v>-63.8932316677108-2097.91726395802i</v>
      </c>
      <c r="D1229" s="57" t="str">
        <f t="shared" si="345"/>
        <v>3.89999969153363-355.573774501605i</v>
      </c>
      <c r="E1229" s="57" t="str">
        <f t="shared" si="346"/>
        <v>162.449325564429-0.250663130447151i</v>
      </c>
      <c r="F1229" s="57" t="str">
        <f t="shared" si="347"/>
        <v>3.83983966070553-741.518759127503i</v>
      </c>
      <c r="G1229" s="57" t="str">
        <f t="shared" si="348"/>
        <v>0.999999953348495-0.000215989588734337i</v>
      </c>
      <c r="H1229" s="57" t="str">
        <f t="shared" si="349"/>
        <v>165.016575100599+6.40388213637951i</v>
      </c>
      <c r="I1229" s="57" t="str">
        <f t="shared" si="350"/>
        <v>15.1835118045711-345.121430793277i</v>
      </c>
      <c r="K1229" s="57" t="str">
        <f t="shared" si="351"/>
        <v>0.0726106143970918-0.00289658324133469i</v>
      </c>
      <c r="L1229" s="57" t="str">
        <f t="shared" si="352"/>
        <v>0.000125-5.60486566329618i</v>
      </c>
      <c r="M1229" s="57" t="str">
        <f t="shared" si="353"/>
        <v>0.0015-2.70192004315737i</v>
      </c>
      <c r="N1229" s="57">
        <f t="shared" si="354"/>
        <v>88.255564527997265</v>
      </c>
      <c r="O1229" s="57">
        <f t="shared" si="355"/>
        <v>66.439793527732206</v>
      </c>
      <c r="P1229" s="371">
        <f t="shared" si="356"/>
        <v>66.439793527732206</v>
      </c>
      <c r="Q1229" s="371">
        <f t="shared" si="357"/>
        <v>-91.744435472002735</v>
      </c>
      <c r="R1229" s="12">
        <f t="shared" si="358"/>
        <v>88.255564527997265</v>
      </c>
      <c r="S1229" s="57">
        <f t="shared" si="359"/>
        <v>8.9520344549840355E-2</v>
      </c>
      <c r="T1229" s="12">
        <f t="shared" si="342"/>
        <v>66.439793527732206</v>
      </c>
    </row>
    <row r="1230" spans="1:20" x14ac:dyDescent="0.25">
      <c r="A1230" s="57">
        <f t="shared" si="343"/>
        <v>564.61031064077417</v>
      </c>
      <c r="B1230" s="12">
        <f t="shared" si="360"/>
        <v>89.860521859129761</v>
      </c>
      <c r="C1230" s="57" t="str">
        <f t="shared" si="344"/>
        <v>-63.8923040493572-2089.95415744123i</v>
      </c>
      <c r="D1230" s="57" t="str">
        <f t="shared" si="345"/>
        <v>3.89999968918485-354.227717526689i</v>
      </c>
      <c r="E1230" s="57" t="str">
        <f t="shared" si="346"/>
        <v>162.449171983838-0.251608429158364i</v>
      </c>
      <c r="F1230" s="57" t="str">
        <f t="shared" si="347"/>
        <v>3.83983965934153-738.711661130361i</v>
      </c>
      <c r="G1230" s="57" t="str">
        <f t="shared" si="348"/>
        <v>0.99999995299327-0.000216810349094511i</v>
      </c>
      <c r="H1230" s="57" t="str">
        <f t="shared" si="349"/>
        <v>165.01670131911+6.42821883435846i</v>
      </c>
      <c r="I1230" s="57" t="str">
        <f t="shared" si="350"/>
        <v>15.183517340316-343.814673775802i</v>
      </c>
      <c r="K1230" s="57" t="str">
        <f t="shared" si="351"/>
        <v>0.0726097275587816-0.00290755440361243i</v>
      </c>
      <c r="L1230" s="57" t="str">
        <f t="shared" si="352"/>
        <v>0.000125-5.5836478016499i</v>
      </c>
      <c r="M1230" s="57" t="str">
        <f t="shared" si="353"/>
        <v>0.0015-2.6916916150203i</v>
      </c>
      <c r="N1230" s="57">
        <f t="shared" si="354"/>
        <v>88.248947447649755</v>
      </c>
      <c r="O1230" s="57">
        <f t="shared" si="355"/>
        <v>66.406792201914541</v>
      </c>
      <c r="P1230" s="371">
        <f t="shared" si="356"/>
        <v>66.406792201914541</v>
      </c>
      <c r="Q1230" s="371">
        <f t="shared" si="357"/>
        <v>-91.751052552350245</v>
      </c>
      <c r="R1230" s="12">
        <f t="shared" si="358"/>
        <v>88.248947447649755</v>
      </c>
      <c r="S1230" s="57">
        <f t="shared" si="359"/>
        <v>8.9860521859129766E-2</v>
      </c>
      <c r="T1230" s="12">
        <f t="shared" si="342"/>
        <v>66.406792201914541</v>
      </c>
    </row>
    <row r="1231" spans="1:20" x14ac:dyDescent="0.25">
      <c r="A1231" s="57">
        <f t="shared" si="343"/>
        <v>566.75582982120909</v>
      </c>
      <c r="B1231" s="12">
        <f t="shared" si="360"/>
        <v>90.20199184219446</v>
      </c>
      <c r="C1231" s="57" t="str">
        <f t="shared" si="344"/>
        <v>-63.8913693947389-2082.02111623285i</v>
      </c>
      <c r="D1231" s="57" t="str">
        <f t="shared" si="345"/>
        <v>3.89999968681817-352.886756236412i</v>
      </c>
      <c r="E1231" s="57" t="str">
        <f t="shared" si="346"/>
        <v>162.449017238668-0.2525572375829i</v>
      </c>
      <c r="F1231" s="57" t="str">
        <f t="shared" si="347"/>
        <v>3.83983965796712-735.915189748467i</v>
      </c>
      <c r="G1231" s="57" t="str">
        <f t="shared" si="348"/>
        <v>0.99999995263534-0.000217634228343172i</v>
      </c>
      <c r="H1231" s="57" t="str">
        <f t="shared" si="349"/>
        <v>165.016828498831+6.45264803405806i</v>
      </c>
      <c r="I1231" s="57" t="str">
        <f t="shared" si="350"/>
        <v>15.1835229182162-342.512862647782i</v>
      </c>
      <c r="K1231" s="57" t="str">
        <f t="shared" si="351"/>
        <v>0.0726088339898171-0.00291856684691342i</v>
      </c>
      <c r="L1231" s="57" t="str">
        <f t="shared" si="352"/>
        <v>0.000125-5.56251026265186i</v>
      </c>
      <c r="M1231" s="57" t="str">
        <f t="shared" si="353"/>
        <v>0.0015-2.68150190777076i</v>
      </c>
      <c r="N1231" s="57">
        <f t="shared" si="354"/>
        <v>88.242305356925741</v>
      </c>
      <c r="O1231" s="57">
        <f t="shared" si="355"/>
        <v>66.373790439181619</v>
      </c>
      <c r="P1231" s="371">
        <f t="shared" si="356"/>
        <v>66.373790439181619</v>
      </c>
      <c r="Q1231" s="371">
        <f t="shared" si="357"/>
        <v>-91.757694643074259</v>
      </c>
      <c r="R1231" s="12">
        <f t="shared" si="358"/>
        <v>88.242305356925741</v>
      </c>
      <c r="S1231" s="57">
        <f t="shared" si="359"/>
        <v>9.0201991842194462E-2</v>
      </c>
      <c r="T1231" s="12">
        <f t="shared" si="342"/>
        <v>66.373790439181619</v>
      </c>
    </row>
    <row r="1232" spans="1:20" x14ac:dyDescent="0.25">
      <c r="A1232" s="57">
        <f t="shared" si="343"/>
        <v>568.9095019745298</v>
      </c>
      <c r="B1232" s="12">
        <f t="shared" si="360"/>
        <v>90.544759411194804</v>
      </c>
      <c r="C1232" s="57" t="str">
        <f t="shared" si="344"/>
        <v>-63.8904276506876-2074.11802622039i</v>
      </c>
      <c r="D1232" s="57" t="str">
        <f t="shared" si="345"/>
        <v>3.89999968443345-351.550871340596i</v>
      </c>
      <c r="E1232" s="57" t="str">
        <f t="shared" si="346"/>
        <v>162.448861320123-0.253509568118461i</v>
      </c>
      <c r="F1232" s="57" t="str">
        <f t="shared" si="347"/>
        <v>3.83983965658227-733.129304753642i</v>
      </c>
      <c r="G1232" s="57" t="str">
        <f t="shared" si="348"/>
        <v>0.999999952274685-0.000218461238332087i</v>
      </c>
      <c r="H1232" s="57" t="str">
        <f t="shared" si="349"/>
        <v>165.016956647087+6.47717008723974i</v>
      </c>
      <c r="I1232" s="57" t="str">
        <f t="shared" si="350"/>
        <v>15.183528538593-341.215978682237i</v>
      </c>
      <c r="K1232" s="57" t="str">
        <f t="shared" si="351"/>
        <v>0.0726079336392846-0.00292962072343781i</v>
      </c>
      <c r="L1232" s="57" t="str">
        <f t="shared" si="352"/>
        <v>0.000125-5.54145274223135i</v>
      </c>
      <c r="M1232" s="57" t="str">
        <f t="shared" si="353"/>
        <v>0.0015-2.67135077482642i</v>
      </c>
      <c r="N1232" s="57">
        <f t="shared" si="354"/>
        <v>88.235638162321251</v>
      </c>
      <c r="O1232" s="57">
        <f t="shared" si="355"/>
        <v>66.340788236220178</v>
      </c>
      <c r="P1232" s="371">
        <f t="shared" si="356"/>
        <v>66.340788236220178</v>
      </c>
      <c r="Q1232" s="371">
        <f t="shared" si="357"/>
        <v>-91.764361837678749</v>
      </c>
      <c r="R1232" s="12">
        <f t="shared" si="358"/>
        <v>88.235638162321251</v>
      </c>
      <c r="S1232" s="57">
        <f t="shared" si="359"/>
        <v>9.0544759411194803E-2</v>
      </c>
      <c r="T1232" s="12">
        <f t="shared" si="342"/>
        <v>66.340788236220178</v>
      </c>
    </row>
    <row r="1233" spans="1:20" x14ac:dyDescent="0.25">
      <c r="A1233" s="57">
        <f t="shared" si="343"/>
        <v>571.07135808203293</v>
      </c>
      <c r="B1233" s="12">
        <f t="shared" si="360"/>
        <v>90.888829496957342</v>
      </c>
      <c r="C1233" s="57" t="str">
        <f t="shared" si="344"/>
        <v>-63.8894787636422-2066.2447737224i</v>
      </c>
      <c r="D1233" s="57" t="str">
        <f t="shared" si="345"/>
        <v>3.89999968203061-350.220043622089i</v>
      </c>
      <c r="E1233" s="57" t="str">
        <f t="shared" si="346"/>
        <v>162.448704219345-0.25446543319938i</v>
      </c>
      <c r="F1233" s="57" t="str">
        <f t="shared" si="347"/>
        <v>3.83983965518687-730.353966069996i</v>
      </c>
      <c r="G1233" s="57" t="str">
        <f t="shared" si="348"/>
        <v>0.999999951911284-0.000219291390958059i</v>
      </c>
      <c r="H1233" s="57" t="str">
        <f t="shared" si="349"/>
        <v>165.017085771251+6.50178534700442i</v>
      </c>
      <c r="I1233" s="57" t="str">
        <f t="shared" si="350"/>
        <v>15.1835342017696-339.924003223045i</v>
      </c>
      <c r="K1233" s="57" t="str">
        <f t="shared" si="351"/>
        <v>0.0726070264558897-0.00294071618591112i</v>
      </c>
      <c r="L1233" s="57" t="str">
        <f t="shared" si="352"/>
        <v>0.000125-5.52047493746897i</v>
      </c>
      <c r="M1233" s="57" t="str">
        <f t="shared" si="353"/>
        <v>0.0015-2.66123807015981i</v>
      </c>
      <c r="N1233" s="57">
        <f t="shared" si="354"/>
        <v>88.228945769994453</v>
      </c>
      <c r="O1233" s="57">
        <f t="shared" si="355"/>
        <v>66.307785589692386</v>
      </c>
      <c r="P1233" s="371">
        <f t="shared" si="356"/>
        <v>66.307785589692386</v>
      </c>
      <c r="Q1233" s="371">
        <f t="shared" si="357"/>
        <v>-91.771054230005547</v>
      </c>
      <c r="R1233" s="12">
        <f t="shared" si="358"/>
        <v>88.228945769994453</v>
      </c>
      <c r="S1233" s="57">
        <f t="shared" si="359"/>
        <v>9.0888829496957341E-2</v>
      </c>
      <c r="T1233" s="12">
        <f t="shared" si="342"/>
        <v>66.307785589692386</v>
      </c>
    </row>
    <row r="1234" spans="1:20" x14ac:dyDescent="0.25">
      <c r="A1234" s="57">
        <f t="shared" si="343"/>
        <v>573.24142924274463</v>
      </c>
      <c r="B1234" s="12">
        <f t="shared" si="360"/>
        <v>91.234207049045779</v>
      </c>
      <c r="C1234" s="57" t="str">
        <f t="shared" si="344"/>
        <v>-63.8885226796371-2058.40124548669i</v>
      </c>
      <c r="D1234" s="57" t="str">
        <f t="shared" si="345"/>
        <v>3.89999967960943-348.894253936487i</v>
      </c>
      <c r="E1234" s="57" t="str">
        <f t="shared" si="346"/>
        <v>162.448545927408-0.255424845296283i</v>
      </c>
      <c r="F1234" s="57" t="str">
        <f t="shared" si="347"/>
        <v>3.83983965378084-727.589133773349i</v>
      </c>
      <c r="G1234" s="57" t="str">
        <f t="shared" si="348"/>
        <v>0.999999951545115-0.000220124698163097i</v>
      </c>
      <c r="H1234" s="57" t="str">
        <f t="shared" si="349"/>
        <v>165.017215878758+6.52649416779786i</v>
      </c>
      <c r="I1234" s="57" t="str">
        <f t="shared" si="350"/>
        <v>15.1835399080721-338.63691768471i</v>
      </c>
      <c r="K1234" s="57" t="str">
        <f t="shared" si="351"/>
        <v>0.0726061123879515-0.0029518533875855i</v>
      </c>
      <c r="L1234" s="57" t="str">
        <f t="shared" si="352"/>
        <v>0.000125-5.49957654659192i</v>
      </c>
      <c r="M1234" s="57" t="str">
        <f t="shared" si="353"/>
        <v>0.0015-2.65116364829629i</v>
      </c>
      <c r="N1234" s="57">
        <f t="shared" si="354"/>
        <v>88.222228085764641</v>
      </c>
      <c r="O1234" s="57">
        <f t="shared" si="355"/>
        <v>66.274782496235005</v>
      </c>
      <c r="P1234" s="371">
        <f t="shared" si="356"/>
        <v>66.274782496235005</v>
      </c>
      <c r="Q1234" s="371">
        <f t="shared" si="357"/>
        <v>-91.777771914235359</v>
      </c>
      <c r="R1234" s="12">
        <f t="shared" si="358"/>
        <v>88.222228085764641</v>
      </c>
      <c r="S1234" s="57">
        <f t="shared" si="359"/>
        <v>9.1234207049045779E-2</v>
      </c>
      <c r="T1234" s="12">
        <f t="shared" si="342"/>
        <v>66.274782496235005</v>
      </c>
    </row>
    <row r="1235" spans="1:20" x14ac:dyDescent="0.25">
      <c r="A1235" s="57">
        <f t="shared" si="343"/>
        <v>575.41974667386705</v>
      </c>
      <c r="B1235" s="12">
        <f t="shared" si="360"/>
        <v>91.580897035832152</v>
      </c>
      <c r="C1235" s="57" t="str">
        <f t="shared" si="344"/>
        <v>-63.8875593443012-2050.58732868871i</v>
      </c>
      <c r="D1235" s="57" t="str">
        <f t="shared" si="345"/>
        <v>3.89999967716982-347.57348321186i</v>
      </c>
      <c r="E1235" s="57" t="str">
        <f t="shared" si="346"/>
        <v>162.448386435319-0.256387816916344i</v>
      </c>
      <c r="F1235" s="57" t="str">
        <f t="shared" si="347"/>
        <v>3.83983965236411-724.834768090661i</v>
      </c>
      <c r="G1235" s="57" t="str">
        <f t="shared" si="348"/>
        <v>0.999999951176158-0.000220961171934591i</v>
      </c>
      <c r="H1235" s="57" t="str">
        <f t="shared" si="349"/>
        <v>165.017346977098+6.55129690541569i</v>
      </c>
      <c r="I1235" s="57" t="str">
        <f t="shared" si="350"/>
        <v>15.183545657829-337.354703552075i</v>
      </c>
      <c r="K1235" s="57" t="str">
        <f t="shared" si="351"/>
        <v>0.0726051913834006-0.00296303248224112i</v>
      </c>
      <c r="L1235" s="57" t="str">
        <f t="shared" si="352"/>
        <v>0.000125-5.47875726896983i</v>
      </c>
      <c r="M1235" s="57" t="str">
        <f t="shared" si="353"/>
        <v>0.0015-2.6411273643119i</v>
      </c>
      <c r="N1235" s="57">
        <f t="shared" si="354"/>
        <v>88.215485015111128</v>
      </c>
      <c r="O1235" s="57">
        <f t="shared" si="355"/>
        <v>66.241778952459271</v>
      </c>
      <c r="P1235" s="371">
        <f t="shared" si="356"/>
        <v>66.241778952459271</v>
      </c>
      <c r="Q1235" s="371">
        <f t="shared" si="357"/>
        <v>-91.784514984888872</v>
      </c>
      <c r="R1235" s="12">
        <f t="shared" si="358"/>
        <v>88.215485015111128</v>
      </c>
      <c r="S1235" s="57">
        <f t="shared" si="359"/>
        <v>9.1580897035832151E-2</v>
      </c>
      <c r="T1235" s="12">
        <f t="shared" si="342"/>
        <v>66.241778952459271</v>
      </c>
    </row>
    <row r="1236" spans="1:20" x14ac:dyDescent="0.25">
      <c r="A1236" s="57">
        <f t="shared" si="343"/>
        <v>577.60634171122786</v>
      </c>
      <c r="B1236" s="12">
        <f t="shared" si="360"/>
        <v>91.928904444568317</v>
      </c>
      <c r="C1236" s="57" t="str">
        <f t="shared" si="344"/>
        <v>-63.8865887028587-2042.80291093002i</v>
      </c>
      <c r="D1236" s="57" t="str">
        <f t="shared" si="345"/>
        <v>3.89999967471168-346.257712448477i</v>
      </c>
      <c r="E1236" s="57" t="str">
        <f t="shared" si="346"/>
        <v>162.448225734019-0.257354360603291i</v>
      </c>
      <c r="F1236" s="57" t="str">
        <f t="shared" si="347"/>
        <v>3.83983965093658-722.090829399456i</v>
      </c>
      <c r="G1236" s="57" t="str">
        <f t="shared" si="348"/>
        <v>0.999999950804392-0.000221800824305485i</v>
      </c>
      <c r="H1236" s="57" t="str">
        <f t="shared" si="349"/>
        <v>165.017479073817+6.57619391700851i</v>
      </c>
      <c r="I1236" s="57" t="str">
        <f t="shared" si="350"/>
        <v>15.1835514513711-336.077342380055i</v>
      </c>
      <c r="K1236" s="57" t="str">
        <f t="shared" si="351"/>
        <v>0.0726042633897776-0.00297425362418767i</v>
      </c>
      <c r="L1236" s="57" t="str">
        <f t="shared" si="352"/>
        <v>0.000125-5.45801680511044i</v>
      </c>
      <c r="M1236" s="57" t="str">
        <f t="shared" si="353"/>
        <v>0.0015-2.63112907383135i</v>
      </c>
      <c r="N1236" s="57">
        <f t="shared" si="354"/>
        <v>88.208716463172081</v>
      </c>
      <c r="O1236" s="57">
        <f t="shared" si="355"/>
        <v>66.208774954951068</v>
      </c>
      <c r="P1236" s="371">
        <f t="shared" si="356"/>
        <v>66.208774954951068</v>
      </c>
      <c r="Q1236" s="371">
        <f t="shared" si="357"/>
        <v>-91.791283536827919</v>
      </c>
      <c r="R1236" s="12">
        <f t="shared" si="358"/>
        <v>88.208716463172081</v>
      </c>
      <c r="S1236" s="57">
        <f t="shared" si="359"/>
        <v>9.1928904444568318E-2</v>
      </c>
      <c r="T1236" s="12">
        <f t="shared" si="342"/>
        <v>66.208774954951068</v>
      </c>
    </row>
    <row r="1237" spans="1:20" x14ac:dyDescent="0.25">
      <c r="A1237" s="57">
        <f t="shared" si="343"/>
        <v>579.80124580973052</v>
      </c>
      <c r="B1237" s="12">
        <f t="shared" si="360"/>
        <v>92.278234281457685</v>
      </c>
      <c r="C1237" s="57" t="str">
        <f t="shared" si="344"/>
        <v>-63.8856107001204-2035.04788023656i</v>
      </c>
      <c r="D1237" s="57" t="str">
        <f t="shared" si="345"/>
        <v>3.89999967223477-344.946922718536i</v>
      </c>
      <c r="E1237" s="57" t="str">
        <f t="shared" si="346"/>
        <v>162.448063814378-0.258324488937169i</v>
      </c>
      <c r="F1237" s="57" t="str">
        <f t="shared" si="347"/>
        <v>3.83983964949818-719.357278227255i</v>
      </c>
      <c r="G1237" s="57" t="str">
        <f t="shared" si="348"/>
        <v>0.999999950429795-0.000222643667354444i</v>
      </c>
      <c r="H1237" s="57" t="str">
        <f t="shared" si="349"/>
        <v>165.017612176518+6.60118556108722i</v>
      </c>
      <c r="I1237" s="57" t="str">
        <f t="shared" si="350"/>
        <v>15.1835572890318-334.80481579338i</v>
      </c>
      <c r="K1237" s="57" t="str">
        <f t="shared" si="351"/>
        <v>0.0726033283542281-0.00298551696826564i</v>
      </c>
      <c r="L1237" s="57" t="str">
        <f t="shared" si="352"/>
        <v>0.000125-5.43735485665515i</v>
      </c>
      <c r="M1237" s="57" t="str">
        <f t="shared" si="353"/>
        <v>0.0015-2.62116863302585i</v>
      </c>
      <c r="N1237" s="57">
        <f t="shared" si="354"/>
        <v>88.201922334743543</v>
      </c>
      <c r="O1237" s="57">
        <f t="shared" si="355"/>
        <v>66.175770500270261</v>
      </c>
      <c r="P1237" s="371">
        <f t="shared" si="356"/>
        <v>66.175770500270261</v>
      </c>
      <c r="Q1237" s="371">
        <f t="shared" si="357"/>
        <v>-91.798077665256457</v>
      </c>
      <c r="R1237" s="12">
        <f t="shared" si="358"/>
        <v>88.201922334743543</v>
      </c>
      <c r="S1237" s="57">
        <f t="shared" si="359"/>
        <v>9.2278234281457691E-2</v>
      </c>
      <c r="T1237" s="12">
        <f t="shared" si="342"/>
        <v>66.175770500270261</v>
      </c>
    </row>
    <row r="1238" spans="1:20" x14ac:dyDescent="0.25">
      <c r="A1238" s="57">
        <f t="shared" si="343"/>
        <v>582.00449054380749</v>
      </c>
      <c r="B1238" s="12">
        <f t="shared" si="360"/>
        <v>92.628891571727223</v>
      </c>
      <c r="C1238" s="57" t="str">
        <f t="shared" si="344"/>
        <v>-63.8846252804872-2027.32212505716i</v>
      </c>
      <c r="D1238" s="57" t="str">
        <f t="shared" si="345"/>
        <v>3.89999966973905-343.641095165885i</v>
      </c>
      <c r="E1238" s="57" t="str">
        <f t="shared" si="346"/>
        <v>162.447900667203-0.259298214534818i</v>
      </c>
      <c r="F1238" s="57" t="str">
        <f t="shared" si="347"/>
        <v>3.83983964804885-716.634075251009i</v>
      </c>
      <c r="G1238" s="57" t="str">
        <f t="shared" si="348"/>
        <v>0.999999950052346-0.000223489713206034i</v>
      </c>
      <c r="H1238" s="57" t="str">
        <f t="shared" si="349"/>
        <v>165.017746292865+6.62627219752814i</v>
      </c>
      <c r="I1238" s="57" t="str">
        <f t="shared" si="350"/>
        <v>15.1835631711474-333.53710548633i</v>
      </c>
      <c r="K1238" s="57" t="str">
        <f t="shared" si="351"/>
        <v>0.0726023862235009-0.00299682266984776i</v>
      </c>
      <c r="L1238" s="57" t="str">
        <f t="shared" si="352"/>
        <v>0.000125-5.4167711263749i</v>
      </c>
      <c r="M1238" s="57" t="str">
        <f t="shared" si="353"/>
        <v>0.0015-2.61124589861113i</v>
      </c>
      <c r="N1238" s="57">
        <f t="shared" si="354"/>
        <v>88.195102534278263</v>
      </c>
      <c r="O1238" s="57">
        <f t="shared" si="355"/>
        <v>66.142765584951036</v>
      </c>
      <c r="P1238" s="371">
        <f t="shared" si="356"/>
        <v>66.142765584951036</v>
      </c>
      <c r="Q1238" s="371">
        <f t="shared" si="357"/>
        <v>-91.804897465721737</v>
      </c>
      <c r="R1238" s="12">
        <f t="shared" si="358"/>
        <v>88.195102534278263</v>
      </c>
      <c r="S1238" s="57">
        <f t="shared" si="359"/>
        <v>9.2628891571727226E-2</v>
      </c>
      <c r="T1238" s="12">
        <f t="shared" si="342"/>
        <v>66.142765584951036</v>
      </c>
    </row>
    <row r="1239" spans="1:20" x14ac:dyDescent="0.25">
      <c r="A1239" s="57">
        <f t="shared" si="343"/>
        <v>584.21610760787405</v>
      </c>
      <c r="B1239" s="12">
        <f t="shared" si="360"/>
        <v>92.980881359699794</v>
      </c>
      <c r="C1239" s="57" t="str">
        <f t="shared" si="344"/>
        <v>-63.8836323879411-2019.62553426182i</v>
      </c>
      <c r="D1239" s="57" t="str">
        <f t="shared" si="345"/>
        <v>3.89999966722428-342.340211005756i</v>
      </c>
      <c r="E1239" s="57" t="str">
        <f t="shared" si="346"/>
        <v>162.447736283227-0.26027555004938i</v>
      </c>
      <c r="F1239" s="57" t="str">
        <f t="shared" si="347"/>
        <v>3.83983964658847-713.921181296525i</v>
      </c>
      <c r="G1239" s="57" t="str">
        <f t="shared" si="348"/>
        <v>0.999999949672022-0.000224338974030897i</v>
      </c>
      <c r="H1239" s="57" t="str">
        <f t="shared" si="349"/>
        <v>165.017881430578+6.65145418757822i</v>
      </c>
      <c r="I1239" s="57" t="str">
        <f t="shared" si="350"/>
        <v>15.1835690980563-332.274193222464i</v>
      </c>
      <c r="K1239" s="57" t="str">
        <f t="shared" si="351"/>
        <v>0.0726014369439459-0.00300817088484043i</v>
      </c>
      <c r="L1239" s="57" t="str">
        <f t="shared" si="352"/>
        <v>0.000125-5.39626531816587i</v>
      </c>
      <c r="M1239" s="57" t="str">
        <f t="shared" si="353"/>
        <v>0.0015-2.60136072784531i</v>
      </c>
      <c r="N1239" s="57">
        <f t="shared" si="354"/>
        <v>88.188256965884676</v>
      </c>
      <c r="O1239" s="57">
        <f t="shared" si="355"/>
        <v>66.109760205501175</v>
      </c>
      <c r="P1239" s="371">
        <f t="shared" si="356"/>
        <v>66.109760205501175</v>
      </c>
      <c r="Q1239" s="371">
        <f t="shared" si="357"/>
        <v>-91.811743034115324</v>
      </c>
      <c r="R1239" s="12">
        <f t="shared" si="358"/>
        <v>88.188256965884676</v>
      </c>
      <c r="S1239" s="57">
        <f t="shared" si="359"/>
        <v>9.2980881359699799E-2</v>
      </c>
      <c r="T1239" s="12">
        <f t="shared" si="342"/>
        <v>66.109760205501175</v>
      </c>
    </row>
    <row r="1240" spans="1:20" x14ac:dyDescent="0.25">
      <c r="A1240" s="57">
        <f t="shared" si="343"/>
        <v>586.43612881678393</v>
      </c>
      <c r="B1240" s="12">
        <f t="shared" si="360"/>
        <v>93.334208708866655</v>
      </c>
      <c r="C1240" s="57" t="str">
        <f t="shared" si="344"/>
        <v>-63.8826319660438-2011.95799714018i</v>
      </c>
      <c r="D1240" s="57" t="str">
        <f t="shared" si="345"/>
        <v>3.89999966469038-341.044251524494i</v>
      </c>
      <c r="E1240" s="57" t="str">
        <f t="shared" si="346"/>
        <v>162.447570653117-0.261256508170668i</v>
      </c>
      <c r="F1240" s="57" t="str">
        <f t="shared" si="347"/>
        <v>3.83983964511695-711.218557337915i</v>
      </c>
      <c r="G1240" s="57" t="str">
        <f t="shared" si="348"/>
        <v>0.999999949288803-0.000225191462045916i</v>
      </c>
      <c r="H1240" s="57" t="str">
        <f t="shared" si="349"/>
        <v>165.018017597436+6.67673189386024i</v>
      </c>
      <c r="I1240" s="57" t="str">
        <f t="shared" si="350"/>
        <v>15.1835750700995-331.016060834365i</v>
      </c>
      <c r="K1240" s="57" t="str">
        <f t="shared" si="351"/>
        <v>0.0726004804615087-0.00301956176968493i</v>
      </c>
      <c r="L1240" s="57" t="str">
        <f t="shared" si="352"/>
        <v>0.000125-5.3758371370451i</v>
      </c>
      <c r="M1240" s="57" t="str">
        <f t="shared" si="353"/>
        <v>0.0015-2.59151297852691i</v>
      </c>
      <c r="N1240" s="57">
        <f t="shared" si="354"/>
        <v>88.181385533325724</v>
      </c>
      <c r="O1240" s="57">
        <f t="shared" si="355"/>
        <v>66.076754358402184</v>
      </c>
      <c r="P1240" s="371">
        <f t="shared" si="356"/>
        <v>66.076754358402184</v>
      </c>
      <c r="Q1240" s="371">
        <f t="shared" si="357"/>
        <v>-91.818614466674276</v>
      </c>
      <c r="R1240" s="12">
        <f t="shared" si="358"/>
        <v>88.181385533325724</v>
      </c>
      <c r="S1240" s="57">
        <f t="shared" si="359"/>
        <v>9.3334208708866648E-2</v>
      </c>
      <c r="T1240" s="12">
        <f t="shared" si="342"/>
        <v>66.076754358402184</v>
      </c>
    </row>
    <row r="1241" spans="1:20" x14ac:dyDescent="0.25">
      <c r="A1241" s="57">
        <f t="shared" si="343"/>
        <v>588.66458610628774</v>
      </c>
      <c r="B1241" s="12">
        <f t="shared" si="360"/>
        <v>93.688878701960348</v>
      </c>
      <c r="C1241" s="57" t="str">
        <f t="shared" si="344"/>
        <v>-63.8816239579351-2004.31940339993i</v>
      </c>
      <c r="D1241" s="57" t="str">
        <f t="shared" si="345"/>
        <v>3.8999996621372-339.753198079288i</v>
      </c>
      <c r="E1241" s="57" t="str">
        <f t="shared" si="346"/>
        <v>162.447403767467-0.262241101624886i</v>
      </c>
      <c r="F1241" s="57" t="str">
        <f t="shared" si="347"/>
        <v>3.83983964363426-708.526164497025i</v>
      </c>
      <c r="G1241" s="57" t="str">
        <f t="shared" si="348"/>
        <v>0.999999948902666-0.000226047189514406i</v>
      </c>
      <c r="H1241" s="57" t="str">
        <f t="shared" si="349"/>
        <v>165.018154801278+6.70210568037828i</v>
      </c>
      <c r="I1241" s="57" t="str">
        <f t="shared" si="350"/>
        <v>15.1835810876209-329.762690223377i</v>
      </c>
      <c r="K1241" s="57" t="str">
        <f t="shared" si="351"/>
        <v>0.0725995167217304-0.00303099548135906i</v>
      </c>
      <c r="L1241" s="57" t="str">
        <f t="shared" si="352"/>
        <v>0.000125-5.35548628914636i</v>
      </c>
      <c r="M1241" s="57" t="str">
        <f t="shared" si="353"/>
        <v>0.0015-2.58170250899274i</v>
      </c>
      <c r="N1241" s="57">
        <f t="shared" si="354"/>
        <v>88.174488140017829</v>
      </c>
      <c r="O1241" s="57">
        <f t="shared" si="355"/>
        <v>66.043748040109023</v>
      </c>
      <c r="P1241" s="371">
        <f t="shared" si="356"/>
        <v>66.043748040109023</v>
      </c>
      <c r="Q1241" s="371">
        <f t="shared" si="357"/>
        <v>-91.825511859982171</v>
      </c>
      <c r="R1241" s="12">
        <f t="shared" si="358"/>
        <v>88.174488140017829</v>
      </c>
      <c r="S1241" s="57">
        <f t="shared" si="359"/>
        <v>9.3688878701960354E-2</v>
      </c>
      <c r="T1241" s="12">
        <f t="shared" si="342"/>
        <v>66.043748040109023</v>
      </c>
    </row>
    <row r="1242" spans="1:20" x14ac:dyDescent="0.25">
      <c r="A1242" s="57">
        <f t="shared" si="343"/>
        <v>590.90151153349166</v>
      </c>
      <c r="B1242" s="12">
        <f t="shared" si="360"/>
        <v>94.044896441027802</v>
      </c>
      <c r="C1242" s="57" t="str">
        <f t="shared" si="344"/>
        <v>-63.8806083063316-1996.70964316521i</v>
      </c>
      <c r="D1242" s="57" t="str">
        <f t="shared" si="345"/>
        <v>3.89999965956453-338.467032097899i</v>
      </c>
      <c r="E1242" s="57" t="str">
        <f t="shared" si="346"/>
        <v>162.447235616806-0.263229343174967i</v>
      </c>
      <c r="F1242" s="57" t="str">
        <f t="shared" si="347"/>
        <v>3.83983964214027-705.843964042882i</v>
      </c>
      <c r="G1242" s="57" t="str">
        <f t="shared" si="348"/>
        <v>0.999999948513588-0.000226906168746276i</v>
      </c>
      <c r="H1242" s="57" t="str">
        <f t="shared" si="349"/>
        <v>165.018293050002+6.72757591252283i</v>
      </c>
      <c r="I1242" s="57" t="str">
        <f t="shared" si="350"/>
        <v>15.1835871509669-328.51406335934i</v>
      </c>
      <c r="K1242" s="57" t="str">
        <f t="shared" si="351"/>
        <v>0.0725985456697425-0.00304247217737834i</v>
      </c>
      <c r="L1242" s="57" t="str">
        <f t="shared" si="352"/>
        <v>0.000125-5.33521248171582i</v>
      </c>
      <c r="M1242" s="57" t="str">
        <f t="shared" si="353"/>
        <v>0.0015-2.5719291781159i</v>
      </c>
      <c r="N1242" s="57">
        <f t="shared" si="354"/>
        <v>88.167564689029703</v>
      </c>
      <c r="O1242" s="57">
        <f t="shared" si="355"/>
        <v>66.010741247049992</v>
      </c>
      <c r="P1242" s="371">
        <f t="shared" si="356"/>
        <v>66.010741247049992</v>
      </c>
      <c r="Q1242" s="371">
        <f t="shared" si="357"/>
        <v>-91.832435310970297</v>
      </c>
      <c r="R1242" s="12">
        <f t="shared" si="358"/>
        <v>88.167564689029703</v>
      </c>
      <c r="S1242" s="57">
        <f t="shared" si="359"/>
        <v>9.40448964410278E-2</v>
      </c>
      <c r="T1242" s="12">
        <f t="shared" si="342"/>
        <v>66.010741247049992</v>
      </c>
    </row>
    <row r="1243" spans="1:20" x14ac:dyDescent="0.25">
      <c r="A1243" s="57">
        <f t="shared" si="343"/>
        <v>593.1469372773189</v>
      </c>
      <c r="B1243" s="12">
        <f t="shared" si="360"/>
        <v>94.402267047503713</v>
      </c>
      <c r="C1243" s="57" t="str">
        <f t="shared" si="344"/>
        <v>-63.8795849535165-1989.12860697499i</v>
      </c>
      <c r="D1243" s="57" t="str">
        <f t="shared" si="345"/>
        <v>3.89999965697233-337.185735078399i</v>
      </c>
      <c r="E1243" s="57" t="str">
        <f t="shared" si="346"/>
        <v>162.447066191586-0.264221245620313i</v>
      </c>
      <c r="F1243" s="57" t="str">
        <f t="shared" si="347"/>
        <v>3.8398396406349-703.17191739113i</v>
      </c>
      <c r="G1243" s="57" t="str">
        <f t="shared" si="348"/>
        <v>0.999999948121548-0.000227768412098217i</v>
      </c>
      <c r="H1243" s="57" t="str">
        <f t="shared" si="349"/>
        <v>165.018432351567+6.75314295707606i</v>
      </c>
      <c r="I1243" s="57" t="str">
        <f t="shared" si="350"/>
        <v>15.1835932604864-327.270162280339i</v>
      </c>
      <c r="K1243" s="57" t="str">
        <f t="shared" si="351"/>
        <v>0.0725975672502651-0.00305399201579741i</v>
      </c>
      <c r="L1243" s="57" t="str">
        <f t="shared" si="352"/>
        <v>0.000125-5.31501542310801i</v>
      </c>
      <c r="M1243" s="57" t="str">
        <f t="shared" si="353"/>
        <v>0.0015-2.56219284530374i</v>
      </c>
      <c r="N1243" s="57">
        <f t="shared" si="354"/>
        <v>88.160615083081382</v>
      </c>
      <c r="O1243" s="57">
        <f t="shared" si="355"/>
        <v>65.977733975626208</v>
      </c>
      <c r="P1243" s="371">
        <f t="shared" si="356"/>
        <v>65.977733975626208</v>
      </c>
      <c r="Q1243" s="371">
        <f t="shared" si="357"/>
        <v>-91.839384916918618</v>
      </c>
      <c r="R1243" s="12">
        <f t="shared" si="358"/>
        <v>88.160615083081382</v>
      </c>
      <c r="S1243" s="57">
        <f t="shared" si="359"/>
        <v>9.4402267047503707E-2</v>
      </c>
      <c r="T1243" s="12">
        <f t="shared" si="342"/>
        <v>65.977733975626208</v>
      </c>
    </row>
    <row r="1244" spans="1:20" x14ac:dyDescent="0.25">
      <c r="A1244" s="57">
        <f t="shared" si="343"/>
        <v>595.40089563897277</v>
      </c>
      <c r="B1244" s="12">
        <f t="shared" si="360"/>
        <v>94.76099566228423</v>
      </c>
      <c r="C1244" s="57" t="str">
        <f t="shared" si="344"/>
        <v>-63.8785538413455-1981.57618578158i</v>
      </c>
      <c r="D1244" s="57" t="str">
        <f t="shared" si="345"/>
        <v>3.89999965436037-335.909288588899i</v>
      </c>
      <c r="E1244" s="57" t="str">
        <f t="shared" si="346"/>
        <v>162.446895482192-0.265216821797046i</v>
      </c>
      <c r="F1244" s="57" t="str">
        <f t="shared" si="347"/>
        <v>3.83983963911806-700.509986103482i</v>
      </c>
      <c r="G1244" s="57" t="str">
        <f t="shared" si="348"/>
        <v>0.999999947726523-0.000228633931973875i</v>
      </c>
      <c r="H1244" s="57" t="str">
        <f t="shared" si="349"/>
        <v>165.018572713992+6.77880718221722i</v>
      </c>
      <c r="I1244" s="57" t="str">
        <f t="shared" si="350"/>
        <v>15.1835994165311-326.030969092437i</v>
      </c>
      <c r="K1244" s="57" t="str">
        <f t="shared" si="351"/>
        <v>0.0725965814076032-0.00306555515521145i</v>
      </c>
      <c r="L1244" s="57" t="str">
        <f t="shared" si="352"/>
        <v>0.000125-5.29489482278145i</v>
      </c>
      <c r="M1244" s="57" t="str">
        <f t="shared" si="353"/>
        <v>0.0015-2.55249337049586i</v>
      </c>
      <c r="N1244" s="57">
        <f t="shared" si="354"/>
        <v>88.153639224542928</v>
      </c>
      <c r="O1244" s="57">
        <f t="shared" si="355"/>
        <v>65.944726222211841</v>
      </c>
      <c r="P1244" s="371">
        <f t="shared" si="356"/>
        <v>65.944726222211841</v>
      </c>
      <c r="Q1244" s="371">
        <f t="shared" si="357"/>
        <v>-91.846360775457072</v>
      </c>
      <c r="R1244" s="12">
        <f t="shared" si="358"/>
        <v>88.153639224542928</v>
      </c>
      <c r="S1244" s="57">
        <f t="shared" si="359"/>
        <v>9.4760995662284228E-2</v>
      </c>
      <c r="T1244" s="12">
        <f t="shared" si="342"/>
        <v>65.944726222211841</v>
      </c>
    </row>
    <row r="1245" spans="1:20" x14ac:dyDescent="0.25">
      <c r="A1245" s="57">
        <f t="shared" si="343"/>
        <v>597.66341904240085</v>
      </c>
      <c r="B1245" s="12">
        <f t="shared" si="360"/>
        <v>95.12108744580091</v>
      </c>
      <c r="C1245" s="57" t="str">
        <f t="shared" si="344"/>
        <v>-63.8775149112356-1974.05227094903i</v>
      </c>
      <c r="D1245" s="57" t="str">
        <f t="shared" si="345"/>
        <v>3.8999996517285-334.637674267288i</v>
      </c>
      <c r="E1245" s="57" t="str">
        <f t="shared" si="346"/>
        <v>162.446723478937-0.266216084577529i</v>
      </c>
      <c r="F1245" s="57" t="str">
        <f t="shared" si="347"/>
        <v>3.83983963758967-697.858131887162i</v>
      </c>
      <c r="G1245" s="57" t="str">
        <f t="shared" si="348"/>
        <v>0.999999947328489-0.000229502740824025i</v>
      </c>
      <c r="H1245" s="57" t="str">
        <f t="shared" si="349"/>
        <v>165.018714145357+6.80456895752809i</v>
      </c>
      <c r="I1245" s="57" t="str">
        <f t="shared" si="350"/>
        <v>15.1836056194553-324.796465969424i</v>
      </c>
      <c r="K1245" s="57" t="str">
        <f t="shared" si="351"/>
        <v>0.0725955880856443-0.00307716175475757i</v>
      </c>
      <c r="L1245" s="57" t="str">
        <f t="shared" si="352"/>
        <v>0.000125-5.27485039129452i</v>
      </c>
      <c r="M1245" s="57" t="str">
        <f t="shared" si="353"/>
        <v>0.0015-2.54283061416204i</v>
      </c>
      <c r="N1245" s="57">
        <f t="shared" si="354"/>
        <v>88.146637015433598</v>
      </c>
      <c r="O1245" s="57">
        <f t="shared" si="355"/>
        <v>65.911717983153778</v>
      </c>
      <c r="P1245" s="371">
        <f t="shared" si="356"/>
        <v>65.911717983153778</v>
      </c>
      <c r="Q1245" s="371">
        <f t="shared" si="357"/>
        <v>-91.853362984566402</v>
      </c>
      <c r="R1245" s="12">
        <f t="shared" si="358"/>
        <v>88.146637015433598</v>
      </c>
      <c r="S1245" s="57">
        <f t="shared" si="359"/>
        <v>9.5121087445800917E-2</v>
      </c>
      <c r="T1245" s="12">
        <f t="shared" si="342"/>
        <v>65.911717983153778</v>
      </c>
    </row>
    <row r="1246" spans="1:20" x14ac:dyDescent="0.25">
      <c r="A1246" s="57">
        <f t="shared" si="343"/>
        <v>599.93454003476199</v>
      </c>
      <c r="B1246" s="12">
        <f t="shared" si="360"/>
        <v>95.482547578094952</v>
      </c>
      <c r="C1246" s="57" t="str">
        <f t="shared" si="344"/>
        <v>-63.876468104165-1966.55675425147i</v>
      </c>
      <c r="D1246" s="57" t="str">
        <f t="shared" si="345"/>
        <v>3.8999996490766-333.370873820967i</v>
      </c>
      <c r="E1246" s="57" t="str">
        <f t="shared" si="346"/>
        <v>162.446550172057-0.267219046870993i</v>
      </c>
      <c r="F1246" s="57" t="str">
        <f t="shared" si="347"/>
        <v>3.83983963604966-695.216316594357i</v>
      </c>
      <c r="G1246" s="57" t="str">
        <f t="shared" si="348"/>
        <v>0.999999946927425-0.000230374851146762i</v>
      </c>
      <c r="H1246" s="57" t="str">
        <f t="shared" si="349"/>
        <v>165.018856653805+6.83042865399811i</v>
      </c>
      <c r="I1246" s="57" t="str">
        <f t="shared" si="350"/>
        <v>15.183611869616-323.56663515256i</v>
      </c>
      <c r="K1246" s="57" t="str">
        <f t="shared" si="351"/>
        <v>0.0725945872278541-0.00308881197411606i</v>
      </c>
      <c r="L1246" s="57" t="str">
        <f t="shared" si="352"/>
        <v>0.000125-5.2548818403014i</v>
      </c>
      <c r="M1246" s="57" t="str">
        <f t="shared" si="353"/>
        <v>0.0015-2.53320443730031i</v>
      </c>
      <c r="N1246" s="57">
        <f t="shared" si="354"/>
        <v>88.139608357420485</v>
      </c>
      <c r="O1246" s="57">
        <f t="shared" si="355"/>
        <v>65.878709254770939</v>
      </c>
      <c r="P1246" s="371">
        <f t="shared" si="356"/>
        <v>65.878709254770939</v>
      </c>
      <c r="Q1246" s="371">
        <f t="shared" si="357"/>
        <v>-91.860391642579515</v>
      </c>
      <c r="R1246" s="12">
        <f t="shared" si="358"/>
        <v>88.139608357420485</v>
      </c>
      <c r="S1246" s="57">
        <f t="shared" si="359"/>
        <v>9.5482547578094948E-2</v>
      </c>
      <c r="T1246" s="12">
        <f t="shared" si="342"/>
        <v>65.878709254770939</v>
      </c>
    </row>
    <row r="1247" spans="1:20" x14ac:dyDescent="0.25">
      <c r="A1247" s="57">
        <f t="shared" si="343"/>
        <v>602.21429128689408</v>
      </c>
      <c r="B1247" s="12">
        <f t="shared" si="360"/>
        <v>95.84538125889172</v>
      </c>
      <c r="C1247" s="57" t="str">
        <f t="shared" si="344"/>
        <v>-63.8754133606755-1959.08952787175i</v>
      </c>
      <c r="D1247" s="57" t="str">
        <f t="shared" si="345"/>
        <v>3.89999964640454-332.108869026588i</v>
      </c>
      <c r="E1247" s="57" t="str">
        <f t="shared" si="346"/>
        <v>162.446375551721-0.268225721623118i</v>
      </c>
      <c r="F1247" s="57" t="str">
        <f t="shared" si="347"/>
        <v>3.83983963449791-692.584502221667i</v>
      </c>
      <c r="G1247" s="57" t="str">
        <f t="shared" si="348"/>
        <v>0.999999946523307-0.000231250275487666i</v>
      </c>
      <c r="H1247" s="57" t="str">
        <f t="shared" si="349"/>
        <v>165.019000247537+6.85638664403007i</v>
      </c>
      <c r="I1247" s="57" t="str">
        <f t="shared" si="350"/>
        <v>15.1836181673731-322.341458950308i</v>
      </c>
      <c r="K1247" s="57" t="str">
        <f t="shared" si="351"/>
        <v>0.0725935787772753-0.00310050597351201i</v>
      </c>
      <c r="L1247" s="57" t="str">
        <f t="shared" si="352"/>
        <v>0.000125-5.2349888825477i</v>
      </c>
      <c r="M1247" s="57" t="str">
        <f t="shared" si="353"/>
        <v>0.0015-2.52361470143485i</v>
      </c>
      <c r="N1247" s="57">
        <f t="shared" si="354"/>
        <v>88.132553151817461</v>
      </c>
      <c r="O1247" s="57">
        <f t="shared" si="355"/>
        <v>65.845700033355001</v>
      </c>
      <c r="P1247" s="371">
        <f t="shared" si="356"/>
        <v>65.845700033355001</v>
      </c>
      <c r="Q1247" s="371">
        <f t="shared" si="357"/>
        <v>-91.867446848182539</v>
      </c>
      <c r="R1247" s="12">
        <f t="shared" si="358"/>
        <v>88.132553151817461</v>
      </c>
      <c r="S1247" s="57">
        <f t="shared" si="359"/>
        <v>9.5845381258891721E-2</v>
      </c>
      <c r="T1247" s="12">
        <f t="shared" si="342"/>
        <v>65.845700033355001</v>
      </c>
    </row>
    <row r="1248" spans="1:20" x14ac:dyDescent="0.25">
      <c r="A1248" s="57">
        <f t="shared" si="343"/>
        <v>604.5027055937843</v>
      </c>
      <c r="B1248" s="12">
        <f t="shared" si="360"/>
        <v>96.209593707675509</v>
      </c>
      <c r="C1248" s="57" t="str">
        <f t="shared" si="344"/>
        <v>-63.8743506208559-1951.65048439969i</v>
      </c>
      <c r="D1248" s="57" t="str">
        <f t="shared" si="345"/>
        <v>3.89999964371211-330.851641729786i</v>
      </c>
      <c r="E1248" s="57" t="str">
        <f t="shared" si="346"/>
        <v>162.44619960802-0.269236121816121i</v>
      </c>
      <c r="F1248" s="57" t="str">
        <f t="shared" si="347"/>
        <v>3.83983963293435-689.962650909559i</v>
      </c>
      <c r="G1248" s="57" t="str">
        <f t="shared" si="348"/>
        <v>0.999999946116112-0.000232129026439998i</v>
      </c>
      <c r="H1248" s="57" t="str">
        <f t="shared" si="349"/>
        <v>165.019144934822+6.88244330144513i</v>
      </c>
      <c r="I1248" s="57" t="str">
        <f t="shared" si="350"/>
        <v>15.1836245130889-321.120919738104i</v>
      </c>
      <c r="K1248" s="57" t="str">
        <f t="shared" si="351"/>
        <v>0.0725925626765222-0.00311224391371631i</v>
      </c>
      <c r="L1248" s="57" t="str">
        <f t="shared" si="352"/>
        <v>0.000125-5.21517123186662i</v>
      </c>
      <c r="M1248" s="57" t="str">
        <f t="shared" si="353"/>
        <v>0.0015-2.51406126861412i</v>
      </c>
      <c r="N1248" s="57">
        <f t="shared" si="354"/>
        <v>88.125471299584277</v>
      </c>
      <c r="O1248" s="57">
        <f t="shared" si="355"/>
        <v>65.81269031516922</v>
      </c>
      <c r="P1248" s="371">
        <f t="shared" si="356"/>
        <v>65.81269031516922</v>
      </c>
      <c r="Q1248" s="371">
        <f t="shared" si="357"/>
        <v>-91.874528700415723</v>
      </c>
      <c r="R1248" s="12">
        <f t="shared" si="358"/>
        <v>88.125471299584277</v>
      </c>
      <c r="S1248" s="57">
        <f t="shared" si="359"/>
        <v>9.6209593707675511E-2</v>
      </c>
      <c r="T1248" s="12">
        <f t="shared" si="342"/>
        <v>65.81269031516922</v>
      </c>
    </row>
    <row r="1249" spans="1:20" x14ac:dyDescent="0.25">
      <c r="A1249" s="57">
        <f t="shared" si="343"/>
        <v>606.79981587504074</v>
      </c>
      <c r="B1249" s="12">
        <f t="shared" si="360"/>
        <v>96.575190163764674</v>
      </c>
      <c r="C1249" s="57" t="str">
        <f t="shared" si="344"/>
        <v>-63.8732798243563-1944.23951683071i</v>
      </c>
      <c r="D1249" s="57" t="str">
        <f t="shared" si="345"/>
        <v>3.89999964099916-329.599173844925i</v>
      </c>
      <c r="E1249" s="57" t="str">
        <f t="shared" si="346"/>
        <v>162.446022330976-0.270250260468893i</v>
      </c>
      <c r="F1249" s="57" t="str">
        <f t="shared" si="347"/>
        <v>3.83983963135886-687.350724941821i</v>
      </c>
      <c r="G1249" s="57" t="str">
        <f t="shared" si="348"/>
        <v>0.999999945705817-0.000233011116644867i</v>
      </c>
      <c r="H1249" s="57" t="str">
        <f t="shared" si="349"/>
        <v>165.019290723987+6.9085990014887i</v>
      </c>
      <c r="I1249" s="57" t="str">
        <f t="shared" si="350"/>
        <v>15.1836309071288-319.904999958074i</v>
      </c>
      <c r="K1249" s="57" t="str">
        <f t="shared" si="351"/>
        <v>0.0725915388677795-0.00312402595604742i</v>
      </c>
      <c r="L1249" s="57" t="str">
        <f t="shared" si="352"/>
        <v>0.000125-5.19542860317454i</v>
      </c>
      <c r="M1249" s="57" t="str">
        <f t="shared" si="353"/>
        <v>0.0015-2.50454400140876i</v>
      </c>
      <c r="N1249" s="57">
        <f t="shared" si="354"/>
        <v>88.118362701325083</v>
      </c>
      <c r="O1249" s="57">
        <f t="shared" si="355"/>
        <v>65.779680096449084</v>
      </c>
      <c r="P1249" s="371">
        <f t="shared" si="356"/>
        <v>65.779680096449084</v>
      </c>
      <c r="Q1249" s="371">
        <f t="shared" si="357"/>
        <v>-91.881637298674917</v>
      </c>
      <c r="R1249" s="12">
        <f t="shared" si="358"/>
        <v>88.118362701325083</v>
      </c>
      <c r="S1249" s="57">
        <f t="shared" si="359"/>
        <v>9.6575190163764674E-2</v>
      </c>
      <c r="T1249" s="12">
        <f t="shared" si="342"/>
        <v>65.779680096449084</v>
      </c>
    </row>
    <row r="1250" spans="1:20" x14ac:dyDescent="0.25">
      <c r="A1250" s="57">
        <f t="shared" si="343"/>
        <v>609.10565517536588</v>
      </c>
      <c r="B1250" s="12">
        <f t="shared" si="360"/>
        <v>96.942175886386977</v>
      </c>
      <c r="C1250" s="57" t="str">
        <f t="shared" si="344"/>
        <v>-63.8722009103649-1936.8565185641i</v>
      </c>
      <c r="D1250" s="57" t="str">
        <f t="shared" si="345"/>
        <v>3.89999963826557-328.351447354835i</v>
      </c>
      <c r="E1250" s="57" t="str">
        <f t="shared" si="346"/>
        <v>162.44584371053-0.271268150636766i</v>
      </c>
      <c r="F1250" s="57" t="str">
        <f t="shared" si="347"/>
        <v>3.8398396297714-684.748686745023i</v>
      </c>
      <c r="G1250" s="57" t="str">
        <f t="shared" si="348"/>
        <v>0.999999945292397-0.00023389655879142i</v>
      </c>
      <c r="H1250" s="57" t="str">
        <f t="shared" si="349"/>
        <v>165.019437623429+6.9348541208355i</v>
      </c>
      <c r="I1250" s="57" t="str">
        <f t="shared" si="350"/>
        <v>15.1836373498608-318.693682118812i</v>
      </c>
      <c r="K1250" s="57" t="str">
        <f t="shared" si="351"/>
        <v>0.072590507292797-0.0031358522623723i</v>
      </c>
      <c r="L1250" s="57" t="str">
        <f t="shared" si="352"/>
        <v>0.000125-5.17576071246717i</v>
      </c>
      <c r="M1250" s="57" t="str">
        <f t="shared" si="353"/>
        <v>0.0015-2.4950627629097i</v>
      </c>
      <c r="N1250" s="57">
        <f t="shared" si="354"/>
        <v>88.111227257287709</v>
      </c>
      <c r="O1250" s="57">
        <f t="shared" si="355"/>
        <v>65.746669373401161</v>
      </c>
      <c r="P1250" s="371">
        <f t="shared" si="356"/>
        <v>65.746669373401161</v>
      </c>
      <c r="Q1250" s="371">
        <f t="shared" si="357"/>
        <v>-91.888772742712291</v>
      </c>
      <c r="R1250" s="12">
        <f t="shared" si="358"/>
        <v>88.111227257287709</v>
      </c>
      <c r="S1250" s="57">
        <f t="shared" si="359"/>
        <v>9.6942175886386983E-2</v>
      </c>
      <c r="T1250" s="12">
        <f t="shared" si="342"/>
        <v>65.746669373401161</v>
      </c>
    </row>
    <row r="1251" spans="1:20" x14ac:dyDescent="0.25">
      <c r="A1251" s="57">
        <f t="shared" si="343"/>
        <v>611.42025666503218</v>
      </c>
      <c r="B1251" s="12">
        <f t="shared" si="360"/>
        <v>97.310556154755247</v>
      </c>
      <c r="C1251" s="57" t="str">
        <f t="shared" si="344"/>
        <v>-63.8711138176241-1929.5013834017i</v>
      </c>
      <c r="D1251" s="57" t="str">
        <f t="shared" si="345"/>
        <v>3.89999963551116-327.10844431055i</v>
      </c>
      <c r="E1251" s="57" t="str">
        <f t="shared" si="346"/>
        <v>162.445663736552-0.272289805411732i</v>
      </c>
      <c r="F1251" s="57" t="str">
        <f t="shared" si="347"/>
        <v>3.83983962817186-682.15649888797i</v>
      </c>
      <c r="G1251" s="57" t="str">
        <f t="shared" si="348"/>
        <v>0.999999944875829-0.000234785365617023i</v>
      </c>
      <c r="H1251" s="57" t="str">
        <f t="shared" si="349"/>
        <v>165.019585641599+6.96120903759518i</v>
      </c>
      <c r="I1251" s="57" t="str">
        <f t="shared" si="350"/>
        <v>15.1836438416557-317.486948795094i</v>
      </c>
      <c r="K1251" s="57" t="str">
        <f t="shared" si="351"/>
        <v>0.0725894678928903-0.00314772299510825i</v>
      </c>
      <c r="L1251" s="57" t="str">
        <f t="shared" si="352"/>
        <v>0.000125-5.15616727681528i</v>
      </c>
      <c r="M1251" s="57" t="str">
        <f t="shared" si="353"/>
        <v>0.0015-2.48561741672615i</v>
      </c>
      <c r="N1251" s="57">
        <f t="shared" si="354"/>
        <v>88.104064867362212</v>
      </c>
      <c r="O1251" s="57">
        <f t="shared" si="355"/>
        <v>65.713658142203926</v>
      </c>
      <c r="P1251" s="371">
        <f t="shared" si="356"/>
        <v>65.713658142203926</v>
      </c>
      <c r="Q1251" s="371">
        <f t="shared" si="357"/>
        <v>-91.895935132637788</v>
      </c>
      <c r="R1251" s="12">
        <f t="shared" si="358"/>
        <v>88.104064867362212</v>
      </c>
      <c r="S1251" s="57">
        <f t="shared" si="359"/>
        <v>9.7310556154755243E-2</v>
      </c>
      <c r="T1251" s="12">
        <f t="shared" si="342"/>
        <v>65.713658142203926</v>
      </c>
    </row>
    <row r="1252" spans="1:20" x14ac:dyDescent="0.25">
      <c r="A1252" s="57">
        <f t="shared" si="343"/>
        <v>613.74365364035941</v>
      </c>
      <c r="B1252" s="12">
        <f t="shared" si="360"/>
        <v>97.680336268143321</v>
      </c>
      <c r="C1252" s="57" t="str">
        <f t="shared" si="344"/>
        <v>-63.8700184844138-1922.17400554623i</v>
      </c>
      <c r="D1252" s="57" t="str">
        <f t="shared" si="345"/>
        <v>3.8999996327358-325.870146831055i</v>
      </c>
      <c r="E1252" s="57" t="str">
        <f t="shared" si="346"/>
        <v>162.445482398838-0.273315237922275i</v>
      </c>
      <c r="F1252" s="57" t="str">
        <f t="shared" si="347"/>
        <v>3.83983962656013-679.57412408117i</v>
      </c>
      <c r="G1252" s="57" t="str">
        <f t="shared" si="348"/>
        <v>0.999999944456089-0.000235677549907445i</v>
      </c>
      <c r="H1252" s="57" t="str">
        <f t="shared" si="349"/>
        <v>165.019734787023+6.98766413131794i</v>
      </c>
      <c r="I1252" s="57" t="str">
        <f t="shared" si="350"/>
        <v>15.1836503828872-316.284782627662i</v>
      </c>
      <c r="K1252" s="57" t="str">
        <f t="shared" si="351"/>
        <v>0.0725884206089319-0.0031596383172238i</v>
      </c>
      <c r="L1252" s="57" t="str">
        <f t="shared" si="352"/>
        <v>0.000125-5.1366480143607i</v>
      </c>
      <c r="M1252" s="57" t="str">
        <f t="shared" si="353"/>
        <v>0.0015-2.47620782698361i</v>
      </c>
      <c r="N1252" s="57">
        <f t="shared" si="354"/>
        <v>88.096875431080008</v>
      </c>
      <c r="O1252" s="57">
        <f t="shared" si="355"/>
        <v>65.680646399006832</v>
      </c>
      <c r="P1252" s="371">
        <f t="shared" si="356"/>
        <v>65.680646399006832</v>
      </c>
      <c r="Q1252" s="371">
        <f t="shared" si="357"/>
        <v>-91.903124568919992</v>
      </c>
      <c r="R1252" s="12">
        <f t="shared" si="358"/>
        <v>88.096875431080008</v>
      </c>
      <c r="S1252" s="57">
        <f t="shared" si="359"/>
        <v>9.768033626814332E-2</v>
      </c>
      <c r="T1252" s="12">
        <f t="shared" si="342"/>
        <v>65.680646399006832</v>
      </c>
    </row>
    <row r="1253" spans="1:20" x14ac:dyDescent="0.25">
      <c r="A1253" s="57">
        <f t="shared" si="343"/>
        <v>616.07587952419283</v>
      </c>
      <c r="B1253" s="12">
        <f t="shared" si="360"/>
        <v>98.051521545962274</v>
      </c>
      <c r="C1253" s="57" t="str">
        <f t="shared" si="344"/>
        <v>-63.868914848552-1914.87427959978i</v>
      </c>
      <c r="D1253" s="57" t="str">
        <f t="shared" si="345"/>
        <v>3.8999996299393-324.636537103024i</v>
      </c>
      <c r="E1253" s="57" t="str">
        <f t="shared" si="346"/>
        <v>162.445299687102-0.27434446133325i</v>
      </c>
      <c r="F1253" s="57" t="str">
        <f t="shared" si="347"/>
        <v>3.83983962493611-677.001525176293i</v>
      </c>
      <c r="G1253" s="57" t="str">
        <f t="shared" si="348"/>
        <v>0.999999944033154-0.000236573124497038i</v>
      </c>
      <c r="H1253" s="57" t="str">
        <f t="shared" si="349"/>
        <v>165.019885068284+7.01421978299993i</v>
      </c>
      <c r="I1253" s="57" t="str">
        <f t="shared" si="350"/>
        <v>15.1836569739317-315.087166322947i</v>
      </c>
      <c r="K1253" s="57" t="str">
        <f t="shared" si="351"/>
        <v>0.0725873653813536-0.00317159839224046i</v>
      </c>
      <c r="L1253" s="57" t="str">
        <f t="shared" si="352"/>
        <v>0.000125-5.11720264431231i</v>
      </c>
      <c r="M1253" s="57" t="str">
        <f t="shared" si="353"/>
        <v>0.0015-2.46683385832198i</v>
      </c>
      <c r="N1253" s="57">
        <f t="shared" si="354"/>
        <v>88.089658847612625</v>
      </c>
      <c r="O1253" s="57">
        <f t="shared" si="355"/>
        <v>65.647634139930176</v>
      </c>
      <c r="P1253" s="371">
        <f t="shared" si="356"/>
        <v>65.647634139930176</v>
      </c>
      <c r="Q1253" s="371">
        <f t="shared" si="357"/>
        <v>-91.910341152387375</v>
      </c>
      <c r="R1253" s="12">
        <f t="shared" si="358"/>
        <v>88.089658847612625</v>
      </c>
      <c r="S1253" s="57">
        <f t="shared" si="359"/>
        <v>9.8051521545962278E-2</v>
      </c>
      <c r="T1253" s="12">
        <f t="shared" si="342"/>
        <v>65.647634139930176</v>
      </c>
    </row>
    <row r="1254" spans="1:20" x14ac:dyDescent="0.25">
      <c r="A1254" s="57">
        <f t="shared" si="343"/>
        <v>618.41696786638477</v>
      </c>
      <c r="B1254" s="12">
        <f t="shared" si="360"/>
        <v>98.424117327836939</v>
      </c>
      <c r="C1254" s="57" t="str">
        <f t="shared" si="344"/>
        <v>-63.8678028473933-1907.60210056235i</v>
      </c>
      <c r="D1254" s="57" t="str">
        <f t="shared" si="345"/>
        <v>3.89999962712148-323.407597380568i</v>
      </c>
      <c r="E1254" s="57" t="str">
        <f t="shared" si="346"/>
        <v>162.445115590987-0.27537748884636i</v>
      </c>
      <c r="F1254" s="57" t="str">
        <f t="shared" si="347"/>
        <v>3.83983962329974-674.438665165643i</v>
      </c>
      <c r="G1254" s="57" t="str">
        <f t="shared" si="348"/>
        <v>0.999999943606997-0.000237472102268926i</v>
      </c>
      <c r="H1254" s="57" t="str">
        <f t="shared" si="349"/>
        <v>165.020036494036+7.04087637508867i</v>
      </c>
      <c r="I1254" s="57" t="str">
        <f t="shared" si="350"/>
        <v>15.1836636151688-313.89408265284i</v>
      </c>
      <c r="K1254" s="57" t="str">
        <f t="shared" si="351"/>
        <v>0.0725863021501384-0.00318360338423366i</v>
      </c>
      <c r="L1254" s="57" t="str">
        <f t="shared" si="352"/>
        <v>0.000125-5.09783088694194i</v>
      </c>
      <c r="M1254" s="57" t="str">
        <f t="shared" si="353"/>
        <v>0.0015-2.45749537589359i</v>
      </c>
      <c r="N1254" s="57">
        <f t="shared" si="354"/>
        <v>88.082415015770607</v>
      </c>
      <c r="O1254" s="57">
        <f t="shared" si="355"/>
        <v>65.614621361065105</v>
      </c>
      <c r="P1254" s="371">
        <f t="shared" si="356"/>
        <v>65.614621361065105</v>
      </c>
      <c r="Q1254" s="371">
        <f t="shared" si="357"/>
        <v>-91.917584984229393</v>
      </c>
      <c r="R1254" s="12">
        <f t="shared" si="358"/>
        <v>88.082415015770607</v>
      </c>
      <c r="S1254" s="57">
        <f t="shared" si="359"/>
        <v>9.8424117327836944E-2</v>
      </c>
      <c r="T1254" s="12">
        <f t="shared" si="342"/>
        <v>65.614621361065105</v>
      </c>
    </row>
    <row r="1255" spans="1:20" x14ac:dyDescent="0.25">
      <c r="A1255" s="57">
        <f t="shared" si="343"/>
        <v>620.766952344277</v>
      </c>
      <c r="B1255" s="12">
        <f t="shared" si="360"/>
        <v>98.798128973682722</v>
      </c>
      <c r="C1255" s="57" t="str">
        <f t="shared" si="344"/>
        <v>-63.8666824178248-1900.35736383034i</v>
      </c>
      <c r="D1255" s="57" t="str">
        <f t="shared" si="345"/>
        <v>3.8999996242822-322.183309984977i</v>
      </c>
      <c r="E1255" s="57" t="str">
        <f t="shared" si="346"/>
        <v>162.444930100055-0.276414333699554i</v>
      </c>
      <c r="F1255" s="57" t="str">
        <f t="shared" si="347"/>
        <v>3.83983962165091-671.885507181616i</v>
      </c>
      <c r="G1255" s="57" t="str">
        <f t="shared" si="348"/>
        <v>0.999999943177596-0.000238374496155189i</v>
      </c>
      <c r="H1255" s="57" t="str">
        <f t="shared" si="349"/>
        <v>165.020189072994+7.06763429148884i</v>
      </c>
      <c r="I1255" s="57" t="str">
        <f t="shared" si="350"/>
        <v>15.1836703069806-312.705514454427i</v>
      </c>
      <c r="K1255" s="57" t="str">
        <f t="shared" si="351"/>
        <v>0.0725852308548216-0.00319565345783456i</v>
      </c>
      <c r="L1255" s="57" t="str">
        <f t="shared" si="352"/>
        <v>0.000125-5.07853246358032i</v>
      </c>
      <c r="M1255" s="57" t="str">
        <f t="shared" si="353"/>
        <v>0.0015-2.44819224536122i</v>
      </c>
      <c r="N1255" s="57">
        <f t="shared" si="354"/>
        <v>88.075143834002404</v>
      </c>
      <c r="O1255" s="57">
        <f t="shared" si="355"/>
        <v>65.581608058473478</v>
      </c>
      <c r="P1255" s="371">
        <f t="shared" si="356"/>
        <v>65.581608058473478</v>
      </c>
      <c r="Q1255" s="371">
        <f t="shared" si="357"/>
        <v>-91.924856165997596</v>
      </c>
      <c r="R1255" s="12">
        <f t="shared" si="358"/>
        <v>88.075143834002404</v>
      </c>
      <c r="S1255" s="57">
        <f t="shared" si="359"/>
        <v>9.8798128973682717E-2</v>
      </c>
      <c r="T1255" s="12">
        <f t="shared" si="342"/>
        <v>65.581608058473478</v>
      </c>
    </row>
    <row r="1256" spans="1:20" x14ac:dyDescent="0.25">
      <c r="A1256" s="57">
        <f t="shared" si="343"/>
        <v>623.1258667631854</v>
      </c>
      <c r="B1256" s="12">
        <f t="shared" si="360"/>
        <v>99.173561863782723</v>
      </c>
      <c r="C1256" s="57" t="str">
        <f t="shared" si="344"/>
        <v>-63.8655534962607-1893.13996519496i</v>
      </c>
      <c r="D1256" s="57" t="str">
        <f t="shared" si="345"/>
        <v>3.89999962142134-320.963657304464i</v>
      </c>
      <c r="E1256" s="57" t="str">
        <f t="shared" si="346"/>
        <v>162.444743203792-0.277455009167456i</v>
      </c>
      <c r="F1256" s="57" t="str">
        <f t="shared" si="347"/>
        <v>3.83983961998952-669.342014496179i</v>
      </c>
      <c r="G1256" s="57" t="str">
        <f t="shared" si="348"/>
        <v>0.999999942744926-0.00023928031913705i</v>
      </c>
      <c r="H1256" s="57" t="str">
        <f t="shared" si="349"/>
        <v>165.020342813944+7.0944939175677i</v>
      </c>
      <c r="I1256" s="57" t="str">
        <f t="shared" si="350"/>
        <v>15.1836770497524-311.521444629758i</v>
      </c>
      <c r="K1256" s="57" t="str">
        <f t="shared" si="351"/>
        <v>0.072584151434484-0.003207748778231i</v>
      </c>
      <c r="L1256" s="57" t="str">
        <f t="shared" si="352"/>
        <v>0.000125-5.05930709661321i</v>
      </c>
      <c r="M1256" s="57" t="str">
        <f t="shared" si="353"/>
        <v>0.0015-2.43892433289621i</v>
      </c>
      <c r="N1256" s="57">
        <f t="shared" si="354"/>
        <v>88.067845200393236</v>
      </c>
      <c r="O1256" s="57">
        <f t="shared" si="355"/>
        <v>65.548594228187113</v>
      </c>
      <c r="P1256" s="371">
        <f t="shared" si="356"/>
        <v>65.548594228187113</v>
      </c>
      <c r="Q1256" s="371">
        <f t="shared" si="357"/>
        <v>-91.932154799606764</v>
      </c>
      <c r="R1256" s="12">
        <f t="shared" si="358"/>
        <v>88.067845200393236</v>
      </c>
      <c r="S1256" s="57">
        <f t="shared" si="359"/>
        <v>9.9173561863782719E-2</v>
      </c>
      <c r="T1256" s="12">
        <f t="shared" si="342"/>
        <v>65.548594228187113</v>
      </c>
    </row>
    <row r="1257" spans="1:20" x14ac:dyDescent="0.25">
      <c r="A1257" s="57">
        <f t="shared" si="343"/>
        <v>625.49374505688547</v>
      </c>
      <c r="B1257" s="12">
        <f t="shared" si="360"/>
        <v>99.550421398865097</v>
      </c>
      <c r="C1257" s="57" t="str">
        <f t="shared" si="344"/>
        <v>-63.8644160186395-1885.94980084086i</v>
      </c>
      <c r="D1257" s="57" t="str">
        <f t="shared" si="345"/>
        <v>3.89999961853867-319.748621793916i</v>
      </c>
      <c r="E1257" s="57" t="str">
        <f t="shared" si="346"/>
        <v>162.444554891606-0.278499528560902i</v>
      </c>
      <c r="F1257" s="57" t="str">
        <f t="shared" si="347"/>
        <v>3.83983961831549-666.808150520334i</v>
      </c>
      <c r="G1257" s="57" t="str">
        <f t="shared" si="348"/>
        <v>0.99999994230896-0.000240189584245056i</v>
      </c>
      <c r="H1257" s="57" t="str">
        <f t="shared" si="349"/>
        <v>165.020497725735+7.12145564016076i</v>
      </c>
      <c r="I1257" s="57" t="str">
        <f t="shared" si="350"/>
        <v>15.1836838438722-310.341856145588i</v>
      </c>
      <c r="K1257" s="57" t="str">
        <f t="shared" si="351"/>
        <v>0.0725830638277508-0.00321988951116906i</v>
      </c>
      <c r="L1257" s="57" t="str">
        <f t="shared" si="352"/>
        <v>0.000125-5.04015450947719i</v>
      </c>
      <c r="M1257" s="57" t="str">
        <f t="shared" si="353"/>
        <v>0.0015-2.42969150517654i</v>
      </c>
      <c r="N1257" s="57">
        <f t="shared" si="354"/>
        <v>88.060519012664059</v>
      </c>
      <c r="O1257" s="57">
        <f t="shared" si="355"/>
        <v>65.51557986620827</v>
      </c>
      <c r="P1257" s="371">
        <f t="shared" si="356"/>
        <v>65.51557986620827</v>
      </c>
      <c r="Q1257" s="371">
        <f t="shared" si="357"/>
        <v>-91.939480987335941</v>
      </c>
      <c r="R1257" s="12">
        <f t="shared" si="358"/>
        <v>88.060519012664059</v>
      </c>
      <c r="S1257" s="57">
        <f t="shared" si="359"/>
        <v>9.9550421398865094E-2</v>
      </c>
      <c r="T1257" s="12">
        <f t="shared" si="342"/>
        <v>65.51557986620827</v>
      </c>
    </row>
    <row r="1258" spans="1:20" x14ac:dyDescent="0.25">
      <c r="A1258" s="57">
        <f t="shared" si="343"/>
        <v>627.87062128810169</v>
      </c>
      <c r="B1258" s="12">
        <f t="shared" si="360"/>
        <v>99.928713000180792</v>
      </c>
      <c r="C1258" s="57" t="str">
        <f t="shared" si="344"/>
        <v>-63.8632699204204-1878.78676734448i</v>
      </c>
      <c r="D1258" s="57" t="str">
        <f t="shared" si="345"/>
        <v>3.89999961563405-318.53818597464i</v>
      </c>
      <c r="E1258" s="57" t="str">
        <f t="shared" si="346"/>
        <v>162.444365152823-0.279547905227444i</v>
      </c>
      <c r="F1258" s="57" t="str">
        <f t="shared" si="347"/>
        <v>3.83983961662871-664.283878803598i</v>
      </c>
      <c r="G1258" s="57" t="str">
        <f t="shared" si="348"/>
        <v>0.999999941869675-0.000241102304559275i</v>
      </c>
      <c r="H1258" s="57" t="str">
        <f t="shared" si="349"/>
        <v>165.020653817286+7.14851984757734i</v>
      </c>
      <c r="I1258" s="57" t="str">
        <f t="shared" si="350"/>
        <v>15.1836906897311-309.16673203314i</v>
      </c>
      <c r="K1258" s="57" t="str">
        <f t="shared" si="351"/>
        <v>0.0725819679727858-0.00323207582295422i</v>
      </c>
      <c r="L1258" s="57" t="str">
        <f t="shared" si="352"/>
        <v>0.000125-5.02107442665589i</v>
      </c>
      <c r="M1258" s="57" t="str">
        <f t="shared" si="353"/>
        <v>0.0015-2.42049362938488i</v>
      </c>
      <c r="N1258" s="57">
        <f t="shared" si="354"/>
        <v>88.05316516817031</v>
      </c>
      <c r="O1258" s="57">
        <f t="shared" si="355"/>
        <v>65.482564968508669</v>
      </c>
      <c r="P1258" s="371">
        <f t="shared" si="356"/>
        <v>65.482564968508669</v>
      </c>
      <c r="Q1258" s="371">
        <f t="shared" si="357"/>
        <v>-91.94683483182969</v>
      </c>
      <c r="R1258" s="12">
        <f t="shared" si="358"/>
        <v>88.05316516817031</v>
      </c>
      <c r="S1258" s="57">
        <f t="shared" si="359"/>
        <v>9.9928713000180788E-2</v>
      </c>
      <c r="T1258" s="12">
        <f t="shared" si="342"/>
        <v>65.482564968508669</v>
      </c>
    </row>
    <row r="1259" spans="1:20" x14ac:dyDescent="0.25">
      <c r="A1259" s="57">
        <f t="shared" si="343"/>
        <v>630.25652964899643</v>
      </c>
      <c r="B1259" s="12">
        <f t="shared" si="360"/>
        <v>100.30844210958148</v>
      </c>
      <c r="C1259" s="57" t="str">
        <f t="shared" si="344"/>
        <v>-63.8621151365855-1871.65076167279i</v>
      </c>
      <c r="D1259" s="57" t="str">
        <f t="shared" si="345"/>
        <v>3.89999961270732-317.332332434112i</v>
      </c>
      <c r="E1259" s="57" t="str">
        <f t="shared" si="346"/>
        <v>162.444173976694-0.280600152550986i</v>
      </c>
      <c r="F1259" s="57" t="str">
        <f t="shared" si="347"/>
        <v>3.83983961492908-661.769163033476i</v>
      </c>
      <c r="G1259" s="57" t="str">
        <f t="shared" si="348"/>
        <v>0.999999941427046-0.000242018493209476i</v>
      </c>
      <c r="H1259" s="57" t="str">
        <f t="shared" si="349"/>
        <v>165.020811097583+7.17568692960629i</v>
      </c>
      <c r="I1259" s="57" t="str">
        <f t="shared" si="350"/>
        <v>15.1836975877232-307.996055387859i</v>
      </c>
      <c r="K1259" s="57" t="str">
        <f t="shared" si="351"/>
        <v>0.0725808638072918-0.00324430788045297i</v>
      </c>
      <c r="L1259" s="57" t="str">
        <f t="shared" si="352"/>
        <v>0.000125-5.00206657367592i</v>
      </c>
      <c r="M1259" s="57" t="str">
        <f t="shared" si="353"/>
        <v>0.0015-2.41133057320669i</v>
      </c>
      <c r="N1259" s="57">
        <f t="shared" si="354"/>
        <v>88.045783563900784</v>
      </c>
      <c r="O1259" s="57">
        <f t="shared" si="355"/>
        <v>65.449549531030257</v>
      </c>
      <c r="P1259" s="371">
        <f t="shared" si="356"/>
        <v>65.449549531030257</v>
      </c>
      <c r="Q1259" s="371">
        <f t="shared" si="357"/>
        <v>-91.954216436099216</v>
      </c>
      <c r="R1259" s="12">
        <f t="shared" si="358"/>
        <v>88.045783563900784</v>
      </c>
      <c r="S1259" s="57">
        <f t="shared" si="359"/>
        <v>0.10030844210958148</v>
      </c>
      <c r="T1259" s="12">
        <f t="shared" si="342"/>
        <v>65.449549531030257</v>
      </c>
    </row>
    <row r="1260" spans="1:20" x14ac:dyDescent="0.25">
      <c r="A1260" s="57">
        <f t="shared" si="343"/>
        <v>632.65150446166263</v>
      </c>
      <c r="B1260" s="12">
        <f t="shared" si="360"/>
        <v>100.68961418959789</v>
      </c>
      <c r="C1260" s="57" t="str">
        <f t="shared" si="344"/>
        <v>-63.8609516016228-1864.54168118149i</v>
      </c>
      <c r="D1260" s="57" t="str">
        <f t="shared" si="345"/>
        <v>3.89999960975832-316.13104382572i</v>
      </c>
      <c r="E1260" s="57" t="str">
        <f t="shared" si="346"/>
        <v>162.443981352384-0.28165628395181i</v>
      </c>
      <c r="F1260" s="57" t="str">
        <f t="shared" si="347"/>
        <v>3.8398396132165-659.263967034934i</v>
      </c>
      <c r="G1260" s="57" t="str">
        <f t="shared" si="348"/>
        <v>0.999999940981045-0.000242938163375321i</v>
      </c>
      <c r="H1260" s="57" t="str">
        <f t="shared" si="349"/>
        <v>165.020969575682+7.20295727752165i</v>
      </c>
      <c r="I1260" s="57" t="str">
        <f t="shared" si="350"/>
        <v>15.1837045382455-306.829809369169i</v>
      </c>
      <c r="K1260" s="57" t="str">
        <f t="shared" si="351"/>
        <v>0.0725797512685027-0.00325658585109377i</v>
      </c>
      <c r="L1260" s="57" t="str">
        <f t="shared" si="352"/>
        <v>0.000125-4.98313067710294i</v>
      </c>
      <c r="M1260" s="57" t="str">
        <f t="shared" si="353"/>
        <v>0.0015-2.40220220482834i</v>
      </c>
      <c r="N1260" s="57">
        <f t="shared" si="354"/>
        <v>88.038374096476673</v>
      </c>
      <c r="O1260" s="57">
        <f t="shared" si="355"/>
        <v>65.416533549683592</v>
      </c>
      <c r="P1260" s="371">
        <f t="shared" si="356"/>
        <v>65.416533549683592</v>
      </c>
      <c r="Q1260" s="371">
        <f t="shared" si="357"/>
        <v>-91.961625903523327</v>
      </c>
      <c r="R1260" s="12">
        <f t="shared" si="358"/>
        <v>88.038374096476673</v>
      </c>
      <c r="S1260" s="57">
        <f t="shared" si="359"/>
        <v>0.10068961418959789</v>
      </c>
      <c r="T1260" s="12">
        <f t="shared" ref="T1260:T1323" si="361">P1260</f>
        <v>65.416533549683592</v>
      </c>
    </row>
    <row r="1261" spans="1:20" x14ac:dyDescent="0.25">
      <c r="A1261" s="57">
        <f t="shared" ref="A1261:A1324" si="362">2*PI()*B1261</f>
        <v>635.05558017861699</v>
      </c>
      <c r="B1261" s="12">
        <f t="shared" si="360"/>
        <v>101.07223472351836</v>
      </c>
      <c r="C1261" s="57" t="str">
        <f t="shared" ref="C1261:C1324" si="363">IMPRODUCT(D1261,E1261,$C$40,,K1261,$C$41)</f>
        <v>-63.859779249538-1857.45942361388i</v>
      </c>
      <c r="D1261" s="57" t="str">
        <f t="shared" ref="D1261:D1324" si="364">IMDIV(IMPRODUCT($C$37,$C$38,COMPLEX(1,A1261/$C$38)),IMSUM(-1*A1261*A1261/$C$39,COMPLEX(0,1*A1261)))</f>
        <v>3.89999960678683-314.934302868528i</v>
      </c>
      <c r="E1261" s="57" t="str">
        <f t="shared" ref="E1261:E1324" si="365">IMDIV(IMPRODUCT(IMSUM(F1261,G1261),$C$29,H1261),IMSUM(1,I1261))</f>
        <v>162.443787268983-0.282716312886562i</v>
      </c>
      <c r="F1261" s="57" t="str">
        <f t="shared" ref="F1261:F1324" si="366">IMDIV(IMPRODUCT($C$14,$C$15,COMPLEX(1,A1261/$C$15)),IMSUM(-1*A1261*A1261/$C$16,COMPLEX(0,A1261)))</f>
        <v>3.8398396114909-656.76825476989i</v>
      </c>
      <c r="G1261" s="57" t="str">
        <f t="shared" ref="G1261:G1324" si="367">IMDIV(1,COMPLEX(1,A1261*$C$9*$C$10))</f>
        <v>0.999999940531649-0.000243861328286557i</v>
      </c>
      <c r="H1261" s="57" t="str">
        <f t="shared" ref="H1261:H1324" si="368">IMDIV($C$3,IMSUM(K1261,COMPLEX(0,$C$28*A1261)))</f>
        <v>165.021129260705+7.23033128408822i</v>
      </c>
      <c r="I1261" s="57" t="str">
        <f t="shared" ref="I1261:I1324" si="369">IMPRODUCT(F1261,$C$29,H1261,$C$31)</f>
        <v>15.1837115416981-305.667977200228i</v>
      </c>
      <c r="K1261" s="57" t="str">
        <f t="shared" ref="K1261:K1324" si="370">IF($C$26&lt;=0,IMDIV(1,IMSUM(IMDIV(1,L1261),1/$C$18)),IMDIV(1,IMSUM(IMDIV(1,L1261),1/$C$18,IMDIV(1,M1261))))</f>
        <v>0.0725786302931837-0.00326890990286869i</v>
      </c>
      <c r="L1261" s="57" t="str">
        <f t="shared" ref="L1261:L1324" si="371">IMSUM($C$21/$C$22,IMDIV(1,COMPLEX(0,$C$20*$C$22*A1261)))</f>
        <v>0.000125-4.9642664645377i</v>
      </c>
      <c r="M1261" s="57" t="str">
        <f t="shared" ref="M1261:M1324" si="372">IMSUM($C$25/$C$26,IMDIV(1,COMPLEX(0,$C$24*$C$26*A1261)))</f>
        <v>0.0015-2.39310839293519i</v>
      </c>
      <c r="N1261" s="57">
        <f t="shared" ref="N1261:N1324" si="373">ABS(R1261)</f>
        <v>88.030936662150239</v>
      </c>
      <c r="O1261" s="57">
        <f t="shared" ref="O1261:O1324" si="374">ABS(P1261)</f>
        <v>65.38351702034916</v>
      </c>
      <c r="P1261" s="371">
        <f t="shared" ref="P1261:P1324" si="375">20*LOG10(IMABS(C1261))</f>
        <v>65.38351702034916</v>
      </c>
      <c r="Q1261" s="371">
        <f t="shared" ref="Q1261:Q1324" si="376">IMARGUMENT(C1261)*180/PI()</f>
        <v>-91.969063337849761</v>
      </c>
      <c r="R1261" s="12">
        <f t="shared" ref="R1261:R1324" si="377">IF(Q1261&lt;0,Q1261+180,Q1261-180)</f>
        <v>88.030936662150239</v>
      </c>
      <c r="S1261" s="57">
        <f t="shared" ref="S1261:S1324" si="378">B1261/1000</f>
        <v>0.10107223472351837</v>
      </c>
      <c r="T1261" s="12">
        <f t="shared" si="361"/>
        <v>65.38351702034916</v>
      </c>
    </row>
    <row r="1262" spans="1:20" x14ac:dyDescent="0.25">
      <c r="A1262" s="57">
        <f t="shared" si="362"/>
        <v>637.46879138329575</v>
      </c>
      <c r="B1262" s="12">
        <f t="shared" ref="B1262:B1325" si="379">B1261*(1+B$42)</f>
        <v>101.45630921546774</v>
      </c>
      <c r="C1262" s="57" t="str">
        <f t="shared" si="363"/>
        <v>-63.8585980138429-1850.40388709917i</v>
      </c>
      <c r="D1262" s="57" t="str">
        <f t="shared" si="364"/>
        <v>3.89999960379274-313.742092347012i</v>
      </c>
      <c r="E1262" s="57" t="str">
        <f t="shared" si="365"/>
        <v>162.443591715496-0.28378025284838i</v>
      </c>
      <c r="F1262" s="57" t="str">
        <f t="shared" si="366"/>
        <v>3.83983960975214-654.281990336684i</v>
      </c>
      <c r="G1262" s="57" t="str">
        <f t="shared" si="367"/>
        <v>0.999999940078831-0.000244788001223202i</v>
      </c>
      <c r="H1262" s="57" t="str">
        <f t="shared" si="368"/>
        <v>165.021290161845+7.25780934356749i</v>
      </c>
      <c r="I1262" s="57" t="str">
        <f t="shared" si="369"/>
        <v>15.1837185984842-304.510542167687i</v>
      </c>
      <c r="K1262" s="57" t="str">
        <f t="shared" si="370"/>
        <v>0.0725775008176271-0.00328128020433467i</v>
      </c>
      <c r="L1262" s="57" t="str">
        <f t="shared" si="371"/>
        <v>0.000125-4.94547366461217i</v>
      </c>
      <c r="M1262" s="57" t="str">
        <f t="shared" si="372"/>
        <v>0.0015-2.38404900670969i</v>
      </c>
      <c r="N1262" s="57">
        <f t="shared" si="373"/>
        <v>88.02347115680378</v>
      </c>
      <c r="O1262" s="57">
        <f t="shared" si="374"/>
        <v>65.350499938876126</v>
      </c>
      <c r="P1262" s="371">
        <f t="shared" si="375"/>
        <v>65.350499938876126</v>
      </c>
      <c r="Q1262" s="371">
        <f t="shared" si="376"/>
        <v>-91.97652884319622</v>
      </c>
      <c r="R1262" s="12">
        <f t="shared" si="377"/>
        <v>88.02347115680378</v>
      </c>
      <c r="S1262" s="57">
        <f t="shared" si="378"/>
        <v>0.10145630921546774</v>
      </c>
      <c r="T1262" s="12">
        <f t="shared" si="361"/>
        <v>65.350499938876126</v>
      </c>
    </row>
    <row r="1263" spans="1:20" x14ac:dyDescent="0.25">
      <c r="A1263" s="57">
        <f t="shared" si="362"/>
        <v>639.89117279055222</v>
      </c>
      <c r="B1263" s="12">
        <f t="shared" si="379"/>
        <v>101.84184319048651</v>
      </c>
      <c r="C1263" s="57" t="str">
        <f t="shared" si="363"/>
        <v>-63.8574078275503-1843.37497015107i</v>
      </c>
      <c r="D1263" s="57" t="str">
        <f t="shared" si="364"/>
        <v>3.89999960077583-312.554395110827i</v>
      </c>
      <c r="E1263" s="57" t="str">
        <f t="shared" si="365"/>
        <v>162.443394680849-0.284848117366583i</v>
      </c>
      <c r="F1263" s="57" t="str">
        <f t="shared" si="366"/>
        <v>3.83983960800016-651.805137969567i</v>
      </c>
      <c r="G1263" s="57" t="str">
        <f t="shared" si="367"/>
        <v>0.999999939622565-0.000245718195515737i</v>
      </c>
      <c r="H1263" s="57" t="str">
        <f t="shared" si="368"/>
        <v>165.021452288366+7.2853918517231i</v>
      </c>
      <c r="I1263" s="57" t="str">
        <f t="shared" si="369"/>
        <v>15.1837257090098-303.357487621455i</v>
      </c>
      <c r="K1263" s="57" t="str">
        <f t="shared" si="370"/>
        <v>0.0725763627776461-0.00329369692461457i</v>
      </c>
      <c r="L1263" s="57" t="str">
        <f t="shared" si="371"/>
        <v>0.000125-4.92675200698562i</v>
      </c>
      <c r="M1263" s="57" t="str">
        <f t="shared" si="372"/>
        <v>0.0015-2.37502391582954i</v>
      </c>
      <c r="N1263" s="57">
        <f t="shared" si="373"/>
        <v>88.015977475948546</v>
      </c>
      <c r="O1263" s="57">
        <f t="shared" si="374"/>
        <v>65.317482301082393</v>
      </c>
      <c r="P1263" s="371">
        <f t="shared" si="375"/>
        <v>65.317482301082393</v>
      </c>
      <c r="Q1263" s="371">
        <f t="shared" si="376"/>
        <v>-91.984022524051454</v>
      </c>
      <c r="R1263" s="12">
        <f t="shared" si="377"/>
        <v>88.015977475948546</v>
      </c>
      <c r="S1263" s="57">
        <f t="shared" si="378"/>
        <v>0.10184184319048652</v>
      </c>
      <c r="T1263" s="12">
        <f t="shared" si="361"/>
        <v>65.317482301082393</v>
      </c>
    </row>
    <row r="1264" spans="1:20" x14ac:dyDescent="0.25">
      <c r="A1264" s="57">
        <f t="shared" si="362"/>
        <v>642.32275924715634</v>
      </c>
      <c r="B1264" s="12">
        <f t="shared" si="379"/>
        <v>102.22884219461037</v>
      </c>
      <c r="C1264" s="57" t="str">
        <f t="shared" si="363"/>
        <v>-63.8562086231721-1836.37257166626i</v>
      </c>
      <c r="D1264" s="57" t="str">
        <f t="shared" si="364"/>
        <v>3.89999959773597-311.371194074547i</v>
      </c>
      <c r="E1264" s="57" t="str">
        <f t="shared" si="365"/>
        <v>162.44319615388-0.285919920006866i</v>
      </c>
      <c r="F1264" s="57" t="str">
        <f t="shared" si="366"/>
        <v>3.83983960623484-649.337662038187i</v>
      </c>
      <c r="G1264" s="57" t="str">
        <f t="shared" si="367"/>
        <v>0.999999939162824-0.000246651924545301i</v>
      </c>
      <c r="H1264" s="57" t="str">
        <f t="shared" si="368"/>
        <v>165.021615649602+7.31307920582692i</v>
      </c>
      <c r="I1264" s="57" t="str">
        <f t="shared" si="369"/>
        <v>15.1837328736844-302.208796974457i</v>
      </c>
      <c r="K1264" s="57" t="str">
        <f t="shared" si="370"/>
        <v>0.0725752161085742-0.00330616023339879i</v>
      </c>
      <c r="L1264" s="57" t="str">
        <f t="shared" si="371"/>
        <v>0.000125-4.90810122234072i</v>
      </c>
      <c r="M1264" s="57" t="str">
        <f t="shared" si="372"/>
        <v>0.0015-2.36603299046577i</v>
      </c>
      <c r="N1264" s="57">
        <f t="shared" si="373"/>
        <v>88.008455514723522</v>
      </c>
      <c r="O1264" s="57">
        <f t="shared" si="374"/>
        <v>65.284464102753972</v>
      </c>
      <c r="P1264" s="371">
        <f t="shared" si="375"/>
        <v>65.284464102753972</v>
      </c>
      <c r="Q1264" s="371">
        <f t="shared" si="376"/>
        <v>-91.991544485276478</v>
      </c>
      <c r="R1264" s="12">
        <f t="shared" si="377"/>
        <v>88.008455514723522</v>
      </c>
      <c r="S1264" s="57">
        <f t="shared" si="378"/>
        <v>0.10222884219461037</v>
      </c>
      <c r="T1264" s="12">
        <f t="shared" si="361"/>
        <v>65.284464102753972</v>
      </c>
    </row>
    <row r="1265" spans="1:20" x14ac:dyDescent="0.25">
      <c r="A1265" s="57">
        <f t="shared" si="362"/>
        <v>644.76358573229561</v>
      </c>
      <c r="B1265" s="12">
        <f t="shared" si="379"/>
        <v>102.61731179494988</v>
      </c>
      <c r="C1265" s="57" t="str">
        <f t="shared" si="363"/>
        <v>-63.8550003327236-1829.39659092319i</v>
      </c>
      <c r="D1265" s="57" t="str">
        <f t="shared" si="364"/>
        <v>3.89999959467296-310.192472217428i</v>
      </c>
      <c r="E1265" s="57" t="str">
        <f t="shared" si="365"/>
        <v>162.442996123351-0.286995674371226i</v>
      </c>
      <c r="F1265" s="57" t="str">
        <f t="shared" si="366"/>
        <v>3.83983960445605-646.879527047073i</v>
      </c>
      <c r="G1265" s="57" t="str">
        <f t="shared" si="367"/>
        <v>0.999999938699583-0.00024758920174388i</v>
      </c>
      <c r="H1265" s="57" t="str">
        <f t="shared" si="368"/>
        <v>165.021780254957+7.34087180466448i</v>
      </c>
      <c r="I1265" s="57" t="str">
        <f t="shared" si="369"/>
        <v>15.1837400929203-301.064453702388i</v>
      </c>
      <c r="K1265" s="57" t="str">
        <f t="shared" si="370"/>
        <v>0.0725740607452627-0.00331867030094661i</v>
      </c>
      <c r="L1265" s="57" t="str">
        <f t="shared" si="371"/>
        <v>0.000125-4.88952104237968i</v>
      </c>
      <c r="M1265" s="57" t="str">
        <f t="shared" si="372"/>
        <v>0.0015-2.35707610128091i</v>
      </c>
      <c r="N1265" s="57">
        <f t="shared" si="373"/>
        <v>88.000905167894246</v>
      </c>
      <c r="O1265" s="57">
        <f t="shared" si="374"/>
        <v>65.251445339645997</v>
      </c>
      <c r="P1265" s="371">
        <f t="shared" si="375"/>
        <v>65.251445339645997</v>
      </c>
      <c r="Q1265" s="371">
        <f t="shared" si="376"/>
        <v>-91.999094832105754</v>
      </c>
      <c r="R1265" s="12">
        <f t="shared" si="377"/>
        <v>88.000905167894246</v>
      </c>
      <c r="S1265" s="57">
        <f t="shared" si="378"/>
        <v>0.10261731179494989</v>
      </c>
      <c r="T1265" s="12">
        <f t="shared" si="361"/>
        <v>65.251445339645997</v>
      </c>
    </row>
    <row r="1266" spans="1:20" x14ac:dyDescent="0.25">
      <c r="A1266" s="57">
        <f t="shared" si="362"/>
        <v>647.21368735807835</v>
      </c>
      <c r="B1266" s="12">
        <f t="shared" si="379"/>
        <v>103.00725757977069</v>
      </c>
      <c r="C1266" s="57" t="str">
        <f t="shared" si="363"/>
        <v>-63.8537828877033-1822.44692758027i</v>
      </c>
      <c r="D1266" s="57" t="str">
        <f t="shared" si="364"/>
        <v>3.89999959158664-309.018212583162i</v>
      </c>
      <c r="E1266" s="57" t="str">
        <f t="shared" si="365"/>
        <v>162.442794577935-0.288075394097811i</v>
      </c>
      <c r="F1266" s="57" t="str">
        <f t="shared" si="366"/>
        <v>3.83983960266374-644.43069763513i</v>
      </c>
      <c r="G1266" s="57" t="str">
        <f t="shared" si="367"/>
        <v>0.999999938232815-0.0002485300405945i</v>
      </c>
      <c r="H1266" s="57" t="str">
        <f t="shared" si="368"/>
        <v>165.021946113909+7.36877004854107i</v>
      </c>
      <c r="I1266" s="57" t="str">
        <f t="shared" si="369"/>
        <v>15.1837473671332-299.924441343489i</v>
      </c>
      <c r="K1266" s="57" t="str">
        <f t="shared" si="370"/>
        <v>0.0725728966220718-0.00333122729808706i</v>
      </c>
      <c r="L1266" s="57" t="str">
        <f t="shared" si="371"/>
        <v>0.000125-4.87101119982037i</v>
      </c>
      <c r="M1266" s="57" t="str">
        <f t="shared" si="372"/>
        <v>0.0015-2.34815311942708i</v>
      </c>
      <c r="N1266" s="57">
        <f t="shared" si="373"/>
        <v>87.993326329851868</v>
      </c>
      <c r="O1266" s="57">
        <f t="shared" si="374"/>
        <v>65.218426007480744</v>
      </c>
      <c r="P1266" s="371">
        <f t="shared" si="375"/>
        <v>65.218426007480744</v>
      </c>
      <c r="Q1266" s="371">
        <f t="shared" si="376"/>
        <v>-92.006673670148132</v>
      </c>
      <c r="R1266" s="12">
        <f t="shared" si="377"/>
        <v>87.993326329851868</v>
      </c>
      <c r="S1266" s="57">
        <f t="shared" si="378"/>
        <v>0.10300725757977069</v>
      </c>
      <c r="T1266" s="12">
        <f t="shared" si="361"/>
        <v>65.218426007480744</v>
      </c>
    </row>
    <row r="1267" spans="1:20" x14ac:dyDescent="0.25">
      <c r="A1267" s="57">
        <f t="shared" si="362"/>
        <v>649.67309937003904</v>
      </c>
      <c r="B1267" s="12">
        <f t="shared" si="379"/>
        <v>103.39868515857383</v>
      </c>
      <c r="C1267" s="57" t="str">
        <f t="shared" si="363"/>
        <v>-63.8525562191061-1815.52348167473i</v>
      </c>
      <c r="D1267" s="57" t="str">
        <f t="shared" si="364"/>
        <v>3.89999958847679-307.848398279628i</v>
      </c>
      <c r="E1267" s="57" t="str">
        <f t="shared" si="365"/>
        <v>162.442591506223-0.289159092861023i</v>
      </c>
      <c r="F1267" s="57" t="str">
        <f t="shared" si="366"/>
        <v>3.83983960085777-641.991138575122i</v>
      </c>
      <c r="G1267" s="57" t="str">
        <f t="shared" si="367"/>
        <v>0.999999937762493-0.000249474454631426i</v>
      </c>
      <c r="H1267" s="57" t="str">
        <f t="shared" si="368"/>
        <v>165.022113236004+7.39677433928732i</v>
      </c>
      <c r="I1267" s="57" t="str">
        <f t="shared" si="369"/>
        <v>15.1837546967415-298.788743498291i</v>
      </c>
      <c r="K1267" s="57" t="str">
        <f t="shared" si="370"/>
        <v>0.0725717236728739-0.00334383139622079i</v>
      </c>
      <c r="L1267" s="57" t="str">
        <f t="shared" si="371"/>
        <v>0.000125-4.85257142839248i</v>
      </c>
      <c r="M1267" s="57" t="str">
        <f t="shared" si="372"/>
        <v>0.0015-2.33926391654421i</v>
      </c>
      <c r="N1267" s="57">
        <f t="shared" si="373"/>
        <v>87.985718894611836</v>
      </c>
      <c r="O1267" s="57">
        <f t="shared" si="374"/>
        <v>65.185406101948843</v>
      </c>
      <c r="P1267" s="371">
        <f t="shared" si="375"/>
        <v>65.185406101948843</v>
      </c>
      <c r="Q1267" s="371">
        <f t="shared" si="376"/>
        <v>-92.014281105388164</v>
      </c>
      <c r="R1267" s="12">
        <f t="shared" si="377"/>
        <v>87.985718894611836</v>
      </c>
      <c r="S1267" s="57">
        <f t="shared" si="378"/>
        <v>0.10339868515857382</v>
      </c>
      <c r="T1267" s="12">
        <f t="shared" si="361"/>
        <v>65.185406101948843</v>
      </c>
    </row>
    <row r="1268" spans="1:20" x14ac:dyDescent="0.25">
      <c r="A1268" s="57">
        <f t="shared" si="362"/>
        <v>652.14185714764517</v>
      </c>
      <c r="B1268" s="12">
        <f t="shared" si="379"/>
        <v>103.79160016217641</v>
      </c>
      <c r="C1268" s="57" t="str">
        <f t="shared" si="363"/>
        <v>-63.8513202574066-1808.626153621i</v>
      </c>
      <c r="D1268" s="57" t="str">
        <f t="shared" si="364"/>
        <v>3.89999958534327-306.683012478656i</v>
      </c>
      <c r="E1268" s="57" t="str">
        <f t="shared" si="365"/>
        <v>162.442386896719-0.29024678437139i</v>
      </c>
      <c r="F1268" s="57" t="str">
        <f t="shared" si="366"/>
        <v>3.83983959903806-639.560814773175i</v>
      </c>
      <c r="G1268" s="57" t="str">
        <f t="shared" si="367"/>
        <v>0.999999937288589-0.000250422457440349i</v>
      </c>
      <c r="H1268" s="57" t="str">
        <f t="shared" si="368"/>
        <v>165.022281630866+7.4248850802653i</v>
      </c>
      <c r="I1268" s="57" t="str">
        <f t="shared" si="369"/>
        <v>15.1837620821674-297.657343829406i</v>
      </c>
      <c r="K1268" s="57" t="str">
        <f t="shared" si="370"/>
        <v>0.0725705418310439-0.00335648276732088i</v>
      </c>
      <c r="L1268" s="57" t="str">
        <f t="shared" si="371"/>
        <v>0.000125-4.8342014628337i</v>
      </c>
      <c r="M1268" s="57" t="str">
        <f t="shared" si="372"/>
        <v>0.0015-2.33040836475814i</v>
      </c>
      <c r="N1268" s="57">
        <f t="shared" si="373"/>
        <v>87.978082755812864</v>
      </c>
      <c r="O1268" s="57">
        <f t="shared" si="374"/>
        <v>65.152385618708124</v>
      </c>
      <c r="P1268" s="371">
        <f t="shared" si="375"/>
        <v>65.152385618708124</v>
      </c>
      <c r="Q1268" s="371">
        <f t="shared" si="376"/>
        <v>-92.021917244187136</v>
      </c>
      <c r="R1268" s="12">
        <f t="shared" si="377"/>
        <v>87.978082755812864</v>
      </c>
      <c r="S1268" s="57">
        <f t="shared" si="378"/>
        <v>0.10379160016217641</v>
      </c>
      <c r="T1268" s="12">
        <f t="shared" si="361"/>
        <v>65.152385618708124</v>
      </c>
    </row>
    <row r="1269" spans="1:20" x14ac:dyDescent="0.25">
      <c r="A1269" s="57">
        <f t="shared" si="362"/>
        <v>654.61999620480628</v>
      </c>
      <c r="B1269" s="12">
        <f t="shared" si="379"/>
        <v>104.18600824279268</v>
      </c>
      <c r="C1269" s="57" t="str">
        <f t="shared" si="363"/>
        <v>-63.8500749325649-1801.75484420938i</v>
      </c>
      <c r="D1269" s="57" t="str">
        <f t="shared" si="364"/>
        <v>3.89999958218588-305.52203841578i</v>
      </c>
      <c r="E1269" s="57" t="str">
        <f t="shared" si="365"/>
        <v>162.442180737844-0.291338482375675i</v>
      </c>
      <c r="F1269" s="57" t="str">
        <f t="shared" si="366"/>
        <v>3.83983959720449-637.139691268265i</v>
      </c>
      <c r="G1269" s="57" t="str">
        <f t="shared" si="367"/>
        <v>0.999999936811077-0.000251374062658589i</v>
      </c>
      <c r="H1269" s="57" t="str">
        <f t="shared" si="368"/>
        <v>165.022451308191+7.45310267637412i</v>
      </c>
      <c r="I1269" s="57" t="str">
        <f t="shared" si="369"/>
        <v>15.183769523836-296.53022606127i</v>
      </c>
      <c r="K1269" s="57" t="str">
        <f t="shared" si="370"/>
        <v>0.0725693510294596-0.00336918158393441i</v>
      </c>
      <c r="L1269" s="57" t="str">
        <f t="shared" si="371"/>
        <v>0.000125-4.81590103888593i</v>
      </c>
      <c r="M1269" s="57" t="str">
        <f t="shared" si="372"/>
        <v>0.0015-2.32158633667875i</v>
      </c>
      <c r="N1269" s="57">
        <f t="shared" si="373"/>
        <v>87.970417806715673</v>
      </c>
      <c r="O1269" s="57">
        <f t="shared" si="374"/>
        <v>65.119364553383946</v>
      </c>
      <c r="P1269" s="371">
        <f t="shared" si="375"/>
        <v>65.119364553383946</v>
      </c>
      <c r="Q1269" s="371">
        <f t="shared" si="376"/>
        <v>-92.029582193284327</v>
      </c>
      <c r="R1269" s="12">
        <f t="shared" si="377"/>
        <v>87.970417806715673</v>
      </c>
      <c r="S1269" s="57">
        <f t="shared" si="378"/>
        <v>0.10418600824279269</v>
      </c>
      <c r="T1269" s="12">
        <f t="shared" si="361"/>
        <v>65.119364553383946</v>
      </c>
    </row>
    <row r="1270" spans="1:20" x14ac:dyDescent="0.25">
      <c r="A1270" s="57">
        <f t="shared" si="362"/>
        <v>657.10755219038458</v>
      </c>
      <c r="B1270" s="12">
        <f t="shared" si="379"/>
        <v>104.5819150741153</v>
      </c>
      <c r="C1270" s="57" t="str">
        <f t="shared" si="363"/>
        <v>-63.8488201740175-1794.90945460458i</v>
      </c>
      <c r="D1270" s="57" t="str">
        <f t="shared" si="364"/>
        <v>3.89999957900447-304.365459389996i</v>
      </c>
      <c r="E1270" s="57" t="str">
        <f t="shared" si="365"/>
        <v>162.441973017933-0.292434200656549i</v>
      </c>
      <c r="F1270" s="57" t="str">
        <f t="shared" si="366"/>
        <v>3.83983959535696-634.727733231716i</v>
      </c>
      <c r="G1270" s="57" t="str">
        <f t="shared" si="367"/>
        <v>0.999999936329928-0.000252329283975283i</v>
      </c>
      <c r="H1270" s="57" t="str">
        <f t="shared" si="368"/>
        <v>165.022622277743+7.48142753405602i</v>
      </c>
      <c r="I1270" s="57" t="str">
        <f t="shared" si="369"/>
        <v>15.1837770221755-295.407373979905i</v>
      </c>
      <c r="K1270" s="57" t="str">
        <f t="shared" si="370"/>
        <v>0.0725681512004972-0.00338192801918374i</v>
      </c>
      <c r="L1270" s="57" t="str">
        <f t="shared" si="371"/>
        <v>0.000125-4.79766989329143i</v>
      </c>
      <c r="M1270" s="57" t="str">
        <f t="shared" si="372"/>
        <v>0.0015-2.31279770539824i</v>
      </c>
      <c r="N1270" s="57">
        <f t="shared" si="373"/>
        <v>87.962723940202025</v>
      </c>
      <c r="O1270" s="57">
        <f t="shared" si="374"/>
        <v>65.086342901568685</v>
      </c>
      <c r="P1270" s="371">
        <f t="shared" si="375"/>
        <v>65.086342901568685</v>
      </c>
      <c r="Q1270" s="371">
        <f t="shared" si="376"/>
        <v>-92.037276059797975</v>
      </c>
      <c r="R1270" s="12">
        <f t="shared" si="377"/>
        <v>87.962723940202025</v>
      </c>
      <c r="S1270" s="57">
        <f t="shared" si="378"/>
        <v>0.10458191507411529</v>
      </c>
      <c r="T1270" s="12">
        <f t="shared" si="361"/>
        <v>65.086342901568685</v>
      </c>
    </row>
    <row r="1271" spans="1:20" x14ac:dyDescent="0.25">
      <c r="A1271" s="57">
        <f t="shared" si="362"/>
        <v>659.60456088870797</v>
      </c>
      <c r="B1271" s="12">
        <f t="shared" si="379"/>
        <v>104.97932635139694</v>
      </c>
      <c r="C1271" s="57" t="str">
        <f t="shared" si="363"/>
        <v>-63.8475559106723-1788.08988634426i</v>
      </c>
      <c r="D1271" s="57" t="str">
        <f t="shared" si="364"/>
        <v>3.89999957579884-303.21325876353i</v>
      </c>
      <c r="E1271" s="57" t="str">
        <f t="shared" si="365"/>
        <v>162.44176372523-0.293533953032785i</v>
      </c>
      <c r="F1271" s="57" t="str">
        <f t="shared" si="366"/>
        <v>3.83983959349536-632.324905966704i</v>
      </c>
      <c r="G1271" s="57" t="str">
        <f t="shared" si="367"/>
        <v>0.999999935845116-0.000253288135131592i</v>
      </c>
      <c r="H1271" s="57" t="str">
        <f t="shared" si="368"/>
        <v>165.02279454937+7.50986006130218i</v>
      </c>
      <c r="I1271" s="57" t="str">
        <f t="shared" si="369"/>
        <v>15.1837845776176-294.288771432716i</v>
      </c>
      <c r="K1271" s="57" t="str">
        <f t="shared" si="370"/>
        <v>0.0725669422760253-0.00339472224676753i</v>
      </c>
      <c r="L1271" s="57" t="str">
        <f t="shared" si="371"/>
        <v>0.000125-4.77950776378904i</v>
      </c>
      <c r="M1271" s="57" t="str">
        <f t="shared" si="372"/>
        <v>0.0015-2.30404234448918i</v>
      </c>
      <c r="N1271" s="57">
        <f t="shared" si="373"/>
        <v>87.955001048773454</v>
      </c>
      <c r="O1271" s="57">
        <f t="shared" si="374"/>
        <v>65.053320658821377</v>
      </c>
      <c r="P1271" s="371">
        <f t="shared" si="375"/>
        <v>65.053320658821377</v>
      </c>
      <c r="Q1271" s="371">
        <f t="shared" si="376"/>
        <v>-92.044998951226546</v>
      </c>
      <c r="R1271" s="12">
        <f t="shared" si="377"/>
        <v>87.955001048773454</v>
      </c>
      <c r="S1271" s="57">
        <f t="shared" si="378"/>
        <v>0.10497932635139694</v>
      </c>
      <c r="T1271" s="12">
        <f t="shared" si="361"/>
        <v>65.053320658821377</v>
      </c>
    </row>
    <row r="1272" spans="1:20" x14ac:dyDescent="0.25">
      <c r="A1272" s="57">
        <f t="shared" si="362"/>
        <v>662.11105822008506</v>
      </c>
      <c r="B1272" s="12">
        <f t="shared" si="379"/>
        <v>105.37824779153225</v>
      </c>
      <c r="C1272" s="57" t="str">
        <f t="shared" si="363"/>
        <v>-63.8462820709097-1781.29604133769i</v>
      </c>
      <c r="D1272" s="57" t="str">
        <f t="shared" si="364"/>
        <v>3.89999957256877-302.065419961587i</v>
      </c>
      <c r="E1272" s="57" t="str">
        <f t="shared" si="365"/>
        <v>162.441552847896-0.294637753359183i</v>
      </c>
      <c r="F1272" s="57" t="str">
        <f t="shared" si="366"/>
        <v>3.83983959161959-629.931174907751i</v>
      </c>
      <c r="G1272" s="57" t="str">
        <f t="shared" si="367"/>
        <v>0.999999935356613-0.00025425062992089i</v>
      </c>
      <c r="H1272" s="57" t="str">
        <f t="shared" si="368"/>
        <v>165.022968132988+7.53840066765868i</v>
      </c>
      <c r="I1272" s="57" t="str">
        <f t="shared" si="369"/>
        <v>15.1837921905972-293.174402328225i</v>
      </c>
      <c r="K1272" s="57" t="str">
        <f t="shared" si="370"/>
        <v>0.0725657241874043-0.0034075644409623i</v>
      </c>
      <c r="L1272" s="57" t="str">
        <f t="shared" si="371"/>
        <v>0.000125-4.76141438911041i</v>
      </c>
      <c r="M1272" s="57" t="str">
        <f t="shared" si="372"/>
        <v>0.0015-2.29532012800277i</v>
      </c>
      <c r="N1272" s="57">
        <f t="shared" si="373"/>
        <v>87.94724902455016</v>
      </c>
      <c r="O1272" s="57">
        <f t="shared" si="374"/>
        <v>65.020297820667793</v>
      </c>
      <c r="P1272" s="371">
        <f t="shared" si="375"/>
        <v>65.020297820667793</v>
      </c>
      <c r="Q1272" s="371">
        <f t="shared" si="376"/>
        <v>-92.05275097544984</v>
      </c>
      <c r="R1272" s="12">
        <f t="shared" si="377"/>
        <v>87.94724902455016</v>
      </c>
      <c r="S1272" s="57">
        <f t="shared" si="378"/>
        <v>0.10537824779153225</v>
      </c>
      <c r="T1272" s="12">
        <f t="shared" si="361"/>
        <v>65.020297820667793</v>
      </c>
    </row>
    <row r="1273" spans="1:20" x14ac:dyDescent="0.25">
      <c r="A1273" s="57">
        <f t="shared" si="362"/>
        <v>664.62708024132144</v>
      </c>
      <c r="B1273" s="12">
        <f t="shared" si="379"/>
        <v>105.77868513314007</v>
      </c>
      <c r="C1273" s="57" t="str">
        <f t="shared" si="363"/>
        <v>-63.8449985825772-1774.52782186429i</v>
      </c>
      <c r="D1273" s="57" t="str">
        <f t="shared" si="364"/>
        <v>3.89999956931411-300.92192647212i</v>
      </c>
      <c r="E1273" s="57" t="str">
        <f t="shared" si="365"/>
        <v>162.441340374003-0.295745615526434i</v>
      </c>
      <c r="F1273" s="57" t="str">
        <f t="shared" si="366"/>
        <v>3.83983958972954-627.546505620232i</v>
      </c>
      <c r="G1273" s="57" t="str">
        <f t="shared" si="367"/>
        <v>0.99999993486439-0.000255216782188965i</v>
      </c>
      <c r="H1273" s="57" t="str">
        <f t="shared" si="368"/>
        <v>165.023143038591+7.56704976423258i</v>
      </c>
      <c r="I1273" s="57" t="str">
        <f t="shared" si="369"/>
        <v>15.1837998615525-292.064250635857i</v>
      </c>
      <c r="K1273" s="57" t="str">
        <f t="shared" si="370"/>
        <v>0.0725644968654814-0.00342045477662365i</v>
      </c>
      <c r="L1273" s="57" t="str">
        <f t="shared" si="371"/>
        <v>0.000125-4.74338950897631i</v>
      </c>
      <c r="M1273" s="57" t="str">
        <f t="shared" si="372"/>
        <v>0.0015-2.286630930467i</v>
      </c>
      <c r="N1273" s="57">
        <f t="shared" si="373"/>
        <v>87.93946775926986</v>
      </c>
      <c r="O1273" s="57">
        <f t="shared" si="374"/>
        <v>64.987274382599963</v>
      </c>
      <c r="P1273" s="371">
        <f t="shared" si="375"/>
        <v>64.987274382599963</v>
      </c>
      <c r="Q1273" s="371">
        <f t="shared" si="376"/>
        <v>-92.06053224073014</v>
      </c>
      <c r="R1273" s="12">
        <f t="shared" si="377"/>
        <v>87.93946775926986</v>
      </c>
      <c r="S1273" s="57">
        <f t="shared" si="378"/>
        <v>0.10577868513314007</v>
      </c>
      <c r="T1273" s="12">
        <f t="shared" si="361"/>
        <v>64.987274382599963</v>
      </c>
    </row>
    <row r="1274" spans="1:20" x14ac:dyDescent="0.25">
      <c r="A1274" s="57">
        <f t="shared" si="362"/>
        <v>667.15266314623852</v>
      </c>
      <c r="B1274" s="12">
        <f t="shared" si="379"/>
        <v>106.18064413664601</v>
      </c>
      <c r="C1274" s="57" t="str">
        <f t="shared" si="363"/>
        <v>-63.8437053729804-1767.78513057222i</v>
      </c>
      <c r="D1274" s="57" t="str">
        <f t="shared" si="364"/>
        <v>3.8999995660347-299.782761845592i</v>
      </c>
      <c r="E1274" s="57" t="str">
        <f t="shared" si="365"/>
        <v>162.441126291531-0.296857553461146i</v>
      </c>
      <c r="F1274" s="57" t="str">
        <f t="shared" si="366"/>
        <v>3.83983958782509-625.170863799878i</v>
      </c>
      <c r="G1274" s="57" t="str">
        <f t="shared" si="367"/>
        <v>0.999999934368419-0.000256186605834223i</v>
      </c>
      <c r="H1274" s="57" t="str">
        <f t="shared" si="368"/>
        <v>165.023319276249+7.59580776369771i</v>
      </c>
      <c r="I1274" s="57" t="str">
        <f t="shared" si="369"/>
        <v>15.1838075909252-290.958300385707i</v>
      </c>
      <c r="K1274" s="57" t="str">
        <f t="shared" si="370"/>
        <v>0.0725632602405857-0.0034333934291873i</v>
      </c>
      <c r="L1274" s="57" t="str">
        <f t="shared" si="371"/>
        <v>0.000125-4.72543286409275i</v>
      </c>
      <c r="M1274" s="57" t="str">
        <f t="shared" si="372"/>
        <v>0.0015-2.27797462688483i</v>
      </c>
      <c r="N1274" s="57">
        <f t="shared" si="373"/>
        <v>87.93165714428666</v>
      </c>
      <c r="O1274" s="57">
        <f t="shared" si="374"/>
        <v>64.954250340075902</v>
      </c>
      <c r="P1274" s="371">
        <f t="shared" si="375"/>
        <v>64.954250340075902</v>
      </c>
      <c r="Q1274" s="371">
        <f t="shared" si="376"/>
        <v>-92.06834285571334</v>
      </c>
      <c r="R1274" s="12">
        <f t="shared" si="377"/>
        <v>87.93165714428666</v>
      </c>
      <c r="S1274" s="57">
        <f t="shared" si="378"/>
        <v>0.106180644136646</v>
      </c>
      <c r="T1274" s="12">
        <f t="shared" si="361"/>
        <v>64.954250340075902</v>
      </c>
    </row>
    <row r="1275" spans="1:20" x14ac:dyDescent="0.25">
      <c r="A1275" s="57">
        <f t="shared" si="362"/>
        <v>669.68784326619425</v>
      </c>
      <c r="B1275" s="12">
        <f t="shared" si="379"/>
        <v>106.58413058436527</v>
      </c>
      <c r="C1275" s="57" t="str">
        <f t="shared" si="363"/>
        <v>-63.8424023688883-1761.06787047703i</v>
      </c>
      <c r="D1275" s="57" t="str">
        <f t="shared" si="364"/>
        <v>3.89999956273029-298.647909694738i</v>
      </c>
      <c r="E1275" s="57" t="str">
        <f t="shared" si="365"/>
        <v>162.440910588374-0.29797358112575i</v>
      </c>
      <c r="F1275" s="57" t="str">
        <f t="shared" si="366"/>
        <v>3.83983958590613-622.804215272286i</v>
      </c>
      <c r="G1275" s="57" t="str">
        <f t="shared" si="367"/>
        <v>0.999999933868671-0.000257160114807878i</v>
      </c>
      <c r="H1275" s="57" t="str">
        <f t="shared" si="368"/>
        <v>165.023496856108+7.62467508030072i</v>
      </c>
      <c r="I1275" s="57" t="str">
        <f t="shared" si="369"/>
        <v>15.1838153791601-289.856535668308i</v>
      </c>
      <c r="K1275" s="57" t="str">
        <f t="shared" si="370"/>
        <v>0.0725620142425269-0.00344638057467066i</v>
      </c>
      <c r="L1275" s="57" t="str">
        <f t="shared" si="371"/>
        <v>0.000125-4.70754419614738i</v>
      </c>
      <c r="M1275" s="57" t="str">
        <f t="shared" si="372"/>
        <v>0.0015-2.26935109273245i</v>
      </c>
      <c r="N1275" s="57">
        <f t="shared" si="373"/>
        <v>87.92381707056991</v>
      </c>
      <c r="O1275" s="57">
        <f t="shared" si="374"/>
        <v>64.921225688519556</v>
      </c>
      <c r="P1275" s="371">
        <f t="shared" si="375"/>
        <v>64.921225688519556</v>
      </c>
      <c r="Q1275" s="371">
        <f t="shared" si="376"/>
        <v>-92.07618292943009</v>
      </c>
      <c r="R1275" s="12">
        <f t="shared" si="377"/>
        <v>87.92381707056991</v>
      </c>
      <c r="S1275" s="57">
        <f t="shared" si="378"/>
        <v>0.10658413058436526</v>
      </c>
      <c r="T1275" s="12">
        <f t="shared" si="361"/>
        <v>64.921225688519556</v>
      </c>
    </row>
    <row r="1276" spans="1:20" x14ac:dyDescent="0.25">
      <c r="A1276" s="57">
        <f t="shared" si="362"/>
        <v>672.2326570706058</v>
      </c>
      <c r="B1276" s="12">
        <f t="shared" si="379"/>
        <v>106.98915028058586</v>
      </c>
      <c r="C1276" s="57" t="str">
        <f t="shared" si="363"/>
        <v>-63.8410894965205-1754.37594496024i</v>
      </c>
      <c r="D1276" s="57" t="str">
        <f t="shared" si="364"/>
        <v>3.89999955940072-297.517353694328i</v>
      </c>
      <c r="E1276" s="57" t="str">
        <f t="shared" si="365"/>
        <v>162.440693252336-0.299093712518368i</v>
      </c>
      <c r="F1276" s="57" t="str">
        <f t="shared" si="366"/>
        <v>3.83983958397256-620.446525992421i</v>
      </c>
      <c r="G1276" s="57" t="str">
        <f t="shared" si="367"/>
        <v>0.999999933365118-0.000258137323114162i</v>
      </c>
      <c r="H1276" s="57" t="str">
        <f t="shared" si="368"/>
        <v>165.023675788392+7.65365212986728i</v>
      </c>
      <c r="I1276" s="57" t="str">
        <f t="shared" si="369"/>
        <v>15.1838232267055-288.758940634403i</v>
      </c>
      <c r="K1276" s="57" t="str">
        <f t="shared" si="370"/>
        <v>0.0725607588005893-0.00345941638967385i</v>
      </c>
      <c r="L1276" s="57" t="str">
        <f t="shared" si="371"/>
        <v>0.000125-4.68972324780573i</v>
      </c>
      <c r="M1276" s="57" t="str">
        <f t="shared" si="372"/>
        <v>0.0015-2.26076020395741i</v>
      </c>
      <c r="N1276" s="57">
        <f t="shared" si="373"/>
        <v>87.915947428703078</v>
      </c>
      <c r="O1276" s="57">
        <f t="shared" si="374"/>
        <v>64.888200423320498</v>
      </c>
      <c r="P1276" s="371">
        <f t="shared" si="375"/>
        <v>64.888200423320498</v>
      </c>
      <c r="Q1276" s="371">
        <f t="shared" si="376"/>
        <v>-92.084052571296922</v>
      </c>
      <c r="R1276" s="12">
        <f t="shared" si="377"/>
        <v>87.915947428703078</v>
      </c>
      <c r="S1276" s="57">
        <f t="shared" si="378"/>
        <v>0.10698915028058587</v>
      </c>
      <c r="T1276" s="12">
        <f t="shared" si="361"/>
        <v>64.888200423320498</v>
      </c>
    </row>
    <row r="1277" spans="1:20" x14ac:dyDescent="0.25">
      <c r="A1277" s="57">
        <f t="shared" si="362"/>
        <v>674.78714116747415</v>
      </c>
      <c r="B1277" s="12">
        <f t="shared" si="379"/>
        <v>107.39570905165209</v>
      </c>
      <c r="C1277" s="57" t="str">
        <f t="shared" si="363"/>
        <v>-63.8397666815486-1747.70925776791i</v>
      </c>
      <c r="D1277" s="57" t="str">
        <f t="shared" si="364"/>
        <v>3.89999955604581-296.391077580935i</v>
      </c>
      <c r="E1277" s="57" t="str">
        <f t="shared" si="365"/>
        <v>162.440474271128-0.30021796167306i</v>
      </c>
      <c r="F1277" s="57" t="str">
        <f t="shared" si="366"/>
        <v>3.83983958202427-618.097762044132i</v>
      </c>
      <c r="G1277" s="57" t="str">
        <f t="shared" si="367"/>
        <v>0.999999932857731-0.000259118244810522i</v>
      </c>
      <c r="H1277" s="57" t="str">
        <f t="shared" si="368"/>
        <v>165.023856083403+7.68273932980786i</v>
      </c>
      <c r="I1277" s="57" t="str">
        <f t="shared" si="369"/>
        <v>15.1838311340132-287.665499494719i</v>
      </c>
      <c r="K1277" s="57" t="str">
        <f t="shared" si="370"/>
        <v>0.0725594938435282-0.00347250105138097i</v>
      </c>
      <c r="L1277" s="57" t="str">
        <f t="shared" si="371"/>
        <v>0.000125-4.67196976270743i</v>
      </c>
      <c r="M1277" s="57" t="str">
        <f t="shared" si="372"/>
        <v>0.0015-2.2522018369769i</v>
      </c>
      <c r="N1277" s="57">
        <f t="shared" si="373"/>
        <v>87.908048108882568</v>
      </c>
      <c r="O1277" s="57">
        <f t="shared" si="374"/>
        <v>64.855174539833357</v>
      </c>
      <c r="P1277" s="371">
        <f t="shared" si="375"/>
        <v>64.855174539833357</v>
      </c>
      <c r="Q1277" s="371">
        <f t="shared" si="376"/>
        <v>-92.091951891117432</v>
      </c>
      <c r="R1277" s="12">
        <f t="shared" si="377"/>
        <v>87.908048108882568</v>
      </c>
      <c r="S1277" s="57">
        <f t="shared" si="378"/>
        <v>0.10739570905165209</v>
      </c>
      <c r="T1277" s="12">
        <f t="shared" si="361"/>
        <v>64.855174539833357</v>
      </c>
    </row>
    <row r="1278" spans="1:20" x14ac:dyDescent="0.25">
      <c r="A1278" s="57">
        <f t="shared" si="362"/>
        <v>677.35133230391045</v>
      </c>
      <c r="B1278" s="12">
        <f t="shared" si="379"/>
        <v>107.80381274604837</v>
      </c>
      <c r="C1278" s="57" t="str">
        <f t="shared" si="363"/>
        <v>-63.8384338490877-1741.06771300931i</v>
      </c>
      <c r="D1278" s="57" t="str">
        <f t="shared" si="364"/>
        <v>3.89999955266534-295.269065152699i</v>
      </c>
      <c r="E1278" s="57" t="str">
        <f t="shared" si="365"/>
        <v>162.440253632372-0.301346342659191i</v>
      </c>
      <c r="F1278" s="57" t="str">
        <f t="shared" si="366"/>
        <v>3.83983958006116-615.75788963966i</v>
      </c>
      <c r="G1278" s="57" t="str">
        <f t="shared" si="367"/>
        <v>0.99999993234648-0.000260102894007824i</v>
      </c>
      <c r="H1278" s="57" t="str">
        <f t="shared" si="368"/>
        <v>165.024037751523+7.71193709912411i</v>
      </c>
      <c r="I1278" s="57" t="str">
        <f t="shared" si="369"/>
        <v>15.1838391015383-286.576196519739i</v>
      </c>
      <c r="K1278" s="57" t="str">
        <f t="shared" si="370"/>
        <v>0.0725582192995668-0.00348563473756141i</v>
      </c>
      <c r="L1278" s="57" t="str">
        <f t="shared" si="371"/>
        <v>0.000125-4.65428348546269i</v>
      </c>
      <c r="M1278" s="57" t="str">
        <f t="shared" si="372"/>
        <v>0.0015-2.24367586867593i</v>
      </c>
      <c r="N1278" s="57">
        <f t="shared" si="373"/>
        <v>87.900119000916661</v>
      </c>
      <c r="O1278" s="57">
        <f t="shared" si="374"/>
        <v>64.822148033377957</v>
      </c>
      <c r="P1278" s="371">
        <f t="shared" si="375"/>
        <v>64.822148033377957</v>
      </c>
      <c r="Q1278" s="371">
        <f t="shared" si="376"/>
        <v>-92.099880999083339</v>
      </c>
      <c r="R1278" s="12">
        <f t="shared" si="377"/>
        <v>87.900119000916661</v>
      </c>
      <c r="S1278" s="57">
        <f t="shared" si="378"/>
        <v>0.10780381274604836</v>
      </c>
      <c r="T1278" s="12">
        <f t="shared" si="361"/>
        <v>64.822148033377957</v>
      </c>
    </row>
    <row r="1279" spans="1:20" x14ac:dyDescent="0.25">
      <c r="A1279" s="57">
        <f t="shared" si="362"/>
        <v>679.92526736666537</v>
      </c>
      <c r="B1279" s="12">
        <f t="shared" si="379"/>
        <v>108.21346723448335</v>
      </c>
      <c r="C1279" s="57" t="str">
        <f t="shared" si="363"/>
        <v>-63.8370909237022-1734.45121515555i</v>
      </c>
      <c r="D1279" s="57" t="str">
        <f t="shared" si="364"/>
        <v>3.89999954925914-294.151300269094i</v>
      </c>
      <c r="E1279" s="57" t="str">
        <f t="shared" si="365"/>
        <v>162.440031323597-0.302478869582141i</v>
      </c>
      <c r="F1279" s="57" t="str">
        <f t="shared" si="366"/>
        <v>3.83983957808309-613.426875119154i</v>
      </c>
      <c r="G1279" s="57" t="str">
        <f t="shared" si="367"/>
        <v>0.999999931831336-0.000261091284870554i</v>
      </c>
      <c r="H1279" s="57" t="str">
        <f t="shared" si="368"/>
        <v>165.024220803209+7.74124585841471i</v>
      </c>
      <c r="I1279" s="57" t="str">
        <f t="shared" si="369"/>
        <v>15.1838471297395-285.491016039468i</v>
      </c>
      <c r="K1279" s="57" t="str">
        <f t="shared" si="370"/>
        <v>0.0725569350963935-0.00349881762657119i</v>
      </c>
      <c r="L1279" s="57" t="str">
        <f t="shared" si="371"/>
        <v>0.000125-4.63666416164842i</v>
      </c>
      <c r="M1279" s="57" t="str">
        <f t="shared" si="372"/>
        <v>0.0015-2.23518217640559i</v>
      </c>
      <c r="N1279" s="57">
        <f t="shared" si="373"/>
        <v>87.892159994224073</v>
      </c>
      <c r="O1279" s="57">
        <f t="shared" si="374"/>
        <v>64.789120899238966</v>
      </c>
      <c r="P1279" s="371">
        <f t="shared" si="375"/>
        <v>64.789120899238966</v>
      </c>
      <c r="Q1279" s="371">
        <f t="shared" si="376"/>
        <v>-92.107840005775927</v>
      </c>
      <c r="R1279" s="12">
        <f t="shared" si="377"/>
        <v>87.892159994224073</v>
      </c>
      <c r="S1279" s="57">
        <f t="shared" si="378"/>
        <v>0.10821346723448334</v>
      </c>
      <c r="T1279" s="12">
        <f t="shared" si="361"/>
        <v>64.789120899238966</v>
      </c>
    </row>
    <row r="1280" spans="1:20" x14ac:dyDescent="0.25">
      <c r="A1280" s="57">
        <f t="shared" si="362"/>
        <v>682.50898338265858</v>
      </c>
      <c r="B1280" s="12">
        <f t="shared" si="379"/>
        <v>108.62467840997438</v>
      </c>
      <c r="C1280" s="57" t="str">
        <f t="shared" si="363"/>
        <v>-63.8357378293877-1727.85966903815i</v>
      </c>
      <c r="D1280" s="57" t="str">
        <f t="shared" si="364"/>
        <v>3.89999954582701-293.037766850696i</v>
      </c>
      <c r="E1280" s="57" t="str">
        <f t="shared" si="365"/>
        <v>162.439807332239-0.303615556582514i</v>
      </c>
      <c r="F1280" s="57" t="str">
        <f t="shared" si="366"/>
        <v>3.83983957608995-611.104684950189i</v>
      </c>
      <c r="G1280" s="57" t="str">
        <f t="shared" si="367"/>
        <v>0.99999993131227-0.000262083431617024i</v>
      </c>
      <c r="H1280" s="57" t="str">
        <f t="shared" si="368"/>
        <v>165.024405249002+7.77066602988165i</v>
      </c>
      <c r="I1280" s="57" t="str">
        <f t="shared" si="369"/>
        <v>15.183855219079-284.409942443225i</v>
      </c>
      <c r="K1280" s="57" t="str">
        <f t="shared" si="370"/>
        <v>0.0725556411611545-0.00351204989735388i</v>
      </c>
      <c r="L1280" s="57" t="str">
        <f t="shared" si="371"/>
        <v>0.000125-4.61911153780476i</v>
      </c>
      <c r="M1280" s="57" t="str">
        <f t="shared" si="372"/>
        <v>0.0015-2.22672063798126i</v>
      </c>
      <c r="N1280" s="57">
        <f t="shared" si="373"/>
        <v>87.884170977833321</v>
      </c>
      <c r="O1280" s="57">
        <f t="shared" si="374"/>
        <v>64.756093132665455</v>
      </c>
      <c r="P1280" s="371">
        <f t="shared" si="375"/>
        <v>64.756093132665455</v>
      </c>
      <c r="Q1280" s="371">
        <f t="shared" si="376"/>
        <v>-92.115829022166679</v>
      </c>
      <c r="R1280" s="12">
        <f t="shared" si="377"/>
        <v>87.884170977833321</v>
      </c>
      <c r="S1280" s="57">
        <f t="shared" si="378"/>
        <v>0.10862467840997438</v>
      </c>
      <c r="T1280" s="12">
        <f t="shared" si="361"/>
        <v>64.756093132665455</v>
      </c>
    </row>
    <row r="1281" spans="1:20" x14ac:dyDescent="0.25">
      <c r="A1281" s="57">
        <f t="shared" si="362"/>
        <v>685.10251751951273</v>
      </c>
      <c r="B1281" s="12">
        <f t="shared" si="379"/>
        <v>109.03745218793229</v>
      </c>
      <c r="C1281" s="57" t="str">
        <f t="shared" si="363"/>
        <v>-63.834374489576-1721.29297984773i</v>
      </c>
      <c r="D1281" s="57" t="str">
        <f t="shared" si="364"/>
        <v>3.89999954236874-291.928448878955i</v>
      </c>
      <c r="E1281" s="57" t="str">
        <f t="shared" si="365"/>
        <v>162.439581645641-0.304756417836371i</v>
      </c>
      <c r="F1281" s="57" t="str">
        <f t="shared" si="366"/>
        <v>3.83983957408165-608.791285727281i</v>
      </c>
      <c r="G1281" s="57" t="str">
        <f t="shared" si="367"/>
        <v>0.999999930789252-0.000263079348519573i</v>
      </c>
      <c r="H1281" s="57" t="str">
        <f t="shared" si="368"/>
        <v>165.02459109952+7.80019803733627i</v>
      </c>
      <c r="I1281" s="57" t="str">
        <f t="shared" si="369"/>
        <v>15.1838633700223-283.332960179399i</v>
      </c>
      <c r="K1281" s="57" t="str">
        <f t="shared" si="370"/>
        <v>0.0725543374204527-0.00352533172944204i</v>
      </c>
      <c r="L1281" s="57" t="str">
        <f t="shared" si="371"/>
        <v>0.000125-4.60162536143133i</v>
      </c>
      <c r="M1281" s="57" t="str">
        <f t="shared" si="372"/>
        <v>0.0015-2.21829113168087i</v>
      </c>
      <c r="N1281" s="57">
        <f t="shared" si="373"/>
        <v>87.876151840381169</v>
      </c>
      <c r="O1281" s="57">
        <f t="shared" si="374"/>
        <v>64.723064728870838</v>
      </c>
      <c r="P1281" s="371">
        <f t="shared" si="375"/>
        <v>64.723064728870838</v>
      </c>
      <c r="Q1281" s="371">
        <f t="shared" si="376"/>
        <v>-92.123848159618831</v>
      </c>
      <c r="R1281" s="12">
        <f t="shared" si="377"/>
        <v>87.876151840381169</v>
      </c>
      <c r="S1281" s="57">
        <f t="shared" si="378"/>
        <v>0.10903745218793229</v>
      </c>
      <c r="T1281" s="12">
        <f t="shared" si="361"/>
        <v>64.723064728870838</v>
      </c>
    </row>
    <row r="1282" spans="1:20" x14ac:dyDescent="0.25">
      <c r="A1282" s="57">
        <f t="shared" si="362"/>
        <v>687.70590708608688</v>
      </c>
      <c r="B1282" s="12">
        <f t="shared" si="379"/>
        <v>109.45179450624643</v>
      </c>
      <c r="C1282" s="57" t="str">
        <f t="shared" si="363"/>
        <v>-63.8330008271305-1714.7510531326i</v>
      </c>
      <c r="D1282" s="57" t="str">
        <f t="shared" si="364"/>
        <v>3.89999953888411-290.823330395959i</v>
      </c>
      <c r="E1282" s="57" t="str">
        <f t="shared" si="365"/>
        <v>162.439354251051-0.305901467555341i</v>
      </c>
      <c r="F1282" s="57" t="str">
        <f t="shared" si="366"/>
        <v>3.83983957205805-606.486644171404i</v>
      </c>
      <c r="G1282" s="57" t="str">
        <f t="shared" si="367"/>
        <v>0.999999930262251-0.000264079049904777i</v>
      </c>
      <c r="H1282" s="57" t="str">
        <f t="shared" si="368"/>
        <v>165.024778365464+7.82984230620554i</v>
      </c>
      <c r="I1282" s="57" t="str">
        <f t="shared" si="369"/>
        <v>15.1838715830387-282.260053755238i</v>
      </c>
      <c r="K1282" s="57" t="str">
        <f t="shared" si="370"/>
        <v>0.0725530238003429-0.0035386633029584i</v>
      </c>
      <c r="L1282" s="57" t="str">
        <f t="shared" si="371"/>
        <v>0.000125-4.58420538098358i</v>
      </c>
      <c r="M1282" s="57" t="str">
        <f t="shared" si="372"/>
        <v>0.0015-2.20989353624315i</v>
      </c>
      <c r="N1282" s="57">
        <f t="shared" si="373"/>
        <v>87.868102470111566</v>
      </c>
      <c r="O1282" s="57">
        <f t="shared" si="374"/>
        <v>64.69003568303242</v>
      </c>
      <c r="P1282" s="371">
        <f t="shared" si="375"/>
        <v>64.69003568303242</v>
      </c>
      <c r="Q1282" s="371">
        <f t="shared" si="376"/>
        <v>-92.131897529888434</v>
      </c>
      <c r="R1282" s="12">
        <f t="shared" si="377"/>
        <v>87.868102470111566</v>
      </c>
      <c r="S1282" s="57">
        <f t="shared" si="378"/>
        <v>0.10945179450624642</v>
      </c>
      <c r="T1282" s="12">
        <f t="shared" si="361"/>
        <v>64.69003568303242</v>
      </c>
    </row>
    <row r="1283" spans="1:20" x14ac:dyDescent="0.25">
      <c r="A1283" s="57">
        <f t="shared" si="362"/>
        <v>690.31918953301408</v>
      </c>
      <c r="B1283" s="12">
        <f t="shared" si="379"/>
        <v>109.86771132537017</v>
      </c>
      <c r="C1283" s="57" t="str">
        <f t="shared" si="363"/>
        <v>-63.831616764338-1708.23379479744i</v>
      </c>
      <c r="D1283" s="57" t="str">
        <f t="shared" si="364"/>
        <v>3.89999953537299-289.722395504206i</v>
      </c>
      <c r="E1283" s="57" t="str">
        <f t="shared" si="365"/>
        <v>162.439125135624-0.307050719986212i</v>
      </c>
      <c r="F1283" s="57" t="str">
        <f t="shared" si="366"/>
        <v>3.83983957001905-604.190727129515i</v>
      </c>
      <c r="G1283" s="57" t="str">
        <f t="shared" si="367"/>
        <v>0.999999929731237-0.000265082550153653i</v>
      </c>
      <c r="H1283" s="57" t="str">
        <f t="shared" si="368"/>
        <v>165.024967057618+7.85959926353818i</v>
      </c>
      <c r="I1283" s="57" t="str">
        <f t="shared" si="369"/>
        <v>15.183879858601-281.191207736626i</v>
      </c>
      <c r="K1283" s="57" t="str">
        <f t="shared" si="370"/>
        <v>0.0725517002263275-0.00355204479861702i</v>
      </c>
      <c r="L1283" s="57" t="str">
        <f t="shared" si="371"/>
        <v>0.000125-4.56685134586928i</v>
      </c>
      <c r="M1283" s="57" t="str">
        <f t="shared" si="372"/>
        <v>0.0015-2.20152773086586i</v>
      </c>
      <c r="N1283" s="57">
        <f t="shared" si="373"/>
        <v>87.86002275487462</v>
      </c>
      <c r="O1283" s="57">
        <f t="shared" si="374"/>
        <v>64.657005990291296</v>
      </c>
      <c r="P1283" s="371">
        <f t="shared" si="375"/>
        <v>64.657005990291296</v>
      </c>
      <c r="Q1283" s="371">
        <f t="shared" si="376"/>
        <v>-92.13997724512538</v>
      </c>
      <c r="R1283" s="12">
        <f t="shared" si="377"/>
        <v>87.86002275487462</v>
      </c>
      <c r="S1283" s="57">
        <f t="shared" si="378"/>
        <v>0.10986771132537017</v>
      </c>
      <c r="T1283" s="12">
        <f t="shared" si="361"/>
        <v>64.657005990291296</v>
      </c>
    </row>
    <row r="1284" spans="1:20" x14ac:dyDescent="0.25">
      <c r="A1284" s="57">
        <f t="shared" si="362"/>
        <v>692.94240245323954</v>
      </c>
      <c r="B1284" s="12">
        <f t="shared" si="379"/>
        <v>110.28520862840658</v>
      </c>
      <c r="C1284" s="57" t="str">
        <f t="shared" si="363"/>
        <v>-63.8302222229124-1701.74111110196i</v>
      </c>
      <c r="D1284" s="57" t="str">
        <f t="shared" si="364"/>
        <v>3.89999953183511-288.62562836638i</v>
      </c>
      <c r="E1284" s="57" t="str">
        <f t="shared" si="365"/>
        <v>162.438894286419-0.308204189411163i</v>
      </c>
      <c r="F1284" s="57" t="str">
        <f t="shared" si="366"/>
        <v>3.83983956796451-601.903501574077i</v>
      </c>
      <c r="G1284" s="57" t="str">
        <f t="shared" si="367"/>
        <v>0.999999929196179-0.000266089863701864i</v>
      </c>
      <c r="H1284" s="57" t="str">
        <f t="shared" si="368"/>
        <v>165.025157186841+7.88946933801089i</v>
      </c>
      <c r="I1284" s="57" t="str">
        <f t="shared" si="369"/>
        <v>15.1838881971855-280.126406747844i</v>
      </c>
      <c r="K1284" s="57" t="str">
        <f t="shared" si="370"/>
        <v>0.0725503666233539-0.00356547639772461i</v>
      </c>
      <c r="L1284" s="57" t="str">
        <f t="shared" si="371"/>
        <v>0.000125-4.54956300644478i</v>
      </c>
      <c r="M1284" s="57" t="str">
        <f t="shared" si="372"/>
        <v>0.0015-2.19319359520408i</v>
      </c>
      <c r="N1284" s="57">
        <f t="shared" si="373"/>
        <v>87.851912582125209</v>
      </c>
      <c r="O1284" s="57">
        <f t="shared" si="374"/>
        <v>64.623975645752139</v>
      </c>
      <c r="P1284" s="371">
        <f t="shared" si="375"/>
        <v>64.623975645752139</v>
      </c>
      <c r="Q1284" s="371">
        <f t="shared" si="376"/>
        <v>-92.148087417874791</v>
      </c>
      <c r="R1284" s="12">
        <f t="shared" si="377"/>
        <v>87.851912582125209</v>
      </c>
      <c r="S1284" s="57">
        <f t="shared" si="378"/>
        <v>0.11028520862840657</v>
      </c>
      <c r="T1284" s="12">
        <f t="shared" si="361"/>
        <v>64.623975645752139</v>
      </c>
    </row>
    <row r="1285" spans="1:20" x14ac:dyDescent="0.25">
      <c r="A1285" s="57">
        <f t="shared" si="362"/>
        <v>695.57558358256188</v>
      </c>
      <c r="B1285" s="12">
        <f t="shared" si="379"/>
        <v>110.70429242119452</v>
      </c>
      <c r="C1285" s="57" t="str">
        <f t="shared" si="363"/>
        <v>-63.8288171239773-1695.27290865946i</v>
      </c>
      <c r="D1285" s="57" t="str">
        <f t="shared" si="364"/>
        <v>3.89999952827029-287.533013205116i</v>
      </c>
      <c r="E1285" s="57" t="str">
        <f t="shared" si="365"/>
        <v>162.438661690398-0.309361890147307i</v>
      </c>
      <c r="F1285" s="57" t="str">
        <f t="shared" si="366"/>
        <v>3.83983956589433-599.624934602584i</v>
      </c>
      <c r="G1285" s="57" t="str">
        <f t="shared" si="367"/>
        <v>0.999999928657048-0.000267101005039928i</v>
      </c>
      <c r="H1285" s="57" t="str">
        <f t="shared" si="368"/>
        <v>165.025348764085+7.91945295993462i</v>
      </c>
      <c r="I1285" s="57" t="str">
        <f t="shared" si="369"/>
        <v>15.1838965992722-279.065635471381i</v>
      </c>
      <c r="K1285" s="57" t="str">
        <f t="shared" si="370"/>
        <v>0.0725490229158073-0.00357895828218145i</v>
      </c>
      <c r="L1285" s="57" t="str">
        <f t="shared" si="371"/>
        <v>0.000125-4.53234011401154i</v>
      </c>
      <c r="M1285" s="57" t="str">
        <f t="shared" si="372"/>
        <v>0.0015-2.18489100936848i</v>
      </c>
      <c r="N1285" s="57">
        <f t="shared" si="373"/>
        <v>87.84377183892218</v>
      </c>
      <c r="O1285" s="57">
        <f t="shared" si="374"/>
        <v>64.590944644482505</v>
      </c>
      <c r="P1285" s="371">
        <f t="shared" si="375"/>
        <v>64.590944644482505</v>
      </c>
      <c r="Q1285" s="371">
        <f t="shared" si="376"/>
        <v>-92.15622816107782</v>
      </c>
      <c r="R1285" s="12">
        <f t="shared" si="377"/>
        <v>87.84377183892218</v>
      </c>
      <c r="S1285" s="57">
        <f t="shared" si="378"/>
        <v>0.11070429242119452</v>
      </c>
      <c r="T1285" s="12">
        <f t="shared" si="361"/>
        <v>64.590944644482505</v>
      </c>
    </row>
    <row r="1286" spans="1:20" x14ac:dyDescent="0.25">
      <c r="A1286" s="57">
        <f t="shared" si="362"/>
        <v>698.21877080017555</v>
      </c>
      <c r="B1286" s="12">
        <f t="shared" si="379"/>
        <v>111.12496873239506</v>
      </c>
      <c r="C1286" s="57" t="str">
        <f t="shared" si="363"/>
        <v>-63.8274013880758-1688.82909443565i</v>
      </c>
      <c r="D1286" s="57" t="str">
        <f t="shared" si="364"/>
        <v>3.89999952467834-286.444534302779i</v>
      </c>
      <c r="E1286" s="57" t="str">
        <f t="shared" si="365"/>
        <v>162.438427334429-0.3105238365471i</v>
      </c>
      <c r="F1286" s="57" t="str">
        <f t="shared" si="366"/>
        <v>3.83983956380838-597.354993437083i</v>
      </c>
      <c r="G1286" s="57" t="str">
        <f t="shared" si="367"/>
        <v>0.999999928113812-0.000268115988713429i</v>
      </c>
      <c r="H1286" s="57" t="str">
        <f t="shared" si="368"/>
        <v>165.025541800378+7.94955056126084i</v>
      </c>
      <c r="I1286" s="57" t="str">
        <f t="shared" si="369"/>
        <v>15.1839050653448-278.00887864768i</v>
      </c>
      <c r="K1286" s="57" t="str">
        <f t="shared" si="370"/>
        <v>0.0725476690275096-0.00359249063448282i</v>
      </c>
      <c r="L1286" s="57" t="str">
        <f t="shared" si="371"/>
        <v>0.000125-4.51518242081245i</v>
      </c>
      <c r="M1286" s="57" t="str">
        <f t="shared" si="372"/>
        <v>0.0015-2.17661985392358i</v>
      </c>
      <c r="N1286" s="57">
        <f t="shared" si="373"/>
        <v>87.835600411926919</v>
      </c>
      <c r="O1286" s="57">
        <f t="shared" si="374"/>
        <v>64.557912981513283</v>
      </c>
      <c r="P1286" s="371">
        <f t="shared" si="375"/>
        <v>64.557912981513283</v>
      </c>
      <c r="Q1286" s="371">
        <f t="shared" si="376"/>
        <v>-92.164399588073081</v>
      </c>
      <c r="R1286" s="12">
        <f t="shared" si="377"/>
        <v>87.835600411926919</v>
      </c>
      <c r="S1286" s="57">
        <f t="shared" si="378"/>
        <v>0.11112496873239507</v>
      </c>
      <c r="T1286" s="12">
        <f t="shared" si="361"/>
        <v>64.557912981513283</v>
      </c>
    </row>
    <row r="1287" spans="1:20" x14ac:dyDescent="0.25">
      <c r="A1287" s="57">
        <f t="shared" si="362"/>
        <v>700.87200212921618</v>
      </c>
      <c r="B1287" s="12">
        <f t="shared" si="379"/>
        <v>111.54724361357816</v>
      </c>
      <c r="C1287" s="57" t="str">
        <f t="shared" si="363"/>
        <v>-63.8259749351585-1682.40957574714i</v>
      </c>
      <c r="D1287" s="57" t="str">
        <f t="shared" si="364"/>
        <v>3.89999952105903-285.360176001235i</v>
      </c>
      <c r="E1287" s="57" t="str">
        <f t="shared" si="365"/>
        <v>162.438191205278-0.311690042997742i</v>
      </c>
      <c r="F1287" s="57" t="str">
        <f t="shared" si="366"/>
        <v>3.83983956170657-595.09364542371i</v>
      </c>
      <c r="G1287" s="57" t="str">
        <f t="shared" si="367"/>
        <v>0.999999927566438-0.000269134829323223i</v>
      </c>
      <c r="H1287" s="57" t="str">
        <f t="shared" si="368"/>
        <v>165.025736306835+7.97976257558791i</v>
      </c>
      <c r="I1287" s="57" t="str">
        <f t="shared" si="369"/>
        <v>15.1839135958907-276.95612107494i</v>
      </c>
      <c r="K1287" s="57" t="str">
        <f t="shared" si="370"/>
        <v>0.0725463048817147-0.00360607363772023i</v>
      </c>
      <c r="L1287" s="57" t="str">
        <f t="shared" si="371"/>
        <v>0.000125-4.49808968002836i</v>
      </c>
      <c r="M1287" s="57" t="str">
        <f t="shared" si="372"/>
        <v>0.0015-2.16838000988601i</v>
      </c>
      <c r="N1287" s="57">
        <f t="shared" si="373"/>
        <v>87.82739818740221</v>
      </c>
      <c r="O1287" s="57">
        <f t="shared" si="374"/>
        <v>64.524880651837663</v>
      </c>
      <c r="P1287" s="371">
        <f t="shared" si="375"/>
        <v>64.524880651837663</v>
      </c>
      <c r="Q1287" s="371">
        <f t="shared" si="376"/>
        <v>-92.17260181259779</v>
      </c>
      <c r="R1287" s="12">
        <f t="shared" si="377"/>
        <v>87.82739818740221</v>
      </c>
      <c r="S1287" s="57">
        <f t="shared" si="378"/>
        <v>0.11154724361357816</v>
      </c>
      <c r="T1287" s="12">
        <f t="shared" si="361"/>
        <v>64.524880651837663</v>
      </c>
    </row>
    <row r="1288" spans="1:20" x14ac:dyDescent="0.25">
      <c r="A1288" s="57">
        <f t="shared" si="362"/>
        <v>703.5353157373072</v>
      </c>
      <c r="B1288" s="12">
        <f t="shared" si="379"/>
        <v>111.97112313930975</v>
      </c>
      <c r="C1288" s="57" t="str">
        <f t="shared" si="363"/>
        <v>-63.8245376845803-1676.01426026021i</v>
      </c>
      <c r="D1288" s="57" t="str">
        <f t="shared" si="364"/>
        <v>3.89999951741216-284.279922701624i</v>
      </c>
      <c r="E1288" s="57" t="str">
        <f t="shared" si="365"/>
        <v>162.437953289616-0.312860523921555i</v>
      </c>
      <c r="F1288" s="57" t="str">
        <f t="shared" si="366"/>
        <v>3.83983955958874-592.840858032213i</v>
      </c>
      <c r="G1288" s="57" t="str">
        <f t="shared" si="367"/>
        <v>0.999999927014897-0.000270157541525649i</v>
      </c>
      <c r="H1288" s="57" t="str">
        <f t="shared" si="368"/>
        <v>165.025932294653+8.01008943816717i</v>
      </c>
      <c r="I1288" s="57" t="str">
        <f t="shared" si="369"/>
        <v>15.1839221914009-275.907347608884i</v>
      </c>
      <c r="K1288" s="57" t="str">
        <f t="shared" si="370"/>
        <v>0.0725449304011036-0.00361970747558232i</v>
      </c>
      <c r="L1288" s="57" t="str">
        <f t="shared" si="371"/>
        <v>0.000125-4.4810616457744i</v>
      </c>
      <c r="M1288" s="57" t="str">
        <f t="shared" si="372"/>
        <v>0.0015-2.16017135872286i</v>
      </c>
      <c r="N1288" s="57">
        <f t="shared" si="373"/>
        <v>87.819165051211272</v>
      </c>
      <c r="O1288" s="57">
        <f t="shared" si="374"/>
        <v>64.491847650411231</v>
      </c>
      <c r="P1288" s="371">
        <f t="shared" si="375"/>
        <v>64.491847650411231</v>
      </c>
      <c r="Q1288" s="371">
        <f t="shared" si="376"/>
        <v>-92.180834948788728</v>
      </c>
      <c r="R1288" s="12">
        <f t="shared" si="377"/>
        <v>87.819165051211272</v>
      </c>
      <c r="S1288" s="57">
        <f t="shared" si="378"/>
        <v>0.11197112313930975</v>
      </c>
      <c r="T1288" s="12">
        <f t="shared" si="361"/>
        <v>64.491847650411231</v>
      </c>
    </row>
    <row r="1289" spans="1:20" x14ac:dyDescent="0.25">
      <c r="A1289" s="57">
        <f t="shared" si="362"/>
        <v>706.20874993710902</v>
      </c>
      <c r="B1289" s="12">
        <f t="shared" si="379"/>
        <v>112.39661340723913</v>
      </c>
      <c r="C1289" s="57" t="str">
        <f t="shared" si="363"/>
        <v>-63.8230895550959-1669.64305598947i</v>
      </c>
      <c r="D1289" s="57" t="str">
        <f t="shared" si="364"/>
        <v>3.89999951373754-283.203758864141i</v>
      </c>
      <c r="E1289" s="57" t="str">
        <f t="shared" si="365"/>
        <v>162.437713574016-0.314035293775586i</v>
      </c>
      <c r="F1289" s="57" t="str">
        <f t="shared" si="366"/>
        <v>3.83983955745479-590.59659885549i</v>
      </c>
      <c r="G1289" s="57" t="str">
        <f t="shared" si="367"/>
        <v>0.999999926459157-0.000271184140032738i</v>
      </c>
      <c r="H1289" s="57" t="str">
        <f t="shared" si="368"/>
        <v>165.026129775121+8.04053158590953i</v>
      </c>
      <c r="I1289" s="57" t="str">
        <f t="shared" si="369"/>
        <v>15.1839308523703-274.862543162562i</v>
      </c>
      <c r="K1289" s="57" t="str">
        <f t="shared" si="370"/>
        <v>0.072543545507779-0.0036333923323561i</v>
      </c>
      <c r="L1289" s="57" t="str">
        <f t="shared" si="371"/>
        <v>0.000125-4.46409807309664i</v>
      </c>
      <c r="M1289" s="57" t="str">
        <f t="shared" si="372"/>
        <v>0.0015-2.15199378234993i</v>
      </c>
      <c r="N1289" s="57">
        <f t="shared" si="373"/>
        <v>87.810900888816434</v>
      </c>
      <c r="O1289" s="57">
        <f t="shared" si="374"/>
        <v>64.458813972151759</v>
      </c>
      <c r="P1289" s="371">
        <f t="shared" si="375"/>
        <v>64.458813972151759</v>
      </c>
      <c r="Q1289" s="371">
        <f t="shared" si="376"/>
        <v>-92.189099111183566</v>
      </c>
      <c r="R1289" s="12">
        <f t="shared" si="377"/>
        <v>87.810900888816434</v>
      </c>
      <c r="S1289" s="57">
        <f t="shared" si="378"/>
        <v>0.11239661340723912</v>
      </c>
      <c r="T1289" s="12">
        <f t="shared" si="361"/>
        <v>64.458813972151759</v>
      </c>
    </row>
    <row r="1290" spans="1:20" x14ac:dyDescent="0.25">
      <c r="A1290" s="57">
        <f t="shared" si="362"/>
        <v>708.89234318686999</v>
      </c>
      <c r="B1290" s="12">
        <f t="shared" si="379"/>
        <v>112.82372053818663</v>
      </c>
      <c r="C1290" s="57" t="str">
        <f t="shared" si="363"/>
        <v>-63.8216304648582-1663.29587129655i</v>
      </c>
      <c r="D1290" s="57" t="str">
        <f t="shared" si="364"/>
        <v>3.89999951003492-282.131669007808i</v>
      </c>
      <c r="E1290" s="57" t="str">
        <f t="shared" si="365"/>
        <v>162.437472044948-0.315214367051559i</v>
      </c>
      <c r="F1290" s="57" t="str">
        <f t="shared" si="366"/>
        <v>3.83983955530458-588.360835609119i</v>
      </c>
      <c r="G1290" s="57" t="str">
        <f t="shared" si="367"/>
        <v>0.999999925899184-0.00027221463961243i</v>
      </c>
      <c r="H1290" s="57" t="str">
        <f t="shared" si="368"/>
        <v>165.026328759604+8.07108945739169i</v>
      </c>
      <c r="I1290" s="57" t="str">
        <f t="shared" si="369"/>
        <v>15.1839395792973-273.8216927061i</v>
      </c>
      <c r="K1290" s="57" t="str">
        <f t="shared" si="370"/>
        <v>0.0725421501232655-0.00364712839292837i</v>
      </c>
      <c r="L1290" s="57" t="str">
        <f t="shared" si="371"/>
        <v>0.000125-4.44719871796836i</v>
      </c>
      <c r="M1290" s="57" t="str">
        <f t="shared" si="372"/>
        <v>0.0015-2.14384716313004i</v>
      </c>
      <c r="N1290" s="57">
        <f t="shared" si="373"/>
        <v>87.802605585278101</v>
      </c>
      <c r="O1290" s="57">
        <f t="shared" si="374"/>
        <v>64.425779611938907</v>
      </c>
      <c r="P1290" s="371">
        <f t="shared" si="375"/>
        <v>64.425779611938907</v>
      </c>
      <c r="Q1290" s="371">
        <f t="shared" si="376"/>
        <v>-92.197394414721899</v>
      </c>
      <c r="R1290" s="12">
        <f t="shared" si="377"/>
        <v>87.802605585278101</v>
      </c>
      <c r="S1290" s="57">
        <f t="shared" si="378"/>
        <v>0.11282372053818664</v>
      </c>
      <c r="T1290" s="12">
        <f t="shared" si="361"/>
        <v>64.425779611938907</v>
      </c>
    </row>
    <row r="1291" spans="1:20" x14ac:dyDescent="0.25">
      <c r="A1291" s="57">
        <f t="shared" si="362"/>
        <v>711.58613409098007</v>
      </c>
      <c r="B1291" s="12">
        <f t="shared" si="379"/>
        <v>113.25245067623175</v>
      </c>
      <c r="C1291" s="57" t="str">
        <f t="shared" si="363"/>
        <v>-63.8201603314092-1656.97261488869i</v>
      </c>
      <c r="D1291" s="57" t="str">
        <f t="shared" si="364"/>
        <v>3.89999950630411-281.063637710252i</v>
      </c>
      <c r="E1291" s="57" t="str">
        <f t="shared" si="365"/>
        <v>162.437228688784-0.316397758275904i</v>
      </c>
      <c r="F1291" s="57" t="str">
        <f t="shared" si="366"/>
        <v>3.839839553138-586.133536130895i</v>
      </c>
      <c r="G1291" s="57" t="str">
        <f t="shared" si="367"/>
        <v>0.999999925334948-0.00027324905508878i</v>
      </c>
      <c r="H1291" s="57" t="str">
        <f t="shared" si="368"/>
        <v>165.026529259563+8.10176349286267i</v>
      </c>
      <c r="I1291" s="57" t="str">
        <f t="shared" si="369"/>
        <v>15.1839483726844-272.78478126652i</v>
      </c>
      <c r="K1291" s="57" t="str">
        <f t="shared" si="370"/>
        <v>0.0725407441684993-0.00366091584278645i</v>
      </c>
      <c r="L1291" s="57" t="str">
        <f t="shared" si="371"/>
        <v>0.000125-4.43036333728667i</v>
      </c>
      <c r="M1291" s="57" t="str">
        <f t="shared" si="372"/>
        <v>0.0015-2.13573138387132i</v>
      </c>
      <c r="N1291" s="57">
        <f t="shared" si="373"/>
        <v>87.794279025253488</v>
      </c>
      <c r="O1291" s="57">
        <f t="shared" si="374"/>
        <v>64.39274456461348</v>
      </c>
      <c r="P1291" s="371">
        <f t="shared" si="375"/>
        <v>64.39274456461348</v>
      </c>
      <c r="Q1291" s="371">
        <f t="shared" si="376"/>
        <v>-92.205720974746512</v>
      </c>
      <c r="R1291" s="12">
        <f t="shared" si="377"/>
        <v>87.794279025253488</v>
      </c>
      <c r="S1291" s="57">
        <f t="shared" si="378"/>
        <v>0.11325245067623174</v>
      </c>
      <c r="T1291" s="12">
        <f t="shared" si="361"/>
        <v>64.39274456461348</v>
      </c>
    </row>
    <row r="1292" spans="1:20" x14ac:dyDescent="0.25">
      <c r="A1292" s="57">
        <f t="shared" si="362"/>
        <v>714.29016140052579</v>
      </c>
      <c r="B1292" s="12">
        <f t="shared" si="379"/>
        <v>113.68280998880142</v>
      </c>
      <c r="C1292" s="57" t="str">
        <f t="shared" si="363"/>
        <v>-63.8186790716806-1650.67319581759i</v>
      </c>
      <c r="D1292" s="57" t="str">
        <f t="shared" si="364"/>
        <v>3.89999950254488-279.999649607484i</v>
      </c>
      <c r="E1292" s="57" t="str">
        <f t="shared" si="365"/>
        <v>162.436983491795-0.317585482009533i</v>
      </c>
      <c r="F1292" s="57" t="str">
        <f t="shared" si="366"/>
        <v>3.83983955095492-583.914668380367i</v>
      </c>
      <c r="G1292" s="57" t="str">
        <f t="shared" si="367"/>
        <v>0.999999924766416-0.000274287401342176i</v>
      </c>
      <c r="H1292" s="57" t="str">
        <f t="shared" si="368"/>
        <v>165.02673128654+8.13255413425002i</v>
      </c>
      <c r="I1292" s="57" t="str">
        <f t="shared" si="369"/>
        <v>15.1839572330378-271.751793927499i</v>
      </c>
      <c r="K1292" s="57" t="str">
        <f t="shared" si="370"/>
        <v>0.0725393275638297-0.00367475486801967i</v>
      </c>
      <c r="L1292" s="57" t="str">
        <f t="shared" si="371"/>
        <v>0.000125-4.41359168886896i</v>
      </c>
      <c r="M1292" s="57" t="str">
        <f t="shared" si="372"/>
        <v>0.0015-2.12764632782559i</v>
      </c>
      <c r="N1292" s="57">
        <f t="shared" si="373"/>
        <v>87.785921092995608</v>
      </c>
      <c r="O1292" s="57">
        <f t="shared" si="374"/>
        <v>64.359708824977957</v>
      </c>
      <c r="P1292" s="371">
        <f t="shared" si="375"/>
        <v>64.359708824977957</v>
      </c>
      <c r="Q1292" s="371">
        <f t="shared" si="376"/>
        <v>-92.214078907004392</v>
      </c>
      <c r="R1292" s="12">
        <f t="shared" si="377"/>
        <v>87.785921092995608</v>
      </c>
      <c r="S1292" s="57">
        <f t="shared" si="378"/>
        <v>0.11368280998880143</v>
      </c>
      <c r="T1292" s="12">
        <f t="shared" si="361"/>
        <v>64.359708824977957</v>
      </c>
    </row>
    <row r="1293" spans="1:20" x14ac:dyDescent="0.25">
      <c r="A1293" s="57">
        <f t="shared" si="362"/>
        <v>717.00446401384784</v>
      </c>
      <c r="B1293" s="12">
        <f t="shared" si="379"/>
        <v>114.11480466675887</v>
      </c>
      <c r="C1293" s="57" t="str">
        <f t="shared" si="363"/>
        <v>-63.8171866019869-1644.39752347797i</v>
      </c>
      <c r="D1293" s="57" t="str">
        <f t="shared" si="364"/>
        <v>3.89999949875706-278.939689393679i</v>
      </c>
      <c r="E1293" s="57" t="str">
        <f t="shared" si="365"/>
        <v>162.436736440149-0.31877755284789i</v>
      </c>
      <c r="F1293" s="57" t="str">
        <f t="shared" si="366"/>
        <v>3.83983954875523-581.704200438379i</v>
      </c>
      <c r="G1293" s="57" t="str">
        <f t="shared" si="367"/>
        <v>0.999999924193554-0.000275329693309551i</v>
      </c>
      <c r="H1293" s="57" t="str">
        <f t="shared" si="368"/>
        <v>165.026934852169+8.16346182516646i</v>
      </c>
      <c r="I1293" s="57" t="str">
        <f t="shared" si="369"/>
        <v>15.1839661608675-270.722715829168i</v>
      </c>
      <c r="K1293" s="57" t="str">
        <f t="shared" si="370"/>
        <v>0.0725379002290109-0.0036886456553203i</v>
      </c>
      <c r="L1293" s="57" t="str">
        <f t="shared" si="371"/>
        <v>0.000125-4.39688353144947i</v>
      </c>
      <c r="M1293" s="57" t="str">
        <f t="shared" si="372"/>
        <v>0.0015-2.11959187868658i</v>
      </c>
      <c r="N1293" s="57">
        <f t="shared" si="373"/>
        <v>87.777531672351955</v>
      </c>
      <c r="O1293" s="57">
        <f t="shared" si="374"/>
        <v>64.326672387795554</v>
      </c>
      <c r="P1293" s="371">
        <f t="shared" si="375"/>
        <v>64.326672387795554</v>
      </c>
      <c r="Q1293" s="371">
        <f t="shared" si="376"/>
        <v>-92.222468327648045</v>
      </c>
      <c r="R1293" s="12">
        <f t="shared" si="377"/>
        <v>87.777531672351955</v>
      </c>
      <c r="S1293" s="57">
        <f t="shared" si="378"/>
        <v>0.11411480466675887</v>
      </c>
      <c r="T1293" s="12">
        <f t="shared" si="361"/>
        <v>64.326672387795554</v>
      </c>
    </row>
    <row r="1294" spans="1:20" x14ac:dyDescent="0.25">
      <c r="A1294" s="57">
        <f t="shared" si="362"/>
        <v>719.72908097710047</v>
      </c>
      <c r="B1294" s="12">
        <f t="shared" si="379"/>
        <v>114.54844092449255</v>
      </c>
      <c r="C1294" s="57" t="str">
        <f t="shared" si="363"/>
        <v>-63.8156828380188-1638.1455076063i</v>
      </c>
      <c r="D1294" s="57" t="str">
        <f t="shared" si="364"/>
        <v>3.89999949494036-277.883741820952i</v>
      </c>
      <c r="E1294" s="57" t="str">
        <f t="shared" si="365"/>
        <v>162.436487519913-0.319973985420602i</v>
      </c>
      <c r="F1294" s="57" t="str">
        <f t="shared" si="366"/>
        <v>3.83983954653878-579.502100506607i</v>
      </c>
      <c r="G1294" s="57" t="str">
        <f t="shared" si="367"/>
        <v>0.999999923616331-0.000276375945984597i</v>
      </c>
      <c r="H1294" s="57" t="str">
        <f t="shared" si="368"/>
        <v>165.02713996817+8.19448701091634i</v>
      </c>
      <c r="I1294" s="57" t="str">
        <f t="shared" si="369"/>
        <v>15.1839751566875-269.697532167891i</v>
      </c>
      <c r="K1294" s="57" t="str">
        <f t="shared" si="370"/>
        <v>0.0725364620831985-0.00370258839198466i</v>
      </c>
      <c r="L1294" s="57" t="str">
        <f t="shared" si="371"/>
        <v>0.000125-4.3802386246757i</v>
      </c>
      <c r="M1294" s="57" t="str">
        <f t="shared" si="372"/>
        <v>0.0015-2.11156792058834i</v>
      </c>
      <c r="N1294" s="57">
        <f t="shared" si="373"/>
        <v>87.769110646763494</v>
      </c>
      <c r="O1294" s="57">
        <f t="shared" si="374"/>
        <v>64.29363524779005</v>
      </c>
      <c r="P1294" s="371">
        <f t="shared" si="375"/>
        <v>64.29363524779005</v>
      </c>
      <c r="Q1294" s="371">
        <f t="shared" si="376"/>
        <v>-92.230889353236506</v>
      </c>
      <c r="R1294" s="12">
        <f t="shared" si="377"/>
        <v>87.769110646763494</v>
      </c>
      <c r="S1294" s="57">
        <f t="shared" si="378"/>
        <v>0.11454844092449255</v>
      </c>
      <c r="T1294" s="12">
        <f t="shared" si="361"/>
        <v>64.29363524779005</v>
      </c>
    </row>
    <row r="1295" spans="1:20" x14ac:dyDescent="0.25">
      <c r="A1295" s="57">
        <f t="shared" si="362"/>
        <v>722.46405148481347</v>
      </c>
      <c r="B1295" s="12">
        <f t="shared" si="379"/>
        <v>114.98372500000563</v>
      </c>
      <c r="C1295" s="57" t="str">
        <f t="shared" si="363"/>
        <v>-63.814167694843-1631.91705827954i</v>
      </c>
      <c r="D1295" s="57" t="str">
        <f t="shared" si="364"/>
        <v>3.89999949109463-276.831791699144i</v>
      </c>
      <c r="E1295" s="57" t="str">
        <f t="shared" si="365"/>
        <v>162.436236717049-0.3211747943916i</v>
      </c>
      <c r="F1295" s="57" t="str">
        <f t="shared" si="366"/>
        <v>3.83983954430547-577.308336907103i</v>
      </c>
      <c r="G1295" s="57" t="str">
        <f t="shared" si="367"/>
        <v>0.999999923034712-0.000277426174417981i</v>
      </c>
      <c r="H1295" s="57" t="str">
        <f t="shared" si="368"/>
        <v>165.027346646354+8.22563013850192i</v>
      </c>
      <c r="I1295" s="57" t="str">
        <f t="shared" si="369"/>
        <v>15.1839842210156-268.676228196056i</v>
      </c>
      <c r="K1295" s="57" t="str">
        <f t="shared" si="370"/>
        <v>0.0725350130449469-0.00371658326591439i</v>
      </c>
      <c r="L1295" s="57" t="str">
        <f t="shared" si="371"/>
        <v>0.000125-4.36365672910509i</v>
      </c>
      <c r="M1295" s="57" t="str">
        <f t="shared" si="372"/>
        <v>0.0015-2.10357433810355i</v>
      </c>
      <c r="N1295" s="57">
        <f t="shared" si="373"/>
        <v>87.76065789926345</v>
      </c>
      <c r="O1295" s="57">
        <f t="shared" si="374"/>
        <v>64.260597399645732</v>
      </c>
      <c r="P1295" s="371">
        <f t="shared" si="375"/>
        <v>64.260597399645732</v>
      </c>
      <c r="Q1295" s="371">
        <f t="shared" si="376"/>
        <v>-92.23934210073655</v>
      </c>
      <c r="R1295" s="12">
        <f t="shared" si="377"/>
        <v>87.76065789926345</v>
      </c>
      <c r="S1295" s="57">
        <f t="shared" si="378"/>
        <v>0.11498372500000563</v>
      </c>
      <c r="T1295" s="12">
        <f t="shared" si="361"/>
        <v>64.260597399645732</v>
      </c>
    </row>
    <row r="1296" spans="1:20" x14ac:dyDescent="0.25">
      <c r="A1296" s="57">
        <f t="shared" si="362"/>
        <v>725.20941488045571</v>
      </c>
      <c r="B1296" s="12">
        <f t="shared" si="379"/>
        <v>115.42066315500566</v>
      </c>
      <c r="C1296" s="57" t="str">
        <f t="shared" si="363"/>
        <v>-63.8126410868964-1625.71208591382i</v>
      </c>
      <c r="D1296" s="57" t="str">
        <f t="shared" si="364"/>
        <v>3.89999948721958-275.783823895598i</v>
      </c>
      <c r="E1296" s="57" t="str">
        <f t="shared" si="365"/>
        <v>162.435984017417-0.322379994458996i</v>
      </c>
      <c r="F1296" s="57" t="str">
        <f t="shared" si="366"/>
        <v>3.83983954205513-575.122878081841i</v>
      </c>
      <c r="G1296" s="57" t="str">
        <f t="shared" si="367"/>
        <v>0.999999922448664-0.000278480393717567i</v>
      </c>
      <c r="H1296" s="57" t="str">
        <f t="shared" si="368"/>
        <v>165.027554898621+8.25689165663019i</v>
      </c>
      <c r="I1296" s="57" t="str">
        <f t="shared" si="369"/>
        <v>15.1839933543737-267.658789221861i</v>
      </c>
      <c r="K1296" s="57" t="str">
        <f t="shared" si="370"/>
        <v>0.0725335530322027-0.0037306304656174i</v>
      </c>
      <c r="L1296" s="57" t="str">
        <f t="shared" si="371"/>
        <v>0.000125-4.34713760620152i</v>
      </c>
      <c r="M1296" s="57" t="str">
        <f t="shared" si="372"/>
        <v>0.0015-2.09561101624183i</v>
      </c>
      <c r="N1296" s="57">
        <f t="shared" si="373"/>
        <v>87.752173312476089</v>
      </c>
      <c r="O1296" s="57">
        <f t="shared" si="374"/>
        <v>64.227558838006914</v>
      </c>
      <c r="P1296" s="371">
        <f t="shared" si="375"/>
        <v>64.227558838006914</v>
      </c>
      <c r="Q1296" s="371">
        <f t="shared" si="376"/>
        <v>-92.247826687523911</v>
      </c>
      <c r="R1296" s="12">
        <f t="shared" si="377"/>
        <v>87.752173312476089</v>
      </c>
      <c r="S1296" s="57">
        <f t="shared" si="378"/>
        <v>0.11542066315500565</v>
      </c>
      <c r="T1296" s="12">
        <f t="shared" si="361"/>
        <v>64.227558838006914</v>
      </c>
    </row>
    <row r="1297" spans="1:20" x14ac:dyDescent="0.25">
      <c r="A1297" s="57">
        <f t="shared" si="362"/>
        <v>727.96521065700153</v>
      </c>
      <c r="B1297" s="12">
        <f t="shared" si="379"/>
        <v>115.85926167499468</v>
      </c>
      <c r="C1297" s="57" t="str">
        <f t="shared" si="363"/>
        <v>-63.8111029279778-1619.53050126316i</v>
      </c>
      <c r="D1297" s="57" t="str">
        <f t="shared" si="364"/>
        <v>3.89999948331504-274.739823334946i</v>
      </c>
      <c r="E1297" s="57" t="str">
        <f t="shared" si="365"/>
        <v>162.435729406771-0.323589600354719i</v>
      </c>
      <c r="F1297" s="57" t="str">
        <f t="shared" si="366"/>
        <v>3.83983953978767-572.945692592263i</v>
      </c>
      <c r="G1297" s="57" t="str">
        <f t="shared" si="367"/>
        <v>0.999999921858154-0.000279538619048624i</v>
      </c>
      <c r="H1297" s="57" t="str">
        <f t="shared" si="368"/>
        <v>165.027764736962+8.28827201571917i</v>
      </c>
      <c r="I1297" s="57" t="str">
        <f t="shared" si="369"/>
        <v>15.1840025572874-266.645200609104i</v>
      </c>
      <c r="K1297" s="57" t="str">
        <f t="shared" si="370"/>
        <v>0.0725320819623014-0.003744730180209i</v>
      </c>
      <c r="L1297" s="57" t="str">
        <f t="shared" si="371"/>
        <v>0.000125-4.33068101833186i</v>
      </c>
      <c r="M1297" s="57" t="str">
        <f t="shared" si="372"/>
        <v>0.0015-2.08767784044813i</v>
      </c>
      <c r="N1297" s="57">
        <f t="shared" si="373"/>
        <v>87.743656768615821</v>
      </c>
      <c r="O1297" s="57">
        <f t="shared" si="374"/>
        <v>64.19451955747769</v>
      </c>
      <c r="P1297" s="371">
        <f t="shared" si="375"/>
        <v>64.19451955747769</v>
      </c>
      <c r="Q1297" s="371">
        <f t="shared" si="376"/>
        <v>-92.256343231384179</v>
      </c>
      <c r="R1297" s="12">
        <f t="shared" si="377"/>
        <v>87.743656768615821</v>
      </c>
      <c r="S1297" s="57">
        <f t="shared" si="378"/>
        <v>0.11585926167499469</v>
      </c>
      <c r="T1297" s="12">
        <f t="shared" si="361"/>
        <v>64.19451955747769</v>
      </c>
    </row>
    <row r="1298" spans="1:20" x14ac:dyDescent="0.25">
      <c r="A1298" s="57">
        <f t="shared" si="362"/>
        <v>730.73147845749816</v>
      </c>
      <c r="B1298" s="12">
        <f t="shared" si="379"/>
        <v>116.29952686935967</v>
      </c>
      <c r="C1298" s="57" t="str">
        <f t="shared" si="363"/>
        <v>-63.8095531312492-1613.37221541818i</v>
      </c>
      <c r="D1298" s="57" t="str">
        <f t="shared" si="364"/>
        <v>3.8999994793808-273.69977499889i</v>
      </c>
      <c r="E1298" s="57" t="str">
        <f t="shared" si="365"/>
        <v>162.43547287076-0.324803626844782i</v>
      </c>
      <c r="F1298" s="57" t="str">
        <f t="shared" si="366"/>
        <v>3.83983953750294-570.776749118826i</v>
      </c>
      <c r="G1298" s="57" t="str">
        <f t="shared" si="367"/>
        <v>0.999999921263148-0.000280600865634048i</v>
      </c>
      <c r="H1298" s="57" t="str">
        <f t="shared" si="368"/>
        <v>165.02797617346+8.31977166790467i</v>
      </c>
      <c r="I1298" s="57" t="str">
        <f t="shared" si="369"/>
        <v>15.1840118302867-265.635447776972i</v>
      </c>
      <c r="K1298" s="57" t="str">
        <f t="shared" si="370"/>
        <v>0.0725305997519625-0.00375888259941301i</v>
      </c>
      <c r="L1298" s="57" t="str">
        <f t="shared" si="371"/>
        <v>0.000125-4.31428672876258i</v>
      </c>
      <c r="M1298" s="57" t="str">
        <f t="shared" si="372"/>
        <v>0.0015-2.07977469660104i</v>
      </c>
      <c r="N1298" s="57">
        <f t="shared" si="373"/>
        <v>87.735108149485683</v>
      </c>
      <c r="O1298" s="57">
        <f t="shared" si="374"/>
        <v>64.161479552621628</v>
      </c>
      <c r="P1298" s="371">
        <f t="shared" si="375"/>
        <v>64.161479552621628</v>
      </c>
      <c r="Q1298" s="371">
        <f t="shared" si="376"/>
        <v>-92.264891850514317</v>
      </c>
      <c r="R1298" s="12">
        <f t="shared" si="377"/>
        <v>87.735108149485683</v>
      </c>
      <c r="S1298" s="57">
        <f t="shared" si="378"/>
        <v>0.11629952686935967</v>
      </c>
      <c r="T1298" s="12">
        <f t="shared" si="361"/>
        <v>64.161479552621628</v>
      </c>
    </row>
    <row r="1299" spans="1:20" x14ac:dyDescent="0.25">
      <c r="A1299" s="57">
        <f t="shared" si="362"/>
        <v>733.50825807563672</v>
      </c>
      <c r="B1299" s="12">
        <f t="shared" si="379"/>
        <v>116.74146507146324</v>
      </c>
      <c r="C1299" s="57" t="str">
        <f t="shared" si="363"/>
        <v>-63.8079916092279-1607.23713980484i</v>
      </c>
      <c r="D1299" s="57" t="str">
        <f t="shared" si="364"/>
        <v>3.89999947541655-272.663663925985i</v>
      </c>
      <c r="E1299" s="57" t="str">
        <f t="shared" si="365"/>
        <v>162.435214394926-0.326022088728855i</v>
      </c>
      <c r="F1299" s="57" t="str">
        <f t="shared" si="366"/>
        <v>3.83983953520082-568.616016460548i</v>
      </c>
      <c r="G1299" s="57" t="str">
        <f t="shared" si="367"/>
        <v>0.999999920663611-0.000281667148754589i</v>
      </c>
      <c r="H1299" s="57" t="str">
        <f t="shared" si="368"/>
        <v>165.028189220288+8.35139106704668i</v>
      </c>
      <c r="I1299" s="57" t="str">
        <f t="shared" si="369"/>
        <v>15.1840211739053-264.629516199827i</v>
      </c>
      <c r="K1299" s="57" t="str">
        <f t="shared" si="370"/>
        <v>0.0725291063172862-0.00377308791356286i</v>
      </c>
      <c r="L1299" s="57" t="str">
        <f t="shared" si="371"/>
        <v>0.000125-4.29795450165627i</v>
      </c>
      <c r="M1299" s="57" t="str">
        <f t="shared" si="372"/>
        <v>0.0015-2.0719014710112i</v>
      </c>
      <c r="N1299" s="57">
        <f t="shared" si="373"/>
        <v>87.726527336476437</v>
      </c>
      <c r="O1299" s="57">
        <f t="shared" si="374"/>
        <v>64.128438817961481</v>
      </c>
      <c r="P1299" s="371">
        <f t="shared" si="375"/>
        <v>64.128438817961481</v>
      </c>
      <c r="Q1299" s="371">
        <f t="shared" si="376"/>
        <v>-92.273472663523563</v>
      </c>
      <c r="R1299" s="12">
        <f t="shared" si="377"/>
        <v>87.726527336476437</v>
      </c>
      <c r="S1299" s="57">
        <f t="shared" si="378"/>
        <v>0.11674146507146324</v>
      </c>
      <c r="T1299" s="12">
        <f t="shared" si="361"/>
        <v>64.128438817961481</v>
      </c>
    </row>
    <row r="1300" spans="1:20" x14ac:dyDescent="0.25">
      <c r="A1300" s="57">
        <f t="shared" si="362"/>
        <v>736.29558945632414</v>
      </c>
      <c r="B1300" s="12">
        <f t="shared" si="379"/>
        <v>117.1850826387348</v>
      </c>
      <c r="C1300" s="57" t="str">
        <f t="shared" si="363"/>
        <v>-63.80641827378-1601.12518618313i</v>
      </c>
      <c r="D1300" s="57" t="str">
        <f t="shared" si="364"/>
        <v>3.89999947142216-271.631475211425i</v>
      </c>
      <c r="E1300" s="57" t="str">
        <f t="shared" si="365"/>
        <v>162.434953964704-0.327245000840206i</v>
      </c>
      <c r="F1300" s="57" t="str">
        <f t="shared" si="366"/>
        <v>3.83983953288116-566.463463534565i</v>
      </c>
      <c r="G1300" s="57" t="str">
        <f t="shared" si="367"/>
        <v>0.999999920059509-0.000282737483749053i</v>
      </c>
      <c r="H1300" s="57" t="str">
        <f t="shared" si="368"/>
        <v>165.028403889714+8.38313066873626i</v>
      </c>
      <c r="I1300" s="57" t="str">
        <f t="shared" si="369"/>
        <v>15.1840305886811-263.627391407007i</v>
      </c>
      <c r="K1300" s="57" t="str">
        <f t="shared" si="370"/>
        <v>0.0725276015737469-0.00378734631360257i</v>
      </c>
      <c r="L1300" s="57" t="str">
        <f t="shared" si="371"/>
        <v>0.000125-4.28168410206841i</v>
      </c>
      <c r="M1300" s="57" t="str">
        <f t="shared" si="372"/>
        <v>0.0015-2.06405805041961i</v>
      </c>
      <c r="N1300" s="57">
        <f t="shared" si="373"/>
        <v>87.717914210565382</v>
      </c>
      <c r="O1300" s="57">
        <f t="shared" si="374"/>
        <v>64.095397347978803</v>
      </c>
      <c r="P1300" s="371">
        <f t="shared" si="375"/>
        <v>64.095397347978803</v>
      </c>
      <c r="Q1300" s="371">
        <f t="shared" si="376"/>
        <v>-92.282085789434618</v>
      </c>
      <c r="R1300" s="12">
        <f t="shared" si="377"/>
        <v>87.717914210565382</v>
      </c>
      <c r="S1300" s="57">
        <f t="shared" si="378"/>
        <v>0.1171850826387348</v>
      </c>
      <c r="T1300" s="12">
        <f t="shared" si="361"/>
        <v>64.095397347978803</v>
      </c>
    </row>
    <row r="1301" spans="1:20" x14ac:dyDescent="0.25">
      <c r="A1301" s="57">
        <f t="shared" si="362"/>
        <v>739.09351269625813</v>
      </c>
      <c r="B1301" s="12">
        <f t="shared" si="379"/>
        <v>117.630385952762</v>
      </c>
      <c r="C1301" s="57" t="str">
        <f t="shared" si="363"/>
        <v>-63.80483303612-1595.03626664584i</v>
      </c>
      <c r="D1301" s="57" t="str">
        <f t="shared" si="364"/>
        <v>3.89999946739734-270.603194006829i</v>
      </c>
      <c r="E1301" s="57" t="str">
        <f t="shared" si="365"/>
        <v>162.434691565423-0.328472378045793i</v>
      </c>
      <c r="F1301" s="57" t="str">
        <f t="shared" si="366"/>
        <v>3.83983953054384-564.31905937568i</v>
      </c>
      <c r="G1301" s="57" t="str">
        <f t="shared" si="367"/>
        <v>0.999999919450807-0.000283811886014543i</v>
      </c>
      <c r="H1301" s="57" t="str">
        <f t="shared" si="368"/>
        <v>165.028620194099+8.41499093030185i</v>
      </c>
      <c r="I1301" s="57" t="str">
        <f t="shared" si="369"/>
        <v>15.184040075156-262.629058982608i</v>
      </c>
      <c r="K1301" s="57" t="str">
        <f t="shared" si="370"/>
        <v>0.0725260854361896-0.00380165799108778i</v>
      </c>
      <c r="L1301" s="57" t="str">
        <f t="shared" si="371"/>
        <v>0.000125-4.26547529594383i</v>
      </c>
      <c r="M1301" s="57" t="str">
        <f t="shared" si="372"/>
        <v>0.0015-2.05624432199602i</v>
      </c>
      <c r="N1301" s="57">
        <f t="shared" si="373"/>
        <v>87.709268652315131</v>
      </c>
      <c r="O1301" s="57">
        <f t="shared" si="374"/>
        <v>64.062355137113727</v>
      </c>
      <c r="P1301" s="371">
        <f t="shared" si="375"/>
        <v>64.062355137113727</v>
      </c>
      <c r="Q1301" s="371">
        <f t="shared" si="376"/>
        <v>-92.290731347684869</v>
      </c>
      <c r="R1301" s="12">
        <f t="shared" si="377"/>
        <v>87.709268652315131</v>
      </c>
      <c r="S1301" s="57">
        <f t="shared" si="378"/>
        <v>0.117630385952762</v>
      </c>
      <c r="T1301" s="12">
        <f t="shared" si="361"/>
        <v>64.062355137113727</v>
      </c>
    </row>
    <row r="1302" spans="1:20" x14ac:dyDescent="0.25">
      <c r="A1302" s="57">
        <f t="shared" si="362"/>
        <v>741.90206804450395</v>
      </c>
      <c r="B1302" s="12">
        <f t="shared" si="379"/>
        <v>118.07738141938249</v>
      </c>
      <c r="C1302" s="57" t="str">
        <f t="shared" si="363"/>
        <v>-63.8032358068029-1588.97029361731i</v>
      </c>
      <c r="D1302" s="57" t="str">
        <f t="shared" si="364"/>
        <v>3.89999946334187-269.578805520027i</v>
      </c>
      <c r="E1302" s="57" t="str">
        <f t="shared" si="365"/>
        <v>162.434427182302-0.329704235245732i</v>
      </c>
      <c r="F1302" s="57" t="str">
        <f t="shared" si="366"/>
        <v>3.83983952818872-562.18277313592i</v>
      </c>
      <c r="G1302" s="57" t="str">
        <f t="shared" si="367"/>
        <v>0.99999991883747-0.000284890371006665i</v>
      </c>
      <c r="H1302" s="57" t="str">
        <f t="shared" si="368"/>
        <v>165.028838145899+8.44697231081634i</v>
      </c>
      <c r="I1302" s="57" t="str">
        <f t="shared" si="369"/>
        <v>15.1840496338763-261.634504565285i</v>
      </c>
      <c r="K1302" s="57" t="str">
        <f t="shared" si="370"/>
        <v>0.072524557818826-0.00381602313818695i</v>
      </c>
      <c r="L1302" s="57" t="str">
        <f t="shared" si="371"/>
        <v>0.000125-4.24932785011339i</v>
      </c>
      <c r="M1302" s="57" t="str">
        <f t="shared" si="372"/>
        <v>0.0015-2.04846017333734i</v>
      </c>
      <c r="N1302" s="57">
        <f t="shared" si="373"/>
        <v>87.7005905418726</v>
      </c>
      <c r="O1302" s="57">
        <f t="shared" si="374"/>
        <v>64.029312179764773</v>
      </c>
      <c r="P1302" s="371">
        <f t="shared" si="375"/>
        <v>64.029312179764773</v>
      </c>
      <c r="Q1302" s="371">
        <f t="shared" si="376"/>
        <v>-92.2994094581274</v>
      </c>
      <c r="R1302" s="12">
        <f t="shared" si="377"/>
        <v>87.7005905418726</v>
      </c>
      <c r="S1302" s="57">
        <f t="shared" si="378"/>
        <v>0.1180773814193825</v>
      </c>
      <c r="T1302" s="12">
        <f t="shared" si="361"/>
        <v>64.029312179764773</v>
      </c>
    </row>
    <row r="1303" spans="1:20" x14ac:dyDescent="0.25">
      <c r="A1303" s="57">
        <f t="shared" si="362"/>
        <v>744.72129590307304</v>
      </c>
      <c r="B1303" s="12">
        <f t="shared" si="379"/>
        <v>118.52607546877614</v>
      </c>
      <c r="C1303" s="57" t="str">
        <f t="shared" si="363"/>
        <v>-63.8016264957242-1582.92717985214i</v>
      </c>
      <c r="D1303" s="57" t="str">
        <f t="shared" si="364"/>
        <v>3.89999945925552-268.558295014847i</v>
      </c>
      <c r="E1303" s="57" t="str">
        <f t="shared" si="365"/>
        <v>162.434160800451-0.330940587373642i</v>
      </c>
      <c r="F1303" s="57" t="str">
        <f t="shared" si="366"/>
        <v>3.83983952581567-560.05457408409i</v>
      </c>
      <c r="G1303" s="57" t="str">
        <f t="shared" si="367"/>
        <v>0.999999918219463-0.000285972954239756i</v>
      </c>
      <c r="H1303" s="57" t="str">
        <f t="shared" si="368"/>
        <v>165.029057757662+8.47907527110343i</v>
      </c>
      <c r="I1303" s="57" t="str">
        <f t="shared" si="369"/>
        <v>15.1840592653922-260.643713848033i</v>
      </c>
      <c r="K1303" s="57" t="str">
        <f t="shared" si="370"/>
        <v>0.0725230186352299-0.00383044194768236i</v>
      </c>
      <c r="L1303" s="57" t="str">
        <f t="shared" si="371"/>
        <v>0.000125-4.23324153229069i</v>
      </c>
      <c r="M1303" s="57" t="str">
        <f t="shared" si="372"/>
        <v>0.0015-2.04070549246597i</v>
      </c>
      <c r="N1303" s="57">
        <f t="shared" si="373"/>
        <v>87.691879758967588</v>
      </c>
      <c r="O1303" s="57">
        <f t="shared" si="374"/>
        <v>63.996268470288406</v>
      </c>
      <c r="P1303" s="371">
        <f t="shared" si="375"/>
        <v>63.996268470288406</v>
      </c>
      <c r="Q1303" s="371">
        <f t="shared" si="376"/>
        <v>-92.308120241032412</v>
      </c>
      <c r="R1303" s="12">
        <f t="shared" si="377"/>
        <v>87.691879758967588</v>
      </c>
      <c r="S1303" s="57">
        <f t="shared" si="378"/>
        <v>0.11852607546877614</v>
      </c>
      <c r="T1303" s="12">
        <f t="shared" si="361"/>
        <v>63.996268470288406</v>
      </c>
    </row>
    <row r="1304" spans="1:20" x14ac:dyDescent="0.25">
      <c r="A1304" s="57">
        <f t="shared" si="362"/>
        <v>747.55123682750468</v>
      </c>
      <c r="B1304" s="12">
        <f t="shared" si="379"/>
        <v>118.97647455555749</v>
      </c>
      <c r="C1304" s="57" t="str">
        <f t="shared" si="363"/>
        <v>-63.800005012106-1576.90683843391i</v>
      </c>
      <c r="D1304" s="57" t="str">
        <f t="shared" si="364"/>
        <v>3.89999945513805-267.541647810902i</v>
      </c>
      <c r="E1304" s="57" t="str">
        <f t="shared" si="365"/>
        <v>162.433892404869-0.332181449396061i</v>
      </c>
      <c r="F1304" s="57" t="str">
        <f t="shared" si="366"/>
        <v>3.83983952342456-557.934431605332i</v>
      </c>
      <c r="G1304" s="57" t="str">
        <f t="shared" si="367"/>
        <v>0.99999991759675-0.000287059651287112i</v>
      </c>
      <c r="H1304" s="57" t="str">
        <f t="shared" si="368"/>
        <v>165.029279042035+8.51130027374456i</v>
      </c>
      <c r="I1304" s="57" t="str">
        <f t="shared" si="369"/>
        <v>15.1840689702582-259.656672577997i</v>
      </c>
      <c r="K1304" s="57" t="str">
        <f t="shared" si="370"/>
        <v>0.0725214677983306-0.00384491461297093i</v>
      </c>
      <c r="L1304" s="57" t="str">
        <f t="shared" si="371"/>
        <v>0.000125-4.21721611106864i</v>
      </c>
      <c r="M1304" s="57" t="str">
        <f t="shared" si="372"/>
        <v>0.0015-2.03298016782822i</v>
      </c>
      <c r="N1304" s="57">
        <f t="shared" si="373"/>
        <v>87.683136182911966</v>
      </c>
      <c r="O1304" s="57">
        <f t="shared" si="374"/>
        <v>63.963224002998508</v>
      </c>
      <c r="P1304" s="371">
        <f t="shared" si="375"/>
        <v>63.963224002998508</v>
      </c>
      <c r="Q1304" s="371">
        <f t="shared" si="376"/>
        <v>-92.316863817088034</v>
      </c>
      <c r="R1304" s="12">
        <f t="shared" si="377"/>
        <v>87.683136182911966</v>
      </c>
      <c r="S1304" s="57">
        <f t="shared" si="378"/>
        <v>0.11897647455555749</v>
      </c>
      <c r="T1304" s="12">
        <f t="shared" si="361"/>
        <v>63.963224002998508</v>
      </c>
    </row>
    <row r="1305" spans="1:20" x14ac:dyDescent="0.25">
      <c r="A1305" s="57">
        <f t="shared" si="362"/>
        <v>750.39193152744929</v>
      </c>
      <c r="B1305" s="12">
        <f t="shared" si="379"/>
        <v>119.42858515886861</v>
      </c>
      <c r="C1305" s="57" t="str">
        <f t="shared" si="363"/>
        <v>-63.7983712644997-1570.909182774i</v>
      </c>
      <c r="D1305" s="57" t="str">
        <f t="shared" si="364"/>
        <v>3.89999945098923-266.528849283381i</v>
      </c>
      <c r="E1305" s="57" t="str">
        <f t="shared" si="365"/>
        <v>162.433621980446-0.333426836312563i</v>
      </c>
      <c r="F1305" s="57" t="str">
        <f t="shared" si="366"/>
        <v>3.83983952101524-555.822315200685i</v>
      </c>
      <c r="G1305" s="57" t="str">
        <f t="shared" si="367"/>
        <v>0.999999916969295-0.000288150477781202i</v>
      </c>
      <c r="H1305" s="57" t="str">
        <f t="shared" si="368"/>
        <v>165.029502011759+8.54364778308554i</v>
      </c>
      <c r="I1305" s="57" t="str">
        <f t="shared" si="369"/>
        <v>15.1840787490329-258.673366556254i</v>
      </c>
      <c r="K1305" s="57" t="str">
        <f t="shared" si="370"/>
        <v>0.07251990522041-0.0038594413280654i</v>
      </c>
      <c r="L1305" s="57" t="str">
        <f t="shared" si="371"/>
        <v>0.000125-4.20125135591615i</v>
      </c>
      <c r="M1305" s="57" t="str">
        <f t="shared" si="372"/>
        <v>0.0015-2.02528408829271i</v>
      </c>
      <c r="N1305" s="57">
        <f t="shared" si="373"/>
        <v>87.674359692598344</v>
      </c>
      <c r="O1305" s="57">
        <f t="shared" si="374"/>
        <v>63.930178772166485</v>
      </c>
      <c r="P1305" s="371">
        <f t="shared" si="375"/>
        <v>63.930178772166485</v>
      </c>
      <c r="Q1305" s="371">
        <f t="shared" si="376"/>
        <v>-92.325640307401656</v>
      </c>
      <c r="R1305" s="12">
        <f t="shared" si="377"/>
        <v>87.674359692598344</v>
      </c>
      <c r="S1305" s="57">
        <f t="shared" si="378"/>
        <v>0.11942858515886862</v>
      </c>
      <c r="T1305" s="12">
        <f t="shared" si="361"/>
        <v>63.930178772166485</v>
      </c>
    </row>
    <row r="1306" spans="1:20" x14ac:dyDescent="0.25">
      <c r="A1306" s="57">
        <f t="shared" si="362"/>
        <v>753.24342086725358</v>
      </c>
      <c r="B1306" s="12">
        <f t="shared" si="379"/>
        <v>119.88241378247231</v>
      </c>
      <c r="C1306" s="57" t="str">
        <f t="shared" si="363"/>
        <v>-63.7967251607824-1564.93412661031i</v>
      </c>
      <c r="D1306" s="57" t="str">
        <f t="shared" si="364"/>
        <v>3.89999944680882-265.519884862837i</v>
      </c>
      <c r="E1306" s="57" t="str">
        <f t="shared" si="365"/>
        <v>162.433349511958-0.334676763155606i</v>
      </c>
      <c r="F1306" s="57" t="str">
        <f t="shared" si="366"/>
        <v>3.83983951858755-553.718194486645i</v>
      </c>
      <c r="G1306" s="57" t="str">
        <f t="shared" si="367"/>
        <v>0.999999916337063-0.000289245449413899i</v>
      </c>
      <c r="H1306" s="57" t="str">
        <f t="shared" si="368"/>
        <v>165.029726679673+8.57611826524347i</v>
      </c>
      <c r="I1306" s="57" t="str">
        <f t="shared" si="369"/>
        <v>15.1840886022793-257.693781637614i</v>
      </c>
      <c r="K1306" s="57" t="str">
        <f t="shared" si="370"/>
        <v>0.0725183308130988-0.00387402228759549i</v>
      </c>
      <c r="L1306" s="57" t="str">
        <f t="shared" si="371"/>
        <v>0.000125-4.18534703717488i</v>
      </c>
      <c r="M1306" s="57" t="str">
        <f t="shared" si="372"/>
        <v>0.0015-2.01761714314874i</v>
      </c>
      <c r="N1306" s="57">
        <f t="shared" si="373"/>
        <v>87.665550166498818</v>
      </c>
      <c r="O1306" s="57">
        <f t="shared" si="374"/>
        <v>63.897132772020733</v>
      </c>
      <c r="P1306" s="371">
        <f t="shared" si="375"/>
        <v>63.897132772020733</v>
      </c>
      <c r="Q1306" s="371">
        <f t="shared" si="376"/>
        <v>-92.334449833501182</v>
      </c>
      <c r="R1306" s="12">
        <f t="shared" si="377"/>
        <v>87.665550166498818</v>
      </c>
      <c r="S1306" s="57">
        <f t="shared" si="378"/>
        <v>0.11988241378247232</v>
      </c>
      <c r="T1306" s="12">
        <f t="shared" si="361"/>
        <v>63.897132772020733</v>
      </c>
    </row>
    <row r="1307" spans="1:20" x14ac:dyDescent="0.25">
      <c r="A1307" s="57">
        <f t="shared" si="362"/>
        <v>756.10574586654911</v>
      </c>
      <c r="B1307" s="12">
        <f t="shared" si="379"/>
        <v>120.33796695484571</v>
      </c>
      <c r="C1307" s="57" t="str">
        <f t="shared" si="363"/>
        <v>-63.7950666081429-1558.98158400602i</v>
      </c>
      <c r="D1307" s="57" t="str">
        <f t="shared" si="364"/>
        <v>3.89999944259658-264.514740034978i</v>
      </c>
      <c r="E1307" s="57" t="str">
        <f t="shared" si="365"/>
        <v>162.433074984071-0.335931244990358i</v>
      </c>
      <c r="F1307" s="57" t="str">
        <f t="shared" si="366"/>
        <v>3.8398395161414-551.622039194729i</v>
      </c>
      <c r="G1307" s="57" t="str">
        <f t="shared" si="367"/>
        <v>0.999999915700017-0.00029034458193671i</v>
      </c>
      <c r="H1307" s="57" t="str">
        <f t="shared" si="368"/>
        <v>165.029953058715+8.60871218811332i</v>
      </c>
      <c r="I1307" s="57" t="str">
        <f t="shared" si="369"/>
        <v>15.1840985305646-256.717903730421i</v>
      </c>
      <c r="K1307" s="57" t="str">
        <f t="shared" si="370"/>
        <v>0.072516744487368-0.00388865768680836i</v>
      </c>
      <c r="L1307" s="57" t="str">
        <f t="shared" si="371"/>
        <v>0.000125-4.16950292605588i</v>
      </c>
      <c r="M1307" s="57" t="str">
        <f t="shared" si="372"/>
        <v>0.0015-2.00997922210475i</v>
      </c>
      <c r="N1307" s="57">
        <f t="shared" si="373"/>
        <v>87.656707482664189</v>
      </c>
      <c r="O1307" s="57">
        <f t="shared" si="374"/>
        <v>63.864085996746326</v>
      </c>
      <c r="P1307" s="371">
        <f t="shared" si="375"/>
        <v>63.864085996746326</v>
      </c>
      <c r="Q1307" s="371">
        <f t="shared" si="376"/>
        <v>-92.343292517335811</v>
      </c>
      <c r="R1307" s="12">
        <f t="shared" si="377"/>
        <v>87.656707482664189</v>
      </c>
      <c r="S1307" s="57">
        <f t="shared" si="378"/>
        <v>0.12033796695484571</v>
      </c>
      <c r="T1307" s="12">
        <f t="shared" si="361"/>
        <v>63.864085996746326</v>
      </c>
    </row>
    <row r="1308" spans="1:20" x14ac:dyDescent="0.25">
      <c r="A1308" s="57">
        <f t="shared" si="362"/>
        <v>758.97894770084201</v>
      </c>
      <c r="B1308" s="12">
        <f t="shared" si="379"/>
        <v>120.79525122927413</v>
      </c>
      <c r="C1308" s="57" t="str">
        <f t="shared" si="363"/>
        <v>-63.7933955130876-1553.05146934835i</v>
      </c>
      <c r="D1308" s="57" t="str">
        <f t="shared" si="364"/>
        <v>3.89999943835225-263.513400340459i</v>
      </c>
      <c r="E1308" s="57" t="str">
        <f t="shared" si="365"/>
        <v>162.432798381334-0.337190296914379i</v>
      </c>
      <c r="F1308" s="57" t="str">
        <f t="shared" si="366"/>
        <v>3.83983951367662-549.53381917104i</v>
      </c>
      <c r="G1308" s="57" t="str">
        <f t="shared" si="367"/>
        <v>0.999999915058119-0.000291447891160989i</v>
      </c>
      <c r="H1308" s="57" t="str">
        <f t="shared" si="368"/>
        <v>165.03018116192+8.64143002137517i</v>
      </c>
      <c r="I1308" s="57" t="str">
        <f t="shared" si="369"/>
        <v>15.1841085344605-255.745718796342i</v>
      </c>
      <c r="K1308" s="57" t="str">
        <f t="shared" si="370"/>
        <v>0.0725151461535289-0.00390334772157031i</v>
      </c>
      <c r="L1308" s="57" t="str">
        <f t="shared" si="371"/>
        <v>0.000125-4.15371879463626i</v>
      </c>
      <c r="M1308" s="57" t="str">
        <f t="shared" si="372"/>
        <v>0.0015-2.00237021528666i</v>
      </c>
      <c r="N1308" s="57">
        <f t="shared" si="373"/>
        <v>87.647831518722327</v>
      </c>
      <c r="O1308" s="57">
        <f t="shared" si="374"/>
        <v>63.831038440484662</v>
      </c>
      <c r="P1308" s="371">
        <f t="shared" si="375"/>
        <v>63.831038440484662</v>
      </c>
      <c r="Q1308" s="371">
        <f t="shared" si="376"/>
        <v>-92.352168481277673</v>
      </c>
      <c r="R1308" s="12">
        <f t="shared" si="377"/>
        <v>87.647831518722327</v>
      </c>
      <c r="S1308" s="57">
        <f t="shared" si="378"/>
        <v>0.12079525122927413</v>
      </c>
      <c r="T1308" s="12">
        <f t="shared" si="361"/>
        <v>63.831038440484662</v>
      </c>
    </row>
    <row r="1309" spans="1:20" x14ac:dyDescent="0.25">
      <c r="A1309" s="57">
        <f t="shared" si="362"/>
        <v>761.86306770210524</v>
      </c>
      <c r="B1309" s="12">
        <f t="shared" si="379"/>
        <v>121.25427318394537</v>
      </c>
      <c r="C1309" s="57" t="str">
        <f t="shared" si="363"/>
        <v>-63.7917117814309-1547.14369734738i</v>
      </c>
      <c r="D1309" s="57" t="str">
        <f t="shared" si="364"/>
        <v>3.89999943407563-262.515851374671i</v>
      </c>
      <c r="E1309" s="57" t="str">
        <f t="shared" si="365"/>
        <v>162.432519688188-0.338453934057918i</v>
      </c>
      <c r="F1309" s="57" t="str">
        <f t="shared" si="366"/>
        <v>3.83983951119307-547.453504375832i</v>
      </c>
      <c r="G1309" s="57" t="str">
        <f t="shared" si="367"/>
        <v>0.999999914411335-0.00029255539295818i</v>
      </c>
      <c r="H1309" s="57" t="str">
        <f t="shared" si="368"/>
        <v>165.030411002421+8.67427223650051i</v>
      </c>
      <c r="I1309" s="57" t="str">
        <f t="shared" si="369"/>
        <v>15.1841186145428-254.777212850165i</v>
      </c>
      <c r="K1309" s="57" t="str">
        <f t="shared" si="370"/>
        <v>0.0725135357212254-0.00391809258836719i</v>
      </c>
      <c r="L1309" s="57" t="str">
        <f t="shared" si="371"/>
        <v>0.000125-4.137994415856i</v>
      </c>
      <c r="M1309" s="57" t="str">
        <f t="shared" si="372"/>
        <v>0.0015-1.99479001323636i</v>
      </c>
      <c r="N1309" s="57">
        <f t="shared" si="373"/>
        <v>87.638922151877381</v>
      </c>
      <c r="O1309" s="57">
        <f t="shared" si="374"/>
        <v>63.79799009733339</v>
      </c>
      <c r="P1309" s="371">
        <f t="shared" si="375"/>
        <v>63.79799009733339</v>
      </c>
      <c r="Q1309" s="371">
        <f t="shared" si="376"/>
        <v>-92.361077848122619</v>
      </c>
      <c r="R1309" s="12">
        <f t="shared" si="377"/>
        <v>87.638922151877381</v>
      </c>
      <c r="S1309" s="57">
        <f t="shared" si="378"/>
        <v>0.12125427318394537</v>
      </c>
      <c r="T1309" s="12">
        <f t="shared" si="361"/>
        <v>63.79799009733339</v>
      </c>
    </row>
    <row r="1310" spans="1:20" x14ac:dyDescent="0.25">
      <c r="A1310" s="57">
        <f t="shared" si="362"/>
        <v>764.75814735937331</v>
      </c>
      <c r="B1310" s="12">
        <f t="shared" si="379"/>
        <v>121.71503942204437</v>
      </c>
      <c r="C1310" s="57" t="str">
        <f t="shared" si="363"/>
        <v>-63.790015318286-1541.25818303473i</v>
      </c>
      <c r="D1310" s="57" t="str">
        <f t="shared" si="364"/>
        <v>3.89999942976645-261.522078787539i</v>
      </c>
      <c r="E1310" s="57" t="str">
        <f t="shared" si="365"/>
        <v>162.432238888953-0.3397221715832i</v>
      </c>
      <c r="F1310" s="57" t="str">
        <f t="shared" si="366"/>
        <v>3.83983950869061-545.381064883077i</v>
      </c>
      <c r="G1310" s="57" t="str">
        <f t="shared" si="367"/>
        <v>0.999999913759625-0.000293667103260036i</v>
      </c>
      <c r="H1310" s="57" t="str">
        <f t="shared" si="368"/>
        <v>165.030642593455+8.70723930675964i</v>
      </c>
      <c r="I1310" s="57" t="str">
        <f t="shared" si="369"/>
        <v>15.1841287713919-253.812371959608i</v>
      </c>
      <c r="K1310" s="57" t="str">
        <f t="shared" si="370"/>
        <v>0.0725119130994287-0.00393289248430549i</v>
      </c>
      <c r="L1310" s="57" t="str">
        <f t="shared" si="371"/>
        <v>0.000125-4.12232956351465i</v>
      </c>
      <c r="M1310" s="57" t="str">
        <f t="shared" si="372"/>
        <v>0.0015-1.9872385069101i</v>
      </c>
      <c r="N1310" s="57">
        <f t="shared" si="373"/>
        <v>87.629979258908548</v>
      </c>
      <c r="O1310" s="57">
        <f t="shared" si="374"/>
        <v>63.76494096134558</v>
      </c>
      <c r="P1310" s="371">
        <f t="shared" si="375"/>
        <v>63.76494096134558</v>
      </c>
      <c r="Q1310" s="371">
        <f t="shared" si="376"/>
        <v>-92.370020741091452</v>
      </c>
      <c r="R1310" s="12">
        <f t="shared" si="377"/>
        <v>87.629979258908548</v>
      </c>
      <c r="S1310" s="57">
        <f t="shared" si="378"/>
        <v>0.12171503942204437</v>
      </c>
      <c r="T1310" s="12">
        <f t="shared" si="361"/>
        <v>63.76494096134558</v>
      </c>
    </row>
    <row r="1311" spans="1:20" x14ac:dyDescent="0.25">
      <c r="A1311" s="57">
        <f t="shared" si="362"/>
        <v>767.66422831933892</v>
      </c>
      <c r="B1311" s="12">
        <f t="shared" si="379"/>
        <v>122.17755657184814</v>
      </c>
      <c r="C1311" s="57" t="str">
        <f t="shared" si="363"/>
        <v>-63.7883060280659-1535.39484176243i</v>
      </c>
      <c r="D1311" s="57" t="str">
        <f t="shared" si="364"/>
        <v>3.89999942542443-260.532068283308i</v>
      </c>
      <c r="E1311" s="57" t="str">
        <f t="shared" si="365"/>
        <v>162.431955967837-0.340995024684544i</v>
      </c>
      <c r="F1311" s="57" t="str">
        <f t="shared" si="366"/>
        <v>3.8398395061691-543.316470880039i</v>
      </c>
      <c r="G1311" s="57" t="str">
        <f t="shared" si="367"/>
        <v>0.999999913102953-0.000294783038058848i</v>
      </c>
      <c r="H1311" s="57" t="str">
        <f t="shared" si="368"/>
        <v>165.030875948358+8.74033170722826i</v>
      </c>
      <c r="I1311" s="57" t="str">
        <f t="shared" si="369"/>
        <v>15.1841390055924-252.851182245111i</v>
      </c>
      <c r="K1311" s="57" t="str">
        <f t="shared" si="370"/>
        <v>0.0725102781964346-0.00394774760711344i</v>
      </c>
      <c r="L1311" s="57" t="str">
        <f t="shared" si="371"/>
        <v>0.000125-4.10672401226803i</v>
      </c>
      <c r="M1311" s="57" t="str">
        <f t="shared" si="372"/>
        <v>0.0015-1.97971558767693i</v>
      </c>
      <c r="N1311" s="57">
        <f t="shared" si="373"/>
        <v>87.621002716168917</v>
      </c>
      <c r="O1311" s="57">
        <f t="shared" si="374"/>
        <v>63.731891026529922</v>
      </c>
      <c r="P1311" s="371">
        <f t="shared" si="375"/>
        <v>63.731891026529922</v>
      </c>
      <c r="Q1311" s="371">
        <f t="shared" si="376"/>
        <v>-92.378997283831083</v>
      </c>
      <c r="R1311" s="12">
        <f t="shared" si="377"/>
        <v>87.621002716168917</v>
      </c>
      <c r="S1311" s="57">
        <f t="shared" si="378"/>
        <v>0.12217755657184814</v>
      </c>
      <c r="T1311" s="12">
        <f t="shared" si="361"/>
        <v>63.731891026529922</v>
      </c>
    </row>
    <row r="1312" spans="1:20" x14ac:dyDescent="0.25">
      <c r="A1312" s="57">
        <f t="shared" si="362"/>
        <v>770.58135238695252</v>
      </c>
      <c r="B1312" s="12">
        <f t="shared" si="379"/>
        <v>122.64183128682117</v>
      </c>
      <c r="C1312" s="57" t="str">
        <f t="shared" si="363"/>
        <v>-63.786583814476-1529.55358920166i</v>
      </c>
      <c r="D1312" s="57" t="str">
        <f t="shared" si="364"/>
        <v>3.89999942104937-259.545805620347i</v>
      </c>
      <c r="E1312" s="57" t="str">
        <f t="shared" si="365"/>
        <v>162.431670908928-0.342272508588238i</v>
      </c>
      <c r="F1312" s="57" t="str">
        <f t="shared" si="366"/>
        <v>3.83983950362838-541.259692666838i</v>
      </c>
      <c r="G1312" s="57" t="str">
        <f t="shared" si="367"/>
        <v>0.999999912441281-0.000295903213407681i</v>
      </c>
      <c r="H1312" s="57" t="str">
        <f t="shared" si="368"/>
        <v>165.031111080567+8.77354991479463i</v>
      </c>
      <c r="I1312" s="57" t="str">
        <f t="shared" si="369"/>
        <v>15.1841493177336-251.893629879635i</v>
      </c>
      <c r="K1312" s="57" t="str">
        <f t="shared" si="370"/>
        <v>0.0725086309198571-0.00396265815514179i</v>
      </c>
      <c r="L1312" s="57" t="str">
        <f t="shared" si="371"/>
        <v>0.000125-4.09117753762506i</v>
      </c>
      <c r="M1312" s="57" t="str">
        <f t="shared" si="372"/>
        <v>0.0015-1.97222114731712i</v>
      </c>
      <c r="N1312" s="57">
        <f t="shared" si="373"/>
        <v>87.611992399584281</v>
      </c>
      <c r="O1312" s="57">
        <f t="shared" si="374"/>
        <v>63.6988402868501</v>
      </c>
      <c r="P1312" s="371">
        <f t="shared" si="375"/>
        <v>63.6988402868501</v>
      </c>
      <c r="Q1312" s="371">
        <f t="shared" si="376"/>
        <v>-92.388007600415719</v>
      </c>
      <c r="R1312" s="12">
        <f t="shared" si="377"/>
        <v>87.611992399584281</v>
      </c>
      <c r="S1312" s="57">
        <f t="shared" si="378"/>
        <v>0.12264183128682117</v>
      </c>
      <c r="T1312" s="12">
        <f t="shared" si="361"/>
        <v>63.6988402868501</v>
      </c>
    </row>
    <row r="1313" spans="1:20" x14ac:dyDescent="0.25">
      <c r="A1313" s="57">
        <f t="shared" si="362"/>
        <v>773.50956152602294</v>
      </c>
      <c r="B1313" s="12">
        <f t="shared" si="379"/>
        <v>123.1078702457111</v>
      </c>
      <c r="C1313" s="57" t="str">
        <f t="shared" si="363"/>
        <v>-63.7848485805108-1523.73434134157i</v>
      </c>
      <c r="D1313" s="57" t="str">
        <f t="shared" si="364"/>
        <v>3.89999941664098-258.563276610936i</v>
      </c>
      <c r="E1313" s="57" t="str">
        <f t="shared" si="365"/>
        <v>162.431383696201-0.343554638552358i</v>
      </c>
      <c r="F1313" s="57" t="str">
        <f t="shared" si="366"/>
        <v>3.83983950106832-539.210700656031i</v>
      </c>
      <c r="G1313" s="57" t="str">
        <f t="shared" si="367"/>
        <v>0.99999991177457-0.000297027645420599i</v>
      </c>
      <c r="H1313" s="57" t="str">
        <f t="shared" si="368"/>
        <v>165.031348003622+8.8068944081663i</v>
      </c>
      <c r="I1313" s="57" t="str">
        <f t="shared" si="369"/>
        <v>15.184159708409-250.939701088466i</v>
      </c>
      <c r="K1313" s="57" t="str">
        <f t="shared" si="370"/>
        <v>0.0725069711766239-0.00397762432736477i</v>
      </c>
      <c r="L1313" s="57" t="str">
        <f t="shared" si="371"/>
        <v>0.000125-4.07568991594447i</v>
      </c>
      <c r="M1313" s="57" t="str">
        <f t="shared" si="372"/>
        <v>0.0015-1.96475507802064i</v>
      </c>
      <c r="N1313" s="57">
        <f t="shared" si="373"/>
        <v>87.602948184652007</v>
      </c>
      <c r="O1313" s="57">
        <f t="shared" si="374"/>
        <v>63.665788736224648</v>
      </c>
      <c r="P1313" s="371">
        <f t="shared" si="375"/>
        <v>63.665788736224648</v>
      </c>
      <c r="Q1313" s="371">
        <f t="shared" si="376"/>
        <v>-92.397051815347993</v>
      </c>
      <c r="R1313" s="12">
        <f t="shared" si="377"/>
        <v>87.602948184652007</v>
      </c>
      <c r="S1313" s="57">
        <f t="shared" si="378"/>
        <v>0.1231078702457111</v>
      </c>
      <c r="T1313" s="12">
        <f t="shared" si="361"/>
        <v>63.665788736224648</v>
      </c>
    </row>
    <row r="1314" spans="1:20" x14ac:dyDescent="0.25">
      <c r="A1314" s="57">
        <f t="shared" si="362"/>
        <v>776.44889785982184</v>
      </c>
      <c r="B1314" s="12">
        <f t="shared" si="379"/>
        <v>123.57568015264481</v>
      </c>
      <c r="C1314" s="57" t="str">
        <f t="shared" si="363"/>
        <v>-63.7831002284461-1517.93701448802i</v>
      </c>
      <c r="D1314" s="57" t="str">
        <f t="shared" si="364"/>
        <v>3.89999941219901-257.584467121065i</v>
      </c>
      <c r="E1314" s="57" t="str">
        <f t="shared" si="365"/>
        <v>162.431094313509-0.344841429866461i</v>
      </c>
      <c r="F1314" s="57" t="str">
        <f t="shared" si="366"/>
        <v>3.83983949848877-537.169465372178i</v>
      </c>
      <c r="G1314" s="57" t="str">
        <f t="shared" si="367"/>
        <v>0.999999911102783-0.0002981563502729i</v>
      </c>
      <c r="H1314" s="57" t="str">
        <f t="shared" si="368"/>
        <v>165.031586731166+8.84036566787733i</v>
      </c>
      <c r="I1314" s="57" t="str">
        <f t="shared" si="369"/>
        <v>15.184170178217-249.989382149017i</v>
      </c>
      <c r="K1314" s="57" t="str">
        <f t="shared" si="370"/>
        <v>0.0725052988729718-0.00399264632338106i</v>
      </c>
      <c r="L1314" s="57" t="str">
        <f t="shared" si="371"/>
        <v>0.000125-4.06026092443163i</v>
      </c>
      <c r="M1314" s="57" t="str">
        <f t="shared" si="372"/>
        <v>0.0015-1.95731727238558i</v>
      </c>
      <c r="N1314" s="57">
        <f t="shared" si="373"/>
        <v>87.593869946439952</v>
      </c>
      <c r="O1314" s="57">
        <f t="shared" si="374"/>
        <v>63.632736368526331</v>
      </c>
      <c r="P1314" s="371">
        <f t="shared" si="375"/>
        <v>63.632736368526331</v>
      </c>
      <c r="Q1314" s="371">
        <f t="shared" si="376"/>
        <v>-92.406130053560048</v>
      </c>
      <c r="R1314" s="12">
        <f t="shared" si="377"/>
        <v>87.593869946439952</v>
      </c>
      <c r="S1314" s="57">
        <f t="shared" si="378"/>
        <v>0.12357568015264481</v>
      </c>
      <c r="T1314" s="12">
        <f t="shared" si="361"/>
        <v>63.632736368526331</v>
      </c>
    </row>
    <row r="1315" spans="1:20" x14ac:dyDescent="0.25">
      <c r="A1315" s="57">
        <f t="shared" si="362"/>
        <v>779.39940367168924</v>
      </c>
      <c r="B1315" s="12">
        <f t="shared" si="379"/>
        <v>124.04526773722486</v>
      </c>
      <c r="C1315" s="57" t="str">
        <f t="shared" si="363"/>
        <v>-63.781338659836-1512.16152526244i</v>
      </c>
      <c r="D1315" s="57" t="str">
        <f t="shared" si="364"/>
        <v>3.89999940772325-256.60936307023i</v>
      </c>
      <c r="E1315" s="57" t="str">
        <f t="shared" si="365"/>
        <v>162.430802744589-0.346132897851647i</v>
      </c>
      <c r="F1315" s="57" t="str">
        <f t="shared" si="366"/>
        <v>3.83983949588957-535.135957451426i</v>
      </c>
      <c r="G1315" s="57" t="str">
        <f t="shared" si="367"/>
        <v>0.99999991042588-0.000299289344201347i</v>
      </c>
      <c r="H1315" s="57" t="str">
        <f t="shared" si="368"/>
        <v>165.031827276945+8.87396417629532i</v>
      </c>
      <c r="I1315" s="57" t="str">
        <f t="shared" si="369"/>
        <v>15.1841807277603-249.042659390627i</v>
      </c>
      <c r="K1315" s="57" t="str">
        <f t="shared" si="370"/>
        <v>0.0725036139144405-0.00400772434341457i</v>
      </c>
      <c r="L1315" s="57" t="str">
        <f t="shared" si="371"/>
        <v>0.000125-4.0448903411353i</v>
      </c>
      <c r="M1315" s="57" t="str">
        <f t="shared" si="372"/>
        <v>0.0015-1.94990762341659i</v>
      </c>
      <c r="N1315" s="57">
        <f t="shared" si="373"/>
        <v>87.58475755958527</v>
      </c>
      <c r="O1315" s="57">
        <f t="shared" si="374"/>
        <v>63.599683177582165</v>
      </c>
      <c r="P1315" s="371">
        <f t="shared" si="375"/>
        <v>63.599683177582165</v>
      </c>
      <c r="Q1315" s="371">
        <f t="shared" si="376"/>
        <v>-92.41524244041473</v>
      </c>
      <c r="R1315" s="12">
        <f t="shared" si="377"/>
        <v>87.58475755958527</v>
      </c>
      <c r="S1315" s="57">
        <f t="shared" si="378"/>
        <v>0.12404526773722487</v>
      </c>
      <c r="T1315" s="12">
        <f t="shared" si="361"/>
        <v>63.599683177582165</v>
      </c>
    </row>
    <row r="1316" spans="1:20" x14ac:dyDescent="0.25">
      <c r="A1316" s="57">
        <f t="shared" si="362"/>
        <v>782.36112140564171</v>
      </c>
      <c r="B1316" s="12">
        <f t="shared" si="379"/>
        <v>124.51663975462633</v>
      </c>
      <c r="C1316" s="57" t="str">
        <f t="shared" si="363"/>
        <v>-63.7795637755047-1506.40779060058i</v>
      </c>
      <c r="D1316" s="57" t="str">
        <f t="shared" si="364"/>
        <v>3.89999940321338-255.637950431233i</v>
      </c>
      <c r="E1316" s="57" t="str">
        <f t="shared" si="365"/>
        <v>162.430508973055-0.347429057859995i</v>
      </c>
      <c r="F1316" s="57" t="str">
        <f t="shared" si="366"/>
        <v>3.83983949327058-533.110147641079i</v>
      </c>
      <c r="G1316" s="57" t="str">
        <f t="shared" si="367"/>
        <v>0.999999909743824-0.000300426643504403i</v>
      </c>
      <c r="H1316" s="57" t="str">
        <f t="shared" si="368"/>
        <v>165.032069654812+8.90769041762812i</v>
      </c>
      <c r="I1316" s="57" t="str">
        <f t="shared" si="369"/>
        <v>15.1841913576461-248.099519194372i</v>
      </c>
      <c r="K1316" s="57" t="str">
        <f t="shared" si="370"/>
        <v>0.0725019162058693-0.00402285858831538i</v>
      </c>
      <c r="L1316" s="57" t="str">
        <f t="shared" si="371"/>
        <v>0.000125-4.02957794494451i</v>
      </c>
      <c r="M1316" s="57" t="str">
        <f t="shared" si="372"/>
        <v>0.0015-1.94252602452341i</v>
      </c>
      <c r="N1316" s="57">
        <f t="shared" si="373"/>
        <v>87.575610898293348</v>
      </c>
      <c r="O1316" s="57">
        <f t="shared" si="374"/>
        <v>63.566629157172734</v>
      </c>
      <c r="P1316" s="371">
        <f t="shared" si="375"/>
        <v>63.566629157172734</v>
      </c>
      <c r="Q1316" s="371">
        <f t="shared" si="376"/>
        <v>-92.424389101706652</v>
      </c>
      <c r="R1316" s="12">
        <f t="shared" si="377"/>
        <v>87.575610898293348</v>
      </c>
      <c r="S1316" s="57">
        <f t="shared" si="378"/>
        <v>0.12451663975462633</v>
      </c>
      <c r="T1316" s="12">
        <f t="shared" si="361"/>
        <v>63.566629157172734</v>
      </c>
    </row>
    <row r="1317" spans="1:20" x14ac:dyDescent="0.25">
      <c r="A1317" s="57">
        <f t="shared" si="362"/>
        <v>785.33409366698322</v>
      </c>
      <c r="B1317" s="12">
        <f t="shared" si="379"/>
        <v>124.98980298569391</v>
      </c>
      <c r="C1317" s="57" t="str">
        <f t="shared" si="363"/>
        <v>-63.7777754755454-1500.67572775136i</v>
      </c>
      <c r="D1317" s="57" t="str">
        <f t="shared" si="364"/>
        <v>3.89999939866921-254.670215229978i</v>
      </c>
      <c r="E1317" s="57" t="str">
        <f t="shared" si="365"/>
        <v>162.430212982402-0.348729925274826i</v>
      </c>
      <c r="F1317" s="57" t="str">
        <f t="shared" si="366"/>
        <v>3.83983949063164-531.092006799185i</v>
      </c>
      <c r="G1317" s="57" t="str">
        <f t="shared" si="367"/>
        <v>0.999999909056573-0.000301568264542468i</v>
      </c>
      <c r="H1317" s="57" t="str">
        <f t="shared" si="368"/>
        <v>165.032313878725+8.94154487793136i</v>
      </c>
      <c r="I1317" s="57" t="str">
        <f t="shared" si="369"/>
        <v>15.1842020684866-247.159947992863i</v>
      </c>
      <c r="K1317" s="57" t="str">
        <f t="shared" si="370"/>
        <v>0.0725002056513901-0.0040380492595606i</v>
      </c>
      <c r="L1317" s="57" t="str">
        <f t="shared" si="371"/>
        <v>0.000125-4.0143235155853i</v>
      </c>
      <c r="M1317" s="57" t="str">
        <f t="shared" si="372"/>
        <v>0.0015-1.93517236951923i</v>
      </c>
      <c r="N1317" s="57">
        <f t="shared" si="373"/>
        <v>87.566429836336539</v>
      </c>
      <c r="O1317" s="57">
        <f t="shared" si="374"/>
        <v>63.533574301032132</v>
      </c>
      <c r="P1317" s="371">
        <f t="shared" si="375"/>
        <v>63.533574301032132</v>
      </c>
      <c r="Q1317" s="371">
        <f t="shared" si="376"/>
        <v>-92.433570163663461</v>
      </c>
      <c r="R1317" s="12">
        <f t="shared" si="377"/>
        <v>87.566429836336539</v>
      </c>
      <c r="S1317" s="57">
        <f t="shared" si="378"/>
        <v>0.12498980298569391</v>
      </c>
      <c r="T1317" s="12">
        <f t="shared" si="361"/>
        <v>63.533574301032132</v>
      </c>
    </row>
    <row r="1318" spans="1:20" x14ac:dyDescent="0.25">
      <c r="A1318" s="57">
        <f t="shared" si="362"/>
        <v>788.31836322291781</v>
      </c>
      <c r="B1318" s="12">
        <f t="shared" si="379"/>
        <v>125.46476423703956</v>
      </c>
      <c r="C1318" s="57" t="str">
        <f t="shared" si="363"/>
        <v>-63.7759736593115-1494.96525427563i</v>
      </c>
      <c r="D1318" s="57" t="str">
        <f t="shared" si="364"/>
        <v>3.89999939409041-253.706143545267i</v>
      </c>
      <c r="E1318" s="57" t="str">
        <f t="shared" si="365"/>
        <v>162.429914756002-0.350035515510188i</v>
      </c>
      <c r="F1318" s="57" t="str">
        <f t="shared" si="366"/>
        <v>3.83983948797262-529.081505894109i</v>
      </c>
      <c r="G1318" s="57" t="str">
        <f t="shared" si="367"/>
        <v>0.99999990836409-0.000302714223738104i</v>
      </c>
      <c r="H1318" s="57" t="str">
        <f t="shared" si="368"/>
        <v>165.032559962747+8.9755280451153i</v>
      </c>
      <c r="I1318" s="57" t="str">
        <f t="shared" si="369"/>
        <v>15.1842128608983-246.223932270051i</v>
      </c>
      <c r="K1318" s="57" t="str">
        <f t="shared" si="370"/>
        <v>0.0724984821544239-0.00405329655925525i</v>
      </c>
      <c r="L1318" s="57" t="str">
        <f t="shared" si="371"/>
        <v>0.000125-3.99912683361756i</v>
      </c>
      <c r="M1318" s="57" t="str">
        <f t="shared" si="372"/>
        <v>0.0015-1.92784655261928i</v>
      </c>
      <c r="N1318" s="57">
        <f t="shared" si="373"/>
        <v>87.557214247053096</v>
      </c>
      <c r="O1318" s="57">
        <f t="shared" si="374"/>
        <v>63.500518602847308</v>
      </c>
      <c r="P1318" s="371">
        <f t="shared" si="375"/>
        <v>63.500518602847308</v>
      </c>
      <c r="Q1318" s="371">
        <f t="shared" si="376"/>
        <v>-92.442785752946904</v>
      </c>
      <c r="R1318" s="12">
        <f t="shared" si="377"/>
        <v>87.557214247053096</v>
      </c>
      <c r="S1318" s="57">
        <f t="shared" si="378"/>
        <v>0.12546476423703956</v>
      </c>
      <c r="T1318" s="12">
        <f t="shared" si="361"/>
        <v>63.500518602847308</v>
      </c>
    </row>
    <row r="1319" spans="1:20" x14ac:dyDescent="0.25">
      <c r="A1319" s="57">
        <f t="shared" si="362"/>
        <v>791.31397300316485</v>
      </c>
      <c r="B1319" s="12">
        <f t="shared" si="379"/>
        <v>125.94153034114031</v>
      </c>
      <c r="C1319" s="57" t="str">
        <f t="shared" si="363"/>
        <v>-63.7741582254149-1489.27628804509i</v>
      </c>
      <c r="D1319" s="57" t="str">
        <f t="shared" si="364"/>
        <v>3.89999938947674-252.745721508606i</v>
      </c>
      <c r="E1319" s="57" t="str">
        <f t="shared" si="365"/>
        <v>162.429614277108-0.351345844010809i</v>
      </c>
      <c r="F1319" s="57" t="str">
        <f t="shared" si="366"/>
        <v>3.83983948529335-527.078616004121i</v>
      </c>
      <c r="G1319" s="57" t="str">
        <f t="shared" si="367"/>
        <v>0.999999907666334-0.000303864537576286i</v>
      </c>
      <c r="H1319" s="57" t="str">
        <f t="shared" si="368"/>
        <v>165.032807921049+9.00964040895202i</v>
      </c>
      <c r="I1319" s="57" t="str">
        <f t="shared" si="369"/>
        <v>15.1842237355025-245.291458561033i</v>
      </c>
      <c r="K1319" s="57" t="str">
        <f t="shared" si="370"/>
        <v>0.0724967456176751-0.0040686006901331i</v>
      </c>
      <c r="L1319" s="57" t="str">
        <f t="shared" si="371"/>
        <v>0.000125-3.9839876804319i</v>
      </c>
      <c r="M1319" s="57" t="str">
        <f t="shared" si="372"/>
        <v>0.0015-1.92054846843921i</v>
      </c>
      <c r="N1319" s="57">
        <f t="shared" si="373"/>
        <v>87.547964003346138</v>
      </c>
      <c r="O1319" s="57">
        <f t="shared" si="374"/>
        <v>63.467462056258327</v>
      </c>
      <c r="P1319" s="371">
        <f t="shared" si="375"/>
        <v>63.467462056258327</v>
      </c>
      <c r="Q1319" s="371">
        <f t="shared" si="376"/>
        <v>-92.452035996653862</v>
      </c>
      <c r="R1319" s="12">
        <f t="shared" si="377"/>
        <v>87.547964003346138</v>
      </c>
      <c r="S1319" s="57">
        <f t="shared" si="378"/>
        <v>0.12594153034114031</v>
      </c>
      <c r="T1319" s="12">
        <f t="shared" si="361"/>
        <v>63.467462056258327</v>
      </c>
    </row>
    <row r="1320" spans="1:20" x14ac:dyDescent="0.25">
      <c r="A1320" s="57">
        <f t="shared" si="362"/>
        <v>794.32096610057681</v>
      </c>
      <c r="B1320" s="12">
        <f t="shared" si="379"/>
        <v>126.42010815643664</v>
      </c>
      <c r="C1320" s="57" t="str">
        <f t="shared" si="363"/>
        <v>-63.7723290717176-1483.60874724095i</v>
      </c>
      <c r="D1320" s="57" t="str">
        <f t="shared" si="364"/>
        <v>3.89999938482793-251.788935304002i</v>
      </c>
      <c r="E1320" s="57" t="str">
        <f t="shared" si="365"/>
        <v>162.429311528845-0.352660926252031i</v>
      </c>
      <c r="F1320" s="57" t="str">
        <f t="shared" si="366"/>
        <v>3.83983948259368-525.083308316977i</v>
      </c>
      <c r="G1320" s="57" t="str">
        <f t="shared" si="367"/>
        <v>0.999999906963265-0.000305019222604627i</v>
      </c>
      <c r="H1320" s="57" t="str">
        <f t="shared" si="368"/>
        <v>165.033057767911+9.04388246108255i</v>
      </c>
      <c r="I1320" s="57" t="str">
        <f t="shared" si="369"/>
        <v>15.1842346929254-244.362513451861i</v>
      </c>
      <c r="K1320" s="57" t="str">
        <f t="shared" si="370"/>
        <v>0.0724949959431257-0.0040839618555574i</v>
      </c>
      <c r="L1320" s="57" t="str">
        <f t="shared" si="371"/>
        <v>0.000125-3.96890583824657i</v>
      </c>
      <c r="M1320" s="57" t="str">
        <f t="shared" si="372"/>
        <v>0.0015-1.91327801199363i</v>
      </c>
      <c r="N1320" s="57">
        <f t="shared" si="373"/>
        <v>87.538678977682224</v>
      </c>
      <c r="O1320" s="57">
        <f t="shared" si="374"/>
        <v>63.434404654857055</v>
      </c>
      <c r="P1320" s="371">
        <f t="shared" si="375"/>
        <v>63.434404654857055</v>
      </c>
      <c r="Q1320" s="371">
        <f t="shared" si="376"/>
        <v>-92.461321022317776</v>
      </c>
      <c r="R1320" s="12">
        <f t="shared" si="377"/>
        <v>87.538678977682224</v>
      </c>
      <c r="S1320" s="57">
        <f t="shared" si="378"/>
        <v>0.12642010815643664</v>
      </c>
      <c r="T1320" s="12">
        <f t="shared" si="361"/>
        <v>63.434404654857055</v>
      </c>
    </row>
    <row r="1321" spans="1:20" x14ac:dyDescent="0.25">
      <c r="A1321" s="57">
        <f t="shared" si="362"/>
        <v>797.33938577175911</v>
      </c>
      <c r="B1321" s="12">
        <f t="shared" si="379"/>
        <v>126.9005045674311</v>
      </c>
      <c r="C1321" s="57" t="str">
        <f t="shared" si="363"/>
        <v>-63.7704860953279-1477.96255035294i</v>
      </c>
      <c r="D1321" s="57" t="str">
        <f t="shared" si="364"/>
        <v>3.89999938014376-250.835771167764i</v>
      </c>
      <c r="E1321" s="57" t="str">
        <f t="shared" si="365"/>
        <v>162.429006494217-0.353980777739235i</v>
      </c>
      <c r="F1321" s="57" t="str">
        <f t="shared" si="366"/>
        <v>3.83983947987345-523.095554129506i</v>
      </c>
      <c r="G1321" s="57" t="str">
        <f t="shared" si="367"/>
        <v>0.999999906254843-0.000306178295433621i</v>
      </c>
      <c r="H1321" s="57" t="str">
        <f t="shared" si="368"/>
        <v>165.033309517719+9.07825469502413i</v>
      </c>
      <c r="I1321" s="57" t="str">
        <f t="shared" si="369"/>
        <v>15.1842457337977-243.437083579344i</v>
      </c>
      <c r="K1321" s="57" t="str">
        <f t="shared" si="370"/>
        <v>0.0724932330320319-0.00409938025952191i</v>
      </c>
      <c r="L1321" s="57" t="str">
        <f t="shared" si="371"/>
        <v>0.000125-3.95388109010417i</v>
      </c>
      <c r="M1321" s="57" t="str">
        <f t="shared" si="372"/>
        <v>0.0015-1.9060350786946i</v>
      </c>
      <c r="N1321" s="57">
        <f t="shared" si="373"/>
        <v>87.529359042090618</v>
      </c>
      <c r="O1321" s="57">
        <f t="shared" si="374"/>
        <v>63.401346392187946</v>
      </c>
      <c r="P1321" s="371">
        <f t="shared" si="375"/>
        <v>63.401346392187946</v>
      </c>
      <c r="Q1321" s="371">
        <f t="shared" si="376"/>
        <v>-92.470640957909382</v>
      </c>
      <c r="R1321" s="12">
        <f t="shared" si="377"/>
        <v>87.529359042090618</v>
      </c>
      <c r="S1321" s="57">
        <f t="shared" si="378"/>
        <v>0.1269005045674311</v>
      </c>
      <c r="T1321" s="12">
        <f t="shared" si="361"/>
        <v>63.401346392187946</v>
      </c>
    </row>
    <row r="1322" spans="1:20" x14ac:dyDescent="0.25">
      <c r="A1322" s="57">
        <f t="shared" si="362"/>
        <v>800.36927543769173</v>
      </c>
      <c r="B1322" s="12">
        <f t="shared" si="379"/>
        <v>127.38272648478734</v>
      </c>
      <c r="C1322" s="57" t="str">
        <f t="shared" si="363"/>
        <v>-63.7686291925923-1472.33761617796i</v>
      </c>
      <c r="D1322" s="57" t="str">
        <f t="shared" si="364"/>
        <v>3.89999937542389-249.886215388306i</v>
      </c>
      <c r="E1322" s="57" t="str">
        <f t="shared" si="365"/>
        <v>162.428699156102-0.355305414007852i</v>
      </c>
      <c r="F1322" s="57" t="str">
        <f t="shared" si="366"/>
        <v>3.83983947713251-521.115324847197i</v>
      </c>
      <c r="G1322" s="57" t="str">
        <f t="shared" si="367"/>
        <v>0.999999905541026-0.000307341772736883i</v>
      </c>
      <c r="H1322" s="57" t="str">
        <f t="shared" si="368"/>
        <v>165.033563184973+9.11275760617748i</v>
      </c>
      <c r="I1322" s="57" t="str">
        <f t="shared" si="369"/>
        <v>15.1842568587552-242.515155630865i</v>
      </c>
      <c r="K1322" s="57" t="str">
        <f t="shared" si="370"/>
        <v>0.0724914567849157-0.00411485610665138i</v>
      </c>
      <c r="L1322" s="57" t="str">
        <f t="shared" si="371"/>
        <v>0.000125-3.93891321986867i</v>
      </c>
      <c r="M1322" s="57" t="str">
        <f t="shared" si="372"/>
        <v>0.0015-1.89881956435007i</v>
      </c>
      <c r="N1322" s="57">
        <f t="shared" si="373"/>
        <v>87.520004068161853</v>
      </c>
      <c r="O1322" s="57">
        <f t="shared" si="374"/>
        <v>63.368287261746552</v>
      </c>
      <c r="P1322" s="371">
        <f t="shared" si="375"/>
        <v>63.368287261746552</v>
      </c>
      <c r="Q1322" s="371">
        <f t="shared" si="376"/>
        <v>-92.479995931838147</v>
      </c>
      <c r="R1322" s="12">
        <f t="shared" si="377"/>
        <v>87.520004068161853</v>
      </c>
      <c r="S1322" s="57">
        <f t="shared" si="378"/>
        <v>0.12738272648478735</v>
      </c>
      <c r="T1322" s="12">
        <f t="shared" si="361"/>
        <v>63.368287261746552</v>
      </c>
    </row>
    <row r="1323" spans="1:20" x14ac:dyDescent="0.25">
      <c r="A1323" s="57">
        <f t="shared" si="362"/>
        <v>803.41067868435493</v>
      </c>
      <c r="B1323" s="12">
        <f t="shared" si="379"/>
        <v>127.86678084542953</v>
      </c>
      <c r="C1323" s="57" t="str">
        <f t="shared" si="363"/>
        <v>-63.7667582590967-1466.73386381907i</v>
      </c>
      <c r="D1323" s="57" t="str">
        <f t="shared" si="364"/>
        <v>3.8999993706681-248.940254305949i</v>
      </c>
      <c r="E1323" s="57" t="str">
        <f t="shared" si="365"/>
        <v>162.428389497252-0.356634850623331i</v>
      </c>
      <c r="F1323" s="57" t="str">
        <f t="shared" si="366"/>
        <v>3.83983947437069-519.142591983787i</v>
      </c>
      <c r="G1323" s="57" t="str">
        <f t="shared" si="367"/>
        <v>0.999999904821774-0.000308509671251386i</v>
      </c>
      <c r="H1323" s="57" t="str">
        <f t="shared" si="368"/>
        <v>165.033818784279+9.14739169183381i</v>
      </c>
      <c r="I1323" s="57" t="str">
        <f t="shared" si="369"/>
        <v>15.1842680684382-241.596716344175i</v>
      </c>
      <c r="K1323" s="57" t="str">
        <f t="shared" si="370"/>
        <v>0.072489667101564-0.00413038960220273i</v>
      </c>
      <c r="L1323" s="57" t="str">
        <f t="shared" si="371"/>
        <v>0.000125-3.92400201222223i</v>
      </c>
      <c r="M1323" s="57" t="str">
        <f t="shared" si="372"/>
        <v>0.0015-1.89163136516245i</v>
      </c>
      <c r="N1323" s="57">
        <f t="shared" si="373"/>
        <v>87.510613927046663</v>
      </c>
      <c r="O1323" s="57">
        <f t="shared" si="374"/>
        <v>63.33522725698019</v>
      </c>
      <c r="P1323" s="371">
        <f t="shared" si="375"/>
        <v>63.33522725698019</v>
      </c>
      <c r="Q1323" s="371">
        <f t="shared" si="376"/>
        <v>-92.489386072953337</v>
      </c>
      <c r="R1323" s="12">
        <f t="shared" si="377"/>
        <v>87.510613927046663</v>
      </c>
      <c r="S1323" s="57">
        <f t="shared" si="378"/>
        <v>0.12786678084542952</v>
      </c>
      <c r="T1323" s="12">
        <f t="shared" si="361"/>
        <v>63.33522725698019</v>
      </c>
    </row>
    <row r="1324" spans="1:20" x14ac:dyDescent="0.25">
      <c r="A1324" s="57">
        <f t="shared" si="362"/>
        <v>806.46363926335562</v>
      </c>
      <c r="B1324" s="12">
        <f t="shared" si="379"/>
        <v>128.35267461264218</v>
      </c>
      <c r="C1324" s="57" t="str">
        <f t="shared" si="363"/>
        <v>-63.764873189652-1461.1512126842i</v>
      </c>
      <c r="D1324" s="57" t="str">
        <f t="shared" si="364"/>
        <v>3.89999936587609-247.997874312725i</v>
      </c>
      <c r="E1324" s="57" t="str">
        <f t="shared" si="365"/>
        <v>162.42807750029-0.357969103180655i</v>
      </c>
      <c r="F1324" s="57" t="str">
        <f t="shared" si="366"/>
        <v>3.83983947158785-517.177327160852i</v>
      </c>
      <c r="G1324" s="57" t="str">
        <f t="shared" si="367"/>
        <v>0.999999904097045-0.000309682007777707i</v>
      </c>
      <c r="H1324" s="57" t="str">
        <f t="shared" si="368"/>
        <v>165.034076330356+9.18215745118237i</v>
      </c>
      <c r="I1324" s="57" t="str">
        <f t="shared" si="369"/>
        <v>15.1842793634923-240.681752507216i</v>
      </c>
      <c r="K1324" s="57" t="str">
        <f t="shared" si="370"/>
        <v>0.0724878638810188-0.00414598095206542i</v>
      </c>
      <c r="L1324" s="57" t="str">
        <f t="shared" si="371"/>
        <v>0.000125-3.90914725266212i</v>
      </c>
      <c r="M1324" s="57" t="str">
        <f t="shared" si="372"/>
        <v>0.0015-1.88447037772708i</v>
      </c>
      <c r="N1324" s="57">
        <f t="shared" si="373"/>
        <v>87.501188489454961</v>
      </c>
      <c r="O1324" s="57">
        <f t="shared" si="374"/>
        <v>63.302166371286717</v>
      </c>
      <c r="P1324" s="371">
        <f t="shared" si="375"/>
        <v>63.302166371286717</v>
      </c>
      <c r="Q1324" s="371">
        <f t="shared" si="376"/>
        <v>-92.498811510545039</v>
      </c>
      <c r="R1324" s="12">
        <f t="shared" si="377"/>
        <v>87.501188489454961</v>
      </c>
      <c r="S1324" s="57">
        <f t="shared" si="378"/>
        <v>0.12835267461264219</v>
      </c>
      <c r="T1324" s="12">
        <f t="shared" ref="T1324:T1387" si="380">P1324</f>
        <v>63.302166371286717</v>
      </c>
    </row>
    <row r="1325" spans="1:20" x14ac:dyDescent="0.25">
      <c r="A1325" s="57">
        <f t="shared" ref="A1325:A1388" si="381">2*PI()*B1325</f>
        <v>809.52820109255629</v>
      </c>
      <c r="B1325" s="12">
        <f t="shared" si="379"/>
        <v>128.84041477617021</v>
      </c>
      <c r="C1325" s="57" t="str">
        <f t="shared" ref="C1325:C1388" si="382">IMPRODUCT(D1325,E1325,$C$40,,K1325,$C$41)</f>
        <v>-63.762973878296-1455.58958248509i</v>
      </c>
      <c r="D1325" s="57" t="str">
        <f t="shared" ref="D1325:D1388" si="383">IMDIV(IMPRODUCT($C$37,$C$38,COMPLEX(1,A1325/$C$38)),IMSUM(-1*A1325*A1325/$C$39,COMPLEX(0,1*A1325)))</f>
        <v>3.89999936104759-247.059061852183i</v>
      </c>
      <c r="E1325" s="57" t="str">
        <f t="shared" ref="E1325:E1388" si="384">IMDIV(IMPRODUCT(IMSUM(F1325,G1325),$C$29,H1325),IMSUM(1,I1325))</f>
        <v>162.427763147714-0.359308187304376i</v>
      </c>
      <c r="F1325" s="57" t="str">
        <f t="shared" ref="F1325:F1388" si="385">IMDIV(IMPRODUCT($C$14,$C$15,COMPLEX(1,A1325/$C$15)),IMSUM(-1*A1325*A1325/$C$16,COMPLEX(0,A1325)))</f>
        <v>3.83983946878381-515.219502107397i</v>
      </c>
      <c r="G1325" s="57" t="str">
        <f t="shared" ref="G1325:G1388" si="386">IMDIV(1,COMPLEX(1,A1325*$C$9*$C$10))</f>
        <v>0.999999903366798-0.000310858799180258i</v>
      </c>
      <c r="H1325" s="57" t="str">
        <f t="shared" ref="H1325:H1388" si="387">IMDIV($C$3,IMSUM(K1325,COMPLEX(0,$C$28*A1325)))</f>
        <v>165.034335838039+9.21705538531753i</v>
      </c>
      <c r="I1325" s="57" t="str">
        <f t="shared" ref="I1325:I1388" si="388">IMPRODUCT(F1325,$C$29,H1325,$C$31)</f>
        <v>15.1842907445677-239.770250957928i</v>
      </c>
      <c r="K1325" s="57" t="str">
        <f t="shared" ref="K1325:K1388" si="389">IF($C$26&lt;=0,IMDIV(1,IMSUM(IMDIV(1,L1325),1/$C$18)),IMDIV(1,IMSUM(IMDIV(1,L1325),1/$C$18,IMDIV(1,M1325))))</f>
        <v>0.0724860470215743-0.00416163036276239i</v>
      </c>
      <c r="L1325" s="57" t="str">
        <f t="shared" ref="L1325:L1388" si="390">IMSUM($C$21/$C$22,IMDIV(1,COMPLEX(0,$C$20*$C$22*A1325)))</f>
        <v>0.000125-3.89434872749762i</v>
      </c>
      <c r="M1325" s="57" t="str">
        <f t="shared" ref="M1325:M1388" si="391">IMSUM($C$25/$C$26,IMDIV(1,COMPLEX(0,$C$24*$C$26*A1325)))</f>
        <v>0.0015-1.87733649903077i</v>
      </c>
      <c r="N1325" s="57">
        <f t="shared" ref="N1325:N1388" si="392">ABS(R1325)</f>
        <v>87.491727625654576</v>
      </c>
      <c r="O1325" s="57">
        <f t="shared" ref="O1325:O1388" si="393">ABS(P1325)</f>
        <v>63.269104598014806</v>
      </c>
      <c r="P1325" s="371">
        <f t="shared" ref="P1325:P1388" si="394">20*LOG10(IMABS(C1325))</f>
        <v>63.269104598014806</v>
      </c>
      <c r="Q1325" s="371">
        <f t="shared" ref="Q1325:Q1388" si="395">IMARGUMENT(C1325)*180/PI()</f>
        <v>-92.508272374345424</v>
      </c>
      <c r="R1325" s="12">
        <f t="shared" ref="R1325:R1388" si="396">IF(Q1325&lt;0,Q1325+180,Q1325-180)</f>
        <v>87.491727625654576</v>
      </c>
      <c r="S1325" s="57">
        <f t="shared" ref="S1325:S1388" si="397">B1325/1000</f>
        <v>0.1288404147761702</v>
      </c>
      <c r="T1325" s="12">
        <f t="shared" si="380"/>
        <v>63.269104598014806</v>
      </c>
    </row>
    <row r="1326" spans="1:20" x14ac:dyDescent="0.25">
      <c r="A1326" s="57">
        <f t="shared" si="381"/>
        <v>812.60440825670798</v>
      </c>
      <c r="B1326" s="12">
        <f t="shared" ref="B1326:B1389" si="398">B1325*(1+B$42)</f>
        <v>129.33000835231965</v>
      </c>
      <c r="C1326" s="57" t="str">
        <f t="shared" si="382"/>
        <v>-63.7610602182823-1450.04889323609i</v>
      </c>
      <c r="D1326" s="57" t="str">
        <f t="shared" si="383"/>
        <v>3.89999935618234-246.123803419188i</v>
      </c>
      <c r="E1326" s="57" t="str">
        <f t="shared" si="384"/>
        <v>162.427446421893-0.36065211864786i</v>
      </c>
      <c r="F1326" s="57" t="str">
        <f t="shared" si="385"/>
        <v>3.83983946595843-513.269088659451i</v>
      </c>
      <c r="G1326" s="57" t="str">
        <f t="shared" si="386"/>
        <v>0.99999990263099-0.000312040062387541i</v>
      </c>
      <c r="H1326" s="57" t="str">
        <f t="shared" si="387"/>
        <v>165.03459732227+9.25208599724636i</v>
      </c>
      <c r="I1326" s="57" t="str">
        <f t="shared" si="388"/>
        <v>15.1843022123195-238.86219858405i</v>
      </c>
      <c r="K1326" s="57" t="str">
        <f t="shared" si="389"/>
        <v>0.0724842164207716-0.0041773380414509i</v>
      </c>
      <c r="L1326" s="57" t="str">
        <f t="shared" si="390"/>
        <v>0.000125-3.879606223847i</v>
      </c>
      <c r="M1326" s="57" t="str">
        <f t="shared" si="391"/>
        <v>0.0015-1.87022962645026i</v>
      </c>
      <c r="N1326" s="57">
        <f t="shared" si="392"/>
        <v>87.48223120547037</v>
      </c>
      <c r="O1326" s="57">
        <f t="shared" si="393"/>
        <v>63.236041930463259</v>
      </c>
      <c r="P1326" s="371">
        <f t="shared" si="394"/>
        <v>63.236041930463259</v>
      </c>
      <c r="Q1326" s="371">
        <f t="shared" si="395"/>
        <v>-92.51776879452963</v>
      </c>
      <c r="R1326" s="12">
        <f t="shared" si="396"/>
        <v>87.48223120547037</v>
      </c>
      <c r="S1326" s="57">
        <f t="shared" si="397"/>
        <v>0.12933000835231964</v>
      </c>
      <c r="T1326" s="12">
        <f t="shared" si="380"/>
        <v>63.236041930463259</v>
      </c>
    </row>
    <row r="1327" spans="1:20" x14ac:dyDescent="0.25">
      <c r="A1327" s="57">
        <f t="shared" si="381"/>
        <v>815.69230500808351</v>
      </c>
      <c r="B1327" s="12">
        <f t="shared" si="398"/>
        <v>129.82146238405846</v>
      </c>
      <c r="C1327" s="57" t="str">
        <f t="shared" si="382"/>
        <v>-63.7591321020812-1444.52906525302i</v>
      </c>
      <c r="D1327" s="57" t="str">
        <f t="shared" si="383"/>
        <v>3.89999935128002-245.192085559736i</v>
      </c>
      <c r="E1327" s="57" t="str">
        <f t="shared" si="384"/>
        <v>162.427127305065-0.362000912893841i</v>
      </c>
      <c r="F1327" s="57" t="str">
        <f t="shared" si="385"/>
        <v>3.83983946311153-511.326058759662i</v>
      </c>
      <c r="G1327" s="57" t="str">
        <f t="shared" si="386"/>
        <v>0.99999990188958-0.000313225814392385i</v>
      </c>
      <c r="H1327" s="57" t="str">
        <f t="shared" si="387"/>
        <v>165.034860798108+9.28724979189582i</v>
      </c>
      <c r="I1327" s="57" t="str">
        <f t="shared" si="388"/>
        <v>15.1843137674082-237.957582322943i</v>
      </c>
      <c r="K1327" s="57" t="str">
        <f t="shared" si="389"/>
        <v>0.0724823719753925-0.0041931041959231i</v>
      </c>
      <c r="L1327" s="57" t="str">
        <f t="shared" si="390"/>
        <v>0.000125-3.86491952963439i</v>
      </c>
      <c r="M1327" s="57" t="str">
        <f t="shared" si="391"/>
        <v>0.0015-1.8631496577508i</v>
      </c>
      <c r="N1327" s="57">
        <f t="shared" si="392"/>
        <v>87.472699098282703</v>
      </c>
      <c r="O1327" s="57">
        <f t="shared" si="393"/>
        <v>63.202978361880767</v>
      </c>
      <c r="P1327" s="371">
        <f t="shared" si="394"/>
        <v>63.202978361880767</v>
      </c>
      <c r="Q1327" s="371">
        <f t="shared" si="395"/>
        <v>-92.527300901717297</v>
      </c>
      <c r="R1327" s="12">
        <f t="shared" si="396"/>
        <v>87.472699098282703</v>
      </c>
      <c r="S1327" s="57">
        <f t="shared" si="397"/>
        <v>0.12982146238405845</v>
      </c>
      <c r="T1327" s="12">
        <f t="shared" si="380"/>
        <v>63.202978361880767</v>
      </c>
    </row>
    <row r="1328" spans="1:20" x14ac:dyDescent="0.25">
      <c r="A1328" s="57">
        <f t="shared" si="381"/>
        <v>818.7919357671143</v>
      </c>
      <c r="B1328" s="12">
        <f t="shared" si="398"/>
        <v>130.31478394111789</v>
      </c>
      <c r="C1328" s="57" t="str">
        <f t="shared" si="382"/>
        <v>-63.7571894213678-1439.03001915204i</v>
      </c>
      <c r="D1328" s="57" t="str">
        <f t="shared" si="383"/>
        <v>3.89999934634039-244.263894870751i</v>
      </c>
      <c r="E1328" s="57" t="str">
        <f t="shared" si="384"/>
        <v>162.426805779338-0.36335458575355i</v>
      </c>
      <c r="F1328" s="57" t="str">
        <f t="shared" si="385"/>
        <v>3.83983946024297-509.390384456894i</v>
      </c>
      <c r="G1328" s="57" t="str">
        <f t="shared" si="386"/>
        <v>0.999999901142524-0.00031441607225219i</v>
      </c>
      <c r="H1328" s="57" t="str">
        <f t="shared" si="387"/>
        <v>165.035126280726+9.32254727612007i</v>
      </c>
      <c r="I1328" s="57" t="str">
        <f t="shared" si="388"/>
        <v>15.1843254104988-237.056389161397i</v>
      </c>
      <c r="K1328" s="57" t="str">
        <f t="shared" si="389"/>
        <v>0.0724805135814551-0.00420892903460684i</v>
      </c>
      <c r="L1328" s="57" t="str">
        <f t="shared" si="390"/>
        <v>0.000125-3.85028843358676i</v>
      </c>
      <c r="M1328" s="57" t="str">
        <f t="shared" si="391"/>
        <v>0.0015-1.85609649108468i</v>
      </c>
      <c r="N1328" s="57">
        <f t="shared" si="392"/>
        <v>87.46313117302671</v>
      </c>
      <c r="O1328" s="57">
        <f t="shared" si="393"/>
        <v>63.169913885465519</v>
      </c>
      <c r="P1328" s="371">
        <f t="shared" si="394"/>
        <v>63.169913885465519</v>
      </c>
      <c r="Q1328" s="371">
        <f t="shared" si="395"/>
        <v>-92.53686882697329</v>
      </c>
      <c r="R1328" s="12">
        <f t="shared" si="396"/>
        <v>87.46313117302671</v>
      </c>
      <c r="S1328" s="57">
        <f t="shared" si="397"/>
        <v>0.1303147839411179</v>
      </c>
      <c r="T1328" s="12">
        <f t="shared" si="380"/>
        <v>63.169913885465519</v>
      </c>
    </row>
    <row r="1329" spans="1:20" x14ac:dyDescent="0.25">
      <c r="A1329" s="57">
        <f t="shared" si="381"/>
        <v>821.90334512302923</v>
      </c>
      <c r="B1329" s="12">
        <f t="shared" si="398"/>
        <v>130.80998012009414</v>
      </c>
      <c r="C1329" s="57" t="str">
        <f t="shared" si="382"/>
        <v>-63.7552320670204-1433.55167584847i</v>
      </c>
      <c r="D1329" s="57" t="str">
        <f t="shared" si="383"/>
        <v>3.89999934136314-243.3392179999i</v>
      </c>
      <c r="E1329" s="57" t="str">
        <f t="shared" si="384"/>
        <v>162.42648182669-0.36471315296704i</v>
      </c>
      <c r="F1329" s="57" t="str">
        <f t="shared" si="385"/>
        <v>3.83983945735255-507.462037905821i</v>
      </c>
      <c r="G1329" s="57" t="str">
        <f t="shared" si="386"/>
        <v>0.999999900389779-0.000315610853089173i</v>
      </c>
      <c r="H1329" s="57" t="str">
        <f t="shared" si="387"/>
        <v>165.035393785414+9.35797895870817i</v>
      </c>
      <c r="I1329" s="57" t="str">
        <f t="shared" si="388"/>
        <v>15.1843371422619-236.158606135443i</v>
      </c>
      <c r="K1329" s="57" t="str">
        <f t="shared" si="389"/>
        <v>0.0724786411342056-0.00422481276656612i</v>
      </c>
      <c r="L1329" s="57" t="str">
        <f t="shared" si="390"/>
        <v>0.000125-3.83571272523088i</v>
      </c>
      <c r="M1329" s="57" t="str">
        <f t="shared" si="391"/>
        <v>0.0015-1.84907002498972i</v>
      </c>
      <c r="N1329" s="57">
        <f t="shared" si="392"/>
        <v>87.453527298190934</v>
      </c>
      <c r="O1329" s="57">
        <f t="shared" si="393"/>
        <v>63.136848494364656</v>
      </c>
      <c r="P1329" s="371">
        <f t="shared" si="394"/>
        <v>63.136848494364656</v>
      </c>
      <c r="Q1329" s="371">
        <f t="shared" si="395"/>
        <v>-92.546472701809066</v>
      </c>
      <c r="R1329" s="12">
        <f t="shared" si="396"/>
        <v>87.453527298190934</v>
      </c>
      <c r="S1329" s="57">
        <f t="shared" si="397"/>
        <v>0.13080998012009415</v>
      </c>
      <c r="T1329" s="12">
        <f t="shared" si="380"/>
        <v>63.136848494364656</v>
      </c>
    </row>
    <row r="1330" spans="1:20" x14ac:dyDescent="0.25">
      <c r="A1330" s="57">
        <f t="shared" si="381"/>
        <v>825.02657783449683</v>
      </c>
      <c r="B1330" s="12">
        <f t="shared" si="398"/>
        <v>131.3070580445505</v>
      </c>
      <c r="C1330" s="57" t="str">
        <f t="shared" si="382"/>
        <v>-63.7532599291087-1428.09395655569i</v>
      </c>
      <c r="D1330" s="57" t="str">
        <f t="shared" si="383"/>
        <v>3.89999933634797-242.418041645394i</v>
      </c>
      <c r="E1330" s="57" t="str">
        <f t="shared" si="384"/>
        <v>162.426155428962-0.36607663030206i</v>
      </c>
      <c r="F1330" s="57" t="str">
        <f t="shared" si="385"/>
        <v>3.83983945444012-505.540991366529i</v>
      </c>
      <c r="G1330" s="57" t="str">
        <f t="shared" si="386"/>
        <v>0.999999899631304-0.00031681017409062i</v>
      </c>
      <c r="H1330" s="57" t="str">
        <f t="shared" si="387"/>
        <v>165.035663327578+9.39354535039129i</v>
      </c>
      <c r="I1330" s="57" t="str">
        <f t="shared" si="388"/>
        <v>15.1843489633726-235.264220330171i</v>
      </c>
      <c r="K1330" s="57" t="str">
        <f t="shared" si="389"/>
        <v>0.0724767545281163-0.00424075560150214i</v>
      </c>
      <c r="L1330" s="57" t="str">
        <f t="shared" si="390"/>
        <v>0.000125-3.82119219489031i</v>
      </c>
      <c r="M1330" s="57" t="str">
        <f t="shared" si="391"/>
        <v>0.0015-1.84207015838785i</v>
      </c>
      <c r="N1330" s="57">
        <f t="shared" si="392"/>
        <v>87.443887341816477</v>
      </c>
      <c r="O1330" s="57">
        <f t="shared" si="393"/>
        <v>63.103782181674084</v>
      </c>
      <c r="P1330" s="371">
        <f t="shared" si="394"/>
        <v>63.103782181674084</v>
      </c>
      <c r="Q1330" s="371">
        <f t="shared" si="395"/>
        <v>-92.556112658183523</v>
      </c>
      <c r="R1330" s="12">
        <f t="shared" si="396"/>
        <v>87.443887341816477</v>
      </c>
      <c r="S1330" s="57">
        <f t="shared" si="397"/>
        <v>0.13130705804455051</v>
      </c>
      <c r="T1330" s="12">
        <f t="shared" si="380"/>
        <v>63.103782181674084</v>
      </c>
    </row>
    <row r="1331" spans="1:20" x14ac:dyDescent="0.25">
      <c r="A1331" s="57">
        <f t="shared" si="381"/>
        <v>828.16167883026799</v>
      </c>
      <c r="B1331" s="12">
        <f t="shared" si="398"/>
        <v>131.80602486511981</v>
      </c>
      <c r="C1331" s="57" t="str">
        <f t="shared" si="382"/>
        <v>-63.7512728969023-1422.65678278405i</v>
      </c>
      <c r="D1331" s="57" t="str">
        <f t="shared" si="383"/>
        <v>3.89999933129465-241.500352555802i</v>
      </c>
      <c r="E1331" s="57" t="str">
        <f t="shared" si="384"/>
        <v>162.425826567869-0.36744503355508i</v>
      </c>
      <c r="F1331" s="57" t="str">
        <f t="shared" si="385"/>
        <v>3.83983945150552-503.627217204122i</v>
      </c>
      <c r="G1331" s="57" t="str">
        <f t="shared" si="386"/>
        <v>0.999999898867052-0.000318014052509121i</v>
      </c>
      <c r="H1331" s="57" t="str">
        <f t="shared" si="387"/>
        <v>165.035934922739+9.42924696385033i</v>
      </c>
      <c r="I1331" s="57" t="str">
        <f t="shared" si="388"/>
        <v>15.1843608745119-234.373218879536i</v>
      </c>
      <c r="K1331" s="57" t="str">
        <f t="shared" si="389"/>
        <v>0.0724748536568787-0.00425675774975379i</v>
      </c>
      <c r="L1331" s="57" t="str">
        <f t="shared" si="390"/>
        <v>0.000125-3.80672663368231i</v>
      </c>
      <c r="M1331" s="57" t="str">
        <f t="shared" si="391"/>
        <v>0.0015-1.83509679058363i</v>
      </c>
      <c r="N1331" s="57">
        <f t="shared" si="392"/>
        <v>87.434211171495406</v>
      </c>
      <c r="O1331" s="57">
        <f t="shared" si="393"/>
        <v>63.070714940438364</v>
      </c>
      <c r="P1331" s="371">
        <f t="shared" si="394"/>
        <v>63.070714940438364</v>
      </c>
      <c r="Q1331" s="371">
        <f t="shared" si="395"/>
        <v>-92.565788828504594</v>
      </c>
      <c r="R1331" s="12">
        <f t="shared" si="396"/>
        <v>87.434211171495406</v>
      </c>
      <c r="S1331" s="57">
        <f t="shared" si="397"/>
        <v>0.1318060248651198</v>
      </c>
      <c r="T1331" s="12">
        <f t="shared" si="380"/>
        <v>63.070714940438364</v>
      </c>
    </row>
    <row r="1332" spans="1:20" x14ac:dyDescent="0.25">
      <c r="A1332" s="57">
        <f t="shared" si="381"/>
        <v>831.30869320982299</v>
      </c>
      <c r="B1332" s="12">
        <f t="shared" si="398"/>
        <v>132.30688775960726</v>
      </c>
      <c r="C1332" s="57" t="str">
        <f t="shared" si="382"/>
        <v>-63.7492708588439-1417.24007633961i</v>
      </c>
      <c r="D1332" s="57" t="str">
        <f t="shared" si="383"/>
        <v>3.89999932620284-240.58613752986i</v>
      </c>
      <c r="E1332" s="57" t="str">
        <f t="shared" si="384"/>
        <v>162.425495224984-0.368818378549737i</v>
      </c>
      <c r="F1332" s="57" t="str">
        <f t="shared" si="385"/>
        <v>3.83983944854857-501.720687888313i</v>
      </c>
      <c r="G1332" s="57" t="str">
        <f t="shared" si="386"/>
        <v>0.999999898096982-0.000319222505662832i</v>
      </c>
      <c r="H1332" s="57" t="str">
        <f t="shared" si="387"/>
        <v>165.036208586542+9.46508431372336i</v>
      </c>
      <c r="I1332" s="57" t="str">
        <f t="shared" si="388"/>
        <v>15.1843728763653-233.485588966187i</v>
      </c>
      <c r="K1332" s="57" t="str">
        <f t="shared" si="389"/>
        <v>0.0724729384133954-0.00427281942229802i</v>
      </c>
      <c r="L1332" s="57" t="str">
        <f t="shared" si="390"/>
        <v>0.000125-3.79231583351495i</v>
      </c>
      <c r="M1332" s="57" t="str">
        <f t="shared" si="391"/>
        <v>0.0015-1.82814982126283i</v>
      </c>
      <c r="N1332" s="57">
        <f t="shared" si="392"/>
        <v>87.424498654370296</v>
      </c>
      <c r="O1332" s="57">
        <f t="shared" si="393"/>
        <v>63.037646763649491</v>
      </c>
      <c r="P1332" s="371">
        <f t="shared" si="394"/>
        <v>63.037646763649491</v>
      </c>
      <c r="Q1332" s="371">
        <f t="shared" si="395"/>
        <v>-92.575501345629704</v>
      </c>
      <c r="R1332" s="12">
        <f t="shared" si="396"/>
        <v>87.424498654370296</v>
      </c>
      <c r="S1332" s="57">
        <f t="shared" si="397"/>
        <v>0.13230688775960725</v>
      </c>
      <c r="T1332" s="12">
        <f t="shared" si="380"/>
        <v>63.037646763649491</v>
      </c>
    </row>
    <row r="1333" spans="1:20" x14ac:dyDescent="0.25">
      <c r="A1333" s="57">
        <f t="shared" si="381"/>
        <v>834.46766624402039</v>
      </c>
      <c r="B1333" s="12">
        <f t="shared" si="398"/>
        <v>132.80965393309378</v>
      </c>
      <c r="C1333" s="57" t="str">
        <f t="shared" si="382"/>
        <v>-63.7472537025634-1411.8437593232i</v>
      </c>
      <c r="D1333" s="57" t="str">
        <f t="shared" si="383"/>
        <v>3.89999932107224-239.675383416277i</v>
      </c>
      <c r="E1333" s="57" t="str">
        <f t="shared" si="384"/>
        <v>162.425161381751-0.370196681137423i</v>
      </c>
      <c r="F1333" s="57" t="str">
        <f t="shared" si="385"/>
        <v>3.83983944556911-499.82137599304i</v>
      </c>
      <c r="G1333" s="57" t="str">
        <f t="shared" si="386"/>
        <v>0.999999897321047-0.000320435550935714i</v>
      </c>
      <c r="H1333" s="57" t="str">
        <f t="shared" si="387"/>
        <v>165.036484334743+9.50105791661317i</v>
      </c>
      <c r="I1333" s="57" t="str">
        <f t="shared" si="388"/>
        <v>15.1843849696239-232.601317821261i</v>
      </c>
      <c r="K1333" s="57" t="str">
        <f t="shared" si="389"/>
        <v>0.0724710086897793-0.004288940830751i</v>
      </c>
      <c r="L1333" s="57" t="str">
        <f t="shared" si="390"/>
        <v>0.000125-3.77795958708404i</v>
      </c>
      <c r="M1333" s="57" t="str">
        <f t="shared" si="391"/>
        <v>0.0015-1.82122915049097i</v>
      </c>
      <c r="N1333" s="57">
        <f t="shared" si="392"/>
        <v>87.41474965713256</v>
      </c>
      <c r="O1333" s="57">
        <f t="shared" si="393"/>
        <v>63.00457764424764</v>
      </c>
      <c r="P1333" s="371">
        <f t="shared" si="394"/>
        <v>63.00457764424764</v>
      </c>
      <c r="Q1333" s="371">
        <f t="shared" si="395"/>
        <v>-92.58525034286744</v>
      </c>
      <c r="R1333" s="12">
        <f t="shared" si="396"/>
        <v>87.41474965713256</v>
      </c>
      <c r="S1333" s="57">
        <f t="shared" si="397"/>
        <v>0.1328096539330938</v>
      </c>
      <c r="T1333" s="12">
        <f t="shared" si="380"/>
        <v>63.00457764424764</v>
      </c>
    </row>
    <row r="1334" spans="1:20" x14ac:dyDescent="0.25">
      <c r="A1334" s="57">
        <f t="shared" si="381"/>
        <v>837.63864337574773</v>
      </c>
      <c r="B1334" s="12">
        <f t="shared" si="398"/>
        <v>133.31433061803955</v>
      </c>
      <c r="C1334" s="57" t="str">
        <f t="shared" si="382"/>
        <v>-63.7452213148611-1406.46775412913i</v>
      </c>
      <c r="D1334" s="57" t="str">
        <f t="shared" si="383"/>
        <v>3.8999993159026-238.768077113549i</v>
      </c>
      <c r="E1334" s="57" t="str">
        <f t="shared" si="384"/>
        <v>162.424825019473-0.371579957196936i</v>
      </c>
      <c r="F1334" s="57" t="str">
        <f t="shared" si="385"/>
        <v>3.83983944256695-497.929254196062i</v>
      </c>
      <c r="G1334" s="57" t="str">
        <f t="shared" si="386"/>
        <v>0.999999896539205-0.000321653205777787i</v>
      </c>
      <c r="H1334" s="57" t="str">
        <f t="shared" si="387"/>
        <v>165.036762183226+9.53716829109481i</v>
      </c>
      <c r="I1334" s="57" t="str">
        <f t="shared" si="388"/>
        <v>15.1843971549839-231.720392724223i</v>
      </c>
      <c r="K1334" s="57" t="str">
        <f t="shared" si="389"/>
        <v>0.0724690643773441-0.00430512218736833i</v>
      </c>
      <c r="L1334" s="57" t="str">
        <f t="shared" si="390"/>
        <v>0.000125-3.76365768787013i</v>
      </c>
      <c r="M1334" s="57" t="str">
        <f t="shared" si="391"/>
        <v>0.0015-1.81433467871186i</v>
      </c>
      <c r="N1334" s="57">
        <f t="shared" si="392"/>
        <v>87.404964046021561</v>
      </c>
      <c r="O1334" s="57">
        <f t="shared" si="393"/>
        <v>62.971507575119745</v>
      </c>
      <c r="P1334" s="371">
        <f t="shared" si="394"/>
        <v>62.971507575119745</v>
      </c>
      <c r="Q1334" s="371">
        <f t="shared" si="395"/>
        <v>-92.595035953978439</v>
      </c>
      <c r="R1334" s="12">
        <f t="shared" si="396"/>
        <v>87.404964046021561</v>
      </c>
      <c r="S1334" s="57">
        <f t="shared" si="397"/>
        <v>0.13331433061803954</v>
      </c>
      <c r="T1334" s="12">
        <f t="shared" si="380"/>
        <v>62.971507575119745</v>
      </c>
    </row>
    <row r="1335" spans="1:20" x14ac:dyDescent="0.25">
      <c r="A1335" s="57">
        <f t="shared" si="381"/>
        <v>840.82167022057558</v>
      </c>
      <c r="B1335" s="12">
        <f t="shared" si="398"/>
        <v>133.8209250743881</v>
      </c>
      <c r="C1335" s="57" t="str">
        <f t="shared" si="382"/>
        <v>-63.7431735817028-1401.11198344419i</v>
      </c>
      <c r="D1335" s="57" t="str">
        <f t="shared" si="383"/>
        <v>3.89999931069356-237.86420556977i</v>
      </c>
      <c r="E1335" s="57" t="str">
        <f t="shared" si="384"/>
        <v>162.42448611932-0.372968222633864i</v>
      </c>
      <c r="F1335" s="57" t="str">
        <f t="shared" si="385"/>
        <v>3.83983943954194-496.044295278572i</v>
      </c>
      <c r="G1335" s="57" t="str">
        <f t="shared" si="386"/>
        <v>0.999999895751409-0.000322875487705383i</v>
      </c>
      <c r="H1335" s="57" t="str">
        <f t="shared" si="387"/>
        <v>165.037042147992+9.57341595772336i</v>
      </c>
      <c r="I1335" s="57" t="str">
        <f t="shared" si="388"/>
        <v>15.184409433147-230.842801002667i</v>
      </c>
      <c r="K1335" s="57" t="str">
        <f t="shared" si="389"/>
        <v>0.0724671053665989-0.00432136370504563i</v>
      </c>
      <c r="L1335" s="57" t="str">
        <f t="shared" si="390"/>
        <v>0.000125-3.7494099301356i</v>
      </c>
      <c r="M1335" s="57" t="str">
        <f t="shared" si="391"/>
        <v>0.0015-1.80746630674622i</v>
      </c>
      <c r="N1335" s="57">
        <f t="shared" si="392"/>
        <v>87.395141686823592</v>
      </c>
      <c r="O1335" s="57">
        <f t="shared" si="393"/>
        <v>62.938436549099741</v>
      </c>
      <c r="P1335" s="371">
        <f t="shared" si="394"/>
        <v>62.938436549099741</v>
      </c>
      <c r="Q1335" s="371">
        <f t="shared" si="395"/>
        <v>-92.604858313176408</v>
      </c>
      <c r="R1335" s="12">
        <f t="shared" si="396"/>
        <v>87.395141686823592</v>
      </c>
      <c r="S1335" s="57">
        <f t="shared" si="397"/>
        <v>0.13382092507438809</v>
      </c>
      <c r="T1335" s="12">
        <f t="shared" si="380"/>
        <v>62.938436549099741</v>
      </c>
    </row>
    <row r="1336" spans="1:20" x14ac:dyDescent="0.25">
      <c r="A1336" s="57">
        <f t="shared" si="381"/>
        <v>844.01679256741375</v>
      </c>
      <c r="B1336" s="12">
        <f t="shared" si="398"/>
        <v>134.32944458967077</v>
      </c>
      <c r="C1336" s="57" t="str">
        <f t="shared" si="382"/>
        <v>-63.7411103882175-1395.7763702465i</v>
      </c>
      <c r="D1336" s="57" t="str">
        <f t="shared" si="383"/>
        <v>3.89999930544489-236.963755782445i</v>
      </c>
      <c r="E1336" s="57" t="str">
        <f t="shared" si="384"/>
        <v>162.424144662321-0.37436149338064i</v>
      </c>
      <c r="F1336" s="57" t="str">
        <f t="shared" si="385"/>
        <v>3.83983943649391-494.166472124805i</v>
      </c>
      <c r="G1336" s="57" t="str">
        <f t="shared" si="386"/>
        <v>0.999999894957614-0.000324102414301393i</v>
      </c>
      <c r="H1336" s="57" t="str">
        <f t="shared" si="387"/>
        <v>165.037324245164+9.60980143904123i</v>
      </c>
      <c r="I1336" s="57" t="str">
        <f t="shared" si="388"/>
        <v>15.1844218048201-229.968530032139i</v>
      </c>
      <c r="K1336" s="57" t="str">
        <f t="shared" si="389"/>
        <v>0.0724651315472447-0.00433766559731936i</v>
      </c>
      <c r="L1336" s="57" t="str">
        <f t="shared" si="390"/>
        <v>0.000125-3.7352161089217i</v>
      </c>
      <c r="M1336" s="57" t="str">
        <f t="shared" si="391"/>
        <v>0.0015-1.80062393579022i</v>
      </c>
      <c r="N1336" s="57">
        <f t="shared" si="392"/>
        <v>87.385282444870612</v>
      </c>
      <c r="O1336" s="57">
        <f t="shared" si="393"/>
        <v>62.905364558968046</v>
      </c>
      <c r="P1336" s="371">
        <f t="shared" si="394"/>
        <v>62.905364558968046</v>
      </c>
      <c r="Q1336" s="371">
        <f t="shared" si="395"/>
        <v>-92.614717555129388</v>
      </c>
      <c r="R1336" s="12">
        <f t="shared" si="396"/>
        <v>87.385282444870612</v>
      </c>
      <c r="S1336" s="57">
        <f t="shared" si="397"/>
        <v>0.13432944458967078</v>
      </c>
      <c r="T1336" s="12">
        <f t="shared" si="380"/>
        <v>62.905364558968046</v>
      </c>
    </row>
    <row r="1337" spans="1:20" x14ac:dyDescent="0.25">
      <c r="A1337" s="57">
        <f t="shared" si="381"/>
        <v>847.22405637916995</v>
      </c>
      <c r="B1337" s="12">
        <f t="shared" si="398"/>
        <v>134.83989647911153</v>
      </c>
      <c r="C1337" s="57" t="str">
        <f t="shared" si="382"/>
        <v>-63.7390316186882-1390.4608378044i</v>
      </c>
      <c r="D1337" s="57" t="str">
        <f t="shared" si="383"/>
        <v>3.89999930015624-236.066714798302i</v>
      </c>
      <c r="E1337" s="57" t="str">
        <f t="shared" si="384"/>
        <v>162.423800629367-0.375759785395995i</v>
      </c>
      <c r="F1337" s="57" t="str">
        <f t="shared" si="385"/>
        <v>3.83983943342265-492.295757721643i</v>
      </c>
      <c r="G1337" s="57" t="str">
        <f t="shared" si="386"/>
        <v>0.999999894157775-0.000325334003215523i</v>
      </c>
      <c r="H1337" s="57" t="str">
        <f t="shared" si="387"/>
        <v>165.03760849099+9.64632525958616i</v>
      </c>
      <c r="I1337" s="57" t="str">
        <f t="shared" si="388"/>
        <v>15.1844342707154-229.097567235956i</v>
      </c>
      <c r="K1337" s="57" t="str">
        <f t="shared" si="389"/>
        <v>0.0724631428081667-0.00435402807836717i</v>
      </c>
      <c r="L1337" s="57" t="str">
        <f t="shared" si="390"/>
        <v>0.000125-3.72107602004553i</v>
      </c>
      <c r="M1337" s="57" t="str">
        <f t="shared" si="391"/>
        <v>0.0015-1.79380746741405i</v>
      </c>
      <c r="N1337" s="57">
        <f t="shared" si="392"/>
        <v>87.375386185039289</v>
      </c>
      <c r="O1337" s="57">
        <f t="shared" si="393"/>
        <v>62.872291597450996</v>
      </c>
      <c r="P1337" s="371">
        <f t="shared" si="394"/>
        <v>62.872291597450996</v>
      </c>
      <c r="Q1337" s="371">
        <f t="shared" si="395"/>
        <v>-92.624613814960711</v>
      </c>
      <c r="R1337" s="12">
        <f t="shared" si="396"/>
        <v>87.375386185039289</v>
      </c>
      <c r="S1337" s="57">
        <f t="shared" si="397"/>
        <v>0.13483989647911154</v>
      </c>
      <c r="T1337" s="12">
        <f t="shared" si="380"/>
        <v>62.872291597450996</v>
      </c>
    </row>
    <row r="1338" spans="1:20" x14ac:dyDescent="0.25">
      <c r="A1338" s="57">
        <f t="shared" si="381"/>
        <v>850.44350779341096</v>
      </c>
      <c r="B1338" s="12">
        <f t="shared" si="398"/>
        <v>135.35228808573217</v>
      </c>
      <c r="C1338" s="57" t="str">
        <f t="shared" si="382"/>
        <v>-63.7369371565472-1385.16530967535i</v>
      </c>
      <c r="D1338" s="57" t="str">
        <f t="shared" si="383"/>
        <v>3.89999929482732-235.173069713104i</v>
      </c>
      <c r="E1338" s="57" t="str">
        <f t="shared" si="384"/>
        <v>162.423454001209-0.377163114664992i</v>
      </c>
      <c r="F1338" s="57" t="str">
        <f t="shared" si="385"/>
        <v>3.839839430328-490.432125158231i</v>
      </c>
      <c r="G1338" s="57" t="str">
        <f t="shared" si="386"/>
        <v>0.999999893351846-0.00032657027216455i</v>
      </c>
      <c r="H1338" s="57" t="str">
        <f t="shared" si="387"/>
        <v>165.03789490184+9.68298794589878i</v>
      </c>
      <c r="I1338" s="57" t="str">
        <f t="shared" si="388"/>
        <v>15.1844468315507-228.229900085025i</v>
      </c>
      <c r="K1338" s="57" t="str">
        <f t="shared" si="389"/>
        <v>0.0724611390374282-0.00437045136300847i</v>
      </c>
      <c r="L1338" s="57" t="str">
        <f t="shared" si="390"/>
        <v>0.000125-3.70698946009716i</v>
      </c>
      <c r="M1338" s="57" t="str">
        <f t="shared" si="391"/>
        <v>0.0015-1.78701680356052i</v>
      </c>
      <c r="N1338" s="57">
        <f t="shared" si="392"/>
        <v>87.365452771749787</v>
      </c>
      <c r="O1338" s="57">
        <f t="shared" si="393"/>
        <v>62.839217657220573</v>
      </c>
      <c r="P1338" s="371">
        <f t="shared" si="394"/>
        <v>62.839217657220573</v>
      </c>
      <c r="Q1338" s="371">
        <f t="shared" si="395"/>
        <v>-92.634547228250213</v>
      </c>
      <c r="R1338" s="12">
        <f t="shared" si="396"/>
        <v>87.365452771749787</v>
      </c>
      <c r="S1338" s="57">
        <f t="shared" si="397"/>
        <v>0.13535228808573216</v>
      </c>
      <c r="T1338" s="12">
        <f t="shared" si="380"/>
        <v>62.839217657220573</v>
      </c>
    </row>
    <row r="1339" spans="1:20" x14ac:dyDescent="0.25">
      <c r="A1339" s="57">
        <f t="shared" si="381"/>
        <v>853.67519312302591</v>
      </c>
      <c r="B1339" s="12">
        <f t="shared" si="398"/>
        <v>135.86662678045795</v>
      </c>
      <c r="C1339" s="57" t="str">
        <f t="shared" si="382"/>
        <v>-63.734826884372-1379.88970970487i</v>
      </c>
      <c r="D1339" s="57" t="str">
        <f t="shared" si="383"/>
        <v>3.89999928945782-234.282807671468i</v>
      </c>
      <c r="E1339" s="57" t="str">
        <f t="shared" si="384"/>
        <v>162.423104758457-0.378571497198527i</v>
      </c>
      <c r="F1339" s="57" t="str">
        <f t="shared" si="385"/>
        <v>3.8398394272098-488.575547625589i</v>
      </c>
      <c r="G1339" s="57" t="str">
        <f t="shared" si="386"/>
        <v>0.99999989253978-0.00032781123893257i</v>
      </c>
      <c r="H1339" s="57" t="str">
        <f t="shared" si="387"/>
        <v>165.03818349421+9.71979002653026i</v>
      </c>
      <c r="I1339" s="57" t="str">
        <f t="shared" si="388"/>
        <v>15.1844594880493-227.36551609766i</v>
      </c>
      <c r="K1339" s="57" t="str">
        <f t="shared" si="389"/>
        <v>0.0724591201222669-0.00438693566670505i</v>
      </c>
      <c r="L1339" s="57" t="str">
        <f t="shared" si="390"/>
        <v>0.000125-3.6929562264367i</v>
      </c>
      <c r="M1339" s="57" t="str">
        <f t="shared" si="391"/>
        <v>0.0015-1.78025184654365i</v>
      </c>
      <c r="N1339" s="57">
        <f t="shared" si="392"/>
        <v>87.355482068964733</v>
      </c>
      <c r="O1339" s="57">
        <f t="shared" si="393"/>
        <v>62.80614273089418</v>
      </c>
      <c r="P1339" s="371">
        <f t="shared" si="394"/>
        <v>62.80614273089418</v>
      </c>
      <c r="Q1339" s="371">
        <f t="shared" si="395"/>
        <v>-92.644517931035267</v>
      </c>
      <c r="R1339" s="12">
        <f t="shared" si="396"/>
        <v>87.355482068964733</v>
      </c>
      <c r="S1339" s="57">
        <f t="shared" si="397"/>
        <v>0.13586662678045794</v>
      </c>
      <c r="T1339" s="12">
        <f t="shared" si="380"/>
        <v>62.80614273089418</v>
      </c>
    </row>
    <row r="1340" spans="1:20" x14ac:dyDescent="0.25">
      <c r="A1340" s="57">
        <f t="shared" si="381"/>
        <v>856.91915885689343</v>
      </c>
      <c r="B1340" s="12">
        <f t="shared" si="398"/>
        <v>136.3829199622237</v>
      </c>
      <c r="C1340" s="57" t="str">
        <f t="shared" si="382"/>
        <v>-63.7327006838727-1374.63396202537i</v>
      </c>
      <c r="D1340" s="57" t="str">
        <f t="shared" si="383"/>
        <v>3.89999928404746-233.395915866674i</v>
      </c>
      <c r="E1340" s="57" t="str">
        <f t="shared" si="384"/>
        <v>162.422752881577-0.379984949033058i</v>
      </c>
      <c r="F1340" s="57" t="str">
        <f t="shared" si="385"/>
        <v>3.83983942406786-486.725998416227i</v>
      </c>
      <c r="G1340" s="57" t="str">
        <f t="shared" si="386"/>
        <v>0.999999891721531-0.000329056921371263i</v>
      </c>
      <c r="H1340" s="57" t="str">
        <f t="shared" si="387"/>
        <v>165.03847428472+9.75673203205011i</v>
      </c>
      <c r="I1340" s="57" t="str">
        <f t="shared" si="388"/>
        <v>15.1844722409398-226.504402839405i</v>
      </c>
      <c r="K1340" s="57" t="str">
        <f t="shared" si="389"/>
        <v>0.0724570859490861-0.00440348120556136i</v>
      </c>
      <c r="L1340" s="57" t="str">
        <f t="shared" si="390"/>
        <v>0.000125-3.67897611719137i</v>
      </c>
      <c r="M1340" s="57" t="str">
        <f t="shared" si="391"/>
        <v>0.0015-1.77351249904727i</v>
      </c>
      <c r="N1340" s="57">
        <f t="shared" si="392"/>
        <v>87.345473940188157</v>
      </c>
      <c r="O1340" s="57">
        <f t="shared" si="393"/>
        <v>62.773066811033722</v>
      </c>
      <c r="P1340" s="371">
        <f t="shared" si="394"/>
        <v>62.773066811033722</v>
      </c>
      <c r="Q1340" s="371">
        <f t="shared" si="395"/>
        <v>-92.654526059811843</v>
      </c>
      <c r="R1340" s="12">
        <f t="shared" si="396"/>
        <v>87.345473940188157</v>
      </c>
      <c r="S1340" s="57">
        <f t="shared" si="397"/>
        <v>0.13638291996222371</v>
      </c>
      <c r="T1340" s="12">
        <f t="shared" si="380"/>
        <v>62.773066811033722</v>
      </c>
    </row>
    <row r="1341" spans="1:20" x14ac:dyDescent="0.25">
      <c r="A1341" s="57">
        <f t="shared" si="381"/>
        <v>860.1754516605497</v>
      </c>
      <c r="B1341" s="12">
        <f t="shared" si="398"/>
        <v>136.90117505808016</v>
      </c>
      <c r="C1341" s="57" t="str">
        <f t="shared" si="382"/>
        <v>-63.7305584358964-1369.39799105515i</v>
      </c>
      <c r="D1341" s="57" t="str">
        <f t="shared" si="383"/>
        <v>3.89999927859587-232.512381540486i</v>
      </c>
      <c r="E1341" s="57" t="str">
        <f t="shared" si="384"/>
        <v>162.422398350895-0.381403486230369i</v>
      </c>
      <c r="F1341" s="57" t="str">
        <f t="shared" si="385"/>
        <v>3.83983942090199-484.883450923758i</v>
      </c>
      <c r="G1341" s="57" t="str">
        <f t="shared" si="386"/>
        <v>0.999999890897051-0.000330307337400142i</v>
      </c>
      <c r="H1341" s="57" t="str">
        <f t="shared" si="387"/>
        <v>165.038767290119+9.79381449505405i</v>
      </c>
      <c r="I1341" s="57" t="str">
        <f t="shared" si="388"/>
        <v>15.1844850909565-225.646547922855i</v>
      </c>
      <c r="K1341" s="57" t="str">
        <f t="shared" si="389"/>
        <v>0.0724550364034518-0.00442008819632532i</v>
      </c>
      <c r="L1341" s="57" t="str">
        <f t="shared" si="390"/>
        <v>0.000125-3.66504893125262i</v>
      </c>
      <c r="M1341" s="57" t="str">
        <f t="shared" si="391"/>
        <v>0.0015-1.7667986641236i</v>
      </c>
      <c r="N1341" s="57">
        <f t="shared" si="392"/>
        <v>87.33542824846424</v>
      </c>
      <c r="O1341" s="57">
        <f t="shared" si="393"/>
        <v>62.739989890145857</v>
      </c>
      <c r="P1341" s="371">
        <f t="shared" si="394"/>
        <v>62.739989890145857</v>
      </c>
      <c r="Q1341" s="371">
        <f t="shared" si="395"/>
        <v>-92.66457175153576</v>
      </c>
      <c r="R1341" s="12">
        <f t="shared" si="396"/>
        <v>87.33542824846424</v>
      </c>
      <c r="S1341" s="57">
        <f t="shared" si="397"/>
        <v>0.13690117505808017</v>
      </c>
      <c r="T1341" s="12">
        <f t="shared" si="380"/>
        <v>62.739989890145857</v>
      </c>
    </row>
    <row r="1342" spans="1:20" x14ac:dyDescent="0.25">
      <c r="A1342" s="57">
        <f t="shared" si="381"/>
        <v>863.44411837685982</v>
      </c>
      <c r="B1342" s="12">
        <f t="shared" si="398"/>
        <v>137.42139952330086</v>
      </c>
      <c r="C1342" s="57" t="str">
        <f t="shared" si="382"/>
        <v>-63.728400020411-1364.18172149728i</v>
      </c>
      <c r="D1342" s="57" t="str">
        <f t="shared" si="383"/>
        <v>3.89999927310278-231.632191982967i</v>
      </c>
      <c r="E1342" s="57" t="str">
        <f t="shared" si="384"/>
        <v>162.422041146593-0.382827124877305i</v>
      </c>
      <c r="F1342" s="57" t="str">
        <f t="shared" si="385"/>
        <v>3.83983941771201-483.047878642517i</v>
      </c>
      <c r="G1342" s="57" t="str">
        <f t="shared" si="386"/>
        <v>0.999999890066293-0.000331562505006815i</v>
      </c>
      <c r="H1342" s="57" t="str">
        <f t="shared" si="387"/>
        <v>165.039062527282+9.83103795017168i</v>
      </c>
      <c r="I1342" s="57" t="str">
        <f t="shared" si="388"/>
        <v>15.1844980388393-224.791939007477i</v>
      </c>
      <c r="K1342" s="57" t="str">
        <f t="shared" si="389"/>
        <v>0.0724529713700834-0.00443675685638832i</v>
      </c>
      <c r="L1342" s="57" t="str">
        <f t="shared" si="390"/>
        <v>0.000125-3.65117446827318i</v>
      </c>
      <c r="M1342" s="57" t="str">
        <f t="shared" si="391"/>
        <v>0.0015-1.76011024519187i</v>
      </c>
      <c r="N1342" s="57">
        <f t="shared" si="392"/>
        <v>87.32534485637656</v>
      </c>
      <c r="O1342" s="57">
        <f t="shared" si="393"/>
        <v>62.706911960681254</v>
      </c>
      <c r="P1342" s="371">
        <f t="shared" si="394"/>
        <v>62.706911960681254</v>
      </c>
      <c r="Q1342" s="371">
        <f t="shared" si="395"/>
        <v>-92.67465514362344</v>
      </c>
      <c r="R1342" s="12">
        <f t="shared" si="396"/>
        <v>87.32534485637656</v>
      </c>
      <c r="S1342" s="57">
        <f t="shared" si="397"/>
        <v>0.13742139952330087</v>
      </c>
      <c r="T1342" s="12">
        <f t="shared" si="380"/>
        <v>62.706911960681254</v>
      </c>
    </row>
    <row r="1343" spans="1:20" x14ac:dyDescent="0.25">
      <c r="A1343" s="57">
        <f t="shared" si="381"/>
        <v>866.72520602669181</v>
      </c>
      <c r="B1343" s="12">
        <f t="shared" si="398"/>
        <v>137.9436008414894</v>
      </c>
      <c r="C1343" s="57" t="str">
        <f t="shared" si="382"/>
        <v>-63.7262253165042-1358.98507833847i</v>
      </c>
      <c r="D1343" s="57" t="str">
        <f t="shared" si="383"/>
        <v>3.89999926756786-230.755334532295i</v>
      </c>
      <c r="E1343" s="57" t="str">
        <f t="shared" si="384"/>
        <v>162.421681248704-0.3842558810853i</v>
      </c>
      <c r="F1343" s="57" t="str">
        <f t="shared" si="385"/>
        <v>3.83983941449775-481.219255167181i</v>
      </c>
      <c r="G1343" s="57" t="str">
        <f t="shared" si="386"/>
        <v>0.99999988922921-0.000332822442247241i</v>
      </c>
      <c r="H1343" s="57" t="str">
        <f t="shared" si="387"/>
        <v>165.039360013213+9.86840293407446i</v>
      </c>
      <c r="I1343" s="57" t="str">
        <f t="shared" si="388"/>
        <v>15.1845110853337-223.940563799433i</v>
      </c>
      <c r="K1343" s="57" t="str">
        <f t="shared" si="389"/>
        <v>0.0724508907328505-0.00445348740378611i</v>
      </c>
      <c r="L1343" s="57" t="str">
        <f t="shared" si="390"/>
        <v>0.000125-3.63735252866425i</v>
      </c>
      <c r="M1343" s="57" t="str">
        <f t="shared" si="391"/>
        <v>0.0015-1.75344714603693i</v>
      </c>
      <c r="N1343" s="57">
        <f t="shared" si="392"/>
        <v>87.315223626046617</v>
      </c>
      <c r="O1343" s="57">
        <f t="shared" si="393"/>
        <v>62.673833015033964</v>
      </c>
      <c r="P1343" s="371">
        <f t="shared" si="394"/>
        <v>62.673833015033964</v>
      </c>
      <c r="Q1343" s="371">
        <f t="shared" si="395"/>
        <v>-92.684776373953383</v>
      </c>
      <c r="R1343" s="12">
        <f t="shared" si="396"/>
        <v>87.315223626046617</v>
      </c>
      <c r="S1343" s="57">
        <f t="shared" si="397"/>
        <v>0.13794360084148941</v>
      </c>
      <c r="T1343" s="12">
        <f t="shared" si="380"/>
        <v>62.673833015033964</v>
      </c>
    </row>
    <row r="1344" spans="1:20" x14ac:dyDescent="0.25">
      <c r="A1344" s="57">
        <f t="shared" si="381"/>
        <v>870.01876180959323</v>
      </c>
      <c r="B1344" s="12">
        <f t="shared" si="398"/>
        <v>138.46778652468706</v>
      </c>
      <c r="C1344" s="57" t="str">
        <f t="shared" si="382"/>
        <v>-63.7240342023761-1353.80798684808i</v>
      </c>
      <c r="D1344" s="57" t="str">
        <f t="shared" si="383"/>
        <v>3.89999926199082-229.881796574579i</v>
      </c>
      <c r="E1344" s="57" t="str">
        <f t="shared" si="384"/>
        <v>162.42131863712-0.385689770990262i</v>
      </c>
      <c r="F1344" s="57" t="str">
        <f t="shared" si="385"/>
        <v>3.839839411259-479.397554192389i</v>
      </c>
      <c r="G1344" s="57" t="str">
        <f t="shared" si="386"/>
        <v>0.999999888385752-0.000334087167245992i</v>
      </c>
      <c r="H1344" s="57" t="str">
        <f t="shared" si="387"/>
        <v>165.039659765047+9.90590998548347i</v>
      </c>
      <c r="I1344" s="57" t="str">
        <f t="shared" si="388"/>
        <v>15.1845242311909-223.092410051403i</v>
      </c>
      <c r="K1344" s="57" t="str">
        <f t="shared" si="389"/>
        <v>0.0724487943747654-0.00447028005719892i</v>
      </c>
      <c r="L1344" s="57" t="str">
        <f t="shared" si="390"/>
        <v>0.000125-3.6235829135926i</v>
      </c>
      <c r="M1344" s="57" t="str">
        <f t="shared" si="391"/>
        <v>0.0015-1.74680927080786i</v>
      </c>
      <c r="N1344" s="57">
        <f t="shared" si="392"/>
        <v>87.305064419133075</v>
      </c>
      <c r="O1344" s="57">
        <f t="shared" si="393"/>
        <v>62.64075304554148</v>
      </c>
      <c r="P1344" s="371">
        <f t="shared" si="394"/>
        <v>62.64075304554148</v>
      </c>
      <c r="Q1344" s="371">
        <f t="shared" si="395"/>
        <v>-92.694935580866925</v>
      </c>
      <c r="R1344" s="12">
        <f t="shared" si="396"/>
        <v>87.305064419133075</v>
      </c>
      <c r="S1344" s="57">
        <f t="shared" si="397"/>
        <v>0.13846778652468705</v>
      </c>
      <c r="T1344" s="12">
        <f t="shared" si="380"/>
        <v>62.64075304554148</v>
      </c>
    </row>
    <row r="1345" spans="1:20" x14ac:dyDescent="0.25">
      <c r="A1345" s="57">
        <f t="shared" si="381"/>
        <v>873.32483310446969</v>
      </c>
      <c r="B1345" s="12">
        <f t="shared" si="398"/>
        <v>138.99396411348087</v>
      </c>
      <c r="C1345" s="57" t="str">
        <f t="shared" si="382"/>
        <v>-63.7218265553322-1348.65037257698i</v>
      </c>
      <c r="D1345" s="57" t="str">
        <f t="shared" si="383"/>
        <v>3.89999925637128-229.011565543684i</v>
      </c>
      <c r="E1345" s="57" t="str">
        <f t="shared" si="384"/>
        <v>162.42095329158-0.387128810752077i</v>
      </c>
      <c r="F1345" s="57" t="str">
        <f t="shared" si="385"/>
        <v>3.8398394079956-477.582749512358i</v>
      </c>
      <c r="G1345" s="57" t="str">
        <f t="shared" si="386"/>
        <v>0.999999887535872-0.000335356698196513i</v>
      </c>
      <c r="H1345" s="57" t="str">
        <f t="shared" si="387"/>
        <v>165.039961800047+9.94355964517729i</v>
      </c>
      <c r="I1345" s="57" t="str">
        <f t="shared" si="388"/>
        <v>15.1845374771677-222.247465562408i</v>
      </c>
      <c r="K1345" s="57" t="str">
        <f t="shared" si="389"/>
        <v>0.0724466821779772-0.00448713503595195i</v>
      </c>
      <c r="L1345" s="57" t="str">
        <f t="shared" si="390"/>
        <v>0.000125-3.60986542497769i</v>
      </c>
      <c r="M1345" s="57" t="str">
        <f t="shared" si="391"/>
        <v>0.0015-1.7401965240166i</v>
      </c>
      <c r="N1345" s="57">
        <f t="shared" si="392"/>
        <v>87.294867096830544</v>
      </c>
      <c r="O1345" s="57">
        <f t="shared" si="393"/>
        <v>62.60767204448392</v>
      </c>
      <c r="P1345" s="371">
        <f t="shared" si="394"/>
        <v>62.60767204448392</v>
      </c>
      <c r="Q1345" s="371">
        <f t="shared" si="395"/>
        <v>-92.705132903169456</v>
      </c>
      <c r="R1345" s="12">
        <f t="shared" si="396"/>
        <v>87.294867096830544</v>
      </c>
      <c r="S1345" s="57">
        <f t="shared" si="397"/>
        <v>0.13899396411348086</v>
      </c>
      <c r="T1345" s="12">
        <f t="shared" si="380"/>
        <v>62.60767204448392</v>
      </c>
    </row>
    <row r="1346" spans="1:20" x14ac:dyDescent="0.25">
      <c r="A1346" s="57">
        <f t="shared" si="381"/>
        <v>876.64346747026673</v>
      </c>
      <c r="B1346" s="12">
        <f t="shared" si="398"/>
        <v>139.5221411771121</v>
      </c>
      <c r="C1346" s="57" t="str">
        <f t="shared" si="382"/>
        <v>-63.7196022517824-1343.51216135654i</v>
      </c>
      <c r="D1346" s="57" t="str">
        <f t="shared" si="383"/>
        <v>3.89999925070896-228.144628921044i</v>
      </c>
      <c r="E1346" s="57" t="str">
        <f t="shared" si="384"/>
        <v>162.420585191683-0.388573016554557i</v>
      </c>
      <c r="F1346" s="57" t="str">
        <f t="shared" si="385"/>
        <v>3.83983940470735-475.774815020515i</v>
      </c>
      <c r="G1346" s="57" t="str">
        <f t="shared" si="386"/>
        <v>0.999999886679521-0.000336631053361385i</v>
      </c>
      <c r="H1346" s="57" t="str">
        <f t="shared" si="387"/>
        <v>165.04026613561+9.98135245600024i</v>
      </c>
      <c r="I1346" s="57" t="str">
        <f t="shared" si="388"/>
        <v>15.1845508240269-221.405718177635i</v>
      </c>
      <c r="K1346" s="57" t="str">
        <f t="shared" si="389"/>
        <v>0.0724445540237661-0.00450405256001583i</v>
      </c>
      <c r="L1346" s="57" t="str">
        <f t="shared" si="390"/>
        <v>0.000125-3.59619986548882i</v>
      </c>
      <c r="M1346" s="57" t="str">
        <f t="shared" si="391"/>
        <v>0.0015-1.73360881053656i</v>
      </c>
      <c r="N1346" s="57">
        <f t="shared" si="392"/>
        <v>87.284631519868412</v>
      </c>
      <c r="O1346" s="57">
        <f t="shared" si="393"/>
        <v>62.574590004083987</v>
      </c>
      <c r="P1346" s="371">
        <f t="shared" si="394"/>
        <v>62.574590004083987</v>
      </c>
      <c r="Q1346" s="371">
        <f t="shared" si="395"/>
        <v>-92.715368480131588</v>
      </c>
      <c r="R1346" s="12">
        <f t="shared" si="396"/>
        <v>87.284631519868412</v>
      </c>
      <c r="S1346" s="57">
        <f t="shared" si="397"/>
        <v>0.13952214117711209</v>
      </c>
      <c r="T1346" s="12">
        <f t="shared" si="380"/>
        <v>62.574590004083987</v>
      </c>
    </row>
    <row r="1347" spans="1:20" x14ac:dyDescent="0.25">
      <c r="A1347" s="57">
        <f t="shared" si="381"/>
        <v>879.97471264665376</v>
      </c>
      <c r="B1347" s="12">
        <f t="shared" si="398"/>
        <v>140.05232531358513</v>
      </c>
      <c r="C1347" s="57" t="str">
        <f t="shared" si="382"/>
        <v>-63.7173611672247-1338.39327929752i</v>
      </c>
      <c r="D1347" s="57" t="str">
        <f t="shared" si="383"/>
        <v>3.89999924500354-227.280974235485i</v>
      </c>
      <c r="E1347" s="57" t="str">
        <f t="shared" si="384"/>
        <v>162.420214316871-0.390022404604697i</v>
      </c>
      <c r="F1347" s="57" t="str">
        <f t="shared" si="385"/>
        <v>3.83983940139407-473.973724709116i</v>
      </c>
      <c r="G1347" s="57" t="str">
        <f t="shared" si="386"/>
        <v>0.999999885816649-0.000337910251072586i</v>
      </c>
      <c r="H1347" s="57" t="str">
        <f t="shared" si="387"/>
        <v>165.040572789264+10.0192889628699i</v>
      </c>
      <c r="I1347" s="57" t="str">
        <f t="shared" si="388"/>
        <v>15.184564272537-220.567155788265i</v>
      </c>
      <c r="K1347" s="57" t="str">
        <f t="shared" si="389"/>
        <v>0.0724424097925366-0.00452103285000681i</v>
      </c>
      <c r="L1347" s="57" t="str">
        <f t="shared" si="390"/>
        <v>0.000125-3.58258603854236i</v>
      </c>
      <c r="M1347" s="57" t="str">
        <f t="shared" si="391"/>
        <v>0.0015-1.72704603560128i</v>
      </c>
      <c r="N1347" s="57">
        <f t="shared" si="392"/>
        <v>87.274357548510025</v>
      </c>
      <c r="O1347" s="57">
        <f t="shared" si="393"/>
        <v>62.541506916506229</v>
      </c>
      <c r="P1347" s="371">
        <f t="shared" si="394"/>
        <v>62.541506916506229</v>
      </c>
      <c r="Q1347" s="371">
        <f t="shared" si="395"/>
        <v>-92.725642451489975</v>
      </c>
      <c r="R1347" s="12">
        <f t="shared" si="396"/>
        <v>87.274357548510025</v>
      </c>
      <c r="S1347" s="57">
        <f t="shared" si="397"/>
        <v>0.14005232531358514</v>
      </c>
      <c r="T1347" s="12">
        <f t="shared" si="380"/>
        <v>62.541506916506229</v>
      </c>
    </row>
    <row r="1348" spans="1:20" x14ac:dyDescent="0.25">
      <c r="A1348" s="57">
        <f t="shared" si="381"/>
        <v>883.31861655471107</v>
      </c>
      <c r="B1348" s="12">
        <f t="shared" si="398"/>
        <v>140.58452414977677</v>
      </c>
      <c r="C1348" s="57" t="str">
        <f t="shared" si="382"/>
        <v>-63.7151031762462-1333.293652789i</v>
      </c>
      <c r="D1348" s="57" t="str">
        <f t="shared" si="383"/>
        <v>3.89999923925466-226.420589063044i</v>
      </c>
      <c r="E1348" s="57" t="str">
        <f t="shared" si="384"/>
        <v>162.419840646441-0.391476991132714i</v>
      </c>
      <c r="F1348" s="57" t="str">
        <f t="shared" si="385"/>
        <v>3.83983939805554-472.17945266887i</v>
      </c>
      <c r="G1348" s="57" t="str">
        <f t="shared" si="386"/>
        <v>0.999999884947207-0.000339194309731752i</v>
      </c>
      <c r="H1348" s="57" t="str">
        <f t="shared" si="387"/>
        <v>165.040881778672+10.0573697127855i</v>
      </c>
      <c r="I1348" s="57" t="str">
        <f t="shared" si="388"/>
        <v>15.1845778234723-219.731766331292i</v>
      </c>
      <c r="K1348" s="57" t="str">
        <f t="shared" si="389"/>
        <v>0.0724402493638107-0.00453807612718709i</v>
      </c>
      <c r="L1348" s="57" t="str">
        <f t="shared" si="390"/>
        <v>0.000125-3.56902374829884i</v>
      </c>
      <c r="M1348" s="57" t="str">
        <f t="shared" si="391"/>
        <v>0.0015-1.72050810480302i</v>
      </c>
      <c r="N1348" s="57">
        <f t="shared" si="392"/>
        <v>87.264045042551501</v>
      </c>
      <c r="O1348" s="57">
        <f t="shared" si="393"/>
        <v>62.508422773856573</v>
      </c>
      <c r="P1348" s="371">
        <f t="shared" si="394"/>
        <v>62.508422773856573</v>
      </c>
      <c r="Q1348" s="371">
        <f t="shared" si="395"/>
        <v>-92.735954957448499</v>
      </c>
      <c r="R1348" s="12">
        <f t="shared" si="396"/>
        <v>87.264045042551501</v>
      </c>
      <c r="S1348" s="57">
        <f t="shared" si="397"/>
        <v>0.14058452414977676</v>
      </c>
      <c r="T1348" s="12">
        <f t="shared" si="380"/>
        <v>62.508422773856573</v>
      </c>
    </row>
    <row r="1349" spans="1:20" x14ac:dyDescent="0.25">
      <c r="A1349" s="57">
        <f t="shared" si="381"/>
        <v>886.67522729761902</v>
      </c>
      <c r="B1349" s="12">
        <f t="shared" si="398"/>
        <v>141.11874534154592</v>
      </c>
      <c r="C1349" s="57" t="str">
        <f t="shared" si="382"/>
        <v>-63.7128281525152-1328.21320849738i</v>
      </c>
      <c r="D1349" s="57" t="str">
        <f t="shared" si="383"/>
        <v>3.89999923346202-225.563461026792i</v>
      </c>
      <c r="E1349" s="57" t="str">
        <f t="shared" si="384"/>
        <v>162.419464159534-0.392936792391466i</v>
      </c>
      <c r="F1349" s="57" t="str">
        <f t="shared" si="385"/>
        <v>3.83983939469161-470.391973088574i</v>
      </c>
      <c r="G1349" s="57" t="str">
        <f t="shared" si="386"/>
        <v>0.999999884071144-0.000340483247810448i</v>
      </c>
      <c r="H1349" s="57" t="str">
        <f t="shared" si="387"/>
        <v>165.041193121631+10.0955952548357i</v>
      </c>
      <c r="I1349" s="57" t="str">
        <f t="shared" si="388"/>
        <v>15.1845914776131-218.899537789359i</v>
      </c>
      <c r="K1349" s="57" t="str">
        <f t="shared" si="389"/>
        <v>0.0724380726162242-0.00455518261346539i</v>
      </c>
      <c r="L1349" s="57" t="str">
        <f t="shared" si="390"/>
        <v>0.000125-3.55551279966012i</v>
      </c>
      <c r="M1349" s="57" t="str">
        <f t="shared" si="391"/>
        <v>0.0015-1.71399492409148i</v>
      </c>
      <c r="N1349" s="57">
        <f t="shared" si="392"/>
        <v>87.253693861320556</v>
      </c>
      <c r="O1349" s="57">
        <f t="shared" si="393"/>
        <v>62.475337568182219</v>
      </c>
      <c r="P1349" s="371">
        <f t="shared" si="394"/>
        <v>62.475337568182219</v>
      </c>
      <c r="Q1349" s="371">
        <f t="shared" si="395"/>
        <v>-92.746306138679444</v>
      </c>
      <c r="R1349" s="12">
        <f t="shared" si="396"/>
        <v>87.253693861320556</v>
      </c>
      <c r="S1349" s="57">
        <f t="shared" si="397"/>
        <v>0.14111874534154592</v>
      </c>
      <c r="T1349" s="12">
        <f t="shared" si="380"/>
        <v>62.475337568182219</v>
      </c>
    </row>
    <row r="1350" spans="1:20" x14ac:dyDescent="0.25">
      <c r="A1350" s="57">
        <f t="shared" si="381"/>
        <v>890.04459316134989</v>
      </c>
      <c r="B1350" s="12">
        <f t="shared" si="398"/>
        <v>141.65499657384379</v>
      </c>
      <c r="C1350" s="57" t="str">
        <f t="shared" si="382"/>
        <v>-63.7105359687756-1323.1518733653i</v>
      </c>
      <c r="D1350" s="57" t="str">
        <f t="shared" si="383"/>
        <v>3.89999922762526-224.709577796653i</v>
      </c>
      <c r="E1350" s="57" t="str">
        <f t="shared" si="384"/>
        <v>162.419084835145-0.394401824656509i</v>
      </c>
      <c r="F1350" s="57" t="str">
        <f t="shared" si="385"/>
        <v>3.83983939130205-468.611260254732i</v>
      </c>
      <c r="G1350" s="57" t="str">
        <f t="shared" si="386"/>
        <v>0.999999883188411-0.000341777083850429i</v>
      </c>
      <c r="H1350" s="57" t="str">
        <f t="shared" si="387"/>
        <v>165.041506836075+10.1339661402067i</v>
      </c>
      <c r="I1350" s="57" t="str">
        <f t="shared" si="388"/>
        <v>15.1846052357456-218.070458190576i</v>
      </c>
      <c r="K1350" s="57" t="str">
        <f t="shared" si="389"/>
        <v>0.0724358794275167-0.00457235253139686i</v>
      </c>
      <c r="L1350" s="57" t="str">
        <f t="shared" si="390"/>
        <v>0.000125-3.54205299826671i</v>
      </c>
      <c r="M1350" s="57" t="str">
        <f t="shared" si="391"/>
        <v>0.0015-1.70750639977234i</v>
      </c>
      <c r="N1350" s="57">
        <f t="shared" si="392"/>
        <v>87.243303863675621</v>
      </c>
      <c r="O1350" s="57">
        <f t="shared" si="393"/>
        <v>62.442251291471081</v>
      </c>
      <c r="P1350" s="371">
        <f t="shared" si="394"/>
        <v>62.442251291471081</v>
      </c>
      <c r="Q1350" s="371">
        <f t="shared" si="395"/>
        <v>-92.756696136324379</v>
      </c>
      <c r="R1350" s="12">
        <f t="shared" si="396"/>
        <v>87.243303863675621</v>
      </c>
      <c r="S1350" s="57">
        <f t="shared" si="397"/>
        <v>0.14165499657384378</v>
      </c>
      <c r="T1350" s="12">
        <f t="shared" si="380"/>
        <v>62.442251291471081</v>
      </c>
    </row>
    <row r="1351" spans="1:20" x14ac:dyDescent="0.25">
      <c r="A1351" s="57">
        <f t="shared" si="381"/>
        <v>893.42676261536303</v>
      </c>
      <c r="B1351" s="12">
        <f t="shared" si="398"/>
        <v>142.19328556082439</v>
      </c>
      <c r="C1351" s="57" t="str">
        <f t="shared" si="382"/>
        <v>-63.7082264968365-1318.10957461057i</v>
      </c>
      <c r="D1351" s="57" t="str">
        <f t="shared" si="383"/>
        <v>3.89999922174407-223.858927089232i</v>
      </c>
      <c r="E1351" s="57" t="str">
        <f t="shared" si="384"/>
        <v>162.418702652108-0.395872104224874i</v>
      </c>
      <c r="F1351" s="57" t="str">
        <f t="shared" si="385"/>
        <v>3.83983938788668-466.837288551194i</v>
      </c>
      <c r="G1351" s="57" t="str">
        <f t="shared" si="386"/>
        <v>0.999999882298957-0.00034307583646391i</v>
      </c>
      <c r="H1351" s="57" t="str">
        <f t="shared" si="387"/>
        <v>165.04182294007+10.1724829221904i</v>
      </c>
      <c r="I1351" s="57" t="str">
        <f t="shared" si="388"/>
        <v>15.1846190986618-217.244515608351i</v>
      </c>
      <c r="K1351" s="57" t="str">
        <f t="shared" si="389"/>
        <v>0.0724336696745293-0.00458958610418376i</v>
      </c>
      <c r="L1351" s="57" t="str">
        <f t="shared" si="390"/>
        <v>0.000125-3.52864415049483i</v>
      </c>
      <c r="M1351" s="57" t="str">
        <f t="shared" si="391"/>
        <v>0.0015-1.70104243850602i</v>
      </c>
      <c r="N1351" s="57">
        <f t="shared" si="392"/>
        <v>87.23287490800476</v>
      </c>
      <c r="O1351" s="57">
        <f t="shared" si="393"/>
        <v>62.409163935651165</v>
      </c>
      <c r="P1351" s="371">
        <f t="shared" si="394"/>
        <v>62.409163935651165</v>
      </c>
      <c r="Q1351" s="371">
        <f t="shared" si="395"/>
        <v>-92.76712509199524</v>
      </c>
      <c r="R1351" s="12">
        <f t="shared" si="396"/>
        <v>87.23287490800476</v>
      </c>
      <c r="S1351" s="57">
        <f t="shared" si="397"/>
        <v>0.14219328556082439</v>
      </c>
      <c r="T1351" s="12">
        <f t="shared" si="380"/>
        <v>62.409163935651165</v>
      </c>
    </row>
    <row r="1352" spans="1:20" x14ac:dyDescent="0.25">
      <c r="A1352" s="57">
        <f t="shared" si="381"/>
        <v>896.82178431330135</v>
      </c>
      <c r="B1352" s="12">
        <f t="shared" si="398"/>
        <v>142.73362004595552</v>
      </c>
      <c r="C1352" s="57" t="str">
        <f t="shared" si="382"/>
        <v>-63.7058996075701-1313.08623972515i</v>
      </c>
      <c r="D1352" s="57" t="str">
        <f t="shared" si="383"/>
        <v>3.89999921581807-223.011496667631i</v>
      </c>
      <c r="E1352" s="57" t="str">
        <f t="shared" si="384"/>
        <v>162.418317589111-0.397347647415968i</v>
      </c>
      <c r="F1352" s="57" t="str">
        <f t="shared" si="385"/>
        <v>3.83983938444531-465.07003245878i</v>
      </c>
      <c r="G1352" s="57" t="str">
        <f t="shared" si="386"/>
        <v>0.999999881402729-0.000344379524333831i</v>
      </c>
      <c r="H1352" s="57" t="str">
        <f t="shared" si="387"/>
        <v>165.042141451827+10.2111461561927i</v>
      </c>
      <c r="I1352" s="57" t="str">
        <f t="shared" si="388"/>
        <v>15.1846330671602-216.421698161222i</v>
      </c>
      <c r="K1352" s="57" t="str">
        <f t="shared" si="389"/>
        <v>0.0724314432331932-0.00460688355567513i</v>
      </c>
      <c r="L1352" s="57" t="str">
        <f t="shared" si="390"/>
        <v>0.000125-3.51528606345371i</v>
      </c>
      <c r="M1352" s="57" t="str">
        <f t="shared" si="391"/>
        <v>0.0015-1.69460294730626i</v>
      </c>
      <c r="N1352" s="57">
        <f t="shared" si="392"/>
        <v>87.222406852224537</v>
      </c>
      <c r="O1352" s="57">
        <f t="shared" si="393"/>
        <v>62.376075492590289</v>
      </c>
      <c r="P1352" s="371">
        <f t="shared" si="394"/>
        <v>62.376075492590289</v>
      </c>
      <c r="Q1352" s="371">
        <f t="shared" si="395"/>
        <v>-92.777593147775463</v>
      </c>
      <c r="R1352" s="12">
        <f t="shared" si="396"/>
        <v>87.222406852224537</v>
      </c>
      <c r="S1352" s="57">
        <f t="shared" si="397"/>
        <v>0.14273362004595552</v>
      </c>
      <c r="T1352" s="12">
        <f t="shared" si="380"/>
        <v>62.376075492590289</v>
      </c>
    </row>
    <row r="1353" spans="1:20" x14ac:dyDescent="0.25">
      <c r="A1353" s="57">
        <f t="shared" si="381"/>
        <v>900.2297070936919</v>
      </c>
      <c r="B1353" s="12">
        <f t="shared" si="398"/>
        <v>143.27600780213015</v>
      </c>
      <c r="C1353" s="57" t="str">
        <f t="shared" si="382"/>
        <v>-63.7035551709044-1308.08179647413i</v>
      </c>
      <c r="D1353" s="57" t="str">
        <f t="shared" si="383"/>
        <v>3.89999920984696-222.16727434128i</v>
      </c>
      <c r="E1353" s="57" t="str">
        <f t="shared" si="384"/>
        <v>162.41792962468-0.398828470570048i</v>
      </c>
      <c r="F1353" s="57" t="str">
        <f t="shared" si="385"/>
        <v>3.83983938097774-463.309466554917i</v>
      </c>
      <c r="G1353" s="57" t="str">
        <f t="shared" si="386"/>
        <v>0.999999880499678-0.000345688166214126i</v>
      </c>
      <c r="H1353" s="57" t="str">
        <f t="shared" si="387"/>
        <v>165.04246238969+10.2499563997412i</v>
      </c>
      <c r="I1353" s="57" t="str">
        <f t="shared" si="388"/>
        <v>15.184647142045-215.60199401268i</v>
      </c>
      <c r="K1353" s="57" t="str">
        <f t="shared" si="389"/>
        <v>0.0724291999785288-0.00462424511036773i</v>
      </c>
      <c r="L1353" s="57" t="str">
        <f t="shared" si="390"/>
        <v>0.000125-3.50197854498277i</v>
      </c>
      <c r="M1353" s="57" t="str">
        <f t="shared" si="391"/>
        <v>0.0015-1.68818783353881i</v>
      </c>
      <c r="N1353" s="57">
        <f t="shared" si="392"/>
        <v>87.211899553778991</v>
      </c>
      <c r="O1353" s="57">
        <f t="shared" si="393"/>
        <v>62.342985954095809</v>
      </c>
      <c r="P1353" s="371">
        <f t="shared" si="394"/>
        <v>62.342985954095809</v>
      </c>
      <c r="Q1353" s="371">
        <f t="shared" si="395"/>
        <v>-92.788100446221009</v>
      </c>
      <c r="R1353" s="12">
        <f t="shared" si="396"/>
        <v>87.211899553778991</v>
      </c>
      <c r="S1353" s="57">
        <f t="shared" si="397"/>
        <v>0.14327600780213015</v>
      </c>
      <c r="T1353" s="12">
        <f t="shared" si="380"/>
        <v>62.342985954095809</v>
      </c>
    </row>
    <row r="1354" spans="1:20" x14ac:dyDescent="0.25">
      <c r="A1354" s="57">
        <f t="shared" si="381"/>
        <v>903.65057998064799</v>
      </c>
      <c r="B1354" s="12">
        <f t="shared" si="398"/>
        <v>143.82045663177826</v>
      </c>
      <c r="C1354" s="57" t="str">
        <f t="shared" si="382"/>
        <v>-63.7011930558133-1303.09617289467i</v>
      </c>
      <c r="D1354" s="57" t="str">
        <f t="shared" si="383"/>
        <v>3.89999920383041-221.326247965758i</v>
      </c>
      <c r="E1354" s="57" t="str">
        <f t="shared" si="384"/>
        <v>162.417538737187-0.400314590048339i</v>
      </c>
      <c r="F1354" s="57" t="str">
        <f t="shared" si="385"/>
        <v>3.83983937748376-461.555565513276i</v>
      </c>
      <c r="G1354" s="57" t="str">
        <f t="shared" si="386"/>
        <v>0.99999987958975-0.000347001780929993i</v>
      </c>
      <c r="H1354" s="57" t="str">
        <f t="shared" si="387"/>
        <v>165.042785772144+10.288914212494i</v>
      </c>
      <c r="I1354" s="57" t="str">
        <f t="shared" si="388"/>
        <v>15.1846613241268-214.785391371003i</v>
      </c>
      <c r="K1354" s="57" t="str">
        <f t="shared" si="389"/>
        <v>0.0724269397846355-0.00464167099340567i</v>
      </c>
      <c r="L1354" s="57" t="str">
        <f t="shared" si="390"/>
        <v>0.000125-3.4887214036489i</v>
      </c>
      <c r="M1354" s="57" t="str">
        <f t="shared" si="391"/>
        <v>0.0015-1.68179700492011i</v>
      </c>
      <c r="N1354" s="57">
        <f t="shared" si="392"/>
        <v>87.201352869638782</v>
      </c>
      <c r="O1354" s="57">
        <f t="shared" si="393"/>
        <v>62.309895311913976</v>
      </c>
      <c r="P1354" s="371">
        <f t="shared" si="394"/>
        <v>62.309895311913976</v>
      </c>
      <c r="Q1354" s="371">
        <f t="shared" si="395"/>
        <v>-92.798647130361218</v>
      </c>
      <c r="R1354" s="12">
        <f t="shared" si="396"/>
        <v>87.201352869638782</v>
      </c>
      <c r="S1354" s="57">
        <f t="shared" si="397"/>
        <v>0.14382045663177825</v>
      </c>
      <c r="T1354" s="12">
        <f t="shared" si="380"/>
        <v>62.309895311913976</v>
      </c>
    </row>
    <row r="1355" spans="1:20" x14ac:dyDescent="0.25">
      <c r="A1355" s="57">
        <f t="shared" si="381"/>
        <v>907.0844521845745</v>
      </c>
      <c r="B1355" s="12">
        <f t="shared" si="398"/>
        <v>144.36697436697901</v>
      </c>
      <c r="C1355" s="57" t="str">
        <f t="shared" si="382"/>
        <v>-63.698813130312-1298.12929729493i</v>
      </c>
      <c r="D1355" s="57" t="str">
        <f t="shared" si="383"/>
        <v>3.89999919776802-220.488405442617i</v>
      </c>
      <c r="E1355" s="57" t="str">
        <f t="shared" si="384"/>
        <v>162.417144904847-0.401806022232868i</v>
      </c>
      <c r="F1355" s="57" t="str">
        <f t="shared" si="385"/>
        <v>3.83983937396318-459.808304103399i</v>
      </c>
      <c r="G1355" s="57" t="str">
        <f t="shared" si="386"/>
        <v>0.999999878672893-0.000348320387378167i</v>
      </c>
      <c r="H1355" s="57" t="str">
        <f t="shared" si="387"/>
        <v>165.043111617819+10.3280201562471i</v>
      </c>
      <c r="I1355" s="57" t="str">
        <f t="shared" si="388"/>
        <v>15.1846756142218-213.971878489088i</v>
      </c>
      <c r="K1355" s="57" t="str">
        <f t="shared" si="389"/>
        <v>0.0724246625246854-0.00465916143058065i</v>
      </c>
      <c r="L1355" s="57" t="str">
        <f t="shared" si="390"/>
        <v>0.000125-3.47551444874368i</v>
      </c>
      <c r="M1355" s="57" t="str">
        <f t="shared" si="391"/>
        <v>0.0015-1.67543036951595i</v>
      </c>
      <c r="N1355" s="57">
        <f t="shared" si="392"/>
        <v>87.190766656299914</v>
      </c>
      <c r="O1355" s="57">
        <f t="shared" si="393"/>
        <v>62.276803557729259</v>
      </c>
      <c r="P1355" s="371">
        <f t="shared" si="394"/>
        <v>62.276803557729259</v>
      </c>
      <c r="Q1355" s="371">
        <f t="shared" si="395"/>
        <v>-92.809233343700086</v>
      </c>
      <c r="R1355" s="12">
        <f t="shared" si="396"/>
        <v>87.190766656299914</v>
      </c>
      <c r="S1355" s="57">
        <f t="shared" si="397"/>
        <v>0.14436697436697901</v>
      </c>
      <c r="T1355" s="12">
        <f t="shared" si="380"/>
        <v>62.276803557729259</v>
      </c>
    </row>
    <row r="1356" spans="1:20" x14ac:dyDescent="0.25">
      <c r="A1356" s="57">
        <f t="shared" si="381"/>
        <v>910.53137310287582</v>
      </c>
      <c r="B1356" s="12">
        <f t="shared" si="398"/>
        <v>144.91556886957352</v>
      </c>
      <c r="C1356" s="57" t="str">
        <f t="shared" si="382"/>
        <v>-63.6964152614517-1293.18109825311i</v>
      </c>
      <c r="D1356" s="57" t="str">
        <f t="shared" si="383"/>
        <v>3.89999919165947-219.653734719212i</v>
      </c>
      <c r="E1356" s="57" t="str">
        <f t="shared" si="384"/>
        <v>162.416748105714-0.403302783525673i</v>
      </c>
      <c r="F1356" s="57" t="str">
        <f t="shared" si="385"/>
        <v>3.83983937041579-458.067657190346i</v>
      </c>
      <c r="G1356" s="57" t="str">
        <f t="shared" si="386"/>
        <v>0.999999877749055-0.000349644004527189i</v>
      </c>
      <c r="H1356" s="57" t="str">
        <f t="shared" si="387"/>
        <v>165.043439945482+10.3672747949436i</v>
      </c>
      <c r="I1356" s="57" t="str">
        <f t="shared" si="388"/>
        <v>15.1846900131532-213.161443664276i</v>
      </c>
      <c r="K1356" s="57" t="str">
        <f t="shared" si="389"/>
        <v>0.0724223680709186-0.0046767166483324i</v>
      </c>
      <c r="L1356" s="57" t="str">
        <f t="shared" si="390"/>
        <v>0.000125-3.46235749028062i</v>
      </c>
      <c r="M1356" s="57" t="str">
        <f t="shared" si="391"/>
        <v>0.0015-1.66908783574014i</v>
      </c>
      <c r="N1356" s="57">
        <f t="shared" si="392"/>
        <v>87.180140769782781</v>
      </c>
      <c r="O1356" s="57">
        <f t="shared" si="393"/>
        <v>62.243710683164352</v>
      </c>
      <c r="P1356" s="371">
        <f t="shared" si="394"/>
        <v>62.243710683164352</v>
      </c>
      <c r="Q1356" s="371">
        <f t="shared" si="395"/>
        <v>-92.819859230217219</v>
      </c>
      <c r="R1356" s="12">
        <f t="shared" si="396"/>
        <v>87.180140769782781</v>
      </c>
      <c r="S1356" s="57">
        <f t="shared" si="397"/>
        <v>0.14491556886957352</v>
      </c>
      <c r="T1356" s="12">
        <f t="shared" si="380"/>
        <v>62.243710683164352</v>
      </c>
    </row>
    <row r="1357" spans="1:20" x14ac:dyDescent="0.25">
      <c r="A1357" s="57">
        <f t="shared" si="381"/>
        <v>913.99139232066671</v>
      </c>
      <c r="B1357" s="12">
        <f t="shared" si="398"/>
        <v>145.4662480312779</v>
      </c>
      <c r="C1357" s="57" t="str">
        <f t="shared" si="382"/>
        <v>-63.6939993153119-1288.25150461639i</v>
      </c>
      <c r="D1357" s="57" t="str">
        <f t="shared" si="383"/>
        <v>3.8999991855044-218.822223788523i</v>
      </c>
      <c r="E1357" s="57" t="str">
        <f t="shared" si="384"/>
        <v>162.416348317683-0.404804890348709i</v>
      </c>
      <c r="F1357" s="57" t="str">
        <f t="shared" si="385"/>
        <v>3.83983936684139-456.333599734327i</v>
      </c>
      <c r="G1357" s="57" t="str">
        <f t="shared" si="386"/>
        <v>0.999999876818183-0.000350972651417682i</v>
      </c>
      <c r="H1357" s="57" t="str">
        <f t="shared" si="387"/>
        <v>165.043770774045+10.4066786946814i</v>
      </c>
      <c r="I1357" s="57" t="str">
        <f t="shared" si="388"/>
        <v>15.1847045217501-212.354075238187i</v>
      </c>
      <c r="K1357" s="57" t="str">
        <f t="shared" si="389"/>
        <v>0.0724200562946354-0.00469433687374861i</v>
      </c>
      <c r="L1357" s="57" t="str">
        <f t="shared" si="390"/>
        <v>0.000125-3.44925033899245i</v>
      </c>
      <c r="M1357" s="57" t="str">
        <f t="shared" si="391"/>
        <v>0.0015-1.6627693123532i</v>
      </c>
      <c r="N1357" s="57">
        <f t="shared" si="392"/>
        <v>87.16947506563119</v>
      </c>
      <c r="O1357" s="57">
        <f t="shared" si="393"/>
        <v>62.210616679779456</v>
      </c>
      <c r="P1357" s="371">
        <f t="shared" si="394"/>
        <v>62.210616679779456</v>
      </c>
      <c r="Q1357" s="371">
        <f t="shared" si="395"/>
        <v>-92.83052493436881</v>
      </c>
      <c r="R1357" s="12">
        <f t="shared" si="396"/>
        <v>87.16947506563119</v>
      </c>
      <c r="S1357" s="57">
        <f t="shared" si="397"/>
        <v>0.14546624803127789</v>
      </c>
      <c r="T1357" s="12">
        <f t="shared" si="380"/>
        <v>62.210616679779456</v>
      </c>
    </row>
    <row r="1358" spans="1:20" x14ac:dyDescent="0.25">
      <c r="A1358" s="57">
        <f t="shared" si="381"/>
        <v>917.46455961148536</v>
      </c>
      <c r="B1358" s="12">
        <f t="shared" si="398"/>
        <v>146.01901977379677</v>
      </c>
      <c r="C1358" s="57" t="str">
        <f t="shared" si="382"/>
        <v>-63.691565156992-1283.34044549994i</v>
      </c>
      <c r="D1358" s="57" t="str">
        <f t="shared" si="383"/>
        <v>3.89999917930249-217.993860688988i</v>
      </c>
      <c r="E1358" s="57" t="str">
        <f t="shared" si="384"/>
        <v>162.415945518488-0.406312359143159i</v>
      </c>
      <c r="F1358" s="57" t="str">
        <f t="shared" si="385"/>
        <v>3.83983936323977-454.606106790341i</v>
      </c>
      <c r="G1358" s="57" t="str">
        <f t="shared" si="386"/>
        <v>0.999999875880222-0.000352306347162619i</v>
      </c>
      <c r="H1358" s="57" t="str">
        <f t="shared" si="387"/>
        <v>165.044104122564+10.4462324237216i</v>
      </c>
      <c r="I1358" s="57" t="str">
        <f t="shared" si="388"/>
        <v>15.1847191408477-211.549761596552i</v>
      </c>
      <c r="K1358" s="57" t="str">
        <f t="shared" si="389"/>
        <v>0.0724177270661895-0.00471202233456497i</v>
      </c>
      <c r="L1358" s="57" t="str">
        <f t="shared" si="390"/>
        <v>0.000125-3.4361928063284i</v>
      </c>
      <c r="M1358" s="57" t="str">
        <f t="shared" si="391"/>
        <v>0.0015-1.65647470846104i</v>
      </c>
      <c r="N1358" s="57">
        <f t="shared" si="392"/>
        <v>87.15876939891136</v>
      </c>
      <c r="O1358" s="57">
        <f t="shared" si="393"/>
        <v>62.177521539072053</v>
      </c>
      <c r="P1358" s="371">
        <f t="shared" si="394"/>
        <v>62.177521539072053</v>
      </c>
      <c r="Q1358" s="371">
        <f t="shared" si="395"/>
        <v>-92.84123060108864</v>
      </c>
      <c r="R1358" s="12">
        <f t="shared" si="396"/>
        <v>87.15876939891136</v>
      </c>
      <c r="S1358" s="57">
        <f t="shared" si="397"/>
        <v>0.14601901977379678</v>
      </c>
      <c r="T1358" s="12">
        <f t="shared" si="380"/>
        <v>62.177521539072053</v>
      </c>
    </row>
    <row r="1359" spans="1:20" x14ac:dyDescent="0.25">
      <c r="A1359" s="57">
        <f t="shared" si="381"/>
        <v>920.95092493800905</v>
      </c>
      <c r="B1359" s="12">
        <f t="shared" si="398"/>
        <v>146.57389204893721</v>
      </c>
      <c r="C1359" s="57" t="str">
        <f t="shared" si="382"/>
        <v>-63.6891126506073-1278.44785028587i</v>
      </c>
      <c r="D1359" s="57" t="str">
        <f t="shared" si="383"/>
        <v>3.89999917305334-217.168633504325i</v>
      </c>
      <c r="E1359" s="57" t="str">
        <f t="shared" si="384"/>
        <v>162.415539685704-0.407825206369485i</v>
      </c>
      <c r="F1359" s="57" t="str">
        <f t="shared" si="385"/>
        <v>3.83983935961072-452.885153507824i</v>
      </c>
      <c r="G1359" s="57" t="str">
        <f t="shared" si="386"/>
        <v>0.99999987493512-0.000353645110947607i</v>
      </c>
      <c r="H1359" s="57" t="str">
        <f t="shared" si="387"/>
        <v>165.044440010242+10.485936552497i</v>
      </c>
      <c r="I1359" s="57" t="str">
        <f t="shared" si="388"/>
        <v>15.1847338712879-210.748491169049i</v>
      </c>
      <c r="K1359" s="57" t="str">
        <f t="shared" si="389"/>
        <v>0.0724153802549811-0.00472977325916523i</v>
      </c>
      <c r="L1359" s="57" t="str">
        <f t="shared" si="390"/>
        <v>0.000125-3.42318470445148i</v>
      </c>
      <c r="M1359" s="57" t="str">
        <f t="shared" si="391"/>
        <v>0.0015-1.65020393351369i</v>
      </c>
      <c r="N1359" s="57">
        <f t="shared" si="392"/>
        <v>87.148023624210836</v>
      </c>
      <c r="O1359" s="57">
        <f t="shared" si="393"/>
        <v>62.144425252476196</v>
      </c>
      <c r="P1359" s="371">
        <f t="shared" si="394"/>
        <v>62.144425252476196</v>
      </c>
      <c r="Q1359" s="371">
        <f t="shared" si="395"/>
        <v>-92.851976375789164</v>
      </c>
      <c r="R1359" s="12">
        <f t="shared" si="396"/>
        <v>87.148023624210836</v>
      </c>
      <c r="S1359" s="57">
        <f t="shared" si="397"/>
        <v>0.1465738920489372</v>
      </c>
      <c r="T1359" s="12">
        <f t="shared" si="380"/>
        <v>62.144425252476196</v>
      </c>
    </row>
    <row r="1360" spans="1:20" x14ac:dyDescent="0.25">
      <c r="A1360" s="57">
        <f t="shared" si="381"/>
        <v>924.45053845277357</v>
      </c>
      <c r="B1360" s="12">
        <f t="shared" si="398"/>
        <v>147.13087283872318</v>
      </c>
      <c r="C1360" s="57" t="str">
        <f t="shared" si="382"/>
        <v>-63.6866416592788-1273.5736486222i</v>
      </c>
      <c r="D1360" s="57" t="str">
        <f t="shared" si="383"/>
        <v>3.8999991667566-216.346530363363i</v>
      </c>
      <c r="E1360" s="57" t="str">
        <f t="shared" si="384"/>
        <v>162.415130796738-0.40934344850657i</v>
      </c>
      <c r="F1360" s="57" t="str">
        <f t="shared" si="385"/>
        <v>3.83983935595405-451.170715130285i</v>
      </c>
      <c r="G1360" s="57" t="str">
        <f t="shared" si="386"/>
        <v>0.999999873982821-0.000354988962031152i</v>
      </c>
      <c r="H1360" s="57" t="str">
        <f t="shared" si="387"/>
        <v>165.044778456425+10.5257916536205i</v>
      </c>
      <c r="I1360" s="57" t="str">
        <f t="shared" si="388"/>
        <v>15.1847487139191-209.950252429129i</v>
      </c>
      <c r="K1360" s="57" t="str">
        <f t="shared" si="389"/>
        <v>0.0724130157294513-0.00474758987658143i</v>
      </c>
      <c r="L1360" s="57" t="str">
        <f t="shared" si="390"/>
        <v>0.000125-3.41022584623578i</v>
      </c>
      <c r="M1360" s="57" t="str">
        <f t="shared" si="391"/>
        <v>0.0015-1.64395689730394i</v>
      </c>
      <c r="N1360" s="57">
        <f t="shared" si="392"/>
        <v>87.137237595637458</v>
      </c>
      <c r="O1360" s="57">
        <f t="shared" si="393"/>
        <v>62.111327811361974</v>
      </c>
      <c r="P1360" s="371">
        <f t="shared" si="394"/>
        <v>62.111327811361974</v>
      </c>
      <c r="Q1360" s="371">
        <f t="shared" si="395"/>
        <v>-92.862762404362542</v>
      </c>
      <c r="R1360" s="12">
        <f t="shared" si="396"/>
        <v>87.137237595637458</v>
      </c>
      <c r="S1360" s="57">
        <f t="shared" si="397"/>
        <v>0.14713087283872317</v>
      </c>
      <c r="T1360" s="12">
        <f t="shared" si="380"/>
        <v>62.111327811361974</v>
      </c>
    </row>
    <row r="1361" spans="1:20" x14ac:dyDescent="0.25">
      <c r="A1361" s="57">
        <f t="shared" si="381"/>
        <v>927.96345049889419</v>
      </c>
      <c r="B1361" s="12">
        <f t="shared" si="398"/>
        <v>147.68997015551034</v>
      </c>
      <c r="C1361" s="57" t="str">
        <f t="shared" si="382"/>
        <v>-63.6841520451302-1268.71777042192i</v>
      </c>
      <c r="D1361" s="57" t="str">
        <f t="shared" si="383"/>
        <v>3.89999916041192-215.527539439873i</v>
      </c>
      <c r="E1361" s="57" t="str">
        <f t="shared" si="384"/>
        <v>162.414718828836-0.410867102051478i</v>
      </c>
      <c r="F1361" s="57" t="str">
        <f t="shared" si="385"/>
        <v>3.83983935226953-449.462766994952i</v>
      </c>
      <c r="G1361" s="57" t="str">
        <f t="shared" si="386"/>
        <v>0.999999873023271-0.000356337919744946i</v>
      </c>
      <c r="H1361" s="57" t="str">
        <f t="shared" si="387"/>
        <v>165.04511948061+10.5657983018934i</v>
      </c>
      <c r="I1361" s="57" t="str">
        <f t="shared" si="388"/>
        <v>15.1847636695959-209.155033893859i</v>
      </c>
      <c r="K1361" s="57" t="str">
        <f t="shared" si="389"/>
        <v>0.0724106333570745-0.0047654724164938i</v>
      </c>
      <c r="L1361" s="57" t="str">
        <f t="shared" si="390"/>
        <v>0.000125-3.39731604526378i</v>
      </c>
      <c r="M1361" s="57" t="str">
        <f t="shared" si="391"/>
        <v>0.0015-1.63773350996607i</v>
      </c>
      <c r="N1361" s="57">
        <f t="shared" si="392"/>
        <v>87.126411166818428</v>
      </c>
      <c r="O1361" s="57">
        <f t="shared" si="393"/>
        <v>62.078229207035434</v>
      </c>
      <c r="P1361" s="371">
        <f t="shared" si="394"/>
        <v>62.078229207035434</v>
      </c>
      <c r="Q1361" s="371">
        <f t="shared" si="395"/>
        <v>-92.873588833181572</v>
      </c>
      <c r="R1361" s="12">
        <f t="shared" si="396"/>
        <v>87.126411166818428</v>
      </c>
      <c r="S1361" s="57">
        <f t="shared" si="397"/>
        <v>0.14768997015551033</v>
      </c>
      <c r="T1361" s="12">
        <f t="shared" si="380"/>
        <v>62.078229207035434</v>
      </c>
    </row>
    <row r="1362" spans="1:20" x14ac:dyDescent="0.25">
      <c r="A1362" s="57">
        <f t="shared" si="381"/>
        <v>931.48971161078998</v>
      </c>
      <c r="B1362" s="12">
        <f t="shared" si="398"/>
        <v>148.25119204210128</v>
      </c>
      <c r="C1362" s="57" t="str">
        <f t="shared" si="382"/>
        <v>-63.681643669276-1263.88014586192i</v>
      </c>
      <c r="D1362" s="57" t="str">
        <f t="shared" si="383"/>
        <v>3.89999915401893-214.711648952396i</v>
      </c>
      <c r="E1362" s="57" t="str">
        <f t="shared" si="384"/>
        <v>162.414303759075-0.41239618351897i</v>
      </c>
      <c r="F1362" s="57" t="str">
        <f t="shared" si="385"/>
        <v>3.83983934855696-447.761284532417i</v>
      </c>
      <c r="G1362" s="57" t="str">
        <f t="shared" si="386"/>
        <v>0.999999872056414-0.00035769200349414i</v>
      </c>
      <c r="H1362" s="57" t="str">
        <f t="shared" si="387"/>
        <v>165.045463102441+10.6059570743137i</v>
      </c>
      <c r="I1362" s="57" t="str">
        <f t="shared" si="388"/>
        <v>15.1847787391793-208.362824123751i</v>
      </c>
      <c r="K1362" s="57" t="str">
        <f t="shared" si="389"/>
        <v>0.0724082330043516-0.00478342110923071i</v>
      </c>
      <c r="L1362" s="57" t="str">
        <f t="shared" si="390"/>
        <v>0.000125-3.38445511582364i</v>
      </c>
      <c r="M1362" s="57" t="str">
        <f t="shared" si="391"/>
        <v>0.0015-1.63153368197456i</v>
      </c>
      <c r="N1362" s="57">
        <f t="shared" si="392"/>
        <v>87.115544190899385</v>
      </c>
      <c r="O1362" s="57">
        <f t="shared" si="393"/>
        <v>62.045129430737745</v>
      </c>
      <c r="P1362" s="371">
        <f t="shared" si="394"/>
        <v>62.045129430737745</v>
      </c>
      <c r="Q1362" s="371">
        <f t="shared" si="395"/>
        <v>-92.884455809100615</v>
      </c>
      <c r="R1362" s="12">
        <f t="shared" si="396"/>
        <v>87.115544190899385</v>
      </c>
      <c r="S1362" s="57">
        <f t="shared" si="397"/>
        <v>0.14825119204210127</v>
      </c>
      <c r="T1362" s="12">
        <f t="shared" si="380"/>
        <v>62.045129430737745</v>
      </c>
    </row>
    <row r="1363" spans="1:20" x14ac:dyDescent="0.25">
      <c r="A1363" s="57">
        <f t="shared" si="381"/>
        <v>935.02937251491096</v>
      </c>
      <c r="B1363" s="12">
        <f t="shared" si="398"/>
        <v>148.81454657186126</v>
      </c>
      <c r="C1363" s="57" t="str">
        <f t="shared" si="382"/>
        <v>-63.6791163918184-1259.06070538205i</v>
      </c>
      <c r="D1363" s="57" t="str">
        <f t="shared" si="383"/>
        <v>3.89999914757725-213.898847164073i</v>
      </c>
      <c r="E1363" s="57" t="str">
        <f t="shared" si="384"/>
        <v>162.41388556437-0.41393070944117i</v>
      </c>
      <c r="F1363" s="57" t="str">
        <f t="shared" si="385"/>
        <v>3.83983934481611-446.066243266285i</v>
      </c>
      <c r="G1363" s="57" t="str">
        <f t="shared" si="386"/>
        <v>0.999999871082196-0.000359051232757623i</v>
      </c>
      <c r="H1363" s="57" t="str">
        <f t="shared" si="387"/>
        <v>165.045809341711+10.6462685500851i</v>
      </c>
      <c r="I1363" s="57" t="str">
        <f t="shared" si="388"/>
        <v>15.1847939235371-207.573611722598i</v>
      </c>
      <c r="K1363" s="57" t="str">
        <f t="shared" si="389"/>
        <v>0.072405814536803-0.00480143618576863i</v>
      </c>
      <c r="L1363" s="57" t="str">
        <f t="shared" si="390"/>
        <v>0.000125-3.3716428729066i</v>
      </c>
      <c r="M1363" s="57" t="str">
        <f t="shared" si="391"/>
        <v>0.0015-1.62535732414282i</v>
      </c>
      <c r="N1363" s="57">
        <f t="shared" si="392"/>
        <v>87.104636520543252</v>
      </c>
      <c r="O1363" s="57">
        <f t="shared" si="393"/>
        <v>62.012028473645096</v>
      </c>
      <c r="P1363" s="371">
        <f t="shared" si="394"/>
        <v>62.012028473645096</v>
      </c>
      <c r="Q1363" s="371">
        <f t="shared" si="395"/>
        <v>-92.895363479456748</v>
      </c>
      <c r="R1363" s="12">
        <f t="shared" si="396"/>
        <v>87.104636520543252</v>
      </c>
      <c r="S1363" s="57">
        <f t="shared" si="397"/>
        <v>0.14881454657186124</v>
      </c>
      <c r="T1363" s="12">
        <f t="shared" si="380"/>
        <v>62.012028473645096</v>
      </c>
    </row>
    <row r="1364" spans="1:20" x14ac:dyDescent="0.25">
      <c r="A1364" s="57">
        <f t="shared" si="381"/>
        <v>938.58248413046761</v>
      </c>
      <c r="B1364" s="12">
        <f t="shared" si="398"/>
        <v>149.38004184883434</v>
      </c>
      <c r="C1364" s="57" t="str">
        <f t="shared" si="382"/>
        <v>-63.6765700718419-1254.25937968405i</v>
      </c>
      <c r="D1364" s="57" t="str">
        <f t="shared" si="383"/>
        <v>3.89999914108655-213.089122382477i</v>
      </c>
      <c r="E1364" s="57" t="str">
        <f t="shared" si="384"/>
        <v>162.413464221466-0.415470696367409i</v>
      </c>
      <c r="F1364" s="57" t="str">
        <f t="shared" si="385"/>
        <v>3.83983934104679-444.377618812817i</v>
      </c>
      <c r="G1364" s="57" t="str">
        <f t="shared" si="386"/>
        <v>0.999999870100559-0.000360415627088305i</v>
      </c>
      <c r="H1364" s="57" t="str">
        <f t="shared" si="387"/>
        <v>165.046158218367+10.6867333106252i</v>
      </c>
      <c r="I1364" s="57" t="str">
        <f t="shared" si="388"/>
        <v>15.184809223544-206.787385337313i</v>
      </c>
      <c r="K1364" s="57" t="str">
        <f t="shared" si="389"/>
        <v>0.0724033778189621-0.00481951787773218i</v>
      </c>
      <c r="L1364" s="57" t="str">
        <f t="shared" si="390"/>
        <v>0.000125-3.35887913220423i</v>
      </c>
      <c r="M1364" s="57" t="str">
        <f t="shared" si="391"/>
        <v>0.0015-1.61920434762186i</v>
      </c>
      <c r="N1364" s="57">
        <f t="shared" si="392"/>
        <v>87.093688007929217</v>
      </c>
      <c r="O1364" s="57">
        <f t="shared" si="393"/>
        <v>61.978926326867736</v>
      </c>
      <c r="P1364" s="371">
        <f t="shared" si="394"/>
        <v>61.978926326867736</v>
      </c>
      <c r="Q1364" s="371">
        <f t="shared" si="395"/>
        <v>-92.906311992070783</v>
      </c>
      <c r="R1364" s="12">
        <f t="shared" si="396"/>
        <v>87.093688007929217</v>
      </c>
      <c r="S1364" s="57">
        <f t="shared" si="397"/>
        <v>0.14938004184883433</v>
      </c>
      <c r="T1364" s="12">
        <f t="shared" si="380"/>
        <v>61.978926326867736</v>
      </c>
    </row>
    <row r="1365" spans="1:20" x14ac:dyDescent="0.25">
      <c r="A1365" s="57">
        <f t="shared" si="381"/>
        <v>942.14909757016346</v>
      </c>
      <c r="B1365" s="12">
        <f t="shared" si="398"/>
        <v>149.94768600785991</v>
      </c>
      <c r="C1365" s="57" t="str">
        <f t="shared" si="382"/>
        <v>-63.6740045673998-1249.47609973061i</v>
      </c>
      <c r="D1365" s="57" t="str">
        <f t="shared" si="383"/>
        <v>3.8999991345464-212.282462959446i</v>
      </c>
      <c r="E1365" s="57" t="str">
        <f t="shared" si="384"/>
        <v>162.413039706937-0.417016160862928i</v>
      </c>
      <c r="F1365" s="57" t="str">
        <f t="shared" si="385"/>
        <v>3.83983933724876-442.695386880585i</v>
      </c>
      <c r="G1365" s="57" t="str">
        <f t="shared" si="386"/>
        <v>0.999999869111448-0.000361785206113395i</v>
      </c>
      <c r="H1365" s="57" t="str">
        <f t="shared" si="387"/>
        <v>165.046509752503+10.7273519395739i</v>
      </c>
      <c r="I1365" s="57" t="str">
        <f t="shared" si="388"/>
        <v>15.1848246400808-206.004133657762i</v>
      </c>
      <c r="K1365" s="57" t="str">
        <f t="shared" si="389"/>
        <v>0.0724009227143685-0.00483766641739402i</v>
      </c>
      <c r="L1365" s="57" t="str">
        <f t="shared" si="390"/>
        <v>0.000125-3.34616371010582i</v>
      </c>
      <c r="M1365" s="57" t="str">
        <f t="shared" si="391"/>
        <v>0.0015-1.61307466389904i</v>
      </c>
      <c r="N1365" s="57">
        <f t="shared" si="392"/>
        <v>87.082698504751946</v>
      </c>
      <c r="O1365" s="57">
        <f t="shared" si="393"/>
        <v>61.945822981449865</v>
      </c>
      <c r="P1365" s="371">
        <f t="shared" si="394"/>
        <v>61.945822981449865</v>
      </c>
      <c r="Q1365" s="371">
        <f t="shared" si="395"/>
        <v>-92.917301495248054</v>
      </c>
      <c r="R1365" s="12">
        <f t="shared" si="396"/>
        <v>87.082698504751946</v>
      </c>
      <c r="S1365" s="57">
        <f t="shared" si="397"/>
        <v>0.1499476860078599</v>
      </c>
      <c r="T1365" s="12">
        <f t="shared" si="380"/>
        <v>61.945822981449865</v>
      </c>
    </row>
    <row r="1366" spans="1:20" x14ac:dyDescent="0.25">
      <c r="A1366" s="57">
        <f t="shared" si="381"/>
        <v>945.72926414093013</v>
      </c>
      <c r="B1366" s="12">
        <f t="shared" si="398"/>
        <v>150.51748721468979</v>
      </c>
      <c r="C1366" s="57" t="str">
        <f t="shared" si="382"/>
        <v>-63.6714197355114-1244.71079674439i</v>
      </c>
      <c r="D1366" s="57" t="str">
        <f t="shared" si="383"/>
        <v>3.89999912795645-211.478857290913i</v>
      </c>
      <c r="E1366" s="57" t="str">
        <f t="shared" si="384"/>
        <v>162.412611997191-0.418567119509175i</v>
      </c>
      <c r="F1366" s="57" t="str">
        <f t="shared" si="385"/>
        <v>3.83983933342181-441.019523270116i</v>
      </c>
      <c r="G1366" s="57" t="str">
        <f t="shared" si="386"/>
        <v>0.999999868114805-0.000363159989534685i</v>
      </c>
      <c r="H1366" s="57" t="str">
        <f t="shared" si="387"/>
        <v>165.046863964371+10.7681250228023i</v>
      </c>
      <c r="I1366" s="57" t="str">
        <f t="shared" si="388"/>
        <v>15.1848401740351-205.223845416604i</v>
      </c>
      <c r="K1366" s="57" t="str">
        <f t="shared" si="389"/>
        <v>0.0723984490855601-0.00485588203767456i</v>
      </c>
      <c r="L1366" s="57" t="str">
        <f t="shared" si="390"/>
        <v>0.000125-3.33349642369578i</v>
      </c>
      <c r="M1366" s="57" t="str">
        <f t="shared" si="391"/>
        <v>0.0015-1.60696818479681i</v>
      </c>
      <c r="N1366" s="57">
        <f t="shared" si="392"/>
        <v>87.071667862220565</v>
      </c>
      <c r="O1366" s="57">
        <f t="shared" si="393"/>
        <v>61.912718428369189</v>
      </c>
      <c r="P1366" s="371">
        <f t="shared" si="394"/>
        <v>61.912718428369189</v>
      </c>
      <c r="Q1366" s="371">
        <f t="shared" si="395"/>
        <v>-92.928332137779435</v>
      </c>
      <c r="R1366" s="12">
        <f t="shared" si="396"/>
        <v>87.071667862220565</v>
      </c>
      <c r="S1366" s="57">
        <f t="shared" si="397"/>
        <v>0.1505174872146898</v>
      </c>
      <c r="T1366" s="12">
        <f t="shared" si="380"/>
        <v>61.912718428369189</v>
      </c>
    </row>
    <row r="1367" spans="1:20" x14ac:dyDescent="0.25">
      <c r="A1367" s="57">
        <f t="shared" si="381"/>
        <v>949.32303534466564</v>
      </c>
      <c r="B1367" s="12">
        <f t="shared" si="398"/>
        <v>151.08945366610561</v>
      </c>
      <c r="C1367" s="57" t="str">
        <f t="shared" si="382"/>
        <v>-63.6688154321561-1239.96340220698i</v>
      </c>
      <c r="D1367" s="57" t="str">
        <f t="shared" si="383"/>
        <v>3.89999912131632-210.678293816741i</v>
      </c>
      <c r="E1367" s="57" t="str">
        <f t="shared" si="384"/>
        <v>162.412181068461-0.420123588903363i</v>
      </c>
      <c r="F1367" s="57" t="str">
        <f t="shared" si="385"/>
        <v>3.83983932956572-439.35000387355i</v>
      </c>
      <c r="G1367" s="57" t="str">
        <f t="shared" si="386"/>
        <v>0.999999867110573-0.000364539997128834i</v>
      </c>
      <c r="H1367" s="57" t="str">
        <f t="shared" si="387"/>
        <v>165.047220874375+10.8090531484212i</v>
      </c>
      <c r="I1367" s="57" t="str">
        <f t="shared" si="388"/>
        <v>15.1848558263017-204.446509389128i</v>
      </c>
      <c r="K1367" s="57" t="str">
        <f t="shared" si="389"/>
        <v>0.072395956794067-0.00487416497214201i</v>
      </c>
      <c r="L1367" s="57" t="str">
        <f t="shared" si="390"/>
        <v>0.000125-3.32087709075093i</v>
      </c>
      <c r="M1367" s="57" t="str">
        <f t="shared" si="391"/>
        <v>0.0015-1.60088482247142i</v>
      </c>
      <c r="N1367" s="57">
        <f t="shared" si="392"/>
        <v>87.060595931057463</v>
      </c>
      <c r="O1367" s="57">
        <f t="shared" si="393"/>
        <v>61.879612658536104</v>
      </c>
      <c r="P1367" s="371">
        <f t="shared" si="394"/>
        <v>61.879612658536104</v>
      </c>
      <c r="Q1367" s="371">
        <f t="shared" si="395"/>
        <v>-92.939404068942537</v>
      </c>
      <c r="R1367" s="12">
        <f t="shared" si="396"/>
        <v>87.060595931057463</v>
      </c>
      <c r="S1367" s="57">
        <f t="shared" si="397"/>
        <v>0.1510894536661056</v>
      </c>
      <c r="T1367" s="12">
        <f t="shared" si="380"/>
        <v>61.879612658536104</v>
      </c>
    </row>
    <row r="1368" spans="1:20" x14ac:dyDescent="0.25">
      <c r="A1368" s="57">
        <f t="shared" si="381"/>
        <v>952.93046287897539</v>
      </c>
      <c r="B1368" s="12">
        <f t="shared" si="398"/>
        <v>151.66359359003681</v>
      </c>
      <c r="C1368" s="57" t="str">
        <f t="shared" si="382"/>
        <v>-63.6661915122609-1235.23384785796i</v>
      </c>
      <c r="D1368" s="57" t="str">
        <f t="shared" si="383"/>
        <v>3.89999911462565-209.880761020555i</v>
      </c>
      <c r="E1368" s="57" t="str">
        <f t="shared" si="384"/>
        <v>162.411746896811-0.421685585657349i</v>
      </c>
      <c r="F1368" s="57" t="str">
        <f t="shared" si="385"/>
        <v>3.83983932568027-437.686804674291i</v>
      </c>
      <c r="G1368" s="57" t="str">
        <f t="shared" si="386"/>
        <v>0.999999866098694-0.000365925248747652i</v>
      </c>
      <c r="H1368" s="57" t="str">
        <f t="shared" si="387"/>
        <v>165.047580503076+10.8501369067898i</v>
      </c>
      <c r="I1368" s="57" t="str">
        <f t="shared" si="388"/>
        <v>15.1848715977817-203.672114393093i</v>
      </c>
      <c r="K1368" s="57" t="str">
        <f t="shared" si="389"/>
        <v>0.0723934457004034-0.00489251545501207i</v>
      </c>
      <c r="L1368" s="57" t="str">
        <f t="shared" si="390"/>
        <v>0.000125-3.30830552973792i</v>
      </c>
      <c r="M1368" s="57" t="str">
        <f t="shared" si="391"/>
        <v>0.0015-1.59482448941166i</v>
      </c>
      <c r="N1368" s="57">
        <f t="shared" si="392"/>
        <v>87.049482561497655</v>
      </c>
      <c r="O1368" s="57">
        <f t="shared" si="393"/>
        <v>61.84650566279349</v>
      </c>
      <c r="P1368" s="371">
        <f t="shared" si="394"/>
        <v>61.84650566279349</v>
      </c>
      <c r="Q1368" s="371">
        <f t="shared" si="395"/>
        <v>-92.950517438502345</v>
      </c>
      <c r="R1368" s="12">
        <f t="shared" si="396"/>
        <v>87.049482561497655</v>
      </c>
      <c r="S1368" s="57">
        <f t="shared" si="397"/>
        <v>0.15166359359003681</v>
      </c>
      <c r="T1368" s="12">
        <f t="shared" si="380"/>
        <v>61.84650566279349</v>
      </c>
    </row>
    <row r="1369" spans="1:20" x14ac:dyDescent="0.25">
      <c r="A1369" s="57">
        <f t="shared" si="381"/>
        <v>956.5515986379155</v>
      </c>
      <c r="B1369" s="12">
        <f t="shared" si="398"/>
        <v>152.23991524567896</v>
      </c>
      <c r="C1369" s="57" t="str">
        <f t="shared" si="382"/>
        <v>-63.6635478296986-1230.52206569391i</v>
      </c>
      <c r="D1369" s="57" t="str">
        <f t="shared" si="383"/>
        <v>3.89999910788401-209.086247429578i</v>
      </c>
      <c r="E1369" s="57" t="str">
        <f t="shared" si="384"/>
        <v>162.411309458127-0.423253126397927i</v>
      </c>
      <c r="F1369" s="57" t="str">
        <f t="shared" si="385"/>
        <v>3.83983932176523-436.029901746659i</v>
      </c>
      <c r="G1369" s="57" t="str">
        <f t="shared" si="386"/>
        <v>0.999999865079111-0.000367315764318384i</v>
      </c>
      <c r="H1369" s="57" t="str">
        <f t="shared" si="387"/>
        <v>165.047942871191+10.8913768905245i</v>
      </c>
      <c r="I1369" s="57" t="str">
        <f t="shared" si="388"/>
        <v>15.1848874893836-202.900649288564i</v>
      </c>
      <c r="K1369" s="57" t="str">
        <f t="shared" si="389"/>
        <v>0.0723909156640615-0.00491093372114783i</v>
      </c>
      <c r="L1369" s="57" t="str">
        <f t="shared" si="390"/>
        <v>0.000125-3.29578155981064i</v>
      </c>
      <c r="M1369" s="57" t="str">
        <f t="shared" si="391"/>
        <v>0.0015-1.58878709843759i</v>
      </c>
      <c r="N1369" s="57">
        <f t="shared" si="392"/>
        <v>87.03832760328757</v>
      </c>
      <c r="O1369" s="57">
        <f t="shared" si="393"/>
        <v>61.813397431916087</v>
      </c>
      <c r="P1369" s="371">
        <f t="shared" si="394"/>
        <v>61.813397431916087</v>
      </c>
      <c r="Q1369" s="371">
        <f t="shared" si="395"/>
        <v>-92.96167239671243</v>
      </c>
      <c r="R1369" s="12">
        <f t="shared" si="396"/>
        <v>87.03832760328757</v>
      </c>
      <c r="S1369" s="57">
        <f t="shared" si="397"/>
        <v>0.15223991524567895</v>
      </c>
      <c r="T1369" s="12">
        <f t="shared" si="380"/>
        <v>61.813397431916087</v>
      </c>
    </row>
    <row r="1370" spans="1:20" x14ac:dyDescent="0.25">
      <c r="A1370" s="57">
        <f t="shared" si="381"/>
        <v>960.18649471273966</v>
      </c>
      <c r="B1370" s="12">
        <f t="shared" si="398"/>
        <v>152.81842692361255</v>
      </c>
      <c r="C1370" s="57" t="str">
        <f t="shared" si="382"/>
        <v>-63.6608842372788-1225.82798796745i</v>
      </c>
      <c r="D1370" s="57" t="str">
        <f t="shared" si="383"/>
        <v>3.89999910109106-208.294741614466i</v>
      </c>
      <c r="E1370" s="57" t="str">
        <f t="shared" si="384"/>
        <v>162.410868728126-0.42482622776593i</v>
      </c>
      <c r="F1370" s="57" t="str">
        <f t="shared" si="385"/>
        <v>3.83983931782039-434.379271255549i</v>
      </c>
      <c r="G1370" s="57" t="str">
        <f t="shared" si="386"/>
        <v>0.999999864051764-0.000368711563843999i</v>
      </c>
      <c r="H1370" s="57" t="str">
        <f t="shared" si="387"/>
        <v>165.048307999595+10.9327736945072i</v>
      </c>
      <c r="I1370" s="57" t="str">
        <f t="shared" si="388"/>
        <v>15.1849035020222-202.132102977753i</v>
      </c>
      <c r="K1370" s="57" t="str">
        <f t="shared" si="389"/>
        <v>0.0723883665435036-0.0049294200060594i</v>
      </c>
      <c r="L1370" s="57" t="str">
        <f t="shared" si="390"/>
        <v>0.000125-3.28330500080758i</v>
      </c>
      <c r="M1370" s="57" t="str">
        <f t="shared" si="391"/>
        <v>0.0015-1.58277256269933i</v>
      </c>
      <c r="N1370" s="57">
        <f t="shared" si="392"/>
        <v>87.027130905684174</v>
      </c>
      <c r="O1370" s="57">
        <f t="shared" si="393"/>
        <v>61.780287956610152</v>
      </c>
      <c r="P1370" s="371">
        <f t="shared" si="394"/>
        <v>61.780287956610152</v>
      </c>
      <c r="Q1370" s="371">
        <f t="shared" si="395"/>
        <v>-92.972869094315826</v>
      </c>
      <c r="R1370" s="12">
        <f t="shared" si="396"/>
        <v>87.027130905684174</v>
      </c>
      <c r="S1370" s="57">
        <f t="shared" si="397"/>
        <v>0.15281842692361255</v>
      </c>
      <c r="T1370" s="12">
        <f t="shared" si="380"/>
        <v>61.780287956610152</v>
      </c>
    </row>
    <row r="1371" spans="1:20" x14ac:dyDescent="0.25">
      <c r="A1371" s="57">
        <f t="shared" si="381"/>
        <v>963.83520339264817</v>
      </c>
      <c r="B1371" s="12">
        <f t="shared" si="398"/>
        <v>153.39913694592229</v>
      </c>
      <c r="C1371" s="57" t="str">
        <f t="shared" si="382"/>
        <v>-63.6582005867364-1221.15154718623i</v>
      </c>
      <c r="D1371" s="57" t="str">
        <f t="shared" si="383"/>
        <v>3.89999909424638-207.506232189141i</v>
      </c>
      <c r="E1371" s="57" t="str">
        <f t="shared" si="384"/>
        <v>162.410424682342-0.42640490641548i</v>
      </c>
      <c r="F1371" s="57" t="str">
        <f t="shared" si="385"/>
        <v>3.8398393138455-432.734889456088i</v>
      </c>
      <c r="G1371" s="57" t="str">
        <f t="shared" si="386"/>
        <v>0.999999863016595-0.000370112667403477i</v>
      </c>
      <c r="H1371" s="57" t="str">
        <f t="shared" si="387"/>
        <v>165.04867590932+10.9743279158946i</v>
      </c>
      <c r="I1371" s="57" t="str">
        <f t="shared" si="388"/>
        <v>15.1849196366196-201.366464404859i</v>
      </c>
      <c r="K1371" s="57" t="str">
        <f t="shared" si="389"/>
        <v>0.0723857981961559-0.00494797454590386i</v>
      </c>
      <c r="L1371" s="57" t="str">
        <f t="shared" si="390"/>
        <v>0.000125-3.27087567324923i</v>
      </c>
      <c r="M1371" s="57" t="str">
        <f t="shared" si="391"/>
        <v>0.0015-1.57678079567577i</v>
      </c>
      <c r="N1371" s="57">
        <f t="shared" si="392"/>
        <v>87.01589231745416</v>
      </c>
      <c r="O1371" s="57">
        <f t="shared" si="393"/>
        <v>61.747177227512672</v>
      </c>
      <c r="P1371" s="371">
        <f t="shared" si="394"/>
        <v>61.747177227512672</v>
      </c>
      <c r="Q1371" s="371">
        <f t="shared" si="395"/>
        <v>-92.98410768254584</v>
      </c>
      <c r="R1371" s="12">
        <f t="shared" si="396"/>
        <v>87.01589231745416</v>
      </c>
      <c r="S1371" s="57">
        <f t="shared" si="397"/>
        <v>0.1533991369459223</v>
      </c>
      <c r="T1371" s="12">
        <f t="shared" si="380"/>
        <v>61.747177227512672</v>
      </c>
    </row>
    <row r="1372" spans="1:20" x14ac:dyDescent="0.25">
      <c r="A1372" s="57">
        <f t="shared" si="381"/>
        <v>967.49777716554024</v>
      </c>
      <c r="B1372" s="12">
        <f t="shared" si="398"/>
        <v>153.9820536663168</v>
      </c>
      <c r="C1372" s="57" t="str">
        <f t="shared" si="382"/>
        <v>-63.6554967287349-1216.49267611203i</v>
      </c>
      <c r="D1372" s="57" t="str">
        <f t="shared" si="383"/>
        <v>3.89999908734956-206.720707810632i</v>
      </c>
      <c r="E1372" s="57" t="str">
        <f t="shared" si="384"/>
        <v>162.40997729614-0.427989179014586i</v>
      </c>
      <c r="F1372" s="57" t="str">
        <f t="shared" si="385"/>
        <v>3.83983930984035-431.096732693292i</v>
      </c>
      <c r="G1372" s="57" t="str">
        <f t="shared" si="386"/>
        <v>0.999999861973543-0.000371519095152096i</v>
      </c>
      <c r="H1372" s="57" t="str">
        <f t="shared" si="387"/>
        <v>165.049046621565+11.0160401541269i</v>
      </c>
      <c r="I1372" s="57" t="str">
        <f t="shared" si="388"/>
        <v>15.1849358941054-200.603722555915i</v>
      </c>
      <c r="K1372" s="57" t="str">
        <f t="shared" si="389"/>
        <v>0.0723832104783988-0.00496659757748464i</v>
      </c>
      <c r="L1372" s="57" t="str">
        <f t="shared" si="390"/>
        <v>0.000125-3.25849339833556i</v>
      </c>
      <c r="M1372" s="57" t="str">
        <f t="shared" si="391"/>
        <v>0.0015-1.57081171117331i</v>
      </c>
      <c r="N1372" s="57">
        <f t="shared" si="392"/>
        <v>87.00461168687265</v>
      </c>
      <c r="O1372" s="57">
        <f t="shared" si="393"/>
        <v>61.714065235191327</v>
      </c>
      <c r="P1372" s="371">
        <f t="shared" si="394"/>
        <v>61.714065235191327</v>
      </c>
      <c r="Q1372" s="371">
        <f t="shared" si="395"/>
        <v>-92.99538831312735</v>
      </c>
      <c r="R1372" s="12">
        <f t="shared" si="396"/>
        <v>87.00461168687265</v>
      </c>
      <c r="S1372" s="57">
        <f t="shared" si="397"/>
        <v>0.15398205366631681</v>
      </c>
      <c r="T1372" s="12">
        <f t="shared" si="380"/>
        <v>61.714065235191327</v>
      </c>
    </row>
    <row r="1373" spans="1:20" x14ac:dyDescent="0.25">
      <c r="A1373" s="57">
        <f t="shared" si="381"/>
        <v>971.17426871876933</v>
      </c>
      <c r="B1373" s="12">
        <f t="shared" si="398"/>
        <v>154.5671854702488</v>
      </c>
      <c r="C1373" s="57" t="str">
        <f t="shared" si="382"/>
        <v>-63.6527725128423-1211.8513077597i</v>
      </c>
      <c r="D1373" s="57" t="str">
        <f t="shared" si="383"/>
        <v>3.89999908040025-205.938157178905i</v>
      </c>
      <c r="E1373" s="57" t="str">
        <f t="shared" si="384"/>
        <v>162.409526544698-0.429579062242994i</v>
      </c>
      <c r="F1373" s="57" t="str">
        <f t="shared" si="385"/>
        <v>3.83983930580471-429.464777401724i</v>
      </c>
      <c r="G1373" s="57" t="str">
        <f t="shared" si="386"/>
        <v>0.999999860922549-0.000372930867321725i</v>
      </c>
      <c r="H1373" s="57" t="str">
        <f t="shared" si="387"/>
        <v>165.049420157683+11.0579110109363i</v>
      </c>
      <c r="I1373" s="57" t="str">
        <f t="shared" si="388"/>
        <v>15.1849522754153-199.843866458618i</v>
      </c>
      <c r="K1373" s="57" t="str">
        <f t="shared" si="389"/>
        <v>0.0723806032455625-0.00498528933825151i</v>
      </c>
      <c r="L1373" s="57" t="str">
        <f t="shared" si="390"/>
        <v>0.000125-3.24615799794336i</v>
      </c>
      <c r="M1373" s="57" t="str">
        <f t="shared" si="391"/>
        <v>0.0015-1.56486522332468i</v>
      </c>
      <c r="N1373" s="57">
        <f t="shared" si="392"/>
        <v>86.993288861722789</v>
      </c>
      <c r="O1373" s="57">
        <f t="shared" si="393"/>
        <v>61.680951970143312</v>
      </c>
      <c r="P1373" s="371">
        <f t="shared" si="394"/>
        <v>61.680951970143312</v>
      </c>
      <c r="Q1373" s="371">
        <f t="shared" si="395"/>
        <v>-93.006711138277211</v>
      </c>
      <c r="R1373" s="12">
        <f t="shared" si="396"/>
        <v>86.993288861722789</v>
      </c>
      <c r="S1373" s="57">
        <f t="shared" si="397"/>
        <v>0.15456718547024881</v>
      </c>
      <c r="T1373" s="12">
        <f t="shared" si="380"/>
        <v>61.680951970143312</v>
      </c>
    </row>
    <row r="1374" spans="1:20" x14ac:dyDescent="0.25">
      <c r="A1374" s="57">
        <f t="shared" si="381"/>
        <v>974.8647309399006</v>
      </c>
      <c r="B1374" s="12">
        <f t="shared" si="398"/>
        <v>155.15454077503574</v>
      </c>
      <c r="C1374" s="57" t="str">
        <f t="shared" si="382"/>
        <v>-63.6500277875413-1207.22737539633i</v>
      </c>
      <c r="D1374" s="57" t="str">
        <f t="shared" si="383"/>
        <v>3.899999073398-205.158569036707i</v>
      </c>
      <c r="E1374" s="57" t="str">
        <f t="shared" si="384"/>
        <v>162.409072403021-0.431174572793061i</v>
      </c>
      <c r="F1374" s="57" t="str">
        <f t="shared" si="385"/>
        <v>3.83983930173832-427.839000105161i</v>
      </c>
      <c r="G1374" s="57" t="str">
        <f t="shared" si="386"/>
        <v>0.999999859863552-0.000374348004221115i</v>
      </c>
      <c r="H1374" s="57" t="str">
        <f t="shared" si="387"/>
        <v>165.049796539193+11.0999410903562i</v>
      </c>
      <c r="I1374" s="57" t="str">
        <f t="shared" si="388"/>
        <v>15.1849687814929-199.086885182179i</v>
      </c>
      <c r="K1374" s="57" t="str">
        <f t="shared" si="389"/>
        <v>0.0723779763519186-0.00500405006630013i</v>
      </c>
      <c r="L1374" s="57" t="str">
        <f t="shared" si="390"/>
        <v>0.000125-3.2338692946238i</v>
      </c>
      <c r="M1374" s="57" t="str">
        <f t="shared" si="391"/>
        <v>0.0015-1.55894124658764i</v>
      </c>
      <c r="N1374" s="57">
        <f t="shared" si="392"/>
        <v>86.981923689294362</v>
      </c>
      <c r="O1374" s="57">
        <f t="shared" si="393"/>
        <v>61.647837422795718</v>
      </c>
      <c r="P1374" s="371">
        <f t="shared" si="394"/>
        <v>61.647837422795718</v>
      </c>
      <c r="Q1374" s="371">
        <f t="shared" si="395"/>
        <v>-93.018076310705638</v>
      </c>
      <c r="R1374" s="12">
        <f t="shared" si="396"/>
        <v>86.981923689294362</v>
      </c>
      <c r="S1374" s="57">
        <f t="shared" si="397"/>
        <v>0.15515454077503574</v>
      </c>
      <c r="T1374" s="12">
        <f t="shared" si="380"/>
        <v>61.647837422795718</v>
      </c>
    </row>
    <row r="1375" spans="1:20" x14ac:dyDescent="0.25">
      <c r="A1375" s="57">
        <f t="shared" si="381"/>
        <v>978.5692169174722</v>
      </c>
      <c r="B1375" s="12">
        <f t="shared" si="398"/>
        <v>155.74412802998089</v>
      </c>
      <c r="C1375" s="57" t="str">
        <f t="shared" si="382"/>
        <v>-63.6472624002089-1202.62081254017i</v>
      </c>
      <c r="D1375" s="57" t="str">
        <f t="shared" si="383"/>
        <v>3.89999906634245-204.381932169402i</v>
      </c>
      <c r="E1375" s="57" t="str">
        <f t="shared" si="384"/>
        <v>162.40861484593-0.432775727368765i</v>
      </c>
      <c r="F1375" s="57" t="str">
        <f t="shared" si="385"/>
        <v>3.83983929764099-426.219377416251i</v>
      </c>
      <c r="G1375" s="57" t="str">
        <f t="shared" si="386"/>
        <v>0.999999858796492-0.000375770526236185i</v>
      </c>
      <c r="H1375" s="57" t="str">
        <f t="shared" si="387"/>
        <v>165.050175787782+11.14213099873i</v>
      </c>
      <c r="I1375" s="57" t="str">
        <f t="shared" si="388"/>
        <v>15.1849854132888-198.332767837171i</v>
      </c>
      <c r="K1375" s="57" t="str">
        <f t="shared" si="389"/>
        <v>0.0723753296506706-0.00502288000037135i</v>
      </c>
      <c r="L1375" s="57" t="str">
        <f t="shared" si="390"/>
        <v>0.000125-3.22162711159972i</v>
      </c>
      <c r="M1375" s="57" t="str">
        <f t="shared" si="391"/>
        <v>0.0015-1.55303969574381i</v>
      </c>
      <c r="N1375" s="57">
        <f t="shared" si="392"/>
        <v>86.970516016383058</v>
      </c>
      <c r="O1375" s="57">
        <f t="shared" si="393"/>
        <v>61.614721583504192</v>
      </c>
      <c r="P1375" s="371">
        <f t="shared" si="394"/>
        <v>61.614721583504192</v>
      </c>
      <c r="Q1375" s="371">
        <f t="shared" si="395"/>
        <v>-93.029483983616942</v>
      </c>
      <c r="R1375" s="12">
        <f t="shared" si="396"/>
        <v>86.970516016383058</v>
      </c>
      <c r="S1375" s="57">
        <f t="shared" si="397"/>
        <v>0.15574412802998089</v>
      </c>
      <c r="T1375" s="12">
        <f t="shared" si="380"/>
        <v>61.614721583504192</v>
      </c>
    </row>
    <row r="1376" spans="1:20" x14ac:dyDescent="0.25">
      <c r="A1376" s="57">
        <f t="shared" si="381"/>
        <v>982.28777994175869</v>
      </c>
      <c r="B1376" s="12">
        <f t="shared" si="398"/>
        <v>156.33595571649482</v>
      </c>
      <c r="C1376" s="57" t="str">
        <f t="shared" si="382"/>
        <v>-63.6444761971164-1198.03155295974i</v>
      </c>
      <c r="D1376" s="57" t="str">
        <f t="shared" si="383"/>
        <v>3.89999905923318-203.608235404807i</v>
      </c>
      <c r="E1376" s="57" t="str">
        <f t="shared" si="384"/>
        <v>162.408153848064-0.434382542684963i</v>
      </c>
      <c r="F1376" s="57" t="str">
        <f t="shared" si="385"/>
        <v>3.83983929351244-424.605886036177i</v>
      </c>
      <c r="G1376" s="57" t="str">
        <f t="shared" si="386"/>
        <v>0.999999857721306-0.000377198453830324i</v>
      </c>
      <c r="H1376" s="57" t="str">
        <f t="shared" si="387"/>
        <v>165.050557925293+11.18448134472i</v>
      </c>
      <c r="I1376" s="57" t="str">
        <f t="shared" si="388"/>
        <v>15.1850021717605-197.581503575352i</v>
      </c>
      <c r="K1376" s="57" t="str">
        <f t="shared" si="389"/>
        <v>0.072372662993951-0.00504177937985141i</v>
      </c>
      <c r="L1376" s="57" t="str">
        <f t="shared" si="390"/>
        <v>0.000125-3.20943127276322i</v>
      </c>
      <c r="M1376" s="57" t="str">
        <f t="shared" si="391"/>
        <v>0.0015-1.54716048589741i</v>
      </c>
      <c r="N1376" s="57">
        <f t="shared" si="392"/>
        <v>86.959065689289503</v>
      </c>
      <c r="O1376" s="57">
        <f t="shared" si="393"/>
        <v>61.581604442552788</v>
      </c>
      <c r="P1376" s="371">
        <f t="shared" si="394"/>
        <v>61.581604442552788</v>
      </c>
      <c r="Q1376" s="371">
        <f t="shared" si="395"/>
        <v>-93.040934310710497</v>
      </c>
      <c r="R1376" s="12">
        <f t="shared" si="396"/>
        <v>86.959065689289503</v>
      </c>
      <c r="S1376" s="57">
        <f t="shared" si="397"/>
        <v>0.15633595571649483</v>
      </c>
      <c r="T1376" s="12">
        <f t="shared" si="380"/>
        <v>61.581604442552788</v>
      </c>
    </row>
    <row r="1377" spans="1:20" x14ac:dyDescent="0.25">
      <c r="A1377" s="57">
        <f t="shared" si="381"/>
        <v>986.02047350553744</v>
      </c>
      <c r="B1377" s="12">
        <f t="shared" si="398"/>
        <v>156.93003234821751</v>
      </c>
      <c r="C1377" s="57" t="str">
        <f t="shared" si="382"/>
        <v>-63.6416690234161-1193.45953067289i</v>
      </c>
      <c r="D1377" s="57" t="str">
        <f t="shared" si="383"/>
        <v>3.89999905206978-202.837467613035i</v>
      </c>
      <c r="E1377" s="57" t="str">
        <f t="shared" si="384"/>
        <v>162.407689383879-0.435995035466948i</v>
      </c>
      <c r="F1377" s="57" t="str">
        <f t="shared" si="385"/>
        <v>3.83983928935247-422.998502754325i</v>
      </c>
      <c r="G1377" s="57" t="str">
        <f t="shared" si="386"/>
        <v>0.999999856637934-0.00037863180754468i</v>
      </c>
      <c r="H1377" s="57" t="str">
        <f t="shared" si="387"/>
        <v>165.050942973746+11.2269927393166i</v>
      </c>
      <c r="I1377" s="57" t="str">
        <f t="shared" si="388"/>
        <v>15.1850190578734-196.833081589538i</v>
      </c>
      <c r="K1377" s="57" t="str">
        <f t="shared" si="389"/>
        <v>0.0723699762328086-0.00506074844477089i</v>
      </c>
      <c r="L1377" s="57" t="str">
        <f t="shared" si="390"/>
        <v>0.000125-3.19728160267307i</v>
      </c>
      <c r="M1377" s="57" t="str">
        <f t="shared" si="391"/>
        <v>0.0015-1.541303532474i</v>
      </c>
      <c r="N1377" s="57">
        <f t="shared" si="392"/>
        <v>86.947572553818517</v>
      </c>
      <c r="O1377" s="57">
        <f t="shared" si="393"/>
        <v>61.54848599015358</v>
      </c>
      <c r="P1377" s="371">
        <f t="shared" si="394"/>
        <v>61.54848599015358</v>
      </c>
      <c r="Q1377" s="371">
        <f t="shared" si="395"/>
        <v>-93.052427446181483</v>
      </c>
      <c r="R1377" s="12">
        <f t="shared" si="396"/>
        <v>86.947572553818517</v>
      </c>
      <c r="S1377" s="57">
        <f t="shared" si="397"/>
        <v>0.15693003234821751</v>
      </c>
      <c r="T1377" s="12">
        <f t="shared" si="380"/>
        <v>61.54848599015358</v>
      </c>
    </row>
    <row r="1378" spans="1:20" x14ac:dyDescent="0.25">
      <c r="A1378" s="57">
        <f t="shared" si="381"/>
        <v>989.76735130485849</v>
      </c>
      <c r="B1378" s="12">
        <f t="shared" si="398"/>
        <v>157.52636647114073</v>
      </c>
      <c r="C1378" s="57" t="str">
        <f t="shared" si="382"/>
        <v>-63.6388407231377-1188.90467994579i</v>
      </c>
      <c r="D1378" s="57" t="str">
        <f t="shared" si="383"/>
        <v>3.89999904485182-202.069617706332i</v>
      </c>
      <c r="E1378" s="57" t="str">
        <f t="shared" si="384"/>
        <v>162.407221427647-0.437613222450413i</v>
      </c>
      <c r="F1378" s="57" t="str">
        <f t="shared" si="385"/>
        <v>3.83983928516081-421.397204447945i</v>
      </c>
      <c r="G1378" s="57" t="str">
        <f t="shared" si="386"/>
        <v>0.999999855546312-0.000380070607998457i</v>
      </c>
      <c r="H1378" s="57" t="str">
        <f t="shared" si="387"/>
        <v>165.051330955323+11.2696657958471i</v>
      </c>
      <c r="I1378" s="57" t="str">
        <f t="shared" si="388"/>
        <v>15.1850360725999-196.08749111342i</v>
      </c>
      <c r="K1378" s="57" t="str">
        <f t="shared" si="389"/>
        <v>0.0723672692172037-0.00507978743580436i</v>
      </c>
      <c r="L1378" s="57" t="str">
        <f t="shared" si="390"/>
        <v>0.000125-3.18517792655216i</v>
      </c>
      <c r="M1378" s="57" t="str">
        <f t="shared" si="391"/>
        <v>0.0015-1.53546875121937i</v>
      </c>
      <c r="N1378" s="57">
        <f t="shared" si="392"/>
        <v>86.936036455277929</v>
      </c>
      <c r="O1378" s="57">
        <f t="shared" si="393"/>
        <v>61.515366216445642</v>
      </c>
      <c r="P1378" s="371">
        <f t="shared" si="394"/>
        <v>61.515366216445642</v>
      </c>
      <c r="Q1378" s="371">
        <f t="shared" si="395"/>
        <v>-93.063963544722071</v>
      </c>
      <c r="R1378" s="12">
        <f t="shared" si="396"/>
        <v>86.936036455277929</v>
      </c>
      <c r="S1378" s="57">
        <f t="shared" si="397"/>
        <v>0.15752636647114074</v>
      </c>
      <c r="T1378" s="12">
        <f t="shared" si="380"/>
        <v>61.515366216445642</v>
      </c>
    </row>
    <row r="1379" spans="1:20" x14ac:dyDescent="0.25">
      <c r="A1379" s="57">
        <f t="shared" si="381"/>
        <v>993.52846723981691</v>
      </c>
      <c r="B1379" s="12">
        <f t="shared" si="398"/>
        <v>158.12496666373107</v>
      </c>
      <c r="C1379" s="57" t="str">
        <f t="shared" si="382"/>
        <v>-63.6359911391818-1184.36693529211i</v>
      </c>
      <c r="D1379" s="57" t="str">
        <f t="shared" si="383"/>
        <v>3.89999903757888-201.304674638918i</v>
      </c>
      <c r="E1379" s="57" t="str">
        <f t="shared" si="384"/>
        <v>162.406749953454-0.439237120380148i</v>
      </c>
      <c r="F1379" s="57" t="str">
        <f t="shared" si="385"/>
        <v>3.83983928093725-419.801968081824i</v>
      </c>
      <c r="G1379" s="57" t="str">
        <f t="shared" si="386"/>
        <v>0.999999854446378-0.00038151487588921i</v>
      </c>
      <c r="H1379" s="57" t="str">
        <f t="shared" si="387"/>
        <v>165.051721892373+11.3125011299846i</v>
      </c>
      <c r="I1379" s="57" t="str">
        <f t="shared" si="388"/>
        <v>15.1850532169197-195.344721421423i</v>
      </c>
      <c r="K1379" s="57" t="str">
        <f t="shared" si="389"/>
        <v>0.0723645417960023-0.00509889659427032i</v>
      </c>
      <c r="L1379" s="57" t="str">
        <f t="shared" si="390"/>
        <v>0.000125-3.17312007028508i</v>
      </c>
      <c r="M1379" s="57" t="str">
        <f t="shared" si="391"/>
        <v>0.0015-1.52965605819822i</v>
      </c>
      <c r="N1379" s="57">
        <f t="shared" si="392"/>
        <v>86.924457238477942</v>
      </c>
      <c r="O1379" s="57">
        <f t="shared" si="393"/>
        <v>61.482245111495416</v>
      </c>
      <c r="P1379" s="371">
        <f t="shared" si="394"/>
        <v>61.482245111495416</v>
      </c>
      <c r="Q1379" s="371">
        <f t="shared" si="395"/>
        <v>-93.075542761522058</v>
      </c>
      <c r="R1379" s="12">
        <f t="shared" si="396"/>
        <v>86.924457238477942</v>
      </c>
      <c r="S1379" s="57">
        <f t="shared" si="397"/>
        <v>0.15812496666373108</v>
      </c>
      <c r="T1379" s="12">
        <f t="shared" si="380"/>
        <v>61.482245111495416</v>
      </c>
    </row>
    <row r="1380" spans="1:20" x14ac:dyDescent="0.25">
      <c r="A1380" s="57">
        <f t="shared" si="381"/>
        <v>997.30387541532821</v>
      </c>
      <c r="B1380" s="12">
        <f t="shared" si="398"/>
        <v>158.72584153705324</v>
      </c>
      <c r="C1380" s="57" t="str">
        <f t="shared" si="382"/>
        <v>-63.6331201133039-1179.84623147194i</v>
      </c>
      <c r="D1380" s="57" t="str">
        <f t="shared" si="383"/>
        <v>3.8999990302506-200.542627406833i</v>
      </c>
      <c r="E1380" s="57" t="str">
        <f t="shared" si="384"/>
        <v>162.406274935197-0.440866746009723i</v>
      </c>
      <c r="F1380" s="57" t="str">
        <f t="shared" si="385"/>
        <v>3.83983927668151-418.212770707952i</v>
      </c>
      <c r="G1380" s="57" t="str">
        <f t="shared" si="386"/>
        <v>0.999999853338069-0.000382964631993145i</v>
      </c>
      <c r="H1380" s="57" t="str">
        <f t="shared" si="387"/>
        <v>165.052115807424+11.3554993597576i</v>
      </c>
      <c r="I1380" s="57" t="str">
        <f t="shared" si="388"/>
        <v>15.1850704918202-194.60476182856i</v>
      </c>
      <c r="K1380" s="57" t="str">
        <f t="shared" si="389"/>
        <v>0.0723617938169634-0.00511807616212987i</v>
      </c>
      <c r="L1380" s="57" t="str">
        <f t="shared" si="390"/>
        <v>0.000125-3.1611078604155i</v>
      </c>
      <c r="M1380" s="57" t="str">
        <f t="shared" si="391"/>
        <v>0.0015-1.523865369793i</v>
      </c>
      <c r="N1380" s="57">
        <f t="shared" si="392"/>
        <v>86.912834747730201</v>
      </c>
      <c r="O1380" s="57">
        <f t="shared" si="393"/>
        <v>61.449122665295079</v>
      </c>
      <c r="P1380" s="371">
        <f t="shared" si="394"/>
        <v>61.449122665295079</v>
      </c>
      <c r="Q1380" s="371">
        <f t="shared" si="395"/>
        <v>-93.087165252269799</v>
      </c>
      <c r="R1380" s="12">
        <f t="shared" si="396"/>
        <v>86.912834747730201</v>
      </c>
      <c r="S1380" s="57">
        <f t="shared" si="397"/>
        <v>0.15872584153705324</v>
      </c>
      <c r="T1380" s="12">
        <f t="shared" si="380"/>
        <v>61.449122665295079</v>
      </c>
    </row>
    <row r="1381" spans="1:20" x14ac:dyDescent="0.25">
      <c r="A1381" s="57">
        <f t="shared" si="381"/>
        <v>1001.0936301419064</v>
      </c>
      <c r="B1381" s="12">
        <f t="shared" si="398"/>
        <v>159.32899973489404</v>
      </c>
      <c r="C1381" s="57" t="str">
        <f t="shared" si="382"/>
        <v>-63.630227486116-1175.34250349096i</v>
      </c>
      <c r="D1381" s="57" t="str">
        <f t="shared" si="383"/>
        <v>3.89999902286648-199.783465047769i</v>
      </c>
      <c r="E1381" s="57" t="str">
        <f t="shared" si="384"/>
        <v>162.405796346588-0.442502116101296i</v>
      </c>
      <c r="F1381" s="57" t="str">
        <f t="shared" si="385"/>
        <v>3.83983927239337-416.629589465189i</v>
      </c>
      <c r="G1381" s="57" t="str">
        <f t="shared" si="386"/>
        <v>0.999999852221321-0.000384419897165419i</v>
      </c>
      <c r="H1381" s="57" t="str">
        <f t="shared" si="387"/>
        <v>165.052512723168+11.3986611055587i</v>
      </c>
      <c r="I1381" s="57" t="str">
        <f t="shared" si="388"/>
        <v>15.1850878982962-193.867601690255i</v>
      </c>
      <c r="K1381" s="57" t="str">
        <f t="shared" si="389"/>
        <v>0.0723590251267357-0.00513732638198666i</v>
      </c>
      <c r="L1381" s="57" t="str">
        <f t="shared" si="390"/>
        <v>0.000125-3.14914112414375i</v>
      </c>
      <c r="M1381" s="57" t="str">
        <f t="shared" si="391"/>
        <v>0.0015-1.51809660270273i</v>
      </c>
      <c r="N1381" s="57">
        <f t="shared" si="392"/>
        <v>86.901168826846828</v>
      </c>
      <c r="O1381" s="57">
        <f t="shared" si="393"/>
        <v>61.41599886776288</v>
      </c>
      <c r="P1381" s="371">
        <f t="shared" si="394"/>
        <v>61.41599886776288</v>
      </c>
      <c r="Q1381" s="371">
        <f t="shared" si="395"/>
        <v>-93.098831173153172</v>
      </c>
      <c r="R1381" s="12">
        <f t="shared" si="396"/>
        <v>86.901168826846828</v>
      </c>
      <c r="S1381" s="57">
        <f t="shared" si="397"/>
        <v>0.15932899973489403</v>
      </c>
      <c r="T1381" s="12">
        <f t="shared" si="380"/>
        <v>61.41599886776288</v>
      </c>
    </row>
    <row r="1382" spans="1:20" x14ac:dyDescent="0.25">
      <c r="A1382" s="57">
        <f t="shared" si="381"/>
        <v>1004.8977859364456</v>
      </c>
      <c r="B1382" s="12">
        <f t="shared" si="398"/>
        <v>159.93444993388664</v>
      </c>
      <c r="C1382" s="57" t="str">
        <f t="shared" si="382"/>
        <v>-63.627313097074-1170.85568659946i</v>
      </c>
      <c r="D1382" s="57" t="str">
        <f t="shared" si="383"/>
        <v>3.89999901542616-199.027176640922i</v>
      </c>
      <c r="E1382" s="57" t="str">
        <f t="shared" si="384"/>
        <v>162.405314161146-0.444143247424529i</v>
      </c>
      <c r="F1382" s="57" t="str">
        <f t="shared" si="385"/>
        <v>3.83983926807258-415.052401578944i</v>
      </c>
      <c r="G1382" s="57" t="str">
        <f t="shared" si="386"/>
        <v>0.999999851096069-0.000385880692340434i</v>
      </c>
      <c r="H1382" s="57" t="str">
        <f t="shared" si="387"/>
        <v>165.052912662473+11.4419869901539i</v>
      </c>
      <c r="I1382" s="57" t="str">
        <f t="shared" si="388"/>
        <v>15.1851054373502-193.133230402211i</v>
      </c>
      <c r="K1382" s="57" t="str">
        <f t="shared" si="389"/>
        <v>0.0723562355708486-0.00515664749708616i</v>
      </c>
      <c r="L1382" s="57" t="str">
        <f t="shared" si="390"/>
        <v>0.000125-3.13721968932432i</v>
      </c>
      <c r="M1382" s="57" t="str">
        <f t="shared" si="391"/>
        <v>0.0015-1.51234967394176i</v>
      </c>
      <c r="N1382" s="57">
        <f t="shared" si="392"/>
        <v>86.889459319139533</v>
      </c>
      <c r="O1382" s="57">
        <f t="shared" si="393"/>
        <v>61.38287370874216</v>
      </c>
      <c r="P1382" s="371">
        <f t="shared" si="394"/>
        <v>61.38287370874216</v>
      </c>
      <c r="Q1382" s="371">
        <f t="shared" si="395"/>
        <v>-93.110540680860467</v>
      </c>
      <c r="R1382" s="12">
        <f t="shared" si="396"/>
        <v>86.889459319139533</v>
      </c>
      <c r="S1382" s="57">
        <f t="shared" si="397"/>
        <v>0.15993444993388664</v>
      </c>
      <c r="T1382" s="12">
        <f t="shared" si="380"/>
        <v>61.38287370874216</v>
      </c>
    </row>
    <row r="1383" spans="1:20" x14ac:dyDescent="0.25">
      <c r="A1383" s="57">
        <f t="shared" si="381"/>
        <v>1008.7163975230042</v>
      </c>
      <c r="B1383" s="12">
        <f t="shared" si="398"/>
        <v>160.54220084363541</v>
      </c>
      <c r="C1383" s="57" t="str">
        <f t="shared" si="382"/>
        <v>-63.6243767844721-1166.38571629145i</v>
      </c>
      <c r="D1383" s="57" t="str">
        <f t="shared" si="383"/>
        <v>3.89999900792922-198.273751306831i</v>
      </c>
      <c r="E1383" s="57" t="str">
        <f t="shared" si="384"/>
        <v>162.404828352201-0.445790156756332i</v>
      </c>
      <c r="F1383" s="57" t="str">
        <f t="shared" si="385"/>
        <v>3.83983926371893-413.481184360843i</v>
      </c>
      <c r="G1383" s="57" t="str">
        <f t="shared" si="386"/>
        <v>0.999999849962249-0.000387347038532147i</v>
      </c>
      <c r="H1383" s="57" t="str">
        <f t="shared" si="387"/>
        <v>165.053315648381+11.4854776386917i</v>
      </c>
      <c r="I1383" s="57" t="str">
        <f t="shared" si="388"/>
        <v>15.1851231099924-192.40163740025i</v>
      </c>
      <c r="K1383" s="57" t="str">
        <f t="shared" si="389"/>
        <v>0.0723534249937032-0.00517603975131491i</v>
      </c>
      <c r="L1383" s="57" t="str">
        <f t="shared" si="390"/>
        <v>0.000125-3.12534338446336i</v>
      </c>
      <c r="M1383" s="57" t="str">
        <f t="shared" si="391"/>
        <v>0.0015-1.50662450083857i</v>
      </c>
      <c r="N1383" s="57">
        <f t="shared" si="392"/>
        <v>86.877706067418927</v>
      </c>
      <c r="O1383" s="57">
        <f t="shared" si="393"/>
        <v>61.349747178001095</v>
      </c>
      <c r="P1383" s="371">
        <f t="shared" si="394"/>
        <v>61.349747178001095</v>
      </c>
      <c r="Q1383" s="371">
        <f t="shared" si="395"/>
        <v>-93.122293932581073</v>
      </c>
      <c r="R1383" s="12">
        <f t="shared" si="396"/>
        <v>86.877706067418927</v>
      </c>
      <c r="S1383" s="57">
        <f t="shared" si="397"/>
        <v>0.16054220084363541</v>
      </c>
      <c r="T1383" s="12">
        <f t="shared" si="380"/>
        <v>61.349747178001095</v>
      </c>
    </row>
    <row r="1384" spans="1:20" x14ac:dyDescent="0.25">
      <c r="A1384" s="57">
        <f t="shared" si="381"/>
        <v>1012.5495198335917</v>
      </c>
      <c r="B1384" s="12">
        <f t="shared" si="398"/>
        <v>161.15226120684125</v>
      </c>
      <c r="C1384" s="57" t="str">
        <f t="shared" si="382"/>
        <v>-63.6214183854327-1161.93252830368i</v>
      </c>
      <c r="D1384" s="57" t="str">
        <f t="shared" si="383"/>
        <v>3.89999900037514-197.523178207216i</v>
      </c>
      <c r="E1384" s="57" t="str">
        <f t="shared" si="384"/>
        <v>162.404338892891-0.447442860880214i</v>
      </c>
      <c r="F1384" s="57" t="str">
        <f t="shared" si="385"/>
        <v>3.83983925933208-411.915915208391i</v>
      </c>
      <c r="G1384" s="57" t="str">
        <f t="shared" si="386"/>
        <v>0.999999848819796-0.000388818956834361i</v>
      </c>
      <c r="H1384" s="57" t="str">
        <f t="shared" si="387"/>
        <v>165.05372170411+11.5291336787127i</v>
      </c>
      <c r="I1384" s="57" t="str">
        <f t="shared" si="388"/>
        <v>15.1851409172404-191.672812160152i</v>
      </c>
      <c r="K1384" s="57" t="str">
        <f t="shared" si="389"/>
        <v>0.0723505932385664-0.00519550338919988i</v>
      </c>
      <c r="L1384" s="57" t="str">
        <f t="shared" si="390"/>
        <v>0.000125-3.11351203871624i</v>
      </c>
      <c r="M1384" s="57" t="str">
        <f t="shared" si="391"/>
        <v>0.0015-1.50092100103464i</v>
      </c>
      <c r="N1384" s="57">
        <f t="shared" si="392"/>
        <v>86.865908913993437</v>
      </c>
      <c r="O1384" s="57">
        <f t="shared" si="393"/>
        <v>61.316619265231779</v>
      </c>
      <c r="P1384" s="371">
        <f t="shared" si="394"/>
        <v>61.316619265231779</v>
      </c>
      <c r="Q1384" s="371">
        <f t="shared" si="395"/>
        <v>-93.134091086006563</v>
      </c>
      <c r="R1384" s="12">
        <f t="shared" si="396"/>
        <v>86.865908913993437</v>
      </c>
      <c r="S1384" s="57">
        <f t="shared" si="397"/>
        <v>0.16115226120684126</v>
      </c>
      <c r="T1384" s="12">
        <f t="shared" si="380"/>
        <v>61.316619265231779</v>
      </c>
    </row>
    <row r="1385" spans="1:20" x14ac:dyDescent="0.25">
      <c r="A1385" s="57">
        <f t="shared" si="381"/>
        <v>1016.3972080089594</v>
      </c>
      <c r="B1385" s="12">
        <f t="shared" si="398"/>
        <v>161.76463979942724</v>
      </c>
      <c r="C1385" s="57" t="str">
        <f t="shared" si="382"/>
        <v>-63.6184377358975-1157.49605861476i</v>
      </c>
      <c r="D1385" s="57" t="str">
        <f t="shared" si="383"/>
        <v>3.89999899276356-196.775446544833i</v>
      </c>
      <c r="E1385" s="57" t="str">
        <f t="shared" si="384"/>
        <v>162.403845756158-0.449101376585408i</v>
      </c>
      <c r="F1385" s="57" t="str">
        <f t="shared" si="385"/>
        <v>3.83983925491182-410.356571604668i</v>
      </c>
      <c r="G1385" s="57" t="str">
        <f t="shared" si="386"/>
        <v>0.999999847668643-0.00039029646842104i</v>
      </c>
      <c r="H1385" s="57" t="str">
        <f t="shared" si="387"/>
        <v>165.054130853055+11.5729557401585i</v>
      </c>
      <c r="I1385" s="57" t="str">
        <f t="shared" si="388"/>
        <v>15.1851588601198-190.94674419752i</v>
      </c>
      <c r="K1385" s="57" t="str">
        <f t="shared" si="389"/>
        <v>0.0723477401475611-0.00521503865590768i</v>
      </c>
      <c r="L1385" s="57" t="str">
        <f t="shared" si="390"/>
        <v>0.000125-3.10172548188507i</v>
      </c>
      <c r="M1385" s="57" t="str">
        <f t="shared" si="391"/>
        <v>0.0015-1.4952390924832i</v>
      </c>
      <c r="N1385" s="57">
        <f t="shared" si="392"/>
        <v>86.854067700668693</v>
      </c>
      <c r="O1385" s="57">
        <f t="shared" si="393"/>
        <v>61.283489960049906</v>
      </c>
      <c r="P1385" s="371">
        <f t="shared" si="394"/>
        <v>61.283489960049906</v>
      </c>
      <c r="Q1385" s="371">
        <f t="shared" si="395"/>
        <v>-93.145932299331307</v>
      </c>
      <c r="R1385" s="12">
        <f t="shared" si="396"/>
        <v>86.854067700668693</v>
      </c>
      <c r="S1385" s="57">
        <f t="shared" si="397"/>
        <v>0.16176463979942723</v>
      </c>
      <c r="T1385" s="12">
        <f t="shared" si="380"/>
        <v>61.283489960049906</v>
      </c>
    </row>
    <row r="1386" spans="1:20" x14ac:dyDescent="0.25">
      <c r="A1386" s="57">
        <f t="shared" si="381"/>
        <v>1020.2595173993934</v>
      </c>
      <c r="B1386" s="12">
        <f t="shared" si="398"/>
        <v>162.37934543066507</v>
      </c>
      <c r="C1386" s="57" t="str">
        <f t="shared" si="382"/>
        <v>-63.6154346706221-1153.07624344427i</v>
      </c>
      <c r="D1386" s="57" t="str">
        <f t="shared" si="383"/>
        <v>3.89999898509404-196.030545563311i</v>
      </c>
      <c r="E1386" s="57" t="str">
        <f t="shared" si="384"/>
        <v>162.403348914751-0.450765720666598i</v>
      </c>
      <c r="F1386" s="57" t="str">
        <f t="shared" si="385"/>
        <v>3.83983925045794-408.803131117998i</v>
      </c>
      <c r="G1386" s="57" t="str">
        <f t="shared" si="386"/>
        <v>0.999999846508726-0.000391779594546609i</v>
      </c>
      <c r="H1386" s="57" t="str">
        <f t="shared" si="387"/>
        <v>165.054543118789+11.6169444553808i</v>
      </c>
      <c r="I1386" s="57" t="str">
        <f t="shared" si="388"/>
        <v>15.185176939664-190.223423067623i</v>
      </c>
      <c r="K1386" s="57" t="str">
        <f t="shared" si="389"/>
        <v>0.0723448655616596-0.00523464579724379i</v>
      </c>
      <c r="L1386" s="57" t="str">
        <f t="shared" si="390"/>
        <v>0.000125-3.08998354441629i</v>
      </c>
      <c r="M1386" s="57" t="str">
        <f t="shared" si="391"/>
        <v>0.0015-1.4895786934481i</v>
      </c>
      <c r="N1386" s="57">
        <f t="shared" si="392"/>
        <v>86.84218226874664</v>
      </c>
      <c r="O1386" s="57">
        <f t="shared" si="393"/>
        <v>61.250359251994446</v>
      </c>
      <c r="P1386" s="371">
        <f t="shared" si="394"/>
        <v>61.250359251994446</v>
      </c>
      <c r="Q1386" s="371">
        <f t="shared" si="395"/>
        <v>-93.15781773125336</v>
      </c>
      <c r="R1386" s="12">
        <f t="shared" si="396"/>
        <v>86.84218226874664</v>
      </c>
      <c r="S1386" s="57">
        <f t="shared" si="397"/>
        <v>0.16237934543066507</v>
      </c>
      <c r="T1386" s="12">
        <f t="shared" si="380"/>
        <v>61.250359251994446</v>
      </c>
    </row>
    <row r="1387" spans="1:20" x14ac:dyDescent="0.25">
      <c r="A1387" s="57">
        <f t="shared" si="381"/>
        <v>1024.136503565511</v>
      </c>
      <c r="B1387" s="12">
        <f t="shared" si="398"/>
        <v>162.99638694330159</v>
      </c>
      <c r="C1387" s="57" t="str">
        <f t="shared" si="382"/>
        <v>-63.6124090231692-1148.67301925179i</v>
      </c>
      <c r="D1387" s="57" t="str">
        <f t="shared" si="383"/>
        <v>3.89999897736608-195.288464546999i</v>
      </c>
      <c r="E1387" s="57" t="str">
        <f t="shared" si="384"/>
        <v>162.402848341224-0.452435909923194i</v>
      </c>
      <c r="F1387" s="57" t="str">
        <f t="shared" si="385"/>
        <v>3.83983924597012-407.255571401611i</v>
      </c>
      <c r="G1387" s="57" t="str">
        <f t="shared" si="386"/>
        <v>0.999999845339976-0.000393268356546253i</v>
      </c>
      <c r="H1387" s="57" t="str">
        <f t="shared" si="387"/>
        <v>165.054958525066+11.6611004591515i</v>
      </c>
      <c r="I1387" s="57" t="str">
        <f t="shared" si="388"/>
        <v>15.185195156914-189.502838365235i</v>
      </c>
      <c r="K1387" s="57" t="str">
        <f t="shared" si="389"/>
        <v>0.0723419693206752-0.00525432505965186i</v>
      </c>
      <c r="L1387" s="57" t="str">
        <f t="shared" si="390"/>
        <v>0.000125-3.07828605739818i</v>
      </c>
      <c r="M1387" s="57" t="str">
        <f t="shared" si="391"/>
        <v>0.0015-1.48393972250259i</v>
      </c>
      <c r="N1387" s="57">
        <f t="shared" si="392"/>
        <v>86.830252459024493</v>
      </c>
      <c r="O1387" s="57">
        <f t="shared" si="393"/>
        <v>61.217227130526702</v>
      </c>
      <c r="P1387" s="371">
        <f t="shared" si="394"/>
        <v>61.217227130526702</v>
      </c>
      <c r="Q1387" s="371">
        <f t="shared" si="395"/>
        <v>-93.169747540975507</v>
      </c>
      <c r="R1387" s="12">
        <f t="shared" si="396"/>
        <v>86.830252459024493</v>
      </c>
      <c r="S1387" s="57">
        <f t="shared" si="397"/>
        <v>0.1629963869433016</v>
      </c>
      <c r="T1387" s="12">
        <f t="shared" si="380"/>
        <v>61.217227130526702</v>
      </c>
    </row>
    <row r="1388" spans="1:20" x14ac:dyDescent="0.25">
      <c r="A1388" s="57">
        <f t="shared" si="381"/>
        <v>1028.0282222790602</v>
      </c>
      <c r="B1388" s="12">
        <f t="shared" si="398"/>
        <v>163.61577321368614</v>
      </c>
      <c r="C1388" s="57" t="str">
        <f t="shared" si="382"/>
        <v>-63.6093606258928-1144.28632273599i</v>
      </c>
      <c r="D1388" s="57" t="str">
        <f t="shared" si="383"/>
        <v>3.8999989695793-194.549192820812i</v>
      </c>
      <c r="E1388" s="57" t="str">
        <f t="shared" si="384"/>
        <v>162.402344007929-0.45411196115855i</v>
      </c>
      <c r="F1388" s="57" t="str">
        <f t="shared" si="385"/>
        <v>3.83983924144813-405.713870193345i</v>
      </c>
      <c r="G1388" s="57" t="str">
        <f t="shared" si="386"/>
        <v>0.999999844162326-0.000394762775836237i</v>
      </c>
      <c r="H1388" s="57" t="str">
        <f t="shared" si="387"/>
        <v>165.05537709582+11.7054243886715i</v>
      </c>
      <c r="I1388" s="57" t="str">
        <f t="shared" si="388"/>
        <v>15.1852135129192-188.784979724504i</v>
      </c>
      <c r="K1388" s="57" t="str">
        <f t="shared" si="389"/>
        <v>0.0723390512632536-0.00527407669021267i</v>
      </c>
      <c r="L1388" s="57" t="str">
        <f t="shared" si="390"/>
        <v>0.000125-3.06663285255846i</v>
      </c>
      <c r="M1388" s="57" t="str">
        <f t="shared" si="391"/>
        <v>0.0015-1.47832209852818i</v>
      </c>
      <c r="N1388" s="57">
        <f t="shared" si="392"/>
        <v>86.818278111794257</v>
      </c>
      <c r="O1388" s="57">
        <f t="shared" si="393"/>
        <v>61.18409358502965</v>
      </c>
      <c r="P1388" s="371">
        <f t="shared" si="394"/>
        <v>61.18409358502965</v>
      </c>
      <c r="Q1388" s="371">
        <f t="shared" si="395"/>
        <v>-93.181721888205743</v>
      </c>
      <c r="R1388" s="12">
        <f t="shared" si="396"/>
        <v>86.818278111794257</v>
      </c>
      <c r="S1388" s="57">
        <f t="shared" si="397"/>
        <v>0.16361577321368614</v>
      </c>
      <c r="T1388" s="12">
        <f t="shared" ref="T1388:T1451" si="399">P1388</f>
        <v>61.18409358502965</v>
      </c>
    </row>
    <row r="1389" spans="1:20" x14ac:dyDescent="0.25">
      <c r="A1389" s="57">
        <f t="shared" ref="A1389:A1452" si="400">2*PI()*B1389</f>
        <v>1031.9347295237205</v>
      </c>
      <c r="B1389" s="12">
        <f t="shared" si="398"/>
        <v>164.23751315189816</v>
      </c>
      <c r="C1389" s="57" t="str">
        <f t="shared" ref="C1389:C1452" si="401">IMPRODUCT(D1389,E1389,$C$40,,K1389,$C$41)</f>
        <v>-63.6062893099449-1139.91609083384i</v>
      </c>
      <c r="D1389" s="57" t="str">
        <f t="shared" ref="D1389:D1452" si="402">IMDIV(IMPRODUCT($C$37,$C$38,COMPLEX(1,A1389/$C$38)),IMSUM(-1*A1389*A1389/$C$39,COMPLEX(0,1*A1389)))</f>
        <v>3.89999896173322-193.81271975008i</v>
      </c>
      <c r="E1389" s="57" t="str">
        <f t="shared" ref="E1389:E1452" si="403">IMDIV(IMPRODUCT(IMSUM(F1389,G1389),$C$29,H1389),IMSUM(1,I1389))</f>
        <v>162.401835887027-0.455793891179665i</v>
      </c>
      <c r="F1389" s="57" t="str">
        <f t="shared" ref="F1389:F1452" si="404">IMDIV(IMPRODUCT($C$14,$C$15,COMPLEX(1,A1389/$C$15)),IMSUM(-1*A1389*A1389/$C$16,COMPLEX(0,A1389)))</f>
        <v>3.83983923689172-404.17800531531i</v>
      </c>
      <c r="G1389" s="57" t="str">
        <f t="shared" ref="G1389:G1452" si="405">IMDIV(1,COMPLEX(1,A1389*$C$9*$C$10))</f>
        <v>0.99999984297571-0.000396262873914203i</v>
      </c>
      <c r="H1389" s="57" t="str">
        <f t="shared" ref="H1389:H1452" si="406">IMDIV($C$3,IMSUM(K1389,COMPLEX(0,$C$28*A1389)))</f>
        <v>165.055798855168+11.7499168835805i</v>
      </c>
      <c r="I1389" s="57" t="str">
        <f t="shared" ref="I1389:I1452" si="407">IMPRODUCT(F1389,$C$29,H1389,$C$31)</f>
        <v>15.185232008737-188.069836818786i</v>
      </c>
      <c r="K1389" s="57" t="str">
        <f t="shared" ref="K1389:K1452" si="408">IF($C$26&lt;=0,IMDIV(1,IMSUM(IMDIV(1,L1389),1/$C$18)),IMDIV(1,IMSUM(IMDIV(1,L1389),1/$C$18,IMDIV(1,M1389))))</f>
        <v>0.0723361112268664-0.00529390093664355i</v>
      </c>
      <c r="L1389" s="57" t="str">
        <f t="shared" ref="L1389:L1452" si="409">IMSUM($C$21/$C$22,IMDIV(1,COMPLEX(0,$C$20*$C$22*A1389)))</f>
        <v>0.000125-3.05502376226186i</v>
      </c>
      <c r="M1389" s="57" t="str">
        <f t="shared" ref="M1389:M1452" si="410">IMSUM($C$25/$C$26,IMDIV(1,COMPLEX(0,$C$24*$C$26*A1389)))</f>
        <v>0.0015-1.47272574071347i</v>
      </c>
      <c r="N1389" s="57">
        <f t="shared" ref="N1389:N1452" si="411">ABS(R1389)</f>
        <v>86.806259066841562</v>
      </c>
      <c r="O1389" s="57">
        <f t="shared" ref="O1389:O1452" si="412">ABS(P1389)</f>
        <v>61.150958604808345</v>
      </c>
      <c r="P1389" s="371">
        <f t="shared" ref="P1389:P1452" si="413">20*LOG10(IMABS(C1389))</f>
        <v>61.150958604808345</v>
      </c>
      <c r="Q1389" s="371">
        <f t="shared" ref="Q1389:Q1452" si="414">IMARGUMENT(C1389)*180/PI()</f>
        <v>-93.193740933158438</v>
      </c>
      <c r="R1389" s="12">
        <f t="shared" ref="R1389:R1452" si="415">IF(Q1389&lt;0,Q1389+180,Q1389-180)</f>
        <v>86.806259066841562</v>
      </c>
      <c r="S1389" s="57">
        <f t="shared" ref="S1389:S1452" si="416">B1389/1000</f>
        <v>0.16423751315189816</v>
      </c>
      <c r="T1389" s="12">
        <f t="shared" si="399"/>
        <v>61.150958604808345</v>
      </c>
    </row>
    <row r="1390" spans="1:20" x14ac:dyDescent="0.25">
      <c r="A1390" s="57">
        <f t="shared" si="400"/>
        <v>1035.8560814959108</v>
      </c>
      <c r="B1390" s="12">
        <f t="shared" ref="B1390:B1453" si="417">B1389*(1+B$42)</f>
        <v>164.86161570187537</v>
      </c>
      <c r="C1390" s="57" t="str">
        <f t="shared" si="401"/>
        <v>-63.6031949052445-1135.56226071949i</v>
      </c>
      <c r="D1390" s="57" t="str">
        <f t="shared" si="402"/>
        <v>3.8999989538274-193.079034740388i</v>
      </c>
      <c r="E1390" s="57" t="str">
        <f t="shared" si="403"/>
        <v>162.401323950469-0.457481716795953i</v>
      </c>
      <c r="F1390" s="57" t="str">
        <f t="shared" si="404"/>
        <v>3.8398392323006-402.647954673573i</v>
      </c>
      <c r="G1390" s="57" t="str">
        <f t="shared" si="405"/>
        <v>0.999999841780058-0.000397768672359484i</v>
      </c>
      <c r="H1390" s="57" t="str">
        <f t="shared" si="406"/>
        <v>165.056223827411+11.7945785859657i</v>
      </c>
      <c r="I1390" s="57" t="str">
        <f t="shared" si="407"/>
        <v>15.1852506454321-187.357399360509i</v>
      </c>
      <c r="K1390" s="57" t="str">
        <f t="shared" si="408"/>
        <v>0.0723331490478002-0.00531379804729695i</v>
      </c>
      <c r="L1390" s="57" t="str">
        <f t="shared" si="409"/>
        <v>0.000125-3.04345861950773i</v>
      </c>
      <c r="M1390" s="57" t="str">
        <f t="shared" si="410"/>
        <v>0.0015-1.46715056855297i</v>
      </c>
      <c r="N1390" s="57">
        <f t="shared" si="411"/>
        <v>86.794195163445309</v>
      </c>
      <c r="O1390" s="57">
        <f t="shared" si="412"/>
        <v>61.117822179087646</v>
      </c>
      <c r="P1390" s="371">
        <f t="shared" si="413"/>
        <v>61.117822179087646</v>
      </c>
      <c r="Q1390" s="371">
        <f t="shared" si="414"/>
        <v>-93.205804836554691</v>
      </c>
      <c r="R1390" s="12">
        <f t="shared" si="415"/>
        <v>86.794195163445309</v>
      </c>
      <c r="S1390" s="57">
        <f t="shared" si="416"/>
        <v>0.16486161570187535</v>
      </c>
      <c r="T1390" s="12">
        <f t="shared" si="399"/>
        <v>61.117822179087646</v>
      </c>
    </row>
    <row r="1391" spans="1:20" x14ac:dyDescent="0.25">
      <c r="A1391" s="57">
        <f t="shared" si="400"/>
        <v>1039.7923346055952</v>
      </c>
      <c r="B1391" s="12">
        <f t="shared" si="417"/>
        <v>165.48808984154249</v>
      </c>
      <c r="C1391" s="57" t="str">
        <f t="shared" si="401"/>
        <v>-63.6000772404916-1131.2247698036i</v>
      </c>
      <c r="D1391" s="57" t="str">
        <f t="shared" si="402"/>
        <v>3.89999894586137-192.348127237431i</v>
      </c>
      <c r="E1391" s="57" t="str">
        <f t="shared" si="403"/>
        <v>162.400808170012-0.459175454819332i</v>
      </c>
      <c r="F1391" s="57" t="str">
        <f t="shared" si="404"/>
        <v>3.83983922767452-401.123696257842i</v>
      </c>
      <c r="G1391" s="57" t="str">
        <f t="shared" si="405"/>
        <v>0.999999840575302-0.000399280192833415i</v>
      </c>
      <c r="H1391" s="57" t="str">
        <f t="shared" si="406"/>
        <v>165.056652037036+11.8394101403724i</v>
      </c>
      <c r="I1391" s="57" t="str">
        <f t="shared" si="407"/>
        <v>15.1852694240782-186.647657101017i</v>
      </c>
      <c r="K1391" s="57" t="str">
        <f t="shared" si="408"/>
        <v>0.0723301645611511-0.00533376827115991i</v>
      </c>
      <c r="L1391" s="57" t="str">
        <f t="shared" si="409"/>
        <v>0.000125-3.03193725792761i</v>
      </c>
      <c r="M1391" s="57" t="str">
        <f t="shared" si="410"/>
        <v>0.0015-1.46159650184595i</v>
      </c>
      <c r="N1391" s="57">
        <f t="shared" si="411"/>
        <v>86.782086240376501</v>
      </c>
      <c r="O1391" s="57">
        <f t="shared" si="412"/>
        <v>61.084684297013411</v>
      </c>
      <c r="P1391" s="371">
        <f t="shared" si="413"/>
        <v>61.084684297013411</v>
      </c>
      <c r="Q1391" s="371">
        <f t="shared" si="414"/>
        <v>-93.217913759623499</v>
      </c>
      <c r="R1391" s="12">
        <f t="shared" si="415"/>
        <v>86.782086240376501</v>
      </c>
      <c r="S1391" s="57">
        <f t="shared" si="416"/>
        <v>0.16548808984154248</v>
      </c>
      <c r="T1391" s="12">
        <f t="shared" si="399"/>
        <v>61.084684297013411</v>
      </c>
    </row>
    <row r="1392" spans="1:20" x14ac:dyDescent="0.25">
      <c r="A1392" s="57">
        <f t="shared" si="400"/>
        <v>1043.7435454770964</v>
      </c>
      <c r="B1392" s="12">
        <f t="shared" si="417"/>
        <v>166.11694458294036</v>
      </c>
      <c r="C1392" s="57" t="str">
        <f t="shared" si="401"/>
        <v>-63.5969361431479-1126.90355573233i</v>
      </c>
      <c r="D1392" s="57" t="str">
        <f t="shared" si="402"/>
        <v>3.8999989378347-191.619986726862i</v>
      </c>
      <c r="E1392" s="57" t="str">
        <f t="shared" si="403"/>
        <v>162.400288517207-0.460875122062743i</v>
      </c>
      <c r="F1392" s="57" t="str">
        <f t="shared" si="404"/>
        <v>3.83983922301321-399.60520814115i</v>
      </c>
      <c r="G1392" s="57" t="str">
        <f t="shared" si="405"/>
        <v>0.999999839361372-0.000400797457079641i</v>
      </c>
      <c r="H1392" s="57" t="str">
        <f t="shared" si="406"/>
        <v>165.057083508715+11.8844121938127i</v>
      </c>
      <c r="I1392" s="57" t="str">
        <f t="shared" si="407"/>
        <v>15.1852883457567-185.940599830426i</v>
      </c>
      <c r="K1392" s="57" t="str">
        <f t="shared" si="408"/>
        <v>0.0723271576008157-0.00535381185785301i</v>
      </c>
      <c r="L1392" s="57" t="str">
        <f t="shared" si="409"/>
        <v>0.000125-3.02045951178283i</v>
      </c>
      <c r="M1392" s="57" t="str">
        <f t="shared" si="410"/>
        <v>0.0015-1.45606346069531i</v>
      </c>
      <c r="N1392" s="57">
        <f t="shared" si="411"/>
        <v>86.769932135897577</v>
      </c>
      <c r="O1392" s="57">
        <f t="shared" si="412"/>
        <v>61.051544947651038</v>
      </c>
      <c r="P1392" s="371">
        <f t="shared" si="413"/>
        <v>61.051544947651038</v>
      </c>
      <c r="Q1392" s="371">
        <f t="shared" si="414"/>
        <v>-93.230067864102423</v>
      </c>
      <c r="R1392" s="12">
        <f t="shared" si="415"/>
        <v>86.769932135897577</v>
      </c>
      <c r="S1392" s="57">
        <f t="shared" si="416"/>
        <v>0.16611694458294035</v>
      </c>
      <c r="T1392" s="12">
        <f t="shared" si="399"/>
        <v>61.051544947651038</v>
      </c>
    </row>
    <row r="1393" spans="1:20" x14ac:dyDescent="0.25">
      <c r="A1393" s="57">
        <f t="shared" si="400"/>
        <v>1047.7097709499094</v>
      </c>
      <c r="B1393" s="12">
        <f t="shared" si="417"/>
        <v>166.74818897235554</v>
      </c>
      <c r="C1393" s="57" t="str">
        <f t="shared" si="401"/>
        <v>-63.5937714394296-1122.59855638642i</v>
      </c>
      <c r="D1393" s="57" t="str">
        <f t="shared" si="402"/>
        <v>3.89999892974692-190.894602734133i</v>
      </c>
      <c r="E1393" s="57" t="str">
        <f t="shared" si="403"/>
        <v>162.399764963401-0.462580735340344i</v>
      </c>
      <c r="F1393" s="57" t="str">
        <f t="shared" si="404"/>
        <v>3.83983921831644-398.092468479535i</v>
      </c>
      <c r="G1393" s="57" t="str">
        <f t="shared" si="405"/>
        <v>0.9999998381382-0.000402320486924436i</v>
      </c>
      <c r="H1393" s="57" t="str">
        <f t="shared" si="406"/>
        <v>165.05751826731+11.9295853957754i</v>
      </c>
      <c r="I1393" s="57" t="str">
        <f t="shared" si="407"/>
        <v>15.1853074115574-185.236217377477i</v>
      </c>
      <c r="K1393" s="57" t="str">
        <f t="shared" si="408"/>
        <v>0.0723241279994817-0.0053739290576291i</v>
      </c>
      <c r="L1393" s="57" t="str">
        <f t="shared" si="409"/>
        <v>0.000125-3.00902521596218i</v>
      </c>
      <c r="M1393" s="57" t="str">
        <f t="shared" si="410"/>
        <v>0.0015-1.45055136550639i</v>
      </c>
      <c r="N1393" s="57">
        <f t="shared" si="411"/>
        <v>86.757732687761631</v>
      </c>
      <c r="O1393" s="57">
        <f t="shared" si="412"/>
        <v>61.018404119984702</v>
      </c>
      <c r="P1393" s="371">
        <f t="shared" si="413"/>
        <v>61.018404119984702</v>
      </c>
      <c r="Q1393" s="371">
        <f t="shared" si="414"/>
        <v>-93.242267312238369</v>
      </c>
      <c r="R1393" s="12">
        <f t="shared" si="415"/>
        <v>86.757732687761631</v>
      </c>
      <c r="S1393" s="57">
        <f t="shared" si="416"/>
        <v>0.16674818897235555</v>
      </c>
      <c r="T1393" s="12">
        <f t="shared" si="399"/>
        <v>61.018404119984702</v>
      </c>
    </row>
    <row r="1394" spans="1:20" x14ac:dyDescent="0.25">
      <c r="A1394" s="57">
        <f t="shared" si="400"/>
        <v>1051.6910680795193</v>
      </c>
      <c r="B1394" s="12">
        <f t="shared" si="417"/>
        <v>167.3818320904505</v>
      </c>
      <c r="C1394" s="57" t="str">
        <f t="shared" si="401"/>
        <v>-63.5905829543009-1118.30970988038i</v>
      </c>
      <c r="D1394" s="57" t="str">
        <f t="shared" si="402"/>
        <v>3.89999892159755-190.171964824352i</v>
      </c>
      <c r="E1394" s="57" t="str">
        <f t="shared" si="403"/>
        <v>162.399237479737-0.464292311466099i</v>
      </c>
      <c r="F1394" s="57" t="str">
        <f t="shared" si="404"/>
        <v>3.83983921358389-396.585455511728i</v>
      </c>
      <c r="G1394" s="57" t="str">
        <f t="shared" si="405"/>
        <v>0.999999836905713-0.00040384930427701i</v>
      </c>
      <c r="H1394" s="57" t="str">
        <f t="shared" si="406"/>
        <v>165.057956337871+11.9749303982358i</v>
      </c>
      <c r="I1394" s="57" t="str">
        <f t="shared" si="407"/>
        <v>15.1853266225784-184.534499609385i</v>
      </c>
      <c r="K1394" s="57" t="str">
        <f t="shared" si="408"/>
        <v>0.0723210755886212-0.00539412012137245i</v>
      </c>
      <c r="L1394" s="57" t="str">
        <f t="shared" si="409"/>
        <v>0.000125-2.99763420597946i</v>
      </c>
      <c r="M1394" s="57" t="str">
        <f t="shared" si="410"/>
        <v>0.0015-1.44506013698584i</v>
      </c>
      <c r="N1394" s="57">
        <f t="shared" si="411"/>
        <v>86.745487733211661</v>
      </c>
      <c r="O1394" s="57">
        <f t="shared" si="412"/>
        <v>60.985261802917314</v>
      </c>
      <c r="P1394" s="371">
        <f t="shared" si="413"/>
        <v>60.985261802917314</v>
      </c>
      <c r="Q1394" s="371">
        <f t="shared" si="414"/>
        <v>-93.254512266788339</v>
      </c>
      <c r="R1394" s="12">
        <f t="shared" si="415"/>
        <v>86.745487733211661</v>
      </c>
      <c r="S1394" s="57">
        <f t="shared" si="416"/>
        <v>0.16738183209045049</v>
      </c>
      <c r="T1394" s="12">
        <f t="shared" si="399"/>
        <v>60.985261802917314</v>
      </c>
    </row>
    <row r="1395" spans="1:20" x14ac:dyDescent="0.25">
      <c r="A1395" s="57">
        <f t="shared" si="400"/>
        <v>1055.6874941382214</v>
      </c>
      <c r="B1395" s="12">
        <f t="shared" si="417"/>
        <v>168.01788305239421</v>
      </c>
      <c r="C1395" s="57" t="str">
        <f t="shared" si="401"/>
        <v>-63.5873705114614-1114.03695456156i</v>
      </c>
      <c r="D1395" s="57" t="str">
        <f t="shared" si="402"/>
        <v>3.89999891338612-189.452062602131i</v>
      </c>
      <c r="E1395" s="57" t="str">
        <f t="shared" si="403"/>
        <v>162.398706037148-0.466009867253242i</v>
      </c>
      <c r="F1395" s="57" t="str">
        <f t="shared" si="404"/>
        <v>3.83983920881532-395.084147558842i</v>
      </c>
      <c r="G1395" s="57" t="str">
        <f t="shared" si="405"/>
        <v>0.999999835663841-0.000405383931129828i</v>
      </c>
      <c r="H1395" s="57" t="str">
        <f t="shared" si="406"/>
        <v>165.058397745642+12.0204478556649i</v>
      </c>
      <c r="I1395" s="57" t="str">
        <f t="shared" si="407"/>
        <v>15.1853459799261-183.835436431705i</v>
      </c>
      <c r="K1395" s="57" t="str">
        <f t="shared" si="408"/>
        <v>0.0723180001984805-0.00541438530059739i</v>
      </c>
      <c r="L1395" s="57" t="str">
        <f t="shared" si="409"/>
        <v>0.000125-2.98628631797116i</v>
      </c>
      <c r="M1395" s="57" t="str">
        <f t="shared" si="410"/>
        <v>0.0015-1.43958969614051i</v>
      </c>
      <c r="N1395" s="57">
        <f t="shared" si="411"/>
        <v>86.733197108979979</v>
      </c>
      <c r="O1395" s="57">
        <f t="shared" si="412"/>
        <v>60.952117985269638</v>
      </c>
      <c r="P1395" s="371">
        <f t="shared" si="413"/>
        <v>60.952117985269638</v>
      </c>
      <c r="Q1395" s="371">
        <f t="shared" si="414"/>
        <v>-93.266802891020021</v>
      </c>
      <c r="R1395" s="12">
        <f t="shared" si="415"/>
        <v>86.733197108979979</v>
      </c>
      <c r="S1395" s="57">
        <f t="shared" si="416"/>
        <v>0.16801788305239421</v>
      </c>
      <c r="T1395" s="12">
        <f t="shared" si="399"/>
        <v>60.952117985269638</v>
      </c>
    </row>
    <row r="1396" spans="1:20" x14ac:dyDescent="0.25">
      <c r="A1396" s="57">
        <f t="shared" si="400"/>
        <v>1059.6991066159467</v>
      </c>
      <c r="B1396" s="12">
        <f t="shared" si="417"/>
        <v>168.65635100799332</v>
      </c>
      <c r="C1396" s="57" t="str">
        <f t="shared" si="401"/>
        <v>-63.5841339333438-1109.78022900928i</v>
      </c>
      <c r="D1396" s="57" t="str">
        <f t="shared" si="402"/>
        <v>3.89999890511215-188.734885711433i</v>
      </c>
      <c r="E1396" s="57" t="str">
        <f t="shared" si="403"/>
        <v>162.398170606362-0.467733419513929i</v>
      </c>
      <c r="F1396" s="57" t="str">
        <f t="shared" si="404"/>
        <v>3.83983920401041-393.588523024055i</v>
      </c>
      <c r="G1396" s="57" t="str">
        <f t="shared" si="405"/>
        <v>0.999999834412514-0.000406924389558926i</v>
      </c>
      <c r="H1396" s="57" t="str">
        <f t="shared" si="406"/>
        <v>165.058842516055+12.0661384250397i</v>
      </c>
      <c r="I1396" s="57" t="str">
        <f t="shared" si="407"/>
        <v>15.1853654847156-183.13901778817i</v>
      </c>
      <c r="K1396" s="57" t="str">
        <f t="shared" si="408"/>
        <v>0.0723149016580737-0.0054347248474474i</v>
      </c>
      <c r="L1396" s="57" t="str">
        <f t="shared" si="409"/>
        <v>0.000125-2.97498138869413i</v>
      </c>
      <c r="M1396" s="57" t="str">
        <f t="shared" si="410"/>
        <v>0.0015-1.43413996427626i</v>
      </c>
      <c r="N1396" s="57">
        <f t="shared" si="411"/>
        <v>86.720860651287111</v>
      </c>
      <c r="O1396" s="57">
        <f t="shared" si="412"/>
        <v>60.918972655779775</v>
      </c>
      <c r="P1396" s="371">
        <f t="shared" si="413"/>
        <v>60.918972655779775</v>
      </c>
      <c r="Q1396" s="371">
        <f t="shared" si="414"/>
        <v>-93.279139348712889</v>
      </c>
      <c r="R1396" s="12">
        <f t="shared" si="415"/>
        <v>86.720860651287111</v>
      </c>
      <c r="S1396" s="57">
        <f t="shared" si="416"/>
        <v>0.16865635100799331</v>
      </c>
      <c r="T1396" s="12">
        <f t="shared" si="399"/>
        <v>60.918972655779775</v>
      </c>
    </row>
    <row r="1397" spans="1:20" x14ac:dyDescent="0.25">
      <c r="A1397" s="57">
        <f t="shared" si="400"/>
        <v>1063.7259632210873</v>
      </c>
      <c r="B1397" s="12">
        <f t="shared" si="417"/>
        <v>169.29724514182371</v>
      </c>
      <c r="C1397" s="57" t="str">
        <f t="shared" si="401"/>
        <v>-63.5808730410961-1105.53947203392i</v>
      </c>
      <c r="D1397" s="57" t="str">
        <f t="shared" si="402"/>
        <v>3.89999889677521-188.020423835429i</v>
      </c>
      <c r="E1397" s="57" t="str">
        <f t="shared" si="403"/>
        <v>162.397631157892-0.469462985058083i</v>
      </c>
      <c r="F1397" s="57" t="str">
        <f t="shared" si="404"/>
        <v>3.83983919916891-392.098560392312i</v>
      </c>
      <c r="G1397" s="57" t="str">
        <f t="shared" si="405"/>
        <v>0.999999833151658-0.000408470701724227i</v>
      </c>
      <c r="H1397" s="57" t="str">
        <f t="shared" si="406"/>
        <v>165.059290674742+12.112002765852i</v>
      </c>
      <c r="I1397" s="57" t="str">
        <f t="shared" si="407"/>
        <v>15.1853851380702-182.445233660567i</v>
      </c>
      <c r="K1397" s="57" t="str">
        <f t="shared" si="408"/>
        <v>0.0723117797951713-0.00545513901469346i</v>
      </c>
      <c r="L1397" s="57" t="str">
        <f t="shared" si="409"/>
        <v>0.000125-2.96371925552314i</v>
      </c>
      <c r="M1397" s="57" t="str">
        <f t="shared" si="410"/>
        <v>0.0015-1.42871086299687i</v>
      </c>
      <c r="N1397" s="57">
        <f t="shared" si="411"/>
        <v>86.70847819584155</v>
      </c>
      <c r="O1397" s="57">
        <f t="shared" si="412"/>
        <v>60.885825803102364</v>
      </c>
      <c r="P1397" s="371">
        <f t="shared" si="413"/>
        <v>60.885825803102364</v>
      </c>
      <c r="Q1397" s="371">
        <f t="shared" si="414"/>
        <v>-93.29152180415845</v>
      </c>
      <c r="R1397" s="12">
        <f t="shared" si="415"/>
        <v>86.70847819584155</v>
      </c>
      <c r="S1397" s="57">
        <f t="shared" si="416"/>
        <v>0.1692972451418237</v>
      </c>
      <c r="T1397" s="12">
        <f t="shared" si="399"/>
        <v>60.885825803102364</v>
      </c>
    </row>
    <row r="1398" spans="1:20" x14ac:dyDescent="0.25">
      <c r="A1398" s="57">
        <f t="shared" si="400"/>
        <v>1067.7681218813275</v>
      </c>
      <c r="B1398" s="12">
        <f t="shared" si="417"/>
        <v>169.94057467336265</v>
      </c>
      <c r="C1398" s="57" t="str">
        <f t="shared" si="401"/>
        <v>-63.5775876545883-1101.31462267615i</v>
      </c>
      <c r="D1398" s="57" t="str">
        <f t="shared" si="402"/>
        <v>3.89999888837477-187.308666696345i</v>
      </c>
      <c r="E1398" s="57" t="str">
        <f t="shared" si="403"/>
        <v>162.397087662048-0.471198580692925i</v>
      </c>
      <c r="F1398" s="57" t="str">
        <f t="shared" si="404"/>
        <v>3.83983919429058-390.614238229996i</v>
      </c>
      <c r="G1398" s="57" t="str">
        <f t="shared" si="405"/>
        <v>0.999999831881202-0.000410022889869863i</v>
      </c>
      <c r="H1398" s="57" t="str">
        <f t="shared" si="406"/>
        <v>165.059742247524+12.1580415401192i</v>
      </c>
      <c r="I1398" s="57" t="str">
        <f t="shared" si="407"/>
        <v>15.1854049411217-181.754074068568i</v>
      </c>
      <c r="K1398" s="57" t="str">
        <f t="shared" si="408"/>
        <v>0.0723086344362964-0.00547562805573355i</v>
      </c>
      <c r="L1398" s="57" t="str">
        <f t="shared" si="409"/>
        <v>0.000125-2.95249975644863i</v>
      </c>
      <c r="M1398" s="57" t="str">
        <f t="shared" si="410"/>
        <v>0.0015-1.4233023142029i</v>
      </c>
      <c r="N1398" s="57">
        <f t="shared" si="411"/>
        <v>86.696049577838451</v>
      </c>
      <c r="O1398" s="57">
        <f t="shared" si="412"/>
        <v>60.852677415808699</v>
      </c>
      <c r="P1398" s="371">
        <f t="shared" si="413"/>
        <v>60.852677415808699</v>
      </c>
      <c r="Q1398" s="371">
        <f t="shared" si="414"/>
        <v>-93.303950422161549</v>
      </c>
      <c r="R1398" s="12">
        <f t="shared" si="415"/>
        <v>86.696049577838451</v>
      </c>
      <c r="S1398" s="57">
        <f t="shared" si="416"/>
        <v>0.16994057467336265</v>
      </c>
      <c r="T1398" s="12">
        <f t="shared" si="399"/>
        <v>60.852677415808699</v>
      </c>
    </row>
    <row r="1399" spans="1:20" x14ac:dyDescent="0.25">
      <c r="A1399" s="57">
        <f t="shared" si="400"/>
        <v>1071.8256407444767</v>
      </c>
      <c r="B1399" s="12">
        <f t="shared" si="417"/>
        <v>170.58634885712144</v>
      </c>
      <c r="C1399" s="57" t="str">
        <f t="shared" si="401"/>
        <v>-63.5742775923809-1097.10562020587i</v>
      </c>
      <c r="D1399" s="57" t="str">
        <f t="shared" si="402"/>
        <v>3.89999887991035-186.599604055315i</v>
      </c>
      <c r="E1399" s="57" t="str">
        <f t="shared" si="403"/>
        <v>162.396540088918-0.472940223221886i</v>
      </c>
      <c r="F1399" s="57" t="str">
        <f t="shared" si="404"/>
        <v>3.83983918937506-389.135535184636i</v>
      </c>
      <c r="G1399" s="57" t="str">
        <f t="shared" si="405"/>
        <v>0.999999830601071-0.000411580976324491i</v>
      </c>
      <c r="H1399" s="57" t="str">
        <f t="shared" si="406"/>
        <v>165.060197260424+12.2042554123936i</v>
      </c>
      <c r="I1399" s="57" t="str">
        <f t="shared" si="407"/>
        <v>15.1854248950108-181.065529069611i</v>
      </c>
      <c r="K1399" s="57" t="str">
        <f t="shared" si="408"/>
        <v>0.0723054654067099-0.0054961922245903i</v>
      </c>
      <c r="L1399" s="57" t="str">
        <f t="shared" si="409"/>
        <v>0.000125-2.94132273007435i</v>
      </c>
      <c r="M1399" s="57" t="str">
        <f t="shared" si="410"/>
        <v>0.0015-1.41791424009055i</v>
      </c>
      <c r="N1399" s="57">
        <f t="shared" si="411"/>
        <v>86.683574631959559</v>
      </c>
      <c r="O1399" s="57">
        <f t="shared" si="412"/>
        <v>60.819527482384771</v>
      </c>
      <c r="P1399" s="371">
        <f t="shared" si="413"/>
        <v>60.819527482384771</v>
      </c>
      <c r="Q1399" s="371">
        <f t="shared" si="414"/>
        <v>-93.316425368040441</v>
      </c>
      <c r="R1399" s="12">
        <f t="shared" si="415"/>
        <v>86.683574631959559</v>
      </c>
      <c r="S1399" s="57">
        <f t="shared" si="416"/>
        <v>0.17058634885712143</v>
      </c>
      <c r="T1399" s="12">
        <f t="shared" si="399"/>
        <v>60.819527482384771</v>
      </c>
    </row>
    <row r="1400" spans="1:20" x14ac:dyDescent="0.25">
      <c r="A1400" s="57">
        <f t="shared" si="400"/>
        <v>1075.8985781793056</v>
      </c>
      <c r="B1400" s="12">
        <f t="shared" si="417"/>
        <v>171.23457698277849</v>
      </c>
      <c r="C1400" s="57" t="str">
        <f t="shared" si="401"/>
        <v>-63.5709426717429-1092.91240412158i</v>
      </c>
      <c r="D1400" s="57" t="str">
        <f t="shared" si="402"/>
        <v>3.8999988713815-185.893225712236i</v>
      </c>
      <c r="E1400" s="57" t="str">
        <f t="shared" si="403"/>
        <v>162.395988408385-0.474687929444643i</v>
      </c>
      <c r="F1400" s="57" t="str">
        <f t="shared" si="404"/>
        <v>3.83983918442214-387.662429984591i</v>
      </c>
      <c r="G1400" s="57" t="str">
        <f t="shared" si="405"/>
        <v>0.999999829311193-0.000413144983501617i</v>
      </c>
      <c r="H1400" s="57" t="str">
        <f t="shared" si="406"/>
        <v>165.060655739662+12.2506450497721i</v>
      </c>
      <c r="I1400" s="57" t="str">
        <f t="shared" si="407"/>
        <v>15.1854450008868-180.379588758739i</v>
      </c>
      <c r="K1400" s="57" t="str">
        <f t="shared" si="408"/>
        <v>0.0723022725304072-0.00551683177591068i</v>
      </c>
      <c r="L1400" s="57" t="str">
        <f t="shared" si="409"/>
        <v>0.000125-2.93018801561501i</v>
      </c>
      <c r="M1400" s="57" t="str">
        <f t="shared" si="410"/>
        <v>0.0015-1.41254656315058i</v>
      </c>
      <c r="N1400" s="57">
        <f t="shared" si="411"/>
        <v>86.671053192371943</v>
      </c>
      <c r="O1400" s="57">
        <f t="shared" si="412"/>
        <v>60.786375991232461</v>
      </c>
      <c r="P1400" s="371">
        <f t="shared" si="413"/>
        <v>60.786375991232461</v>
      </c>
      <c r="Q1400" s="371">
        <f t="shared" si="414"/>
        <v>-93.328946807628057</v>
      </c>
      <c r="R1400" s="12">
        <f t="shared" si="415"/>
        <v>86.671053192371943</v>
      </c>
      <c r="S1400" s="57">
        <f t="shared" si="416"/>
        <v>0.1712345769827785</v>
      </c>
      <c r="T1400" s="12">
        <f t="shared" si="399"/>
        <v>60.786375991232461</v>
      </c>
    </row>
    <row r="1401" spans="1:20" x14ac:dyDescent="0.25">
      <c r="A1401" s="57">
        <f t="shared" si="400"/>
        <v>1079.9869927763868</v>
      </c>
      <c r="B1401" s="12">
        <f t="shared" si="417"/>
        <v>171.88526837531305</v>
      </c>
      <c r="C1401" s="57" t="str">
        <f t="shared" si="401"/>
        <v>-63.5675827086214-1088.73491414932i</v>
      </c>
      <c r="D1401" s="57" t="str">
        <f t="shared" si="402"/>
        <v>3.89999886278771-185.189521505618i</v>
      </c>
      <c r="E1401" s="57" t="str">
        <f t="shared" si="403"/>
        <v>162.39543259011-0.476441716155388i</v>
      </c>
      <c r="F1401" s="57" t="str">
        <f t="shared" si="404"/>
        <v>3.83983917943152-386.19490143875i</v>
      </c>
      <c r="G1401" s="57" t="str">
        <f t="shared" si="405"/>
        <v>0.999999828011494-0.000414714933899919i</v>
      </c>
      <c r="H1401" s="57" t="str">
        <f t="shared" si="406"/>
        <v>165.061117711655+12.2972111219065i</v>
      </c>
      <c r="I1401" s="57" t="str">
        <f t="shared" si="407"/>
        <v>15.1854652599076-179.696243268466i</v>
      </c>
      <c r="K1401" s="57" t="str">
        <f t="shared" si="408"/>
        <v>0.0722990556301075-0.00553754696496399i</v>
      </c>
      <c r="L1401" s="57" t="str">
        <f t="shared" si="409"/>
        <v>0.000125-2.91909545289402i</v>
      </c>
      <c r="M1401" s="57" t="str">
        <f t="shared" si="410"/>
        <v>0.0015-1.40719920616715i</v>
      </c>
      <c r="N1401" s="57">
        <f t="shared" si="411"/>
        <v>86.658485092727688</v>
      </c>
      <c r="O1401" s="57">
        <f t="shared" si="412"/>
        <v>60.753222930667405</v>
      </c>
      <c r="P1401" s="371">
        <f t="shared" si="413"/>
        <v>60.753222930667405</v>
      </c>
      <c r="Q1401" s="371">
        <f t="shared" si="414"/>
        <v>-93.341514907272312</v>
      </c>
      <c r="R1401" s="12">
        <f t="shared" si="415"/>
        <v>86.658485092727688</v>
      </c>
      <c r="S1401" s="57">
        <f t="shared" si="416"/>
        <v>0.17188526837531304</v>
      </c>
      <c r="T1401" s="12">
        <f t="shared" si="399"/>
        <v>60.753222930667405</v>
      </c>
    </row>
    <row r="1402" spans="1:20" x14ac:dyDescent="0.25">
      <c r="A1402" s="57">
        <f t="shared" si="400"/>
        <v>1084.0909433489371</v>
      </c>
      <c r="B1402" s="12">
        <f t="shared" si="417"/>
        <v>172.53843239513924</v>
      </c>
      <c r="C1402" s="57" t="str">
        <f t="shared" si="401"/>
        <v>-63.5641975176411-1084.57309024186i</v>
      </c>
      <c r="D1402" s="57" t="str">
        <f t="shared" si="402"/>
        <v>3.89999885412847-184.488481312439i</v>
      </c>
      <c r="E1402" s="57" t="str">
        <f t="shared" si="403"/>
        <v>162.394872603539-0.478201600142536i</v>
      </c>
      <c r="F1402" s="57" t="str">
        <f t="shared" si="404"/>
        <v>3.83983917440286-384.732928436221i</v>
      </c>
      <c r="G1402" s="57" t="str">
        <f t="shared" si="405"/>
        <v>0.999999826701898-0.000416290850103565i</v>
      </c>
      <c r="H1402" s="57" t="str">
        <f t="shared" si="406"/>
        <v>165.061583203028+12.3439543010135i</v>
      </c>
      <c r="I1402" s="57" t="str">
        <f t="shared" si="407"/>
        <v>15.1854856732404-179.015482768636i</v>
      </c>
      <c r="K1402" s="57" t="str">
        <f t="shared" si="408"/>
        <v>0.0722958145272428-0.00555833804764049i</v>
      </c>
      <c r="L1402" s="57" t="str">
        <f t="shared" si="409"/>
        <v>0.000125-2.90804488234112i</v>
      </c>
      <c r="M1402" s="57" t="str">
        <f t="shared" si="410"/>
        <v>0.0015-1.40187209221672i</v>
      </c>
      <c r="N1402" s="57">
        <f t="shared" si="411"/>
        <v>86.645870166163036</v>
      </c>
      <c r="O1402" s="57">
        <f t="shared" si="412"/>
        <v>60.72006828891881</v>
      </c>
      <c r="P1402" s="371">
        <f t="shared" si="413"/>
        <v>60.72006828891881</v>
      </c>
      <c r="Q1402" s="371">
        <f t="shared" si="414"/>
        <v>-93.354129833836964</v>
      </c>
      <c r="R1402" s="12">
        <f t="shared" si="415"/>
        <v>86.645870166163036</v>
      </c>
      <c r="S1402" s="57">
        <f t="shared" si="416"/>
        <v>0.17253843239513925</v>
      </c>
      <c r="T1402" s="12">
        <f t="shared" si="399"/>
        <v>60.72006828891881</v>
      </c>
    </row>
    <row r="1403" spans="1:20" x14ac:dyDescent="0.25">
      <c r="A1403" s="57">
        <f t="shared" si="400"/>
        <v>1088.2104889336633</v>
      </c>
      <c r="B1403" s="12">
        <f t="shared" si="417"/>
        <v>173.19407843824078</v>
      </c>
      <c r="C1403" s="57" t="str">
        <f t="shared" si="401"/>
        <v>-63.5607869120983-1080.42687257792i</v>
      </c>
      <c r="D1403" s="57" t="str">
        <f t="shared" si="402"/>
        <v>3.89999884540334-183.790095048001i</v>
      </c>
      <c r="E1403" s="57" t="str">
        <f t="shared" si="403"/>
        <v>162.394308417901-0.479967598188181i</v>
      </c>
      <c r="F1403" s="57" t="str">
        <f t="shared" si="404"/>
        <v>3.83983916933595-383.276489946034i</v>
      </c>
      <c r="G1403" s="57" t="str">
        <f t="shared" si="405"/>
        <v>0.99999982538233-0.000417872754782548i</v>
      </c>
      <c r="H1403" s="57" t="str">
        <f t="shared" si="406"/>
        <v>165.062052240602+12.3908752618837i</v>
      </c>
      <c r="I1403" s="57" t="str">
        <f t="shared" si="407"/>
        <v>15.1855062420607-178.337297466275i</v>
      </c>
      <c r="K1403" s="57" t="str">
        <f t="shared" si="408"/>
        <v>0.072292549041954-0.00557920528045012i</v>
      </c>
      <c r="L1403" s="57" t="str">
        <f t="shared" si="409"/>
        <v>0.000125-2.89703614499016i</v>
      </c>
      <c r="M1403" s="57" t="str">
        <f t="shared" si="410"/>
        <v>0.0015-1.39656514466699i</v>
      </c>
      <c r="N1403" s="57">
        <f t="shared" si="411"/>
        <v>86.633208245297809</v>
      </c>
      <c r="O1403" s="57">
        <f t="shared" si="412"/>
        <v>60.686912054129451</v>
      </c>
      <c r="P1403" s="371">
        <f t="shared" si="413"/>
        <v>60.686912054129451</v>
      </c>
      <c r="Q1403" s="371">
        <f t="shared" si="414"/>
        <v>-93.366791754702191</v>
      </c>
      <c r="R1403" s="12">
        <f t="shared" si="415"/>
        <v>86.633208245297809</v>
      </c>
      <c r="S1403" s="57">
        <f t="shared" si="416"/>
        <v>0.17319407843824078</v>
      </c>
      <c r="T1403" s="12">
        <f t="shared" si="399"/>
        <v>60.686912054129451</v>
      </c>
    </row>
    <row r="1404" spans="1:20" x14ac:dyDescent="0.25">
      <c r="A1404" s="57">
        <f t="shared" si="400"/>
        <v>1092.3456887916111</v>
      </c>
      <c r="B1404" s="12">
        <f t="shared" si="417"/>
        <v>173.8522159363061</v>
      </c>
      <c r="C1404" s="57" t="str">
        <f t="shared" si="401"/>
        <v>-63.5573507039467-1076.29620156121i</v>
      </c>
      <c r="D1404" s="57" t="str">
        <f t="shared" si="402"/>
        <v>3.89999883661172-183.094352665783i</v>
      </c>
      <c r="E1404" s="57" t="str">
        <f t="shared" si="403"/>
        <v>162.393740002204-0.481739727066565i</v>
      </c>
      <c r="F1404" s="57" t="str">
        <f t="shared" si="404"/>
        <v>3.83983916423046-381.825565016827i</v>
      </c>
      <c r="G1404" s="57" t="str">
        <f t="shared" si="405"/>
        <v>0.999999824052715-0.000419460670693i</v>
      </c>
      <c r="H1404" s="57" t="str">
        <f t="shared" si="406"/>
        <v>165.062524851408+12.4379746818932i</v>
      </c>
      <c r="I1404" s="57" t="str">
        <f t="shared" si="407"/>
        <v>15.1855269675533-177.661677605455i</v>
      </c>
      <c r="K1404" s="57" t="str">
        <f t="shared" si="408"/>
        <v>0.0722892589930771-0.00560014892052086i</v>
      </c>
      <c r="L1404" s="57" t="str">
        <f t="shared" si="409"/>
        <v>0.000125-2.88606908247675i</v>
      </c>
      <c r="M1404" s="57" t="str">
        <f t="shared" si="410"/>
        <v>0.0015-1.39127828717572i</v>
      </c>
      <c r="N1404" s="57">
        <f t="shared" si="411"/>
        <v>86.620499162234651</v>
      </c>
      <c r="O1404" s="57">
        <f t="shared" si="412"/>
        <v>60.653754214354151</v>
      </c>
      <c r="P1404" s="371">
        <f t="shared" si="413"/>
        <v>60.653754214354151</v>
      </c>
      <c r="Q1404" s="371">
        <f t="shared" si="414"/>
        <v>-93.379500837765349</v>
      </c>
      <c r="R1404" s="12">
        <f t="shared" si="415"/>
        <v>86.620499162234651</v>
      </c>
      <c r="S1404" s="57">
        <f t="shared" si="416"/>
        <v>0.17385221593630609</v>
      </c>
      <c r="T1404" s="12">
        <f t="shared" si="399"/>
        <v>60.653754214354151</v>
      </c>
    </row>
    <row r="1405" spans="1:20" x14ac:dyDescent="0.25">
      <c r="A1405" s="57">
        <f t="shared" si="400"/>
        <v>1096.4966024090193</v>
      </c>
      <c r="B1405" s="12">
        <f t="shared" si="417"/>
        <v>174.51285435686407</v>
      </c>
      <c r="C1405" s="57" t="str">
        <f t="shared" si="401"/>
        <v>-63.5538887037893-1072.18101781964i</v>
      </c>
      <c r="D1405" s="57" t="str">
        <f t="shared" si="402"/>
        <v>3.89999882775317-182.401244157296i</v>
      </c>
      <c r="E1405" s="57" t="str">
        <f t="shared" si="403"/>
        <v>162.393167325235-0.48351800354411i</v>
      </c>
      <c r="F1405" s="57" t="str">
        <f t="shared" si="404"/>
        <v>3.83983915908607-380.380132776561i</v>
      </c>
      <c r="G1405" s="57" t="str">
        <f t="shared" si="405"/>
        <v>0.999999822712975-0.000421054620677529i</v>
      </c>
      <c r="H1405" s="57" t="str">
        <f t="shared" si="406"/>
        <v>165.063001062682+12.4852532410121i</v>
      </c>
      <c r="I1405" s="57" t="str">
        <f t="shared" si="407"/>
        <v>15.1855478509119-176.988613467156i</v>
      </c>
      <c r="K1405" s="57" t="str">
        <f t="shared" si="408"/>
        <v>0.0722859441981374-0.005621169225597i</v>
      </c>
      <c r="L1405" s="57" t="str">
        <f t="shared" si="409"/>
        <v>0.000125-2.87514353703601i</v>
      </c>
      <c r="M1405" s="57" t="str">
        <f t="shared" si="410"/>
        <v>0.0015-1.3860114436897i</v>
      </c>
      <c r="N1405" s="57">
        <f t="shared" si="411"/>
        <v>86.607742748558579</v>
      </c>
      <c r="O1405" s="57">
        <f t="shared" si="412"/>
        <v>60.620594757559743</v>
      </c>
      <c r="P1405" s="371">
        <f t="shared" si="413"/>
        <v>60.620594757559743</v>
      </c>
      <c r="Q1405" s="371">
        <f t="shared" si="414"/>
        <v>-93.392257251441421</v>
      </c>
      <c r="R1405" s="12">
        <f t="shared" si="415"/>
        <v>86.607742748558579</v>
      </c>
      <c r="S1405" s="57">
        <f t="shared" si="416"/>
        <v>0.17451285435686406</v>
      </c>
      <c r="T1405" s="12">
        <f t="shared" si="399"/>
        <v>60.620594757559743</v>
      </c>
    </row>
    <row r="1406" spans="1:20" x14ac:dyDescent="0.25">
      <c r="A1406" s="57">
        <f t="shared" si="400"/>
        <v>1100.6632894981735</v>
      </c>
      <c r="B1406" s="12">
        <f t="shared" si="417"/>
        <v>175.17600320342015</v>
      </c>
      <c r="C1406" s="57" t="str">
        <f t="shared" si="401"/>
        <v>-63.5504007208747-1068.08126220449i</v>
      </c>
      <c r="D1406" s="57" t="str">
        <f t="shared" si="402"/>
        <v>3.89999881882719-181.710759551945i</v>
      </c>
      <c r="E1406" s="57" t="str">
        <f t="shared" si="403"/>
        <v>162.392590355558-0.485302444378121i</v>
      </c>
      <c r="F1406" s="57" t="str">
        <f t="shared" si="404"/>
        <v>3.83983915390252-378.94017243221i</v>
      </c>
      <c r="G1406" s="57" t="str">
        <f t="shared" si="405"/>
        <v>0.999999821363034-0.000422654627665545i</v>
      </c>
      <c r="H1406" s="57" t="str">
        <f t="shared" si="406"/>
        <v>165.063480901865+12.5327116218159i</v>
      </c>
      <c r="I1406" s="57" t="str">
        <f t="shared" si="407"/>
        <v>15.1855688933398-176.318095369119i</v>
      </c>
      <c r="K1406" s="57" t="str">
        <f t="shared" si="408"/>
        <v>0.0722826044733391-0.00564226645403779i</v>
      </c>
      <c r="L1406" s="57" t="str">
        <f t="shared" si="409"/>
        <v>0.000125-2.8642593515003i</v>
      </c>
      <c r="M1406" s="57" t="str">
        <f t="shared" si="410"/>
        <v>0.0015-1.38076453844361i</v>
      </c>
      <c r="N1406" s="57">
        <f t="shared" si="411"/>
        <v>86.594938835336137</v>
      </c>
      <c r="O1406" s="57">
        <f t="shared" si="412"/>
        <v>60.587433671624538</v>
      </c>
      <c r="P1406" s="371">
        <f t="shared" si="413"/>
        <v>60.587433671624538</v>
      </c>
      <c r="Q1406" s="371">
        <f t="shared" si="414"/>
        <v>-93.405061164663863</v>
      </c>
      <c r="R1406" s="12">
        <f t="shared" si="415"/>
        <v>86.594938835336137</v>
      </c>
      <c r="S1406" s="57">
        <f t="shared" si="416"/>
        <v>0.17517600320342014</v>
      </c>
      <c r="T1406" s="12">
        <f t="shared" si="399"/>
        <v>60.587433671624538</v>
      </c>
    </row>
    <row r="1407" spans="1:20" x14ac:dyDescent="0.25">
      <c r="A1407" s="57">
        <f t="shared" si="400"/>
        <v>1104.8458099982668</v>
      </c>
      <c r="B1407" s="12">
        <f t="shared" si="417"/>
        <v>175.84167201559316</v>
      </c>
      <c r="C1407" s="57" t="str">
        <f t="shared" si="401"/>
        <v>-63.5468865630775-1063.99687578946i</v>
      </c>
      <c r="D1407" s="57" t="str">
        <f t="shared" si="402"/>
        <v>3.89999880983319-181.022888916872i</v>
      </c>
      <c r="E1407" s="57" t="str">
        <f t="shared" si="403"/>
        <v>162.392009061514-0.487093066315948i</v>
      </c>
      <c r="F1407" s="57" t="str">
        <f t="shared" si="404"/>
        <v>3.83983914867947-377.505663269454i</v>
      </c>
      <c r="G1407" s="57" t="str">
        <f t="shared" si="405"/>
        <v>0.999999820002814-0.000424260714673585i</v>
      </c>
      <c r="H1407" s="57" t="str">
        <f t="shared" si="406"/>
        <v>165.063964396611+12.5803505094942i</v>
      </c>
      <c r="I1407" s="57" t="str">
        <f t="shared" si="407"/>
        <v>15.1855900960482-175.65011366571i</v>
      </c>
      <c r="K1407" s="57" t="str">
        <f t="shared" si="408"/>
        <v>0.0722792396335574-0.00566344086481551i</v>
      </c>
      <c r="L1407" s="57" t="str">
        <f t="shared" si="409"/>
        <v>0.000125-2.85341636929698i</v>
      </c>
      <c r="M1407" s="57" t="str">
        <f t="shared" si="410"/>
        <v>0.0015-1.37553749595897i</v>
      </c>
      <c r="N1407" s="57">
        <f t="shared" si="411"/>
        <v>86.582087253114949</v>
      </c>
      <c r="O1407" s="57">
        <f t="shared" si="412"/>
        <v>60.554270944336821</v>
      </c>
      <c r="P1407" s="371">
        <f t="shared" si="413"/>
        <v>60.554270944336821</v>
      </c>
      <c r="Q1407" s="371">
        <f t="shared" si="414"/>
        <v>-93.417912746885051</v>
      </c>
      <c r="R1407" s="12">
        <f t="shared" si="415"/>
        <v>86.582087253114949</v>
      </c>
      <c r="S1407" s="57">
        <f t="shared" si="416"/>
        <v>0.17584167201559317</v>
      </c>
      <c r="T1407" s="12">
        <f t="shared" si="399"/>
        <v>60.554270944336821</v>
      </c>
    </row>
    <row r="1408" spans="1:20" x14ac:dyDescent="0.25">
      <c r="A1408" s="57">
        <f t="shared" si="400"/>
        <v>1109.0442240762602</v>
      </c>
      <c r="B1408" s="12">
        <f t="shared" si="417"/>
        <v>176.50987036925241</v>
      </c>
      <c r="C1408" s="57" t="str">
        <f t="shared" si="401"/>
        <v>-63.5433460369023-1059.92779986999i</v>
      </c>
      <c r="D1408" s="57" t="str">
        <f t="shared" si="402"/>
        <v>3.89999880077076-180.337622356832i</v>
      </c>
      <c r="E1408" s="57" t="str">
        <f t="shared" si="403"/>
        <v>162.391423411217-0.488889886094352i</v>
      </c>
      <c r="F1408" s="57" t="str">
        <f t="shared" si="404"/>
        <v>3.83983914341668-376.076584652406i</v>
      </c>
      <c r="G1408" s="57" t="str">
        <f t="shared" si="405"/>
        <v>0.999999818632236-0.000425872904805654i</v>
      </c>
      <c r="H1408" s="57" t="str">
        <f t="shared" si="406"/>
        <v>165.064451574783+12.6281705918626i</v>
      </c>
      <c r="I1408" s="57" t="str">
        <f t="shared" si="407"/>
        <v>15.1856114602592-174.984658747788i</v>
      </c>
      <c r="K1408" s="57" t="str">
        <f t="shared" si="408"/>
        <v>0.0722758494923281-0.00568469271751401i</v>
      </c>
      <c r="L1408" s="57" t="str">
        <f t="shared" si="409"/>
        <v>0.000125-2.84261443444608i</v>
      </c>
      <c r="M1408" s="57" t="str">
        <f t="shared" si="410"/>
        <v>0.0015-1.37033024104301i</v>
      </c>
      <c r="N1408" s="57">
        <f t="shared" si="411"/>
        <v>86.569187831923031</v>
      </c>
      <c r="O1408" s="57">
        <f t="shared" si="412"/>
        <v>60.52110656339557</v>
      </c>
      <c r="P1408" s="371">
        <f t="shared" si="413"/>
        <v>60.52110656339557</v>
      </c>
      <c r="Q1408" s="371">
        <f t="shared" si="414"/>
        <v>-93.430812168076969</v>
      </c>
      <c r="R1408" s="12">
        <f t="shared" si="415"/>
        <v>86.569187831923031</v>
      </c>
      <c r="S1408" s="57">
        <f t="shared" si="416"/>
        <v>0.17650987036925242</v>
      </c>
      <c r="T1408" s="12">
        <f t="shared" si="399"/>
        <v>60.52110656339557</v>
      </c>
    </row>
    <row r="1409" spans="1:20" x14ac:dyDescent="0.25">
      <c r="A1409" s="57">
        <f t="shared" si="400"/>
        <v>1113.25859212775</v>
      </c>
      <c r="B1409" s="12">
        <f t="shared" si="417"/>
        <v>177.18060787665559</v>
      </c>
      <c r="C1409" s="57" t="str">
        <f t="shared" si="401"/>
        <v>-63.5397789474624-1055.87397596224i</v>
      </c>
      <c r="D1409" s="57" t="str">
        <f t="shared" si="402"/>
        <v>3.8999987916393-179.654950014032i</v>
      </c>
      <c r="E1409" s="57" t="str">
        <f t="shared" si="403"/>
        <v>162.390833372554-0.490692920438569i</v>
      </c>
      <c r="F1409" s="57" t="str">
        <f t="shared" si="404"/>
        <v>3.83983913811381-374.652916023285i</v>
      </c>
      <c r="G1409" s="57" t="str">
        <f t="shared" si="405"/>
        <v>0.999999817251222-0.000427491221253544i</v>
      </c>
      <c r="H1409" s="57" t="str">
        <f t="shared" si="406"/>
        <v>165.064942464456+12.6761725593715i</v>
      </c>
      <c r="I1409" s="57" t="str">
        <f t="shared" si="407"/>
        <v>15.1856329872031-174.321721042552i</v>
      </c>
      <c r="K1409" s="57" t="str">
        <f t="shared" si="408"/>
        <v>0.0722724338618394-0.00570602227232666i</v>
      </c>
      <c r="L1409" s="57" t="str">
        <f t="shared" si="409"/>
        <v>0.000125-2.83185339155817i</v>
      </c>
      <c r="M1409" s="57" t="str">
        <f t="shared" si="410"/>
        <v>0.0015-1.36514269878761i</v>
      </c>
      <c r="N1409" s="57">
        <f t="shared" si="411"/>
        <v>86.556240401268113</v>
      </c>
      <c r="O1409" s="57">
        <f t="shared" si="412"/>
        <v>60.487940516408294</v>
      </c>
      <c r="P1409" s="371">
        <f t="shared" si="413"/>
        <v>60.487940516408294</v>
      </c>
      <c r="Q1409" s="371">
        <f t="shared" si="414"/>
        <v>-93.443759598731887</v>
      </c>
      <c r="R1409" s="12">
        <f t="shared" si="415"/>
        <v>86.556240401268113</v>
      </c>
      <c r="S1409" s="57">
        <f t="shared" si="416"/>
        <v>0.1771806078766556</v>
      </c>
      <c r="T1409" s="12">
        <f t="shared" si="399"/>
        <v>60.487940516408294</v>
      </c>
    </row>
    <row r="1410" spans="1:20" x14ac:dyDescent="0.25">
      <c r="A1410" s="57">
        <f t="shared" si="400"/>
        <v>1117.4889747778354</v>
      </c>
      <c r="B1410" s="12">
        <f t="shared" si="417"/>
        <v>177.85389418658687</v>
      </c>
      <c r="C1410" s="57" t="str">
        <f t="shared" si="401"/>
        <v>-63.5361850984802-1051.83534580243i</v>
      </c>
      <c r="D1410" s="57" t="str">
        <f t="shared" si="402"/>
        <v>3.89999878243829-178.974862068002i</v>
      </c>
      <c r="E1410" s="57" t="str">
        <f t="shared" si="403"/>
        <v>162.390238913187-0.492502186061358i</v>
      </c>
      <c r="F1410" s="57" t="str">
        <f t="shared" si="404"/>
        <v>3.83983913277055-373.23463690214i</v>
      </c>
      <c r="G1410" s="57" t="str">
        <f t="shared" si="405"/>
        <v>0.999999815859693-0.00042911568729718i</v>
      </c>
      <c r="H1410" s="57" t="str">
        <f t="shared" si="406"/>
        <v>165.065437093922+12.724357105117i</v>
      </c>
      <c r="I1410" s="57" t="str">
        <f t="shared" si="407"/>
        <v>15.1856546781197-173.661291013418i</v>
      </c>
      <c r="K1410" s="57" t="str">
        <f t="shared" si="408"/>
        <v>0.0722689925529225-0.00572742979005476i</v>
      </c>
      <c r="L1410" s="57" t="str">
        <f t="shared" si="409"/>
        <v>0.000125-2.821133085832i</v>
      </c>
      <c r="M1410" s="57" t="str">
        <f t="shared" si="410"/>
        <v>0.0015-1.35997479456825i</v>
      </c>
      <c r="N1410" s="57">
        <f t="shared" si="411"/>
        <v>86.543244790137237</v>
      </c>
      <c r="O1410" s="57">
        <f t="shared" si="412"/>
        <v>60.454772790891873</v>
      </c>
      <c r="P1410" s="371">
        <f t="shared" si="413"/>
        <v>60.454772790891873</v>
      </c>
      <c r="Q1410" s="371">
        <f t="shared" si="414"/>
        <v>-93.456755209862763</v>
      </c>
      <c r="R1410" s="12">
        <f t="shared" si="415"/>
        <v>86.543244790137237</v>
      </c>
      <c r="S1410" s="57">
        <f t="shared" si="416"/>
        <v>0.17785389418658687</v>
      </c>
      <c r="T1410" s="12">
        <f t="shared" si="399"/>
        <v>60.454772790891873</v>
      </c>
    </row>
    <row r="1411" spans="1:20" x14ac:dyDescent="0.25">
      <c r="A1411" s="57">
        <f t="shared" si="400"/>
        <v>1121.7354328819913</v>
      </c>
      <c r="B1411" s="12">
        <f t="shared" si="417"/>
        <v>178.52973898449591</v>
      </c>
      <c r="C1411" s="57" t="str">
        <f t="shared" si="401"/>
        <v>-63.5325642922664-1047.81185134586i</v>
      </c>
      <c r="D1411" s="57" t="str">
        <f t="shared" si="402"/>
        <v>3.89999877316726-178.297348735451i</v>
      </c>
      <c r="E1411" s="57" t="str">
        <f t="shared" si="403"/>
        <v>162.38964000054-0.494317699662121i</v>
      </c>
      <c r="F1411" s="57" t="str">
        <f t="shared" si="404"/>
        <v>3.8398391273866-371.821726886554i</v>
      </c>
      <c r="G1411" s="57" t="str">
        <f t="shared" si="405"/>
        <v>0.999999814457568-0.000430746326304949i</v>
      </c>
      <c r="H1411" s="57" t="str">
        <f t="shared" si="406"/>
        <v>165.065935491687+12.7727249248511i</v>
      </c>
      <c r="I1411" s="57" t="str">
        <f t="shared" si="407"/>
        <v>15.1856765342588-173.003359159877i</v>
      </c>
      <c r="K1411" s="57" t="str">
        <f t="shared" si="408"/>
        <v>0.0722655253750411-0.00574891553210526i</v>
      </c>
      <c r="L1411" s="57" t="str">
        <f t="shared" si="409"/>
        <v>0.000125-2.8104533630524i</v>
      </c>
      <c r="M1411" s="57" t="str">
        <f t="shared" si="410"/>
        <v>0.0015-1.35482645404289i</v>
      </c>
      <c r="N1411" s="57">
        <f t="shared" si="411"/>
        <v>86.530200826996293</v>
      </c>
      <c r="O1411" s="57">
        <f t="shared" si="412"/>
        <v>60.421603374270624</v>
      </c>
      <c r="P1411" s="371">
        <f t="shared" si="413"/>
        <v>60.421603374270624</v>
      </c>
      <c r="Q1411" s="371">
        <f t="shared" si="414"/>
        <v>-93.469799173003707</v>
      </c>
      <c r="R1411" s="12">
        <f t="shared" si="415"/>
        <v>86.530200826996293</v>
      </c>
      <c r="S1411" s="57">
        <f t="shared" si="416"/>
        <v>0.17852973898449589</v>
      </c>
      <c r="T1411" s="12">
        <f t="shared" si="399"/>
        <v>60.421603374270624</v>
      </c>
    </row>
    <row r="1412" spans="1:20" x14ac:dyDescent="0.25">
      <c r="A1412" s="57">
        <f t="shared" si="400"/>
        <v>1125.9980275269429</v>
      </c>
      <c r="B1412" s="12">
        <f t="shared" si="417"/>
        <v>179.208151992637</v>
      </c>
      <c r="C1412" s="57" t="str">
        <f t="shared" si="401"/>
        <v>-63.5289163297272-1043.8034347662i</v>
      </c>
      <c r="D1412" s="57" t="str">
        <f t="shared" si="402"/>
        <v>3.89999876382564-177.622400270119i</v>
      </c>
      <c r="E1412" s="57" t="str">
        <f t="shared" si="403"/>
        <v>162.389036601814-0.496139477926253i</v>
      </c>
      <c r="F1412" s="57" t="str">
        <f t="shared" si="404"/>
        <v>3.83983912196169-370.414165651337i</v>
      </c>
      <c r="G1412" s="57" t="str">
        <f t="shared" si="405"/>
        <v>0.999999813044767-0.000432383161734036i</v>
      </c>
      <c r="H1412" s="57" t="str">
        <f t="shared" si="406"/>
        <v>165.066437686472+12.8212767169921i</v>
      </c>
      <c r="I1412" s="57" t="str">
        <f t="shared" si="407"/>
        <v>15.1856985568791-172.347916017349i</v>
      </c>
      <c r="K1412" s="57" t="str">
        <f t="shared" si="408"/>
        <v>0.0722620321362859-0.00577047976048968i</v>
      </c>
      <c r="L1412" s="57" t="str">
        <f t="shared" si="409"/>
        <v>0.000125-2.79981406958797i</v>
      </c>
      <c r="M1412" s="57" t="str">
        <f t="shared" si="410"/>
        <v>0.0015-1.34969760315092i</v>
      </c>
      <c r="N1412" s="57">
        <f t="shared" si="411"/>
        <v>86.517108339788948</v>
      </c>
      <c r="O1412" s="57">
        <f t="shared" si="412"/>
        <v>60.388432253876658</v>
      </c>
      <c r="P1412" s="371">
        <f t="shared" si="413"/>
        <v>60.388432253876658</v>
      </c>
      <c r="Q1412" s="371">
        <f t="shared" si="414"/>
        <v>-93.482891660211052</v>
      </c>
      <c r="R1412" s="12">
        <f t="shared" si="415"/>
        <v>86.517108339788948</v>
      </c>
      <c r="S1412" s="57">
        <f t="shared" si="416"/>
        <v>0.17920815199263701</v>
      </c>
      <c r="T1412" s="12">
        <f t="shared" si="399"/>
        <v>60.388432253876658</v>
      </c>
    </row>
    <row r="1413" spans="1:20" x14ac:dyDescent="0.25">
      <c r="A1413" s="57">
        <f t="shared" si="400"/>
        <v>1130.2768200315454</v>
      </c>
      <c r="B1413" s="12">
        <f t="shared" si="417"/>
        <v>179.88914297020904</v>
      </c>
      <c r="C1413" s="57" t="str">
        <f t="shared" si="401"/>
        <v>-63.5252410103366-1039.81003845455i</v>
      </c>
      <c r="D1413" s="57" t="str">
        <f t="shared" si="402"/>
        <v>3.89999875441283-176.950006962646i</v>
      </c>
      <c r="E1413" s="57" t="str">
        <f t="shared" si="403"/>
        <v>162.388428683971-0.497967537524018i</v>
      </c>
      <c r="F1413" s="57" t="str">
        <f t="shared" si="404"/>
        <v>3.83983911649542-369.011932948248i</v>
      </c>
      <c r="G1413" s="57" t="str">
        <f t="shared" si="405"/>
        <v>0.999999811621207-0.000434026217130764i</v>
      </c>
      <c r="H1413" s="57" t="str">
        <f t="shared" si="406"/>
        <v>165.066943707224+12.8700131826348i</v>
      </c>
      <c r="I1413" s="57" t="str">
        <f t="shared" si="407"/>
        <v>15.1857207472491-171.694952157062i</v>
      </c>
      <c r="K1413" s="57" t="str">
        <f t="shared" si="408"/>
        <v>0.0722585126433594-0.00579212273782096i</v>
      </c>
      <c r="L1413" s="57" t="str">
        <f t="shared" si="409"/>
        <v>0.000125-2.78921505238889i</v>
      </c>
      <c r="M1413" s="57" t="str">
        <f t="shared" si="410"/>
        <v>0.0015-1.34458816811209i</v>
      </c>
      <c r="N1413" s="57">
        <f t="shared" si="411"/>
        <v>86.503967155936721</v>
      </c>
      <c r="O1413" s="57">
        <f t="shared" si="412"/>
        <v>60.355259416948314</v>
      </c>
      <c r="P1413" s="371">
        <f t="shared" si="413"/>
        <v>60.355259416948314</v>
      </c>
      <c r="Q1413" s="371">
        <f t="shared" si="414"/>
        <v>-93.496032844063279</v>
      </c>
      <c r="R1413" s="12">
        <f t="shared" si="415"/>
        <v>86.503967155936721</v>
      </c>
      <c r="S1413" s="57">
        <f t="shared" si="416"/>
        <v>0.17988914297020903</v>
      </c>
      <c r="T1413" s="12">
        <f t="shared" si="399"/>
        <v>60.355259416948314</v>
      </c>
    </row>
    <row r="1414" spans="1:20" x14ac:dyDescent="0.25">
      <c r="A1414" s="57">
        <f t="shared" si="400"/>
        <v>1134.5718719476654</v>
      </c>
      <c r="B1414" s="12">
        <f t="shared" si="417"/>
        <v>180.57272171349584</v>
      </c>
      <c r="C1414" s="57" t="str">
        <f t="shared" si="401"/>
        <v>-63.5215381321438-1035.83160501876i</v>
      </c>
      <c r="D1414" s="57" t="str">
        <f t="shared" si="402"/>
        <v>3.89999874492839-176.28015914043i</v>
      </c>
      <c r="E1414" s="57" t="str">
        <f t="shared" si="403"/>
        <v>162.387816213742-0.499801895109704i</v>
      </c>
      <c r="F1414" s="57" t="str">
        <f t="shared" si="404"/>
        <v>3.83983911098758-367.615008605702i</v>
      </c>
      <c r="G1414" s="57" t="str">
        <f t="shared" si="405"/>
        <v>0.999999810186809-0.000435675516130928i</v>
      </c>
      <c r="H1414" s="57" t="str">
        <f t="shared" si="406"/>
        <v>165.067453583103+12.9189350255614i</v>
      </c>
      <c r="I1414" s="57" t="str">
        <f t="shared" si="407"/>
        <v>15.1857431066474-171.044458185907i</v>
      </c>
      <c r="K1414" s="57" t="str">
        <f t="shared" si="408"/>
        <v>0.0722549667015728-0.00581384472731257i</v>
      </c>
      <c r="L1414" s="57" t="str">
        <f t="shared" si="409"/>
        <v>0.000125-2.77865615898475i</v>
      </c>
      <c r="M1414" s="57" t="str">
        <f t="shared" si="410"/>
        <v>0.0015-1.33949807542547i</v>
      </c>
      <c r="N1414" s="57">
        <f t="shared" si="411"/>
        <v>86.490777102338015</v>
      </c>
      <c r="O1414" s="57">
        <f t="shared" si="412"/>
        <v>60.322084850630581</v>
      </c>
      <c r="P1414" s="371">
        <f t="shared" si="413"/>
        <v>60.322084850630581</v>
      </c>
      <c r="Q1414" s="371">
        <f t="shared" si="414"/>
        <v>-93.509222897661985</v>
      </c>
      <c r="R1414" s="12">
        <f t="shared" si="415"/>
        <v>86.490777102338015</v>
      </c>
      <c r="S1414" s="57">
        <f t="shared" si="416"/>
        <v>0.18057272171349584</v>
      </c>
      <c r="T1414" s="12">
        <f t="shared" si="399"/>
        <v>60.322084850630581</v>
      </c>
    </row>
    <row r="1415" spans="1:20" x14ac:dyDescent="0.25">
      <c r="A1415" s="57">
        <f t="shared" si="400"/>
        <v>1138.8832450610664</v>
      </c>
      <c r="B1415" s="12">
        <f t="shared" si="417"/>
        <v>181.25889805600713</v>
      </c>
      <c r="C1415" s="57" t="str">
        <f t="shared" si="401"/>
        <v>-63.517807491749-1031.86807728244i</v>
      </c>
      <c r="D1415" s="57" t="str">
        <f t="shared" si="402"/>
        <v>3.89999873537172-175.612847167485i</v>
      </c>
      <c r="E1415" s="57" t="str">
        <f t="shared" si="403"/>
        <v>162.387199157618-0.501642567320634i</v>
      </c>
      <c r="F1415" s="57" t="str">
        <f t="shared" si="404"/>
        <v>3.83983910543779-366.223372528472i</v>
      </c>
      <c r="G1415" s="57" t="str">
        <f t="shared" si="405"/>
        <v>0.999999808741488-0.000437331082460142i</v>
      </c>
      <c r="H1415" s="57" t="str">
        <f t="shared" si="406"/>
        <v>165.067967343497+12.968042952251i</v>
      </c>
      <c r="I1415" s="57" t="str">
        <f t="shared" si="407"/>
        <v>15.1857656363617-170.396424746306i</v>
      </c>
      <c r="K1415" s="57" t="str">
        <f t="shared" si="408"/>
        <v>0.0722513941148312-0.00583564599277551i</v>
      </c>
      <c r="L1415" s="57" t="str">
        <f t="shared" si="409"/>
        <v>0.000125-2.76813723748232i</v>
      </c>
      <c r="M1415" s="57" t="str">
        <f t="shared" si="410"/>
        <v>0.0015-1.33442725186837i</v>
      </c>
      <c r="N1415" s="57">
        <f t="shared" si="411"/>
        <v>86.477538005367876</v>
      </c>
      <c r="O1415" s="57">
        <f t="shared" si="412"/>
        <v>60.2889085419731</v>
      </c>
      <c r="P1415" s="371">
        <f t="shared" si="413"/>
        <v>60.2889085419731</v>
      </c>
      <c r="Q1415" s="371">
        <f t="shared" si="414"/>
        <v>-93.522461994632124</v>
      </c>
      <c r="R1415" s="12">
        <f t="shared" si="415"/>
        <v>86.477538005367876</v>
      </c>
      <c r="S1415" s="57">
        <f t="shared" si="416"/>
        <v>0.18125889805600712</v>
      </c>
      <c r="T1415" s="12">
        <f t="shared" si="399"/>
        <v>60.2889085419731</v>
      </c>
    </row>
    <row r="1416" spans="1:20" x14ac:dyDescent="0.25">
      <c r="A1416" s="57">
        <f t="shared" si="400"/>
        <v>1143.2110013922984</v>
      </c>
      <c r="B1416" s="12">
        <f t="shared" si="417"/>
        <v>181.94768186861995</v>
      </c>
      <c r="C1416" s="57" t="str">
        <f t="shared" si="401"/>
        <v>-63.5140488843037-1027.91939828432i</v>
      </c>
      <c r="D1416" s="57" t="str">
        <f t="shared" si="402"/>
        <v>3.89999872574231-174.948061444305i</v>
      </c>
      <c r="E1416" s="57" t="str">
        <f t="shared" si="403"/>
        <v>162.386577481855-0.503489570776351i</v>
      </c>
      <c r="F1416" s="57" t="str">
        <f t="shared" si="404"/>
        <v>3.83983909984572-364.837004697407i</v>
      </c>
      <c r="G1416" s="57" t="str">
        <f t="shared" si="405"/>
        <v>0.999999807285162-0.000438992939934173i</v>
      </c>
      <c r="H1416" s="57" t="str">
        <f t="shared" si="406"/>
        <v>165.068485018016+13.0173376718912i</v>
      </c>
      <c r="I1416" s="57" t="str">
        <f t="shared" si="407"/>
        <v>15.1857883376898-169.750842516076i</v>
      </c>
      <c r="K1416" s="57" t="str">
        <f t="shared" si="408"/>
        <v>0.0722477946856277-0.0058575267986167i</v>
      </c>
      <c r="L1416" s="57" t="str">
        <f t="shared" si="409"/>
        <v>0.000125-2.75765813656337i</v>
      </c>
      <c r="M1416" s="57" t="str">
        <f t="shared" si="410"/>
        <v>0.0015-1.32937562449529i</v>
      </c>
      <c r="N1416" s="57">
        <f t="shared" si="411"/>
        <v>86.464249690877438</v>
      </c>
      <c r="O1416" s="57">
        <f t="shared" si="412"/>
        <v>60.255730477930918</v>
      </c>
      <c r="P1416" s="371">
        <f t="shared" si="413"/>
        <v>60.255730477930918</v>
      </c>
      <c r="Q1416" s="371">
        <f t="shared" si="414"/>
        <v>-93.535750309122562</v>
      </c>
      <c r="R1416" s="12">
        <f t="shared" si="415"/>
        <v>86.464249690877438</v>
      </c>
      <c r="S1416" s="57">
        <f t="shared" si="416"/>
        <v>0.18194768186861995</v>
      </c>
      <c r="T1416" s="12">
        <f t="shared" si="399"/>
        <v>60.255730477930918</v>
      </c>
    </row>
    <row r="1417" spans="1:20" x14ac:dyDescent="0.25">
      <c r="A1417" s="57">
        <f t="shared" si="400"/>
        <v>1147.5552031975892</v>
      </c>
      <c r="B1417" s="12">
        <f t="shared" si="417"/>
        <v>182.63908305972072</v>
      </c>
      <c r="C1417" s="57" t="str">
        <f t="shared" si="401"/>
        <v>-63.510262103496-1023.98551127727i</v>
      </c>
      <c r="D1417" s="57" t="str">
        <f t="shared" si="402"/>
        <v>3.89999871603955-174.285792407722i</v>
      </c>
      <c r="E1417" s="57" t="str">
        <f t="shared" si="403"/>
        <v>162.38595115247-0.505342922077505i</v>
      </c>
      <c r="F1417" s="57" t="str">
        <f t="shared" si="404"/>
        <v>3.83983909421109-363.455885169139i</v>
      </c>
      <c r="G1417" s="57" t="str">
        <f t="shared" si="405"/>
        <v>0.999999805817746-0.000440661112459289i</v>
      </c>
      <c r="H1417" s="57" t="str">
        <f t="shared" si="406"/>
        <v>165.069006636497+13.0668198963882i</v>
      </c>
      <c r="I1417" s="57" t="str">
        <f t="shared" si="407"/>
        <v>15.1858112119395-169.107702208295i</v>
      </c>
      <c r="K1417" s="57" t="str">
        <f t="shared" si="408"/>
        <v>0.072244168215031-0.00587948740983657i</v>
      </c>
      <c r="L1417" s="57" t="str">
        <f t="shared" si="409"/>
        <v>0.000125-2.74721870548254i</v>
      </c>
      <c r="M1417" s="57" t="str">
        <f t="shared" si="410"/>
        <v>0.0015-1.32434312063687i</v>
      </c>
      <c r="N1417" s="57">
        <f t="shared" si="411"/>
        <v>86.450911984193311</v>
      </c>
      <c r="O1417" s="57">
        <f t="shared" si="412"/>
        <v>60.222550645362396</v>
      </c>
      <c r="P1417" s="371">
        <f t="shared" si="413"/>
        <v>60.222550645362396</v>
      </c>
      <c r="Q1417" s="371">
        <f t="shared" si="414"/>
        <v>-93.549088015806689</v>
      </c>
      <c r="R1417" s="12">
        <f t="shared" si="415"/>
        <v>86.450911984193311</v>
      </c>
      <c r="S1417" s="57">
        <f t="shared" si="416"/>
        <v>0.18263908305972071</v>
      </c>
      <c r="T1417" s="12">
        <f t="shared" si="399"/>
        <v>60.222550645362396</v>
      </c>
    </row>
    <row r="1418" spans="1:20" x14ac:dyDescent="0.25">
      <c r="A1418" s="57">
        <f t="shared" si="400"/>
        <v>1151.91591296974</v>
      </c>
      <c r="B1418" s="12">
        <f t="shared" si="417"/>
        <v>183.33311157534766</v>
      </c>
      <c r="C1418" s="57" t="str">
        <f t="shared" si="401"/>
        <v>-63.5064469415463-1020.06635972763i</v>
      </c>
      <c r="D1418" s="57" t="str">
        <f t="shared" si="402"/>
        <v>3.89999870626291-173.626030530775i</v>
      </c>
      <c r="E1418" s="57" t="str">
        <f t="shared" si="403"/>
        <v>162.385320135237-0.507202637805085i</v>
      </c>
      <c r="F1418" s="57" t="str">
        <f t="shared" si="404"/>
        <v>3.83983908853354-362.0799940758i</v>
      </c>
      <c r="G1418" s="57" t="str">
        <f t="shared" si="405"/>
        <v>0.999999804339157-0.000442335624032602i</v>
      </c>
      <c r="H1418" s="57" t="str">
        <f t="shared" si="406"/>
        <v>165.069532229003+13.1164903403773i</v>
      </c>
      <c r="I1418" s="57" t="str">
        <f t="shared" si="407"/>
        <v>15.1858342604284-168.466994571168i</v>
      </c>
      <c r="K1418" s="57" t="str">
        <f t="shared" si="408"/>
        <v>0.0722405145026797-0.00590152809202709i</v>
      </c>
      <c r="L1418" s="57" t="str">
        <f t="shared" si="409"/>
        <v>0.000125-2.73681879406509i</v>
      </c>
      <c r="M1418" s="57" t="str">
        <f t="shared" si="410"/>
        <v>0.0015-1.31932966789886i</v>
      </c>
      <c r="N1418" s="57">
        <f t="shared" si="411"/>
        <v>86.437524710117202</v>
      </c>
      <c r="O1418" s="57">
        <f t="shared" si="412"/>
        <v>60.189369031029756</v>
      </c>
      <c r="P1418" s="371">
        <f t="shared" si="413"/>
        <v>60.189369031029756</v>
      </c>
      <c r="Q1418" s="371">
        <f t="shared" si="414"/>
        <v>-93.562475289882798</v>
      </c>
      <c r="R1418" s="12">
        <f t="shared" si="415"/>
        <v>86.437524710117202</v>
      </c>
      <c r="S1418" s="57">
        <f t="shared" si="416"/>
        <v>0.18333311157534765</v>
      </c>
      <c r="T1418" s="12">
        <f t="shared" si="399"/>
        <v>60.189369031029756</v>
      </c>
    </row>
    <row r="1419" spans="1:20" x14ac:dyDescent="0.25">
      <c r="A1419" s="57">
        <f t="shared" si="400"/>
        <v>1156.2931934390253</v>
      </c>
      <c r="B1419" s="12">
        <f t="shared" si="417"/>
        <v>184.02977739933399</v>
      </c>
      <c r="C1419" s="57" t="str">
        <f t="shared" si="401"/>
        <v>-63.502603189191-1016.16188731432i</v>
      </c>
      <c r="D1419" s="57" t="str">
        <f t="shared" si="402"/>
        <v>3.89999869641182-172.968766322566i</v>
      </c>
      <c r="E1419" s="57" t="str">
        <f t="shared" si="403"/>
        <v>162.38468439569-0.509068734519413i</v>
      </c>
      <c r="F1419" s="57" t="str">
        <f t="shared" si="404"/>
        <v>3.83983908281274-360.709311624732i</v>
      </c>
      <c r="G1419" s="57" t="str">
        <f t="shared" si="405"/>
        <v>0.99999980284931-0.00044401649874241i</v>
      </c>
      <c r="H1419" s="57" t="str">
        <f t="shared" si="406"/>
        <v>165.070061825828+13.1663497212337i</v>
      </c>
      <c r="I1419" s="57" t="str">
        <f t="shared" si="407"/>
        <v>15.1858574844842-167.828710387895i</v>
      </c>
      <c r="K1419" s="57" t="str">
        <f t="shared" si="408"/>
        <v>0.0722368333467677-0.00592364911136897i</v>
      </c>
      <c r="L1419" s="57" t="str">
        <f t="shared" si="409"/>
        <v>0.000125-2.72645825270481i</v>
      </c>
      <c r="M1419" s="57" t="str">
        <f t="shared" si="410"/>
        <v>0.0015-1.31433519416104i</v>
      </c>
      <c r="N1419" s="57">
        <f t="shared" si="411"/>
        <v>86.424087692925497</v>
      </c>
      <c r="O1419" s="57">
        <f t="shared" si="412"/>
        <v>60.156185621597615</v>
      </c>
      <c r="P1419" s="371">
        <f t="shared" si="413"/>
        <v>60.156185621597615</v>
      </c>
      <c r="Q1419" s="371">
        <f t="shared" si="414"/>
        <v>-93.575912307074503</v>
      </c>
      <c r="R1419" s="12">
        <f t="shared" si="415"/>
        <v>86.424087692925497</v>
      </c>
      <c r="S1419" s="57">
        <f t="shared" si="416"/>
        <v>0.18402977739933399</v>
      </c>
      <c r="T1419" s="12">
        <f t="shared" si="399"/>
        <v>60.156185621597615</v>
      </c>
    </row>
    <row r="1420" spans="1:20" x14ac:dyDescent="0.25">
      <c r="A1420" s="57">
        <f t="shared" si="400"/>
        <v>1160.6871075740935</v>
      </c>
      <c r="B1420" s="12">
        <f t="shared" si="417"/>
        <v>184.72909055345147</v>
      </c>
      <c r="C1420" s="57" t="str">
        <f t="shared" si="401"/>
        <v>-63.4987306356748-1012.27203792808i</v>
      </c>
      <c r="D1420" s="57" t="str">
        <f t="shared" si="402"/>
        <v>3.89999868648576-172.313990328133i</v>
      </c>
      <c r="E1420" s="57" t="str">
        <f t="shared" si="403"/>
        <v>162.384043899115-0.510941228758823i</v>
      </c>
      <c r="F1420" s="57" t="str">
        <f t="shared" si="404"/>
        <v>3.83983907704845-359.343818098216i</v>
      </c>
      <c r="G1420" s="57" t="str">
        <f t="shared" si="405"/>
        <v>0.999999801348118-0.000445703760768544i</v>
      </c>
      <c r="H1420" s="57" t="str">
        <f t="shared" si="406"/>
        <v>165.070595457498+13.2163987590829i</v>
      </c>
      <c r="I1420" s="57" t="str">
        <f t="shared" si="407"/>
        <v>15.1858808854449-167.192840476545i</v>
      </c>
      <c r="K1420" s="57" t="str">
        <f t="shared" si="408"/>
        <v>0.0722331245440378-0.00594585073462954i</v>
      </c>
      <c r="L1420" s="57" t="str">
        <f t="shared" si="409"/>
        <v>0.000125-2.71613693236184i</v>
      </c>
      <c r="M1420" s="57" t="str">
        <f t="shared" si="410"/>
        <v>0.0015-1.30935962757626i</v>
      </c>
      <c r="N1420" s="57">
        <f t="shared" si="411"/>
        <v>86.410600756368936</v>
      </c>
      <c r="O1420" s="57">
        <f t="shared" si="412"/>
        <v>60.123000403632744</v>
      </c>
      <c r="P1420" s="371">
        <f t="shared" si="413"/>
        <v>60.123000403632744</v>
      </c>
      <c r="Q1420" s="371">
        <f t="shared" si="414"/>
        <v>-93.589399243631064</v>
      </c>
      <c r="R1420" s="12">
        <f t="shared" si="415"/>
        <v>86.410600756368936</v>
      </c>
      <c r="S1420" s="57">
        <f t="shared" si="416"/>
        <v>0.18472909055345146</v>
      </c>
      <c r="T1420" s="12">
        <f t="shared" si="399"/>
        <v>60.123000403632744</v>
      </c>
    </row>
    <row r="1421" spans="1:20" x14ac:dyDescent="0.25">
      <c r="A1421" s="57">
        <f t="shared" si="400"/>
        <v>1165.0977185828751</v>
      </c>
      <c r="B1421" s="12">
        <f t="shared" si="417"/>
        <v>185.43106109755459</v>
      </c>
      <c r="C1421" s="57" t="str">
        <f t="shared" si="401"/>
        <v>-63.4948290687495-1008.39675567063i</v>
      </c>
      <c r="D1421" s="57" t="str">
        <f t="shared" si="402"/>
        <v>3.89999867648406-171.661693128298i</v>
      </c>
      <c r="E1421" s="57" t="str">
        <f t="shared" si="403"/>
        <v>162.383398610559-0.512820137039461i</v>
      </c>
      <c r="F1421" s="57" t="str">
        <f t="shared" si="404"/>
        <v>3.83983907124019-357.983493853158i</v>
      </c>
      <c r="G1421" s="57" t="str">
        <f t="shared" si="405"/>
        <v>0.999999799835496-0.00044739743438272i</v>
      </c>
      <c r="H1421" s="57" t="str">
        <f t="shared" si="406"/>
        <v>165.071133154767+13.2666381768123i</v>
      </c>
      <c r="I1421" s="57" t="str">
        <f t="shared" si="407"/>
        <v>15.1859044646585-166.5593756899i</v>
      </c>
      <c r="K1421" s="57" t="str">
        <f t="shared" si="408"/>
        <v>0.0722293878897723-0.00596813322916078i</v>
      </c>
      <c r="L1421" s="57" t="str">
        <f t="shared" si="409"/>
        <v>0.000125-2.70585468456051i</v>
      </c>
      <c r="M1421" s="57" t="str">
        <f t="shared" si="410"/>
        <v>0.0015-1.30440289656929i</v>
      </c>
      <c r="N1421" s="57">
        <f t="shared" si="411"/>
        <v>86.397063723671579</v>
      </c>
      <c r="O1421" s="57">
        <f t="shared" si="412"/>
        <v>60.089813363602957</v>
      </c>
      <c r="P1421" s="371">
        <f t="shared" si="413"/>
        <v>60.089813363602957</v>
      </c>
      <c r="Q1421" s="371">
        <f t="shared" si="414"/>
        <v>-93.602936276328421</v>
      </c>
      <c r="R1421" s="12">
        <f t="shared" si="415"/>
        <v>86.397063723671579</v>
      </c>
      <c r="S1421" s="57">
        <f t="shared" si="416"/>
        <v>0.18543106109755458</v>
      </c>
      <c r="T1421" s="12">
        <f t="shared" si="399"/>
        <v>60.089813363602957</v>
      </c>
    </row>
    <row r="1422" spans="1:20" x14ac:dyDescent="0.25">
      <c r="A1422" s="57">
        <f t="shared" si="400"/>
        <v>1169.5250899134901</v>
      </c>
      <c r="B1422" s="12">
        <f t="shared" si="417"/>
        <v>186.13569912972531</v>
      </c>
      <c r="C1422" s="57" t="str">
        <f t="shared" si="401"/>
        <v>-63.4908982746445-1004.53598485391i</v>
      </c>
      <c r="D1422" s="57" t="str">
        <f t="shared" si="402"/>
        <v>3.89999866640624-171.011865339552i</v>
      </c>
      <c r="E1422" s="57" t="str">
        <f t="shared" si="403"/>
        <v>162.382748494816-0.514705475852826i</v>
      </c>
      <c r="F1422" s="57" t="str">
        <f t="shared" si="404"/>
        <v>3.83983906538773-356.628319320846i</v>
      </c>
      <c r="G1422" s="57" t="str">
        <f t="shared" si="405"/>
        <v>0.999999798311355-0.000449097543948887i</v>
      </c>
      <c r="H1422" s="57" t="str">
        <f t="shared" si="406"/>
        <v>165.071674948632+13.3170687000805i</v>
      </c>
      <c r="I1422" s="57" t="str">
        <f t="shared" si="407"/>
        <v>15.1859282234831-165.928306915362i</v>
      </c>
      <c r="K1422" s="57" t="str">
        <f t="shared" si="408"/>
        <v>0.0722256231777797-0.00599049686289575i</v>
      </c>
      <c r="L1422" s="57" t="str">
        <f t="shared" si="409"/>
        <v>0.000125-2.69561136138724i</v>
      </c>
      <c r="M1422" s="57" t="str">
        <f t="shared" si="410"/>
        <v>0.0015-1.29946492983592i</v>
      </c>
      <c r="N1422" s="57">
        <f t="shared" si="411"/>
        <v>86.38347641753154</v>
      </c>
      <c r="O1422" s="57">
        <f t="shared" si="412"/>
        <v>60.05662448787681</v>
      </c>
      <c r="P1422" s="371">
        <f t="shared" si="413"/>
        <v>60.05662448787681</v>
      </c>
      <c r="Q1422" s="371">
        <f t="shared" si="414"/>
        <v>-93.61652358246846</v>
      </c>
      <c r="R1422" s="12">
        <f t="shared" si="415"/>
        <v>86.38347641753154</v>
      </c>
      <c r="S1422" s="57">
        <f t="shared" si="416"/>
        <v>0.1861356991297253</v>
      </c>
      <c r="T1422" s="12">
        <f t="shared" si="399"/>
        <v>60.05662448787681</v>
      </c>
    </row>
    <row r="1423" spans="1:20" x14ac:dyDescent="0.25">
      <c r="A1423" s="57">
        <f t="shared" si="400"/>
        <v>1173.9692852551616</v>
      </c>
      <c r="B1423" s="12">
        <f t="shared" si="417"/>
        <v>186.84301478641828</v>
      </c>
      <c r="C1423" s="57" t="str">
        <f t="shared" si="401"/>
        <v>-63.4869380380792-1000.68966999926i</v>
      </c>
      <c r="D1423" s="57" t="str">
        <f t="shared" si="402"/>
        <v>3.89999865625168-170.364497613901i</v>
      </c>
      <c r="E1423" s="57" t="str">
        <f t="shared" si="403"/>
        <v>162.382093516432-0.516597261666601i</v>
      </c>
      <c r="F1423" s="57" t="str">
        <f t="shared" si="404"/>
        <v>3.83983905949073-355.278275006636i</v>
      </c>
      <c r="G1423" s="57" t="str">
        <f t="shared" si="405"/>
        <v>0.99999979677561-0.000450804113923572i</v>
      </c>
      <c r="H1423" s="57" t="str">
        <f t="shared" si="406"/>
        <v>165.072220870319+13.3676910573298i</v>
      </c>
      <c r="I1423" s="57" t="str">
        <f t="shared" si="407"/>
        <v>15.1859521632879-165.299625074785i</v>
      </c>
      <c r="K1423" s="57" t="str">
        <f t="shared" si="408"/>
        <v>0.0722218302003888-0.00601294190434729i</v>
      </c>
      <c r="L1423" s="57" t="str">
        <f t="shared" si="409"/>
        <v>0.000125-2.68540681548838i</v>
      </c>
      <c r="M1423" s="57" t="str">
        <f t="shared" si="410"/>
        <v>0.0015-1.29454565634182i</v>
      </c>
      <c r="N1423" s="57">
        <f t="shared" si="411"/>
        <v>86.36983866011937</v>
      </c>
      <c r="O1423" s="57">
        <f t="shared" si="412"/>
        <v>60.02343376272259</v>
      </c>
      <c r="P1423" s="371">
        <f t="shared" si="413"/>
        <v>60.02343376272259</v>
      </c>
      <c r="Q1423" s="371">
        <f t="shared" si="414"/>
        <v>-93.63016133988063</v>
      </c>
      <c r="R1423" s="12">
        <f t="shared" si="415"/>
        <v>86.36983866011937</v>
      </c>
      <c r="S1423" s="57">
        <f t="shared" si="416"/>
        <v>0.18684301478641829</v>
      </c>
      <c r="T1423" s="12">
        <f t="shared" si="399"/>
        <v>60.02343376272259</v>
      </c>
    </row>
    <row r="1424" spans="1:20" x14ac:dyDescent="0.25">
      <c r="A1424" s="57">
        <f t="shared" si="400"/>
        <v>1178.4303685391312</v>
      </c>
      <c r="B1424" s="12">
        <f t="shared" si="417"/>
        <v>187.55301824260667</v>
      </c>
      <c r="C1424" s="57" t="str">
        <f t="shared" si="401"/>
        <v>-63.4829481422381-996.857755836648i</v>
      </c>
      <c r="D1424" s="57" t="str">
        <f t="shared" si="402"/>
        <v>3.89999864601979-169.719580638743i</v>
      </c>
      <c r="E1424" s="57" t="str">
        <f t="shared" si="403"/>
        <v>162.381433639706-0.518495510922081i</v>
      </c>
      <c r="F1424" s="57" t="str">
        <f t="shared" si="404"/>
        <v>3.83983905354882-353.933341489687i</v>
      </c>
      <c r="G1424" s="57" t="str">
        <f t="shared" si="405"/>
        <v>0.99999979522817-0.000452517168856238i</v>
      </c>
      <c r="H1424" s="57" t="str">
        <f t="shared" si="406"/>
        <v>165.072770951296+13.4185059797957i</v>
      </c>
      <c r="I1424" s="57" t="str">
        <f t="shared" si="407"/>
        <v>15.1859762854517-164.673321124365i</v>
      </c>
      <c r="K1424" s="57" t="str">
        <f t="shared" si="408"/>
        <v>0.0722180087484361-0.00603546862260453i</v>
      </c>
      <c r="L1424" s="57" t="str">
        <f t="shared" si="409"/>
        <v>0.000125-2.67524090006813i</v>
      </c>
      <c r="M1424" s="57" t="str">
        <f t="shared" si="410"/>
        <v>0.0015-1.28964500532159i</v>
      </c>
      <c r="N1424" s="57">
        <f t="shared" si="411"/>
        <v>86.356150273078427</v>
      </c>
      <c r="O1424" s="57">
        <f t="shared" si="412"/>
        <v>59.990241174307855</v>
      </c>
      <c r="P1424" s="371">
        <f t="shared" si="413"/>
        <v>59.990241174307855</v>
      </c>
      <c r="Q1424" s="371">
        <f t="shared" si="414"/>
        <v>-93.643849726921573</v>
      </c>
      <c r="R1424" s="12">
        <f t="shared" si="415"/>
        <v>86.356150273078427</v>
      </c>
      <c r="S1424" s="57">
        <f t="shared" si="416"/>
        <v>0.18755301824260667</v>
      </c>
      <c r="T1424" s="12">
        <f t="shared" si="399"/>
        <v>59.990241174307855</v>
      </c>
    </row>
    <row r="1425" spans="1:20" x14ac:dyDescent="0.25">
      <c r="A1425" s="57">
        <f t="shared" si="400"/>
        <v>1182.9084039395798</v>
      </c>
      <c r="B1425" s="12">
        <f t="shared" si="417"/>
        <v>188.26571971192857</v>
      </c>
      <c r="C1425" s="57" t="str">
        <f t="shared" si="401"/>
        <v>-63.4789283687619-993.04018730385i</v>
      </c>
      <c r="D1425" s="57" t="str">
        <f t="shared" si="402"/>
        <v>3.89999863570999-169.077105136731i</v>
      </c>
      <c r="E1425" s="57" t="str">
        <f t="shared" si="403"/>
        <v>162.380768828679-0.520400240033654i</v>
      </c>
      <c r="F1425" s="57" t="str">
        <f t="shared" si="404"/>
        <v>3.83983904756163-352.593499422679i</v>
      </c>
      <c r="G1425" s="57" t="str">
        <f t="shared" si="405"/>
        <v>0.999999793668947-0.000454236733389636i</v>
      </c>
      <c r="H1425" s="57" t="str">
        <f t="shared" si="406"/>
        <v>165.073325223271+13.4695142015182i</v>
      </c>
      <c r="I1425" s="57" t="str">
        <f t="shared" si="407"/>
        <v>15.1860005913638-164.049386054506i</v>
      </c>
      <c r="K1425" s="57" t="str">
        <f t="shared" si="408"/>
        <v>0.0722141586112566-0.00605807728733044i</v>
      </c>
      <c r="L1425" s="57" t="str">
        <f t="shared" si="409"/>
        <v>0.000125-2.66511346888635i</v>
      </c>
      <c r="M1425" s="57" t="str">
        <f t="shared" si="410"/>
        <v>0.0015-1.28476290627774i</v>
      </c>
      <c r="N1425" s="57">
        <f t="shared" si="411"/>
        <v>86.342411077524517</v>
      </c>
      <c r="O1425" s="57">
        <f t="shared" si="412"/>
        <v>59.95704670869835</v>
      </c>
      <c r="P1425" s="371">
        <f t="shared" si="413"/>
        <v>59.95704670869835</v>
      </c>
      <c r="Q1425" s="371">
        <f t="shared" si="414"/>
        <v>-93.657588922475483</v>
      </c>
      <c r="R1425" s="12">
        <f t="shared" si="415"/>
        <v>86.342411077524517</v>
      </c>
      <c r="S1425" s="57">
        <f t="shared" si="416"/>
        <v>0.18826571971192857</v>
      </c>
      <c r="T1425" s="12">
        <f t="shared" si="399"/>
        <v>59.95704670869835</v>
      </c>
    </row>
    <row r="1426" spans="1:20" x14ac:dyDescent="0.25">
      <c r="A1426" s="57">
        <f t="shared" si="400"/>
        <v>1187.4034558745502</v>
      </c>
      <c r="B1426" s="12">
        <f t="shared" si="417"/>
        <v>188.9811294468339</v>
      </c>
      <c r="C1426" s="57" t="str">
        <f t="shared" si="401"/>
        <v>-63.4748784977519-989.236909545755i</v>
      </c>
      <c r="D1426" s="57" t="str">
        <f t="shared" si="402"/>
        <v>3.89999862532169-168.43706186564i</v>
      </c>
      <c r="E1426" s="57" t="str">
        <f t="shared" si="403"/>
        <v>162.380099047148-0.522311465388344i</v>
      </c>
      <c r="F1426" s="57" t="str">
        <f t="shared" si="404"/>
        <v>3.8398390415289-351.258729531534i</v>
      </c>
      <c r="G1426" s="57" t="str">
        <f t="shared" si="405"/>
        <v>0.999999792097852-0.000455962832260155i</v>
      </c>
      <c r="H1426" s="57" t="str">
        <f t="shared" si="406"/>
        <v>165.073883718192+13.5207164593535i</v>
      </c>
      <c r="I1426" s="57" t="str">
        <f t="shared" si="407"/>
        <v>15.1860250824249-163.427810889684i</v>
      </c>
      <c r="K1426" s="57" t="str">
        <f t="shared" si="408"/>
        <v>0.0722102795766744-0.00608076816875948i</v>
      </c>
      <c r="L1426" s="57" t="str">
        <f t="shared" si="409"/>
        <v>0.000125-2.65502437625658i</v>
      </c>
      <c r="M1426" s="57" t="str">
        <f t="shared" si="410"/>
        <v>0.0015-1.27989928897962i</v>
      </c>
      <c r="N1426" s="57">
        <f t="shared" si="411"/>
        <v>86.328620894044903</v>
      </c>
      <c r="O1426" s="57">
        <f t="shared" si="412"/>
        <v>59.923850351858164</v>
      </c>
      <c r="P1426" s="371">
        <f t="shared" si="413"/>
        <v>59.923850351858164</v>
      </c>
      <c r="Q1426" s="371">
        <f t="shared" si="414"/>
        <v>-93.671379105955097</v>
      </c>
      <c r="R1426" s="12">
        <f t="shared" si="415"/>
        <v>86.328620894044903</v>
      </c>
      <c r="S1426" s="57">
        <f t="shared" si="416"/>
        <v>0.1889811294468339</v>
      </c>
      <c r="T1426" s="12">
        <f t="shared" si="399"/>
        <v>59.923850351858164</v>
      </c>
    </row>
    <row r="1427" spans="1:20" x14ac:dyDescent="0.25">
      <c r="A1427" s="57">
        <f t="shared" si="400"/>
        <v>1191.9155890068737</v>
      </c>
      <c r="B1427" s="12">
        <f t="shared" si="417"/>
        <v>189.69925773873189</v>
      </c>
      <c r="C1427" s="57" t="str">
        <f t="shared" si="401"/>
        <v>-63.4707983077385-985.447867913438i</v>
      </c>
      <c r="D1427" s="57" t="str">
        <f t="shared" si="402"/>
        <v>3.89999861485431-167.799441618233i</v>
      </c>
      <c r="E1427" s="57" t="str">
        <f t="shared" si="403"/>
        <v>162.379424258643-0.52422920334346i</v>
      </c>
      <c r="F1427" s="57" t="str">
        <f t="shared" si="404"/>
        <v>3.8398390354502-349.929012615141i</v>
      </c>
      <c r="G1427" s="57" t="str">
        <f t="shared" si="405"/>
        <v>0.999999790514794-0.000457695490298186i</v>
      </c>
      <c r="H1427" s="57" t="str">
        <f t="shared" si="406"/>
        <v>165.074446468253+13.5721134929842i</v>
      </c>
      <c r="I1427" s="57" t="str">
        <f t="shared" si="407"/>
        <v>15.186049760046-162.80858668833i</v>
      </c>
      <c r="K1427" s="57" t="str">
        <f t="shared" si="408"/>
        <v>0.0722063714309914-0.00610354153769439i</v>
      </c>
      <c r="L1427" s="57" t="str">
        <f t="shared" si="409"/>
        <v>0.000125-2.64497347704381i</v>
      </c>
      <c r="M1427" s="57" t="str">
        <f t="shared" si="410"/>
        <v>0.0015-1.27505408346246i</v>
      </c>
      <c r="N1427" s="57">
        <f t="shared" si="411"/>
        <v>86.314779542698844</v>
      </c>
      <c r="O1427" s="57">
        <f t="shared" si="412"/>
        <v>59.890652089647681</v>
      </c>
      <c r="P1427" s="371">
        <f t="shared" si="413"/>
        <v>59.890652089647681</v>
      </c>
      <c r="Q1427" s="371">
        <f t="shared" si="414"/>
        <v>-93.685220457301156</v>
      </c>
      <c r="R1427" s="12">
        <f t="shared" si="415"/>
        <v>86.314779542698844</v>
      </c>
      <c r="S1427" s="57">
        <f t="shared" si="416"/>
        <v>0.18969925773873189</v>
      </c>
      <c r="T1427" s="12">
        <f t="shared" si="399"/>
        <v>59.890652089647681</v>
      </c>
    </row>
    <row r="1428" spans="1:20" x14ac:dyDescent="0.25">
      <c r="A1428" s="57">
        <f t="shared" si="400"/>
        <v>1196.4448682450998</v>
      </c>
      <c r="B1428" s="12">
        <f t="shared" si="417"/>
        <v>190.42011491813906</v>
      </c>
      <c r="C1428" s="57" t="str">
        <f t="shared" si="401"/>
        <v>-63.4666875756859-981.673007963506i</v>
      </c>
      <c r="D1428" s="57" t="str">
        <f t="shared" si="402"/>
        <v>3.89999860430718-167.164235222127i</v>
      </c>
      <c r="E1428" s="57" t="str">
        <f t="shared" si="403"/>
        <v>162.378744426446-0.526153470226641i</v>
      </c>
      <c r="F1428" s="57" t="str">
        <f t="shared" si="404"/>
        <v>3.83983902932523-348.604329545072i</v>
      </c>
      <c r="G1428" s="57" t="str">
        <f t="shared" si="405"/>
        <v>0.999999788919682-0.000459434732428468i</v>
      </c>
      <c r="H1428" s="57" t="str">
        <f t="shared" si="406"/>
        <v>165.075013505893+13.6237060449302i</v>
      </c>
      <c r="I1428" s="57" t="str">
        <f t="shared" si="407"/>
        <v>15.1860746256485-162.191704542688i</v>
      </c>
      <c r="K1428" s="57" t="str">
        <f t="shared" si="408"/>
        <v>0.0722024339589777-0.0061263976655034i</v>
      </c>
      <c r="L1428" s="57" t="str">
        <f t="shared" si="409"/>
        <v>0.000125-2.63496062666249i</v>
      </c>
      <c r="M1428" s="57" t="str">
        <f t="shared" si="410"/>
        <v>0.0015-1.27022722002636i</v>
      </c>
      <c r="N1428" s="57">
        <f t="shared" si="411"/>
        <v>86.300886843016656</v>
      </c>
      <c r="O1428" s="57">
        <f t="shared" si="412"/>
        <v>59.857451907823972</v>
      </c>
      <c r="P1428" s="371">
        <f t="shared" si="413"/>
        <v>59.857451907823972</v>
      </c>
      <c r="Q1428" s="371">
        <f t="shared" si="414"/>
        <v>-93.699113156983344</v>
      </c>
      <c r="R1428" s="12">
        <f t="shared" si="415"/>
        <v>86.300886843016656</v>
      </c>
      <c r="S1428" s="57">
        <f t="shared" si="416"/>
        <v>0.19042011491813907</v>
      </c>
      <c r="T1428" s="12">
        <f t="shared" si="399"/>
        <v>59.857451907823972</v>
      </c>
    </row>
    <row r="1429" spans="1:20" x14ac:dyDescent="0.25">
      <c r="A1429" s="57">
        <f t="shared" si="400"/>
        <v>1200.991358744431</v>
      </c>
      <c r="B1429" s="12">
        <f t="shared" si="417"/>
        <v>191.14371135482799</v>
      </c>
      <c r="C1429" s="57" t="str">
        <f t="shared" si="401"/>
        <v>-63.4625460769745-977.912275457266i</v>
      </c>
      <c r="D1429" s="57" t="str">
        <f t="shared" si="402"/>
        <v>3.89999859367977-166.531433539666i</v>
      </c>
      <c r="E1429" s="57" t="str">
        <f t="shared" si="403"/>
        <v>162.378059513577-0.528084282333888i</v>
      </c>
      <c r="F1429" s="57" t="str">
        <f t="shared" si="404"/>
        <v>3.83983902315362-347.28466126532i</v>
      </c>
      <c r="G1429" s="57" t="str">
        <f t="shared" si="405"/>
        <v>0.999999787312424-0.000461180583670461i</v>
      </c>
      <c r="H1429" s="57" t="str">
        <f t="shared" si="406"/>
        <v>165.075584863799+13.6754948605605i</v>
      </c>
      <c r="I1429" s="57" t="str">
        <f t="shared" si="407"/>
        <v>15.186099680665-161.577155578699i</v>
      </c>
      <c r="K1429" s="57" t="str">
        <f t="shared" si="408"/>
        <v>0.072198466943861-0.0061493368241174i</v>
      </c>
      <c r="L1429" s="57" t="str">
        <f t="shared" si="409"/>
        <v>0.000125-2.62498568107442i</v>
      </c>
      <c r="M1429" s="57" t="str">
        <f t="shared" si="410"/>
        <v>0.0015-1.26541862923526i</v>
      </c>
      <c r="N1429" s="57">
        <f t="shared" si="411"/>
        <v>86.286942613999813</v>
      </c>
      <c r="O1429" s="57">
        <f t="shared" si="412"/>
        <v>59.824249792039538</v>
      </c>
      <c r="P1429" s="371">
        <f t="shared" si="413"/>
        <v>59.824249792039538</v>
      </c>
      <c r="Q1429" s="371">
        <f t="shared" si="414"/>
        <v>-93.713057386000187</v>
      </c>
      <c r="R1429" s="12">
        <f t="shared" si="415"/>
        <v>86.286942613999813</v>
      </c>
      <c r="S1429" s="57">
        <f t="shared" si="416"/>
        <v>0.19114371135482799</v>
      </c>
      <c r="T1429" s="12">
        <f t="shared" si="399"/>
        <v>59.824249792039538</v>
      </c>
    </row>
    <row r="1430" spans="1:20" x14ac:dyDescent="0.25">
      <c r="A1430" s="57">
        <f t="shared" si="400"/>
        <v>1205.5551259076599</v>
      </c>
      <c r="B1430" s="12">
        <f t="shared" si="417"/>
        <v>191.87005745797634</v>
      </c>
      <c r="C1430" s="57" t="str">
        <f t="shared" si="401"/>
        <v>-63.4583735853987-974.165616359972i</v>
      </c>
      <c r="D1430" s="57" t="str">
        <f t="shared" si="402"/>
        <v>3.89999858297143-165.901027467785i</v>
      </c>
      <c r="E1430" s="57" t="str">
        <f t="shared" si="403"/>
        <v>162.377369482797-0.530021655929484i</v>
      </c>
      <c r="F1430" s="57" t="str">
        <f t="shared" si="404"/>
        <v>3.839839016935-345.969988792011i</v>
      </c>
      <c r="G1430" s="57" t="str">
        <f t="shared" si="405"/>
        <v>0.999999785692928-0.000462933069138689i</v>
      </c>
      <c r="H1430" s="57" t="str">
        <f t="shared" si="406"/>
        <v>165.076160574906+13.7274806881039i</v>
      </c>
      <c r="I1430" s="57" t="str">
        <f t="shared" si="407"/>
        <v>15.186124926539-160.96493095586i</v>
      </c>
      <c r="K1430" s="57" t="str">
        <f t="shared" si="408"/>
        <v>0.0721944701673172-0.00617235928602703i</v>
      </c>
      <c r="L1430" s="57" t="str">
        <f t="shared" si="409"/>
        <v>0.000125-2.61504849678662i</v>
      </c>
      <c r="M1430" s="57" t="str">
        <f t="shared" si="410"/>
        <v>0.0015-1.26062824191598i</v>
      </c>
      <c r="N1430" s="57">
        <f t="shared" si="411"/>
        <v>86.272946674120234</v>
      </c>
      <c r="O1430" s="57">
        <f t="shared" si="412"/>
        <v>59.791045727841791</v>
      </c>
      <c r="P1430" s="371">
        <f t="shared" si="413"/>
        <v>59.791045727841791</v>
      </c>
      <c r="Q1430" s="371">
        <f t="shared" si="414"/>
        <v>-93.727053325879766</v>
      </c>
      <c r="R1430" s="12">
        <f t="shared" si="415"/>
        <v>86.272946674120234</v>
      </c>
      <c r="S1430" s="57">
        <f t="shared" si="416"/>
        <v>0.19187005745797633</v>
      </c>
      <c r="T1430" s="12">
        <f t="shared" si="399"/>
        <v>59.791045727841791</v>
      </c>
    </row>
    <row r="1431" spans="1:20" x14ac:dyDescent="0.25">
      <c r="A1431" s="57">
        <f t="shared" si="400"/>
        <v>1210.1362353861091</v>
      </c>
      <c r="B1431" s="12">
        <f t="shared" si="417"/>
        <v>192.59916367631666</v>
      </c>
      <c r="C1431" s="57" t="str">
        <f t="shared" si="401"/>
        <v>-63.4541698731437-970.432976840024i</v>
      </c>
      <c r="D1431" s="57" t="str">
        <f t="shared" si="402"/>
        <v>3.89999857218156-165.273007937881i</v>
      </c>
      <c r="E1431" s="57" t="str">
        <f t="shared" si="403"/>
        <v>162.376674296601-0.531965607243191i</v>
      </c>
      <c r="F1431" s="57" t="str">
        <f t="shared" si="404"/>
        <v>3.83983901066903-344.660293213141i</v>
      </c>
      <c r="G1431" s="57" t="str">
        <f t="shared" si="405"/>
        <v>0.9999997840611-0.000464692214043119i</v>
      </c>
      <c r="H1431" s="57" t="str">
        <f t="shared" si="406"/>
        <v>165.076740672402+13.7796642786601i</v>
      </c>
      <c r="I1431" s="57" t="str">
        <f t="shared" si="407"/>
        <v>15.1861503647248-160.355021867113i</v>
      </c>
      <c r="K1431" s="57" t="str">
        <f t="shared" si="408"/>
        <v>0.0721904434094595-0.00619546532427957i</v>
      </c>
      <c r="L1431" s="57" t="str">
        <f t="shared" si="409"/>
        <v>0.000125-2.60514893084939i</v>
      </c>
      <c r="M1431" s="57" t="str">
        <f t="shared" si="410"/>
        <v>0.0015-1.25585598915719i</v>
      </c>
      <c r="N1431" s="57">
        <f t="shared" si="411"/>
        <v>86.258898841320615</v>
      </c>
      <c r="O1431" s="57">
        <f t="shared" si="412"/>
        <v>59.757839700671987</v>
      </c>
      <c r="P1431" s="371">
        <f t="shared" si="413"/>
        <v>59.757839700671987</v>
      </c>
      <c r="Q1431" s="371">
        <f t="shared" si="414"/>
        <v>-93.741101158679385</v>
      </c>
      <c r="R1431" s="12">
        <f t="shared" si="415"/>
        <v>86.258898841320615</v>
      </c>
      <c r="S1431" s="57">
        <f t="shared" si="416"/>
        <v>0.19259916367631666</v>
      </c>
      <c r="T1431" s="12">
        <f t="shared" si="399"/>
        <v>59.757839700671987</v>
      </c>
    </row>
    <row r="1432" spans="1:20" x14ac:dyDescent="0.25">
      <c r="A1432" s="57">
        <f t="shared" si="400"/>
        <v>1214.7347530805764</v>
      </c>
      <c r="B1432" s="12">
        <f t="shared" si="417"/>
        <v>193.33104049828668</v>
      </c>
      <c r="C1432" s="57" t="str">
        <f t="shared" si="401"/>
        <v>-63.4499347107918-966.714303268258i</v>
      </c>
      <c r="D1432" s="57" t="str">
        <f t="shared" si="402"/>
        <v>3.89999856130951-164.647365915681i</v>
      </c>
      <c r="E1432" s="57" t="str">
        <f t="shared" si="403"/>
        <v>162.375973917228-0.533916152471298i</v>
      </c>
      <c r="F1432" s="57" t="str">
        <f t="shared" si="404"/>
        <v>3.83983900435538-343.3555556883i</v>
      </c>
      <c r="G1432" s="57" t="str">
        <f t="shared" si="405"/>
        <v>0.999999782416846-0.000466458043689507i</v>
      </c>
      <c r="H1432" s="57" t="str">
        <f t="shared" si="406"/>
        <v>165.077325189727+13.8320463862113i</v>
      </c>
      <c r="I1432" s="57" t="str">
        <f t="shared" si="407"/>
        <v>15.1861759966882-159.747419538702i</v>
      </c>
      <c r="K1432" s="57" t="str">
        <f t="shared" si="408"/>
        <v>0.0721863864488275-0.00621865521247578i</v>
      </c>
      <c r="L1432" s="57" t="str">
        <f t="shared" si="409"/>
        <v>0.000125-2.59528684085415i</v>
      </c>
      <c r="M1432" s="57" t="str">
        <f t="shared" si="410"/>
        <v>0.0015-1.25110180230841i</v>
      </c>
      <c r="N1432" s="57">
        <f t="shared" si="411"/>
        <v>86.244798933013485</v>
      </c>
      <c r="O1432" s="57">
        <f t="shared" si="412"/>
        <v>59.724631695865043</v>
      </c>
      <c r="P1432" s="371">
        <f t="shared" si="413"/>
        <v>59.724631695865043</v>
      </c>
      <c r="Q1432" s="371">
        <f t="shared" si="414"/>
        <v>-93.755201066986515</v>
      </c>
      <c r="R1432" s="12">
        <f t="shared" si="415"/>
        <v>86.244798933013485</v>
      </c>
      <c r="S1432" s="57">
        <f t="shared" si="416"/>
        <v>0.19333104049828667</v>
      </c>
      <c r="T1432" s="12">
        <f t="shared" si="399"/>
        <v>59.724631695865043</v>
      </c>
    </row>
    <row r="1433" spans="1:20" x14ac:dyDescent="0.25">
      <c r="A1433" s="57">
        <f t="shared" si="400"/>
        <v>1219.3507451422827</v>
      </c>
      <c r="B1433" s="12">
        <f t="shared" si="417"/>
        <v>194.06569845218019</v>
      </c>
      <c r="C1433" s="57" t="str">
        <f t="shared" si="401"/>
        <v>-63.4456678672929-963.009542217114i</v>
      </c>
      <c r="D1433" s="57" t="str">
        <f t="shared" si="402"/>
        <v>3.89999855035472-164.024092401118i</v>
      </c>
      <c r="E1433" s="57" t="str">
        <f t="shared" si="403"/>
        <v>162.375268306643-0.53587330777312i</v>
      </c>
      <c r="F1433" s="57" t="str">
        <f t="shared" si="404"/>
        <v>3.83983899799362-342.055757448402i</v>
      </c>
      <c r="G1433" s="57" t="str">
        <f t="shared" si="405"/>
        <v>0.999999780760073-0.000468230583479775i</v>
      </c>
      <c r="H1433" s="57" t="str">
        <f t="shared" si="406"/>
        <v>165.077914160579+13.8846277676332i</v>
      </c>
      <c r="I1433" s="57" t="str">
        <f t="shared" si="407"/>
        <v>15.1862018239058-159.142115230063i</v>
      </c>
      <c r="K1433" s="57" t="str">
        <f t="shared" si="408"/>
        <v>0.0721822990623764-0.00624192922476659i</v>
      </c>
      <c r="L1433" s="57" t="str">
        <f t="shared" si="409"/>
        <v>0.000125-2.58546208493141i</v>
      </c>
      <c r="M1433" s="57" t="str">
        <f t="shared" si="410"/>
        <v>0.0015-1.24636561297909i</v>
      </c>
      <c r="N1433" s="57">
        <f t="shared" si="411"/>
        <v>86.230646766081804</v>
      </c>
      <c r="O1433" s="57">
        <f t="shared" si="412"/>
        <v>59.691421698648128</v>
      </c>
      <c r="P1433" s="371">
        <f t="shared" si="413"/>
        <v>59.691421698648128</v>
      </c>
      <c r="Q1433" s="371">
        <f t="shared" si="414"/>
        <v>-93.769353233918196</v>
      </c>
      <c r="R1433" s="12">
        <f t="shared" si="415"/>
        <v>86.230646766081804</v>
      </c>
      <c r="S1433" s="57">
        <f t="shared" si="416"/>
        <v>0.19406569845218019</v>
      </c>
      <c r="T1433" s="12">
        <f t="shared" si="399"/>
        <v>59.691421698648128</v>
      </c>
    </row>
    <row r="1434" spans="1:20" x14ac:dyDescent="0.25">
      <c r="A1434" s="57">
        <f t="shared" si="400"/>
        <v>1223.9842779738233</v>
      </c>
      <c r="B1434" s="12">
        <f t="shared" si="417"/>
        <v>194.80314810629847</v>
      </c>
      <c r="C1434" s="57" t="str">
        <f t="shared" si="401"/>
        <v>-63.441369109974-959.318640459952i</v>
      </c>
      <c r="D1434" s="57" t="str">
        <f t="shared" si="402"/>
        <v>3.89999853931649-163.40317842819i</v>
      </c>
      <c r="E1434" s="57" t="str">
        <f t="shared" si="403"/>
        <v>162.374557426553-0.537837089271828i</v>
      </c>
      <c r="F1434" s="57" t="str">
        <f t="shared" si="404"/>
        <v>3.83983899158347-340.76087979541i</v>
      </c>
      <c r="G1434" s="57" t="str">
        <f t="shared" si="405"/>
        <v>0.999999779090684-0.000470009858912368i</v>
      </c>
      <c r="H1434" s="57" t="str">
        <f t="shared" si="406"/>
        <v>165.078507618909+13.9374091827063i</v>
      </c>
      <c r="I1434" s="57" t="str">
        <f t="shared" si="407"/>
        <v>15.1862278478657-158.539100233679i</v>
      </c>
      <c r="K1434" s="57" t="str">
        <f t="shared" si="408"/>
        <v>0.0721781810254694-0.00626528763585039i</v>
      </c>
      <c r="L1434" s="57" t="str">
        <f t="shared" si="409"/>
        <v>0.000125-2.57567452174876i</v>
      </c>
      <c r="M1434" s="57" t="str">
        <f t="shared" si="410"/>
        <v>0.0015-1.24164735303755i</v>
      </c>
      <c r="N1434" s="57">
        <f t="shared" si="411"/>
        <v>86.216442156877903</v>
      </c>
      <c r="O1434" s="57">
        <f t="shared" si="412"/>
        <v>59.658209694140609</v>
      </c>
      <c r="P1434" s="371">
        <f t="shared" si="413"/>
        <v>59.658209694140609</v>
      </c>
      <c r="Q1434" s="371">
        <f t="shared" si="414"/>
        <v>-93.783557843122097</v>
      </c>
      <c r="R1434" s="12">
        <f t="shared" si="415"/>
        <v>86.216442156877903</v>
      </c>
      <c r="S1434" s="57">
        <f t="shared" si="416"/>
        <v>0.19480314810629845</v>
      </c>
      <c r="T1434" s="12">
        <f t="shared" si="399"/>
        <v>59.658209694140609</v>
      </c>
    </row>
    <row r="1435" spans="1:20" x14ac:dyDescent="0.25">
      <c r="A1435" s="57">
        <f t="shared" si="400"/>
        <v>1228.6354182301238</v>
      </c>
      <c r="B1435" s="12">
        <f t="shared" si="417"/>
        <v>195.5434000691024</v>
      </c>
      <c r="C1435" s="57" t="str">
        <f t="shared" si="401"/>
        <v>-63.4370382045104-955.641544970214i</v>
      </c>
      <c r="D1435" s="57" t="str">
        <f t="shared" si="402"/>
        <v>3.89999852819421-162.784615064842i</v>
      </c>
      <c r="E1435" s="57" t="str">
        <f t="shared" si="403"/>
        <v>162.37384123839-0.539807513051781i</v>
      </c>
      <c r="F1435" s="57" t="str">
        <f t="shared" si="404"/>
        <v>3.83983898512447-339.470904102076i</v>
      </c>
      <c r="G1435" s="57" t="str">
        <f t="shared" si="405"/>
        <v>0.999999777408583-0.000471795895582628i</v>
      </c>
      <c r="H1435" s="57" t="str">
        <f t="shared" si="406"/>
        <v>165.07910559893+13.9903913941274i</v>
      </c>
      <c r="I1435" s="57" t="str">
        <f t="shared" si="407"/>
        <v>15.1862540700671-157.938365874974i</v>
      </c>
      <c r="K1435" s="57" t="str">
        <f t="shared" si="408"/>
        <v>0.0721740321118629-0.00628873072096902i</v>
      </c>
      <c r="L1435" s="57" t="str">
        <f t="shared" si="409"/>
        <v>0.000125-2.56592401050883i</v>
      </c>
      <c r="M1435" s="57" t="str">
        <f t="shared" si="410"/>
        <v>0.0015-1.23694695461003i</v>
      </c>
      <c r="N1435" s="57">
        <f t="shared" si="411"/>
        <v>86.202184921224031</v>
      </c>
      <c r="O1435" s="57">
        <f t="shared" si="412"/>
        <v>59.624995667352572</v>
      </c>
      <c r="P1435" s="371">
        <f t="shared" si="413"/>
        <v>59.624995667352572</v>
      </c>
      <c r="Q1435" s="371">
        <f t="shared" si="414"/>
        <v>-93.797815078775969</v>
      </c>
      <c r="R1435" s="12">
        <f t="shared" si="415"/>
        <v>86.202184921224031</v>
      </c>
      <c r="S1435" s="57">
        <f t="shared" si="416"/>
        <v>0.1955434000691024</v>
      </c>
      <c r="T1435" s="12">
        <f t="shared" si="399"/>
        <v>59.624995667352572</v>
      </c>
    </row>
    <row r="1436" spans="1:20" x14ac:dyDescent="0.25">
      <c r="A1436" s="57">
        <f t="shared" si="400"/>
        <v>1233.3042328193983</v>
      </c>
      <c r="B1436" s="12">
        <f t="shared" si="417"/>
        <v>196.28646498936499</v>
      </c>
      <c r="C1436" s="57" t="str">
        <f t="shared" si="401"/>
        <v>-63.4326749149252-951.978202920708i</v>
      </c>
      <c r="D1436" s="57" t="str">
        <f t="shared" si="402"/>
        <v>3.89999851698722-162.168393412832i</v>
      </c>
      <c r="E1436" s="57" t="str">
        <f t="shared" si="403"/>
        <v>162.373119703315-0.541784595158042i</v>
      </c>
      <c r="F1436" s="57" t="str">
        <f t="shared" si="404"/>
        <v>3.83983897861628-338.185811811664i</v>
      </c>
      <c r="G1436" s="57" t="str">
        <f t="shared" si="405"/>
        <v>0.999999775713675-0.000473588719183152i</v>
      </c>
      <c r="H1436" s="57" t="str">
        <f t="shared" si="406"/>
        <v>165.079708135117+14.0435751675208i</v>
      </c>
      <c r="I1436" s="57" t="str">
        <f t="shared" si="407"/>
        <v>15.1862804920206-157.339903512177i</v>
      </c>
      <c r="K1436" s="57" t="str">
        <f t="shared" si="408"/>
        <v>0.0721698520936988-0.00631225875590485i</v>
      </c>
      <c r="L1436" s="57" t="str">
        <f t="shared" si="409"/>
        <v>0.000125-2.55621041094723i</v>
      </c>
      <c r="M1436" s="57" t="str">
        <f t="shared" si="410"/>
        <v>0.0015-1.23226435007973i</v>
      </c>
      <c r="N1436" s="57">
        <f t="shared" si="411"/>
        <v>86.187874874411804</v>
      </c>
      <c r="O1436" s="57">
        <f t="shared" si="412"/>
        <v>59.591779603184406</v>
      </c>
      <c r="P1436" s="371">
        <f t="shared" si="413"/>
        <v>59.591779603184406</v>
      </c>
      <c r="Q1436" s="371">
        <f t="shared" si="414"/>
        <v>-93.812125125588196</v>
      </c>
      <c r="R1436" s="12">
        <f t="shared" si="415"/>
        <v>86.187874874411804</v>
      </c>
      <c r="S1436" s="57">
        <f t="shared" si="416"/>
        <v>0.196286464989365</v>
      </c>
      <c r="T1436" s="12">
        <f t="shared" si="399"/>
        <v>59.591779603184406</v>
      </c>
    </row>
    <row r="1437" spans="1:20" x14ac:dyDescent="0.25">
      <c r="A1437" s="57">
        <f t="shared" si="400"/>
        <v>1237.9907889041122</v>
      </c>
      <c r="B1437" s="12">
        <f t="shared" si="417"/>
        <v>197.03235355632458</v>
      </c>
      <c r="C1437" s="57" t="str">
        <f t="shared" si="401"/>
        <v>-63.4282790035824-948.328561682907i</v>
      </c>
      <c r="D1437" s="57" t="str">
        <f t="shared" si="402"/>
        <v>3.89999850569491-161.554504607605i</v>
      </c>
      <c r="E1437" s="57" t="str">
        <f t="shared" si="403"/>
        <v>162.372392782226-0.543768351595267i</v>
      </c>
      <c r="F1437" s="57" t="str">
        <f t="shared" si="404"/>
        <v>3.83983897205855-336.905584437695i</v>
      </c>
      <c r="G1437" s="57" t="str">
        <f t="shared" si="405"/>
        <v>0.99999977400586-0.000475388355504172i</v>
      </c>
      <c r="H1437" s="57" t="str">
        <f t="shared" si="406"/>
        <v>165.080315262205+14.0969612714504i</v>
      </c>
      <c r="I1437" s="57" t="str">
        <f t="shared" si="407"/>
        <v>15.186307115249-156.743704536199i</v>
      </c>
      <c r="K1437" s="57" t="str">
        <f t="shared" si="408"/>
        <v>0.0721656407414925-0.00633587201697725i</v>
      </c>
      <c r="L1437" s="57" t="str">
        <f t="shared" si="409"/>
        <v>0.000125-2.54653358333058i</v>
      </c>
      <c r="M1437" s="57" t="str">
        <f t="shared" si="410"/>
        <v>0.0015-1.2275994720858i</v>
      </c>
      <c r="N1437" s="57">
        <f t="shared" si="411"/>
        <v>86.173511831201935</v>
      </c>
      <c r="O1437" s="57">
        <f t="shared" si="412"/>
        <v>59.558561486426491</v>
      </c>
      <c r="P1437" s="371">
        <f t="shared" si="413"/>
        <v>59.558561486426491</v>
      </c>
      <c r="Q1437" s="371">
        <f t="shared" si="414"/>
        <v>-93.826488168798065</v>
      </c>
      <c r="R1437" s="12">
        <f t="shared" si="415"/>
        <v>86.173511831201935</v>
      </c>
      <c r="S1437" s="57">
        <f t="shared" si="416"/>
        <v>0.19703235355632459</v>
      </c>
      <c r="T1437" s="12">
        <f t="shared" si="399"/>
        <v>59.558561486426491</v>
      </c>
    </row>
    <row r="1438" spans="1:20" x14ac:dyDescent="0.25">
      <c r="A1438" s="57">
        <f t="shared" si="400"/>
        <v>1242.6951539019476</v>
      </c>
      <c r="B1438" s="12">
        <f t="shared" si="417"/>
        <v>197.7810764998386</v>
      </c>
      <c r="C1438" s="57" t="str">
        <f t="shared" si="401"/>
        <v>-63.4238502311598-944.692568826073i</v>
      </c>
      <c r="D1438" s="57" t="str">
        <f t="shared" si="402"/>
        <v>3.89999849431662-160.942939818164i</v>
      </c>
      <c r="E1438" s="57" t="str">
        <f t="shared" si="403"/>
        <v>162.371660435734-0.545758798325598i</v>
      </c>
      <c r="F1438" s="57" t="str">
        <f t="shared" si="404"/>
        <v>3.83983896545085-335.630203563662i</v>
      </c>
      <c r="G1438" s="57" t="str">
        <f t="shared" si="405"/>
        <v>0.999999772285042-0.000477194830433922i</v>
      </c>
      <c r="H1438" s="57" t="str">
        <f t="shared" si="406"/>
        <v>165.080927015197+14.1505504774302i</v>
      </c>
      <c r="I1438" s="57" t="str">
        <f t="shared" si="407"/>
        <v>15.1863339412857-156.149760370513i</v>
      </c>
      <c r="K1438" s="57" t="str">
        <f t="shared" si="408"/>
        <v>0.0721613978241228-0.00635957078103883i</v>
      </c>
      <c r="L1438" s="57" t="str">
        <f t="shared" si="409"/>
        <v>0.000125-2.53689338845445i</v>
      </c>
      <c r="M1438" s="57" t="str">
        <f t="shared" si="410"/>
        <v>0.0015-1.22295225352242i</v>
      </c>
      <c r="N1438" s="57">
        <f t="shared" si="411"/>
        <v>86.159095605824689</v>
      </c>
      <c r="O1438" s="57">
        <f t="shared" si="412"/>
        <v>59.52534130175728</v>
      </c>
      <c r="P1438" s="371">
        <f t="shared" si="413"/>
        <v>59.52534130175728</v>
      </c>
      <c r="Q1438" s="371">
        <f t="shared" si="414"/>
        <v>-93.840904394175311</v>
      </c>
      <c r="R1438" s="12">
        <f t="shared" si="415"/>
        <v>86.159095605824689</v>
      </c>
      <c r="S1438" s="57">
        <f t="shared" si="416"/>
        <v>0.19778107649983862</v>
      </c>
      <c r="T1438" s="12">
        <f t="shared" si="399"/>
        <v>59.52534130175728</v>
      </c>
    </row>
    <row r="1439" spans="1:20" x14ac:dyDescent="0.25">
      <c r="A1439" s="57">
        <f t="shared" si="400"/>
        <v>1247.4173954867749</v>
      </c>
      <c r="B1439" s="12">
        <f t="shared" si="417"/>
        <v>198.53264459053798</v>
      </c>
      <c r="C1439" s="57" t="str">
        <f t="shared" si="401"/>
        <v>-63.4193883566624-941.070172116682i</v>
      </c>
      <c r="D1439" s="57" t="str">
        <f t="shared" si="402"/>
        <v>3.8999984828517-160.333690246947i</v>
      </c>
      <c r="E1439" s="57" t="str">
        <f t="shared" si="403"/>
        <v>162.370922624187-0.547755951268565i</v>
      </c>
      <c r="F1439" s="57" t="str">
        <f t="shared" si="404"/>
        <v>3.83983895879291-334.359650842791i</v>
      </c>
      <c r="G1439" s="57" t="str">
        <f t="shared" si="405"/>
        <v>0.999999770551121-0.000479008169959009i</v>
      </c>
      <c r="H1439" s="57" t="str">
        <f t="shared" si="406"/>
        <v>165.081543429361+14.2043435599367i</v>
      </c>
      <c r="I1439" s="57" t="str">
        <f t="shared" si="407"/>
        <v>15.1863609716768-155.558062471026i</v>
      </c>
      <c r="K1439" s="57" t="str">
        <f t="shared" si="408"/>
        <v>0.072157123108821-0.00638335532547235i</v>
      </c>
      <c r="L1439" s="57" t="str">
        <f t="shared" si="409"/>
        <v>0.000125-2.52728968764141i</v>
      </c>
      <c r="M1439" s="57" t="str">
        <f t="shared" si="410"/>
        <v>0.0015-1.21832262753777i</v>
      </c>
      <c r="N1439" s="57">
        <f t="shared" si="411"/>
        <v>86.144626011978929</v>
      </c>
      <c r="O1439" s="57">
        <f t="shared" si="412"/>
        <v>59.492119033744061</v>
      </c>
      <c r="P1439" s="371">
        <f t="shared" si="413"/>
        <v>59.492119033744061</v>
      </c>
      <c r="Q1439" s="371">
        <f t="shared" si="414"/>
        <v>-93.855373988021071</v>
      </c>
      <c r="R1439" s="12">
        <f t="shared" si="415"/>
        <v>86.144626011978929</v>
      </c>
      <c r="S1439" s="57">
        <f t="shared" si="416"/>
        <v>0.19853264459053799</v>
      </c>
      <c r="T1439" s="12">
        <f t="shared" si="399"/>
        <v>59.492119033744061</v>
      </c>
    </row>
    <row r="1440" spans="1:20" x14ac:dyDescent="0.25">
      <c r="A1440" s="57">
        <f t="shared" si="400"/>
        <v>1252.1575815896249</v>
      </c>
      <c r="B1440" s="12">
        <f t="shared" si="417"/>
        <v>199.28706863998204</v>
      </c>
      <c r="C1440" s="57" t="str">
        <f t="shared" si="401"/>
        <v>-63.4148931373846-937.461319517481i</v>
      </c>
      <c r="D1440" s="57" t="str">
        <f t="shared" si="402"/>
        <v>3.89999847129947-159.72674712969i</v>
      </c>
      <c r="E1440" s="57" t="str">
        <f t="shared" si="403"/>
        <v>162.370179307645-0.549759826298785i</v>
      </c>
      <c r="F1440" s="57" t="str">
        <f t="shared" si="404"/>
        <v>3.83983895208421-333.093907997747i</v>
      </c>
      <c r="G1440" s="57" t="str">
        <f t="shared" si="405"/>
        <v>0.999999768803996-0.000480828400164786i</v>
      </c>
      <c r="H1440" s="57" t="str">
        <f t="shared" si="406"/>
        <v>165.082164540235+14.25834129642i</v>
      </c>
      <c r="I1440" s="57" t="str">
        <f t="shared" si="407"/>
        <v>15.1863882079793-154.968602325958i</v>
      </c>
      <c r="K1440" s="57" t="str">
        <f t="shared" si="408"/>
        <v>0.0721528163611598-0.00640722592818644i</v>
      </c>
      <c r="L1440" s="57" t="str">
        <f t="shared" si="409"/>
        <v>0.000125-2.517722342739i</v>
      </c>
      <c r="M1440" s="57" t="str">
        <f t="shared" si="410"/>
        <v>0.0015-1.21371052753315i</v>
      </c>
      <c r="N1440" s="57">
        <f t="shared" si="411"/>
        <v>86.13010286283297</v>
      </c>
      <c r="O1440" s="57">
        <f t="shared" si="412"/>
        <v>59.458894666840358</v>
      </c>
      <c r="P1440" s="371">
        <f t="shared" si="413"/>
        <v>59.458894666840358</v>
      </c>
      <c r="Q1440" s="371">
        <f t="shared" si="414"/>
        <v>-93.86989713716703</v>
      </c>
      <c r="R1440" s="12">
        <f t="shared" si="415"/>
        <v>86.13010286283297</v>
      </c>
      <c r="S1440" s="57">
        <f t="shared" si="416"/>
        <v>0.19928706863998205</v>
      </c>
      <c r="T1440" s="12">
        <f t="shared" si="399"/>
        <v>59.458894666840358</v>
      </c>
    </row>
    <row r="1441" spans="1:20" x14ac:dyDescent="0.25">
      <c r="A1441" s="57">
        <f t="shared" si="400"/>
        <v>1256.9157803996654</v>
      </c>
      <c r="B1441" s="12">
        <f t="shared" si="417"/>
        <v>200.04435950081398</v>
      </c>
      <c r="C1441" s="57" t="str">
        <f t="shared" si="401"/>
        <v>-63.4103643289212-933.865959186933i</v>
      </c>
      <c r="D1441" s="57" t="str">
        <f t="shared" si="402"/>
        <v>3.89999845965925-159.122101735314i</v>
      </c>
      <c r="E1441" s="57" t="str">
        <f t="shared" si="403"/>
        <v>162.369430445898-0.551770439245171i</v>
      </c>
      <c r="F1441" s="57" t="str">
        <f t="shared" si="404"/>
        <v>3.83983894532445-331.832956820395i</v>
      </c>
      <c r="G1441" s="57" t="str">
        <f t="shared" si="405"/>
        <v>0.999999767043568-0.000482655547235732i</v>
      </c>
      <c r="H1441" s="57" t="str">
        <f t="shared" si="406"/>
        <v>165.082790383631+14.312544467316i</v>
      </c>
      <c r="I1441" s="57" t="str">
        <f t="shared" si="407"/>
        <v>15.1864156517626-154.381371455722i</v>
      </c>
      <c r="K1441" s="57" t="str">
        <f t="shared" si="408"/>
        <v>0.0721484773450419-0.00643118286761229i</v>
      </c>
      <c r="L1441" s="57" t="str">
        <f t="shared" si="409"/>
        <v>0.000125-2.50819121611775i</v>
      </c>
      <c r="M1441" s="57" t="str">
        <f t="shared" si="410"/>
        <v>0.0015-1.20911588716193i</v>
      </c>
      <c r="N1441" s="57">
        <f t="shared" si="411"/>
        <v>86.115525971023743</v>
      </c>
      <c r="O1441" s="57">
        <f t="shared" si="412"/>
        <v>59.425668185386812</v>
      </c>
      <c r="P1441" s="371">
        <f t="shared" si="413"/>
        <v>59.425668185386812</v>
      </c>
      <c r="Q1441" s="371">
        <f t="shared" si="414"/>
        <v>-93.884474028976257</v>
      </c>
      <c r="R1441" s="12">
        <f t="shared" si="415"/>
        <v>86.115525971023743</v>
      </c>
      <c r="S1441" s="57">
        <f t="shared" si="416"/>
        <v>0.20004435950081398</v>
      </c>
      <c r="T1441" s="12">
        <f t="shared" si="399"/>
        <v>59.425668185386812</v>
      </c>
    </row>
    <row r="1442" spans="1:20" x14ac:dyDescent="0.25">
      <c r="A1442" s="57">
        <f t="shared" si="400"/>
        <v>1261.6920603651843</v>
      </c>
      <c r="B1442" s="12">
        <f t="shared" si="417"/>
        <v>200.80452806691707</v>
      </c>
      <c r="C1442" s="57" t="str">
        <f t="shared" si="401"/>
        <v>-63.4058016851449-930.284039478379i</v>
      </c>
      <c r="D1442" s="57" t="str">
        <f t="shared" si="402"/>
        <v>3.89999844793045-158.519745365794i</v>
      </c>
      <c r="E1442" s="57" t="str">
        <f t="shared" si="403"/>
        <v>162.368675998451-0.553787805889622i</v>
      </c>
      <c r="F1442" s="57" t="str">
        <f t="shared" si="404"/>
        <v>3.83983893851324-330.576779171536i</v>
      </c>
      <c r="G1442" s="57" t="str">
        <f t="shared" si="405"/>
        <v>0.999999765269736-0.000484489637455824i</v>
      </c>
      <c r="H1442" s="57" t="str">
        <f t="shared" si="406"/>
        <v>165.08342099563+14.3669538560572i</v>
      </c>
      <c r="I1442" s="57" t="str">
        <f t="shared" si="407"/>
        <v>15.186443304608-153.7963614128i</v>
      </c>
      <c r="K1442" s="57" t="str">
        <f t="shared" si="408"/>
        <v>0.0721441058226893-0.00645522642269953i</v>
      </c>
      <c r="L1442" s="57" t="str">
        <f t="shared" si="409"/>
        <v>0.000125-2.49869617066922i</v>
      </c>
      <c r="M1442" s="57" t="str">
        <f t="shared" si="410"/>
        <v>0.0015-1.20453864032868i</v>
      </c>
      <c r="N1442" s="57">
        <f t="shared" si="411"/>
        <v>86.100895148657258</v>
      </c>
      <c r="O1442" s="57">
        <f t="shared" si="412"/>
        <v>59.392439573609508</v>
      </c>
      <c r="P1442" s="371">
        <f t="shared" si="413"/>
        <v>59.392439573609508</v>
      </c>
      <c r="Q1442" s="371">
        <f t="shared" si="414"/>
        <v>-93.899104851342742</v>
      </c>
      <c r="R1442" s="12">
        <f t="shared" si="415"/>
        <v>86.100895148657258</v>
      </c>
      <c r="S1442" s="57">
        <f t="shared" si="416"/>
        <v>0.20080452806691707</v>
      </c>
      <c r="T1442" s="12">
        <f t="shared" si="399"/>
        <v>59.392439573609508</v>
      </c>
    </row>
    <row r="1443" spans="1:20" x14ac:dyDescent="0.25">
      <c r="A1443" s="57">
        <f t="shared" si="400"/>
        <v>1266.4864901945718</v>
      </c>
      <c r="B1443" s="12">
        <f t="shared" si="417"/>
        <v>201.56758527357135</v>
      </c>
      <c r="C1443" s="57" t="str">
        <f t="shared" si="401"/>
        <v>-63.4012049582001-926.715508939311i</v>
      </c>
      <c r="D1443" s="57" t="str">
        <f t="shared" si="402"/>
        <v>3.8999984361123-157.919669356029i</v>
      </c>
      <c r="E1443" s="57" t="str">
        <f t="shared" si="403"/>
        <v>162.367915924525-0.555811941965497i</v>
      </c>
      <c r="F1443" s="57" t="str">
        <f t="shared" si="404"/>
        <v>3.83983893165012-329.325356980626i</v>
      </c>
      <c r="G1443" s="57" t="str">
        <f t="shared" si="405"/>
        <v>0.999999763482397-0.000486330697208918i</v>
      </c>
      <c r="H1443" s="57" t="str">
        <f t="shared" si="406"/>
        <v>165.084056412591+14.4215702490856i</v>
      </c>
      <c r="I1443" s="57" t="str">
        <f t="shared" si="407"/>
        <v>15.1864711681088-153.213563781618i</v>
      </c>
      <c r="K1443" s="57" t="str">
        <f t="shared" si="408"/>
        <v>0.0721397015546341-0.00647935687291286i</v>
      </c>
      <c r="L1443" s="57" t="str">
        <f t="shared" si="409"/>
        <v>0.000125-2.48923706980396i</v>
      </c>
      <c r="M1443" s="57" t="str">
        <f t="shared" si="410"/>
        <v>0.0015-1.19997872118817i</v>
      </c>
      <c r="N1443" s="57">
        <f t="shared" si="411"/>
        <v>86.08621020730817</v>
      </c>
      <c r="O1443" s="57">
        <f t="shared" si="412"/>
        <v>59.359208815619198</v>
      </c>
      <c r="P1443" s="371">
        <f t="shared" si="413"/>
        <v>59.359208815619198</v>
      </c>
      <c r="Q1443" s="371">
        <f t="shared" si="414"/>
        <v>-93.91378979269183</v>
      </c>
      <c r="R1443" s="12">
        <f t="shared" si="415"/>
        <v>86.08621020730817</v>
      </c>
      <c r="S1443" s="57">
        <f t="shared" si="416"/>
        <v>0.20156758527357135</v>
      </c>
      <c r="T1443" s="12">
        <f t="shared" si="399"/>
        <v>59.359208815619198</v>
      </c>
    </row>
    <row r="1444" spans="1:20" x14ac:dyDescent="0.25">
      <c r="A1444" s="57">
        <f t="shared" si="400"/>
        <v>1271.2991388573112</v>
      </c>
      <c r="B1444" s="12">
        <f t="shared" si="417"/>
        <v>202.33354209761092</v>
      </c>
      <c r="C1444" s="57" t="str">
        <f t="shared" si="401"/>
        <v>-63.3965738984899-923.160316310672i</v>
      </c>
      <c r="D1444" s="57" t="str">
        <f t="shared" si="402"/>
        <v>3.89999842420417-157.321865073725i</v>
      </c>
      <c r="E1444" s="57" t="str">
        <f t="shared" si="403"/>
        <v>162.367150183062-0.557842863156664i</v>
      </c>
      <c r="F1444" s="57" t="str">
        <f t="shared" si="404"/>
        <v>3.83983892473479-328.078672245538i</v>
      </c>
      <c r="G1444" s="57" t="str">
        <f t="shared" si="405"/>
        <v>0.999999761681448-0.000488178752979127i</v>
      </c>
      <c r="H1444" s="57" t="str">
        <f t="shared" si="406"/>
        <v>165.084696671151+14.4763944358636i</v>
      </c>
      <c r="I1444" s="57" t="str">
        <f t="shared" si="407"/>
        <v>15.1864992438706-152.63297017843i</v>
      </c>
      <c r="K1444" s="57" t="str">
        <f t="shared" si="408"/>
        <v>0.0721352642997033-0.0065035744982273i</v>
      </c>
      <c r="L1444" s="57" t="str">
        <f t="shared" si="409"/>
        <v>0.000125-2.47981377744965i</v>
      </c>
      <c r="M1444" s="57" t="str">
        <f t="shared" si="410"/>
        <v>0.0015-1.19543606414442i</v>
      </c>
      <c r="N1444" s="57">
        <f t="shared" si="411"/>
        <v>86.071470958020043</v>
      </c>
      <c r="O1444" s="57">
        <f t="shared" si="412"/>
        <v>59.325975895410792</v>
      </c>
      <c r="P1444" s="371">
        <f t="shared" si="413"/>
        <v>59.325975895410792</v>
      </c>
      <c r="Q1444" s="371">
        <f t="shared" si="414"/>
        <v>-93.928529041979957</v>
      </c>
      <c r="R1444" s="12">
        <f t="shared" si="415"/>
        <v>86.071470958020043</v>
      </c>
      <c r="S1444" s="57">
        <f t="shared" si="416"/>
        <v>0.20233354209761092</v>
      </c>
      <c r="T1444" s="12">
        <f t="shared" si="399"/>
        <v>59.325975895410792</v>
      </c>
    </row>
    <row r="1445" spans="1:20" x14ac:dyDescent="0.25">
      <c r="A1445" s="57">
        <f t="shared" si="400"/>
        <v>1276.1300755849691</v>
      </c>
      <c r="B1445" s="12">
        <f t="shared" si="417"/>
        <v>203.10240955758184</v>
      </c>
      <c r="C1445" s="57" t="str">
        <f t="shared" si="401"/>
        <v>-63.391908254664-919.618410526104i</v>
      </c>
      <c r="D1445" s="57" t="str">
        <f t="shared" si="402"/>
        <v>3.89999841220538-156.726323919267i</v>
      </c>
      <c r="E1445" s="57" t="str">
        <f t="shared" si="403"/>
        <v>162.366378732711-0.559880585095211i</v>
      </c>
      <c r="F1445" s="57" t="str">
        <f t="shared" si="404"/>
        <v>3.83983891776676-326.836707032294i</v>
      </c>
      <c r="G1445" s="57" t="str">
        <f t="shared" si="405"/>
        <v>0.999999759866786-0.000490033831351201i</v>
      </c>
      <c r="H1445" s="57" t="str">
        <f t="shared" si="406"/>
        <v>165.085341808224+14.531427208886i</v>
      </c>
      <c r="I1445" s="57" t="str">
        <f t="shared" si="407"/>
        <v>15.1865275335108-152.054572251196i</v>
      </c>
      <c r="K1445" s="57" t="str">
        <f t="shared" si="408"/>
        <v>0.0721307938150126-0.006527879579125i</v>
      </c>
      <c r="L1445" s="57" t="str">
        <f t="shared" si="409"/>
        <v>0.000125-2.47042615804906i</v>
      </c>
      <c r="M1445" s="57" t="str">
        <f t="shared" si="410"/>
        <v>0.0015-1.19091060384979i</v>
      </c>
      <c r="N1445" s="57">
        <f t="shared" si="411"/>
        <v>86.056677211305413</v>
      </c>
      <c r="O1445" s="57">
        <f t="shared" si="412"/>
        <v>59.292740796862375</v>
      </c>
      <c r="P1445" s="371">
        <f t="shared" si="413"/>
        <v>59.292740796862375</v>
      </c>
      <c r="Q1445" s="371">
        <f t="shared" si="414"/>
        <v>-93.943322788694587</v>
      </c>
      <c r="R1445" s="12">
        <f t="shared" si="415"/>
        <v>86.056677211305413</v>
      </c>
      <c r="S1445" s="57">
        <f t="shared" si="416"/>
        <v>0.20310240955758183</v>
      </c>
      <c r="T1445" s="12">
        <f t="shared" si="399"/>
        <v>59.292740796862375</v>
      </c>
    </row>
    <row r="1446" spans="1:20" x14ac:dyDescent="0.25">
      <c r="A1446" s="57">
        <f t="shared" si="400"/>
        <v>1280.9793698721919</v>
      </c>
      <c r="B1446" s="12">
        <f t="shared" si="417"/>
        <v>203.87419871390065</v>
      </c>
      <c r="C1446" s="57" t="str">
        <f t="shared" si="401"/>
        <v>-63.3872077736085-916.089740711232i</v>
      </c>
      <c r="D1446" s="57" t="str">
        <f t="shared" si="402"/>
        <v>3.89999840011521-156.133037325595i</v>
      </c>
      <c r="E1446" s="57" t="str">
        <f t="shared" si="403"/>
        <v>162.36560153184-0.561925123361128i</v>
      </c>
      <c r="F1446" s="57" t="str">
        <f t="shared" si="404"/>
        <v>3.83983891074571-325.599443474809i</v>
      </c>
      <c r="G1446" s="57" t="str">
        <f t="shared" si="405"/>
        <v>0.999999758038307-0.000491895959010914i</v>
      </c>
      <c r="H1446" s="57" t="str">
        <f t="shared" si="406"/>
        <v>165.08599186101+14.5866693636923i</v>
      </c>
      <c r="I1446" s="57" t="str">
        <f t="shared" si="407"/>
        <v>15.1865560386597-151.478361679463i</v>
      </c>
      <c r="K1446" s="57" t="str">
        <f t="shared" si="408"/>
        <v>0.0721262898559505-0.00655227239659026i</v>
      </c>
      <c r="L1446" s="57" t="str">
        <f t="shared" si="409"/>
        <v>0.000125-2.46107407655814i</v>
      </c>
      <c r="M1446" s="57" t="str">
        <f t="shared" si="410"/>
        <v>0.0015-1.18640227520402i</v>
      </c>
      <c r="N1446" s="57">
        <f t="shared" si="411"/>
        <v>86.041828777145781</v>
      </c>
      <c r="O1446" s="57">
        <f t="shared" si="412"/>
        <v>59.259503503734436</v>
      </c>
      <c r="P1446" s="371">
        <f t="shared" si="413"/>
        <v>59.259503503734436</v>
      </c>
      <c r="Q1446" s="371">
        <f t="shared" si="414"/>
        <v>-93.958171222854219</v>
      </c>
      <c r="R1446" s="12">
        <f t="shared" si="415"/>
        <v>86.041828777145781</v>
      </c>
      <c r="S1446" s="57">
        <f t="shared" si="416"/>
        <v>0.20387419871390067</v>
      </c>
      <c r="T1446" s="12">
        <f t="shared" si="399"/>
        <v>59.259503503734436</v>
      </c>
    </row>
    <row r="1447" spans="1:20" x14ac:dyDescent="0.25">
      <c r="A1447" s="57">
        <f t="shared" si="400"/>
        <v>1285.8470914777063</v>
      </c>
      <c r="B1447" s="12">
        <f t="shared" si="417"/>
        <v>204.64892066901348</v>
      </c>
      <c r="C1447" s="57" t="str">
        <f t="shared" si="401"/>
        <v>-63.3824722004384-912.574256182934i</v>
      </c>
      <c r="D1447" s="57" t="str">
        <f t="shared" si="402"/>
        <v>3.89999838793298-155.541996758082i</v>
      </c>
      <c r="E1447" s="57" t="str">
        <f t="shared" si="403"/>
        <v>162.364818538522-0.563976493480393i</v>
      </c>
      <c r="F1447" s="57" t="str">
        <f t="shared" si="404"/>
        <v>3.83983890367115-324.366863774627i</v>
      </c>
      <c r="G1447" s="57" t="str">
        <f t="shared" si="405"/>
        <v>0.999999756195905-0.000493765162745441i</v>
      </c>
      <c r="H1447" s="57" t="str">
        <f t="shared" si="406"/>
        <v>165.086646866988+14.6421216988784i</v>
      </c>
      <c r="I1447" s="57" t="str">
        <f t="shared" si="407"/>
        <v>15.1865847609596-150.904330174238i</v>
      </c>
      <c r="K1447" s="57" t="str">
        <f t="shared" si="408"/>
        <v>0.0721217521761709-0.00657675323210624i</v>
      </c>
      <c r="L1447" s="57" t="str">
        <f t="shared" si="409"/>
        <v>0.000125-2.45175739844406i</v>
      </c>
      <c r="M1447" s="57" t="str">
        <f t="shared" si="410"/>
        <v>0.0015-1.18191101335327i</v>
      </c>
      <c r="N1447" s="57">
        <f t="shared" si="411"/>
        <v>86.026925464991365</v>
      </c>
      <c r="O1447" s="57">
        <f t="shared" si="412"/>
        <v>59.22626399966898</v>
      </c>
      <c r="P1447" s="371">
        <f t="shared" si="413"/>
        <v>59.22626399966898</v>
      </c>
      <c r="Q1447" s="371">
        <f t="shared" si="414"/>
        <v>-93.973074535008635</v>
      </c>
      <c r="R1447" s="12">
        <f t="shared" si="415"/>
        <v>86.026925464991365</v>
      </c>
      <c r="S1447" s="57">
        <f t="shared" si="416"/>
        <v>0.20464892066901347</v>
      </c>
      <c r="T1447" s="12">
        <f t="shared" si="399"/>
        <v>59.22626399966898</v>
      </c>
    </row>
    <row r="1448" spans="1:20" x14ac:dyDescent="0.25">
      <c r="A1448" s="57">
        <f t="shared" si="400"/>
        <v>1290.7333104253216</v>
      </c>
      <c r="B1448" s="12">
        <f t="shared" si="417"/>
        <v>205.42658656755574</v>
      </c>
      <c r="C1448" s="57" t="str">
        <f t="shared" si="401"/>
        <v>-63.3777012784794-909.071906448636i</v>
      </c>
      <c r="D1448" s="57" t="str">
        <f t="shared" si="402"/>
        <v>3.89999837565801-154.953193714413i</v>
      </c>
      <c r="E1448" s="57" t="str">
        <f t="shared" si="403"/>
        <v>162.364029710542-0.566034710923648i</v>
      </c>
      <c r="F1448" s="57" t="str">
        <f t="shared" si="404"/>
        <v>3.83983889654276-323.138950200682i</v>
      </c>
      <c r="G1448" s="57" t="str">
        <f t="shared" si="405"/>
        <v>0.999999754339473-0.000495641469443749i</v>
      </c>
      <c r="H1448" s="57" t="str">
        <f t="shared" si="406"/>
        <v>165.087306863928+14.6977850161084i</v>
      </c>
      <c r="I1448" s="57" t="str">
        <f t="shared" si="407"/>
        <v>15.1866137020659-150.332469477883i</v>
      </c>
      <c r="K1448" s="57" t="str">
        <f t="shared" si="408"/>
        <v>0.0721171805275783-0.00660132236764968i</v>
      </c>
      <c r="L1448" s="57" t="str">
        <f t="shared" si="409"/>
        <v>0.000125-2.44247598968326i</v>
      </c>
      <c r="M1448" s="57" t="str">
        <f t="shared" si="410"/>
        <v>0.0015-1.17743675368925i</v>
      </c>
      <c r="N1448" s="57">
        <f t="shared" si="411"/>
        <v>86.011967083761718</v>
      </c>
      <c r="O1448" s="57">
        <f t="shared" si="412"/>
        <v>59.193022268188869</v>
      </c>
      <c r="P1448" s="371">
        <f t="shared" si="413"/>
        <v>59.193022268188869</v>
      </c>
      <c r="Q1448" s="371">
        <f t="shared" si="414"/>
        <v>-93.988032916238282</v>
      </c>
      <c r="R1448" s="12">
        <f t="shared" si="415"/>
        <v>86.011967083761718</v>
      </c>
      <c r="S1448" s="57">
        <f t="shared" si="416"/>
        <v>0.20542658656755575</v>
      </c>
      <c r="T1448" s="12">
        <f t="shared" si="399"/>
        <v>59.193022268188869</v>
      </c>
    </row>
    <row r="1449" spans="1:20" x14ac:dyDescent="0.25">
      <c r="A1449" s="57">
        <f t="shared" si="400"/>
        <v>1295.6380970049379</v>
      </c>
      <c r="B1449" s="12">
        <f t="shared" si="417"/>
        <v>206.20720759651246</v>
      </c>
      <c r="C1449" s="57" t="str">
        <f t="shared" si="401"/>
        <v>-63.3728947492629-905.58264120558i</v>
      </c>
      <c r="D1449" s="57" t="str">
        <f t="shared" si="402"/>
        <v>3.89999836328956-154.366619724456i</v>
      </c>
      <c r="E1449" s="57" t="str">
        <f t="shared" si="403"/>
        <v>162.363235005392-0.568099791104571i</v>
      </c>
      <c r="F1449" s="57" t="str">
        <f t="shared" si="404"/>
        <v>3.83983888936009-321.915685089018i</v>
      </c>
      <c r="G1449" s="57" t="str">
        <f t="shared" si="405"/>
        <v>0.999999752468907-0.000497524906096981i</v>
      </c>
      <c r="H1449" s="57" t="str">
        <f t="shared" si="406"/>
        <v>165.087971889885+14.7536601201269i</v>
      </c>
      <c r="I1449" s="57" t="str">
        <f t="shared" si="407"/>
        <v>15.1866428636457-149.76277136398i</v>
      </c>
      <c r="K1449" s="57" t="str">
        <f t="shared" si="408"/>
        <v>0.0721125746603196-0.00662598008568755i</v>
      </c>
      <c r="L1449" s="57" t="str">
        <f t="shared" si="409"/>
        <v>0.000125-2.43322971675957i</v>
      </c>
      <c r="M1449" s="57" t="str">
        <f t="shared" si="410"/>
        <v>0.0015-1.17297943184823i</v>
      </c>
      <c r="N1449" s="57">
        <f t="shared" si="411"/>
        <v>85.99695344184542</v>
      </c>
      <c r="O1449" s="57">
        <f t="shared" si="412"/>
        <v>59.159778292696863</v>
      </c>
      <c r="P1449" s="371">
        <f t="shared" si="413"/>
        <v>59.159778292696863</v>
      </c>
      <c r="Q1449" s="371">
        <f t="shared" si="414"/>
        <v>-94.00304655815458</v>
      </c>
      <c r="R1449" s="12">
        <f t="shared" si="415"/>
        <v>85.99695344184542</v>
      </c>
      <c r="S1449" s="57">
        <f t="shared" si="416"/>
        <v>0.20620720759651245</v>
      </c>
      <c r="T1449" s="12">
        <f t="shared" si="399"/>
        <v>59.159778292696863</v>
      </c>
    </row>
    <row r="1450" spans="1:20" x14ac:dyDescent="0.25">
      <c r="A1450" s="57">
        <f t="shared" si="400"/>
        <v>1300.5615217735567</v>
      </c>
      <c r="B1450" s="12">
        <f t="shared" si="417"/>
        <v>206.99079498537921</v>
      </c>
      <c r="C1450" s="57" t="str">
        <f t="shared" si="401"/>
        <v>-63.368052352509-902.1064103401i</v>
      </c>
      <c r="D1450" s="57" t="str">
        <f t="shared" si="402"/>
        <v>3.89999835082692-153.782266350148i</v>
      </c>
      <c r="E1450" s="57" t="str">
        <f t="shared" si="403"/>
        <v>162.362434380266-0.570171749378696i</v>
      </c>
      <c r="F1450" s="57" t="str">
        <f t="shared" si="404"/>
        <v>3.8398388821227-320.69705084256i</v>
      </c>
      <c r="G1450" s="57" t="str">
        <f t="shared" si="405"/>
        <v>0.999999750584096-0.000499415499798847i</v>
      </c>
      <c r="H1450" s="57" t="str">
        <f t="shared" si="406"/>
        <v>165.088641983208+14.8097478187712i</v>
      </c>
      <c r="I1450" s="57" t="str">
        <f t="shared" si="407"/>
        <v>15.1866722473798-149.195227637226i</v>
      </c>
      <c r="K1450" s="57" t="str">
        <f t="shared" si="408"/>
        <v>0.07210793432277-0.00665072666917177i</v>
      </c>
      <c r="L1450" s="57" t="str">
        <f t="shared" si="409"/>
        <v>0.000125-2.42401844666226i</v>
      </c>
      <c r="M1450" s="57" t="str">
        <f t="shared" si="410"/>
        <v>0.0015-1.16853898371013i</v>
      </c>
      <c r="N1450" s="57">
        <f t="shared" si="411"/>
        <v>85.981884347100461</v>
      </c>
      <c r="O1450" s="57">
        <f t="shared" si="412"/>
        <v>59.126532056474645</v>
      </c>
      <c r="P1450" s="371">
        <f t="shared" si="413"/>
        <v>59.126532056474645</v>
      </c>
      <c r="Q1450" s="371">
        <f t="shared" si="414"/>
        <v>-94.018115652899539</v>
      </c>
      <c r="R1450" s="12">
        <f t="shared" si="415"/>
        <v>85.981884347100461</v>
      </c>
      <c r="S1450" s="57">
        <f t="shared" si="416"/>
        <v>0.2069907949853792</v>
      </c>
      <c r="T1450" s="12">
        <f t="shared" si="399"/>
        <v>59.126532056474645</v>
      </c>
    </row>
    <row r="1451" spans="1:20" x14ac:dyDescent="0.25">
      <c r="A1451" s="57">
        <f t="shared" si="400"/>
        <v>1305.5036555562961</v>
      </c>
      <c r="B1451" s="12">
        <f t="shared" si="417"/>
        <v>207.77736000632365</v>
      </c>
      <c r="C1451" s="57" t="str">
        <f t="shared" si="401"/>
        <v>-63.3631738261222-898.643163926957i</v>
      </c>
      <c r="D1451" s="57" t="str">
        <f t="shared" si="402"/>
        <v>3.89999833826939-153.20012518537i</v>
      </c>
      <c r="E1451" s="57" t="str">
        <f t="shared" si="403"/>
        <v>162.361627792065-0.572250601041962i</v>
      </c>
      <c r="F1451" s="57" t="str">
        <f t="shared" si="404"/>
        <v>3.83983887483022-319.483029930845i</v>
      </c>
      <c r="G1451" s="57" t="str">
        <f t="shared" si="405"/>
        <v>0.999999748684934-0.000501313277746007i</v>
      </c>
      <c r="H1451" s="57" t="str">
        <f t="shared" si="406"/>
        <v>165.089317182534+14.866048922983i</v>
      </c>
      <c r="I1451" s="57" t="str">
        <f t="shared" si="407"/>
        <v>15.1867018549612-148.629830133305i</v>
      </c>
      <c r="K1451" s="57" t="str">
        <f t="shared" si="408"/>
        <v>0.0721032592615234-0.00667556240153522i</v>
      </c>
      <c r="L1451" s="57" t="str">
        <f t="shared" si="409"/>
        <v>0.000125-2.4148420468841i</v>
      </c>
      <c r="M1451" s="57" t="str">
        <f t="shared" si="410"/>
        <v>0.0015-1.16411534539762i</v>
      </c>
      <c r="N1451" s="57">
        <f t="shared" si="411"/>
        <v>85.966759606854126</v>
      </c>
      <c r="O1451" s="57">
        <f t="shared" si="412"/>
        <v>59.093283542682471</v>
      </c>
      <c r="P1451" s="371">
        <f t="shared" si="413"/>
        <v>59.093283542682471</v>
      </c>
      <c r="Q1451" s="371">
        <f t="shared" si="414"/>
        <v>-94.033240393145874</v>
      </c>
      <c r="R1451" s="12">
        <f t="shared" si="415"/>
        <v>85.966759606854126</v>
      </c>
      <c r="S1451" s="57">
        <f t="shared" si="416"/>
        <v>0.20777736000632366</v>
      </c>
      <c r="T1451" s="12">
        <f t="shared" si="399"/>
        <v>59.093283542682471</v>
      </c>
    </row>
    <row r="1452" spans="1:20" x14ac:dyDescent="0.25">
      <c r="A1452" s="57">
        <f t="shared" si="400"/>
        <v>1310.46456944741</v>
      </c>
      <c r="B1452" s="12">
        <f t="shared" si="417"/>
        <v>208.56691397434767</v>
      </c>
      <c r="C1452" s="57" t="str">
        <f t="shared" si="401"/>
        <v>-63.3582589061716-895.19285222857i</v>
      </c>
      <c r="D1452" s="57" t="str">
        <f t="shared" si="402"/>
        <v>3.89999832561627-152.620187855826i</v>
      </c>
      <c r="E1452" s="57" t="str">
        <f t="shared" si="403"/>
        <v>162.360815197386-0.574336361328573i</v>
      </c>
      <c r="F1452" s="57" t="str">
        <f t="shared" si="404"/>
        <v>3.83983886748222-318.273604889774i</v>
      </c>
      <c r="G1452" s="57" t="str">
        <f t="shared" si="405"/>
        <v>0.999999746771312-0.000503218267238471i</v>
      </c>
      <c r="H1452" s="57" t="str">
        <f t="shared" si="406"/>
        <v>165.089997526798+14.9225642468211i</v>
      </c>
      <c r="I1452" s="57" t="str">
        <f t="shared" si="407"/>
        <v>15.186731688096-148.066570718778i</v>
      </c>
      <c r="K1452" s="57" t="str">
        <f t="shared" si="408"/>
        <v>0.0720985492213803-0.00670048756668706i</v>
      </c>
      <c r="L1452" s="57" t="str">
        <f t="shared" si="409"/>
        <v>0.000125-2.4057003854195i</v>
      </c>
      <c r="M1452" s="57" t="str">
        <f t="shared" si="410"/>
        <v>0.0015-1.15970845327518i</v>
      </c>
      <c r="N1452" s="57">
        <f t="shared" si="411"/>
        <v>85.95157902790362</v>
      </c>
      <c r="O1452" s="57">
        <f t="shared" si="412"/>
        <v>59.060032734357719</v>
      </c>
      <c r="P1452" s="371">
        <f t="shared" si="413"/>
        <v>59.060032734357719</v>
      </c>
      <c r="Q1452" s="371">
        <f t="shared" si="414"/>
        <v>-94.04842097209638</v>
      </c>
      <c r="R1452" s="12">
        <f t="shared" si="415"/>
        <v>85.95157902790362</v>
      </c>
      <c r="S1452" s="57">
        <f t="shared" si="416"/>
        <v>0.20856691397434768</v>
      </c>
      <c r="T1452" s="12">
        <f t="shared" ref="T1452:T1515" si="418">P1452</f>
        <v>59.060032734357719</v>
      </c>
    </row>
    <row r="1453" spans="1:20" x14ac:dyDescent="0.25">
      <c r="A1453" s="57">
        <f t="shared" ref="A1453:A1516" si="419">2*PI()*B1453</f>
        <v>1315.4443348113102</v>
      </c>
      <c r="B1453" s="12">
        <f t="shared" si="417"/>
        <v>209.3594682474502</v>
      </c>
      <c r="C1453" s="57" t="str">
        <f t="shared" ref="C1453:C1516" si="420">IMPRODUCT(D1453,E1453,$C$40,,K1453,$C$41)</f>
        <v>-63.3533073268879-891.755425694359i</v>
      </c>
      <c r="D1453" s="57" t="str">
        <f t="shared" ref="D1453:D1516" si="421">IMDIV(IMPRODUCT($C$37,$C$38,COMPLEX(1,A1453/$C$38)),IMSUM(-1*A1453*A1453/$C$39,COMPLEX(0,1*A1453)))</f>
        <v>3.89999831286678-152.042446018923i</v>
      </c>
      <c r="E1453" s="57" t="str">
        <f t="shared" ref="E1453:E1516" si="422">IMDIV(IMPRODUCT(IMSUM(F1453,G1453),$C$29,H1453),IMSUM(1,I1453))</f>
        <v>162.359996552533-0.57642904541073i</v>
      </c>
      <c r="F1453" s="57" t="str">
        <f t="shared" ref="F1453:F1516" si="423">IMDIV(IMPRODUCT($C$14,$C$15,COMPLEX(1,A1453/$C$15)),IMSUM(-1*A1453*A1453/$C$16,COMPLEX(0,A1453)))</f>
        <v>3.83983886007828-317.06875832136i</v>
      </c>
      <c r="G1453" s="57" t="str">
        <f t="shared" ref="G1453:G1516" si="424">IMDIV(1,COMPLEX(1,A1453*$C$9*$C$10))</f>
        <v>0.999999744843117-0.000505130495679988i</v>
      </c>
      <c r="H1453" s="57" t="str">
        <f t="shared" ref="H1453:H1516" si="425">IMDIV($C$3,IMSUM(K1453,COMPLEX(0,$C$28*A1453)))</f>
        <v>165.090683055234+14.9792946074735i</v>
      </c>
      <c r="I1453" s="57" t="str">
        <f t="shared" ref="I1453:I1516" si="426">IMPRODUCT(F1453,$C$29,H1453,$C$31)</f>
        <v>15.1867617485035-147.505441290962i</v>
      </c>
      <c r="K1453" s="57" t="str">
        <f t="shared" ref="K1453:K1516" si="427">IF($C$26&lt;=0,IMDIV(1,IMSUM(IMDIV(1,L1453),1/$C$18)),IMDIV(1,IMSUM(IMDIV(1,L1453),1/$C$18,IMDIV(1,M1453))))</f>
        <v>0.0720938039453342-0.00672550244900762i</v>
      </c>
      <c r="L1453" s="57" t="str">
        <f t="shared" ref="L1453:L1516" si="428">IMSUM($C$21/$C$22,IMDIV(1,COMPLEX(0,$C$20*$C$22*A1453)))</f>
        <v>0.000125-2.3965933307626i</v>
      </c>
      <c r="M1453" s="57" t="str">
        <f t="shared" ref="M1453:M1516" si="429">IMSUM($C$25/$C$26,IMDIV(1,COMPLEX(0,$C$24*$C$26*A1453)))</f>
        <v>0.0015-1.15531824394817i</v>
      </c>
      <c r="N1453" s="57">
        <f t="shared" ref="N1453:N1516" si="430">ABS(R1453)</f>
        <v>85.936342416515686</v>
      </c>
      <c r="O1453" s="57">
        <f t="shared" ref="O1453:O1516" si="431">ABS(P1453)</f>
        <v>59.026779614414515</v>
      </c>
      <c r="P1453" s="371">
        <f t="shared" ref="P1453:P1516" si="432">20*LOG10(IMABS(C1453))</f>
        <v>59.026779614414515</v>
      </c>
      <c r="Q1453" s="371">
        <f t="shared" ref="Q1453:Q1516" si="433">IMARGUMENT(C1453)*180/PI()</f>
        <v>-94.063657583484314</v>
      </c>
      <c r="R1453" s="12">
        <f t="shared" ref="R1453:R1516" si="434">IF(Q1453&lt;0,Q1453+180,Q1453-180)</f>
        <v>85.936342416515686</v>
      </c>
      <c r="S1453" s="57">
        <f t="shared" ref="S1453:S1516" si="435">B1453/1000</f>
        <v>0.20935946824745019</v>
      </c>
      <c r="T1453" s="12">
        <f t="shared" si="418"/>
        <v>59.026779614414515</v>
      </c>
    </row>
    <row r="1454" spans="1:20" x14ac:dyDescent="0.25">
      <c r="A1454" s="57">
        <f t="shared" si="419"/>
        <v>1320.4430232835932</v>
      </c>
      <c r="B1454" s="12">
        <f t="shared" ref="B1454:B1517" si="436">B1453*(1+B$42)</f>
        <v>210.15503422679052</v>
      </c>
      <c r="C1454" s="57" t="str">
        <f t="shared" si="420"/>
        <v>-63.3483188206417-888.330834959997i</v>
      </c>
      <c r="D1454" s="57" t="str">
        <f t="shared" si="421"/>
        <v>3.89999830002022-151.46689136365i</v>
      </c>
      <c r="E1454" s="57" t="str">
        <f t="shared" si="422"/>
        <v>162.359171813499-0.578528668395619i</v>
      </c>
      <c r="F1454" s="57" t="str">
        <f t="shared" si="423"/>
        <v>3.83983885261796-315.868472893484i</v>
      </c>
      <c r="G1454" s="57" t="str">
        <f t="shared" si="424"/>
        <v>0.999999742900241-0.000507049990578436i</v>
      </c>
      <c r="H1454" s="57" t="str">
        <f t="shared" si="425"/>
        <v>165.091373807372+15.0362408252693i</v>
      </c>
      <c r="I1454" s="57" t="str">
        <f t="shared" si="426"/>
        <v>15.1867920379158-146.946433777817i</v>
      </c>
      <c r="K1454" s="57" t="str">
        <f t="shared" si="427"/>
        <v>0.0720890231745637-0.00675060733334419i</v>
      </c>
      <c r="L1454" s="57" t="str">
        <f t="shared" si="428"/>
        <v>0.000125-2.38752075190536i</v>
      </c>
      <c r="M1454" s="57" t="str">
        <f t="shared" si="429"/>
        <v>0.0015-1.15094465426198i</v>
      </c>
      <c r="N1454" s="57">
        <f t="shared" si="430"/>
        <v>85.921049578427471</v>
      </c>
      <c r="O1454" s="57">
        <f t="shared" si="431"/>
        <v>58.993524165642469</v>
      </c>
      <c r="P1454" s="371">
        <f t="shared" si="432"/>
        <v>58.993524165642469</v>
      </c>
      <c r="Q1454" s="371">
        <f t="shared" si="433"/>
        <v>-94.078950421572529</v>
      </c>
      <c r="R1454" s="12">
        <f t="shared" si="434"/>
        <v>85.921049578427471</v>
      </c>
      <c r="S1454" s="57">
        <f t="shared" si="435"/>
        <v>0.21015503422679052</v>
      </c>
      <c r="T1454" s="12">
        <f t="shared" si="418"/>
        <v>58.993524165642469</v>
      </c>
    </row>
    <row r="1455" spans="1:20" x14ac:dyDescent="0.25">
      <c r="A1455" s="57">
        <f t="shared" si="419"/>
        <v>1325.4607067720708</v>
      </c>
      <c r="B1455" s="12">
        <f t="shared" si="436"/>
        <v>210.95362335685232</v>
      </c>
      <c r="C1455" s="57" t="str">
        <f t="shared" si="420"/>
        <v>-63.3432931179423-884.919030846752i</v>
      </c>
      <c r="D1455" s="57" t="str">
        <f t="shared" si="421"/>
        <v>3.89999828707582-150.893515610459i</v>
      </c>
      <c r="E1455" s="57" t="str">
        <f t="shared" si="422"/>
        <v>162.358340935979-0.58063524532506i</v>
      </c>
      <c r="F1455" s="57" t="str">
        <f t="shared" si="423"/>
        <v>3.83983884510082-314.672731339633i</v>
      </c>
      <c r="G1455" s="57" t="str">
        <f t="shared" si="424"/>
        <v>0.999999740942571-0.000508976779546225i</v>
      </c>
      <c r="H1455" s="57" t="str">
        <f t="shared" si="425"/>
        <v>165.092069823045+15.0934037236916i</v>
      </c>
      <c r="I1455" s="57" t="str">
        <f t="shared" si="426"/>
        <v>15.1868225580782-146.38954013782i</v>
      </c>
      <c r="K1455" s="57" t="str">
        <f t="shared" si="427"/>
        <v>0.0720842066484175-0.00677580250500587i</v>
      </c>
      <c r="L1455" s="57" t="str">
        <f t="shared" si="428"/>
        <v>0.000125-2.37848251833569i</v>
      </c>
      <c r="M1455" s="57" t="str">
        <f t="shared" si="429"/>
        <v>0.0015-1.14658762130103i</v>
      </c>
      <c r="N1455" s="57">
        <f t="shared" si="430"/>
        <v>85.905700318846257</v>
      </c>
      <c r="O1455" s="57">
        <f t="shared" si="431"/>
        <v>58.960266370706165</v>
      </c>
      <c r="P1455" s="371">
        <f t="shared" si="432"/>
        <v>58.960266370706165</v>
      </c>
      <c r="Q1455" s="371">
        <f t="shared" si="433"/>
        <v>-94.094299681153743</v>
      </c>
      <c r="R1455" s="12">
        <f t="shared" si="434"/>
        <v>85.905700318846257</v>
      </c>
      <c r="S1455" s="57">
        <f t="shared" si="435"/>
        <v>0.21095362335685233</v>
      </c>
      <c r="T1455" s="12">
        <f t="shared" si="418"/>
        <v>58.960266370706165</v>
      </c>
    </row>
    <row r="1456" spans="1:20" x14ac:dyDescent="0.25">
      <c r="A1456" s="57">
        <f t="shared" si="419"/>
        <v>1330.4974574578048</v>
      </c>
      <c r="B1456" s="12">
        <f t="shared" si="436"/>
        <v>211.75524712560835</v>
      </c>
      <c r="C1456" s="57" t="str">
        <f t="shared" si="420"/>
        <v>-63.3382299474223-881.519964360789i</v>
      </c>
      <c r="D1456" s="57" t="str">
        <f t="shared" si="421"/>
        <v>3.89999827403288-150.32231051115i</v>
      </c>
      <c r="E1456" s="57" t="str">
        <f t="shared" si="422"/>
        <v>162.357503875362-0.582748791173782i</v>
      </c>
      <c r="F1456" s="57" t="str">
        <f t="shared" si="423"/>
        <v>3.83983883752643-313.481516458667i</v>
      </c>
      <c r="G1456" s="57" t="str">
        <f t="shared" si="424"/>
        <v>0.999999738969994-0.00051091089030069i</v>
      </c>
      <c r="H1456" s="57" t="str">
        <f t="shared" si="425"/>
        <v>165.092771142393+15.1507841293895i</v>
      </c>
      <c r="I1456" s="57" t="str">
        <f t="shared" si="426"/>
        <v>15.1868533107497-145.834752359867i</v>
      </c>
      <c r="K1456" s="57" t="str">
        <f t="shared" si="427"/>
        <v>0.0720793541044033-0.00680108824975842i</v>
      </c>
      <c r="L1456" s="57" t="str">
        <f t="shared" si="428"/>
        <v>0.000125-2.36947850003555i</v>
      </c>
      <c r="M1456" s="57" t="str">
        <f t="shared" si="429"/>
        <v>0.0015-1.14224708238796i</v>
      </c>
      <c r="N1456" s="57">
        <f t="shared" si="430"/>
        <v>85.890294442449886</v>
      </c>
      <c r="O1456" s="57">
        <f t="shared" si="431"/>
        <v>58.927006212144377</v>
      </c>
      <c r="P1456" s="371">
        <f t="shared" si="432"/>
        <v>58.927006212144377</v>
      </c>
      <c r="Q1456" s="371">
        <f t="shared" si="433"/>
        <v>-94.109705557550114</v>
      </c>
      <c r="R1456" s="12">
        <f t="shared" si="434"/>
        <v>85.890294442449886</v>
      </c>
      <c r="S1456" s="57">
        <f t="shared" si="435"/>
        <v>0.21175524712560834</v>
      </c>
      <c r="T1456" s="12">
        <f t="shared" si="418"/>
        <v>58.927006212144377</v>
      </c>
    </row>
    <row r="1457" spans="1:20" x14ac:dyDescent="0.25">
      <c r="A1457" s="57">
        <f t="shared" si="419"/>
        <v>1335.5533477961444</v>
      </c>
      <c r="B1457" s="12">
        <f t="shared" si="436"/>
        <v>212.55991706468566</v>
      </c>
      <c r="C1457" s="57" t="str">
        <f t="shared" si="420"/>
        <v>-63.3331290358195-878.133586692414i</v>
      </c>
      <c r="D1457" s="57" t="str">
        <f t="shared" si="421"/>
        <v>3.89999826089061-149.753267848743i</v>
      </c>
      <c r="E1457" s="57" t="str">
        <f t="shared" si="422"/>
        <v>162.356660586724-0.58486932084653i</v>
      </c>
      <c r="F1457" s="57" t="str">
        <f t="shared" si="423"/>
        <v>3.83983882989437-312.294811114558i</v>
      </c>
      <c r="G1457" s="57" t="str">
        <f t="shared" si="424"/>
        <v>0.999999736982397-0.000512852350664488i</v>
      </c>
      <c r="H1457" s="57" t="str">
        <f t="shared" si="425"/>
        <v>165.093477805858+15.2083828721912i</v>
      </c>
      <c r="I1457" s="57" t="str">
        <f t="shared" si="426"/>
        <v>15.1868842977025-145.28206246314i</v>
      </c>
      <c r="K1457" s="57" t="str">
        <f t="shared" si="427"/>
        <v>0.0720744652781776-0.00682646485381988i</v>
      </c>
      <c r="L1457" s="57" t="str">
        <f t="shared" si="428"/>
        <v>0.000125-2.36050856747913i</v>
      </c>
      <c r="M1457" s="57" t="str">
        <f t="shared" si="429"/>
        <v>0.0015-1.13792297508264i</v>
      </c>
      <c r="N1457" s="57">
        <f t="shared" si="430"/>
        <v>85.874831753387383</v>
      </c>
      <c r="O1457" s="57">
        <f t="shared" si="431"/>
        <v>58.893743672368501</v>
      </c>
      <c r="P1457" s="371">
        <f t="shared" si="432"/>
        <v>58.893743672368501</v>
      </c>
      <c r="Q1457" s="371">
        <f t="shared" si="433"/>
        <v>-94.125168246612617</v>
      </c>
      <c r="R1457" s="12">
        <f t="shared" si="434"/>
        <v>85.874831753387383</v>
      </c>
      <c r="S1457" s="57">
        <f t="shared" si="435"/>
        <v>0.21255991706468566</v>
      </c>
      <c r="T1457" s="12">
        <f t="shared" si="418"/>
        <v>58.893743672368501</v>
      </c>
    </row>
    <row r="1458" spans="1:20" x14ac:dyDescent="0.25">
      <c r="A1458" s="57">
        <f t="shared" si="419"/>
        <v>1340.6284505177698</v>
      </c>
      <c r="B1458" s="12">
        <f t="shared" si="436"/>
        <v>213.36764474953148</v>
      </c>
      <c r="C1458" s="57" t="str">
        <f t="shared" si="420"/>
        <v>-63.327990107975-874.759849215476i</v>
      </c>
      <c r="D1458" s="57" t="str">
        <f t="shared" si="421"/>
        <v>3.89999824764826-149.18637943737i</v>
      </c>
      <c r="E1458" s="57" t="str">
        <f t="shared" si="422"/>
        <v>162.355811024837-0.586996849178483i</v>
      </c>
      <c r="F1458" s="57" t="str">
        <f t="shared" si="423"/>
        <v>3.8398388222042-311.112598236151i</v>
      </c>
      <c r="G1458" s="57" t="str">
        <f t="shared" si="424"/>
        <v>0.999999734979666-0.000514801188566005i</v>
      </c>
      <c r="H1458" s="57" t="str">
        <f t="shared" si="425"/>
        <v>165.094189854194+15.2662007851151i</v>
      </c>
      <c r="I1458" s="57" t="str">
        <f t="shared" si="426"/>
        <v>15.1869155207218-144.731462497001i</v>
      </c>
      <c r="K1458" s="57" t="str">
        <f t="shared" si="427"/>
        <v>0.0720695399035315-0.00685193260385452i</v>
      </c>
      <c r="L1458" s="57" t="str">
        <f t="shared" si="428"/>
        <v>0.000125-2.35157259163093i</v>
      </c>
      <c r="M1458" s="57" t="str">
        <f t="shared" si="429"/>
        <v>0.0015-1.13361523718136i</v>
      </c>
      <c r="N1458" s="57">
        <f t="shared" si="430"/>
        <v>85.859312055278863</v>
      </c>
      <c r="O1458" s="57">
        <f t="shared" si="431"/>
        <v>58.86047873366266</v>
      </c>
      <c r="P1458" s="371">
        <f t="shared" si="432"/>
        <v>58.86047873366266</v>
      </c>
      <c r="Q1458" s="371">
        <f t="shared" si="433"/>
        <v>-94.140687944721137</v>
      </c>
      <c r="R1458" s="12">
        <f t="shared" si="434"/>
        <v>85.859312055278863</v>
      </c>
      <c r="S1458" s="57">
        <f t="shared" si="435"/>
        <v>0.21336764474953149</v>
      </c>
      <c r="T1458" s="12">
        <f t="shared" si="418"/>
        <v>58.86047873366266</v>
      </c>
    </row>
    <row r="1459" spans="1:20" x14ac:dyDescent="0.25">
      <c r="A1459" s="57">
        <f t="shared" si="419"/>
        <v>1345.7228386297372</v>
      </c>
      <c r="B1459" s="12">
        <f t="shared" si="436"/>
        <v>214.1784417995797</v>
      </c>
      <c r="C1459" s="57" t="str">
        <f t="shared" si="420"/>
        <v>-63.3228128868178-871.398703486595i</v>
      </c>
      <c r="D1459" s="57" t="str">
        <f t="shared" si="421"/>
        <v>3.89999823430508-148.621637122151i</v>
      </c>
      <c r="E1459" s="57" t="str">
        <f t="shared" si="422"/>
        <v>162.354955144157-0.58913139093225i</v>
      </c>
      <c r="F1459" s="57" t="str">
        <f t="shared" si="423"/>
        <v>3.83983881445546-309.934860816917i</v>
      </c>
      <c r="G1459" s="57" t="str">
        <f t="shared" si="424"/>
        <v>0.999999732961685-0.000516757432039748i</v>
      </c>
      <c r="H1459" s="57" t="str">
        <f t="shared" si="425"/>
        <v>165.094907328465+15.3242387043846i</v>
      </c>
      <c r="I1459" s="57" t="str">
        <f t="shared" si="426"/>
        <v>15.1869469816076-144.182944540878i</v>
      </c>
      <c r="K1459" s="57" t="str">
        <f t="shared" si="427"/>
        <v>0.0720645777123799-0.00687749178696857i</v>
      </c>
      <c r="L1459" s="57" t="str">
        <f t="shared" si="428"/>
        <v>0.000125-2.34267044394394i</v>
      </c>
      <c r="M1459" s="57" t="str">
        <f t="shared" si="429"/>
        <v>0.0015-1.12932380671584i</v>
      </c>
      <c r="N1459" s="57">
        <f t="shared" si="430"/>
        <v>85.843735151215952</v>
      </c>
      <c r="O1459" s="57">
        <f t="shared" si="431"/>
        <v>58.827211378182028</v>
      </c>
      <c r="P1459" s="371">
        <f t="shared" si="432"/>
        <v>58.827211378182028</v>
      </c>
      <c r="Q1459" s="371">
        <f t="shared" si="433"/>
        <v>-94.156264848784048</v>
      </c>
      <c r="R1459" s="12">
        <f t="shared" si="434"/>
        <v>85.843735151215952</v>
      </c>
      <c r="S1459" s="57">
        <f t="shared" si="435"/>
        <v>0.21417844179957971</v>
      </c>
      <c r="T1459" s="12">
        <f t="shared" si="418"/>
        <v>58.827211378182028</v>
      </c>
    </row>
    <row r="1460" spans="1:20" x14ac:dyDescent="0.25">
      <c r="A1460" s="57">
        <f t="shared" si="419"/>
        <v>1350.8365854165304</v>
      </c>
      <c r="B1460" s="12">
        <f t="shared" si="436"/>
        <v>214.9923198784181</v>
      </c>
      <c r="C1460" s="57" t="str">
        <f t="shared" si="420"/>
        <v>-63.3175970933479-868.050101244521i</v>
      </c>
      <c r="D1460" s="57" t="str">
        <f t="shared" si="421"/>
        <v>3.89999822086032-148.059032779078i</v>
      </c>
      <c r="E1460" s="57" t="str">
        <f t="shared" si="422"/>
        <v>162.354092898828-0.591272960796319i</v>
      </c>
      <c r="F1460" s="57" t="str">
        <f t="shared" si="423"/>
        <v>3.83983880664775-308.761581914711i</v>
      </c>
      <c r="G1460" s="57" t="str">
        <f t="shared" si="424"/>
        <v>0.999999730928338-0.00051872110922676i</v>
      </c>
      <c r="H1460" s="57" t="str">
        <f t="shared" si="425"/>
        <v>165.095630270049+15.3824974694384i</v>
      </c>
      <c r="I1460" s="57" t="str">
        <f t="shared" si="426"/>
        <v>15.1869786821727-143.63650070415i</v>
      </c>
      <c r="K1460" s="57" t="str">
        <f t="shared" si="427"/>
        <v>0.0720595784347495-0.0069031426907042i</v>
      </c>
      <c r="L1460" s="57" t="str">
        <f t="shared" si="428"/>
        <v>0.000125-2.33380199635779i</v>
      </c>
      <c r="M1460" s="57" t="str">
        <f t="shared" si="429"/>
        <v>0.0015-1.12504862195242i</v>
      </c>
      <c r="N1460" s="57">
        <f t="shared" si="430"/>
        <v>85.828100843762499</v>
      </c>
      <c r="O1460" s="57">
        <f t="shared" si="431"/>
        <v>58.793941587952332</v>
      </c>
      <c r="P1460" s="371">
        <f t="shared" si="432"/>
        <v>58.793941587952332</v>
      </c>
      <c r="Q1460" s="371">
        <f t="shared" si="433"/>
        <v>-94.171899156237501</v>
      </c>
      <c r="R1460" s="12">
        <f t="shared" si="434"/>
        <v>85.828100843762499</v>
      </c>
      <c r="S1460" s="57">
        <f t="shared" si="435"/>
        <v>0.2149923198784181</v>
      </c>
      <c r="T1460" s="12">
        <f t="shared" si="418"/>
        <v>58.793941587952332</v>
      </c>
    </row>
    <row r="1461" spans="1:20" x14ac:dyDescent="0.25">
      <c r="A1461" s="57">
        <f t="shared" si="419"/>
        <v>1355.9697644411131</v>
      </c>
      <c r="B1461" s="12">
        <f t="shared" si="436"/>
        <v>215.80929069395609</v>
      </c>
      <c r="C1461" s="57" t="str">
        <f t="shared" si="420"/>
        <v>-63.3123424466343-864.713994409447i</v>
      </c>
      <c r="D1461" s="57" t="str">
        <f t="shared" si="421"/>
        <v>3.89999820731319-147.498558314898i</v>
      </c>
      <c r="E1461" s="57" t="str">
        <f t="shared" si="422"/>
        <v>162.35322424268-0.593421573384316i</v>
      </c>
      <c r="F1461" s="57" t="str">
        <f t="shared" si="423"/>
        <v>3.8398387987806-307.592744651519i</v>
      </c>
      <c r="G1461" s="57" t="str">
        <f t="shared" si="424"/>
        <v>0.999999728879509-0.000520692248375011i</v>
      </c>
      <c r="H1461" s="57" t="str">
        <f t="shared" si="425"/>
        <v>165.09635872064+15.4409779229444i</v>
      </c>
      <c r="I1461" s="57" t="str">
        <f t="shared" si="426"/>
        <v>15.187010624244-143.092123126029i</v>
      </c>
      <c r="K1461" s="57" t="str">
        <f t="shared" si="427"/>
        <v>0.0720545417987667-0.00692888560303454i</v>
      </c>
      <c r="L1461" s="57" t="str">
        <f t="shared" si="428"/>
        <v>0.000125-2.32496712129686i</v>
      </c>
      <c r="M1461" s="57" t="str">
        <f t="shared" si="429"/>
        <v>0.0015-1.12078962139113i</v>
      </c>
      <c r="N1461" s="57">
        <f t="shared" si="430"/>
        <v>85.81240893495449</v>
      </c>
      <c r="O1461" s="57">
        <f t="shared" si="431"/>
        <v>58.760669344868965</v>
      </c>
      <c r="P1461" s="371">
        <f t="shared" si="432"/>
        <v>58.760669344868965</v>
      </c>
      <c r="Q1461" s="371">
        <f t="shared" si="433"/>
        <v>-94.18759106504551</v>
      </c>
      <c r="R1461" s="12">
        <f t="shared" si="434"/>
        <v>85.81240893495449</v>
      </c>
      <c r="S1461" s="57">
        <f t="shared" si="435"/>
        <v>0.21580929069395607</v>
      </c>
      <c r="T1461" s="12">
        <f t="shared" si="418"/>
        <v>58.760669344868965</v>
      </c>
    </row>
    <row r="1462" spans="1:20" x14ac:dyDescent="0.25">
      <c r="A1462" s="57">
        <f t="shared" si="419"/>
        <v>1361.1224495459894</v>
      </c>
      <c r="B1462" s="12">
        <f t="shared" si="436"/>
        <v>216.62936599859313</v>
      </c>
      <c r="C1462" s="57" t="str">
        <f t="shared" si="420"/>
        <v>-63.30704866379-861.39033508229i</v>
      </c>
      <c r="D1462" s="57" t="str">
        <f t="shared" si="421"/>
        <v>3.89999819366287-146.940205666998i</v>
      </c>
      <c r="E1462" s="57" t="str">
        <f t="shared" si="422"/>
        <v>162.352349129223-0.595577243231887i</v>
      </c>
      <c r="F1462" s="57" t="str">
        <f t="shared" si="423"/>
        <v>3.8398387908535-306.428332213223i</v>
      </c>
      <c r="G1462" s="57" t="str">
        <f t="shared" si="424"/>
        <v>0.999999726815079-0.000522670877839818i</v>
      </c>
      <c r="H1462" s="57" t="str">
        <f t="shared" si="425"/>
        <v>165.097092722251+15.4996809108126i</v>
      </c>
      <c r="I1462" s="57" t="str">
        <f t="shared" si="426"/>
        <v>15.1870428096623-142.549803975454i</v>
      </c>
      <c r="K1462" s="57" t="str">
        <f t="shared" si="427"/>
        <v>0.0720494675306435-0.00695472081235774i</v>
      </c>
      <c r="L1462" s="57" t="str">
        <f t="shared" si="428"/>
        <v>0.000125-2.31616569166852i</v>
      </c>
      <c r="M1462" s="57" t="str">
        <f t="shared" si="429"/>
        <v>0.0015-1.11654674376482i</v>
      </c>
      <c r="N1462" s="57">
        <f t="shared" si="430"/>
        <v>85.796659226301074</v>
      </c>
      <c r="O1462" s="57">
        <f t="shared" si="431"/>
        <v>58.727394630695713</v>
      </c>
      <c r="P1462" s="371">
        <f t="shared" si="432"/>
        <v>58.727394630695713</v>
      </c>
      <c r="Q1462" s="371">
        <f t="shared" si="433"/>
        <v>-94.203340773698926</v>
      </c>
      <c r="R1462" s="12">
        <f t="shared" si="434"/>
        <v>85.796659226301074</v>
      </c>
      <c r="S1462" s="57">
        <f t="shared" si="435"/>
        <v>0.21662936599859314</v>
      </c>
      <c r="T1462" s="12">
        <f t="shared" si="418"/>
        <v>58.727394630695713</v>
      </c>
    </row>
    <row r="1463" spans="1:20" x14ac:dyDescent="0.25">
      <c r="A1463" s="57">
        <f t="shared" si="419"/>
        <v>1366.2947148542642</v>
      </c>
      <c r="B1463" s="12">
        <f t="shared" si="436"/>
        <v>217.45255758938779</v>
      </c>
      <c r="C1463" s="57" t="str">
        <f t="shared" si="420"/>
        <v>-63.3017154599731-858.079075544082i</v>
      </c>
      <c r="D1463" s="57" t="str">
        <f t="shared" si="421"/>
        <v>3.89999817990865-146.383966803288i</v>
      </c>
      <c r="E1463" s="57" t="str">
        <f t="shared" si="422"/>
        <v>162.351467511649-0.597739984796441i</v>
      </c>
      <c r="F1463" s="57" t="str">
        <f t="shared" si="423"/>
        <v>3.83983878286605-305.268327849364i</v>
      </c>
      <c r="G1463" s="57" t="str">
        <f t="shared" si="424"/>
        <v>0.999999724734929-0.000524657026084244i</v>
      </c>
      <c r="H1463" s="57" t="str">
        <f t="shared" si="425"/>
        <v>165.097832317214+15.5586072822067i</v>
      </c>
      <c r="I1463" s="57" t="str">
        <f t="shared" si="426"/>
        <v>15.1870752402825-142.009535450975i</v>
      </c>
      <c r="K1463" s="57" t="str">
        <f t="shared" si="427"/>
        <v>0.0720443553546694-0.00698064860749194i</v>
      </c>
      <c r="L1463" s="57" t="str">
        <f t="shared" si="428"/>
        <v>0.000125-2.30739758086124i</v>
      </c>
      <c r="M1463" s="57" t="str">
        <f t="shared" si="429"/>
        <v>0.0015-1.11231992803828i</v>
      </c>
      <c r="N1463" s="57">
        <f t="shared" si="430"/>
        <v>85.780851518784516</v>
      </c>
      <c r="O1463" s="57">
        <f t="shared" si="431"/>
        <v>58.694117427064505</v>
      </c>
      <c r="P1463" s="371">
        <f t="shared" si="432"/>
        <v>58.694117427064505</v>
      </c>
      <c r="Q1463" s="371">
        <f t="shared" si="433"/>
        <v>-94.219148481215484</v>
      </c>
      <c r="R1463" s="12">
        <f t="shared" si="434"/>
        <v>85.780851518784516</v>
      </c>
      <c r="S1463" s="57">
        <f t="shared" si="435"/>
        <v>0.21745255758938781</v>
      </c>
      <c r="T1463" s="12">
        <f t="shared" si="418"/>
        <v>58.694117427064505</v>
      </c>
    </row>
    <row r="1464" spans="1:20" x14ac:dyDescent="0.25">
      <c r="A1464" s="57">
        <f t="shared" si="419"/>
        <v>1371.4866347707105</v>
      </c>
      <c r="B1464" s="12">
        <f t="shared" si="436"/>
        <v>218.27887730822746</v>
      </c>
      <c r="C1464" s="57" t="str">
        <f t="shared" si="420"/>
        <v>-63.296342548366-854.780168255219i</v>
      </c>
      <c r="D1464" s="57" t="str">
        <f t="shared" si="421"/>
        <v>3.89999816604966-145.829833722085i</v>
      </c>
      <c r="E1464" s="57" t="str">
        <f t="shared" si="422"/>
        <v>162.350579342829-0.599909812454266i</v>
      </c>
      <c r="F1464" s="57" t="str">
        <f t="shared" si="423"/>
        <v>3.83983877481779-304.112714872885i</v>
      </c>
      <c r="G1464" s="57" t="str">
        <f t="shared" si="424"/>
        <v>0.99999972263894-0.00052665072167951i</v>
      </c>
      <c r="H1464" s="57" t="str">
        <f t="shared" si="425"/>
        <v>165.098577548188+15.6177578895587i</v>
      </c>
      <c r="I1464" s="57" t="str">
        <f t="shared" si="426"/>
        <v>15.1871079179737-141.471309780639i</v>
      </c>
      <c r="K1464" s="57" t="str">
        <f t="shared" si="427"/>
        <v>0.072039204993194-0.00700666927766917i</v>
      </c>
      <c r="L1464" s="57" t="str">
        <f t="shared" si="428"/>
        <v>0.000125-2.29866266274282i</v>
      </c>
      <c r="M1464" s="57" t="str">
        <f t="shared" si="429"/>
        <v>0.0015-1.10810911340733i</v>
      </c>
      <c r="N1464" s="57">
        <f t="shared" si="430"/>
        <v>85.764985612860897</v>
      </c>
      <c r="O1464" s="57">
        <f t="shared" si="431"/>
        <v>58.660837715473804</v>
      </c>
      <c r="P1464" s="371">
        <f t="shared" si="432"/>
        <v>58.660837715473804</v>
      </c>
      <c r="Q1464" s="371">
        <f t="shared" si="433"/>
        <v>-94.235014387139103</v>
      </c>
      <c r="R1464" s="12">
        <f t="shared" si="434"/>
        <v>85.764985612860897</v>
      </c>
      <c r="S1464" s="57">
        <f t="shared" si="435"/>
        <v>0.21827887730822745</v>
      </c>
      <c r="T1464" s="12">
        <f t="shared" si="418"/>
        <v>58.660837715473804</v>
      </c>
    </row>
    <row r="1465" spans="1:20" x14ac:dyDescent="0.25">
      <c r="A1465" s="57">
        <f t="shared" si="419"/>
        <v>1376.6982839828393</v>
      </c>
      <c r="B1465" s="12">
        <f t="shared" si="436"/>
        <v>219.10833704199874</v>
      </c>
      <c r="C1465" s="57" t="str">
        <f t="shared" si="420"/>
        <v>-63.2909296401696-851.493565854858i</v>
      </c>
      <c r="D1465" s="57" t="str">
        <f t="shared" si="421"/>
        <v>3.89999815208516-145.277798451998i</v>
      </c>
      <c r="E1465" s="57" t="str">
        <f t="shared" si="422"/>
        <v>162.349684575311-0.602086740499755i</v>
      </c>
      <c r="F1465" s="57" t="str">
        <f t="shared" si="423"/>
        <v>3.83983876670824-302.961476659907i</v>
      </c>
      <c r="G1465" s="57" t="str">
        <f t="shared" si="424"/>
        <v>0.999999720526992-0.000528651993305406i</v>
      </c>
      <c r="H1465" s="57" t="str">
        <f t="shared" si="425"/>
        <v>165.099328458152+15.6771335885797i</v>
      </c>
      <c r="I1465" s="57" t="str">
        <f t="shared" si="426"/>
        <v>15.1871408446189-140.935119221879i</v>
      </c>
      <c r="K1465" s="57" t="str">
        <f t="shared" si="427"/>
        <v>0.0720340161666201-0.00703278311252992i</v>
      </c>
      <c r="L1465" s="57" t="str">
        <f t="shared" si="428"/>
        <v>0.000125-2.28996081165852i</v>
      </c>
      <c r="M1465" s="57" t="str">
        <f t="shared" si="429"/>
        <v>0.0015-1.103914239298i</v>
      </c>
      <c r="N1465" s="57">
        <f t="shared" si="430"/>
        <v>85.749061308460554</v>
      </c>
      <c r="O1465" s="57">
        <f t="shared" si="431"/>
        <v>58.627555477288375</v>
      </c>
      <c r="P1465" s="371">
        <f t="shared" si="432"/>
        <v>58.627555477288375</v>
      </c>
      <c r="Q1465" s="371">
        <f t="shared" si="433"/>
        <v>-94.250938691539446</v>
      </c>
      <c r="R1465" s="12">
        <f t="shared" si="434"/>
        <v>85.749061308460554</v>
      </c>
      <c r="S1465" s="57">
        <f t="shared" si="435"/>
        <v>0.21910833704199872</v>
      </c>
      <c r="T1465" s="12">
        <f t="shared" si="418"/>
        <v>58.627555477288375</v>
      </c>
    </row>
    <row r="1466" spans="1:20" x14ac:dyDescent="0.25">
      <c r="A1466" s="57">
        <f t="shared" si="419"/>
        <v>1381.9297374619741</v>
      </c>
      <c r="B1466" s="12">
        <f t="shared" si="436"/>
        <v>219.94094872275835</v>
      </c>
      <c r="C1466" s="57" t="str">
        <f t="shared" si="420"/>
        <v>-63.285476444583-848.219221160182i</v>
      </c>
      <c r="D1466" s="57" t="str">
        <f t="shared" si="421"/>
        <v>3.89999813801435-144.727853051816i</v>
      </c>
      <c r="E1466" s="57" t="str">
        <f t="shared" si="422"/>
        <v>162.348783161317-0.604270783142779i</v>
      </c>
      <c r="F1466" s="57" t="str">
        <f t="shared" si="423"/>
        <v>3.83983875853696-301.814596649485i</v>
      </c>
      <c r="G1466" s="57" t="str">
        <f t="shared" si="424"/>
        <v>0.999999718398962-0.000530660869750704i</v>
      </c>
      <c r="H1466" s="57" t="str">
        <f t="shared" si="425"/>
        <v>165.100085090421+15.7367352382747i</v>
      </c>
      <c r="I1466" s="57" t="str">
        <f t="shared" si="426"/>
        <v>15.1871740221162-140.400956061411i</v>
      </c>
      <c r="K1466" s="57" t="str">
        <f t="shared" si="427"/>
        <v>0.0720287885933854-0.00705899040211666i</v>
      </c>
      <c r="L1466" s="57" t="str">
        <f t="shared" si="428"/>
        <v>0.000125-2.28129190242929i</v>
      </c>
      <c r="M1466" s="57" t="str">
        <f t="shared" si="429"/>
        <v>0.0015-1.09973524536561i</v>
      </c>
      <c r="N1466" s="57">
        <f t="shared" si="430"/>
        <v>85.733078404988902</v>
      </c>
      <c r="O1466" s="57">
        <f t="shared" si="431"/>
        <v>58.59427069373767</v>
      </c>
      <c r="P1466" s="371">
        <f t="shared" si="432"/>
        <v>58.59427069373767</v>
      </c>
      <c r="Q1466" s="371">
        <f t="shared" si="433"/>
        <v>-94.266921595011098</v>
      </c>
      <c r="R1466" s="12">
        <f t="shared" si="434"/>
        <v>85.733078404988902</v>
      </c>
      <c r="S1466" s="57">
        <f t="shared" si="435"/>
        <v>0.21994094872275835</v>
      </c>
      <c r="T1466" s="12">
        <f t="shared" si="418"/>
        <v>58.59427069373767</v>
      </c>
    </row>
    <row r="1467" spans="1:20" x14ac:dyDescent="0.25">
      <c r="A1467" s="57">
        <f t="shared" si="419"/>
        <v>1387.1810704643297</v>
      </c>
      <c r="B1467" s="12">
        <f t="shared" si="436"/>
        <v>220.77672432790484</v>
      </c>
      <c r="C1467" s="57" t="str">
        <f t="shared" si="420"/>
        <v>-63.2799826687985-844.957087165768i</v>
      </c>
      <c r="D1467" s="57" t="str">
        <f t="shared" si="421"/>
        <v>3.89999812383636-144.179989610387i</v>
      </c>
      <c r="E1467" s="57" t="str">
        <f t="shared" si="422"/>
        <v>162.347875052741-0.606461954507293i</v>
      </c>
      <c r="F1467" s="57" t="str">
        <f t="shared" si="423"/>
        <v>3.83983875030343-300.672058343359i</v>
      </c>
      <c r="G1467" s="57" t="str">
        <f t="shared" si="424"/>
        <v>0.999999716254728-0.000532677379913572i</v>
      </c>
      <c r="H1467" s="57" t="str">
        <f t="shared" si="425"/>
        <v>165.100847488633+15.7965637009546i</v>
      </c>
      <c r="I1467" s="57" t="str">
        <f t="shared" si="426"/>
        <v>15.1872074523775-139.868812615105i</v>
      </c>
      <c r="K1467" s="57" t="str">
        <f t="shared" si="427"/>
        <v>0.0720235219899558-0.00708529143686874i</v>
      </c>
      <c r="L1467" s="57" t="str">
        <f t="shared" si="428"/>
        <v>0.000125-2.27265581034996i</v>
      </c>
      <c r="M1467" s="57" t="str">
        <f t="shared" si="429"/>
        <v>0.0015-1.09557207149393i</v>
      </c>
      <c r="N1467" s="57">
        <f t="shared" si="430"/>
        <v>85.717036701326606</v>
      </c>
      <c r="O1467" s="57">
        <f t="shared" si="431"/>
        <v>58.560983345915353</v>
      </c>
      <c r="P1467" s="371">
        <f t="shared" si="432"/>
        <v>58.560983345915353</v>
      </c>
      <c r="Q1467" s="371">
        <f t="shared" si="433"/>
        <v>-94.282963298673394</v>
      </c>
      <c r="R1467" s="12">
        <f t="shared" si="434"/>
        <v>85.717036701326606</v>
      </c>
      <c r="S1467" s="57">
        <f t="shared" si="435"/>
        <v>0.22077672432790485</v>
      </c>
      <c r="T1467" s="12">
        <f t="shared" si="418"/>
        <v>58.560983345915353</v>
      </c>
    </row>
    <row r="1468" spans="1:20" x14ac:dyDescent="0.25">
      <c r="A1468" s="57">
        <f t="shared" si="419"/>
        <v>1392.4523585320942</v>
      </c>
      <c r="B1468" s="12">
        <f t="shared" si="436"/>
        <v>221.61567588035089</v>
      </c>
      <c r="C1468" s="57" t="str">
        <f t="shared" si="420"/>
        <v>-63.2744480179868-841.707117042949i</v>
      </c>
      <c r="D1468" s="57" t="str">
        <f t="shared" si="421"/>
        <v>3.89999810955045-143.634200246515i</v>
      </c>
      <c r="E1468" s="57" t="str">
        <f t="shared" si="422"/>
        <v>162.346960201151-0.608660268629457i</v>
      </c>
      <c r="F1468" s="57" t="str">
        <f t="shared" si="423"/>
        <v>3.83983874200725-299.533845305738i</v>
      </c>
      <c r="G1468" s="57" t="str">
        <f t="shared" si="424"/>
        <v>0.999999714094168-0.000534701552801988i</v>
      </c>
      <c r="H1468" s="57" t="str">
        <f t="shared" si="425"/>
        <v>165.101615696764+15.8566198422492i</v>
      </c>
      <c r="I1468" s="57" t="str">
        <f t="shared" si="426"/>
        <v>15.1872411373296-139.338681227894i</v>
      </c>
      <c r="K1468" s="57" t="str">
        <f t="shared" si="427"/>
        <v>0.0720182160708086-0.00711168650761548i</v>
      </c>
      <c r="L1468" s="57" t="str">
        <f t="shared" si="428"/>
        <v>0.000125-2.26405241118745i</v>
      </c>
      <c r="M1468" s="57" t="str">
        <f t="shared" si="429"/>
        <v>0.0015-1.09142465779431i</v>
      </c>
      <c r="N1468" s="57">
        <f t="shared" si="430"/>
        <v>85.700935995830619</v>
      </c>
      <c r="O1468" s="57">
        <f t="shared" si="431"/>
        <v>58.527693414778533</v>
      </c>
      <c r="P1468" s="371">
        <f t="shared" si="432"/>
        <v>58.527693414778533</v>
      </c>
      <c r="Q1468" s="371">
        <f t="shared" si="433"/>
        <v>-94.299064004169381</v>
      </c>
      <c r="R1468" s="12">
        <f t="shared" si="434"/>
        <v>85.700935995830619</v>
      </c>
      <c r="S1468" s="57">
        <f t="shared" si="435"/>
        <v>0.22161567588035089</v>
      </c>
      <c r="T1468" s="12">
        <f t="shared" si="418"/>
        <v>58.527693414778533</v>
      </c>
    </row>
    <row r="1469" spans="1:20" x14ac:dyDescent="0.25">
      <c r="A1469" s="57">
        <f t="shared" si="419"/>
        <v>1397.7436774945161</v>
      </c>
      <c r="B1469" s="12">
        <f t="shared" si="436"/>
        <v>222.45781544869624</v>
      </c>
      <c r="C1469" s="57" t="str">
        <f t="shared" si="420"/>
        <v>-63.2688721952822-838.469264139064i</v>
      </c>
      <c r="D1469" s="57" t="str">
        <f t="shared" si="421"/>
        <v>3.89999809515571-143.090477108833i</v>
      </c>
      <c r="E1469" s="57" t="str">
        <f t="shared" si="422"/>
        <v>162.346038557781-0.610865739456053i</v>
      </c>
      <c r="F1469" s="57" t="str">
        <f t="shared" si="423"/>
        <v>3.83983873364784-298.399941163039i</v>
      </c>
      <c r="G1469" s="57" t="str">
        <f t="shared" si="424"/>
        <v>0.999999711917156-0.00053673341753416i</v>
      </c>
      <c r="H1469" s="57" t="str">
        <f t="shared" si="425"/>
        <v>165.102389759126+15.9169045311208i</v>
      </c>
      <c r="I1469" s="57" t="str">
        <f t="shared" si="426"/>
        <v>15.1872750789138-138.81055427365i</v>
      </c>
      <c r="K1469" s="57" t="str">
        <f t="shared" si="427"/>
        <v>0.0720128705484217-0.00713817590557045i</v>
      </c>
      <c r="L1469" s="57" t="str">
        <f t="shared" si="428"/>
        <v>0.000125-2.25548158117897i</v>
      </c>
      <c r="M1469" s="57" t="str">
        <f t="shared" si="429"/>
        <v>0.0015-1.08729294460481i</v>
      </c>
      <c r="N1469" s="57">
        <f t="shared" si="430"/>
        <v>85.684776086334423</v>
      </c>
      <c r="O1469" s="57">
        <f t="shared" si="431"/>
        <v>58.494400881146049</v>
      </c>
      <c r="P1469" s="371">
        <f t="shared" si="432"/>
        <v>58.494400881146049</v>
      </c>
      <c r="Q1469" s="371">
        <f t="shared" si="433"/>
        <v>-94.315223913665577</v>
      </c>
      <c r="R1469" s="12">
        <f t="shared" si="434"/>
        <v>85.684776086334423</v>
      </c>
      <c r="S1469" s="57">
        <f t="shared" si="435"/>
        <v>0.22245781544869625</v>
      </c>
      <c r="T1469" s="12">
        <f t="shared" si="418"/>
        <v>58.494400881146049</v>
      </c>
    </row>
    <row r="1470" spans="1:20" x14ac:dyDescent="0.25">
      <c r="A1470" s="57">
        <f t="shared" si="419"/>
        <v>1403.0551034689954</v>
      </c>
      <c r="B1470" s="12">
        <f t="shared" si="436"/>
        <v>223.3031551474013</v>
      </c>
      <c r="C1470" s="57" t="str">
        <f t="shared" si="420"/>
        <v>-63.2632549017783-835.243481976922i</v>
      </c>
      <c r="D1470" s="57" t="str">
        <f t="shared" si="421"/>
        <v>3.8999980806514-142.548812375704i</v>
      </c>
      <c r="E1470" s="57" t="str">
        <f t="shared" si="422"/>
        <v>162.345110073536-0.61307838084254i</v>
      </c>
      <c r="F1470" s="57" t="str">
        <f t="shared" si="423"/>
        <v>3.83983872522483-297.270329603675i</v>
      </c>
      <c r="G1470" s="57" t="str">
        <f t="shared" si="424"/>
        <v>0.999999709723567-0.000538773003338943i</v>
      </c>
      <c r="H1470" s="57" t="str">
        <f t="shared" si="425"/>
        <v>165.103169720367+15.9774186398768i</v>
      </c>
      <c r="I1470" s="57" t="str">
        <f t="shared" si="426"/>
        <v>15.1873092790864-138.28442415508i</v>
      </c>
      <c r="K1470" s="57" t="str">
        <f t="shared" si="427"/>
        <v>0.0720074851332613-0.00716475992232515i</v>
      </c>
      <c r="L1470" s="57" t="str">
        <f t="shared" si="428"/>
        <v>0.000125-2.24694319703025i</v>
      </c>
      <c r="M1470" s="57" t="str">
        <f t="shared" si="429"/>
        <v>0.0015-1.08317687248936i</v>
      </c>
      <c r="N1470" s="57">
        <f t="shared" si="430"/>
        <v>85.668556770148854</v>
      </c>
      <c r="O1470" s="57">
        <f t="shared" si="431"/>
        <v>58.461105725698701</v>
      </c>
      <c r="P1470" s="371">
        <f t="shared" si="432"/>
        <v>58.461105725698701</v>
      </c>
      <c r="Q1470" s="371">
        <f t="shared" si="433"/>
        <v>-94.331443229851146</v>
      </c>
      <c r="R1470" s="12">
        <f t="shared" si="434"/>
        <v>85.668556770148854</v>
      </c>
      <c r="S1470" s="57">
        <f t="shared" si="435"/>
        <v>0.22330315514740129</v>
      </c>
      <c r="T1470" s="12">
        <f t="shared" si="418"/>
        <v>58.461105725698701</v>
      </c>
    </row>
    <row r="1471" spans="1:20" x14ac:dyDescent="0.25">
      <c r="A1471" s="57">
        <f t="shared" si="419"/>
        <v>1408.3867128621775</v>
      </c>
      <c r="B1471" s="12">
        <f t="shared" si="436"/>
        <v>224.15170713696142</v>
      </c>
      <c r="C1471" s="57" t="str">
        <f t="shared" si="420"/>
        <v>-63.2575958365021-832.029724254011i</v>
      </c>
      <c r="D1471" s="57" t="str">
        <f t="shared" si="421"/>
        <v>3.89999806603665-142.009198255098i</v>
      </c>
      <c r="E1471" s="57" t="str">
        <f t="shared" si="422"/>
        <v>162.344174698981-0.615298206550631i</v>
      </c>
      <c r="F1471" s="57" t="str">
        <f t="shared" si="423"/>
        <v>3.83983871673765-296.144994377804i</v>
      </c>
      <c r="G1471" s="57" t="str">
        <f t="shared" si="424"/>
        <v>0.999999707513275-0.00054082033955626i</v>
      </c>
      <c r="H1471" s="57" t="str">
        <f t="shared" si="425"/>
        <v>165.103955625479+16.0381630441835i</v>
      </c>
      <c r="I1471" s="57" t="str">
        <f t="shared" si="426"/>
        <v>15.1873437398187-137.760283303621i</v>
      </c>
      <c r="K1471" s="57" t="str">
        <f t="shared" si="427"/>
        <v>0.0720020595337671-0.00719143884984234i</v>
      </c>
      <c r="L1471" s="57" t="str">
        <f t="shared" si="428"/>
        <v>0.000125-2.23843713591378i</v>
      </c>
      <c r="M1471" s="57" t="str">
        <f t="shared" si="429"/>
        <v>0.0015-1.07907638223685i</v>
      </c>
      <c r="N1471" s="57">
        <f t="shared" si="430"/>
        <v>85.652277844062993</v>
      </c>
      <c r="O1471" s="57">
        <f t="shared" si="431"/>
        <v>58.427807928976954</v>
      </c>
      <c r="P1471" s="371">
        <f t="shared" si="432"/>
        <v>58.427807928976954</v>
      </c>
      <c r="Q1471" s="371">
        <f t="shared" si="433"/>
        <v>-94.347722155937007</v>
      </c>
      <c r="R1471" s="12">
        <f t="shared" si="434"/>
        <v>85.652277844062993</v>
      </c>
      <c r="S1471" s="57">
        <f t="shared" si="435"/>
        <v>0.22415170713696142</v>
      </c>
      <c r="T1471" s="12">
        <f t="shared" si="418"/>
        <v>58.427807928976954</v>
      </c>
    </row>
    <row r="1472" spans="1:20" x14ac:dyDescent="0.25">
      <c r="A1472" s="57">
        <f t="shared" si="419"/>
        <v>1413.7385823710538</v>
      </c>
      <c r="B1472" s="12">
        <f t="shared" si="436"/>
        <v>225.00348362408187</v>
      </c>
      <c r="C1472" s="57" t="str">
        <f t="shared" si="420"/>
        <v>-63.2518946964165-828.827944841963i</v>
      </c>
      <c r="D1472" s="57" t="str">
        <f t="shared" si="421"/>
        <v>3.89999805131063-141.471626984485i</v>
      </c>
      <c r="E1472" s="57" t="str">
        <f t="shared" si="422"/>
        <v>162.343232384349-0.617525230247178i</v>
      </c>
      <c r="F1472" s="57" t="str">
        <f t="shared" si="423"/>
        <v>3.83983870818589-295.023919297102i</v>
      </c>
      <c r="G1472" s="57" t="str">
        <f t="shared" si="424"/>
        <v>0.999999705286153-0.000542875455637524i</v>
      </c>
      <c r="H1472" s="57" t="str">
        <f t="shared" si="425"/>
        <v>165.104747519795+16.0991386230791i</v>
      </c>
      <c r="I1472" s="57" t="str">
        <f t="shared" si="426"/>
        <v>15.1873784630971-137.238124179319i</v>
      </c>
      <c r="K1472" s="57" t="str">
        <f t="shared" si="427"/>
        <v>0.0719965934563429-0.00721821298045012i</v>
      </c>
      <c r="L1472" s="57" t="str">
        <f t="shared" si="428"/>
        <v>0.000125-2.22996327546701i</v>
      </c>
      <c r="M1472" s="57" t="str">
        <f t="shared" si="429"/>
        <v>0.0015-1.07499141486039i</v>
      </c>
      <c r="N1472" s="57">
        <f t="shared" si="430"/>
        <v>85.635939104344544</v>
      </c>
      <c r="O1472" s="57">
        <f t="shared" si="431"/>
        <v>58.394507471381246</v>
      </c>
      <c r="P1472" s="371">
        <f t="shared" si="432"/>
        <v>58.394507471381246</v>
      </c>
      <c r="Q1472" s="371">
        <f t="shared" si="433"/>
        <v>-94.364060895655456</v>
      </c>
      <c r="R1472" s="12">
        <f t="shared" si="434"/>
        <v>85.635939104344544</v>
      </c>
      <c r="S1472" s="57">
        <f t="shared" si="435"/>
        <v>0.22500348362408187</v>
      </c>
      <c r="T1472" s="12">
        <f t="shared" si="418"/>
        <v>58.394507471381246</v>
      </c>
    </row>
    <row r="1473" spans="1:20" x14ac:dyDescent="0.25">
      <c r="A1473" s="57">
        <f t="shared" si="419"/>
        <v>1419.1107889840639</v>
      </c>
      <c r="B1473" s="12">
        <f t="shared" si="436"/>
        <v>225.85849686185338</v>
      </c>
      <c r="C1473" s="57" t="str">
        <f t="shared" si="420"/>
        <v>-63.2461511763949-825.638097785812i</v>
      </c>
      <c r="D1473" s="57" t="str">
        <f t="shared" si="421"/>
        <v>3.89999803647246-140.936090830721i</v>
      </c>
      <c r="E1473" s="57" t="str">
        <f t="shared" si="422"/>
        <v>162.34228307953-0.619759465501529i</v>
      </c>
      <c r="F1473" s="57" t="str">
        <f t="shared" si="423"/>
        <v>3.83983869956898-293.907088234523i</v>
      </c>
      <c r="G1473" s="57" t="str">
        <f t="shared" si="424"/>
        <v>0.999999703042073-0.000544938381146061i</v>
      </c>
      <c r="H1473" s="57" t="str">
        <f t="shared" si="425"/>
        <v>165.105545448996+16.1603462589867i</v>
      </c>
      <c r="I1473" s="57" t="str">
        <f t="shared" si="426"/>
        <v>15.1874134509226-136.717939270731i</v>
      </c>
      <c r="K1473" s="57" t="str">
        <f t="shared" si="427"/>
        <v>0.071991086605341-0.0072450826068348i</v>
      </c>
      <c r="L1473" s="57" t="str">
        <f t="shared" si="428"/>
        <v>0.000125-2.2215214937906i</v>
      </c>
      <c r="M1473" s="57" t="str">
        <f t="shared" si="429"/>
        <v>0.0015-1.07092191159632i</v>
      </c>
      <c r="N1473" s="57">
        <f t="shared" si="430"/>
        <v>85.619540346740934</v>
      </c>
      <c r="O1473" s="57">
        <f t="shared" si="431"/>
        <v>58.361204333170065</v>
      </c>
      <c r="P1473" s="371">
        <f t="shared" si="432"/>
        <v>58.361204333170065</v>
      </c>
      <c r="Q1473" s="371">
        <f t="shared" si="433"/>
        <v>-94.380459653259066</v>
      </c>
      <c r="R1473" s="12">
        <f t="shared" si="434"/>
        <v>85.619540346740934</v>
      </c>
      <c r="S1473" s="57">
        <f t="shared" si="435"/>
        <v>0.22585849686185339</v>
      </c>
      <c r="T1473" s="12">
        <f t="shared" si="418"/>
        <v>58.361204333170065</v>
      </c>
    </row>
    <row r="1474" spans="1:20" x14ac:dyDescent="0.25">
      <c r="A1474" s="57">
        <f t="shared" si="419"/>
        <v>1424.5034099822033</v>
      </c>
      <c r="B1474" s="12">
        <f t="shared" si="436"/>
        <v>226.71675914992844</v>
      </c>
      <c r="C1474" s="57" t="str">
        <f t="shared" si="420"/>
        <v>-63.240364969217-822.460137303406i</v>
      </c>
      <c r="D1474" s="57" t="str">
        <f t="shared" si="421"/>
        <v>3.8999980215213-140.402582089939i</v>
      </c>
      <c r="E1474" s="57" t="str">
        <f t="shared" si="422"/>
        <v>162.341326734076-0.622000925784193i</v>
      </c>
      <c r="F1474" s="57" t="str">
        <f t="shared" si="423"/>
        <v>3.83983869088644-292.794485124081i</v>
      </c>
      <c r="G1474" s="57" t="str">
        <f t="shared" si="424"/>
        <v>0.999999700780905-0.000547009145757535i</v>
      </c>
      <c r="H1474" s="57" t="str">
        <f t="shared" si="425"/>
        <v>165.106349459112+16.221786837728i</v>
      </c>
      <c r="I1474" s="57" t="str">
        <f t="shared" si="426"/>
        <v>15.187448705312-136.199721094815i</v>
      </c>
      <c r="K1474" s="57" t="str">
        <f t="shared" si="427"/>
        <v>0.0719855386830504-0.00727204802203441i</v>
      </c>
      <c r="L1474" s="57" t="str">
        <f t="shared" si="428"/>
        <v>0.000125-2.2131116694467i</v>
      </c>
      <c r="M1474" s="57" t="str">
        <f t="shared" si="429"/>
        <v>0.0015-1.06686781390349i</v>
      </c>
      <c r="N1474" s="57">
        <f t="shared" si="430"/>
        <v>85.603081366479941</v>
      </c>
      <c r="O1474" s="57">
        <f t="shared" si="431"/>
        <v>58.327898494459603</v>
      </c>
      <c r="P1474" s="371">
        <f t="shared" si="432"/>
        <v>58.327898494459603</v>
      </c>
      <c r="Q1474" s="371">
        <f t="shared" si="433"/>
        <v>-94.396918633520059</v>
      </c>
      <c r="R1474" s="12">
        <f t="shared" si="434"/>
        <v>85.603081366479941</v>
      </c>
      <c r="S1474" s="57">
        <f t="shared" si="435"/>
        <v>0.22671675914992845</v>
      </c>
      <c r="T1474" s="12">
        <f t="shared" si="418"/>
        <v>58.327898494459603</v>
      </c>
    </row>
    <row r="1475" spans="1:20" x14ac:dyDescent="0.25">
      <c r="A1475" s="57">
        <f t="shared" si="419"/>
        <v>1429.9165229401358</v>
      </c>
      <c r="B1475" s="12">
        <f t="shared" si="436"/>
        <v>227.57828283469817</v>
      </c>
      <c r="C1475" s="57" t="str">
        <f t="shared" si="420"/>
        <v>-63.2345357655531-819.294017784727i</v>
      </c>
      <c r="D1475" s="57" t="str">
        <f t="shared" si="421"/>
        <v>3.89999800645627-139.871093087437i</v>
      </c>
      <c r="E1475" s="57" t="str">
        <f t="shared" si="422"/>
        <v>162.340363297195-0.624249624464611i</v>
      </c>
      <c r="F1475" s="57" t="str">
        <f t="shared" si="423"/>
        <v>3.8398386821378-291.686093960603i</v>
      </c>
      <c r="G1475" s="57" t="str">
        <f t="shared" si="424"/>
        <v>0.99999969850252-0.00054908777926038i</v>
      </c>
      <c r="H1475" s="57" t="str">
        <f t="shared" si="425"/>
        <v>165.107159596523+16.2834612485368i</v>
      </c>
      <c r="I1475" s="57" t="str">
        <f t="shared" si="426"/>
        <v>15.1874842282971-135.683462196817i</v>
      </c>
      <c r="K1475" s="57" t="str">
        <f t="shared" si="427"/>
        <v>0.0719799493896833-0.00729910951943187i</v>
      </c>
      <c r="L1475" s="57" t="str">
        <f t="shared" si="428"/>
        <v>0.000125-2.20473368145717i</v>
      </c>
      <c r="M1475" s="57" t="str">
        <f t="shared" si="429"/>
        <v>0.0015-1.06282906346233i</v>
      </c>
      <c r="N1475" s="57">
        <f t="shared" si="430"/>
        <v>85.586561958270423</v>
      </c>
      <c r="O1475" s="57">
        <f t="shared" si="431"/>
        <v>58.29458993522249</v>
      </c>
      <c r="P1475" s="371">
        <f t="shared" si="432"/>
        <v>58.29458993522249</v>
      </c>
      <c r="Q1475" s="371">
        <f t="shared" si="433"/>
        <v>-94.413438041729577</v>
      </c>
      <c r="R1475" s="12">
        <f t="shared" si="434"/>
        <v>85.586561958270423</v>
      </c>
      <c r="S1475" s="57">
        <f t="shared" si="435"/>
        <v>0.22757828283469816</v>
      </c>
      <c r="T1475" s="12">
        <f t="shared" si="418"/>
        <v>58.29458993522249</v>
      </c>
    </row>
    <row r="1476" spans="1:20" x14ac:dyDescent="0.25">
      <c r="A1476" s="57">
        <f t="shared" si="419"/>
        <v>1435.3502057273083</v>
      </c>
      <c r="B1476" s="12">
        <f t="shared" si="436"/>
        <v>228.44308030947002</v>
      </c>
      <c r="C1476" s="57" t="str">
        <f t="shared" si="420"/>
        <v>-63.2286632539512-816.139693791255i</v>
      </c>
      <c r="D1476" s="57" t="str">
        <f t="shared" si="421"/>
        <v>3.89999799127658-139.341616177567i</v>
      </c>
      <c r="E1476" s="57" t="str">
        <f t="shared" si="422"/>
        <v>162.33939271775-0.62650557480912i</v>
      </c>
      <c r="F1476" s="57" t="str">
        <f t="shared" si="423"/>
        <v>3.83983867332255-290.581898799515i</v>
      </c>
      <c r="G1476" s="57" t="str">
        <f t="shared" si="424"/>
        <v>0.999999696206786-0.000551174311556219i</v>
      </c>
      <c r="H1476" s="57" t="str">
        <f t="shared" si="425"/>
        <v>165.107975907966+16.3453703840726i</v>
      </c>
      <c r="I1476" s="57" t="str">
        <f t="shared" si="426"/>
        <v>15.187520021926-135.169155150174i</v>
      </c>
      <c r="K1476" s="57" t="str">
        <f t="shared" si="427"/>
        <v>0.0719743184233627-0.00732626739274817i</v>
      </c>
      <c r="L1476" s="57" t="str">
        <f t="shared" si="428"/>
        <v>0.000125-2.19638740930182i</v>
      </c>
      <c r="M1476" s="57" t="str">
        <f t="shared" si="429"/>
        <v>0.0015-1.05880560217407i</v>
      </c>
      <c r="N1476" s="57">
        <f t="shared" si="430"/>
        <v>85.569981916303448</v>
      </c>
      <c r="O1476" s="57">
        <f t="shared" si="431"/>
        <v>58.261278635286857</v>
      </c>
      <c r="P1476" s="371">
        <f t="shared" si="432"/>
        <v>58.261278635286857</v>
      </c>
      <c r="Q1476" s="371">
        <f t="shared" si="433"/>
        <v>-94.430018083696552</v>
      </c>
      <c r="R1476" s="12">
        <f t="shared" si="434"/>
        <v>85.569981916303448</v>
      </c>
      <c r="S1476" s="57">
        <f t="shared" si="435"/>
        <v>0.22844308030947003</v>
      </c>
      <c r="T1476" s="12">
        <f t="shared" si="418"/>
        <v>58.261278635286857</v>
      </c>
    </row>
    <row r="1477" spans="1:20" x14ac:dyDescent="0.25">
      <c r="A1477" s="57">
        <f t="shared" si="419"/>
        <v>1440.804536509072</v>
      </c>
      <c r="B1477" s="12">
        <f t="shared" si="436"/>
        <v>229.31116401464601</v>
      </c>
      <c r="C1477" s="57" t="str">
        <f t="shared" si="420"/>
        <v>-63.2227471208271-812.997120055345i</v>
      </c>
      <c r="D1477" s="57" t="str">
        <f t="shared" si="421"/>
        <v>3.89999797598128-138.814143743626i</v>
      </c>
      <c r="E1477" s="57" t="str">
        <f t="shared" si="422"/>
        <v>162.338414944259-0.628768789979141i</v>
      </c>
      <c r="F1477" s="57" t="str">
        <f t="shared" si="423"/>
        <v>3.83983866444019-289.481883756598i</v>
      </c>
      <c r="G1477" s="57" t="str">
        <f t="shared" si="424"/>
        <v>0.999999693893572-0.000553268772660304i</v>
      </c>
      <c r="H1477" s="57" t="str">
        <f t="shared" si="425"/>
        <v>165.108798440533+16.4075151404335i</v>
      </c>
      <c r="I1477" s="57" t="str">
        <f t="shared" si="426"/>
        <v>15.1875560882617-134.656792556396i</v>
      </c>
      <c r="K1477" s="57" t="str">
        <f t="shared" si="427"/>
        <v>0.0719686454801096-0.00735352193603528i</v>
      </c>
      <c r="L1477" s="57" t="str">
        <f t="shared" si="428"/>
        <v>0.000125-2.18807273291673i</v>
      </c>
      <c r="M1477" s="57" t="str">
        <f t="shared" si="429"/>
        <v>0.0015-1.05479737215986i</v>
      </c>
      <c r="N1477" s="57">
        <f t="shared" si="430"/>
        <v>85.553341034252767</v>
      </c>
      <c r="O1477" s="57">
        <f t="shared" si="431"/>
        <v>58.227964574335545</v>
      </c>
      <c r="P1477" s="371">
        <f t="shared" si="432"/>
        <v>58.227964574335545</v>
      </c>
      <c r="Q1477" s="371">
        <f t="shared" si="433"/>
        <v>-94.446658965747233</v>
      </c>
      <c r="R1477" s="12">
        <f t="shared" si="434"/>
        <v>85.553341034252767</v>
      </c>
      <c r="S1477" s="57">
        <f t="shared" si="435"/>
        <v>0.22931116401464602</v>
      </c>
      <c r="T1477" s="12">
        <f t="shared" si="418"/>
        <v>58.227964574335545</v>
      </c>
    </row>
    <row r="1478" spans="1:20" x14ac:dyDescent="0.25">
      <c r="A1478" s="57">
        <f t="shared" si="419"/>
        <v>1446.2795937478065</v>
      </c>
      <c r="B1478" s="12">
        <f t="shared" si="436"/>
        <v>230.18254643790166</v>
      </c>
      <c r="C1478" s="57" t="str">
        <f t="shared" si="420"/>
        <v>-63.2167870504458-809.866251479552i</v>
      </c>
      <c r="D1478" s="57" t="str">
        <f t="shared" si="421"/>
        <v>3.89999796056951-138.288668197745i</v>
      </c>
      <c r="E1478" s="57" t="str">
        <f t="shared" si="422"/>
        <v>162.337429924889-0.631039283028799i</v>
      </c>
      <c r="F1478" s="57" t="str">
        <f t="shared" si="423"/>
        <v>3.83983865549017-288.386033007762i</v>
      </c>
      <c r="G1478" s="57" t="str">
        <f t="shared" si="424"/>
        <v>0.999999691562743-0.000555371192701938i</v>
      </c>
      <c r="H1478" s="57" t="str">
        <f t="shared" si="425"/>
        <v>165.109627241676+16.4698964171705i</v>
      </c>
      <c r="I1478" s="57" t="str">
        <f t="shared" si="426"/>
        <v>15.1875924293828-134.146367044963i</v>
      </c>
      <c r="K1478" s="57" t="str">
        <f t="shared" si="427"/>
        <v>0.0719629302538289-0.00738087344366892i</v>
      </c>
      <c r="L1478" s="57" t="str">
        <f t="shared" si="428"/>
        <v>0.000125-2.1797895326925i</v>
      </c>
      <c r="M1478" s="57" t="str">
        <f t="shared" si="429"/>
        <v>0.0015-1.05080431575997i</v>
      </c>
      <c r="N1478" s="57">
        <f t="shared" si="430"/>
        <v>85.536639105276322</v>
      </c>
      <c r="O1478" s="57">
        <f t="shared" si="431"/>
        <v>58.194647731904787</v>
      </c>
      <c r="P1478" s="371">
        <f t="shared" si="432"/>
        <v>58.194647731904787</v>
      </c>
      <c r="Q1478" s="371">
        <f t="shared" si="433"/>
        <v>-94.463360894723678</v>
      </c>
      <c r="R1478" s="12">
        <f t="shared" si="434"/>
        <v>85.536639105276322</v>
      </c>
      <c r="S1478" s="57">
        <f t="shared" si="435"/>
        <v>0.23018254643790168</v>
      </c>
      <c r="T1478" s="12">
        <f t="shared" si="418"/>
        <v>58.194647731904787</v>
      </c>
    </row>
    <row r="1479" spans="1:20" x14ac:dyDescent="0.25">
      <c r="A1479" s="57">
        <f t="shared" si="419"/>
        <v>1451.7754562040482</v>
      </c>
      <c r="B1479" s="12">
        <f t="shared" si="436"/>
        <v>231.0572401143657</v>
      </c>
      <c r="C1479" s="57" t="str">
        <f t="shared" si="420"/>
        <v>-63.2107827249133-806.747043136035i</v>
      </c>
      <c r="D1479" s="57" t="str">
        <f t="shared" si="421"/>
        <v>3.89999794504041-137.765181980784i</v>
      </c>
      <c r="E1479" s="57" t="str">
        <f t="shared" si="422"/>
        <v>162.336437607457-0.633317066903048i</v>
      </c>
      <c r="F1479" s="57" t="str">
        <f t="shared" si="423"/>
        <v>3.83983864647201-287.29433078883i</v>
      </c>
      <c r="G1479" s="57" t="str">
        <f t="shared" si="424"/>
        <v>0.999999689214167-0.000557481601924917i</v>
      </c>
      <c r="H1479" s="57" t="str">
        <f t="shared" si="425"/>
        <v>165.110462359211+16.5325151173007i</v>
      </c>
      <c r="I1479" s="57" t="str">
        <f t="shared" si="426"/>
        <v>15.1876290473843-133.637871273226i</v>
      </c>
      <c r="K1479" s="57" t="str">
        <f t="shared" si="427"/>
        <v>0.0719571724362966-0.00740832221034133i</v>
      </c>
      <c r="L1479" s="57" t="str">
        <f t="shared" si="428"/>
        <v>0.000125-2.17153768947251i</v>
      </c>
      <c r="M1479" s="57" t="str">
        <f t="shared" si="429"/>
        <v>0.0015-1.04682637553295i</v>
      </c>
      <c r="N1479" s="57">
        <f t="shared" si="430"/>
        <v>85.519875922016837</v>
      </c>
      <c r="O1479" s="57">
        <f t="shared" si="431"/>
        <v>58.161328087383581</v>
      </c>
      <c r="P1479" s="371">
        <f t="shared" si="432"/>
        <v>58.161328087383581</v>
      </c>
      <c r="Q1479" s="371">
        <f t="shared" si="433"/>
        <v>-94.480124077983163</v>
      </c>
      <c r="R1479" s="12">
        <f t="shared" si="434"/>
        <v>85.519875922016837</v>
      </c>
      <c r="S1479" s="57">
        <f t="shared" si="435"/>
        <v>0.23105724011436571</v>
      </c>
      <c r="T1479" s="12">
        <f t="shared" si="418"/>
        <v>58.161328087383581</v>
      </c>
    </row>
    <row r="1480" spans="1:20" x14ac:dyDescent="0.25">
      <c r="A1480" s="57">
        <f t="shared" si="419"/>
        <v>1457.2922029376236</v>
      </c>
      <c r="B1480" s="12">
        <f t="shared" si="436"/>
        <v>231.93525762680028</v>
      </c>
      <c r="C1480" s="57" t="str">
        <f t="shared" si="420"/>
        <v>-63.2047338241634-803.639450265877i</v>
      </c>
      <c r="D1480" s="57" t="str">
        <f t="shared" si="421"/>
        <v>3.89999792939306-137.243677562216i</v>
      </c>
      <c r="E1480" s="57" t="str">
        <f t="shared" si="422"/>
        <v>162.335437939426-0.635602154435546i</v>
      </c>
      <c r="F1480" s="57" t="str">
        <f t="shared" si="423"/>
        <v>3.8398386373852-286.206761395299i</v>
      </c>
      <c r="G1480" s="57" t="str">
        <f t="shared" si="424"/>
        <v>0.999999686847708-0.000559600030687961i</v>
      </c>
      <c r="H1480" s="57" t="str">
        <f t="shared" si="425"/>
        <v>165.111303841319+16.5953721473217i</v>
      </c>
      <c r="I1480" s="57" t="str">
        <f t="shared" si="426"/>
        <v>15.1876659443771-133.131297926294i</v>
      </c>
      <c r="K1480" s="57" t="str">
        <f t="shared" si="427"/>
        <v>0.0719513717171469-0.00743586853105428i</v>
      </c>
      <c r="L1480" s="57" t="str">
        <f t="shared" si="428"/>
        <v>0.000125-2.16331708455121i</v>
      </c>
      <c r="M1480" s="57" t="str">
        <f t="shared" si="429"/>
        <v>0.0015-1.04286349425478i</v>
      </c>
      <c r="N1480" s="57">
        <f t="shared" si="430"/>
        <v>85.503051276602619</v>
      </c>
      <c r="O1480" s="57">
        <f t="shared" si="431"/>
        <v>58.12800562001221</v>
      </c>
      <c r="P1480" s="371">
        <f t="shared" si="432"/>
        <v>58.12800562001221</v>
      </c>
      <c r="Q1480" s="371">
        <f t="shared" si="433"/>
        <v>-94.496948723397381</v>
      </c>
      <c r="R1480" s="12">
        <f t="shared" si="434"/>
        <v>85.503051276602619</v>
      </c>
      <c r="S1480" s="57">
        <f t="shared" si="435"/>
        <v>0.23193525762680028</v>
      </c>
      <c r="T1480" s="12">
        <f t="shared" si="418"/>
        <v>58.12800562001221</v>
      </c>
    </row>
    <row r="1481" spans="1:20" x14ac:dyDescent="0.25">
      <c r="A1481" s="57">
        <f t="shared" si="419"/>
        <v>1462.8299133087867</v>
      </c>
      <c r="B1481" s="12">
        <f t="shared" si="436"/>
        <v>232.81661160578213</v>
      </c>
      <c r="C1481" s="57" t="str">
        <f t="shared" si="420"/>
        <v>-63.1986400259448-800.543428278506i</v>
      </c>
      <c r="D1481" s="57" t="str">
        <f t="shared" si="421"/>
        <v>3.89999791362653-136.724147440025i</v>
      </c>
      <c r="E1481" s="57" t="str">
        <f t="shared" si="422"/>
        <v>162.334430867906-0.637894558346807i</v>
      </c>
      <c r="F1481" s="57" t="str">
        <f t="shared" si="423"/>
        <v>3.83983862822917-285.123309182115i</v>
      </c>
      <c r="G1481" s="57" t="str">
        <f t="shared" si="424"/>
        <v>0.999999684463229-0.000561726509465149i</v>
      </c>
      <c r="H1481" s="57" t="str">
        <f t="shared" si="425"/>
        <v>165.112151736547+16.6584684172245i</v>
      </c>
      <c r="I1481" s="57" t="str">
        <f t="shared" si="426"/>
        <v>15.187703122488-132.626639716927i</v>
      </c>
      <c r="K1481" s="57" t="str">
        <f t="shared" si="427"/>
        <v>0.071945527783859-0.00746351270111113i</v>
      </c>
      <c r="L1481" s="57" t="str">
        <f t="shared" si="428"/>
        <v>0.000125-2.15512759967246i</v>
      </c>
      <c r="M1481" s="57" t="str">
        <f t="shared" si="429"/>
        <v>0.0015-1.03891561491809i</v>
      </c>
      <c r="N1481" s="57">
        <f t="shared" si="430"/>
        <v>85.486164960649006</v>
      </c>
      <c r="O1481" s="57">
        <f t="shared" si="431"/>
        <v>58.094680308881834</v>
      </c>
      <c r="P1481" s="371">
        <f t="shared" si="432"/>
        <v>58.094680308881834</v>
      </c>
      <c r="Q1481" s="371">
        <f t="shared" si="433"/>
        <v>-94.513835039350994</v>
      </c>
      <c r="R1481" s="12">
        <f t="shared" si="434"/>
        <v>85.486164960649006</v>
      </c>
      <c r="S1481" s="57">
        <f t="shared" si="435"/>
        <v>0.23281661160578213</v>
      </c>
      <c r="T1481" s="12">
        <f t="shared" si="418"/>
        <v>58.094680308881834</v>
      </c>
    </row>
    <row r="1482" spans="1:20" x14ac:dyDescent="0.25">
      <c r="A1482" s="57">
        <f t="shared" si="419"/>
        <v>1468.3886669793601</v>
      </c>
      <c r="B1482" s="12">
        <f t="shared" si="436"/>
        <v>233.7013147298841</v>
      </c>
      <c r="C1482" s="57" t="str">
        <f t="shared" si="420"/>
        <v>-63.1925010058051-797.458932751041i</v>
      </c>
      <c r="D1482" s="57" t="str">
        <f t="shared" si="421"/>
        <v>3.89999789773999-136.206584140598i</v>
      </c>
      <c r="E1482" s="57" t="str">
        <f t="shared" si="422"/>
        <v>162.333416339649-0.640194291241743i</v>
      </c>
      <c r="F1482" s="57" t="str">
        <f t="shared" si="423"/>
        <v>3.83983861900346-284.043958563458i</v>
      </c>
      <c r="G1482" s="57" t="str">
        <f t="shared" si="424"/>
        <v>0.999999682060594-0.000563861068846364i</v>
      </c>
      <c r="H1482" s="57" t="str">
        <f t="shared" si="425"/>
        <v>165.113006093816+16.7218048405077i</v>
      </c>
      <c r="I1482" s="57" t="str">
        <f t="shared" si="426"/>
        <v>15.1877405838602-132.12388938544i</v>
      </c>
      <c r="K1482" s="57" t="str">
        <f t="shared" si="427"/>
        <v>0.0719396403217428-0.00749125501610919i</v>
      </c>
      <c r="L1482" s="57" t="str">
        <f t="shared" si="428"/>
        <v>0.000125-2.14696911702775i</v>
      </c>
      <c r="M1482" s="57" t="str">
        <f t="shared" si="429"/>
        <v>0.0015-1.03498268073131i</v>
      </c>
      <c r="N1482" s="57">
        <f t="shared" si="430"/>
        <v>85.469216765259389</v>
      </c>
      <c r="O1482" s="57">
        <f t="shared" si="431"/>
        <v>58.061352132933159</v>
      </c>
      <c r="P1482" s="371">
        <f t="shared" si="432"/>
        <v>58.061352132933159</v>
      </c>
      <c r="Q1482" s="371">
        <f t="shared" si="433"/>
        <v>-94.530783234740611</v>
      </c>
      <c r="R1482" s="12">
        <f t="shared" si="434"/>
        <v>85.469216765259389</v>
      </c>
      <c r="S1482" s="57">
        <f t="shared" si="435"/>
        <v>0.23370131472988409</v>
      </c>
      <c r="T1482" s="12">
        <f t="shared" si="418"/>
        <v>58.061352132933159</v>
      </c>
    </row>
    <row r="1483" spans="1:20" x14ac:dyDescent="0.25">
      <c r="A1483" s="57">
        <f t="shared" si="419"/>
        <v>1473.9685439138816</v>
      </c>
      <c r="B1483" s="12">
        <f t="shared" si="436"/>
        <v>234.58937972585767</v>
      </c>
      <c r="C1483" s="57" t="str">
        <f t="shared" si="420"/>
        <v>-63.1863164370802-794.38591942764i</v>
      </c>
      <c r="D1483" s="57" t="str">
        <f t="shared" si="421"/>
        <v>3.89999788173246-135.69098021861i</v>
      </c>
      <c r="E1483" s="57" t="str">
        <f t="shared" si="422"/>
        <v>162.332394301046-0.642501365607232i</v>
      </c>
      <c r="F1483" s="57" t="str">
        <f t="shared" si="423"/>
        <v>3.83983860970747-282.968694012505i</v>
      </c>
      <c r="G1483" s="57" t="str">
        <f t="shared" si="424"/>
        <v>0.999999679639664-0.000566003739537725i</v>
      </c>
      <c r="H1483" s="57" t="str">
        <f t="shared" si="425"/>
        <v>165.113866962417+16.7853823341916i</v>
      </c>
      <c r="I1483" s="57" t="str">
        <f t="shared" si="426"/>
        <v>15.187778330653-131.623039699589i</v>
      </c>
      <c r="K1483" s="57" t="str">
        <f t="shared" si="427"/>
        <v>0.0719337090139274-0.00751909577193274i</v>
      </c>
      <c r="L1483" s="57" t="str">
        <f t="shared" si="428"/>
        <v>0.000125-2.13884151925459i</v>
      </c>
      <c r="M1483" s="57" t="str">
        <f t="shared" si="429"/>
        <v>0.0015-1.03106463511786i</v>
      </c>
      <c r="N1483" s="57">
        <f t="shared" si="430"/>
        <v>85.452206481025968</v>
      </c>
      <c r="O1483" s="57">
        <f t="shared" si="431"/>
        <v>58.02802107095517</v>
      </c>
      <c r="P1483" s="371">
        <f t="shared" si="432"/>
        <v>58.02802107095517</v>
      </c>
      <c r="Q1483" s="371">
        <f t="shared" si="433"/>
        <v>-94.547793518974032</v>
      </c>
      <c r="R1483" s="12">
        <f t="shared" si="434"/>
        <v>85.452206481025968</v>
      </c>
      <c r="S1483" s="57">
        <f t="shared" si="435"/>
        <v>0.23458937972585767</v>
      </c>
      <c r="T1483" s="12">
        <f t="shared" si="418"/>
        <v>58.02802107095517</v>
      </c>
    </row>
    <row r="1484" spans="1:20" x14ac:dyDescent="0.25">
      <c r="A1484" s="57">
        <f t="shared" si="419"/>
        <v>1479.5696243807545</v>
      </c>
      <c r="B1484" s="12">
        <f t="shared" si="436"/>
        <v>235.48081936881593</v>
      </c>
      <c r="C1484" s="57" t="str">
        <f t="shared" si="420"/>
        <v>-63.1800859908837-791.324344218936i</v>
      </c>
      <c r="D1484" s="57" t="str">
        <f t="shared" si="421"/>
        <v>3.89999786560306-135.177328256928i</v>
      </c>
      <c r="E1484" s="57" t="str">
        <f t="shared" si="422"/>
        <v>162.331364698131-0.644815793811032i</v>
      </c>
      <c r="F1484" s="57" t="str">
        <f t="shared" si="423"/>
        <v>3.83983860034071-281.897500061216i</v>
      </c>
      <c r="G1484" s="57" t="str">
        <f t="shared" si="424"/>
        <v>0.9999996772003-0.000568154552362032i</v>
      </c>
      <c r="H1484" s="57" t="str">
        <f t="shared" si="425"/>
        <v>165.114734392024+16.8492018188321i</v>
      </c>
      <c r="I1484" s="57" t="str">
        <f t="shared" si="426"/>
        <v>15.1878163650426-131.124083454475i</v>
      </c>
      <c r="K1484" s="57" t="str">
        <f t="shared" si="427"/>
        <v>0.0719277335413445-0.00754703526474417i</v>
      </c>
      <c r="L1484" s="57" t="str">
        <f t="shared" si="428"/>
        <v>0.000125-2.13074468943473i</v>
      </c>
      <c r="M1484" s="57" t="str">
        <f t="shared" si="429"/>
        <v>0.0015-1.02716142171535i</v>
      </c>
      <c r="N1484" s="57">
        <f t="shared" si="430"/>
        <v>85.435133898031182</v>
      </c>
      <c r="O1484" s="57">
        <f t="shared" si="431"/>
        <v>57.994687101584717</v>
      </c>
      <c r="P1484" s="371">
        <f t="shared" si="432"/>
        <v>57.994687101584717</v>
      </c>
      <c r="Q1484" s="371">
        <f t="shared" si="433"/>
        <v>-94.564866101968818</v>
      </c>
      <c r="R1484" s="12">
        <f t="shared" si="434"/>
        <v>85.435133898031182</v>
      </c>
      <c r="S1484" s="57">
        <f t="shared" si="435"/>
        <v>0.23548081936881593</v>
      </c>
      <c r="T1484" s="12">
        <f t="shared" si="418"/>
        <v>57.994687101584717</v>
      </c>
    </row>
    <row r="1485" spans="1:20" x14ac:dyDescent="0.25">
      <c r="A1485" s="57">
        <f t="shared" si="419"/>
        <v>1485.1919889534013</v>
      </c>
      <c r="B1485" s="12">
        <f t="shared" si="436"/>
        <v>236.37564648241744</v>
      </c>
      <c r="C1485" s="57" t="str">
        <f t="shared" si="420"/>
        <v>-63.1738093360881-788.274163201365i</v>
      </c>
      <c r="D1485" s="57" t="str">
        <f t="shared" si="421"/>
        <v>3.89999784935082-134.665620866495i</v>
      </c>
      <c r="E1485" s="57" t="str">
        <f t="shared" si="422"/>
        <v>162.330327476572-0.647137588098009i</v>
      </c>
      <c r="F1485" s="57" t="str">
        <f t="shared" si="423"/>
        <v>3.8398385909026-280.830361300103i</v>
      </c>
      <c r="G1485" s="57" t="str">
        <f t="shared" si="424"/>
        <v>0.999999674742362-0.000570313538259212i</v>
      </c>
      <c r="H1485" s="57" t="str">
        <f t="shared" si="425"/>
        <v>165.115608432684+16.9132642185345i</v>
      </c>
      <c r="I1485" s="57" t="str">
        <f t="shared" si="426"/>
        <v>15.1878546892213-130.627013472433i</v>
      </c>
      <c r="K1485" s="57" t="str">
        <f t="shared" si="427"/>
        <v>0.0719217135827183-0.00757507379097694i</v>
      </c>
      <c r="L1485" s="57" t="str">
        <f t="shared" si="428"/>
        <v>0.000125-2.12267851109258i</v>
      </c>
      <c r="M1485" s="57" t="str">
        <f t="shared" si="429"/>
        <v>0.0015-1.02327298437472i</v>
      </c>
      <c r="N1485" s="57">
        <f t="shared" si="430"/>
        <v>85.417998805848868</v>
      </c>
      <c r="O1485" s="57">
        <f t="shared" si="431"/>
        <v>57.961350203304988</v>
      </c>
      <c r="P1485" s="371">
        <f t="shared" si="432"/>
        <v>57.961350203304988</v>
      </c>
      <c r="Q1485" s="371">
        <f t="shared" si="433"/>
        <v>-94.582001194151132</v>
      </c>
      <c r="R1485" s="12">
        <f t="shared" si="434"/>
        <v>85.417998805848868</v>
      </c>
      <c r="S1485" s="57">
        <f t="shared" si="435"/>
        <v>0.23637564648241743</v>
      </c>
      <c r="T1485" s="12">
        <f t="shared" si="418"/>
        <v>57.961350203304988</v>
      </c>
    </row>
    <row r="1486" spans="1:20" x14ac:dyDescent="0.25">
      <c r="A1486" s="57">
        <f t="shared" si="419"/>
        <v>1490.8357185114241</v>
      </c>
      <c r="B1486" s="12">
        <f t="shared" si="436"/>
        <v>237.27387393905062</v>
      </c>
      <c r="C1486" s="57" t="str">
        <f t="shared" si="420"/>
        <v>-63.1674861393174-785.235332616575i</v>
      </c>
      <c r="D1486" s="57" t="str">
        <f t="shared" si="421"/>
        <v>3.89999783297486-134.155850686228i</v>
      </c>
      <c r="E1486" s="57" t="str">
        <f t="shared" si="422"/>
        <v>162.329282581673-0.649466760589561i</v>
      </c>
      <c r="F1486" s="57" t="str">
        <f t="shared" si="423"/>
        <v>3.83983858139267-279.76726237802i</v>
      </c>
      <c r="G1486" s="57" t="str">
        <f t="shared" si="424"/>
        <v>0.999999672265708-0.000572480728286759i</v>
      </c>
      <c r="H1486" s="57" t="str">
        <f t="shared" si="425"/>
        <v>165.116489134828+16.9775704609676i</v>
      </c>
      <c r="I1486" s="57" t="str">
        <f t="shared" si="426"/>
        <v>15.1878933053987-130.131822602934i</v>
      </c>
      <c r="K1486" s="57" t="str">
        <f t="shared" si="427"/>
        <v>0.0719156488145503-0.007603211647327i</v>
      </c>
      <c r="L1486" s="57" t="str">
        <f t="shared" si="428"/>
        <v>0.000125-2.11464286819344i</v>
      </c>
      <c r="M1486" s="57" t="str">
        <f t="shared" si="429"/>
        <v>0.0015-1.01939926715952i</v>
      </c>
      <c r="N1486" s="57">
        <f t="shared" si="430"/>
        <v>85.400800993545275</v>
      </c>
      <c r="O1486" s="57">
        <f t="shared" si="431"/>
        <v>57.928010354444709</v>
      </c>
      <c r="P1486" s="371">
        <f t="shared" si="432"/>
        <v>57.928010354444709</v>
      </c>
      <c r="Q1486" s="371">
        <f t="shared" si="433"/>
        <v>-94.599199006454725</v>
      </c>
      <c r="R1486" s="12">
        <f t="shared" si="434"/>
        <v>85.400800993545275</v>
      </c>
      <c r="S1486" s="57">
        <f t="shared" si="435"/>
        <v>0.23727387393905061</v>
      </c>
      <c r="T1486" s="12">
        <f t="shared" si="418"/>
        <v>57.928010354444709</v>
      </c>
    </row>
    <row r="1487" spans="1:20" x14ac:dyDescent="0.25">
      <c r="A1487" s="57">
        <f t="shared" si="419"/>
        <v>1496.5008942417676</v>
      </c>
      <c r="B1487" s="12">
        <f t="shared" si="436"/>
        <v>238.17551466001902</v>
      </c>
      <c r="C1487" s="57" t="str">
        <f t="shared" si="420"/>
        <v>-63.1611160649257-782.207808870775i</v>
      </c>
      <c r="D1487" s="57" t="str">
        <f t="shared" si="421"/>
        <v>3.89999781647417-133.648010382912i</v>
      </c>
      <c r="E1487" s="57" t="str">
        <f t="shared" si="422"/>
        <v>162.328229958368-0.651803323279574i</v>
      </c>
      <c r="F1487" s="57" t="str">
        <f t="shared" si="423"/>
        <v>3.83983857181026-278.708188001929i</v>
      </c>
      <c r="G1487" s="57" t="str">
        <f t="shared" si="424"/>
        <v>0.999999669770196-0.000574656153620187i</v>
      </c>
      <c r="H1487" s="57" t="str">
        <f t="shared" si="425"/>
        <v>165.117376549278+17.0421214773782i</v>
      </c>
      <c r="I1487" s="57" t="str">
        <f t="shared" si="426"/>
        <v>15.1879322158007-129.638503722483i</v>
      </c>
      <c r="K1487" s="57" t="str">
        <f t="shared" si="427"/>
        <v>0.0719095389111041-0.00763144913074459i</v>
      </c>
      <c r="L1487" s="57" t="str">
        <f t="shared" si="428"/>
        <v>0.000125-2.1066376451419i</v>
      </c>
      <c r="M1487" s="57" t="str">
        <f t="shared" si="429"/>
        <v>0.0015-1.015540214345i</v>
      </c>
      <c r="N1487" s="57">
        <f t="shared" si="430"/>
        <v>85.383540249680678</v>
      </c>
      <c r="O1487" s="57">
        <f t="shared" si="431"/>
        <v>57.894667533176786</v>
      </c>
      <c r="P1487" s="371">
        <f t="shared" si="432"/>
        <v>57.894667533176786</v>
      </c>
      <c r="Q1487" s="371">
        <f t="shared" si="433"/>
        <v>-94.616459750319322</v>
      </c>
      <c r="R1487" s="12">
        <f t="shared" si="434"/>
        <v>85.383540249680678</v>
      </c>
      <c r="S1487" s="57">
        <f t="shared" si="435"/>
        <v>0.23817551466001902</v>
      </c>
      <c r="T1487" s="12">
        <f t="shared" si="418"/>
        <v>57.894667533176786</v>
      </c>
    </row>
    <row r="1488" spans="1:20" x14ac:dyDescent="0.25">
      <c r="A1488" s="57">
        <f t="shared" si="419"/>
        <v>1502.1875976398862</v>
      </c>
      <c r="B1488" s="12">
        <f t="shared" si="436"/>
        <v>239.08058161572708</v>
      </c>
      <c r="C1488" s="57" t="str">
        <f t="shared" si="420"/>
        <v>-63.1546987749987-779.1915485342i</v>
      </c>
      <c r="D1488" s="57" t="str">
        <f t="shared" si="421"/>
        <v>3.89999779984784-133.142092651095i</v>
      </c>
      <c r="E1488" s="57" t="str">
        <f t="shared" si="422"/>
        <v>162.327169551226-0.654147288034061i</v>
      </c>
      <c r="F1488" s="57" t="str">
        <f t="shared" si="423"/>
        <v>3.83983856215495-277.653122936692i</v>
      </c>
      <c r="G1488" s="57" t="str">
        <f t="shared" si="424"/>
        <v>0.999999667255682-0.000576839845553471i</v>
      </c>
      <c r="H1488" s="57" t="str">
        <f t="shared" si="425"/>
        <v>165.118270727236+17.1069182026048i</v>
      </c>
      <c r="I1488" s="57" t="str">
        <f t="shared" si="426"/>
        <v>15.1879714226708-129.14704973451i</v>
      </c>
      <c r="K1488" s="57" t="str">
        <f t="shared" si="427"/>
        <v>0.0719033835443958-0.0076597865384264i</v>
      </c>
      <c r="L1488" s="57" t="str">
        <f t="shared" si="428"/>
        <v>0.000125-2.09866272678014i</v>
      </c>
      <c r="M1488" s="57" t="str">
        <f t="shared" si="429"/>
        <v>0.0015-1.01169577041742i</v>
      </c>
      <c r="N1488" s="57">
        <f t="shared" si="430"/>
        <v>85.366216362310155</v>
      </c>
      <c r="O1488" s="57">
        <f t="shared" si="431"/>
        <v>57.861321717518059</v>
      </c>
      <c r="P1488" s="371">
        <f t="shared" si="432"/>
        <v>57.861321717518059</v>
      </c>
      <c r="Q1488" s="371">
        <f t="shared" si="433"/>
        <v>-94.633783637689845</v>
      </c>
      <c r="R1488" s="12">
        <f t="shared" si="434"/>
        <v>85.366216362310155</v>
      </c>
      <c r="S1488" s="57">
        <f t="shared" si="435"/>
        <v>0.23908058161572709</v>
      </c>
      <c r="T1488" s="12">
        <f t="shared" si="418"/>
        <v>57.861321717518059</v>
      </c>
    </row>
    <row r="1489" spans="1:20" x14ac:dyDescent="0.25">
      <c r="A1489" s="57">
        <f t="shared" si="419"/>
        <v>1507.8959105109179</v>
      </c>
      <c r="B1489" s="12">
        <f t="shared" si="436"/>
        <v>239.98908782586685</v>
      </c>
      <c r="C1489" s="57" t="str">
        <f t="shared" si="420"/>
        <v>-63.1482339293239-776.186508340408i</v>
      </c>
      <c r="D1489" s="57" t="str">
        <f t="shared" si="421"/>
        <v>3.89999778309494-132.638090212979i</v>
      </c>
      <c r="E1489" s="57" t="str">
        <f t="shared" si="422"/>
        <v>162.326101304442-0.656498666587191i</v>
      </c>
      <c r="F1489" s="57" t="str">
        <f t="shared" si="423"/>
        <v>3.83983855242609-276.602052004845i</v>
      </c>
      <c r="G1489" s="57" t="str">
        <f t="shared" si="424"/>
        <v>0.999999664722021-0.000579031835499504i</v>
      </c>
      <c r="H1489" s="57" t="str">
        <f t="shared" si="425"/>
        <v>165.1191717203+17.1719615750922i</v>
      </c>
      <c r="I1489" s="57" t="str">
        <f t="shared" si="426"/>
        <v>15.1880109282691-128.657453569274i</v>
      </c>
      <c r="K1489" s="57" t="str">
        <f t="shared" si="427"/>
        <v>0.0718971823841764-0.00768822416780668i</v>
      </c>
      <c r="L1489" s="57" t="str">
        <f t="shared" si="428"/>
        <v>0.000125-2.09071799838627i</v>
      </c>
      <c r="M1489" s="57" t="str">
        <f t="shared" si="429"/>
        <v>0.0015-1.00786588007314i</v>
      </c>
      <c r="N1489" s="57">
        <f t="shared" si="430"/>
        <v>85.348829118985336</v>
      </c>
      <c r="O1489" s="57">
        <f t="shared" si="431"/>
        <v>57.82797288532727</v>
      </c>
      <c r="P1489" s="371">
        <f t="shared" si="432"/>
        <v>57.82797288532727</v>
      </c>
      <c r="Q1489" s="371">
        <f t="shared" si="433"/>
        <v>-94.651170881014664</v>
      </c>
      <c r="R1489" s="12">
        <f t="shared" si="434"/>
        <v>85.348829118985336</v>
      </c>
      <c r="S1489" s="57">
        <f t="shared" si="435"/>
        <v>0.23998908782586684</v>
      </c>
      <c r="T1489" s="12">
        <f t="shared" si="418"/>
        <v>57.82797288532727</v>
      </c>
    </row>
    <row r="1490" spans="1:20" x14ac:dyDescent="0.25">
      <c r="A1490" s="57">
        <f t="shared" si="419"/>
        <v>1513.6259149708594</v>
      </c>
      <c r="B1490" s="12">
        <f t="shared" si="436"/>
        <v>240.90104635960515</v>
      </c>
      <c r="C1490" s="57" t="str">
        <f t="shared" si="420"/>
        <v>-63.141721185383-773.192645185707i</v>
      </c>
      <c r="D1490" s="57" t="str">
        <f t="shared" si="421"/>
        <v>3.89999776621445-132.135995818321i</v>
      </c>
      <c r="E1490" s="57" t="str">
        <f t="shared" si="422"/>
        <v>162.325025161835-0.658857470539421i</v>
      </c>
      <c r="F1490" s="57" t="str">
        <f t="shared" si="423"/>
        <v>3.83983854262315-275.554960086377i</v>
      </c>
      <c r="G1490" s="57" t="str">
        <f t="shared" si="424"/>
        <v>0.999999662169068-0.000581232154990543i</v>
      </c>
      <c r="H1490" s="57" t="str">
        <f t="shared" si="425"/>
        <v>165.120079580464+17.2372525369057i</v>
      </c>
      <c r="I1490" s="57" t="str">
        <f t="shared" si="426"/>
        <v>15.1880507348731-128.169708183761i</v>
      </c>
      <c r="K1490" s="57" t="str">
        <f t="shared" si="427"/>
        <v>0.0718909350979189-0.00771676231654859i</v>
      </c>
      <c r="L1490" s="57" t="str">
        <f t="shared" si="428"/>
        <v>0.000125-2.08280334567272i</v>
      </c>
      <c r="M1490" s="57" t="str">
        <f t="shared" si="429"/>
        <v>0.0015-1.00405048821791i</v>
      </c>
      <c r="N1490" s="57">
        <f t="shared" si="430"/>
        <v>85.331378306755823</v>
      </c>
      <c r="O1490" s="57">
        <f t="shared" si="431"/>
        <v>57.794621014304397</v>
      </c>
      <c r="P1490" s="371">
        <f t="shared" si="432"/>
        <v>57.794621014304397</v>
      </c>
      <c r="Q1490" s="371">
        <f t="shared" si="433"/>
        <v>-94.668621693244177</v>
      </c>
      <c r="R1490" s="12">
        <f t="shared" si="434"/>
        <v>85.331378306755823</v>
      </c>
      <c r="S1490" s="57">
        <f t="shared" si="435"/>
        <v>0.24090104635960516</v>
      </c>
      <c r="T1490" s="12">
        <f t="shared" si="418"/>
        <v>57.794621014304397</v>
      </c>
    </row>
    <row r="1491" spans="1:20" x14ac:dyDescent="0.25">
      <c r="A1491" s="57">
        <f t="shared" si="419"/>
        <v>1519.3776934477487</v>
      </c>
      <c r="B1491" s="12">
        <f t="shared" si="436"/>
        <v>241.81647033577164</v>
      </c>
      <c r="C1491" s="57" t="str">
        <f t="shared" si="420"/>
        <v>-63.1351601983468-770.20991612858i</v>
      </c>
      <c r="D1491" s="57" t="str">
        <f t="shared" si="421"/>
        <v>3.89999774920544-131.635802244323i</v>
      </c>
      <c r="E1491" s="57" t="str">
        <f t="shared" si="422"/>
        <v>162.323941066854-0.661223711356121i</v>
      </c>
      <c r="F1491" s="57" t="str">
        <f t="shared" si="423"/>
        <v>3.83983853274559-274.51183211852i</v>
      </c>
      <c r="G1491" s="57" t="str">
        <f t="shared" si="424"/>
        <v>0.999999659596675-0.000583440835678668i</v>
      </c>
      <c r="H1491" s="57" t="str">
        <f t="shared" si="425"/>
        <v>165.120994360116+17.3027920337455i</v>
      </c>
      <c r="I1491" s="57" t="str">
        <f t="shared" si="426"/>
        <v>15.1880908447779-127.683806561578i</v>
      </c>
      <c r="K1491" s="57" t="str">
        <f t="shared" si="427"/>
        <v>0.0718846413508061-0.00774540128253607i</v>
      </c>
      <c r="L1491" s="57" t="str">
        <f t="shared" si="428"/>
        <v>0.000125-2.07491865478454i</v>
      </c>
      <c r="M1491" s="57" t="str">
        <f t="shared" si="429"/>
        <v>0.0015-1.00024953996604i</v>
      </c>
      <c r="N1491" s="57">
        <f t="shared" si="430"/>
        <v>85.313863712170033</v>
      </c>
      <c r="O1491" s="57">
        <f t="shared" si="431"/>
        <v>57.761266081989902</v>
      </c>
      <c r="P1491" s="371">
        <f t="shared" si="432"/>
        <v>57.761266081989902</v>
      </c>
      <c r="Q1491" s="371">
        <f t="shared" si="433"/>
        <v>-94.686136287829967</v>
      </c>
      <c r="R1491" s="12">
        <f t="shared" si="434"/>
        <v>85.313863712170033</v>
      </c>
      <c r="S1491" s="57">
        <f t="shared" si="435"/>
        <v>0.24181647033577164</v>
      </c>
      <c r="T1491" s="12">
        <f t="shared" si="418"/>
        <v>57.761266081989902</v>
      </c>
    </row>
    <row r="1492" spans="1:20" x14ac:dyDescent="0.25">
      <c r="A1492" s="57">
        <f t="shared" si="419"/>
        <v>1525.1513286828501</v>
      </c>
      <c r="B1492" s="12">
        <f t="shared" si="436"/>
        <v>242.73537292304758</v>
      </c>
      <c r="C1492" s="57" t="str">
        <f t="shared" si="420"/>
        <v>-63.1285506210517-767.238278389047i</v>
      </c>
      <c r="D1492" s="57" t="str">
        <f t="shared" si="421"/>
        <v>3.89999773206691-131.137502295534i</v>
      </c>
      <c r="E1492" s="57" t="str">
        <f t="shared" si="422"/>
        <v>162.322848962565-0.663597400363894i</v>
      </c>
      <c r="F1492" s="57" t="str">
        <f t="shared" si="423"/>
        <v>3.8398385227928-273.472653095529i</v>
      </c>
      <c r="G1492" s="57" t="str">
        <f t="shared" si="424"/>
        <v>0.999999657004696-0.000585657909336232i</v>
      </c>
      <c r="H1492" s="57" t="str">
        <f t="shared" si="425"/>
        <v>165.121916112045+17.368581014961i</v>
      </c>
      <c r="I1492" s="57" t="str">
        <f t="shared" si="426"/>
        <v>15.1881312602959-127.199741712856i</v>
      </c>
      <c r="K1492" s="57" t="str">
        <f t="shared" si="427"/>
        <v>0.0718783008057155-0.00777414136386456i</v>
      </c>
      <c r="L1492" s="57" t="str">
        <f t="shared" si="428"/>
        <v>0.000125-2.06706381229781i</v>
      </c>
      <c r="M1492" s="57" t="str">
        <f t="shared" si="429"/>
        <v>0.0015-0.996462980639606i</v>
      </c>
      <c r="N1492" s="57">
        <f t="shared" si="430"/>
        <v>85.296285121277137</v>
      </c>
      <c r="O1492" s="57">
        <f t="shared" si="431"/>
        <v>57.727908065763351</v>
      </c>
      <c r="P1492" s="371">
        <f t="shared" si="432"/>
        <v>57.727908065763351</v>
      </c>
      <c r="Q1492" s="371">
        <f t="shared" si="433"/>
        <v>-94.703714878722863</v>
      </c>
      <c r="R1492" s="12">
        <f t="shared" si="434"/>
        <v>85.296285121277137</v>
      </c>
      <c r="S1492" s="57">
        <f t="shared" si="435"/>
        <v>0.24273537292304759</v>
      </c>
      <c r="T1492" s="12">
        <f t="shared" si="418"/>
        <v>57.727908065763351</v>
      </c>
    </row>
    <row r="1493" spans="1:20" x14ac:dyDescent="0.25">
      <c r="A1493" s="57">
        <f t="shared" si="419"/>
        <v>1530.9469037318449</v>
      </c>
      <c r="B1493" s="12">
        <f t="shared" si="436"/>
        <v>243.65776734015517</v>
      </c>
      <c r="C1493" s="57" t="str">
        <f t="shared" si="420"/>
        <v>-63.1218921039878-764.277689348075i</v>
      </c>
      <c r="D1493" s="57" t="str">
        <f t="shared" si="421"/>
        <v>3.89999771479789-130.641088803742i</v>
      </c>
      <c r="E1493" s="57" t="str">
        <f t="shared" si="422"/>
        <v>162.321748791658-0.665978548748345i</v>
      </c>
      <c r="F1493" s="57" t="str">
        <f t="shared" si="423"/>
        <v>3.83983851276424-272.437408068465i</v>
      </c>
      <c r="G1493" s="57" t="str">
        <f t="shared" si="424"/>
        <v>0.999999654392979-0.000587883407856326i</v>
      </c>
      <c r="H1493" s="57" t="str">
        <f t="shared" si="425"/>
        <v>165.122844889445+17.4346204335657i</v>
      </c>
      <c r="I1493" s="57" t="str">
        <f t="shared" si="426"/>
        <v>15.1881719837571-126.71750667415i</v>
      </c>
      <c r="K1493" s="57" t="str">
        <f t="shared" si="427"/>
        <v>0.0718719131232044-0.00780298285883209i</v>
      </c>
      <c r="L1493" s="57" t="str">
        <f t="shared" si="428"/>
        <v>0.000125-2.05923870521798i</v>
      </c>
      <c r="M1493" s="57" t="str">
        <f t="shared" si="429"/>
        <v>0.0015-0.992690755767697i</v>
      </c>
      <c r="N1493" s="57">
        <f t="shared" si="430"/>
        <v>85.278642319628617</v>
      </c>
      <c r="O1493" s="57">
        <f t="shared" si="431"/>
        <v>57.694546942842358</v>
      </c>
      <c r="P1493" s="371">
        <f t="shared" si="432"/>
        <v>57.694546942842358</v>
      </c>
      <c r="Q1493" s="371">
        <f t="shared" si="433"/>
        <v>-94.721357680371383</v>
      </c>
      <c r="R1493" s="12">
        <f t="shared" si="434"/>
        <v>85.278642319628617</v>
      </c>
      <c r="S1493" s="57">
        <f t="shared" si="435"/>
        <v>0.24365776734015518</v>
      </c>
      <c r="T1493" s="12">
        <f t="shared" si="418"/>
        <v>57.694546942842358</v>
      </c>
    </row>
    <row r="1494" spans="1:20" x14ac:dyDescent="0.25">
      <c r="A1494" s="57">
        <f t="shared" si="419"/>
        <v>1536.7645019660263</v>
      </c>
      <c r="B1494" s="12">
        <f t="shared" si="436"/>
        <v>244.58366685604778</v>
      </c>
      <c r="C1494" s="57" t="str">
        <f t="shared" si="420"/>
        <v>-63.1151842952922-761.328106546964i</v>
      </c>
      <c r="D1494" s="57" t="str">
        <f t="shared" si="421"/>
        <v>3.89999769739734-130.14655462787i</v>
      </c>
      <c r="E1494" s="57" t="str">
        <f t="shared" si="422"/>
        <v>162.320640496439-0.668367167552693i</v>
      </c>
      <c r="F1494" s="57" t="str">
        <f t="shared" si="423"/>
        <v>3.83983850265929-271.406082144976i</v>
      </c>
      <c r="G1494" s="57" t="str">
        <f t="shared" si="424"/>
        <v>0.999999651761376-0.000590117363253224i</v>
      </c>
      <c r="H1494" s="57" t="str">
        <f t="shared" si="425"/>
        <v>165.123780745914+17.5009112462517i</v>
      </c>
      <c r="I1494" s="57" t="str">
        <f t="shared" si="426"/>
        <v>15.1882130175096-126.237094508331i</v>
      </c>
      <c r="K1494" s="57" t="str">
        <f t="shared" si="427"/>
        <v>0.0718654779614979-0.00783192606593063i</v>
      </c>
      <c r="L1494" s="57" t="str">
        <f t="shared" si="428"/>
        <v>0.000125-2.05144322097826i</v>
      </c>
      <c r="M1494" s="57" t="str">
        <f t="shared" si="429"/>
        <v>0.0015-0.988932811085563i</v>
      </c>
      <c r="N1494" s="57">
        <f t="shared" si="430"/>
        <v>85.260935092279098</v>
      </c>
      <c r="O1494" s="57">
        <f t="shared" si="431"/>
        <v>57.661182690281414</v>
      </c>
      <c r="P1494" s="371">
        <f t="shared" si="432"/>
        <v>57.661182690281414</v>
      </c>
      <c r="Q1494" s="371">
        <f t="shared" si="433"/>
        <v>-94.739064907720902</v>
      </c>
      <c r="R1494" s="12">
        <f t="shared" si="434"/>
        <v>85.260935092279098</v>
      </c>
      <c r="S1494" s="57">
        <f t="shared" si="435"/>
        <v>0.24458366685604779</v>
      </c>
      <c r="T1494" s="12">
        <f t="shared" si="418"/>
        <v>57.661182690281414</v>
      </c>
    </row>
    <row r="1495" spans="1:20" x14ac:dyDescent="0.25">
      <c r="A1495" s="57">
        <f t="shared" si="419"/>
        <v>1542.604207073497</v>
      </c>
      <c r="B1495" s="12">
        <f t="shared" si="436"/>
        <v>245.51308479010078</v>
      </c>
      <c r="C1495" s="57" t="str">
        <f t="shared" si="420"/>
        <v>-63.1084268407247-758.389487686783i</v>
      </c>
      <c r="D1495" s="57" t="str">
        <f t="shared" si="421"/>
        <v>3.89999767986432-129.65389265388i</v>
      </c>
      <c r="E1495" s="57" t="str">
        <f t="shared" si="422"/>
        <v>162.31952401883-0.670763267673994i</v>
      </c>
      <c r="F1495" s="57" t="str">
        <f t="shared" si="423"/>
        <v>3.83983849247742-270.378660489099i</v>
      </c>
      <c r="G1495" s="57" t="str">
        <f t="shared" si="424"/>
        <v>0.999999649109735-0.00059235980766286i</v>
      </c>
      <c r="H1495" s="57" t="str">
        <f t="shared" si="425"/>
        <v>165.124723735463+17.5674544134032i</v>
      </c>
      <c r="I1495" s="57" t="str">
        <f t="shared" si="426"/>
        <v>15.1882543639191-125.758498304503i</v>
      </c>
      <c r="K1495" s="57" t="str">
        <f t="shared" si="427"/>
        <v>0.0718589949764731-0.00786097128383598i</v>
      </c>
      <c r="L1495" s="57" t="str">
        <f t="shared" si="428"/>
        <v>0.000125-2.043677247438i</v>
      </c>
      <c r="M1495" s="57" t="str">
        <f t="shared" si="429"/>
        <v>0.0015-0.98518909253394i</v>
      </c>
      <c r="N1495" s="57">
        <f t="shared" si="430"/>
        <v>85.243163223788954</v>
      </c>
      <c r="O1495" s="57">
        <f t="shared" si="431"/>
        <v>57.627815284971106</v>
      </c>
      <c r="P1495" s="371">
        <f t="shared" si="432"/>
        <v>57.627815284971106</v>
      </c>
      <c r="Q1495" s="371">
        <f t="shared" si="433"/>
        <v>-94.756836776211046</v>
      </c>
      <c r="R1495" s="12">
        <f t="shared" si="434"/>
        <v>85.243163223788954</v>
      </c>
      <c r="S1495" s="57">
        <f t="shared" si="435"/>
        <v>0.24551308479010078</v>
      </c>
      <c r="T1495" s="12">
        <f t="shared" si="418"/>
        <v>57.627815284971106</v>
      </c>
    </row>
    <row r="1496" spans="1:20" x14ac:dyDescent="0.25">
      <c r="A1496" s="57">
        <f t="shared" si="419"/>
        <v>1548.4661030603763</v>
      </c>
      <c r="B1496" s="12">
        <f t="shared" si="436"/>
        <v>246.44603451230316</v>
      </c>
      <c r="C1496" s="57" t="str">
        <f t="shared" si="420"/>
        <v>-63.1016193836632-755.461790627753i</v>
      </c>
      <c r="D1496" s="57" t="str">
        <f t="shared" si="421"/>
        <v>3.8999976621978-129.163095794664i</v>
      </c>
      <c r="E1496" s="57" t="str">
        <f t="shared" si="422"/>
        <v>162.318399300369-0.673166859861016i</v>
      </c>
      <c r="F1496" s="57" t="str">
        <f t="shared" si="423"/>
        <v>3.839838482218-269.355128321025i</v>
      </c>
      <c r="G1496" s="57" t="str">
        <f t="shared" si="424"/>
        <v>0.999999646437903-0.000594610773343279i</v>
      </c>
      <c r="H1496" s="57" t="str">
        <f t="shared" si="425"/>
        <v>165.125673912515+17.6342508991132i</v>
      </c>
      <c r="I1496" s="57" t="str">
        <f t="shared" si="426"/>
        <v>15.1882960253694-125.281711177885i</v>
      </c>
      <c r="K1496" s="57" t="str">
        <f t="shared" si="427"/>
        <v>0.0718524638216452-0.00789011881139939i</v>
      </c>
      <c r="L1496" s="57" t="str">
        <f t="shared" si="428"/>
        <v>0.000125-2.03594067288105i</v>
      </c>
      <c r="M1496" s="57" t="str">
        <f t="shared" si="429"/>
        <v>0.0015-0.981459546258156i</v>
      </c>
      <c r="N1496" s="57">
        <f t="shared" si="430"/>
        <v>85.225326498225058</v>
      </c>
      <c r="O1496" s="57">
        <f t="shared" si="431"/>
        <v>57.594444703636817</v>
      </c>
      <c r="P1496" s="371">
        <f t="shared" si="432"/>
        <v>57.594444703636817</v>
      </c>
      <c r="Q1496" s="371">
        <f t="shared" si="433"/>
        <v>-94.774673501774942</v>
      </c>
      <c r="R1496" s="12">
        <f t="shared" si="434"/>
        <v>85.225326498225058</v>
      </c>
      <c r="S1496" s="57">
        <f t="shared" si="435"/>
        <v>0.24644603451230315</v>
      </c>
      <c r="T1496" s="12">
        <f t="shared" si="418"/>
        <v>57.594444703636817</v>
      </c>
    </row>
    <row r="1497" spans="1:20" x14ac:dyDescent="0.25">
      <c r="A1497" s="57">
        <f t="shared" si="419"/>
        <v>1554.3502742520059</v>
      </c>
      <c r="B1497" s="12">
        <f t="shared" si="436"/>
        <v>247.38252944344993</v>
      </c>
      <c r="C1497" s="57" t="str">
        <f t="shared" si="420"/>
        <v>-63.0947615650851-752.544973388653i</v>
      </c>
      <c r="D1497" s="57" t="str">
        <f t="shared" si="421"/>
        <v>3.89999764439676-128.674156989944i</v>
      </c>
      <c r="E1497" s="57" t="str">
        <f t="shared" si="422"/>
        <v>162.3172662822-0.675577954711961i</v>
      </c>
      <c r="F1497" s="57" t="str">
        <f t="shared" si="423"/>
        <v>3.83983847188047-268.335470916901i</v>
      </c>
      <c r="G1497" s="57" t="str">
        <f t="shared" si="424"/>
        <v>0.999999643745727-0.000596870292675102i</v>
      </c>
      <c r="H1497" s="57" t="str">
        <f t="shared" si="425"/>
        <v>165.126631331907+17.7013016711964i</v>
      </c>
      <c r="I1497" s="57" t="str">
        <f t="shared" si="426"/>
        <v>15.1883380042626-124.806726269724i</v>
      </c>
      <c r="K1497" s="57" t="str">
        <f t="shared" si="427"/>
        <v>0.0718458841481557-0.00791936894763772i</v>
      </c>
      <c r="L1497" s="57" t="str">
        <f t="shared" si="428"/>
        <v>0.000125-2.02823338601419i</v>
      </c>
      <c r="M1497" s="57" t="str">
        <f t="shared" si="429"/>
        <v>0.0015-0.97774411860745i</v>
      </c>
      <c r="N1497" s="57">
        <f t="shared" si="430"/>
        <v>85.207424699162857</v>
      </c>
      <c r="O1497" s="57">
        <f t="shared" si="431"/>
        <v>57.561070922837523</v>
      </c>
      <c r="P1497" s="371">
        <f t="shared" si="432"/>
        <v>57.561070922837523</v>
      </c>
      <c r="Q1497" s="371">
        <f t="shared" si="433"/>
        <v>-94.792575300837143</v>
      </c>
      <c r="R1497" s="12">
        <f t="shared" si="434"/>
        <v>85.207424699162857</v>
      </c>
      <c r="S1497" s="57">
        <f t="shared" si="435"/>
        <v>0.24738252944344993</v>
      </c>
      <c r="T1497" s="12">
        <f t="shared" si="418"/>
        <v>57.561070922837523</v>
      </c>
    </row>
    <row r="1498" spans="1:20" x14ac:dyDescent="0.25">
      <c r="A1498" s="57">
        <f t="shared" si="419"/>
        <v>1560.2568052941635</v>
      </c>
      <c r="B1498" s="12">
        <f t="shared" si="436"/>
        <v>248.32258305533503</v>
      </c>
      <c r="C1498" s="57" t="str">
        <f t="shared" si="420"/>
        <v>-63.0878530235585-749.638994146246i</v>
      </c>
      <c r="D1498" s="57" t="str">
        <f t="shared" si="421"/>
        <v>3.89999762646019-128.187069206172i</v>
      </c>
      <c r="E1498" s="57" t="str">
        <f t="shared" si="422"/>
        <v>162.316124905082-0.677996562672018i</v>
      </c>
      <c r="F1498" s="57" t="str">
        <f t="shared" si="423"/>
        <v>3.83983846146424-267.319673608615i</v>
      </c>
      <c r="G1498" s="57" t="str">
        <f t="shared" si="424"/>
        <v>0.999999641033051-0.000599138398161999i</v>
      </c>
      <c r="H1498" s="57" t="str">
        <f t="shared" si="425"/>
        <v>165.127596048897+17.7686077012059i</v>
      </c>
      <c r="I1498" s="57" t="str">
        <f t="shared" si="426"/>
        <v>15.1883803030197-124.333536747191i</v>
      </c>
      <c r="K1498" s="57" t="str">
        <f t="shared" si="427"/>
        <v>0.0718392556047537-0.00794872199172366i</v>
      </c>
      <c r="L1498" s="57" t="str">
        <f t="shared" si="428"/>
        <v>0.000125-2.02055527596552i</v>
      </c>
      <c r="M1498" s="57" t="str">
        <f t="shared" si="429"/>
        <v>0.0015-0.97404275613414i</v>
      </c>
      <c r="N1498" s="57">
        <f t="shared" si="430"/>
        <v>85.189457609687707</v>
      </c>
      <c r="O1498" s="57">
        <f t="shared" si="431"/>
        <v>57.527693918964921</v>
      </c>
      <c r="P1498" s="371">
        <f t="shared" si="432"/>
        <v>57.527693918964921</v>
      </c>
      <c r="Q1498" s="371">
        <f t="shared" si="433"/>
        <v>-94.810542390312293</v>
      </c>
      <c r="R1498" s="12">
        <f t="shared" si="434"/>
        <v>85.189457609687707</v>
      </c>
      <c r="S1498" s="57">
        <f t="shared" si="435"/>
        <v>0.24832258305533503</v>
      </c>
      <c r="T1498" s="12">
        <f t="shared" si="418"/>
        <v>57.527693918964921</v>
      </c>
    </row>
    <row r="1499" spans="1:20" x14ac:dyDescent="0.25">
      <c r="A1499" s="57">
        <f t="shared" si="419"/>
        <v>1566.1857811542816</v>
      </c>
      <c r="B1499" s="12">
        <f t="shared" si="436"/>
        <v>249.26620887094532</v>
      </c>
      <c r="C1499" s="57" t="str">
        <f t="shared" si="420"/>
        <v>-63.0808933952223-746.743811234684i</v>
      </c>
      <c r="D1499" s="57" t="str">
        <f t="shared" si="421"/>
        <v>3.89999760838701-127.701825436424i</v>
      </c>
      <c r="E1499" s="57" t="str">
        <f t="shared" si="422"/>
        <v>162.314975109382-0.680422694030669i</v>
      </c>
      <c r="F1499" s="57" t="str">
        <f t="shared" si="423"/>
        <v>3.83983845096869-266.307721783577i</v>
      </c>
      <c r="G1499" s="57" t="str">
        <f t="shared" si="424"/>
        <v>0.99999963829972-0.000601415122431147i</v>
      </c>
      <c r="H1499" s="57" t="str">
        <f t="shared" si="425"/>
        <v>165.128568119165+17.8361699644456i</v>
      </c>
      <c r="I1499" s="57" t="str">
        <f t="shared" si="426"/>
        <v>15.1884229240788-123.862135803281i</v>
      </c>
      <c r="K1499" s="57" t="str">
        <f t="shared" si="427"/>
        <v>0.0718325778377857-0.00797817824297594i</v>
      </c>
      <c r="L1499" s="57" t="str">
        <f t="shared" si="428"/>
        <v>0.000125-2.01290623228285i</v>
      </c>
      <c r="M1499" s="57" t="str">
        <f t="shared" si="429"/>
        <v>0.0015-0.970355405592884i</v>
      </c>
      <c r="N1499" s="57">
        <f t="shared" si="430"/>
        <v>85.17142501239708</v>
      </c>
      <c r="O1499" s="57">
        <f t="shared" si="431"/>
        <v>57.494313668242178</v>
      </c>
      <c r="P1499" s="371">
        <f t="shared" si="432"/>
        <v>57.494313668242178</v>
      </c>
      <c r="Q1499" s="371">
        <f t="shared" si="433"/>
        <v>-94.82857498760292</v>
      </c>
      <c r="R1499" s="12">
        <f t="shared" si="434"/>
        <v>85.17142501239708</v>
      </c>
      <c r="S1499" s="57">
        <f t="shared" si="435"/>
        <v>0.24926620887094533</v>
      </c>
      <c r="T1499" s="12">
        <f t="shared" si="418"/>
        <v>57.494313668242178</v>
      </c>
    </row>
    <row r="1500" spans="1:20" x14ac:dyDescent="0.25">
      <c r="A1500" s="57">
        <f t="shared" si="419"/>
        <v>1572.1372871226677</v>
      </c>
      <c r="B1500" s="12">
        <f t="shared" si="436"/>
        <v>250.21342046465492</v>
      </c>
      <c r="C1500" s="57" t="str">
        <f t="shared" si="420"/>
        <v>-63.0738823137761-743.859383144926i</v>
      </c>
      <c r="D1500" s="57" t="str">
        <f t="shared" si="421"/>
        <v>3.89999759017623-127.218418700308i</v>
      </c>
      <c r="E1500" s="57" t="str">
        <f t="shared" si="422"/>
        <v>162.313816835066-0.682856358918177i</v>
      </c>
      <c r="F1500" s="57" t="str">
        <f t="shared" si="423"/>
        <v>3.83983844039321-265.299600884522i</v>
      </c>
      <c r="G1500" s="57" t="str">
        <f t="shared" si="424"/>
        <v>0.999999635545576-0.000603700498233706i</v>
      </c>
      <c r="H1500" s="57" t="str">
        <f t="shared" si="425"/>
        <v>165.129547598818+17.9039894399875i</v>
      </c>
      <c r="I1500" s="57" t="str">
        <f t="shared" si="426"/>
        <v>15.1884658698978-123.392516656725i</v>
      </c>
      <c r="K1500" s="57" t="str">
        <f t="shared" si="427"/>
        <v>0.0718258504911793-0.00800773800084993i</v>
      </c>
      <c r="L1500" s="57" t="str">
        <f t="shared" si="428"/>
        <v>0.000125-2.00528614493211i</v>
      </c>
      <c r="M1500" s="57" t="str">
        <f t="shared" si="429"/>
        <v>0.0015-0.966682013939911i</v>
      </c>
      <c r="N1500" s="57">
        <f t="shared" si="430"/>
        <v>85.153326689402107</v>
      </c>
      <c r="O1500" s="57">
        <f t="shared" si="431"/>
        <v>57.460930146722845</v>
      </c>
      <c r="P1500" s="371">
        <f t="shared" si="432"/>
        <v>57.460930146722845</v>
      </c>
      <c r="Q1500" s="371">
        <f t="shared" si="433"/>
        <v>-94.846673310597893</v>
      </c>
      <c r="R1500" s="12">
        <f t="shared" si="434"/>
        <v>85.153326689402107</v>
      </c>
      <c r="S1500" s="57">
        <f t="shared" si="435"/>
        <v>0.25021342046465489</v>
      </c>
      <c r="T1500" s="12">
        <f t="shared" si="418"/>
        <v>57.460930146722845</v>
      </c>
    </row>
    <row r="1501" spans="1:20" x14ac:dyDescent="0.25">
      <c r="A1501" s="57">
        <f t="shared" si="419"/>
        <v>1578.111408813734</v>
      </c>
      <c r="B1501" s="12">
        <f t="shared" si="436"/>
        <v>251.16423146242062</v>
      </c>
      <c r="C1501" s="57" t="str">
        <f t="shared" si="420"/>
        <v>-63.066819410468-740.985668524176i</v>
      </c>
      <c r="D1501" s="57" t="str">
        <f t="shared" si="421"/>
        <v>3.8999975718268-126.736842043856i</v>
      </c>
      <c r="E1501" s="57" t="str">
        <f t="shared" si="422"/>
        <v>162.31265002171-0.685297567304444i</v>
      </c>
      <c r="F1501" s="57" t="str">
        <f t="shared" si="423"/>
        <v>3.83983842973722-264.295296409296i</v>
      </c>
      <c r="G1501" s="57" t="str">
        <f t="shared" si="424"/>
        <v>0.99999963277046-0.000605994558445289i</v>
      </c>
      <c r="H1501" s="57" t="str">
        <f t="shared" si="425"/>
        <v>165.130534544389+17.9720671106854i</v>
      </c>
      <c r="I1501" s="57" t="str">
        <f t="shared" si="426"/>
        <v>15.188509142953-122.92467255188i</v>
      </c>
      <c r="K1501" s="57" t="str">
        <f t="shared" si="427"/>
        <v>0.0718190732064292-0.00803740156492698i</v>
      </c>
      <c r="L1501" s="57" t="str">
        <f t="shared" si="428"/>
        <v>0.000125-1.99769490429578i</v>
      </c>
      <c r="M1501" s="57" t="str">
        <f t="shared" si="429"/>
        <v>0.0015-0.96302252833225i</v>
      </c>
      <c r="N1501" s="57">
        <f t="shared" si="430"/>
        <v>85.135162422329302</v>
      </c>
      <c r="O1501" s="57">
        <f t="shared" si="431"/>
        <v>57.427543330289971</v>
      </c>
      <c r="P1501" s="371">
        <f t="shared" si="432"/>
        <v>57.427543330289971</v>
      </c>
      <c r="Q1501" s="371">
        <f t="shared" si="433"/>
        <v>-94.864837577670698</v>
      </c>
      <c r="R1501" s="12">
        <f t="shared" si="434"/>
        <v>85.135162422329302</v>
      </c>
      <c r="S1501" s="57">
        <f t="shared" si="435"/>
        <v>0.25116423146242062</v>
      </c>
      <c r="T1501" s="12">
        <f t="shared" si="418"/>
        <v>57.427543330289971</v>
      </c>
    </row>
    <row r="1502" spans="1:20" x14ac:dyDescent="0.25">
      <c r="A1502" s="57">
        <f t="shared" si="419"/>
        <v>1584.1082321672263</v>
      </c>
      <c r="B1502" s="12">
        <f t="shared" si="436"/>
        <v>252.11865554197783</v>
      </c>
      <c r="C1502" s="57" t="str">
        <f t="shared" si="420"/>
        <v>-63.0597043140737-738.122626175245i</v>
      </c>
      <c r="D1502" s="57" t="str">
        <f t="shared" si="421"/>
        <v>3.8999975533376-126.257088539424i</v>
      </c>
      <c r="E1502" s="57" t="str">
        <f t="shared" si="422"/>
        <v>162.311474608487-0.687746328994915i</v>
      </c>
      <c r="F1502" s="57" t="str">
        <f t="shared" si="423"/>
        <v>3.83983841900009-263.294793910636i</v>
      </c>
      <c r="G1502" s="57" t="str">
        <f t="shared" si="424"/>
        <v>0.999999629974214-0.000608297336066432i</v>
      </c>
      <c r="H1502" s="57" t="str">
        <f t="shared" si="425"/>
        <v>165.131529012846+18.0404039631906i</v>
      </c>
      <c r="I1502" s="57" t="str">
        <f t="shared" si="426"/>
        <v>15.1885527457394-122.458596758639i</v>
      </c>
      <c r="K1502" s="57" t="str">
        <f t="shared" si="427"/>
        <v>0.0718122456225821-0.00806716923490462i</v>
      </c>
      <c r="L1502" s="57" t="str">
        <f t="shared" si="428"/>
        <v>0.000125-1.99013240117133i</v>
      </c>
      <c r="M1502" s="57" t="str">
        <f t="shared" si="429"/>
        <v>0.0015-0.959376896126974i</v>
      </c>
      <c r="N1502" s="57">
        <f t="shared" si="430"/>
        <v>85.116931992322705</v>
      </c>
      <c r="O1502" s="57">
        <f t="shared" si="431"/>
        <v>57.394153194654265</v>
      </c>
      <c r="P1502" s="371">
        <f t="shared" si="432"/>
        <v>57.394153194654265</v>
      </c>
      <c r="Q1502" s="371">
        <f t="shared" si="433"/>
        <v>-94.883068007677295</v>
      </c>
      <c r="R1502" s="12">
        <f t="shared" si="434"/>
        <v>85.116931992322705</v>
      </c>
      <c r="S1502" s="57">
        <f t="shared" si="435"/>
        <v>0.25211865554197782</v>
      </c>
      <c r="T1502" s="12">
        <f t="shared" si="418"/>
        <v>57.394153194654265</v>
      </c>
    </row>
    <row r="1503" spans="1:20" x14ac:dyDescent="0.25">
      <c r="A1503" s="57">
        <f t="shared" si="419"/>
        <v>1590.1278434494618</v>
      </c>
      <c r="B1503" s="12">
        <f t="shared" si="436"/>
        <v>253.07670643303734</v>
      </c>
      <c r="C1503" s="57" t="str">
        <f t="shared" si="420"/>
        <v>-63.0525366508968-735.270215056062i</v>
      </c>
      <c r="D1503" s="57" t="str">
        <f t="shared" si="421"/>
        <v>3.89999753470766-125.779151285599i</v>
      </c>
      <c r="E1503" s="57" t="str">
        <f t="shared" si="422"/>
        <v>162.31029053417-0.690202653629394i</v>
      </c>
      <c r="F1503" s="57" t="str">
        <f t="shared" si="423"/>
        <v>3.83983840818119-262.298078995983i</v>
      </c>
      <c r="G1503" s="57" t="str">
        <f t="shared" si="424"/>
        <v>0.999999627156676-0.00061060886422307i</v>
      </c>
      <c r="H1503" s="57" t="str">
        <f t="shared" si="425"/>
        <v>165.132531061591+18.1090009879667i</v>
      </c>
      <c r="I1503" s="57" t="str">
        <f t="shared" si="426"/>
        <v>15.1885966807717-121.994282572334i</v>
      </c>
      <c r="K1503" s="57" t="str">
        <f t="shared" si="427"/>
        <v>0.0718053673762242-0.00809704131058644i</v>
      </c>
      <c r="L1503" s="57" t="str">
        <f t="shared" si="428"/>
        <v>0.000125-1.98259852676961i</v>
      </c>
      <c r="M1503" s="57" t="str">
        <f t="shared" si="429"/>
        <v>0.0015-0.955745064880421i</v>
      </c>
      <c r="N1503" s="57">
        <f t="shared" si="430"/>
        <v>85.098635180045207</v>
      </c>
      <c r="O1503" s="57">
        <f t="shared" si="431"/>
        <v>57.360759715354021</v>
      </c>
      <c r="P1503" s="371">
        <f t="shared" si="432"/>
        <v>57.360759715354021</v>
      </c>
      <c r="Q1503" s="371">
        <f t="shared" si="433"/>
        <v>-94.901364819954793</v>
      </c>
      <c r="R1503" s="12">
        <f t="shared" si="434"/>
        <v>85.098635180045207</v>
      </c>
      <c r="S1503" s="57">
        <f t="shared" si="435"/>
        <v>0.25307670643303737</v>
      </c>
      <c r="T1503" s="12">
        <f t="shared" si="418"/>
        <v>57.360759715354021</v>
      </c>
    </row>
    <row r="1504" spans="1:20" x14ac:dyDescent="0.25">
      <c r="A1504" s="57">
        <f t="shared" si="419"/>
        <v>1596.1703292545697</v>
      </c>
      <c r="B1504" s="12">
        <f t="shared" si="436"/>
        <v>254.03839791748288</v>
      </c>
      <c r="C1504" s="57" t="str">
        <f t="shared" si="420"/>
        <v>-63.0453160447334-732.428394279002i</v>
      </c>
      <c r="D1504" s="57" t="str">
        <f t="shared" si="421"/>
        <v>3.89999751593586-125.303023407091i</v>
      </c>
      <c r="E1504" s="57" t="str">
        <f t="shared" si="422"/>
        <v>162.309097737127-0.692666550677303i</v>
      </c>
      <c r="F1504" s="57" t="str">
        <f t="shared" si="423"/>
        <v>3.83983839727991-261.305137327254i</v>
      </c>
      <c r="G1504" s="57" t="str">
        <f t="shared" si="424"/>
        <v>0.999999624317684-0.000612929176167016i</v>
      </c>
      <c r="H1504" s="57" t="str">
        <f t="shared" si="425"/>
        <v>165.133540748467+18.1778591793048i</v>
      </c>
      <c r="I1504" s="57" t="str">
        <f t="shared" si="426"/>
        <v>15.188640950583-121.531723313637i</v>
      </c>
      <c r="K1504" s="57" t="str">
        <f t="shared" si="427"/>
        <v>0.0717984381014636-0.00812701809187084i</v>
      </c>
      <c r="L1504" s="57" t="str">
        <f t="shared" si="428"/>
        <v>0.000125-1.9750931727133i</v>
      </c>
      <c r="M1504" s="57" t="str">
        <f t="shared" si="429"/>
        <v>0.0015-0.952126982347501i</v>
      </c>
      <c r="N1504" s="57">
        <f t="shared" si="430"/>
        <v>85.080271765681559</v>
      </c>
      <c r="O1504" s="57">
        <f t="shared" si="431"/>
        <v>57.327362867752782</v>
      </c>
      <c r="P1504" s="371">
        <f t="shared" si="432"/>
        <v>57.327362867752782</v>
      </c>
      <c r="Q1504" s="371">
        <f t="shared" si="433"/>
        <v>-94.919728234318441</v>
      </c>
      <c r="R1504" s="12">
        <f t="shared" si="434"/>
        <v>85.080271765681559</v>
      </c>
      <c r="S1504" s="57">
        <f t="shared" si="435"/>
        <v>0.25403839791748289</v>
      </c>
      <c r="T1504" s="12">
        <f t="shared" si="418"/>
        <v>57.327362867752782</v>
      </c>
    </row>
    <row r="1505" spans="1:20" x14ac:dyDescent="0.25">
      <c r="A1505" s="57">
        <f t="shared" si="419"/>
        <v>1602.235776505737</v>
      </c>
      <c r="B1505" s="12">
        <f t="shared" si="436"/>
        <v>255.00374382956932</v>
      </c>
      <c r="C1505" s="57" t="str">
        <f t="shared" si="420"/>
        <v>-63.0380421168802-729.59712311041i</v>
      </c>
      <c r="D1505" s="57" t="str">
        <f t="shared" si="421"/>
        <v>3.8999974970211-124.828698054642i</v>
      </c>
      <c r="E1505" s="57" t="str">
        <f t="shared" si="422"/>
        <v>162.307896155324-0.695138029437034i</v>
      </c>
      <c r="F1505" s="57" t="str">
        <f t="shared" si="423"/>
        <v>3.83983838629562-260.315954620653i</v>
      </c>
      <c r="G1505" s="57" t="str">
        <f t="shared" si="424"/>
        <v>0.999999621457074-0.000615258305276436i</v>
      </c>
      <c r="H1505" s="57" t="str">
        <f t="shared" si="425"/>
        <v>165.134558131756+18.2469795353386i</v>
      </c>
      <c r="I1505" s="57" t="str">
        <f t="shared" si="426"/>
        <v>15.188685557726-121.070912328464i</v>
      </c>
      <c r="K1505" s="57" t="str">
        <f t="shared" si="427"/>
        <v>0.0717914574299184-0.00815709987874111i</v>
      </c>
      <c r="L1505" s="57" t="str">
        <f t="shared" si="428"/>
        <v>0.000125-1.96761623103536i</v>
      </c>
      <c r="M1505" s="57" t="str">
        <f t="shared" si="429"/>
        <v>0.0015-0.948522596480881i</v>
      </c>
      <c r="N1505" s="57">
        <f t="shared" si="430"/>
        <v>85.061841528939325</v>
      </c>
      <c r="O1505" s="57">
        <f t="shared" si="431"/>
        <v>57.293962627039363</v>
      </c>
      <c r="P1505" s="371">
        <f t="shared" si="432"/>
        <v>57.293962627039363</v>
      </c>
      <c r="Q1505" s="371">
        <f t="shared" si="433"/>
        <v>-94.938158471060675</v>
      </c>
      <c r="R1505" s="12">
        <f t="shared" si="434"/>
        <v>85.061841528939325</v>
      </c>
      <c r="S1505" s="57">
        <f t="shared" si="435"/>
        <v>0.25500374382956931</v>
      </c>
      <c r="T1505" s="12">
        <f t="shared" si="418"/>
        <v>57.293962627039363</v>
      </c>
    </row>
    <row r="1506" spans="1:20" x14ac:dyDescent="0.25">
      <c r="A1506" s="57">
        <f t="shared" si="419"/>
        <v>1608.3242724564589</v>
      </c>
      <c r="B1506" s="12">
        <f t="shared" si="436"/>
        <v>255.97275805612168</v>
      </c>
      <c r="C1506" s="57" t="str">
        <f t="shared" si="420"/>
        <v>-63.0307144861119-726.776360969981i</v>
      </c>
      <c r="D1506" s="57" t="str">
        <f t="shared" si="421"/>
        <v>3.89999747796234-124.356168404923i</v>
      </c>
      <c r="E1506" s="57" t="str">
        <f t="shared" si="422"/>
        <v>162.306685726319-0.697617099031956i</v>
      </c>
      <c r="F1506" s="57" t="str">
        <f t="shared" si="423"/>
        <v>3.83983837522771-259.330516646454i</v>
      </c>
      <c r="G1506" s="57" t="str">
        <f t="shared" si="424"/>
        <v>0.999999618574683-0.000617596285056331i</v>
      </c>
      <c r="H1506" s="57" t="str">
        <f t="shared" si="425"/>
        <v>165.135583270188+18.3163630580608i</v>
      </c>
      <c r="I1506" s="57" t="str">
        <f t="shared" si="426"/>
        <v>15.1887305047734-120.611842987882i</v>
      </c>
      <c r="K1506" s="57" t="str">
        <f t="shared" si="427"/>
        <v>0.071784424990701-0.00818728697125478i</v>
      </c>
      <c r="L1506" s="57" t="str">
        <f t="shared" si="428"/>
        <v>0.000125-1.96016759417749i</v>
      </c>
      <c r="M1506" s="57" t="str">
        <f t="shared" si="429"/>
        <v>0.0015-0.944931855430241i</v>
      </c>
      <c r="N1506" s="57">
        <f t="shared" si="430"/>
        <v>85.043344249051231</v>
      </c>
      <c r="O1506" s="57">
        <f t="shared" si="431"/>
        <v>57.260558968226086</v>
      </c>
      <c r="P1506" s="371">
        <f t="shared" si="432"/>
        <v>57.260558968226086</v>
      </c>
      <c r="Q1506" s="371">
        <f t="shared" si="433"/>
        <v>-94.956655750948769</v>
      </c>
      <c r="R1506" s="12">
        <f t="shared" si="434"/>
        <v>85.043344249051231</v>
      </c>
      <c r="S1506" s="57">
        <f t="shared" si="435"/>
        <v>0.25597275805612169</v>
      </c>
      <c r="T1506" s="12">
        <f t="shared" si="418"/>
        <v>57.260558968226086</v>
      </c>
    </row>
    <row r="1507" spans="1:20" x14ac:dyDescent="0.25">
      <c r="A1507" s="57">
        <f t="shared" si="419"/>
        <v>1614.4359046917932</v>
      </c>
      <c r="B1507" s="12">
        <f t="shared" si="436"/>
        <v>256.94545453673493</v>
      </c>
      <c r="C1507" s="57" t="str">
        <f t="shared" si="420"/>
        <v>-63.0233327686536-723.966067430145i</v>
      </c>
      <c r="D1507" s="57" t="str">
        <f t="shared" si="421"/>
        <v>3.89999745875846-123.885427660435i</v>
      </c>
      <c r="E1507" s="57" t="str">
        <f t="shared" si="422"/>
        <v>162.305466387253-0.700103768406821i</v>
      </c>
      <c r="F1507" s="57" t="str">
        <f t="shared" si="423"/>
        <v>3.83983836407553-258.3488092288i</v>
      </c>
      <c r="G1507" s="57" t="str">
        <f t="shared" si="424"/>
        <v>0.999999615670344-0.00061994314913902i</v>
      </c>
      <c r="H1507" s="57" t="str">
        <f t="shared" si="425"/>
        <v>165.136616222943+18.3860107533372i</v>
      </c>
      <c r="I1507" s="57" t="str">
        <f t="shared" si="426"/>
        <v>15.1887757943169-120.154508688013i</v>
      </c>
      <c r="K1507" s="57" t="str">
        <f t="shared" si="427"/>
        <v>0.0717773404104023-0.00821757966953187i</v>
      </c>
      <c r="L1507" s="57" t="str">
        <f t="shared" si="428"/>
        <v>0.000125-1.95274715498853i</v>
      </c>
      <c r="M1507" s="57" t="str">
        <f t="shared" si="429"/>
        <v>0.0015-0.941354707541584i</v>
      </c>
      <c r="N1507" s="57">
        <f t="shared" si="430"/>
        <v>85.024779704778055</v>
      </c>
      <c r="O1507" s="57">
        <f t="shared" si="431"/>
        <v>57.22715186614704</v>
      </c>
      <c r="P1507" s="371">
        <f t="shared" si="432"/>
        <v>57.22715186614704</v>
      </c>
      <c r="Q1507" s="371">
        <f t="shared" si="433"/>
        <v>-94.975220295221945</v>
      </c>
      <c r="R1507" s="12">
        <f t="shared" si="434"/>
        <v>85.024779704778055</v>
      </c>
      <c r="S1507" s="57">
        <f t="shared" si="435"/>
        <v>0.25694545453673495</v>
      </c>
      <c r="T1507" s="12">
        <f t="shared" si="418"/>
        <v>57.22715186614704</v>
      </c>
    </row>
    <row r="1508" spans="1:20" x14ac:dyDescent="0.25">
      <c r="A1508" s="57">
        <f t="shared" si="419"/>
        <v>1620.5707611296223</v>
      </c>
      <c r="B1508" s="12">
        <f t="shared" si="436"/>
        <v>257.92184726397454</v>
      </c>
      <c r="C1508" s="57" t="str">
        <f t="shared" si="420"/>
        <v>-63.0158965781966-721.166202215639i</v>
      </c>
      <c r="D1508" s="57" t="str">
        <f t="shared" si="421"/>
        <v>3.89999743940834-123.416469049416i</v>
      </c>
      <c r="E1508" s="57" t="str">
        <f t="shared" si="422"/>
        <v>162.304238074866-0.7025980463274i</v>
      </c>
      <c r="F1508" s="57" t="str">
        <f t="shared" si="423"/>
        <v>3.8398383528384-257.370818245501i</v>
      </c>
      <c r="G1508" s="57" t="str">
        <f t="shared" si="424"/>
        <v>0.99999961274389-0.000622298931284618i</v>
      </c>
      <c r="H1508" s="57" t="str">
        <f t="shared" si="425"/>
        <v>165.137657049651+18.4559236309226i</v>
      </c>
      <c r="I1508" s="57" t="str">
        <f t="shared" si="426"/>
        <v>15.1888214289683-119.698902849935i</v>
      </c>
      <c r="K1508" s="57" t="str">
        <f t="shared" si="427"/>
        <v>0.0717702033130798-0.00824797827374483i</v>
      </c>
      <c r="L1508" s="57" t="str">
        <f t="shared" si="428"/>
        <v>0.000125-1.94535480672298i</v>
      </c>
      <c r="M1508" s="57" t="str">
        <f t="shared" si="429"/>
        <v>0.0015-0.93779110135643i</v>
      </c>
      <c r="N1508" s="57">
        <f t="shared" si="430"/>
        <v>85.006147674409306</v>
      </c>
      <c r="O1508" s="57">
        <f t="shared" si="431"/>
        <v>57.193741295458565</v>
      </c>
      <c r="P1508" s="371">
        <f t="shared" si="432"/>
        <v>57.193741295458565</v>
      </c>
      <c r="Q1508" s="371">
        <f t="shared" si="433"/>
        <v>-94.993852325590694</v>
      </c>
      <c r="R1508" s="12">
        <f t="shared" si="434"/>
        <v>85.006147674409306</v>
      </c>
      <c r="S1508" s="57">
        <f t="shared" si="435"/>
        <v>0.25792184726397455</v>
      </c>
      <c r="T1508" s="12">
        <f t="shared" si="418"/>
        <v>57.193741295458565</v>
      </c>
    </row>
    <row r="1509" spans="1:20" x14ac:dyDescent="0.25">
      <c r="A1509" s="57">
        <f t="shared" si="419"/>
        <v>1626.7289300219149</v>
      </c>
      <c r="B1509" s="12">
        <f t="shared" si="436"/>
        <v>258.90195028357766</v>
      </c>
      <c r="C1509" s="57" t="str">
        <f t="shared" si="420"/>
        <v>-63.0084055258493-718.376725202776i</v>
      </c>
      <c r="D1509" s="57" t="str">
        <f t="shared" si="421"/>
        <v>3.89999741991088-122.949285825737i</v>
      </c>
      <c r="E1509" s="57" t="str">
        <f t="shared" si="422"/>
        <v>162.303000725474-0.705099941374431i</v>
      </c>
      <c r="F1509" s="57" t="str">
        <f t="shared" si="423"/>
        <v>3.83983834151574-256.396529627828i</v>
      </c>
      <c r="G1509" s="57" t="str">
        <f t="shared" si="424"/>
        <v>0.999999609795153-0.00062466366538153i</v>
      </c>
      <c r="H1509" s="57" t="str">
        <f t="shared" si="425"/>
        <v>165.1387058104+18.5261027044766i</v>
      </c>
      <c r="I1509" s="57" t="str">
        <f t="shared" si="426"/>
        <v>15.188867411359-119.245018919593i</v>
      </c>
      <c r="K1509" s="57" t="str">
        <f t="shared" si="427"/>
        <v>0.071763013320239-0.00827848308410637i</v>
      </c>
      <c r="L1509" s="57" t="str">
        <f t="shared" si="428"/>
        <v>0.000125-1.93799044303944i</v>
      </c>
      <c r="M1509" s="57" t="str">
        <f t="shared" si="429"/>
        <v>0.0015-0.934240985611107i</v>
      </c>
      <c r="N1509" s="57">
        <f t="shared" si="430"/>
        <v>84.987447935767094</v>
      </c>
      <c r="O1509" s="57">
        <f t="shared" si="431"/>
        <v>57.160327230636049</v>
      </c>
      <c r="P1509" s="371">
        <f t="shared" si="432"/>
        <v>57.160327230636049</v>
      </c>
      <c r="Q1509" s="371">
        <f t="shared" si="433"/>
        <v>-95.012552064232906</v>
      </c>
      <c r="R1509" s="12">
        <f t="shared" si="434"/>
        <v>84.987447935767094</v>
      </c>
      <c r="S1509" s="57">
        <f t="shared" si="435"/>
        <v>0.25890195028357765</v>
      </c>
      <c r="T1509" s="12">
        <f t="shared" si="418"/>
        <v>57.160327230636049</v>
      </c>
    </row>
    <row r="1510" spans="1:20" x14ac:dyDescent="0.25">
      <c r="A1510" s="57">
        <f t="shared" si="419"/>
        <v>1632.9104999559981</v>
      </c>
      <c r="B1510" s="12">
        <f t="shared" si="436"/>
        <v>259.88577769465525</v>
      </c>
      <c r="C1510" s="57" t="str">
        <f t="shared" si="420"/>
        <v>-63.0008592201567-715.597596419032i</v>
      </c>
      <c r="D1510" s="57" t="str">
        <f t="shared" si="421"/>
        <v>3.89999740026495-122.483871268811i</v>
      </c>
      <c r="E1510" s="57" t="str">
        <f t="shared" si="422"/>
        <v>162.301754274983-0.707609461943625i</v>
      </c>
      <c r="F1510" s="57" t="str">
        <f t="shared" si="423"/>
        <v>3.83983833010682-255.42592936031i</v>
      </c>
      <c r="G1510" s="57" t="str">
        <f t="shared" si="424"/>
        <v>0.999999606823963-0.000627037385446932i</v>
      </c>
      <c r="H1510" s="57" t="str">
        <f t="shared" si="425"/>
        <v>165.139762565736+18.5965489915794i</v>
      </c>
      <c r="I1510" s="57" t="str">
        <f t="shared" si="426"/>
        <v>15.1889137441411-118.792850367699i</v>
      </c>
      <c r="K1510" s="57" t="str">
        <f t="shared" si="427"/>
        <v>0.0717557700508225-0.00830909440085917i</v>
      </c>
      <c r="L1510" s="57" t="str">
        <f t="shared" si="428"/>
        <v>0.000125-1.93065395799904i</v>
      </c>
      <c r="M1510" s="57" t="str">
        <f t="shared" si="429"/>
        <v>0.0015-0.930704309236007i</v>
      </c>
      <c r="N1510" s="57">
        <f t="shared" si="430"/>
        <v>84.968680266206732</v>
      </c>
      <c r="O1510" s="57">
        <f t="shared" si="431"/>
        <v>57.126909645974507</v>
      </c>
      <c r="P1510" s="371">
        <f t="shared" si="432"/>
        <v>57.126909645974507</v>
      </c>
      <c r="Q1510" s="371">
        <f t="shared" si="433"/>
        <v>-95.031319733793268</v>
      </c>
      <c r="R1510" s="12">
        <f t="shared" si="434"/>
        <v>84.968680266206732</v>
      </c>
      <c r="S1510" s="57">
        <f t="shared" si="435"/>
        <v>0.25988577769465526</v>
      </c>
      <c r="T1510" s="12">
        <f t="shared" si="418"/>
        <v>57.126909645974507</v>
      </c>
    </row>
    <row r="1511" spans="1:20" x14ac:dyDescent="0.25">
      <c r="A1511" s="57">
        <f t="shared" si="419"/>
        <v>1639.115559855831</v>
      </c>
      <c r="B1511" s="12">
        <f t="shared" si="436"/>
        <v>260.87334364989493</v>
      </c>
      <c r="C1511" s="57" t="str">
        <f t="shared" si="420"/>
        <v>-62.9932572670644-712.828776042419i</v>
      </c>
      <c r="D1511" s="57" t="str">
        <f t="shared" si="421"/>
        <v>3.89999738046944-122.020218683495i</v>
      </c>
      <c r="E1511" s="57" t="str">
        <f t="shared" si="422"/>
        <v>162.30049865888-0.71012661624081i</v>
      </c>
      <c r="F1511" s="57" t="str">
        <f t="shared" si="423"/>
        <v>3.83983831861107-254.459003480541i</v>
      </c>
      <c r="G1511" s="57" t="str">
        <f t="shared" si="424"/>
        <v>0.999999603830149-0.000629420125627263i</v>
      </c>
      <c r="H1511" s="57" t="str">
        <f t="shared" si="425"/>
        <v>165.140827376668+18.6672635137468i</v>
      </c>
      <c r="I1511" s="57" t="str">
        <f t="shared" si="426"/>
        <v>15.1889604299867-118.342390689644i</v>
      </c>
      <c r="K1511" s="57" t="str">
        <f t="shared" si="427"/>
        <v>0.071748473121192-0.00833981252426334i</v>
      </c>
      <c r="L1511" s="57" t="str">
        <f t="shared" si="428"/>
        <v>0.000125-1.92334524606399i</v>
      </c>
      <c r="M1511" s="57" t="str">
        <f t="shared" si="429"/>
        <v>0.0015-0.927181021354859i</v>
      </c>
      <c r="N1511" s="57">
        <f t="shared" si="430"/>
        <v>84.949844442620261</v>
      </c>
      <c r="O1511" s="57">
        <f t="shared" si="431"/>
        <v>57.093488515586628</v>
      </c>
      <c r="P1511" s="371">
        <f t="shared" si="432"/>
        <v>57.093488515586628</v>
      </c>
      <c r="Q1511" s="371">
        <f t="shared" si="433"/>
        <v>-95.050155557379739</v>
      </c>
      <c r="R1511" s="12">
        <f t="shared" si="434"/>
        <v>84.949844442620261</v>
      </c>
      <c r="S1511" s="57">
        <f t="shared" si="435"/>
        <v>0.26087334364989495</v>
      </c>
      <c r="T1511" s="12">
        <f t="shared" si="418"/>
        <v>57.093488515586628</v>
      </c>
    </row>
    <row r="1512" spans="1:20" x14ac:dyDescent="0.25">
      <c r="A1512" s="57">
        <f t="shared" si="419"/>
        <v>1645.3441989832831</v>
      </c>
      <c r="B1512" s="12">
        <f t="shared" si="436"/>
        <v>261.86466235576455</v>
      </c>
      <c r="C1512" s="57" t="str">
        <f t="shared" si="420"/>
        <v>-62.9855992699078-710.070224400907i</v>
      </c>
      <c r="D1512" s="57" t="str">
        <f t="shared" si="421"/>
        <v>3.8999973605232-121.558321399989i</v>
      </c>
      <c r="E1512" s="57" t="str">
        <f t="shared" si="422"/>
        <v>162.299233812228-0.712651412279377i</v>
      </c>
      <c r="F1512" s="57" t="str">
        <f t="shared" si="423"/>
        <v>3.83983830702777-253.495738078964i</v>
      </c>
      <c r="G1512" s="57" t="str">
        <f t="shared" si="424"/>
        <v>0.999999600813538-0.000631811920198715i</v>
      </c>
      <c r="H1512" s="57" t="str">
        <f t="shared" si="425"/>
        <v>165.141900304674+18.7382472964461i</v>
      </c>
      <c r="I1512" s="57" t="str">
        <f t="shared" si="426"/>
        <v>15.1890074715879-117.8936334054i</v>
      </c>
      <c r="K1512" s="57" t="str">
        <f t="shared" si="427"/>
        <v>0.0717411221451149-0.00837063775458529i</v>
      </c>
      <c r="L1512" s="57" t="str">
        <f t="shared" si="428"/>
        <v>0.000125-1.91606420209603i</v>
      </c>
      <c r="M1512" s="57" t="str">
        <f t="shared" si="429"/>
        <v>0.0015-0.923671071283983i</v>
      </c>
      <c r="N1512" s="57">
        <f t="shared" si="430"/>
        <v>84.930940241438321</v>
      </c>
      <c r="O1512" s="57">
        <f t="shared" si="431"/>
        <v>57.060063813401186</v>
      </c>
      <c r="P1512" s="371">
        <f t="shared" si="432"/>
        <v>57.060063813401186</v>
      </c>
      <c r="Q1512" s="371">
        <f t="shared" si="433"/>
        <v>-95.069059758561679</v>
      </c>
      <c r="R1512" s="12">
        <f t="shared" si="434"/>
        <v>84.930940241438321</v>
      </c>
      <c r="S1512" s="57">
        <f t="shared" si="435"/>
        <v>0.26186466235576455</v>
      </c>
      <c r="T1512" s="12">
        <f t="shared" si="418"/>
        <v>57.060063813401186</v>
      </c>
    </row>
    <row r="1513" spans="1:20" x14ac:dyDescent="0.25">
      <c r="A1513" s="57">
        <f t="shared" si="419"/>
        <v>1651.5965069394197</v>
      </c>
      <c r="B1513" s="12">
        <f t="shared" si="436"/>
        <v>262.85974807271646</v>
      </c>
      <c r="C1513" s="57" t="str">
        <f t="shared" si="420"/>
        <v>-62.977884829401-707.321901971909i</v>
      </c>
      <c r="D1513" s="57" t="str">
        <f t="shared" si="421"/>
        <v>3.89999734042507-121.098172773746i</v>
      </c>
      <c r="E1513" s="57" t="str">
        <f t="shared" si="422"/>
        <v>162.297959669668-0.715183857877244i</v>
      </c>
      <c r="F1513" s="57" t="str">
        <f t="shared" si="423"/>
        <v>3.83983829535625-252.536119298683i</v>
      </c>
      <c r="G1513" s="57" t="str">
        <f t="shared" si="424"/>
        <v>0.999999597773958-0.000634212803567729i</v>
      </c>
      <c r="H1513" s="57" t="str">
        <f t="shared" si="425"/>
        <v>165.142981411701+18.8095013691126i</v>
      </c>
      <c r="I1513" s="57" t="str">
        <f t="shared" si="426"/>
        <v>15.1890548716578-117.446572059431i</v>
      </c>
      <c r="K1513" s="57" t="str">
        <f t="shared" si="427"/>
        <v>0.0717337167337481-0.00840157039208562i</v>
      </c>
      <c r="L1513" s="57" t="str">
        <f t="shared" si="428"/>
        <v>0.000125-1.90881072135488i</v>
      </c>
      <c r="M1513" s="57" t="str">
        <f t="shared" si="429"/>
        <v>0.0015-0.920174408531561i</v>
      </c>
      <c r="N1513" s="57">
        <f t="shared" si="430"/>
        <v>84.911967438632743</v>
      </c>
      <c r="O1513" s="57">
        <f t="shared" si="431"/>
        <v>57.026635513162447</v>
      </c>
      <c r="P1513" s="371">
        <f t="shared" si="432"/>
        <v>57.026635513162447</v>
      </c>
      <c r="Q1513" s="371">
        <f t="shared" si="433"/>
        <v>-95.088032561367257</v>
      </c>
      <c r="R1513" s="12">
        <f t="shared" si="434"/>
        <v>84.911967438632743</v>
      </c>
      <c r="S1513" s="57">
        <f t="shared" si="435"/>
        <v>0.26285974807271645</v>
      </c>
      <c r="T1513" s="12">
        <f t="shared" si="418"/>
        <v>57.026635513162447</v>
      </c>
    </row>
    <row r="1514" spans="1:20" x14ac:dyDescent="0.25">
      <c r="A1514" s="57">
        <f t="shared" si="419"/>
        <v>1657.8725736657896</v>
      </c>
      <c r="B1514" s="12">
        <f t="shared" si="436"/>
        <v>263.85861511539281</v>
      </c>
      <c r="C1514" s="57" t="str">
        <f t="shared" si="420"/>
        <v>-62.970113543628-704.583769381748i</v>
      </c>
      <c r="D1514" s="57" t="str">
        <f t="shared" si="421"/>
        <v>3.89999732017391-120.639766185374i</v>
      </c>
      <c r="E1514" s="57" t="str">
        <f t="shared" si="422"/>
        <v>162.296676165418-0.717723960654635i</v>
      </c>
      <c r="F1514" s="57" t="str">
        <f t="shared" si="423"/>
        <v>3.83983828359589-251.580133335262i</v>
      </c>
      <c r="G1514" s="57" t="str">
        <f t="shared" si="424"/>
        <v>0.999999594711233-0.000636622810271485i</v>
      </c>
      <c r="H1514" s="57" t="str">
        <f t="shared" si="425"/>
        <v>165.144070760168+18.8810267651646i</v>
      </c>
      <c r="I1514" s="57" t="str">
        <f t="shared" si="426"/>
        <v>15.1891026329303-117.001200220594i</v>
      </c>
      <c r="K1514" s="57" t="str">
        <f t="shared" si="427"/>
        <v>0.0717262564956253-0.0084326107370075i</v>
      </c>
      <c r="L1514" s="57" t="str">
        <f t="shared" si="428"/>
        <v>0.000125-1.90158469949679i</v>
      </c>
      <c r="M1514" s="57" t="str">
        <f t="shared" si="429"/>
        <v>0.0015-0.916690982796934i</v>
      </c>
      <c r="N1514" s="57">
        <f t="shared" si="430"/>
        <v>84.892925809718577</v>
      </c>
      <c r="O1514" s="57">
        <f t="shared" si="431"/>
        <v>56.993203588429054</v>
      </c>
      <c r="P1514" s="371">
        <f t="shared" si="432"/>
        <v>56.993203588429054</v>
      </c>
      <c r="Q1514" s="371">
        <f t="shared" si="433"/>
        <v>-95.107074190281423</v>
      </c>
      <c r="R1514" s="12">
        <f t="shared" si="434"/>
        <v>84.892925809718577</v>
      </c>
      <c r="S1514" s="57">
        <f t="shared" si="435"/>
        <v>0.26385861511539282</v>
      </c>
      <c r="T1514" s="12">
        <f t="shared" si="418"/>
        <v>56.993203588429054</v>
      </c>
    </row>
    <row r="1515" spans="1:20" x14ac:dyDescent="0.25">
      <c r="A1515" s="57">
        <f t="shared" si="419"/>
        <v>1664.1724894457197</v>
      </c>
      <c r="B1515" s="12">
        <f t="shared" si="436"/>
        <v>264.86127785283134</v>
      </c>
      <c r="C1515" s="57" t="str">
        <f t="shared" si="420"/>
        <v>-62.9622850080179-701.855787405058i</v>
      </c>
      <c r="D1515" s="57" t="str">
        <f t="shared" si="421"/>
        <v>3.89999729976855-120.18309504054i</v>
      </c>
      <c r="E1515" s="57" t="str">
        <f t="shared" si="422"/>
        <v>162.295383233268-0.720271728029577i</v>
      </c>
      <c r="F1515" s="57" t="str">
        <f t="shared" si="423"/>
        <v>3.83983827174595-250.627766436519i</v>
      </c>
      <c r="G1515" s="57" t="str">
        <f t="shared" si="424"/>
        <v>0.999999591625187-0.000639041974978403i</v>
      </c>
      <c r="H1515" s="57" t="str">
        <f t="shared" si="425"/>
        <v>165.145168412974+18.9528245220201i</v>
      </c>
      <c r="I1515" s="57" t="str">
        <f t="shared" si="426"/>
        <v>15.1891507581598-116.557511482051i</v>
      </c>
      <c r="K1515" s="57" t="str">
        <f t="shared" si="427"/>
        <v>0.0717187410366389-0.00846375908956411i</v>
      </c>
      <c r="L1515" s="57" t="str">
        <f t="shared" si="428"/>
        <v>0.000125-1.89438603257302i</v>
      </c>
      <c r="M1515" s="57" t="str">
        <f t="shared" si="429"/>
        <v>0.0015-0.913220743969852i</v>
      </c>
      <c r="N1515" s="57">
        <f t="shared" si="430"/>
        <v>84.873815129756963</v>
      </c>
      <c r="O1515" s="57">
        <f t="shared" si="431"/>
        <v>56.959768012572312</v>
      </c>
      <c r="P1515" s="371">
        <f t="shared" si="432"/>
        <v>56.959768012572312</v>
      </c>
      <c r="Q1515" s="371">
        <f t="shared" si="433"/>
        <v>-95.126184870243037</v>
      </c>
      <c r="R1515" s="12">
        <f t="shared" si="434"/>
        <v>84.873815129756963</v>
      </c>
      <c r="S1515" s="57">
        <f t="shared" si="435"/>
        <v>0.26486127785283131</v>
      </c>
      <c r="T1515" s="12">
        <f t="shared" si="418"/>
        <v>56.959768012572312</v>
      </c>
    </row>
    <row r="1516" spans="1:20" x14ac:dyDescent="0.25">
      <c r="A1516" s="57">
        <f t="shared" si="419"/>
        <v>1670.4963449056133</v>
      </c>
      <c r="B1516" s="12">
        <f t="shared" si="436"/>
        <v>265.86775070867208</v>
      </c>
      <c r="C1516" s="57" t="str">
        <f t="shared" si="420"/>
        <v>-62.9543988153361-699.137916964263i</v>
      </c>
      <c r="D1516" s="57" t="str">
        <f t="shared" si="421"/>
        <v>3.89999727920782-119.728152769876i</v>
      </c>
      <c r="E1516" s="57" t="str">
        <f t="shared" si="422"/>
        <v>162.294080806576-0.722827167215541i</v>
      </c>
      <c r="F1516" s="57" t="str">
        <f t="shared" si="423"/>
        <v>3.83983825980582-249.67900490234i</v>
      </c>
      <c r="G1516" s="57" t="str">
        <f t="shared" si="424"/>
        <v>0.999999588515643-0.00064147033248864i</v>
      </c>
      <c r="H1516" s="57" t="str">
        <f t="shared" si="425"/>
        <v>165.146274433498+19.0248956811124i</v>
      </c>
      <c r="I1516" s="57" t="str">
        <f t="shared" si="426"/>
        <v>15.1891992501222-116.115499461178i</v>
      </c>
      <c r="K1516" s="57" t="str">
        <f t="shared" si="427"/>
        <v>0.0717111699600272-0.00849501574992663i</v>
      </c>
      <c r="L1516" s="57" t="str">
        <f t="shared" si="428"/>
        <v>0.000125-1.88721461702831i</v>
      </c>
      <c r="M1516" s="57" t="str">
        <f t="shared" si="429"/>
        <v>0.0015-0.909763642129758i</v>
      </c>
      <c r="N1516" s="57">
        <f t="shared" si="430"/>
        <v>84.854635173357764</v>
      </c>
      <c r="O1516" s="57">
        <f t="shared" si="431"/>
        <v>56.926328758775178</v>
      </c>
      <c r="P1516" s="371">
        <f t="shared" si="432"/>
        <v>56.926328758775178</v>
      </c>
      <c r="Q1516" s="371">
        <f t="shared" si="433"/>
        <v>-95.145364826642236</v>
      </c>
      <c r="R1516" s="12">
        <f t="shared" si="434"/>
        <v>84.854635173357764</v>
      </c>
      <c r="S1516" s="57">
        <f t="shared" si="435"/>
        <v>0.26586775070867208</v>
      </c>
      <c r="T1516" s="12">
        <f t="shared" ref="T1516:T1579" si="437">P1516</f>
        <v>56.926328758775178</v>
      </c>
    </row>
    <row r="1517" spans="1:20" x14ac:dyDescent="0.25">
      <c r="A1517" s="57">
        <f t="shared" ref="A1517:A1580" si="438">2*PI()*B1517</f>
        <v>1676.8442310162548</v>
      </c>
      <c r="B1517" s="12">
        <f t="shared" si="436"/>
        <v>266.87804816136503</v>
      </c>
      <c r="C1517" s="57" t="str">
        <f t="shared" ref="C1517:C1580" si="439">IMPRODUCT(D1517,E1517,$C$40,,K1517,$C$41)</f>
        <v>-62.9464545556708-696.430119129051i</v>
      </c>
      <c r="D1517" s="57" t="str">
        <f t="shared" ref="D1517:D1580" si="440">IMDIV(IMPRODUCT($C$37,$C$38,COMPLEX(1,A1517/$C$38)),IMSUM(-1*A1517*A1517/$C$39,COMPLEX(0,1*A1517)))</f>
        <v>3.89999725849053-119.274932828885i</v>
      </c>
      <c r="E1517" s="57" t="str">
        <f t="shared" ref="E1517:E1580" si="441">IMDIV(IMPRODUCT(IMSUM(F1517,G1517),$C$29,H1517),IMSUM(1,I1517))</f>
        <v>162.292768818272-0.725390285218663i</v>
      </c>
      <c r="F1517" s="57" t="str">
        <f t="shared" ref="F1517:F1580" si="442">IMDIV(IMPRODUCT($C$14,$C$15,COMPLEX(1,A1517/$C$15)),IMSUM(-1*A1517*A1517/$C$16,COMPLEX(0,A1517)))</f>
        <v>3.83983824777475-248.733835084468i</v>
      </c>
      <c r="G1517" s="57" t="str">
        <f t="shared" ref="G1517:G1580" si="443">IMDIV(1,COMPLEX(1,A1517*$C$9*$C$10))</f>
        <v>0.999999585382422-0.00064390791773459i</v>
      </c>
      <c r="H1517" s="57" t="str">
        <f t="shared" ref="H1517:H1580" si="444">IMDIV($C$3,IMSUM(K1517,COMPLEX(0,$C$28*A1517)))</f>
        <v>165.147388885604+19.097241287906i</v>
      </c>
      <c r="I1517" s="57" t="str">
        <f t="shared" ref="I1517:I1580" si="445">IMPRODUCT(F1517,$C$29,H1517,$C$31)</f>
        <v>15.1892481116141-115.675157799468i</v>
      </c>
      <c r="K1517" s="57" t="str">
        <f t="shared" ref="K1517:K1580" si="446">IF($C$26&lt;=0,IMDIV(1,IMSUM(IMDIV(1,L1517),1/$C$18)),IMDIV(1,IMSUM(IMDIV(1,L1517),1/$C$18,IMDIV(1,M1517))))</f>
        <v>0.0717035428663582-0.00852638101821133i</v>
      </c>
      <c r="L1517" s="57" t="str">
        <f t="shared" ref="L1517:L1580" si="447">IMSUM($C$21/$C$22,IMDIV(1,COMPLEX(0,$C$20*$C$22*A1517)))</f>
        <v>0.000125-1.88007034969945i</v>
      </c>
      <c r="M1517" s="57" t="str">
        <f t="shared" ref="M1517:M1580" si="448">IMSUM($C$25/$C$26,IMDIV(1,COMPLEX(0,$C$24*$C$26*A1517)))</f>
        <v>0.0015-0.906319627545081i</v>
      </c>
      <c r="N1517" s="57">
        <f t="shared" ref="N1517:N1580" si="449">ABS(R1517)</f>
        <v>84.835385714681934</v>
      </c>
      <c r="O1517" s="57">
        <f t="shared" ref="O1517:O1580" si="450">ABS(P1517)</f>
        <v>56.892885800031351</v>
      </c>
      <c r="P1517" s="371">
        <f t="shared" ref="P1517:P1580" si="451">20*LOG10(IMABS(C1517))</f>
        <v>56.892885800031351</v>
      </c>
      <c r="Q1517" s="371">
        <f t="shared" ref="Q1517:Q1580" si="452">IMARGUMENT(C1517)*180/PI()</f>
        <v>-95.164614285318066</v>
      </c>
      <c r="R1517" s="12">
        <f t="shared" ref="R1517:R1580" si="453">IF(Q1517&lt;0,Q1517+180,Q1517-180)</f>
        <v>84.835385714681934</v>
      </c>
      <c r="S1517" s="57">
        <f t="shared" ref="S1517:S1580" si="454">B1517/1000</f>
        <v>0.26687804816136501</v>
      </c>
      <c r="T1517" s="12">
        <f t="shared" si="437"/>
        <v>56.892885800031351</v>
      </c>
    </row>
    <row r="1518" spans="1:20" x14ac:dyDescent="0.25">
      <c r="A1518" s="57">
        <f t="shared" si="438"/>
        <v>1683.2162390941164</v>
      </c>
      <c r="B1518" s="12">
        <f t="shared" ref="B1518:B1581" si="455">B1517*(1+B$42)</f>
        <v>267.8921847443782</v>
      </c>
      <c r="C1518" s="57" t="str">
        <f t="shared" si="439"/>
        <v>-62.9384518164175-693.732355115803i</v>
      </c>
      <c r="D1518" s="57" t="str">
        <f t="shared" si="440"/>
        <v>3.89999723761546-118.823428697846i</v>
      </c>
      <c r="E1518" s="57" t="str">
        <f t="shared" si="441"/>
        <v>162.291447200852-0.727961088833754i</v>
      </c>
      <c r="F1518" s="57" t="str">
        <f t="shared" si="442"/>
        <v>3.83983823565205-247.792243386319i</v>
      </c>
      <c r="G1518" s="57" t="str">
        <f t="shared" si="443"/>
        <v>0.999999582225342-0.000646354765781387i</v>
      </c>
      <c r="H1518" s="57" t="str">
        <f t="shared" si="444"/>
        <v>165.148511833646+19.1698623919133i</v>
      </c>
      <c r="I1518" s="57" t="str">
        <f t="shared" si="445"/>
        <v>15.1892973454536-115.236480162444i</v>
      </c>
      <c r="K1518" s="57" t="str">
        <f t="shared" si="446"/>
        <v>0.071695859353514-0.00855785519446734i</v>
      </c>
      <c r="L1518" s="57" t="str">
        <f t="shared" si="447"/>
        <v>0.000125-1.87295312781376i</v>
      </c>
      <c r="M1518" s="57" t="str">
        <f t="shared" si="448"/>
        <v>0.0015-0.902888650672527i</v>
      </c>
      <c r="N1518" s="57">
        <f t="shared" si="449"/>
        <v>84.816066527444193</v>
      </c>
      <c r="O1518" s="57">
        <f t="shared" si="450"/>
        <v>56.859439109143615</v>
      </c>
      <c r="P1518" s="371">
        <f t="shared" si="451"/>
        <v>56.859439109143615</v>
      </c>
      <c r="Q1518" s="371">
        <f t="shared" si="452"/>
        <v>-95.183933472555807</v>
      </c>
      <c r="R1518" s="12">
        <f t="shared" si="453"/>
        <v>84.816066527444193</v>
      </c>
      <c r="S1518" s="57">
        <f t="shared" si="454"/>
        <v>0.2678921847443782</v>
      </c>
      <c r="T1518" s="12">
        <f t="shared" si="437"/>
        <v>56.859439109143615</v>
      </c>
    </row>
    <row r="1519" spans="1:20" x14ac:dyDescent="0.25">
      <c r="A1519" s="57">
        <f t="shared" si="438"/>
        <v>1689.6124608026739</v>
      </c>
      <c r="B1519" s="12">
        <f t="shared" si="455"/>
        <v>268.91017504640683</v>
      </c>
      <c r="C1519" s="57" t="str">
        <f t="shared" si="439"/>
        <v>-62.9303901822648-691.044586287069i</v>
      </c>
      <c r="D1519" s="57" t="str">
        <f t="shared" si="440"/>
        <v>3.89999721658149-118.373633881721i</v>
      </c>
      <c r="E1519" s="57" t="str">
        <f t="shared" si="441"/>
        <v>162.290115886372-0.730539584641638i</v>
      </c>
      <c r="F1519" s="57" t="str">
        <f t="shared" si="442"/>
        <v>3.8398382234371-246.854216262783i</v>
      </c>
      <c r="G1519" s="57" t="str">
        <f t="shared" si="443"/>
        <v>0.999999579044224-0.000648810911827411i</v>
      </c>
      <c r="H1519" s="57" t="str">
        <f t="shared" si="444"/>
        <v>165.149643342466+19.2427600467105i</v>
      </c>
      <c r="I1519" s="57" t="str">
        <f t="shared" si="445"/>
        <v>15.1893469544808-114.799460239566i</v>
      </c>
      <c r="K1519" s="57" t="str">
        <f t="shared" si="446"/>
        <v>0.0716881190166775-0.00858943857866382i</v>
      </c>
      <c r="L1519" s="57" t="str">
        <f t="shared" si="447"/>
        <v>0.000125-1.86586284898761i</v>
      </c>
      <c r="M1519" s="57" t="str">
        <f t="shared" si="448"/>
        <v>0.0015-0.899470662156334i</v>
      </c>
      <c r="N1519" s="57">
        <f t="shared" si="449"/>
        <v>84.796677384915824</v>
      </c>
      <c r="O1519" s="57">
        <f t="shared" si="450"/>
        <v>56.825988658722835</v>
      </c>
      <c r="P1519" s="371">
        <f t="shared" si="451"/>
        <v>56.825988658722835</v>
      </c>
      <c r="Q1519" s="371">
        <f t="shared" si="452"/>
        <v>-95.203322615084176</v>
      </c>
      <c r="R1519" s="12">
        <f t="shared" si="453"/>
        <v>84.796677384915824</v>
      </c>
      <c r="S1519" s="57">
        <f t="shared" si="454"/>
        <v>0.26891017504640685</v>
      </c>
      <c r="T1519" s="12">
        <f t="shared" si="437"/>
        <v>56.825988658722835</v>
      </c>
    </row>
    <row r="1520" spans="1:20" x14ac:dyDescent="0.25">
      <c r="A1520" s="57">
        <f t="shared" si="438"/>
        <v>1696.0329881537243</v>
      </c>
      <c r="B1520" s="12">
        <f t="shared" si="455"/>
        <v>269.93203371158319</v>
      </c>
      <c r="C1520" s="57" t="str">
        <f t="shared" si="439"/>
        <v>-62.9222692351781-688.366774151023i</v>
      </c>
      <c r="D1520" s="57" t="str">
        <f t="shared" si="440"/>
        <v>3.89999719538733-117.92554191006i</v>
      </c>
      <c r="E1520" s="57" t="str">
        <f t="shared" si="441"/>
        <v>162.288774806454-0.733125779005373i</v>
      </c>
      <c r="F1520" s="57" t="str">
        <f t="shared" si="442"/>
        <v>3.8398382111291-245.919740220022i</v>
      </c>
      <c r="G1520" s="57" t="str">
        <f t="shared" si="443"/>
        <v>0.999999575838882-0.000651276391204791i</v>
      </c>
      <c r="H1520" s="57" t="str">
        <f t="shared" si="444"/>
        <v>165.150783477406+19.3159353099542i</v>
      </c>
      <c r="I1520" s="57" t="str">
        <f t="shared" si="445"/>
        <v>15.1893969415569-114.36409174414i</v>
      </c>
      <c r="K1520" s="57" t="str">
        <f t="shared" si="446"/>
        <v>0.0716803214483141-0.00862113147067655i</v>
      </c>
      <c r="L1520" s="57" t="str">
        <f t="shared" si="447"/>
        <v>0.000125-1.85879941122495i</v>
      </c>
      <c r="M1520" s="57" t="str">
        <f t="shared" si="448"/>
        <v>0.0015-0.89606561282759i</v>
      </c>
      <c r="N1520" s="57">
        <f t="shared" si="449"/>
        <v>84.777218059927591</v>
      </c>
      <c r="O1520" s="57">
        <f t="shared" si="450"/>
        <v>56.792534421186588</v>
      </c>
      <c r="P1520" s="371">
        <f t="shared" si="451"/>
        <v>56.792534421186588</v>
      </c>
      <c r="Q1520" s="371">
        <f t="shared" si="452"/>
        <v>-95.222781940072409</v>
      </c>
      <c r="R1520" s="12">
        <f t="shared" si="453"/>
        <v>84.777218059927591</v>
      </c>
      <c r="S1520" s="57">
        <f t="shared" si="454"/>
        <v>0.2699320337115832</v>
      </c>
      <c r="T1520" s="12">
        <f t="shared" si="437"/>
        <v>56.792534421186588</v>
      </c>
    </row>
    <row r="1521" spans="1:20" x14ac:dyDescent="0.25">
      <c r="A1521" s="57">
        <f t="shared" si="438"/>
        <v>1702.4779135087085</v>
      </c>
      <c r="B1521" s="12">
        <f t="shared" si="455"/>
        <v>270.95777543968723</v>
      </c>
      <c r="C1521" s="57" t="str">
        <f t="shared" si="439"/>
        <v>-62.9140885543853-685.69888036092i</v>
      </c>
      <c r="D1521" s="57" t="str">
        <f t="shared" si="440"/>
        <v>3.89999717403178-117.479146336908i</v>
      </c>
      <c r="E1521" s="57" t="str">
        <f t="shared" si="441"/>
        <v>162.287423892277-0.735719678067136i</v>
      </c>
      <c r="F1521" s="57" t="str">
        <f t="shared" si="442"/>
        <v>3.83983819872736-244.988801815284i</v>
      </c>
      <c r="G1521" s="57" t="str">
        <f t="shared" si="443"/>
        <v>0.999999572609134-0.000653751239379916i</v>
      </c>
      <c r="H1521" s="57" t="str">
        <f t="shared" si="444"/>
        <v>165.151932304308+19.3893892433975i</v>
      </c>
      <c r="I1521" s="57" t="str">
        <f t="shared" si="445"/>
        <v>15.1894473095651-113.93036841323i</v>
      </c>
      <c r="K1521" s="57" t="str">
        <f t="shared" si="446"/>
        <v>0.0716724662381583-0.00865293417027511i</v>
      </c>
      <c r="L1521" s="57" t="str">
        <f t="shared" si="447"/>
        <v>0.000125-1.85176271291587i</v>
      </c>
      <c r="M1521" s="57" t="str">
        <f t="shared" si="448"/>
        <v>0.0015-0.892673453703516i</v>
      </c>
      <c r="N1521" s="57">
        <f t="shared" si="449"/>
        <v>84.757688324872447</v>
      </c>
      <c r="O1521" s="57">
        <f t="shared" si="450"/>
        <v>56.759076368757817</v>
      </c>
      <c r="P1521" s="371">
        <f t="shared" si="451"/>
        <v>56.759076368757817</v>
      </c>
      <c r="Q1521" s="371">
        <f t="shared" si="452"/>
        <v>-95.242311675127553</v>
      </c>
      <c r="R1521" s="12">
        <f t="shared" si="453"/>
        <v>84.757688324872447</v>
      </c>
      <c r="S1521" s="57">
        <f t="shared" si="454"/>
        <v>0.27095777543968724</v>
      </c>
      <c r="T1521" s="12">
        <f t="shared" si="437"/>
        <v>56.759076368757817</v>
      </c>
    </row>
    <row r="1522" spans="1:20" x14ac:dyDescent="0.25">
      <c r="A1522" s="57">
        <f t="shared" si="438"/>
        <v>1708.9473295800417</v>
      </c>
      <c r="B1522" s="12">
        <f t="shared" si="455"/>
        <v>271.98741498635803</v>
      </c>
      <c r="C1522" s="57" t="str">
        <f t="shared" si="439"/>
        <v>-62.9058477163692-683.040866714605i</v>
      </c>
      <c r="D1522" s="57" t="str">
        <f t="shared" si="440"/>
        <v>3.89999715251363-117.034440740718i</v>
      </c>
      <c r="E1522" s="57" t="str">
        <f t="shared" si="441"/>
        <v>162.286063074577-0.738321287745518i</v>
      </c>
      <c r="F1522" s="57" t="str">
        <f t="shared" si="442"/>
        <v>3.83983818623121-244.061387656709i</v>
      </c>
      <c r="G1522" s="57" t="str">
        <f t="shared" si="443"/>
        <v>0.999999569354794-0.000656235491953945i</v>
      </c>
      <c r="H1522" s="57" t="str">
        <f t="shared" si="444"/>
        <v>165.153089889515+19.4631229129063i</v>
      </c>
      <c r="I1522" s="57" t="str">
        <f t="shared" si="445"/>
        <v>15.1894980614109-113.498284007565i</v>
      </c>
      <c r="K1522" s="57" t="str">
        <f t="shared" si="446"/>
        <v>0.0716645529731983-0.00868484697710945i</v>
      </c>
      <c r="L1522" s="57" t="str">
        <f t="shared" si="447"/>
        <v>0.000125-1.8447526528351i</v>
      </c>
      <c r="M1522" s="57" t="str">
        <f t="shared" si="448"/>
        <v>0.0015-0.889294135986765i</v>
      </c>
      <c r="N1522" s="57">
        <f t="shared" si="449"/>
        <v>84.738087951708209</v>
      </c>
      <c r="O1522" s="57">
        <f t="shared" si="450"/>
        <v>56.725614473464113</v>
      </c>
      <c r="P1522" s="371">
        <f t="shared" si="451"/>
        <v>56.725614473464113</v>
      </c>
      <c r="Q1522" s="371">
        <f t="shared" si="452"/>
        <v>-95.261912048291791</v>
      </c>
      <c r="R1522" s="12">
        <f t="shared" si="453"/>
        <v>84.738087951708209</v>
      </c>
      <c r="S1522" s="57">
        <f t="shared" si="454"/>
        <v>0.27198741498635803</v>
      </c>
      <c r="T1522" s="12">
        <f t="shared" si="437"/>
        <v>56.725614473464113</v>
      </c>
    </row>
    <row r="1523" spans="1:20" x14ac:dyDescent="0.25">
      <c r="A1523" s="57">
        <f t="shared" si="438"/>
        <v>1715.4413294324456</v>
      </c>
      <c r="B1523" s="12">
        <f t="shared" si="455"/>
        <v>273.02096716330618</v>
      </c>
      <c r="C1523" s="57" t="str">
        <f t="shared" si="439"/>
        <v>-62.8975462948439-680.392695153938i</v>
      </c>
      <c r="D1523" s="57" t="str">
        <f t="shared" si="440"/>
        <v>3.89999713083162-116.591418724248i</v>
      </c>
      <c r="E1523" s="57" t="str">
        <f t="shared" si="441"/>
        <v>162.28469228365-0.740930613731434i</v>
      </c>
      <c r="F1523" s="57" t="str">
        <f t="shared" si="442"/>
        <v>3.8398381736399-243.137484403133i</v>
      </c>
      <c r="G1523" s="57" t="str">
        <f t="shared" si="443"/>
        <v>0.999999566075673-0.000658729184663317i</v>
      </c>
      <c r="H1523" s="57" t="str">
        <f t="shared" si="444"/>
        <v>165.154256299882+19.5371373884762i</v>
      </c>
      <c r="I1523" s="57" t="str">
        <f t="shared" si="445"/>
        <v>15.1895492000216-113.06783231145i</v>
      </c>
      <c r="K1523" s="57" t="str">
        <f t="shared" si="446"/>
        <v>0.0716565812376597-0.00871687019069626i</v>
      </c>
      <c r="L1523" s="57" t="str">
        <f t="shared" si="447"/>
        <v>0.000125-1.83776913014056i</v>
      </c>
      <c r="M1523" s="57" t="str">
        <f t="shared" si="448"/>
        <v>0.0015-0.88592761106472i</v>
      </c>
      <c r="N1523" s="57">
        <f t="shared" si="449"/>
        <v>84.718416711960927</v>
      </c>
      <c r="O1523" s="57">
        <f t="shared" si="450"/>
        <v>56.692148707135885</v>
      </c>
      <c r="P1523" s="371">
        <f t="shared" si="451"/>
        <v>56.692148707135885</v>
      </c>
      <c r="Q1523" s="371">
        <f t="shared" si="452"/>
        <v>-95.281583288039073</v>
      </c>
      <c r="R1523" s="12">
        <f t="shared" si="453"/>
        <v>84.718416711960927</v>
      </c>
      <c r="S1523" s="57">
        <f t="shared" si="454"/>
        <v>0.27302096716330621</v>
      </c>
      <c r="T1523" s="12">
        <f t="shared" si="437"/>
        <v>56.692148707135885</v>
      </c>
    </row>
    <row r="1524" spans="1:20" x14ac:dyDescent="0.25">
      <c r="A1524" s="57">
        <f t="shared" si="438"/>
        <v>1721.9600064842891</v>
      </c>
      <c r="B1524" s="12">
        <f t="shared" si="455"/>
        <v>274.05844683852678</v>
      </c>
      <c r="C1524" s="57" t="str">
        <f t="shared" si="439"/>
        <v>-62.8891838607477-677.754327764292i</v>
      </c>
      <c r="D1524" s="57" t="str">
        <f t="shared" si="440"/>
        <v>3.89999710898454-116.15007391448i</v>
      </c>
      <c r="E1524" s="57" t="str">
        <f t="shared" si="441"/>
        <v>162.283311449338-0.743547661484609i</v>
      </c>
      <c r="F1524" s="57" t="str">
        <f t="shared" si="442"/>
        <v>3.83983816095274-242.217078763897i</v>
      </c>
      <c r="G1524" s="57" t="str">
        <f t="shared" si="443"/>
        <v>0.999999562771584-0.000661232353380266i</v>
      </c>
      <c r="H1524" s="57" t="str">
        <f t="shared" si="444"/>
        <v>165.155431602769+19.6114337442492i</v>
      </c>
      <c r="I1524" s="57" t="str">
        <f t="shared" si="445"/>
        <v>15.1896007283472-112.639007132677i</v>
      </c>
      <c r="K1524" s="57" t="str">
        <f t="shared" si="446"/>
        <v>0.0716485506129916-0.00874900411040585i</v>
      </c>
      <c r="L1524" s="57" t="str">
        <f t="shared" si="447"/>
        <v>0.000125-1.83081204437195i</v>
      </c>
      <c r="M1524" s="57" t="str">
        <f t="shared" si="448"/>
        <v>0.0015-0.882573830508789i</v>
      </c>
      <c r="N1524" s="57">
        <f t="shared" si="449"/>
        <v>84.698674376727411</v>
      </c>
      <c r="O1524" s="57">
        <f t="shared" si="450"/>
        <v>56.658679041405421</v>
      </c>
      <c r="P1524" s="371">
        <f t="shared" si="451"/>
        <v>56.658679041405421</v>
      </c>
      <c r="Q1524" s="371">
        <f t="shared" si="452"/>
        <v>-95.301325623272589</v>
      </c>
      <c r="R1524" s="12">
        <f t="shared" si="453"/>
        <v>84.698674376727411</v>
      </c>
      <c r="S1524" s="57">
        <f t="shared" si="454"/>
        <v>0.27405844683852676</v>
      </c>
      <c r="T1524" s="12">
        <f t="shared" si="437"/>
        <v>56.658679041405421</v>
      </c>
    </row>
    <row r="1525" spans="1:20" x14ac:dyDescent="0.25">
      <c r="A1525" s="57">
        <f t="shared" si="438"/>
        <v>1728.5034545089295</v>
      </c>
      <c r="B1525" s="12">
        <f t="shared" si="455"/>
        <v>275.09986893651319</v>
      </c>
      <c r="C1525" s="57" t="str">
        <f t="shared" si="439"/>
        <v>-62.8807599822215-675.125726773998i</v>
      </c>
      <c r="D1525" s="57" t="str">
        <f t="shared" si="440"/>
        <v>3.89999708697109-115.710399962519i</v>
      </c>
      <c r="E1525" s="57" t="str">
        <f t="shared" si="441"/>
        <v>162.281920501039-0.74617243623077i</v>
      </c>
      <c r="F1525" s="57" t="str">
        <f t="shared" si="442"/>
        <v>3.83983814816896-241.300157498658i</v>
      </c>
      <c r="G1525" s="57" t="str">
        <f t="shared" si="443"/>
        <v>0.999999559442336-0.000663745034113338i</v>
      </c>
      <c r="H1525" s="57" t="str">
        <f t="shared" si="444"/>
        <v>165.156615866058+19.6860130585301i</v>
      </c>
      <c r="I1525" s="57" t="str">
        <f t="shared" si="445"/>
        <v>15.1896526493602-112.211802302436i</v>
      </c>
      <c r="K1525" s="57" t="str">
        <f t="shared" si="446"/>
        <v>0.071640460677848-0.00878124903544725i</v>
      </c>
      <c r="L1525" s="57" t="str">
        <f t="shared" si="447"/>
        <v>0.000125-1.82388129544924i</v>
      </c>
      <c r="M1525" s="57" t="str">
        <f t="shared" si="448"/>
        <v>0.0015-0.879232746073704i</v>
      </c>
      <c r="N1525" s="57">
        <f t="shared" si="449"/>
        <v>84.678860716678784</v>
      </c>
      <c r="O1525" s="57">
        <f t="shared" si="450"/>
        <v>56.625205447705241</v>
      </c>
      <c r="P1525" s="371">
        <f t="shared" si="451"/>
        <v>56.625205447705241</v>
      </c>
      <c r="Q1525" s="371">
        <f t="shared" si="452"/>
        <v>-95.321139283321216</v>
      </c>
      <c r="R1525" s="12">
        <f t="shared" si="453"/>
        <v>84.678860716678784</v>
      </c>
      <c r="S1525" s="57">
        <f t="shared" si="454"/>
        <v>0.27509986893651317</v>
      </c>
      <c r="T1525" s="12">
        <f t="shared" si="437"/>
        <v>56.625205447705241</v>
      </c>
    </row>
    <row r="1526" spans="1:20" x14ac:dyDescent="0.25">
      <c r="A1526" s="57">
        <f t="shared" si="438"/>
        <v>1735.0717676360634</v>
      </c>
      <c r="B1526" s="12">
        <f t="shared" si="455"/>
        <v>276.14524843847192</v>
      </c>
      <c r="C1526" s="57" t="str">
        <f t="shared" si="439"/>
        <v>-62.872274224598-672.50685455385i</v>
      </c>
      <c r="D1526" s="57" t="str">
        <f t="shared" si="440"/>
        <v>3.89999706479003-115.272390543507i</v>
      </c>
      <c r="E1526" s="57" t="str">
        <f t="shared" si="441"/>
        <v>162.280519367696-0.74880494295748i</v>
      </c>
      <c r="F1526" s="57" t="str">
        <f t="shared" si="442"/>
        <v>3.83983813528785-240.386707417194i</v>
      </c>
      <c r="G1526" s="57" t="str">
        <f t="shared" si="443"/>
        <v>0.999999556087737-0.000666267263007908i</v>
      </c>
      <c r="H1526" s="57" t="str">
        <f t="shared" si="444"/>
        <v>165.157809158147+19.7608764138028i</v>
      </c>
      <c r="I1526" s="57" t="str">
        <f t="shared" si="445"/>
        <v>15.1897049660554-111.786211675227i</v>
      </c>
      <c r="K1526" s="57" t="str">
        <f t="shared" si="446"/>
        <v>0.0716323110080762-0.00881360526485507i</v>
      </c>
      <c r="L1526" s="57" t="str">
        <f t="shared" si="447"/>
        <v>0.000125-1.81697678367129i</v>
      </c>
      <c r="M1526" s="57" t="str">
        <f t="shared" si="448"/>
        <v>0.0015-0.875904309696859i</v>
      </c>
      <c r="N1526" s="57">
        <f t="shared" si="449"/>
        <v>84.658975502063342</v>
      </c>
      <c r="O1526" s="57">
        <f t="shared" si="450"/>
        <v>56.591727897267177</v>
      </c>
      <c r="P1526" s="371">
        <f t="shared" si="451"/>
        <v>56.591727897267177</v>
      </c>
      <c r="Q1526" s="371">
        <f t="shared" si="452"/>
        <v>-95.341024497936658</v>
      </c>
      <c r="R1526" s="12">
        <f t="shared" si="453"/>
        <v>84.658975502063342</v>
      </c>
      <c r="S1526" s="57">
        <f t="shared" si="454"/>
        <v>0.27614524843847194</v>
      </c>
      <c r="T1526" s="12">
        <f t="shared" si="437"/>
        <v>56.591727897267177</v>
      </c>
    </row>
    <row r="1527" spans="1:20" x14ac:dyDescent="0.25">
      <c r="A1527" s="57">
        <f t="shared" si="438"/>
        <v>1741.6650403530805</v>
      </c>
      <c r="B1527" s="12">
        <f t="shared" si="455"/>
        <v>277.19460038253811</v>
      </c>
      <c r="C1527" s="57" t="str">
        <f t="shared" si="439"/>
        <v>-62.8637261503936-669.897673616591i</v>
      </c>
      <c r="D1527" s="57" t="str">
        <f t="shared" si="440"/>
        <v>3.89999704244006-114.836039356533i</v>
      </c>
      <c r="E1527" s="57" t="str">
        <f t="shared" si="441"/>
        <v>162.279107977802-0.751445186411681i</v>
      </c>
      <c r="F1527" s="57" t="str">
        <f t="shared" si="442"/>
        <v>3.83983812230865-239.47671537922i</v>
      </c>
      <c r="G1527" s="57" t="str">
        <f t="shared" si="443"/>
        <v>0.999999552707595-0.000668799076346702i</v>
      </c>
      <c r="H1527" s="57" t="str">
        <f t="shared" si="444"/>
        <v>165.159011547958+19.8360248967484i</v>
      </c>
      <c r="I1527" s="57" t="str">
        <f t="shared" si="445"/>
        <v>15.1897576814511-111.362229128769i</v>
      </c>
      <c r="K1527" s="57" t="str">
        <f t="shared" si="446"/>
        <v>0.0716241011766979-0.0088460730974749i</v>
      </c>
      <c r="L1527" s="57" t="str">
        <f t="shared" si="447"/>
        <v>0.000125-1.81009840971438i</v>
      </c>
      <c r="M1527" s="57" t="str">
        <f t="shared" si="448"/>
        <v>0.0015-0.872588473497566i</v>
      </c>
      <c r="N1527" s="57">
        <f t="shared" si="449"/>
        <v>84.639018502709462</v>
      </c>
      <c r="O1527" s="57">
        <f t="shared" si="450"/>
        <v>56.558246361121185</v>
      </c>
      <c r="P1527" s="371">
        <f t="shared" si="451"/>
        <v>56.558246361121185</v>
      </c>
      <c r="Q1527" s="371">
        <f t="shared" si="452"/>
        <v>-95.360981497290538</v>
      </c>
      <c r="R1527" s="12">
        <f t="shared" si="453"/>
        <v>84.639018502709462</v>
      </c>
      <c r="S1527" s="57">
        <f t="shared" si="454"/>
        <v>0.27719460038253813</v>
      </c>
      <c r="T1527" s="12">
        <f t="shared" si="437"/>
        <v>56.558246361121185</v>
      </c>
    </row>
    <row r="1528" spans="1:20" x14ac:dyDescent="0.25">
      <c r="A1528" s="57">
        <f t="shared" si="438"/>
        <v>1748.2833675064221</v>
      </c>
      <c r="B1528" s="12">
        <f t="shared" si="455"/>
        <v>278.24793986399175</v>
      </c>
      <c r="C1528" s="57" t="str">
        <f t="shared" si="439"/>
        <v>-62.8551153192829-667.298146616374i</v>
      </c>
      <c r="D1528" s="57" t="str">
        <f t="shared" si="440"/>
        <v>3.89999701991991-114.401340124538i</v>
      </c>
      <c r="E1528" s="57" t="str">
        <f t="shared" si="441"/>
        <v>162.277686259393-0.754093171094823i</v>
      </c>
      <c r="F1528" s="57" t="str">
        <f t="shared" si="442"/>
        <v>3.83983810923062-238.570168294194i</v>
      </c>
      <c r="G1528" s="57" t="str">
        <f t="shared" si="443"/>
        <v>0.999999549301716-0.000671340510550313i</v>
      </c>
      <c r="H1528" s="57" t="str">
        <f t="shared" si="444"/>
        <v>165.160223104939+19.9114595982607i</v>
      </c>
      <c r="I1528" s="57" t="str">
        <f t="shared" si="445"/>
        <v>15.1898107985881-110.939848563912i</v>
      </c>
      <c r="K1528" s="57" t="str">
        <f t="shared" si="446"/>
        <v>0.071615830753896-0.00887865283194899i</v>
      </c>
      <c r="L1528" s="57" t="str">
        <f t="shared" si="447"/>
        <v>0.000125-1.80324607463078i</v>
      </c>
      <c r="M1528" s="57" t="str">
        <f t="shared" si="448"/>
        <v>0.0015-0.869285189776415i</v>
      </c>
      <c r="N1528" s="57">
        <f t="shared" si="449"/>
        <v>84.618989488029484</v>
      </c>
      <c r="O1528" s="57">
        <f t="shared" si="450"/>
        <v>56.524760810093831</v>
      </c>
      <c r="P1528" s="371">
        <f t="shared" si="451"/>
        <v>56.524760810093831</v>
      </c>
      <c r="Q1528" s="371">
        <f t="shared" si="452"/>
        <v>-95.381010511970516</v>
      </c>
      <c r="R1528" s="12">
        <f t="shared" si="453"/>
        <v>84.618989488029484</v>
      </c>
      <c r="S1528" s="57">
        <f t="shared" si="454"/>
        <v>0.27824793986399177</v>
      </c>
      <c r="T1528" s="12">
        <f t="shared" si="437"/>
        <v>56.524760810093831</v>
      </c>
    </row>
    <row r="1529" spans="1:20" x14ac:dyDescent="0.25">
      <c r="A1529" s="57">
        <f t="shared" si="438"/>
        <v>1754.9268443029466</v>
      </c>
      <c r="B1529" s="12">
        <f t="shared" si="455"/>
        <v>279.30528203547493</v>
      </c>
      <c r="C1529" s="57" t="str">
        <f t="shared" si="439"/>
        <v>-62.8464412880877-664.708236348227i</v>
      </c>
      <c r="D1529" s="57" t="str">
        <f t="shared" si="440"/>
        <v>3.89999699722828-113.968286594228i</v>
      </c>
      <c r="E1529" s="57" t="str">
        <f t="shared" si="441"/>
        <v>162.276254140043-0.756748901259751i</v>
      </c>
      <c r="F1529" s="57" t="str">
        <f t="shared" si="442"/>
        <v>3.83983809605299-237.667053121133i</v>
      </c>
      <c r="G1529" s="57" t="str">
        <f t="shared" si="443"/>
        <v>0.999999545869902-0.000673891602177734i</v>
      </c>
      <c r="H1529" s="57" t="str">
        <f t="shared" si="444"/>
        <v>165.161443899073+19.9871816134641i</v>
      </c>
      <c r="I1529" s="57" t="str">
        <f t="shared" si="445"/>
        <v>15.1898643205309-110.519063904557i</v>
      </c>
      <c r="K1529" s="57" t="str">
        <f t="shared" si="446"/>
        <v>0.071607499306997-0.00891134476670154i</v>
      </c>
      <c r="L1529" s="57" t="str">
        <f t="shared" si="447"/>
        <v>0.000125-1.79641967984736i</v>
      </c>
      <c r="M1529" s="57" t="str">
        <f t="shared" si="448"/>
        <v>0.0015-0.865994411014562i</v>
      </c>
      <c r="N1529" s="57">
        <f t="shared" si="449"/>
        <v>84.598888227022556</v>
      </c>
      <c r="O1529" s="57">
        <f t="shared" si="450"/>
        <v>56.491271214806687</v>
      </c>
      <c r="P1529" s="371">
        <f t="shared" si="451"/>
        <v>56.491271214806687</v>
      </c>
      <c r="Q1529" s="371">
        <f t="shared" si="452"/>
        <v>-95.401111772977444</v>
      </c>
      <c r="R1529" s="12">
        <f t="shared" si="453"/>
        <v>84.598888227022556</v>
      </c>
      <c r="S1529" s="57">
        <f t="shared" si="454"/>
        <v>0.27930528203547494</v>
      </c>
      <c r="T1529" s="12">
        <f t="shared" si="437"/>
        <v>56.491271214806687</v>
      </c>
    </row>
    <row r="1530" spans="1:20" x14ac:dyDescent="0.25">
      <c r="A1530" s="57">
        <f t="shared" si="438"/>
        <v>1761.5955663112979</v>
      </c>
      <c r="B1530" s="12">
        <f t="shared" si="455"/>
        <v>280.36664210720977</v>
      </c>
      <c r="C1530" s="57" t="str">
        <f t="shared" si="439"/>
        <v>-62.8377036107648-662.127905747574i</v>
      </c>
      <c r="D1530" s="57" t="str">
        <f t="shared" si="440"/>
        <v>3.89999697436388-113.536872535982i</v>
      </c>
      <c r="E1530" s="57" t="str">
        <f t="shared" si="441"/>
        <v>162.274811546871-0.75941238090775i</v>
      </c>
      <c r="F1530" s="57" t="str">
        <f t="shared" si="442"/>
        <v>3.83983808277504-236.767356868422i</v>
      </c>
      <c r="G1530" s="57" t="str">
        <f t="shared" si="443"/>
        <v>0.999999542411957-0.000676452387926872i</v>
      </c>
      <c r="H1530" s="57" t="str">
        <f t="shared" si="444"/>
        <v>165.162674000878+20.0631920417302i</v>
      </c>
      <c r="I1530" s="57" t="str">
        <f t="shared" si="445"/>
        <v>15.1899182503671-110.099869097558i</v>
      </c>
      <c r="K1530" s="57" t="str">
        <f t="shared" si="446"/>
        <v>0.0715991064004555-0.00894414919992376i</v>
      </c>
      <c r="L1530" s="57" t="str">
        <f t="shared" si="447"/>
        <v>0.000125-1.78961912716413i</v>
      </c>
      <c r="M1530" s="57" t="str">
        <f t="shared" si="448"/>
        <v>0.0015-0.862716089873048i</v>
      </c>
      <c r="N1530" s="57">
        <f t="shared" si="449"/>
        <v>84.578714488278166</v>
      </c>
      <c r="O1530" s="57">
        <f t="shared" si="450"/>
        <v>56.457777545675548</v>
      </c>
      <c r="P1530" s="371">
        <f t="shared" si="451"/>
        <v>56.457777545675548</v>
      </c>
      <c r="Q1530" s="371">
        <f t="shared" si="452"/>
        <v>-95.421285511721834</v>
      </c>
      <c r="R1530" s="12">
        <f t="shared" si="453"/>
        <v>84.578714488278166</v>
      </c>
      <c r="S1530" s="57">
        <f t="shared" si="454"/>
        <v>0.2803666421072098</v>
      </c>
      <c r="T1530" s="12">
        <f t="shared" si="437"/>
        <v>56.457777545675548</v>
      </c>
    </row>
    <row r="1531" spans="1:20" x14ac:dyDescent="0.25">
      <c r="A1531" s="57">
        <f t="shared" si="438"/>
        <v>1768.2896294632808</v>
      </c>
      <c r="B1531" s="12">
        <f t="shared" si="455"/>
        <v>281.43203534721715</v>
      </c>
      <c r="C1531" s="57" t="str">
        <f t="shared" si="439"/>
        <v>-62.8289018383964-659.557117889734i</v>
      </c>
      <c r="D1531" s="57" t="str">
        <f t="shared" si="440"/>
        <v>3.89999695132538-113.107091743764i</v>
      </c>
      <c r="E1531" s="57" t="str">
        <f t="shared" si="441"/>
        <v>162.273358406534-0.762083613784427i</v>
      </c>
      <c r="F1531" s="57" t="str">
        <f t="shared" si="442"/>
        <v>3.83983806939597-235.871066593628i</v>
      </c>
      <c r="G1531" s="57" t="str">
        <f t="shared" si="443"/>
        <v>0.999999538927682-0.000679022904635091i</v>
      </c>
      <c r="H1531" s="57" t="str">
        <f t="shared" si="444"/>
        <v>165.163913481407+20.1394919866952i</v>
      </c>
      <c r="I1531" s="57" t="str">
        <f t="shared" si="445"/>
        <v>15.1899725912081-109.682258112638i</v>
      </c>
      <c r="K1531" s="57" t="str">
        <f t="shared" si="446"/>
        <v>0.0715906515958411-0.00897706642955965i</v>
      </c>
      <c r="L1531" s="57" t="str">
        <f t="shared" si="447"/>
        <v>0.000125-1.78284431875287i</v>
      </c>
      <c r="M1531" s="57" t="str">
        <f t="shared" si="448"/>
        <v>0.0015-0.859450179192114i</v>
      </c>
      <c r="N1531" s="57">
        <f t="shared" si="449"/>
        <v>84.558468039979189</v>
      </c>
      <c r="O1531" s="57">
        <f t="shared" si="450"/>
        <v>56.424279772909252</v>
      </c>
      <c r="P1531" s="371">
        <f t="shared" si="451"/>
        <v>56.424279772909252</v>
      </c>
      <c r="Q1531" s="371">
        <f t="shared" si="452"/>
        <v>-95.441531960020811</v>
      </c>
      <c r="R1531" s="12">
        <f t="shared" si="453"/>
        <v>84.558468039979189</v>
      </c>
      <c r="S1531" s="57">
        <f t="shared" si="454"/>
        <v>0.28143203534721717</v>
      </c>
      <c r="T1531" s="12">
        <f t="shared" si="437"/>
        <v>56.424279772909252</v>
      </c>
    </row>
    <row r="1532" spans="1:20" x14ac:dyDescent="0.25">
      <c r="A1532" s="57">
        <f t="shared" si="438"/>
        <v>1775.0091300552413</v>
      </c>
      <c r="B1532" s="12">
        <f t="shared" si="455"/>
        <v>282.50147708153656</v>
      </c>
      <c r="C1532" s="57" t="str">
        <f t="shared" si="439"/>
        <v>-62.8200355191583-656.995835989345i</v>
      </c>
      <c r="D1532" s="57" t="str">
        <f t="shared" si="440"/>
        <v>3.89999692811144-112.678938035034i</v>
      </c>
      <c r="E1532" s="57" t="str">
        <f t="shared" si="441"/>
        <v>162.271894645216-0.764762603374841i</v>
      </c>
      <c r="F1532" s="57" t="str">
        <f t="shared" si="442"/>
        <v>3.83983805591506-234.978169403314i</v>
      </c>
      <c r="G1532" s="57" t="str">
        <f t="shared" si="443"/>
        <v>0.999999535416876-0.000681603189279727i</v>
      </c>
      <c r="H1532" s="57" t="str">
        <f t="shared" si="444"/>
        <v>165.165162412261+20.2160825562767i</v>
      </c>
      <c r="I1532" s="57" t="str">
        <f t="shared" si="445"/>
        <v>15.1900273461887-109.266224942307i</v>
      </c>
      <c r="K1532" s="57" t="str">
        <f t="shared" si="446"/>
        <v>0.0715821344518191-0.00901009675328983i</v>
      </c>
      <c r="L1532" s="57" t="str">
        <f t="shared" si="447"/>
        <v>0.000125-1.77609515715568i</v>
      </c>
      <c r="M1532" s="57" t="str">
        <f t="shared" si="448"/>
        <v>0.0015-0.85619663199055i</v>
      </c>
      <c r="N1532" s="57">
        <f t="shared" si="449"/>
        <v>84.53814864990629</v>
      </c>
      <c r="O1532" s="57">
        <f t="shared" si="450"/>
        <v>56.390777866507477</v>
      </c>
      <c r="P1532" s="371">
        <f t="shared" si="451"/>
        <v>56.390777866507477</v>
      </c>
      <c r="Q1532" s="371">
        <f t="shared" si="452"/>
        <v>-95.46185135009371</v>
      </c>
      <c r="R1532" s="12">
        <f t="shared" si="453"/>
        <v>84.53814864990629</v>
      </c>
      <c r="S1532" s="57">
        <f t="shared" si="454"/>
        <v>0.28250147708153656</v>
      </c>
      <c r="T1532" s="12">
        <f t="shared" si="437"/>
        <v>56.390777866507477</v>
      </c>
    </row>
    <row r="1533" spans="1:20" x14ac:dyDescent="0.25">
      <c r="A1533" s="57">
        <f t="shared" si="438"/>
        <v>1781.7541647494511</v>
      </c>
      <c r="B1533" s="12">
        <f t="shared" si="455"/>
        <v>283.57498269444642</v>
      </c>
      <c r="C1533" s="57" t="str">
        <f t="shared" si="439"/>
        <v>-62.8111041983267-654.444023399931i</v>
      </c>
      <c r="D1533" s="57" t="str">
        <f t="shared" si="440"/>
        <v>3.89999690472075-112.252405250656i</v>
      </c>
      <c r="E1533" s="57" t="str">
        <f t="shared" si="441"/>
        <v>162.270420188646-0.767449352902217i</v>
      </c>
      <c r="F1533" s="57" t="str">
        <f t="shared" si="442"/>
        <v>3.83983804233147-234.088652452854i</v>
      </c>
      <c r="G1533" s="57" t="str">
        <f t="shared" si="443"/>
        <v>0.999999531879338-0.000684193278978628i</v>
      </c>
      <c r="H1533" s="57" t="str">
        <f t="shared" si="444"/>
        <v>165.166420865591+20.2929648626916i</v>
      </c>
      <c r="I1533" s="57" t="str">
        <f t="shared" si="445"/>
        <v>15.1900825184681-108.851763601771i</v>
      </c>
      <c r="K1533" s="57" t="str">
        <f t="shared" si="446"/>
        <v>0.0715735545241362-0.00904324046851686i</v>
      </c>
      <c r="L1533" s="57" t="str">
        <f t="shared" si="447"/>
        <v>0.000125-1.7693715452836i</v>
      </c>
      <c r="M1533" s="57" t="str">
        <f t="shared" si="448"/>
        <v>0.0015-0.852955401464983i</v>
      </c>
      <c r="N1533" s="57">
        <f t="shared" si="449"/>
        <v>84.517756085440411</v>
      </c>
      <c r="O1533" s="57">
        <f t="shared" si="450"/>
        <v>56.357271796260456</v>
      </c>
      <c r="P1533" s="371">
        <f t="shared" si="451"/>
        <v>56.357271796260456</v>
      </c>
      <c r="Q1533" s="371">
        <f t="shared" si="452"/>
        <v>-95.482243914559589</v>
      </c>
      <c r="R1533" s="12">
        <f t="shared" si="453"/>
        <v>84.517756085440411</v>
      </c>
      <c r="S1533" s="57">
        <f t="shared" si="454"/>
        <v>0.28357498269444642</v>
      </c>
      <c r="T1533" s="12">
        <f t="shared" si="437"/>
        <v>56.357271796260456</v>
      </c>
    </row>
    <row r="1534" spans="1:20" x14ac:dyDescent="0.25">
      <c r="A1534" s="57">
        <f t="shared" si="438"/>
        <v>1788.5248305754992</v>
      </c>
      <c r="B1534" s="12">
        <f t="shared" si="455"/>
        <v>284.65256762868535</v>
      </c>
      <c r="C1534" s="57" t="str">
        <f t="shared" si="439"/>
        <v>-62.8021074182488-651.901643613352i</v>
      </c>
      <c r="D1534" s="57" t="str">
        <f t="shared" si="440"/>
        <v>3.89999688115195-111.827487254812i</v>
      </c>
      <c r="E1534" s="57" t="str">
        <f t="shared" si="441"/>
        <v>162.268934962078-0.770143865321955i</v>
      </c>
      <c r="F1534" s="57" t="str">
        <f t="shared" si="442"/>
        <v>3.83983802864446-233.202502946249i</v>
      </c>
      <c r="G1534" s="57" t="str">
        <f t="shared" si="443"/>
        <v>0.999999528314863-0.000686793210990689i</v>
      </c>
      <c r="H1534" s="57" t="str">
        <f t="shared" si="444"/>
        <v>165.167688914095+20.3701400224729i</v>
      </c>
      <c r="I1534" s="57" t="str">
        <f t="shared" si="445"/>
        <v>15.1901381112294-108.438868128846i</v>
      </c>
      <c r="K1534" s="57" t="str">
        <f t="shared" si="446"/>
        <v>0.0715649113656055-0.00907649787234952i</v>
      </c>
      <c r="L1534" s="57" t="str">
        <f t="shared" si="447"/>
        <v>0.000125-1.76267338641523i</v>
      </c>
      <c r="M1534" s="57" t="str">
        <f t="shared" si="448"/>
        <v>0.0015-0.849726440989224i</v>
      </c>
      <c r="N1534" s="57">
        <f t="shared" si="449"/>
        <v>84.497290113567075</v>
      </c>
      <c r="O1534" s="57">
        <f t="shared" si="450"/>
        <v>56.323761531747031</v>
      </c>
      <c r="P1534" s="371">
        <f t="shared" si="451"/>
        <v>56.323761531747031</v>
      </c>
      <c r="Q1534" s="371">
        <f t="shared" si="452"/>
        <v>-95.502709886432925</v>
      </c>
      <c r="R1534" s="12">
        <f t="shared" si="453"/>
        <v>84.497290113567075</v>
      </c>
      <c r="S1534" s="57">
        <f t="shared" si="454"/>
        <v>0.28465256762868535</v>
      </c>
      <c r="T1534" s="12">
        <f t="shared" si="437"/>
        <v>56.323761531747031</v>
      </c>
    </row>
    <row r="1535" spans="1:20" x14ac:dyDescent="0.25">
      <c r="A1535" s="57">
        <f t="shared" si="438"/>
        <v>1795.3212249316862</v>
      </c>
      <c r="B1535" s="12">
        <f t="shared" si="455"/>
        <v>285.73424738567434</v>
      </c>
      <c r="C1535" s="57" t="str">
        <f t="shared" si="439"/>
        <v>-62.7930447183335-649.368660259302i</v>
      </c>
      <c r="D1535" s="57" t="str">
        <f t="shared" si="440"/>
        <v>3.89999685740368-111.404177934916i</v>
      </c>
      <c r="E1535" s="57" t="str">
        <f t="shared" si="441"/>
        <v>162.26743889029-0.772846143318751i</v>
      </c>
      <c r="F1535" s="57" t="str">
        <f t="shared" si="442"/>
        <v>3.83983801485321-232.319708135941i</v>
      </c>
      <c r="G1535" s="57" t="str">
        <f t="shared" si="443"/>
        <v>0.999999524723246-0.000689403022716382i</v>
      </c>
      <c r="H1535" s="57" t="str">
        <f t="shared" si="444"/>
        <v>165.168966631031+20.4476091564874i</v>
      </c>
      <c r="I1535" s="57" t="str">
        <f t="shared" si="445"/>
        <v>15.1901941276803-108.027532583876i</v>
      </c>
      <c r="K1535" s="57" t="str">
        <f t="shared" si="446"/>
        <v>0.0715562045260892-0.00910986926158705i</v>
      </c>
      <c r="L1535" s="57" t="str">
        <f t="shared" si="447"/>
        <v>0.000125-1.75600058419528i</v>
      </c>
      <c r="M1535" s="57" t="str">
        <f t="shared" si="448"/>
        <v>0.0015-0.846509704113593i</v>
      </c>
      <c r="N1535" s="57">
        <f t="shared" si="449"/>
        <v>84.476750500879774</v>
      </c>
      <c r="O1535" s="57">
        <f t="shared" si="450"/>
        <v>56.290247042333313</v>
      </c>
      <c r="P1535" s="371">
        <f t="shared" si="451"/>
        <v>56.290247042333313</v>
      </c>
      <c r="Q1535" s="371">
        <f t="shared" si="452"/>
        <v>-95.523249499120226</v>
      </c>
      <c r="R1535" s="12">
        <f t="shared" si="453"/>
        <v>84.476750500879774</v>
      </c>
      <c r="S1535" s="57">
        <f t="shared" si="454"/>
        <v>0.28573424738567432</v>
      </c>
      <c r="T1535" s="12">
        <f t="shared" si="437"/>
        <v>56.290247042333313</v>
      </c>
    </row>
    <row r="1536" spans="1:20" x14ac:dyDescent="0.25">
      <c r="A1536" s="57">
        <f t="shared" si="438"/>
        <v>1802.1434455864267</v>
      </c>
      <c r="B1536" s="12">
        <f t="shared" si="455"/>
        <v>286.82003752573991</v>
      </c>
      <c r="C1536" s="57" t="str">
        <f t="shared" si="439"/>
        <v>-62.7839156350403-646.845037104856i</v>
      </c>
      <c r="D1536" s="57" t="str">
        <f t="shared" si="440"/>
        <v>3.89999683347459-110.982471201521i</v>
      </c>
      <c r="E1536" s="57" t="str">
        <f t="shared" si="441"/>
        <v>162.265931897598-0.775556189302963i</v>
      </c>
      <c r="F1536" s="57" t="str">
        <f t="shared" si="442"/>
        <v>3.83983800095698-231.440255322629i</v>
      </c>
      <c r="G1536" s="57" t="str">
        <f t="shared" si="443"/>
        <v>0.999999521104282-0.000692022751698297i</v>
      </c>
      <c r="H1536" s="57" t="str">
        <f t="shared" si="444"/>
        <v>165.170254090216+20.525373389953i</v>
      </c>
      <c r="I1536" s="57" t="str">
        <f t="shared" si="445"/>
        <v>15.1902505710525-107.617751049641i</v>
      </c>
      <c r="K1536" s="57" t="str">
        <f t="shared" si="446"/>
        <v>0.071547433552484-0.00914335493270325i</v>
      </c>
      <c r="L1536" s="57" t="str">
        <f t="shared" si="447"/>
        <v>0.000125-1.74935304263328i</v>
      </c>
      <c r="M1536" s="57" t="str">
        <f t="shared" si="448"/>
        <v>0.0015-0.843305144564248i</v>
      </c>
      <c r="N1536" s="57">
        <f t="shared" si="449"/>
        <v>84.456137013583785</v>
      </c>
      <c r="O1536" s="57">
        <f t="shared" si="450"/>
        <v>56.256728297172067</v>
      </c>
      <c r="P1536" s="371">
        <f t="shared" si="451"/>
        <v>56.256728297172067</v>
      </c>
      <c r="Q1536" s="371">
        <f t="shared" si="452"/>
        <v>-95.543862986416215</v>
      </c>
      <c r="R1536" s="12">
        <f t="shared" si="453"/>
        <v>84.456137013583785</v>
      </c>
      <c r="S1536" s="57">
        <f t="shared" si="454"/>
        <v>0.28682003752573992</v>
      </c>
      <c r="T1536" s="12">
        <f t="shared" si="437"/>
        <v>56.256728297172067</v>
      </c>
    </row>
    <row r="1537" spans="1:20" x14ac:dyDescent="0.25">
      <c r="A1537" s="57">
        <f t="shared" si="438"/>
        <v>1808.991590679655</v>
      </c>
      <c r="B1537" s="12">
        <f t="shared" si="455"/>
        <v>287.90995366833772</v>
      </c>
      <c r="C1537" s="57" t="str">
        <f t="shared" si="439"/>
        <v>-62.7747197018511-644.33073805387i</v>
      </c>
      <c r="D1537" s="57" t="str">
        <f t="shared" si="440"/>
        <v>3.89999680936329-110.562360988232i</v>
      </c>
      <c r="E1537" s="57" t="str">
        <f t="shared" si="441"/>
        <v>162.264413907831-0.778274005405658i</v>
      </c>
      <c r="F1537" s="57" t="str">
        <f t="shared" si="442"/>
        <v>3.83983798695492-230.564131855091i</v>
      </c>
      <c r="G1537" s="57" t="str">
        <f t="shared" si="443"/>
        <v>0.999999517457761-0.000694652435621685i</v>
      </c>
      <c r="H1537" s="57" t="str">
        <f t="shared" si="444"/>
        <v>165.171551366033+20.6034338524566i</v>
      </c>
      <c r="I1537" s="57" t="str">
        <f t="shared" si="445"/>
        <v>15.1903074446028-107.209517631279i</v>
      </c>
      <c r="K1537" s="57" t="str">
        <f t="shared" si="446"/>
        <v>0.0715385979887037-0.00917695518183012i</v>
      </c>
      <c r="L1537" s="57" t="str">
        <f t="shared" si="447"/>
        <v>0.000125-1.74273066610209i</v>
      </c>
      <c r="M1537" s="57" t="str">
        <f t="shared" si="448"/>
        <v>0.0015-0.840112716242529i</v>
      </c>
      <c r="N1537" s="57">
        <f t="shared" si="449"/>
        <v>84.435449417500394</v>
      </c>
      <c r="O1537" s="57">
        <f t="shared" si="450"/>
        <v>56.223205265199908</v>
      </c>
      <c r="P1537" s="371">
        <f t="shared" si="451"/>
        <v>56.223205265199908</v>
      </c>
      <c r="Q1537" s="371">
        <f t="shared" si="452"/>
        <v>-95.564550582499606</v>
      </c>
      <c r="R1537" s="12">
        <f t="shared" si="453"/>
        <v>84.435449417500394</v>
      </c>
      <c r="S1537" s="57">
        <f t="shared" si="454"/>
        <v>0.28790995366833771</v>
      </c>
      <c r="T1537" s="12">
        <f t="shared" si="437"/>
        <v>56.223205265199908</v>
      </c>
    </row>
    <row r="1538" spans="1:20" x14ac:dyDescent="0.25">
      <c r="A1538" s="57">
        <f t="shared" si="438"/>
        <v>1815.8657587242378</v>
      </c>
      <c r="B1538" s="12">
        <f t="shared" si="455"/>
        <v>289.00401149227741</v>
      </c>
      <c r="C1538" s="57" t="str">
        <f t="shared" si="439"/>
        <v>-62.7654564492769-641.825727146604i</v>
      </c>
      <c r="D1538" s="57" t="str">
        <f t="shared" si="440"/>
        <v>3.89999678506841-110.143841251625i</v>
      </c>
      <c r="E1538" s="57" t="str">
        <f t="shared" si="441"/>
        <v>162.262884844348-0.780999593476328i</v>
      </c>
      <c r="F1538" s="57" t="str">
        <f t="shared" si="442"/>
        <v>3.83983797284624-229.691325129995i</v>
      </c>
      <c r="G1538" s="57" t="str">
        <f t="shared" si="443"/>
        <v>0.999999513783474-0.000697292112314994i</v>
      </c>
      <c r="H1538" s="57" t="str">
        <f t="shared" si="444"/>
        <v>165.172858533437+20.6817916779718i</v>
      </c>
      <c r="I1538" s="57" t="str">
        <f t="shared" si="445"/>
        <v>15.190364751613-106.802826456198i</v>
      </c>
      <c r="K1538" s="57" t="str">
        <f t="shared" si="446"/>
        <v>0.0715296973756638-0.00921067030474186i</v>
      </c>
      <c r="L1538" s="57" t="str">
        <f t="shared" si="447"/>
        <v>0.000125-1.73613335933661i</v>
      </c>
      <c r="M1538" s="57" t="str">
        <f t="shared" si="448"/>
        <v>0.0015-0.836932373224274i</v>
      </c>
      <c r="N1538" s="57">
        <f t="shared" si="449"/>
        <v>84.414687478069752</v>
      </c>
      <c r="O1538" s="57">
        <f t="shared" si="450"/>
        <v>56.189677915137644</v>
      </c>
      <c r="P1538" s="371">
        <f t="shared" si="451"/>
        <v>56.189677915137644</v>
      </c>
      <c r="Q1538" s="371">
        <f t="shared" si="452"/>
        <v>-95.585312521930248</v>
      </c>
      <c r="R1538" s="12">
        <f t="shared" si="453"/>
        <v>84.414687478069752</v>
      </c>
      <c r="S1538" s="57">
        <f t="shared" si="454"/>
        <v>0.28900401149227739</v>
      </c>
      <c r="T1538" s="12">
        <f t="shared" si="437"/>
        <v>56.189677915137644</v>
      </c>
    </row>
    <row r="1539" spans="1:20" x14ac:dyDescent="0.25">
      <c r="A1539" s="57">
        <f t="shared" si="438"/>
        <v>1822.7660486073898</v>
      </c>
      <c r="B1539" s="12">
        <f t="shared" si="455"/>
        <v>290.10222673594808</v>
      </c>
      <c r="C1539" s="57" t="str">
        <f t="shared" si="439"/>
        <v>-62.7561254048241-639.329968559149i</v>
      </c>
      <c r="D1539" s="57" t="str">
        <f t="shared" si="440"/>
        <v>3.89999676058852-109.726905971152i</v>
      </c>
      <c r="E1539" s="57" t="str">
        <f t="shared" si="441"/>
        <v>162.261344630025-0.783732955077053i</v>
      </c>
      <c r="F1539" s="57" t="str">
        <f t="shared" si="442"/>
        <v>3.83983795863014-228.821822591724i</v>
      </c>
      <c r="G1539" s="57" t="str">
        <f t="shared" si="443"/>
        <v>0.999999510081209-0.00069994181975042i</v>
      </c>
      <c r="H1539" s="57" t="str">
        <f t="shared" si="444"/>
        <v>165.17417566795+20.7604480048757i</v>
      </c>
      <c r="I1539" s="57" t="str">
        <f t="shared" si="445"/>
        <v>15.1904224953894-106.397671673988i</v>
      </c>
      <c r="K1539" s="57" t="str">
        <f t="shared" si="446"/>
        <v>0.0715207312512676-0.00924450059683824i</v>
      </c>
      <c r="L1539" s="57" t="str">
        <f t="shared" si="447"/>
        <v>0.000125-1.72956102743237i</v>
      </c>
      <c r="M1539" s="57" t="str">
        <f t="shared" si="448"/>
        <v>0.0015-0.833764069759192i</v>
      </c>
      <c r="N1539" s="57">
        <f t="shared" si="449"/>
        <v>84.393850960356062</v>
      </c>
      <c r="O1539" s="57">
        <f t="shared" si="450"/>
        <v>56.156146215487851</v>
      </c>
      <c r="P1539" s="371">
        <f t="shared" si="451"/>
        <v>56.156146215487851</v>
      </c>
      <c r="Q1539" s="371">
        <f t="shared" si="452"/>
        <v>-95.606149039643938</v>
      </c>
      <c r="R1539" s="12">
        <f t="shared" si="453"/>
        <v>84.393850960356062</v>
      </c>
      <c r="S1539" s="57">
        <f t="shared" si="454"/>
        <v>0.2901022267359481</v>
      </c>
      <c r="T1539" s="12">
        <f t="shared" si="437"/>
        <v>56.156146215487851</v>
      </c>
    </row>
    <row r="1540" spans="1:20" x14ac:dyDescent="0.25">
      <c r="A1540" s="57">
        <f t="shared" si="438"/>
        <v>1829.692559592098</v>
      </c>
      <c r="B1540" s="12">
        <f t="shared" si="455"/>
        <v>291.20461519754468</v>
      </c>
      <c r="C1540" s="57" t="str">
        <f t="shared" si="439"/>
        <v>-62.7467260929897-636.843426602944i</v>
      </c>
      <c r="D1540" s="57" t="str">
        <f t="shared" si="440"/>
        <v>3.89999673592224-109.311549149058i</v>
      </c>
      <c r="E1540" s="57" t="str">
        <f t="shared" si="441"/>
        <v>162.259793187257-0.786474091480078i</v>
      </c>
      <c r="F1540" s="57" t="str">
        <f t="shared" si="442"/>
        <v>3.8398379443058-227.955611732191i</v>
      </c>
      <c r="G1540" s="57" t="str">
        <f t="shared" si="443"/>
        <v>0.999999506350754-0.000702601596044446i</v>
      </c>
      <c r="H1540" s="57" t="str">
        <f t="shared" si="444"/>
        <v>165.17550284568+20.8394039759684i</v>
      </c>
      <c r="I1540" s="57" t="str">
        <f t="shared" si="445"/>
        <v>15.1904806792642-105.994047456344i</v>
      </c>
      <c r="K1540" s="57" t="str">
        <f t="shared" si="446"/>
        <v>0.0715116991503859-0.0092784463531276i</v>
      </c>
      <c r="L1540" s="57" t="str">
        <f t="shared" si="447"/>
        <v>0.000125-1.72301357584416i</v>
      </c>
      <c r="M1540" s="57" t="str">
        <f t="shared" si="448"/>
        <v>0.0015-0.830607760270164i</v>
      </c>
      <c r="N1540" s="57">
        <f t="shared" si="449"/>
        <v>84.372939629050691</v>
      </c>
      <c r="O1540" s="57">
        <f t="shared" si="450"/>
        <v>56.122610134533559</v>
      </c>
      <c r="P1540" s="371">
        <f t="shared" si="451"/>
        <v>56.122610134533559</v>
      </c>
      <c r="Q1540" s="371">
        <f t="shared" si="452"/>
        <v>-95.627060370949309</v>
      </c>
      <c r="R1540" s="12">
        <f t="shared" si="453"/>
        <v>84.372939629050691</v>
      </c>
      <c r="S1540" s="57">
        <f t="shared" si="454"/>
        <v>0.2912046151975447</v>
      </c>
      <c r="T1540" s="12">
        <f t="shared" si="437"/>
        <v>56.122610134533559</v>
      </c>
    </row>
    <row r="1541" spans="1:20" x14ac:dyDescent="0.25">
      <c r="A1541" s="57">
        <f t="shared" si="438"/>
        <v>1836.645391318548</v>
      </c>
      <c r="B1541" s="12">
        <f t="shared" si="455"/>
        <v>292.31119273529538</v>
      </c>
      <c r="C1541" s="57" t="str">
        <f t="shared" si="439"/>
        <v>-62.7372580352443-634.366065724324i</v>
      </c>
      <c r="D1541" s="57" t="str">
        <f t="shared" si="440"/>
        <v>3.89999671106814-108.897764810298i</v>
      </c>
      <c r="E1541" s="57" t="str">
        <f t="shared" si="441"/>
        <v>162.258230437953-0.789223003662454i</v>
      </c>
      <c r="F1541" s="57" t="str">
        <f t="shared" si="442"/>
        <v>3.83983792987237-227.092680090663i</v>
      </c>
      <c r="G1541" s="57" t="str">
        <f t="shared" si="443"/>
        <v>0.999999502591893-0.000705271479458397i</v>
      </c>
      <c r="H1541" s="57" t="str">
        <f t="shared" si="444"/>
        <v>165.176840143313+20.9186607384892i</v>
      </c>
      <c r="I1541" s="57" t="str">
        <f t="shared" si="445"/>
        <v>15.1905393065945-105.591947996977i</v>
      </c>
      <c r="K1541" s="57" t="str">
        <f t="shared" si="446"/>
        <v>0.0715026006048454-0.00931250786821019i</v>
      </c>
      <c r="L1541" s="57" t="str">
        <f t="shared" si="447"/>
        <v>0.000125-1.7164909103847i</v>
      </c>
      <c r="M1541" s="57" t="str">
        <f t="shared" si="448"/>
        <v>0.0015-0.827463399352627i</v>
      </c>
      <c r="N1541" s="57">
        <f t="shared" si="449"/>
        <v>84.351953248476818</v>
      </c>
      <c r="O1541" s="57">
        <f t="shared" si="450"/>
        <v>56.089069640337556</v>
      </c>
      <c r="P1541" s="371">
        <f t="shared" si="451"/>
        <v>56.089069640337556</v>
      </c>
      <c r="Q1541" s="371">
        <f t="shared" si="452"/>
        <v>-95.648046751523182</v>
      </c>
      <c r="R1541" s="12">
        <f t="shared" si="453"/>
        <v>84.351953248476818</v>
      </c>
      <c r="S1541" s="57">
        <f t="shared" si="454"/>
        <v>0.29231119273529538</v>
      </c>
      <c r="T1541" s="12">
        <f t="shared" si="437"/>
        <v>56.089069640337556</v>
      </c>
    </row>
    <row r="1542" spans="1:20" x14ac:dyDescent="0.25">
      <c r="A1542" s="57">
        <f t="shared" si="438"/>
        <v>1843.6246438055587</v>
      </c>
      <c r="B1542" s="12">
        <f t="shared" si="455"/>
        <v>293.4219752676895</v>
      </c>
      <c r="C1542" s="57" t="str">
        <f t="shared" si="439"/>
        <v>-62.7277207500202-631.897850503978i</v>
      </c>
      <c r="D1542" s="57" t="str">
        <f t="shared" si="440"/>
        <v>3.89999668602478-108.485547002443i</v>
      </c>
      <c r="E1542" s="57" t="str">
        <f t="shared" si="441"/>
        <v>162.256656303538-0.791979692303297i</v>
      </c>
      <c r="F1542" s="57" t="str">
        <f t="shared" si="442"/>
        <v>3.83983791532904-226.233015253579i</v>
      </c>
      <c r="G1542" s="57" t="str">
        <f t="shared" si="443"/>
        <v>0.999999498804411-0.000707951508398984i</v>
      </c>
      <c r="H1542" s="57" t="str">
        <f t="shared" si="444"/>
        <v>165.178187638124+20.9982194441362i</v>
      </c>
      <c r="I1542" s="57" t="str">
        <f t="shared" si="445"/>
        <v>15.1905983807639-105.191367511532i</v>
      </c>
      <c r="K1542" s="57" t="str">
        <f t="shared" si="446"/>
        <v>0.0714934351434094-0.00934668543626112i</v>
      </c>
      <c r="L1542" s="57" t="str">
        <f t="shared" si="447"/>
        <v>0.000125-1.70999293722325i</v>
      </c>
      <c r="M1542" s="57" t="str">
        <f t="shared" si="448"/>
        <v>0.0015-0.824330941773881i</v>
      </c>
      <c r="N1542" s="57">
        <f t="shared" si="449"/>
        <v>84.330891582592926</v>
      </c>
      <c r="O1542" s="57">
        <f t="shared" si="450"/>
        <v>56.055524700740101</v>
      </c>
      <c r="P1542" s="371">
        <f t="shared" si="451"/>
        <v>56.055524700740101</v>
      </c>
      <c r="Q1542" s="371">
        <f t="shared" si="452"/>
        <v>-95.669108417407074</v>
      </c>
      <c r="R1542" s="12">
        <f t="shared" si="453"/>
        <v>84.330891582592926</v>
      </c>
      <c r="S1542" s="57">
        <f t="shared" si="454"/>
        <v>0.29342197526768948</v>
      </c>
      <c r="T1542" s="12">
        <f t="shared" si="437"/>
        <v>56.055524700740101</v>
      </c>
    </row>
    <row r="1543" spans="1:20" x14ac:dyDescent="0.25">
      <c r="A1543" s="57">
        <f t="shared" si="438"/>
        <v>1850.6304174520196</v>
      </c>
      <c r="B1543" s="12">
        <f t="shared" si="455"/>
        <v>294.53697877370672</v>
      </c>
      <c r="C1543" s="57" t="str">
        <f t="shared" si="439"/>
        <v>-62.7181137526891-629.438745656514i</v>
      </c>
      <c r="D1543" s="57" t="str">
        <f t="shared" si="440"/>
        <v>3.89999666079074-108.074889795603i</v>
      </c>
      <c r="E1543" s="57" t="str">
        <f t="shared" si="441"/>
        <v>162.255070704947-0.794744157777935i</v>
      </c>
      <c r="F1543" s="57" t="str">
        <f t="shared" si="442"/>
        <v>3.83983790067499-225.376604854371i</v>
      </c>
      <c r="G1543" s="57" t="str">
        <f t="shared" si="443"/>
        <v>0.999999494988089-0.000710641721418861i</v>
      </c>
      <c r="H1543" s="57" t="str">
        <f t="shared" si="444"/>
        <v>165.179545407979+21.0780812490825i</v>
      </c>
      <c r="I1543" s="57" t="str">
        <f t="shared" si="445"/>
        <v>15.1906579051807-104.792300237505i</v>
      </c>
      <c r="K1543" s="57" t="str">
        <f t="shared" si="446"/>
        <v>0.0714842022917639-0.00938097935101235i</v>
      </c>
      <c r="L1543" s="57" t="str">
        <f t="shared" si="447"/>
        <v>0.000125-1.70351956288429i</v>
      </c>
      <c r="M1543" s="57" t="str">
        <f t="shared" si="448"/>
        <v>0.0015-0.821210342472486i</v>
      </c>
      <c r="N1543" s="57">
        <f t="shared" si="449"/>
        <v>84.309754394998166</v>
      </c>
      <c r="O1543" s="57">
        <f t="shared" si="450"/>
        <v>56.021975283358387</v>
      </c>
      <c r="P1543" s="371">
        <f t="shared" si="451"/>
        <v>56.021975283358387</v>
      </c>
      <c r="Q1543" s="371">
        <f t="shared" si="452"/>
        <v>-95.690245605001834</v>
      </c>
      <c r="R1543" s="12">
        <f t="shared" si="453"/>
        <v>84.309754394998166</v>
      </c>
      <c r="S1543" s="57">
        <f t="shared" si="454"/>
        <v>0.29453697877370671</v>
      </c>
      <c r="T1543" s="12">
        <f t="shared" si="437"/>
        <v>56.021975283358387</v>
      </c>
    </row>
    <row r="1544" spans="1:20" x14ac:dyDescent="0.25">
      <c r="A1544" s="57">
        <f t="shared" si="438"/>
        <v>1857.6628130383376</v>
      </c>
      <c r="B1544" s="12">
        <f t="shared" si="455"/>
        <v>295.65621929304683</v>
      </c>
      <c r="C1544" s="57" t="str">
        <f t="shared" si="439"/>
        <v>-62.7084365555593-626.988716029935i</v>
      </c>
      <c r="D1544" s="57" t="str">
        <f t="shared" si="440"/>
        <v>3.89999663536455-107.665787282336i</v>
      </c>
      <c r="E1544" s="57" t="str">
        <f t="shared" si="441"/>
        <v>162.253473562623-0.797516400155435i</v>
      </c>
      <c r="F1544" s="57" t="str">
        <f t="shared" si="442"/>
        <v>3.83983788590934-224.523436573288i</v>
      </c>
      <c r="G1544" s="57" t="str">
        <f t="shared" si="443"/>
        <v>0.999999491142708-0.000713342157217179i</v>
      </c>
      <c r="H1544" s="57" t="str">
        <f t="shared" si="444"/>
        <v>165.180913531339+21.1582473139965i</v>
      </c>
      <c r="I1544" s="57" t="str">
        <f t="shared" si="445"/>
        <v>15.1907178832804-104.394740434159i</v>
      </c>
      <c r="K1544" s="57" t="str">
        <f t="shared" si="446"/>
        <v>0.0714749015725004-0.00941538990573615i</v>
      </c>
      <c r="L1544" s="57" t="str">
        <f t="shared" si="447"/>
        <v>0.000125-1.69707069424615i</v>
      </c>
      <c r="M1544" s="57" t="str">
        <f t="shared" si="448"/>
        <v>0.0015-0.818101556557566i</v>
      </c>
      <c r="N1544" s="57">
        <f t="shared" si="449"/>
        <v>84.288541448935192</v>
      </c>
      <c r="O1544" s="57">
        <f t="shared" si="450"/>
        <v>55.988421355584499</v>
      </c>
      <c r="P1544" s="371">
        <f t="shared" si="451"/>
        <v>55.988421355584499</v>
      </c>
      <c r="Q1544" s="371">
        <f t="shared" si="452"/>
        <v>-95.711458551064808</v>
      </c>
      <c r="R1544" s="12">
        <f t="shared" si="453"/>
        <v>84.288541448935192</v>
      </c>
      <c r="S1544" s="57">
        <f t="shared" si="454"/>
        <v>0.29565621929304681</v>
      </c>
      <c r="T1544" s="12">
        <f t="shared" si="437"/>
        <v>55.988421355584499</v>
      </c>
    </row>
    <row r="1545" spans="1:20" x14ac:dyDescent="0.25">
      <c r="A1545" s="57">
        <f t="shared" si="438"/>
        <v>1864.7219317278832</v>
      </c>
      <c r="B1545" s="12">
        <f t="shared" si="455"/>
        <v>296.77971292636039</v>
      </c>
      <c r="C1545" s="57" t="str">
        <f t="shared" si="439"/>
        <v>-62.6986886678467-624.547726605174i</v>
      </c>
      <c r="D1545" s="57" t="str">
        <f t="shared" si="440"/>
        <v>3.89999660974477-107.258233577565i</v>
      </c>
      <c r="E1545" s="57" t="str">
        <f t="shared" si="441"/>
        <v>162.251864796519-0.800296419192741i</v>
      </c>
      <c r="F1545" s="57" t="str">
        <f t="shared" si="442"/>
        <v>3.83983787103126-223.673498137219i</v>
      </c>
      <c r="G1545" s="57" t="str">
        <f t="shared" si="443"/>
        <v>0.999999487268046-0.00071605285464014i</v>
      </c>
      <c r="H1545" s="57" t="str">
        <f t="shared" si="444"/>
        <v>165.18229208727+21.2387188040582i</v>
      </c>
      <c r="I1545" s="57" t="str">
        <f t="shared" si="445"/>
        <v>15.1907783185239-103.998682382445i</v>
      </c>
      <c r="K1545" s="57" t="str">
        <f t="shared" si="446"/>
        <v>0.0714655325050988-0.00944991739322599i</v>
      </c>
      <c r="L1545" s="57" t="str">
        <f t="shared" si="447"/>
        <v>0.000125-1.6906462385397i</v>
      </c>
      <c r="M1545" s="57" t="str">
        <f t="shared" si="448"/>
        <v>0.0015-0.815004539308195i</v>
      </c>
      <c r="N1545" s="57">
        <f t="shared" si="449"/>
        <v>84.267252507296135</v>
      </c>
      <c r="O1545" s="57">
        <f t="shared" si="450"/>
        <v>55.954862884584351</v>
      </c>
      <c r="P1545" s="371">
        <f t="shared" si="451"/>
        <v>55.954862884584351</v>
      </c>
      <c r="Q1545" s="371">
        <f t="shared" si="452"/>
        <v>-95.732747492703865</v>
      </c>
      <c r="R1545" s="12">
        <f t="shared" si="453"/>
        <v>84.267252507296135</v>
      </c>
      <c r="S1545" s="57">
        <f t="shared" si="454"/>
        <v>0.29677971292636041</v>
      </c>
      <c r="T1545" s="12">
        <f t="shared" si="437"/>
        <v>55.954862884584351</v>
      </c>
    </row>
    <row r="1546" spans="1:20" x14ac:dyDescent="0.25">
      <c r="A1546" s="57">
        <f t="shared" si="438"/>
        <v>1871.8078750684492</v>
      </c>
      <c r="B1546" s="12">
        <f t="shared" si="455"/>
        <v>297.90747583548057</v>
      </c>
      <c r="C1546" s="57" t="str">
        <f t="shared" si="439"/>
        <v>-62.688869595675-622.115742495615i</v>
      </c>
      <c r="D1546" s="57" t="str">
        <f t="shared" si="440"/>
        <v>3.89999658392989-106.852222818492i</v>
      </c>
      <c r="E1546" s="57" t="str">
        <f t="shared" si="441"/>
        <v>162.25024432609-0.803084214332416i</v>
      </c>
      <c r="F1546" s="57" t="str">
        <f t="shared" si="442"/>
        <v>3.8398378560399-222.826777319512i</v>
      </c>
      <c r="G1546" s="57" t="str">
        <f t="shared" si="443"/>
        <v>0.999999483363882-0.00071877385268156i</v>
      </c>
      <c r="H1546" s="57" t="str">
        <f t="shared" si="444"/>
        <v>165.183681155439+21.3194968889786i</v>
      </c>
      <c r="I1546" s="57" t="str">
        <f t="shared" si="445"/>
        <v>15.190839214399-103.604120384912i</v>
      </c>
      <c r="K1546" s="57" t="str">
        <f t="shared" si="446"/>
        <v>0.0714560946059142-0.00948456210577977i</v>
      </c>
      <c r="L1546" s="57" t="str">
        <f t="shared" si="447"/>
        <v>0.000125-1.68424610334698i</v>
      </c>
      <c r="M1546" s="57" t="str">
        <f t="shared" si="448"/>
        <v>0.0015-0.811919246172741i</v>
      </c>
      <c r="N1546" s="57">
        <f t="shared" si="449"/>
        <v>84.245887332625571</v>
      </c>
      <c r="O1546" s="57">
        <f t="shared" si="450"/>
        <v>55.921299837296175</v>
      </c>
      <c r="P1546" s="371">
        <f t="shared" si="451"/>
        <v>55.921299837296175</v>
      </c>
      <c r="Q1546" s="371">
        <f t="shared" si="452"/>
        <v>-95.754112667374429</v>
      </c>
      <c r="R1546" s="12">
        <f t="shared" si="453"/>
        <v>84.245887332625571</v>
      </c>
      <c r="S1546" s="57">
        <f t="shared" si="454"/>
        <v>0.29790747583548055</v>
      </c>
      <c r="T1546" s="12">
        <f t="shared" si="437"/>
        <v>55.921299837296175</v>
      </c>
    </row>
    <row r="1547" spans="1:20" x14ac:dyDescent="0.25">
      <c r="A1547" s="57">
        <f t="shared" si="438"/>
        <v>1878.9207449937094</v>
      </c>
      <c r="B1547" s="12">
        <f t="shared" si="455"/>
        <v>299.03952424365542</v>
      </c>
      <c r="C1547" s="57" t="str">
        <f t="shared" si="439"/>
        <v>-62.6789788420541-619.692728946629i</v>
      </c>
      <c r="D1547" s="57" t="str">
        <f t="shared" si="440"/>
        <v>3.89999655791845-106.447749164517i</v>
      </c>
      <c r="E1547" s="57" t="str">
        <f t="shared" si="441"/>
        <v>162.248612070298-0.805879784696486i</v>
      </c>
      <c r="F1547" s="57" t="str">
        <f t="shared" si="442"/>
        <v>3.83983784093438-221.983261939805i</v>
      </c>
      <c r="G1547" s="57" t="str">
        <f t="shared" si="443"/>
        <v>0.999999479429989-0.000721505190483425i</v>
      </c>
      <c r="H1547" s="57" t="str">
        <f t="shared" si="444"/>
        <v>165.185080816125+21.4005827430179i</v>
      </c>
      <c r="I1547" s="57" t="str">
        <f t="shared" si="445"/>
        <v>15.1909005744199-103.211048765633i</v>
      </c>
      <c r="K1547" s="57" t="str">
        <f t="shared" si="446"/>
        <v>0.0714465873881581-0.00951932433518099i</v>
      </c>
      <c r="L1547" s="57" t="str">
        <f t="shared" si="447"/>
        <v>0.000125-1.6778701965999i</v>
      </c>
      <c r="M1547" s="57" t="str">
        <f t="shared" si="448"/>
        <v>0.0015-0.808845632768222i</v>
      </c>
      <c r="N1547" s="57">
        <f t="shared" si="449"/>
        <v>84.224445687125879</v>
      </c>
      <c r="O1547" s="57">
        <f t="shared" si="450"/>
        <v>55.887732180429396</v>
      </c>
      <c r="P1547" s="371">
        <f t="shared" si="451"/>
        <v>55.887732180429396</v>
      </c>
      <c r="Q1547" s="371">
        <f t="shared" si="452"/>
        <v>-95.775554312874121</v>
      </c>
      <c r="R1547" s="12">
        <f t="shared" si="453"/>
        <v>84.224445687125879</v>
      </c>
      <c r="S1547" s="57">
        <f t="shared" si="454"/>
        <v>0.29903952424365543</v>
      </c>
      <c r="T1547" s="12">
        <f t="shared" si="437"/>
        <v>55.887732180429396</v>
      </c>
    </row>
    <row r="1548" spans="1:20" x14ac:dyDescent="0.25">
      <c r="A1548" s="57">
        <f t="shared" si="438"/>
        <v>1886.0606438246857</v>
      </c>
      <c r="B1548" s="12">
        <f t="shared" si="455"/>
        <v>300.17587443578134</v>
      </c>
      <c r="C1548" s="57" t="str">
        <f t="shared" si="439"/>
        <v>-62.6690159068599-617.278651335055i</v>
      </c>
      <c r="D1548" s="57" t="str">
        <f t="shared" si="440"/>
        <v>3.89999653170894-106.04480679715i</v>
      </c>
      <c r="E1548" s="57" t="str">
        <f t="shared" si="441"/>
        <v>162.246967947599-0.808683129082002i</v>
      </c>
      <c r="F1548" s="57" t="str">
        <f t="shared" si="442"/>
        <v>3.83983782571384-221.142939863845i</v>
      </c>
      <c r="G1548" s="57" t="str">
        <f t="shared" si="443"/>
        <v>0.999999475466142-0.000724246907336455i</v>
      </c>
      <c r="H1548" s="57" t="str">
        <f t="shared" si="444"/>
        <v>165.186491150222+21.481977545004i</v>
      </c>
      <c r="I1548" s="57" t="str">
        <f t="shared" si="445"/>
        <v>15.190962402128-102.819461870122i</v>
      </c>
      <c r="K1548" s="57" t="str">
        <f t="shared" si="446"/>
        <v>0.0714370103618834-0.00955420437268043i</v>
      </c>
      <c r="L1548" s="57" t="str">
        <f t="shared" si="447"/>
        <v>0.000125-1.67151842657891i</v>
      </c>
      <c r="M1548" s="57" t="str">
        <f t="shared" si="448"/>
        <v>0.0015-0.805783654879681i</v>
      </c>
      <c r="N1548" s="57">
        <f t="shared" si="449"/>
        <v>84.202927332662014</v>
      </c>
      <c r="O1548" s="57">
        <f t="shared" si="450"/>
        <v>55.854159880462603</v>
      </c>
      <c r="P1548" s="371">
        <f t="shared" si="451"/>
        <v>55.854159880462603</v>
      </c>
      <c r="Q1548" s="371">
        <f t="shared" si="452"/>
        <v>-95.797072667337986</v>
      </c>
      <c r="R1548" s="12">
        <f t="shared" si="453"/>
        <v>84.202927332662014</v>
      </c>
      <c r="S1548" s="57">
        <f t="shared" si="454"/>
        <v>0.30017587443578136</v>
      </c>
      <c r="T1548" s="12">
        <f t="shared" si="437"/>
        <v>55.854159880462603</v>
      </c>
    </row>
    <row r="1549" spans="1:20" x14ac:dyDescent="0.25">
      <c r="A1549" s="57">
        <f t="shared" si="438"/>
        <v>1893.2276742712195</v>
      </c>
      <c r="B1549" s="12">
        <f t="shared" si="455"/>
        <v>301.3165427586373</v>
      </c>
      <c r="C1549" s="57" t="str">
        <f t="shared" si="439"/>
        <v>-62.6589802868323-614.873475168786i</v>
      </c>
      <c r="D1549" s="57" t="str">
        <f t="shared" si="440"/>
        <v>3.89999650529988-105.643389919931i</v>
      </c>
      <c r="E1549" s="57" t="str">
        <f t="shared" si="441"/>
        <v>162.245311875956-0.811494245958612i</v>
      </c>
      <c r="F1549" s="57" t="str">
        <f t="shared" si="442"/>
        <v>3.8398378103774-220.30579900332i</v>
      </c>
      <c r="G1549" s="57" t="str">
        <f t="shared" si="443"/>
        <v>0.999999471472113-0.000726999042680677i</v>
      </c>
      <c r="H1549" s="57" t="str">
        <f t="shared" si="444"/>
        <v>165.187912239246+21.5636824783511i</v>
      </c>
      <c r="I1549" s="57" t="str">
        <f t="shared" si="445"/>
        <v>15.1910247010917-102.42935406525i</v>
      </c>
      <c r="K1549" s="57" t="str">
        <f t="shared" si="446"/>
        <v>0.0714273630339665-0.00958920250897712i</v>
      </c>
      <c r="L1549" s="57" t="str">
        <f t="shared" si="447"/>
        <v>0.000125-1.66519070191164i</v>
      </c>
      <c r="M1549" s="57" t="str">
        <f t="shared" si="448"/>
        <v>0.0015-0.802733268459534i</v>
      </c>
      <c r="N1549" s="57">
        <f t="shared" si="449"/>
        <v>84.181332030765503</v>
      </c>
      <c r="O1549" s="57">
        <f t="shared" si="450"/>
        <v>55.820582903642887</v>
      </c>
      <c r="P1549" s="371">
        <f t="shared" si="451"/>
        <v>55.820582903642887</v>
      </c>
      <c r="Q1549" s="371">
        <f t="shared" si="452"/>
        <v>-95.818667969234497</v>
      </c>
      <c r="R1549" s="12">
        <f t="shared" si="453"/>
        <v>84.181332030765503</v>
      </c>
      <c r="S1549" s="57">
        <f t="shared" si="454"/>
        <v>0.30131654275863728</v>
      </c>
      <c r="T1549" s="12">
        <f t="shared" si="437"/>
        <v>55.820582903642887</v>
      </c>
    </row>
    <row r="1550" spans="1:20" x14ac:dyDescent="0.25">
      <c r="A1550" s="57">
        <f t="shared" si="438"/>
        <v>1900.4219394334502</v>
      </c>
      <c r="B1550" s="12">
        <f t="shared" si="455"/>
        <v>302.46154562112014</v>
      </c>
      <c r="C1550" s="57" t="str">
        <f t="shared" si="439"/>
        <v>-62.6488714755514-612.477166086244i</v>
      </c>
      <c r="D1550" s="57" t="str">
        <f t="shared" si="440"/>
        <v>3.89999647868972-105.243492758343i</v>
      </c>
      <c r="E1550" s="57" t="str">
        <f t="shared" si="441"/>
        <v>162.24364377282-0.814313133462241i</v>
      </c>
      <c r="F1550" s="57" t="str">
        <f t="shared" si="442"/>
        <v>3.8398377949242-219.471827315674i</v>
      </c>
      <c r="G1550" s="57" t="str">
        <f t="shared" si="443"/>
        <v>0.999999467447671-0.000729761636105979i</v>
      </c>
      <c r="H1550" s="57" t="str">
        <f t="shared" si="444"/>
        <v>165.189344165332+21.6456987310779i</v>
      </c>
      <c r="I1550" s="57" t="str">
        <f t="shared" si="445"/>
        <v>15.1910874749064-102.040719739162i</v>
      </c>
      <c r="K1550" s="57" t="str">
        <f t="shared" si="446"/>
        <v>0.0714176449080949-0.00962431903420025i</v>
      </c>
      <c r="L1550" s="57" t="str">
        <f t="shared" si="447"/>
        <v>0.000125-1.65888693157167i</v>
      </c>
      <c r="M1550" s="57" t="str">
        <f t="shared" si="448"/>
        <v>0.0015-0.79969442962695i</v>
      </c>
      <c r="N1550" s="57">
        <f t="shared" si="449"/>
        <v>84.15965954263956</v>
      </c>
      <c r="O1550" s="57">
        <f t="shared" si="450"/>
        <v>55.787001215983771</v>
      </c>
      <c r="P1550" s="371">
        <f t="shared" si="451"/>
        <v>55.787001215983771</v>
      </c>
      <c r="Q1550" s="371">
        <f t="shared" si="452"/>
        <v>-95.84034045736044</v>
      </c>
      <c r="R1550" s="12">
        <f t="shared" si="453"/>
        <v>84.15965954263956</v>
      </c>
      <c r="S1550" s="57">
        <f t="shared" si="454"/>
        <v>0.30246154562112015</v>
      </c>
      <c r="T1550" s="12">
        <f t="shared" si="437"/>
        <v>55.787001215983771</v>
      </c>
    </row>
    <row r="1551" spans="1:20" x14ac:dyDescent="0.25">
      <c r="A1551" s="57">
        <f t="shared" si="438"/>
        <v>1907.6435428032974</v>
      </c>
      <c r="B1551" s="12">
        <f t="shared" si="455"/>
        <v>303.61089949448041</v>
      </c>
      <c r="C1551" s="57" t="str">
        <f t="shared" si="439"/>
        <v>-62.6386889634234-610.089689855929i</v>
      </c>
      <c r="D1551" s="57" t="str">
        <f t="shared" si="440"/>
        <v>3.89999645187694-104.845109559729i</v>
      </c>
      <c r="E1551" s="57" t="str">
        <f t="shared" si="441"/>
        <v>162.241963555141-0.817139789391369i</v>
      </c>
      <c r="F1551" s="57" t="str">
        <f t="shared" si="442"/>
        <v>3.83983777935329-218.641012803946i</v>
      </c>
      <c r="G1551" s="57" t="str">
        <f t="shared" si="443"/>
        <v>0.999999463392585-0.000732534727352689i</v>
      </c>
      <c r="H1551" s="57" t="str">
        <f t="shared" si="444"/>
        <v>165.190787011247+21.7280274958265i</v>
      </c>
      <c r="I1551" s="57" t="str">
        <f t="shared" si="445"/>
        <v>15.1911507271951-101.653553301202i</v>
      </c>
      <c r="K1551" s="57" t="str">
        <f t="shared" si="446"/>
        <v>0.071407855484747-0.00965955423788924i</v>
      </c>
      <c r="L1551" s="57" t="str">
        <f t="shared" si="447"/>
        <v>0.000125-1.65260702487713i</v>
      </c>
      <c r="M1551" s="57" t="str">
        <f t="shared" si="448"/>
        <v>0.0015-0.796667094667214i</v>
      </c>
      <c r="N1551" s="57">
        <f t="shared" si="449"/>
        <v>84.137909629164128</v>
      </c>
      <c r="O1551" s="57">
        <f t="shared" si="450"/>
        <v>55.753414783263928</v>
      </c>
      <c r="P1551" s="371">
        <f t="shared" si="451"/>
        <v>55.753414783263928</v>
      </c>
      <c r="Q1551" s="371">
        <f t="shared" si="452"/>
        <v>-95.862090370835872</v>
      </c>
      <c r="R1551" s="12">
        <f t="shared" si="453"/>
        <v>84.137909629164128</v>
      </c>
      <c r="S1551" s="57">
        <f t="shared" si="454"/>
        <v>0.30361089949448039</v>
      </c>
      <c r="T1551" s="12">
        <f t="shared" si="437"/>
        <v>55.753414783263928</v>
      </c>
    </row>
    <row r="1552" spans="1:20" x14ac:dyDescent="0.25">
      <c r="A1552" s="57">
        <f t="shared" si="438"/>
        <v>1914.8925882659501</v>
      </c>
      <c r="B1552" s="12">
        <f t="shared" si="455"/>
        <v>304.76462091255945</v>
      </c>
      <c r="C1552" s="57" t="str">
        <f t="shared" si="439"/>
        <v>-62.6284322376768-607.711012375999i</v>
      </c>
      <c r="D1552" s="57" t="str">
        <f t="shared" si="440"/>
        <v>3.89999642485999-104.448234593216i</v>
      </c>
      <c r="E1552" s="57" t="str">
        <f t="shared" si="441"/>
        <v>162.240271139363-0.819974211202375i</v>
      </c>
      <c r="F1552" s="57" t="str">
        <f t="shared" si="442"/>
        <v>3.83983776366387-217.81334351659i</v>
      </c>
      <c r="G1552" s="57" t="str">
        <f t="shared" si="443"/>
        <v>0.999999459306622-0.000735318356312144i</v>
      </c>
      <c r="H1552" s="57" t="str">
        <f t="shared" si="444"/>
        <v>165.192240860393+21.8106699698821i</v>
      </c>
      <c r="I1552" s="57" t="str">
        <f t="shared" si="445"/>
        <v>15.1912144616086-101.267849181829i</v>
      </c>
      <c r="K1552" s="57" t="str">
        <f t="shared" si="446"/>
        <v>0.0713979942611781-0.00969490840897508i</v>
      </c>
      <c r="L1552" s="57" t="str">
        <f t="shared" si="447"/>
        <v>0.000125-1.64635089148948i</v>
      </c>
      <c r="M1552" s="57" t="str">
        <f t="shared" si="448"/>
        <v>0.0015-0.7936512200311i</v>
      </c>
      <c r="N1552" s="57">
        <f t="shared" si="449"/>
        <v>84.116082050900147</v>
      </c>
      <c r="O1552" s="57">
        <f t="shared" si="450"/>
        <v>55.719823571026481</v>
      </c>
      <c r="P1552" s="371">
        <f t="shared" si="451"/>
        <v>55.719823571026481</v>
      </c>
      <c r="Q1552" s="371">
        <f t="shared" si="452"/>
        <v>-95.883917949099853</v>
      </c>
      <c r="R1552" s="12">
        <f t="shared" si="453"/>
        <v>84.116082050900147</v>
      </c>
      <c r="S1552" s="57">
        <f t="shared" si="454"/>
        <v>0.30476462091255946</v>
      </c>
      <c r="T1552" s="12">
        <f t="shared" si="437"/>
        <v>55.719823571026481</v>
      </c>
    </row>
    <row r="1553" spans="1:20" x14ac:dyDescent="0.25">
      <c r="A1553" s="57">
        <f t="shared" si="438"/>
        <v>1922.1691801013608</v>
      </c>
      <c r="B1553" s="12">
        <f t="shared" si="455"/>
        <v>305.92272647202719</v>
      </c>
      <c r="C1553" s="57" t="str">
        <f t="shared" si="439"/>
        <v>-62.6181007823293-605.34109967371i</v>
      </c>
      <c r="D1553" s="57" t="str">
        <f t="shared" si="440"/>
        <v>3.89999639763733-104.052862149623i</v>
      </c>
      <c r="E1553" s="57" t="str">
        <f t="shared" si="441"/>
        <v>162.238566441415-0.822816396004496i</v>
      </c>
      <c r="F1553" s="57" t="str">
        <f t="shared" si="442"/>
        <v>3.83983774785496-216.988807547306i</v>
      </c>
      <c r="G1553" s="57" t="str">
        <f t="shared" si="443"/>
        <v>0.999999455189547-0.000738112563027264i</v>
      </c>
      <c r="H1553" s="57" t="str">
        <f t="shared" si="444"/>
        <v>165.19370579681+21.8936273551909i</v>
      </c>
      <c r="I1553" s="57" t="str">
        <f t="shared" si="445"/>
        <v>15.1912786818257-100.883601832539i</v>
      </c>
      <c r="K1553" s="57" t="str">
        <f t="shared" si="446"/>
        <v>0.0713880607314025-0.00973038183576003i</v>
      </c>
      <c r="L1553" s="57" t="str">
        <f t="shared" si="447"/>
        <v>0.000125-1.64011844141211i</v>
      </c>
      <c r="M1553" s="57" t="str">
        <f t="shared" si="448"/>
        <v>0.0015-0.790646762334223i</v>
      </c>
      <c r="N1553" s="57">
        <f t="shared" si="449"/>
        <v>84.094176568095477</v>
      </c>
      <c r="O1553" s="57">
        <f t="shared" si="450"/>
        <v>55.68622754457617</v>
      </c>
      <c r="P1553" s="371">
        <f t="shared" si="451"/>
        <v>55.68622754457617</v>
      </c>
      <c r="Q1553" s="371">
        <f t="shared" si="452"/>
        <v>-95.905823431904523</v>
      </c>
      <c r="R1553" s="12">
        <f t="shared" si="453"/>
        <v>84.094176568095477</v>
      </c>
      <c r="S1553" s="57">
        <f t="shared" si="454"/>
        <v>0.30592272647202717</v>
      </c>
      <c r="T1553" s="12">
        <f t="shared" si="437"/>
        <v>55.68622754457617</v>
      </c>
    </row>
    <row r="1554" spans="1:20" x14ac:dyDescent="0.25">
      <c r="A1554" s="57">
        <f t="shared" si="438"/>
        <v>1929.4734229857461</v>
      </c>
      <c r="B1554" s="12">
        <f t="shared" si="455"/>
        <v>307.08523283262093</v>
      </c>
      <c r="C1554" s="57" t="str">
        <f t="shared" si="439"/>
        <v>-62.6076940781892-602.979917905032i</v>
      </c>
      <c r="D1554" s="57" t="str">
        <f t="shared" si="440"/>
        <v>3.89999637020737-103.658986541384i</v>
      </c>
      <c r="E1554" s="57" t="str">
        <f t="shared" si="441"/>
        <v>162.236849376717-0.825666340556159i</v>
      </c>
      <c r="F1554" s="57" t="str">
        <f t="shared" si="442"/>
        <v>3.83983773192566-216.167393034866i</v>
      </c>
      <c r="G1554" s="57" t="str">
        <f t="shared" si="443"/>
        <v>0.999999451041123-0.000740917387693127i</v>
      </c>
      <c r="H1554" s="57" t="str">
        <f t="shared" si="444"/>
        <v>165.195181905183+21.9769008583789i</v>
      </c>
      <c r="I1554" s="57" t="str">
        <f t="shared" si="445"/>
        <v>15.1913433915529-100.500805725783i</v>
      </c>
      <c r="K1554" s="57" t="str">
        <f t="shared" si="446"/>
        <v>0.0713780543861795-0.00976597480589848i</v>
      </c>
      <c r="L1554" s="57" t="str">
        <f t="shared" si="447"/>
        <v>0.000125-1.63390958498915i</v>
      </c>
      <c r="M1554" s="57" t="str">
        <f t="shared" si="448"/>
        <v>0.0015-0.787653678356472i</v>
      </c>
      <c r="N1554" s="57">
        <f t="shared" si="449"/>
        <v>84.072192940689149</v>
      </c>
      <c r="O1554" s="57">
        <f t="shared" si="450"/>
        <v>55.652626668979053</v>
      </c>
      <c r="P1554" s="371">
        <f t="shared" si="451"/>
        <v>55.652626668979053</v>
      </c>
      <c r="Q1554" s="371">
        <f t="shared" si="452"/>
        <v>-95.927807059310851</v>
      </c>
      <c r="R1554" s="12">
        <f t="shared" si="453"/>
        <v>84.072192940689149</v>
      </c>
      <c r="S1554" s="57">
        <f t="shared" si="454"/>
        <v>0.30708523283262096</v>
      </c>
      <c r="T1554" s="12">
        <f t="shared" si="437"/>
        <v>55.652626668979053</v>
      </c>
    </row>
    <row r="1555" spans="1:20" x14ac:dyDescent="0.25">
      <c r="A1555" s="57">
        <f t="shared" si="438"/>
        <v>1936.8054219930918</v>
      </c>
      <c r="B1555" s="12">
        <f t="shared" si="455"/>
        <v>308.25215671738488</v>
      </c>
      <c r="C1555" s="57" t="str">
        <f t="shared" si="439"/>
        <v>-62.5972116028383-600.627433354168i</v>
      </c>
      <c r="D1555" s="57" t="str">
        <f t="shared" si="440"/>
        <v>3.89999634256857-103.266602102468i</v>
      </c>
      <c r="E1555" s="57" t="str">
        <f t="shared" si="441"/>
        <v>162.235119860174-0.828524041259504i</v>
      </c>
      <c r="F1555" s="57" t="str">
        <f t="shared" si="442"/>
        <v>3.83983771587509-215.349088162949i</v>
      </c>
      <c r="G1555" s="57" t="str">
        <f t="shared" si="443"/>
        <v>0.999999446861111-0.000743732870657546i</v>
      </c>
      <c r="H1555" s="57" t="str">
        <f t="shared" si="444"/>
        <v>165.196669270842+22.0604916907724i</v>
      </c>
      <c r="I1555" s="57" t="str">
        <f t="shared" si="445"/>
        <v>15.1914085945258-100.119455354888i</v>
      </c>
      <c r="K1555" s="57" t="str">
        <f t="shared" si="446"/>
        <v>0.0713679747129956-0.00980168760637685i</v>
      </c>
      <c r="L1555" s="57" t="str">
        <f t="shared" si="447"/>
        <v>0.000125-1.62772423290411i</v>
      </c>
      <c r="M1555" s="57" t="str">
        <f t="shared" si="448"/>
        <v>0.0015-0.784671925041317i</v>
      </c>
      <c r="N1555" s="57">
        <f t="shared" si="449"/>
        <v>84.050130928316662</v>
      </c>
      <c r="O1555" s="57">
        <f t="shared" si="450"/>
        <v>55.619020909060765</v>
      </c>
      <c r="P1555" s="371">
        <f t="shared" si="451"/>
        <v>55.619020909060765</v>
      </c>
      <c r="Q1555" s="371">
        <f t="shared" si="452"/>
        <v>-95.949869071683338</v>
      </c>
      <c r="R1555" s="12">
        <f t="shared" si="453"/>
        <v>84.050130928316662</v>
      </c>
      <c r="S1555" s="57">
        <f t="shared" si="454"/>
        <v>0.30825215671738487</v>
      </c>
      <c r="T1555" s="12">
        <f t="shared" si="437"/>
        <v>55.619020909060765</v>
      </c>
    </row>
    <row r="1556" spans="1:20" x14ac:dyDescent="0.25">
      <c r="A1556" s="57">
        <f t="shared" si="438"/>
        <v>1944.1652825966657</v>
      </c>
      <c r="B1556" s="12">
        <f t="shared" si="455"/>
        <v>309.42351491291095</v>
      </c>
      <c r="C1556" s="57" t="str">
        <f t="shared" si="439"/>
        <v>-62.5866528306078-598.283612433062i</v>
      </c>
      <c r="D1556" s="57" t="str">
        <f t="shared" si="440"/>
        <v>3.89999631471929-102.875703188291i</v>
      </c>
      <c r="E1556" s="57" t="str">
        <f t="shared" si="441"/>
        <v>162.233377806175-0.831389494155862i</v>
      </c>
      <c r="F1556" s="57" t="str">
        <f t="shared" si="442"/>
        <v>3.83983769970231-214.533881159961i</v>
      </c>
      <c r="G1556" s="57" t="str">
        <f t="shared" si="443"/>
        <v>0.999999442649271-0.000746559052421656i</v>
      </c>
      <c r="H1556" s="57" t="str">
        <f t="shared" si="444"/>
        <v>165.198167979777+22.1444010684156i</v>
      </c>
      <c r="I1556" s="57" t="str">
        <f t="shared" si="445"/>
        <v>15.1914742945077-99.7395452339783i</v>
      </c>
      <c r="K1556" s="57" t="str">
        <f t="shared" si="446"/>
        <v>0.0713578211960477-0.00983752052349268i</v>
      </c>
      <c r="L1556" s="57" t="str">
        <f t="shared" si="447"/>
        <v>0.000125-1.62156229617864i</v>
      </c>
      <c r="M1556" s="57" t="str">
        <f t="shared" si="448"/>
        <v>0.0015-0.78170145949523i</v>
      </c>
      <c r="N1556" s="57">
        <f t="shared" si="449"/>
        <v>84.027990290315699</v>
      </c>
      <c r="O1556" s="57">
        <f t="shared" si="450"/>
        <v>55.585410229404523</v>
      </c>
      <c r="P1556" s="371">
        <f t="shared" si="451"/>
        <v>55.585410229404523</v>
      </c>
      <c r="Q1556" s="371">
        <f t="shared" si="452"/>
        <v>-95.972009709684301</v>
      </c>
      <c r="R1556" s="12">
        <f t="shared" si="453"/>
        <v>84.027990290315699</v>
      </c>
      <c r="S1556" s="57">
        <f t="shared" si="454"/>
        <v>0.30942351491291092</v>
      </c>
      <c r="T1556" s="12">
        <f t="shared" si="437"/>
        <v>55.585410229404523</v>
      </c>
    </row>
    <row r="1557" spans="1:20" x14ac:dyDescent="0.25">
      <c r="A1557" s="57">
        <f t="shared" si="438"/>
        <v>1951.553110670533</v>
      </c>
      <c r="B1557" s="12">
        <f t="shared" si="455"/>
        <v>310.59932426957999</v>
      </c>
      <c r="C1557" s="57" t="str">
        <f t="shared" si="439"/>
        <v>-62.57601723258-595.948421681014i</v>
      </c>
      <c r="D1557" s="57" t="str">
        <f t="shared" si="440"/>
        <v>3.89999628665799-102.486284175643i</v>
      </c>
      <c r="E1557" s="57" t="str">
        <f t="shared" si="441"/>
        <v>162.231623128593-0.83426269492131i</v>
      </c>
      <c r="F1557" s="57" t="str">
        <f t="shared" si="442"/>
        <v>3.83983768340637-213.721760298879i</v>
      </c>
      <c r="G1557" s="57" t="str">
        <f t="shared" si="443"/>
        <v>0.999999438405359-0.000749395973640486i</v>
      </c>
      <c r="H1557" s="57" t="str">
        <f t="shared" si="444"/>
        <v>165.19967811863+22.2286302120906i</v>
      </c>
      <c r="I1557" s="57" t="str">
        <f t="shared" si="445"/>
        <v>15.1915404952913-99.361069897896i</v>
      </c>
      <c r="K1557" s="57" t="str">
        <f t="shared" si="446"/>
        <v>0.0713475933162291-0.00987347384283509i</v>
      </c>
      <c r="L1557" s="57" t="str">
        <f t="shared" si="447"/>
        <v>0.000125-1.61542368617118i</v>
      </c>
      <c r="M1557" s="57" t="str">
        <f t="shared" si="448"/>
        <v>0.0015-0.778742238987082i</v>
      </c>
      <c r="N1557" s="57">
        <f t="shared" si="449"/>
        <v>84.005770785730789</v>
      </c>
      <c r="O1557" s="57">
        <f t="shared" si="450"/>
        <v>55.551794594350767</v>
      </c>
      <c r="P1557" s="371">
        <f t="shared" si="451"/>
        <v>55.551794594350767</v>
      </c>
      <c r="Q1557" s="371">
        <f t="shared" si="452"/>
        <v>-95.994229214269211</v>
      </c>
      <c r="R1557" s="12">
        <f t="shared" si="453"/>
        <v>84.005770785730789</v>
      </c>
      <c r="S1557" s="57">
        <f t="shared" si="454"/>
        <v>0.31059932426957998</v>
      </c>
      <c r="T1557" s="12">
        <f t="shared" si="437"/>
        <v>55.551794594350767</v>
      </c>
    </row>
    <row r="1558" spans="1:20" x14ac:dyDescent="0.25">
      <c r="A1558" s="57">
        <f t="shared" si="438"/>
        <v>1958.9690124910808</v>
      </c>
      <c r="B1558" s="12">
        <f t="shared" si="455"/>
        <v>311.77960170180438</v>
      </c>
      <c r="C1558" s="57" t="str">
        <f t="shared" si="439"/>
        <v>-62.5653042765564-593.621827764133i</v>
      </c>
      <c r="D1558" s="57" t="str">
        <f t="shared" si="440"/>
        <v>3.89999625838299-102.098339462598i</v>
      </c>
      <c r="E1558" s="57" t="str">
        <f t="shared" si="441"/>
        <v>162.229855740777-0.837143638861233i</v>
      </c>
      <c r="F1558" s="57" t="str">
        <f t="shared" si="442"/>
        <v>3.83983766698635-212.91271389707i</v>
      </c>
      <c r="G1558" s="57" t="str">
        <f t="shared" si="443"/>
        <v>0.999999434129133-0.000752243675123553i</v>
      </c>
      <c r="H1558" s="57" t="str">
        <f t="shared" si="444"/>
        <v>165.201199774711+22.3131803473367i</v>
      </c>
      <c r="I1558" s="57" t="str">
        <f t="shared" si="445"/>
        <v>15.1916072006979-98.9840239021232i</v>
      </c>
      <c r="K1558" s="57" t="str">
        <f t="shared" si="446"/>
        <v>0.0713372905511109-0.00990954784926324i</v>
      </c>
      <c r="L1558" s="57" t="str">
        <f t="shared" si="447"/>
        <v>0.000125-1.6093083145758i</v>
      </c>
      <c r="M1558" s="57" t="str">
        <f t="shared" si="448"/>
        <v>0.0015-0.775794220947482i</v>
      </c>
      <c r="N1558" s="57">
        <f t="shared" si="449"/>
        <v>83.983472173319228</v>
      </c>
      <c r="O1558" s="57">
        <f t="shared" si="450"/>
        <v>55.518173967994301</v>
      </c>
      <c r="P1558" s="371">
        <f t="shared" si="451"/>
        <v>55.518173967994301</v>
      </c>
      <c r="Q1558" s="371">
        <f t="shared" si="452"/>
        <v>-96.016527826680772</v>
      </c>
      <c r="R1558" s="12">
        <f t="shared" si="453"/>
        <v>83.983472173319228</v>
      </c>
      <c r="S1558" s="57">
        <f t="shared" si="454"/>
        <v>0.31177960170180435</v>
      </c>
      <c r="T1558" s="12">
        <f t="shared" si="437"/>
        <v>55.518173967994301</v>
      </c>
    </row>
    <row r="1559" spans="1:20" x14ac:dyDescent="0.25">
      <c r="A1559" s="57">
        <f t="shared" si="438"/>
        <v>1966.413094738547</v>
      </c>
      <c r="B1559" s="12">
        <f t="shared" si="455"/>
        <v>312.96436418827125</v>
      </c>
      <c r="C1559" s="57" t="str">
        <f t="shared" si="439"/>
        <v>-62.55451342706-591.303797474974i</v>
      </c>
      <c r="D1559" s="57" t="str">
        <f t="shared" si="440"/>
        <v>3.89999622989269-101.711863468443i</v>
      </c>
      <c r="E1559" s="57" t="str">
        <f t="shared" si="441"/>
        <v>162.228075555557-0.840032320905993i</v>
      </c>
      <c r="F1559" s="57" t="str">
        <f t="shared" si="442"/>
        <v>3.83983765044129-212.106730316129i</v>
      </c>
      <c r="G1559" s="57" t="str">
        <f t="shared" si="443"/>
        <v>0.999999429820346-0.000755102197835446i</v>
      </c>
      <c r="H1559" s="57" t="str">
        <f t="shared" si="444"/>
        <v>165.202733035999+22.39805270447i</v>
      </c>
      <c r="I1559" s="57" t="str">
        <f t="shared" si="445"/>
        <v>15.1916744145782-98.6084018227033i</v>
      </c>
      <c r="K1559" s="57" t="str">
        <f t="shared" si="446"/>
        <v>0.0713269123749271-0.00994574282688592i</v>
      </c>
      <c r="L1559" s="57" t="str">
        <f t="shared" si="447"/>
        <v>0.000125-1.6032160934208i</v>
      </c>
      <c r="M1559" s="57" t="str">
        <f t="shared" si="448"/>
        <v>0.0015-0.772857362968205i</v>
      </c>
      <c r="N1559" s="57">
        <f t="shared" si="449"/>
        <v>83.961094211556158</v>
      </c>
      <c r="O1559" s="57">
        <f t="shared" si="450"/>
        <v>55.484548314184146</v>
      </c>
      <c r="P1559" s="371">
        <f t="shared" si="451"/>
        <v>55.484548314184146</v>
      </c>
      <c r="Q1559" s="371">
        <f t="shared" si="452"/>
        <v>-96.038905788443842</v>
      </c>
      <c r="R1559" s="12">
        <f t="shared" si="453"/>
        <v>83.961094211556158</v>
      </c>
      <c r="S1559" s="57">
        <f t="shared" si="454"/>
        <v>0.31296436418827123</v>
      </c>
      <c r="T1559" s="12">
        <f t="shared" si="437"/>
        <v>55.484548314184146</v>
      </c>
    </row>
    <row r="1560" spans="1:20" x14ac:dyDescent="0.25">
      <c r="A1560" s="57">
        <f t="shared" si="438"/>
        <v>1973.8854644985533</v>
      </c>
      <c r="B1560" s="12">
        <f t="shared" si="455"/>
        <v>314.15362877218666</v>
      </c>
      <c r="C1560" s="57" t="str">
        <f t="shared" si="439"/>
        <v>-62.5436441453074-588.994297732021i</v>
      </c>
      <c r="D1560" s="57" t="str">
        <f t="shared" si="440"/>
        <v>3.89999620118548-101.326850633592i</v>
      </c>
      <c r="E1560" s="57" t="str">
        <f t="shared" si="441"/>
        <v>162.226282485236-0.842928735605579i</v>
      </c>
      <c r="F1560" s="57" t="str">
        <f t="shared" si="442"/>
        <v>3.83983763377025-211.303797961714i</v>
      </c>
      <c r="G1560" s="57" t="str">
        <f t="shared" si="443"/>
        <v>0.99999942547875-0.000757971582896413i</v>
      </c>
      <c r="H1560" s="57" t="str">
        <f t="shared" si="444"/>
        <v>165.204277991147+22.4832485186027i</v>
      </c>
      <c r="I1560" s="57" t="str">
        <f t="shared" si="445"/>
        <v>15.1917421408127-98.2341982561645i</v>
      </c>
      <c r="K1560" s="57" t="str">
        <f t="shared" si="446"/>
        <v>0.0713164582585567-0.00998205905903971i</v>
      </c>
      <c r="L1560" s="57" t="str">
        <f t="shared" si="447"/>
        <v>0.000125-1.59714693506754i</v>
      </c>
      <c r="M1560" s="57" t="str">
        <f t="shared" si="448"/>
        <v>0.0015-0.769931622801555i</v>
      </c>
      <c r="N1560" s="57">
        <f t="shared" si="449"/>
        <v>83.93863665864049</v>
      </c>
      <c r="O1560" s="57">
        <f t="shared" si="450"/>
        <v>55.45091759652103</v>
      </c>
      <c r="P1560" s="371">
        <f t="shared" si="451"/>
        <v>55.45091759652103</v>
      </c>
      <c r="Q1560" s="371">
        <f t="shared" si="452"/>
        <v>-96.06136334135951</v>
      </c>
      <c r="R1560" s="12">
        <f t="shared" si="453"/>
        <v>83.93863665864049</v>
      </c>
      <c r="S1560" s="57">
        <f t="shared" si="454"/>
        <v>0.31415362877218667</v>
      </c>
      <c r="T1560" s="12">
        <f t="shared" si="437"/>
        <v>55.45091759652103</v>
      </c>
    </row>
    <row r="1561" spans="1:20" x14ac:dyDescent="0.25">
      <c r="A1561" s="57">
        <f t="shared" si="438"/>
        <v>1981.3862292636479</v>
      </c>
      <c r="B1561" s="12">
        <f t="shared" si="455"/>
        <v>315.34741256152097</v>
      </c>
      <c r="C1561" s="57" t="str">
        <f t="shared" si="439"/>
        <v>-62.5326958891992-586.693295579252i</v>
      </c>
      <c r="D1561" s="57" t="str">
        <f t="shared" si="440"/>
        <v>3.89999617225965-100.943295419503i</v>
      </c>
      <c r="E1561" s="57" t="str">
        <f t="shared" si="441"/>
        <v>162.22447644159-0.845832877125139i</v>
      </c>
      <c r="F1561" s="57" t="str">
        <f t="shared" si="442"/>
        <v>3.83983761697227-210.503905283372i</v>
      </c>
      <c r="G1561" s="57" t="str">
        <f t="shared" si="443"/>
        <v>0.999999421104094-0.000760851871582953i</v>
      </c>
      <c r="H1561" s="57" t="str">
        <f t="shared" si="444"/>
        <v>165.205834729487+22.5687690296619i</v>
      </c>
      <c r="I1561" s="57" t="str">
        <f t="shared" si="445"/>
        <v>15.1918103833107-97.8614078194383i</v>
      </c>
      <c r="K1561" s="57" t="str">
        <f t="shared" si="446"/>
        <v>0.0713059276695099-0.010018496828268i</v>
      </c>
      <c r="L1561" s="57" t="str">
        <f t="shared" si="447"/>
        <v>0.000125-1.59110075220915i</v>
      </c>
      <c r="M1561" s="57" t="str">
        <f t="shared" si="448"/>
        <v>0.0015-0.767016958359789i</v>
      </c>
      <c r="N1561" s="57">
        <f t="shared" si="449"/>
        <v>83.916099272500446</v>
      </c>
      <c r="O1561" s="57">
        <f t="shared" si="450"/>
        <v>55.417281778356163</v>
      </c>
      <c r="P1561" s="371">
        <f t="shared" si="451"/>
        <v>55.417281778356163</v>
      </c>
      <c r="Q1561" s="371">
        <f t="shared" si="452"/>
        <v>-96.083900727499554</v>
      </c>
      <c r="R1561" s="12">
        <f t="shared" si="453"/>
        <v>83.916099272500446</v>
      </c>
      <c r="S1561" s="57">
        <f t="shared" si="454"/>
        <v>0.31534741256152099</v>
      </c>
      <c r="T1561" s="12">
        <f t="shared" si="437"/>
        <v>55.417281778356163</v>
      </c>
    </row>
    <row r="1562" spans="1:20" x14ac:dyDescent="0.25">
      <c r="A1562" s="57">
        <f t="shared" si="438"/>
        <v>1988.9154969348499</v>
      </c>
      <c r="B1562" s="12">
        <f t="shared" si="455"/>
        <v>316.54573272925478</v>
      </c>
      <c r="C1562" s="57" t="str">
        <f t="shared" si="439"/>
        <v>-62.5216681133164-584.400758185749i</v>
      </c>
      <c r="D1562" s="57" t="str">
        <f t="shared" si="440"/>
        <v>3.89999614311358-100.561192308608i</v>
      </c>
      <c r="E1562" s="57" t="str">
        <f t="shared" si="441"/>
        <v>162.222657335871-0.848744739239939i</v>
      </c>
      <c r="F1562" s="57" t="str">
        <f t="shared" si="442"/>
        <v>3.8398376000464-209.707040774378i</v>
      </c>
      <c r="G1562" s="57" t="str">
        <f t="shared" si="443"/>
        <v>0.999999416696129-0.000763743105328412i</v>
      </c>
      <c r="H1562" s="57" t="str">
        <f t="shared" si="444"/>
        <v>165.207403341033+22.6546154824112i</v>
      </c>
      <c r="I1562" s="57" t="str">
        <f t="shared" si="445"/>
        <v>15.1918791460122-97.4900251497833i</v>
      </c>
      <c r="K1562" s="57" t="str">
        <f t="shared" si="446"/>
        <v>0.0712953200719106-0.0100550564162995i</v>
      </c>
      <c r="L1562" s="57" t="str">
        <f t="shared" si="447"/>
        <v>0.000125-1.58507745786924i</v>
      </c>
      <c r="M1562" s="57" t="str">
        <f t="shared" si="448"/>
        <v>0.0015-0.764113327714475i</v>
      </c>
      <c r="N1562" s="57">
        <f t="shared" si="449"/>
        <v>83.893481810798775</v>
      </c>
      <c r="O1562" s="57">
        <f t="shared" si="450"/>
        <v>55.383640822790518</v>
      </c>
      <c r="P1562" s="371">
        <f t="shared" si="451"/>
        <v>55.383640822790518</v>
      </c>
      <c r="Q1562" s="371">
        <f t="shared" si="452"/>
        <v>-96.106518189201225</v>
      </c>
      <c r="R1562" s="12">
        <f t="shared" si="453"/>
        <v>83.893481810798775</v>
      </c>
      <c r="S1562" s="57">
        <f t="shared" si="454"/>
        <v>0.31654573272925479</v>
      </c>
      <c r="T1562" s="12">
        <f t="shared" si="437"/>
        <v>55.383640822790518</v>
      </c>
    </row>
    <row r="1563" spans="1:20" x14ac:dyDescent="0.25">
      <c r="A1563" s="57">
        <f t="shared" si="438"/>
        <v>1996.4733758232021</v>
      </c>
      <c r="B1563" s="12">
        <f t="shared" si="455"/>
        <v>317.74860651362593</v>
      </c>
      <c r="C1563" s="57" t="str">
        <f t="shared" si="439"/>
        <v>-62.5105602688884-582.116652845172i</v>
      </c>
      <c r="D1563" s="57" t="str">
        <f t="shared" si="440"/>
        <v>3.89999611374558-100.180535804225i</v>
      </c>
      <c r="E1563" s="57" t="str">
        <f t="shared" si="441"/>
        <v>162.220825078796-0.851664315329433i</v>
      </c>
      <c r="F1563" s="57" t="str">
        <f t="shared" si="442"/>
        <v>3.83983758299163-208.91319297157i</v>
      </c>
      <c r="G1563" s="57" t="str">
        <f t="shared" si="443"/>
        <v>0.999999412254599-0.000766645325723581i</v>
      </c>
      <c r="H1563" s="57" t="str">
        <f t="shared" si="444"/>
        <v>165.208983916495+22.7407891264691i</v>
      </c>
      <c r="I1563" s="57" t="str">
        <f t="shared" si="445"/>
        <v>15.1919484328872-97.1200449047137i</v>
      </c>
      <c r="K1563" s="57" t="str">
        <f t="shared" si="446"/>
        <v>0.0712846349264789-0.0100917381040256i</v>
      </c>
      <c r="L1563" s="57" t="str">
        <f t="shared" si="447"/>
        <v>0.000125-1.57907696540072i</v>
      </c>
      <c r="M1563" s="57" t="str">
        <f t="shared" si="448"/>
        <v>0.0015-0.761220689095908i</v>
      </c>
      <c r="N1563" s="57">
        <f t="shared" si="449"/>
        <v>83.870784030939504</v>
      </c>
      <c r="O1563" s="57">
        <f t="shared" si="450"/>
        <v>55.349994692672155</v>
      </c>
      <c r="P1563" s="371">
        <f t="shared" si="451"/>
        <v>55.349994692672155</v>
      </c>
      <c r="Q1563" s="371">
        <f t="shared" si="452"/>
        <v>-96.129215969060496</v>
      </c>
      <c r="R1563" s="12">
        <f t="shared" si="453"/>
        <v>83.870784030939504</v>
      </c>
      <c r="S1563" s="57">
        <f t="shared" si="454"/>
        <v>0.31774860651362591</v>
      </c>
      <c r="T1563" s="12">
        <f t="shared" si="437"/>
        <v>55.349994692672155</v>
      </c>
    </row>
    <row r="1564" spans="1:20" x14ac:dyDescent="0.25">
      <c r="A1564" s="57">
        <f t="shared" si="438"/>
        <v>2004.0599746513303</v>
      </c>
      <c r="B1564" s="12">
        <f t="shared" si="455"/>
        <v>318.9560512183777</v>
      </c>
      <c r="C1564" s="57" t="str">
        <f t="shared" si="439"/>
        <v>-62.4993718037924-579.84094697537i</v>
      </c>
      <c r="D1564" s="57" t="str">
        <f t="shared" si="440"/>
        <v>3.89999608415396-99.8013204304822i</v>
      </c>
      <c r="E1564" s="57" t="str">
        <f t="shared" si="441"/>
        <v>162.218979580552-0.854591598373535i</v>
      </c>
      <c r="F1564" s="57" t="str">
        <f t="shared" si="442"/>
        <v>3.839837565807-208.122350455179i</v>
      </c>
      <c r="G1564" s="57" t="str">
        <f t="shared" si="443"/>
        <v>0.99999940777925-0.000769558574517285i</v>
      </c>
      <c r="H1564" s="57" t="str">
        <f t="shared" si="444"/>
        <v>165.210576547272+22.827291216329i</v>
      </c>
      <c r="I1564" s="57" t="str">
        <f t="shared" si="445"/>
        <v>15.1920182479357-96.7514617619122i</v>
      </c>
      <c r="K1564" s="57" t="str">
        <f t="shared" si="446"/>
        <v>0.0712738716905175-0.0101285421714787i</v>
      </c>
      <c r="L1564" s="57" t="str">
        <f t="shared" si="447"/>
        <v>0.000125-1.57309918848448i</v>
      </c>
      <c r="M1564" s="57" t="str">
        <f t="shared" si="448"/>
        <v>0.0015-0.758339000892515i</v>
      </c>
      <c r="N1564" s="57">
        <f t="shared" si="449"/>
        <v>83.848005690073023</v>
      </c>
      <c r="O1564" s="57">
        <f t="shared" si="450"/>
        <v>55.316343350595474</v>
      </c>
      <c r="P1564" s="371">
        <f t="shared" si="451"/>
        <v>55.316343350595474</v>
      </c>
      <c r="Q1564" s="371">
        <f t="shared" si="452"/>
        <v>-96.151994309926977</v>
      </c>
      <c r="R1564" s="12">
        <f t="shared" si="453"/>
        <v>83.848005690073023</v>
      </c>
      <c r="S1564" s="57">
        <f t="shared" si="454"/>
        <v>0.31895605121837767</v>
      </c>
      <c r="T1564" s="12">
        <f t="shared" si="437"/>
        <v>55.316343350595474</v>
      </c>
    </row>
    <row r="1565" spans="1:20" x14ac:dyDescent="0.25">
      <c r="A1565" s="57">
        <f t="shared" si="438"/>
        <v>2011.6754025550053</v>
      </c>
      <c r="B1565" s="12">
        <f t="shared" si="455"/>
        <v>320.16808421300755</v>
      </c>
      <c r="C1565" s="57" t="str">
        <f t="shared" si="439"/>
        <v>-62.4881021625293-577.573608117912i</v>
      </c>
      <c r="D1565" s="57" t="str">
        <f t="shared" si="440"/>
        <v>3.89999605433701-99.4235407322386i</v>
      </c>
      <c r="E1565" s="57" t="str">
        <f t="shared" si="441"/>
        <v>162.217120750791-0.857526580946097i</v>
      </c>
      <c r="F1565" s="57" t="str">
        <f t="shared" si="442"/>
        <v>3.83983754849152-207.334501848671i</v>
      </c>
      <c r="G1565" s="57" t="str">
        <f t="shared" si="443"/>
        <v>0.999999403269823-0.000772482893616993i</v>
      </c>
      <c r="H1565" s="57" t="str">
        <f t="shared" si="444"/>
        <v>165.212181325468+22.9141230113793i</v>
      </c>
      <c r="I1565" s="57" t="str">
        <f t="shared" si="445"/>
        <v>15.1920885951885-96.3842704191632i</v>
      </c>
      <c r="K1565" s="57" t="str">
        <f t="shared" si="446"/>
        <v>0.0712630298178924-0.0101654688978092i</v>
      </c>
      <c r="L1565" s="57" t="str">
        <f t="shared" si="447"/>
        <v>0.000125-1.56714404112819i</v>
      </c>
      <c r="M1565" s="57" t="str">
        <f t="shared" si="448"/>
        <v>0.0015-0.755468221650249i</v>
      </c>
      <c r="N1565" s="57">
        <f t="shared" si="449"/>
        <v>83.825146545102854</v>
      </c>
      <c r="O1565" s="57">
        <f t="shared" si="450"/>
        <v>55.282686758899303</v>
      </c>
      <c r="P1565" s="371">
        <f t="shared" si="451"/>
        <v>55.282686758899303</v>
      </c>
      <c r="Q1565" s="371">
        <f t="shared" si="452"/>
        <v>-96.174853454897146</v>
      </c>
      <c r="R1565" s="12">
        <f t="shared" si="453"/>
        <v>83.825146545102854</v>
      </c>
      <c r="S1565" s="57">
        <f t="shared" si="454"/>
        <v>0.32016808421300752</v>
      </c>
      <c r="T1565" s="12">
        <f t="shared" si="437"/>
        <v>55.282686758899303</v>
      </c>
    </row>
    <row r="1566" spans="1:20" x14ac:dyDescent="0.25">
      <c r="A1566" s="57">
        <f t="shared" si="438"/>
        <v>2019.3197690847144</v>
      </c>
      <c r="B1566" s="12">
        <f t="shared" si="455"/>
        <v>321.38472293301697</v>
      </c>
      <c r="C1566" s="57" t="str">
        <f t="shared" si="439"/>
        <v>-62.4767507862222-575.31460393768i</v>
      </c>
      <c r="D1566" s="57" t="str">
        <f t="shared" si="440"/>
        <v>3.89999602429304-99.0471912750075i</v>
      </c>
      <c r="E1566" s="57" t="str">
        <f t="shared" si="441"/>
        <v>162.215248498628-0.860469255210896i</v>
      </c>
      <c r="F1566" s="57" t="str">
        <f t="shared" si="442"/>
        <v>3.83983753104421-206.54963581858i</v>
      </c>
      <c r="G1566" s="57" t="str">
        <f t="shared" si="443"/>
        <v>0.99999939872606-0.000775418325089418i</v>
      </c>
      <c r="H1566" s="57" t="str">
        <f t="shared" si="444"/>
        <v>165.21379834389+23.0012857759239i</v>
      </c>
      <c r="I1566" s="57" t="str">
        <f t="shared" si="445"/>
        <v>15.1921594787075-96.0184655942701i</v>
      </c>
      <c r="K1566" s="57" t="str">
        <f t="shared" si="446"/>
        <v>0.0712521087590198-0.0102025185612637i</v>
      </c>
      <c r="L1566" s="57" t="str">
        <f t="shared" si="447"/>
        <v>0.000125-1.56121143766507i</v>
      </c>
      <c r="M1566" s="57" t="str">
        <f t="shared" si="448"/>
        <v>0.0015-0.752608310071975i</v>
      </c>
      <c r="N1566" s="57">
        <f t="shared" si="449"/>
        <v>83.802206352690803</v>
      </c>
      <c r="O1566" s="57">
        <f t="shared" si="450"/>
        <v>55.249024879665839</v>
      </c>
      <c r="P1566" s="371">
        <f t="shared" si="451"/>
        <v>55.249024879665839</v>
      </c>
      <c r="Q1566" s="371">
        <f t="shared" si="452"/>
        <v>-96.197793647309197</v>
      </c>
      <c r="R1566" s="12">
        <f t="shared" si="453"/>
        <v>83.802206352690803</v>
      </c>
      <c r="S1566" s="57">
        <f t="shared" si="454"/>
        <v>0.32138472293301695</v>
      </c>
      <c r="T1566" s="12">
        <f t="shared" si="437"/>
        <v>55.249024879665839</v>
      </c>
    </row>
    <row r="1567" spans="1:20" x14ac:dyDescent="0.25">
      <c r="A1567" s="57">
        <f t="shared" si="438"/>
        <v>2026.9931842072365</v>
      </c>
      <c r="B1567" s="12">
        <f t="shared" si="455"/>
        <v>322.60598488016245</v>
      </c>
      <c r="C1567" s="57" t="str">
        <f t="shared" si="439"/>
        <v>-62.4653171125871-573.063902222388i</v>
      </c>
      <c r="D1567" s="57" t="str">
        <f t="shared" si="440"/>
        <v>3.89999599402027-98.6722666448743i</v>
      </c>
      <c r="E1567" s="57" t="str">
        <f t="shared" si="441"/>
        <v>162.21336273264-0.863419612915366i</v>
      </c>
      <c r="F1567" s="57" t="str">
        <f t="shared" si="442"/>
        <v>3.83983751346403-205.767741074343i</v>
      </c>
      <c r="G1567" s="57" t="str">
        <f t="shared" si="443"/>
        <v>0.999999394147698-0.00077836491116112i</v>
      </c>
      <c r="H1567" s="57" t="str">
        <f t="shared" si="444"/>
        <v>165.215427696061+23.0887807792018i</v>
      </c>
      <c r="I1567" s="57" t="str">
        <f t="shared" si="445"/>
        <v>15.1922309025852-95.6540420249834i</v>
      </c>
      <c r="K1567" s="57" t="str">
        <f t="shared" si="446"/>
        <v>0.0712411079608465-0.0102396914391608i</v>
      </c>
      <c r="L1567" s="57" t="str">
        <f t="shared" si="447"/>
        <v>0.000125-1.55530129275261i</v>
      </c>
      <c r="M1567" s="57" t="str">
        <f t="shared" si="448"/>
        <v>0.0015-0.74975922501691i</v>
      </c>
      <c r="N1567" s="57">
        <f t="shared" si="449"/>
        <v>83.779184869264185</v>
      </c>
      <c r="O1567" s="57">
        <f t="shared" si="450"/>
        <v>55.215357674718398</v>
      </c>
      <c r="P1567" s="371">
        <f t="shared" si="451"/>
        <v>55.215357674718398</v>
      </c>
      <c r="Q1567" s="371">
        <f t="shared" si="452"/>
        <v>-96.220815130735815</v>
      </c>
      <c r="R1567" s="12">
        <f t="shared" si="453"/>
        <v>83.779184869264185</v>
      </c>
      <c r="S1567" s="57">
        <f t="shared" si="454"/>
        <v>0.32260598488016246</v>
      </c>
      <c r="T1567" s="12">
        <f t="shared" si="437"/>
        <v>55.215357674718398</v>
      </c>
    </row>
    <row r="1568" spans="1:20" x14ac:dyDescent="0.25">
      <c r="A1568" s="57">
        <f t="shared" si="438"/>
        <v>2034.695758307224</v>
      </c>
      <c r="B1568" s="12">
        <f t="shared" si="455"/>
        <v>323.83188762270709</v>
      </c>
      <c r="C1568" s="57" t="str">
        <f t="shared" si="439"/>
        <v>-62.4538005759357-570.821470882215i</v>
      </c>
      <c r="D1568" s="57" t="str">
        <f t="shared" si="440"/>
        <v>3.89999596351703-98.2987614484236i</v>
      </c>
      <c r="E1568" s="57" t="str">
        <f t="shared" si="441"/>
        <v>162.211463360867-0.866377645386183i</v>
      </c>
      <c r="F1568" s="57" t="str">
        <f t="shared" si="442"/>
        <v>3.83983749575-204.988806368143i</v>
      </c>
      <c r="G1568" s="57" t="str">
        <f t="shared" si="443"/>
        <v>0.999999389534475-0.000781322694219114i</v>
      </c>
      <c r="H1568" s="57" t="str">
        <f t="shared" si="444"/>
        <v>165.217069476214+23.1766092954074i</v>
      </c>
      <c r="I1568" s="57" t="str">
        <f t="shared" si="445"/>
        <v>15.1923028709455-95.2909944689202i</v>
      </c>
      <c r="K1568" s="57" t="str">
        <f t="shared" si="446"/>
        <v>0.0712300268668376-0.0102769878078691i</v>
      </c>
      <c r="L1568" s="57" t="str">
        <f t="shared" si="447"/>
        <v>0.000125-1.54941352137139i</v>
      </c>
      <c r="M1568" s="57" t="str">
        <f t="shared" si="448"/>
        <v>0.0015-0.746920925500011i</v>
      </c>
      <c r="N1568" s="57">
        <f t="shared" si="449"/>
        <v>83.756081851021193</v>
      </c>
      <c r="O1568" s="57">
        <f t="shared" si="450"/>
        <v>55.181685105620993</v>
      </c>
      <c r="P1568" s="371">
        <f t="shared" si="451"/>
        <v>55.181685105620993</v>
      </c>
      <c r="Q1568" s="371">
        <f t="shared" si="452"/>
        <v>-96.243918148978807</v>
      </c>
      <c r="R1568" s="12">
        <f t="shared" si="453"/>
        <v>83.756081851021193</v>
      </c>
      <c r="S1568" s="57">
        <f t="shared" si="454"/>
        <v>0.32383188762270709</v>
      </c>
      <c r="T1568" s="12">
        <f t="shared" si="437"/>
        <v>55.181685105620993</v>
      </c>
    </row>
    <row r="1569" spans="1:20" x14ac:dyDescent="0.25">
      <c r="A1569" s="57">
        <f t="shared" si="438"/>
        <v>2042.4276021887915</v>
      </c>
      <c r="B1569" s="12">
        <f t="shared" si="455"/>
        <v>325.06244879567339</v>
      </c>
      <c r="C1569" s="57" t="str">
        <f t="shared" si="439"/>
        <v>-62.4422006071478-568.587277949286i</v>
      </c>
      <c r="D1569" s="57" t="str">
        <f t="shared" si="440"/>
        <v>3.89999593278149-97.9266703126567i</v>
      </c>
      <c r="E1569" s="57" t="str">
        <f t="shared" si="441"/>
        <v>162.209550290799-0.869343343523178i</v>
      </c>
      <c r="F1569" s="57" t="str">
        <f t="shared" si="442"/>
        <v>3.83983747790108-204.212820494741i</v>
      </c>
      <c r="G1569" s="57" t="str">
        <f t="shared" si="443"/>
        <v>0.999999384886125-0.000784291716811482i</v>
      </c>
      <c r="H1569" s="57" t="str">
        <f t="shared" si="444"/>
        <v>165.218723779309+23.2647726037116i</v>
      </c>
      <c r="I1569" s="57" t="str">
        <f t="shared" si="445"/>
        <v>15.1923753879442-94.9293177034932i</v>
      </c>
      <c r="K1569" s="57" t="str">
        <f t="shared" si="446"/>
        <v>0.0712188649169571-0.0103144079427831i</v>
      </c>
      <c r="L1569" s="57" t="str">
        <f t="shared" si="447"/>
        <v>0.000125-1.54354803882386i</v>
      </c>
      <c r="M1569" s="57" t="str">
        <f t="shared" si="448"/>
        <v>0.0015-0.744093370691385i</v>
      </c>
      <c r="N1569" s="57">
        <f t="shared" si="449"/>
        <v>83.732897053937677</v>
      </c>
      <c r="O1569" s="57">
        <f t="shared" si="450"/>
        <v>55.148007133675421</v>
      </c>
      <c r="P1569" s="371">
        <f t="shared" si="451"/>
        <v>55.148007133675421</v>
      </c>
      <c r="Q1569" s="371">
        <f t="shared" si="452"/>
        <v>-96.267102946062323</v>
      </c>
      <c r="R1569" s="12">
        <f t="shared" si="453"/>
        <v>83.732897053937677</v>
      </c>
      <c r="S1569" s="57">
        <f t="shared" si="454"/>
        <v>0.32506244879567336</v>
      </c>
      <c r="T1569" s="12">
        <f t="shared" si="437"/>
        <v>55.148007133675421</v>
      </c>
    </row>
    <row r="1570" spans="1:20" x14ac:dyDescent="0.25">
      <c r="A1570" s="57">
        <f t="shared" si="438"/>
        <v>2050.1888270771092</v>
      </c>
      <c r="B1570" s="12">
        <f t="shared" si="455"/>
        <v>326.29768610109699</v>
      </c>
      <c r="C1570" s="57" t="str">
        <f t="shared" si="439"/>
        <v>-62.4305166336623-566.361291577314i</v>
      </c>
      <c r="D1570" s="57" t="str">
        <f t="shared" si="440"/>
        <v>3.89999590181194-97.5559878849182i</v>
      </c>
      <c r="E1570" s="57" t="str">
        <f t="shared" si="441"/>
        <v>162.20762342939-0.872316697794118i</v>
      </c>
      <c r="F1570" s="57" t="str">
        <f t="shared" si="442"/>
        <v>3.83983745991624-203.439772291321i</v>
      </c>
      <c r="G1570" s="57" t="str">
        <f t="shared" si="443"/>
        <v>0.99999938020238-0.000787272021647982i</v>
      </c>
      <c r="H1570" s="57" t="str">
        <f t="shared" si="444"/>
        <v>165.220390701036+23.3532719882811i</v>
      </c>
      <c r="I1570" s="57" t="str">
        <f t="shared" si="445"/>
        <v>15.1924484577686-94.5690065258362i</v>
      </c>
      <c r="K1570" s="57" t="str">
        <f t="shared" si="446"/>
        <v>0.0712076215476518-0.010351952118299i</v>
      </c>
      <c r="L1570" s="57" t="str">
        <f t="shared" si="447"/>
        <v>0.000125-1.53770476073308i</v>
      </c>
      <c r="M1570" s="57" t="str">
        <f t="shared" si="448"/>
        <v>0.0015-0.741276519915701i</v>
      </c>
      <c r="N1570" s="57">
        <f t="shared" si="449"/>
        <v>83.709630233773922</v>
      </c>
      <c r="O1570" s="57">
        <f t="shared" si="450"/>
        <v>55.114323719920819</v>
      </c>
      <c r="P1570" s="371">
        <f t="shared" si="451"/>
        <v>55.114323719920819</v>
      </c>
      <c r="Q1570" s="371">
        <f t="shared" si="452"/>
        <v>-96.290369766226078</v>
      </c>
      <c r="R1570" s="12">
        <f t="shared" si="453"/>
        <v>83.709630233773922</v>
      </c>
      <c r="S1570" s="57">
        <f t="shared" si="454"/>
        <v>0.326297686101097</v>
      </c>
      <c r="T1570" s="12">
        <f t="shared" si="437"/>
        <v>55.114323719920819</v>
      </c>
    </row>
    <row r="1571" spans="1:20" x14ac:dyDescent="0.25">
      <c r="A1571" s="57">
        <f t="shared" si="438"/>
        <v>2057.9795446200023</v>
      </c>
      <c r="B1571" s="12">
        <f t="shared" si="455"/>
        <v>327.53761730828114</v>
      </c>
      <c r="C1571" s="57" t="str">
        <f t="shared" si="439"/>
        <v>-62.4187480794682-564.143480041143i</v>
      </c>
      <c r="D1571" s="57" t="str">
        <f t="shared" si="440"/>
        <v>3.89999587060657-97.186708832817i</v>
      </c>
      <c r="E1571" s="57" t="str">
        <f t="shared" si="441"/>
        <v>162.205682683043-0.875297698229951i</v>
      </c>
      <c r="F1571" s="57" t="str">
        <f t="shared" si="442"/>
        <v>3.83983744179448-202.669650637326i</v>
      </c>
      <c r="G1571" s="57" t="str">
        <f t="shared" si="443"/>
        <v>0.999999375482971-0.000790263651600665i</v>
      </c>
      <c r="H1571" s="57" t="str">
        <f t="shared" si="444"/>
        <v>165.222070337814+23.4421087382998i</v>
      </c>
      <c r="I1571" s="57" t="str">
        <f t="shared" si="445"/>
        <v>15.1925220846381-94.2100557527248i</v>
      </c>
      <c r="K1571" s="57" t="str">
        <f t="shared" si="446"/>
        <v>0.0711962961918381-0.0103896206077917i</v>
      </c>
      <c r="L1571" s="57" t="str">
        <f t="shared" si="447"/>
        <v>0.000125-1.53188360304152i</v>
      </c>
      <c r="M1571" s="57" t="str">
        <f t="shared" si="448"/>
        <v>0.0015-0.738470332651627i</v>
      </c>
      <c r="N1571" s="57">
        <f t="shared" si="449"/>
        <v>83.686281146080375</v>
      </c>
      <c r="O1571" s="57">
        <f t="shared" si="450"/>
        <v>55.080634825131689</v>
      </c>
      <c r="P1571" s="371">
        <f t="shared" si="451"/>
        <v>55.080634825131689</v>
      </c>
      <c r="Q1571" s="371">
        <f t="shared" si="452"/>
        <v>-96.313718853919625</v>
      </c>
      <c r="R1571" s="12">
        <f t="shared" si="453"/>
        <v>83.686281146080375</v>
      </c>
      <c r="S1571" s="57">
        <f t="shared" si="454"/>
        <v>0.32753761730828113</v>
      </c>
      <c r="T1571" s="12">
        <f t="shared" si="437"/>
        <v>55.080634825131689</v>
      </c>
    </row>
    <row r="1572" spans="1:20" x14ac:dyDescent="0.25">
      <c r="A1572" s="57">
        <f t="shared" si="438"/>
        <v>2065.7998668895584</v>
      </c>
      <c r="B1572" s="12">
        <f t="shared" si="455"/>
        <v>328.78226025405263</v>
      </c>
      <c r="C1572" s="57" t="str">
        <f t="shared" si="439"/>
        <v>-62.4068943650865-561.933811736327i</v>
      </c>
      <c r="D1572" s="57" t="str">
        <f t="shared" si="440"/>
        <v>3.89999583916358-96.8188278441495i</v>
      </c>
      <c r="E1572" s="57" t="str">
        <f t="shared" si="441"/>
        <v>162.203727957616-0.878286334418226i</v>
      </c>
      <c r="F1572" s="57" t="str">
        <f t="shared" si="442"/>
        <v>3.8398374235347-201.902444454295i</v>
      </c>
      <c r="G1572" s="57" t="str">
        <f t="shared" si="443"/>
        <v>0.999999370727627-0.000793266649704489i</v>
      </c>
      <c r="H1572" s="57" t="str">
        <f t="shared" si="444"/>
        <v>165.223762786802+23.5312841479893i</v>
      </c>
      <c r="I1572" s="57" t="str">
        <f t="shared" si="445"/>
        <v>15.1925962728045-93.8524602205024i</v>
      </c>
      <c r="K1572" s="57" t="str">
        <f t="shared" si="446"/>
        <v>0.0711848882788836-0.0104274136835901i</v>
      </c>
      <c r="L1572" s="57" t="str">
        <f t="shared" si="447"/>
        <v>0.000125-1.52608448200988i</v>
      </c>
      <c r="M1572" s="57" t="str">
        <f t="shared" si="448"/>
        <v>0.0015-0.735674768531207i</v>
      </c>
      <c r="N1572" s="57">
        <f t="shared" si="449"/>
        <v>83.66284954620491</v>
      </c>
      <c r="O1572" s="57">
        <f t="shared" si="450"/>
        <v>55.046940409816436</v>
      </c>
      <c r="P1572" s="371">
        <f t="shared" si="451"/>
        <v>55.046940409816436</v>
      </c>
      <c r="Q1572" s="371">
        <f t="shared" si="452"/>
        <v>-96.33715045379509</v>
      </c>
      <c r="R1572" s="12">
        <f t="shared" si="453"/>
        <v>83.66284954620491</v>
      </c>
      <c r="S1572" s="57">
        <f t="shared" si="454"/>
        <v>0.32878226025405261</v>
      </c>
      <c r="T1572" s="12">
        <f t="shared" si="437"/>
        <v>55.046940409816436</v>
      </c>
    </row>
    <row r="1573" spans="1:20" x14ac:dyDescent="0.25">
      <c r="A1573" s="57">
        <f t="shared" si="438"/>
        <v>2073.6499063837387</v>
      </c>
      <c r="B1573" s="12">
        <f t="shared" si="455"/>
        <v>330.03163284301803</v>
      </c>
      <c r="C1573" s="57" t="str">
        <f t="shared" si="439"/>
        <v>-62.3949549075502-559.732255178686i</v>
      </c>
      <c r="D1573" s="57" t="str">
        <f t="shared" si="440"/>
        <v>3.89999580748117-96.4523396268247i</v>
      </c>
      <c r="E1573" s="57" t="str">
        <f t="shared" si="441"/>
        <v>162.201759158414-0.881282595497979i</v>
      </c>
      <c r="F1573" s="57" t="str">
        <f t="shared" si="442"/>
        <v>3.83983740513591-201.138142705712i</v>
      </c>
      <c r="G1573" s="57" t="str">
        <f t="shared" si="443"/>
        <v>0.999999365936073-0.00079628105915794i</v>
      </c>
      <c r="H1573" s="57" t="str">
        <f t="shared" si="444"/>
        <v>165.22546814591+23.6207995166286i</v>
      </c>
      <c r="I1573" s="57" t="str">
        <f t="shared" si="445"/>
        <v>15.1926710265517-93.4962147850137i</v>
      </c>
      <c r="K1573" s="57" t="str">
        <f t="shared" si="446"/>
        <v>0.0711733972345894-0.0104653316169516i</v>
      </c>
      <c r="L1573" s="57" t="str">
        <f t="shared" si="447"/>
        <v>0.000125-1.52030731421586i</v>
      </c>
      <c r="M1573" s="57" t="str">
        <f t="shared" si="448"/>
        <v>0.0015-0.732889787339318i</v>
      </c>
      <c r="N1573" s="57">
        <f t="shared" si="449"/>
        <v>83.639335189299899</v>
      </c>
      <c r="O1573" s="57">
        <f t="shared" si="450"/>
        <v>55.013240434215483</v>
      </c>
      <c r="P1573" s="371">
        <f t="shared" si="451"/>
        <v>55.013240434215483</v>
      </c>
      <c r="Q1573" s="371">
        <f t="shared" si="452"/>
        <v>-96.360664810700101</v>
      </c>
      <c r="R1573" s="12">
        <f t="shared" si="453"/>
        <v>83.639335189299899</v>
      </c>
      <c r="S1573" s="57">
        <f t="shared" si="454"/>
        <v>0.33003163284301801</v>
      </c>
      <c r="T1573" s="12">
        <f t="shared" si="437"/>
        <v>55.013240434215483</v>
      </c>
    </row>
    <row r="1574" spans="1:20" x14ac:dyDescent="0.25">
      <c r="A1574" s="57">
        <f t="shared" si="438"/>
        <v>2081.5297760279968</v>
      </c>
      <c r="B1574" s="12">
        <f t="shared" si="455"/>
        <v>331.28575304782152</v>
      </c>
      <c r="C1574" s="57" t="str">
        <f t="shared" si="439"/>
        <v>-62.382929120407-557.538779003931i</v>
      </c>
      <c r="D1574" s="57" t="str">
        <f t="shared" si="440"/>
        <v>3.89999577555751-96.0872389087863i</v>
      </c>
      <c r="E1574" s="57" t="str">
        <f t="shared" si="441"/>
        <v>162.199776190195-0.884286470154466i</v>
      </c>
      <c r="F1574" s="57" t="str">
        <f t="shared" si="442"/>
        <v>3.83983738659701-200.376734396837i</v>
      </c>
      <c r="G1574" s="57" t="str">
        <f t="shared" si="443"/>
        <v>0.999999361108034-0.000799306923323653i</v>
      </c>
      <c r="H1574" s="57" t="str">
        <f t="shared" si="444"/>
        <v>165.22718651379+23.710656148577i</v>
      </c>
      <c r="I1574" s="57" t="str">
        <f t="shared" si="445"/>
        <v>15.1927463501968-93.1413143215173i</v>
      </c>
      <c r="K1574" s="57" t="str">
        <f t="shared" si="446"/>
        <v>0.0711618224811785-0.0105033746780391i</v>
      </c>
      <c r="L1574" s="57" t="str">
        <f t="shared" si="447"/>
        <v>0.000125-1.51455201655296i</v>
      </c>
      <c r="M1574" s="57" t="str">
        <f t="shared" si="448"/>
        <v>0.0015-0.730115349013069i</v>
      </c>
      <c r="N1574" s="57">
        <f t="shared" si="449"/>
        <v>83.615737830327973</v>
      </c>
      <c r="O1574" s="57">
        <f t="shared" si="450"/>
        <v>54.979534858300468</v>
      </c>
      <c r="P1574" s="371">
        <f t="shared" si="451"/>
        <v>54.979534858300468</v>
      </c>
      <c r="Q1574" s="371">
        <f t="shared" si="452"/>
        <v>-96.384262169672027</v>
      </c>
      <c r="R1574" s="12">
        <f t="shared" si="453"/>
        <v>83.615737830327973</v>
      </c>
      <c r="S1574" s="57">
        <f t="shared" si="454"/>
        <v>0.33128575304782154</v>
      </c>
      <c r="T1574" s="12">
        <f t="shared" si="437"/>
        <v>54.979534858300468</v>
      </c>
    </row>
    <row r="1575" spans="1:20" x14ac:dyDescent="0.25">
      <c r="A1575" s="57">
        <f t="shared" si="438"/>
        <v>2089.4395891769036</v>
      </c>
      <c r="B1575" s="12">
        <f t="shared" si="455"/>
        <v>332.54463890940326</v>
      </c>
      <c r="C1575" s="57" t="str">
        <f t="shared" si="439"/>
        <v>-62.3708164136898-555.353351967183i</v>
      </c>
      <c r="D1575" s="57" t="str">
        <f t="shared" si="440"/>
        <v>3.8999957433908-95.7235204379382i</v>
      </c>
      <c r="E1575" s="57" t="str">
        <f t="shared" si="441"/>
        <v>162.197778957159-0.887297946612996i</v>
      </c>
      <c r="F1575" s="57" t="str">
        <f t="shared" si="442"/>
        <v>3.83983736791697-199.618208574559i</v>
      </c>
      <c r="G1575" s="57" t="str">
        <f t="shared" si="443"/>
        <v>0.999999356243233-0.000802344285729035i</v>
      </c>
      <c r="H1575" s="57" t="str">
        <f t="shared" si="444"/>
        <v>165.228917989858+23.800855353293i</v>
      </c>
      <c r="I1575" s="57" t="str">
        <f t="shared" si="445"/>
        <v>15.1928222480899-92.787753724626i</v>
      </c>
      <c r="K1575" s="57" t="str">
        <f t="shared" si="446"/>
        <v>0.071150163437275-0.0105415431358943i</v>
      </c>
      <c r="L1575" s="57" t="str">
        <f t="shared" si="447"/>
        <v>0.000125-1.50881850622929i</v>
      </c>
      <c r="M1575" s="57" t="str">
        <f t="shared" si="448"/>
        <v>0.0015-0.727351413641233i</v>
      </c>
      <c r="N1575" s="57">
        <f t="shared" si="449"/>
        <v>83.592057224069933</v>
      </c>
      <c r="O1575" s="57">
        <f t="shared" si="450"/>
        <v>54.945823641771696</v>
      </c>
      <c r="P1575" s="371">
        <f t="shared" si="451"/>
        <v>54.945823641771696</v>
      </c>
      <c r="Q1575" s="371">
        <f t="shared" si="452"/>
        <v>-96.407942775930067</v>
      </c>
      <c r="R1575" s="12">
        <f t="shared" si="453"/>
        <v>83.592057224069933</v>
      </c>
      <c r="S1575" s="57">
        <f t="shared" si="454"/>
        <v>0.33254463890940328</v>
      </c>
      <c r="T1575" s="12">
        <f t="shared" si="437"/>
        <v>54.945823641771696</v>
      </c>
    </row>
    <row r="1576" spans="1:20" x14ac:dyDescent="0.25">
      <c r="A1576" s="57">
        <f t="shared" si="438"/>
        <v>2097.3794596157759</v>
      </c>
      <c r="B1576" s="12">
        <f t="shared" si="455"/>
        <v>333.80830853725899</v>
      </c>
      <c r="C1576" s="57" t="str">
        <f t="shared" si="439"/>
        <v>-62.3586161939138-553.175942942608i</v>
      </c>
      <c r="D1576" s="57" t="str">
        <f t="shared" si="440"/>
        <v>3.89999571097913-95.3611789820671i</v>
      </c>
      <c r="E1576" s="57" t="str">
        <f t="shared" si="441"/>
        <v>162.195767362954-0.890317012633415i</v>
      </c>
      <c r="F1576" s="57" t="str">
        <f t="shared" si="442"/>
        <v>3.83983734909465-198.862554327227i</v>
      </c>
      <c r="G1576" s="57" t="str">
        <f t="shared" si="443"/>
        <v>0.999999351341389-0.000805393190066891i</v>
      </c>
      <c r="H1576" s="57" t="str">
        <f t="shared" si="444"/>
        <v>165.230662674286+23.8913984453568i</v>
      </c>
      <c r="I1576" s="57" t="str">
        <f t="shared" si="445"/>
        <v>15.1928987246142-92.4355279082208i</v>
      </c>
      <c r="K1576" s="57" t="str">
        <f t="shared" si="446"/>
        <v>0.0711384195178922-0.0105798372584134i</v>
      </c>
      <c r="L1576" s="57" t="str">
        <f t="shared" si="447"/>
        <v>0.000125-1.50310670076638i</v>
      </c>
      <c r="M1576" s="57" t="str">
        <f t="shared" si="448"/>
        <v>0.0015-0.72459794146367i</v>
      </c>
      <c r="N1576" s="57">
        <f t="shared" si="449"/>
        <v>83.568293125131333</v>
      </c>
      <c r="O1576" s="57">
        <f t="shared" si="450"/>
        <v>54.912106744057411</v>
      </c>
      <c r="P1576" s="371">
        <f t="shared" si="451"/>
        <v>54.912106744057411</v>
      </c>
      <c r="Q1576" s="371">
        <f t="shared" si="452"/>
        <v>-96.431706874868667</v>
      </c>
      <c r="R1576" s="12">
        <f t="shared" si="453"/>
        <v>83.568293125131333</v>
      </c>
      <c r="S1576" s="57">
        <f t="shared" si="454"/>
        <v>0.33380830853725901</v>
      </c>
      <c r="T1576" s="12">
        <f t="shared" si="437"/>
        <v>54.912106744057411</v>
      </c>
    </row>
    <row r="1577" spans="1:20" x14ac:dyDescent="0.25">
      <c r="A1577" s="57">
        <f t="shared" si="438"/>
        <v>2105.3495015623157</v>
      </c>
      <c r="B1577" s="12">
        <f t="shared" si="455"/>
        <v>335.07678010970056</v>
      </c>
      <c r="C1577" s="57" t="str">
        <f t="shared" si="439"/>
        <v>-62.3463278640573-551.006520922967i</v>
      </c>
      <c r="D1577" s="57" t="str">
        <f t="shared" si="440"/>
        <v>3.89999567832067-95.0002093287707i</v>
      </c>
      <c r="E1577" s="57" t="str">
        <f t="shared" si="441"/>
        <v>162.193741310668-0.893343655504207i</v>
      </c>
      <c r="F1577" s="57" t="str">
        <f t="shared" si="442"/>
        <v>3.83983733012903-198.109760784502i</v>
      </c>
      <c r="G1577" s="57" t="str">
        <f t="shared" si="443"/>
        <v>0.99999934640222-0.000808453680196053i</v>
      </c>
      <c r="H1577" s="57" t="str">
        <f t="shared" si="444"/>
        <v>165.232420668022+23.9822867444903i</v>
      </c>
      <c r="I1577" s="57" t="str">
        <f t="shared" si="445"/>
        <v>15.1929757841866-92.0846318053892i</v>
      </c>
      <c r="K1577" s="57" t="str">
        <f t="shared" si="446"/>
        <v>0.0711265901344129-0.0106182573123207i</v>
      </c>
      <c r="L1577" s="57" t="str">
        <f t="shared" si="447"/>
        <v>0.000125-1.49741651799799i</v>
      </c>
      <c r="M1577" s="57" t="str">
        <f t="shared" si="448"/>
        <v>0.0015-0.721854892870763i</v>
      </c>
      <c r="N1577" s="57">
        <f t="shared" si="449"/>
        <v>83.544445287949785</v>
      </c>
      <c r="O1577" s="57">
        <f t="shared" si="450"/>
        <v>54.87838412431168</v>
      </c>
      <c r="P1577" s="371">
        <f t="shared" si="451"/>
        <v>54.87838412431168</v>
      </c>
      <c r="Q1577" s="371">
        <f t="shared" si="452"/>
        <v>-96.455554712050215</v>
      </c>
      <c r="R1577" s="12">
        <f t="shared" si="453"/>
        <v>83.544445287949785</v>
      </c>
      <c r="S1577" s="57">
        <f t="shared" si="454"/>
        <v>0.33507678010970054</v>
      </c>
      <c r="T1577" s="12">
        <f t="shared" si="437"/>
        <v>54.87838412431168</v>
      </c>
    </row>
    <row r="1578" spans="1:20" x14ac:dyDescent="0.25">
      <c r="A1578" s="57">
        <f t="shared" si="438"/>
        <v>2113.3498296682524</v>
      </c>
      <c r="B1578" s="12">
        <f t="shared" si="455"/>
        <v>336.35007187411742</v>
      </c>
      <c r="C1578" s="57" t="str">
        <f t="shared" si="439"/>
        <v>-62.3339508235549-548.845055019225i</v>
      </c>
      <c r="D1578" s="57" t="str">
        <f t="shared" si="440"/>
        <v>3.89999564541356-94.640606285379i</v>
      </c>
      <c r="E1578" s="57" t="str">
        <f t="shared" si="441"/>
        <v>162.191700702833-0.896377862037351i</v>
      </c>
      <c r="F1578" s="57" t="str">
        <f t="shared" si="442"/>
        <v>3.83983731101901-197.359817117196i</v>
      </c>
      <c r="G1578" s="57" t="str">
        <f t="shared" si="443"/>
        <v>0.999999341425442-0.000811525800142012i</v>
      </c>
      <c r="H1578" s="57" t="str">
        <f t="shared" si="444"/>
        <v>165.23419207278+24.0735215755791i</v>
      </c>
      <c r="I1578" s="57" t="str">
        <f t="shared" si="445"/>
        <v>15.1930534312578-91.7350603683418i</v>
      </c>
      <c r="K1578" s="57" t="str">
        <f t="shared" si="446"/>
        <v>0.0711146746945767-0.0106568035631434i</v>
      </c>
      <c r="L1578" s="57" t="str">
        <f t="shared" si="447"/>
        <v>0.000125-1.49174787606892i</v>
      </c>
      <c r="M1578" s="57" t="str">
        <f t="shared" si="448"/>
        <v>0.0015-0.71912222840283i</v>
      </c>
      <c r="N1578" s="57">
        <f t="shared" si="449"/>
        <v>83.52051346680193</v>
      </c>
      <c r="O1578" s="57">
        <f t="shared" si="450"/>
        <v>54.844655741413234</v>
      </c>
      <c r="P1578" s="371">
        <f t="shared" si="451"/>
        <v>54.844655741413234</v>
      </c>
      <c r="Q1578" s="371">
        <f t="shared" si="452"/>
        <v>-96.47948653319807</v>
      </c>
      <c r="R1578" s="12">
        <f t="shared" si="453"/>
        <v>83.52051346680193</v>
      </c>
      <c r="S1578" s="57">
        <f t="shared" si="454"/>
        <v>0.33635007187411742</v>
      </c>
      <c r="T1578" s="12">
        <f t="shared" si="437"/>
        <v>54.844655741413234</v>
      </c>
    </row>
    <row r="1579" spans="1:20" x14ac:dyDescent="0.25">
      <c r="A1579" s="57">
        <f t="shared" si="438"/>
        <v>2121.3805590209918</v>
      </c>
      <c r="B1579" s="12">
        <f t="shared" si="455"/>
        <v>337.62820214723905</v>
      </c>
      <c r="C1579" s="57" t="str">
        <f t="shared" si="439"/>
        <v>-62.3214844682728-546.69151446011i</v>
      </c>
      <c r="D1579" s="57" t="str">
        <f t="shared" si="440"/>
        <v>3.89999561225585-94.2823646788811i</v>
      </c>
      <c r="E1579" s="57" t="str">
        <f t="shared" si="441"/>
        <v>162.189645441418-0.899419618561019i</v>
      </c>
      <c r="F1579" s="57" t="str">
        <f t="shared" si="442"/>
        <v>3.83983729176347-196.612712537117i</v>
      </c>
      <c r="G1579" s="57" t="str">
        <f t="shared" si="443"/>
        <v>0.999999336410769-0.000814609594097548i</v>
      </c>
      <c r="H1579" s="57" t="str">
        <f t="shared" si="444"/>
        <v>165.23597699106+24.1651042686935i</v>
      </c>
      <c r="I1579" s="57" t="str">
        <f t="shared" si="445"/>
        <v>15.1931316703124-91.3868085683476i</v>
      </c>
      <c r="K1579" s="57" t="str">
        <f t="shared" si="446"/>
        <v>0.0711026726024612-0.0106954762751844i</v>
      </c>
      <c r="L1579" s="57" t="str">
        <f t="shared" si="447"/>
        <v>0.000125-1.48610069343387i</v>
      </c>
      <c r="M1579" s="57" t="str">
        <f t="shared" si="448"/>
        <v>0.0015-0.716399908749583i</v>
      </c>
      <c r="N1579" s="57">
        <f t="shared" si="449"/>
        <v>83.496497415811476</v>
      </c>
      <c r="O1579" s="57">
        <f t="shared" si="450"/>
        <v>54.810921553963325</v>
      </c>
      <c r="P1579" s="371">
        <f t="shared" si="451"/>
        <v>54.810921553963325</v>
      </c>
      <c r="Q1579" s="371">
        <f t="shared" si="452"/>
        <v>-96.503502584188524</v>
      </c>
      <c r="R1579" s="12">
        <f t="shared" si="453"/>
        <v>83.496497415811476</v>
      </c>
      <c r="S1579" s="57">
        <f t="shared" si="454"/>
        <v>0.33762820214723904</v>
      </c>
      <c r="T1579" s="12">
        <f t="shared" si="437"/>
        <v>54.810921553963325</v>
      </c>
    </row>
    <row r="1580" spans="1:20" x14ac:dyDescent="0.25">
      <c r="A1580" s="57">
        <f t="shared" si="438"/>
        <v>2129.4418051452717</v>
      </c>
      <c r="B1580" s="12">
        <f t="shared" si="455"/>
        <v>338.91118931539859</v>
      </c>
      <c r="C1580" s="57" t="str">
        <f t="shared" si="439"/>
        <v>-62.3089281905086-544.545868591731i</v>
      </c>
      <c r="D1580" s="57" t="str">
        <f t="shared" si="440"/>
        <v>3.89999557884567-93.9254793558514i</v>
      </c>
      <c r="E1580" s="57" t="str">
        <f t="shared" si="441"/>
        <v>162.187575427832-0.902468910915051i</v>
      </c>
      <c r="F1580" s="57" t="str">
        <f t="shared" si="442"/>
        <v>3.83983727236131-195.868436296916i</v>
      </c>
      <c r="G1580" s="57" t="str">
        <f t="shared" si="443"/>
        <v>0.999999331357912-0.000817705106423369i</v>
      </c>
      <c r="H1580" s="57" t="str">
        <f t="shared" si="444"/>
        <v>165.237775526148+24.2570361591098i</v>
      </c>
      <c r="I1580" s="57" t="str">
        <f t="shared" si="445"/>
        <v>15.1932105058695-91.0398713956593i</v>
      </c>
      <c r="K1580" s="57" t="str">
        <f t="shared" si="446"/>
        <v>0.0710905832584676-0.0107342757114968i</v>
      </c>
      <c r="L1580" s="57" t="str">
        <f t="shared" si="447"/>
        <v>0.000125-1.48047488885622i</v>
      </c>
      <c r="M1580" s="57" t="str">
        <f t="shared" si="448"/>
        <v>0.0015-0.713687894749533i</v>
      </c>
      <c r="N1580" s="57">
        <f t="shared" si="449"/>
        <v>83.472396888955799</v>
      </c>
      <c r="O1580" s="57">
        <f t="shared" si="450"/>
        <v>54.777181520284657</v>
      </c>
      <c r="P1580" s="371">
        <f t="shared" si="451"/>
        <v>54.777181520284657</v>
      </c>
      <c r="Q1580" s="371">
        <f t="shared" si="452"/>
        <v>-96.527603111044201</v>
      </c>
      <c r="R1580" s="12">
        <f t="shared" si="453"/>
        <v>83.472396888955799</v>
      </c>
      <c r="S1580" s="57">
        <f t="shared" si="454"/>
        <v>0.3389111893153986</v>
      </c>
      <c r="T1580" s="12">
        <f t="shared" ref="T1580:T1643" si="456">P1580</f>
        <v>54.777181520284657</v>
      </c>
    </row>
    <row r="1581" spans="1:20" x14ac:dyDescent="0.25">
      <c r="A1581" s="57">
        <f t="shared" ref="A1581:A1644" si="457">2*PI()*B1581</f>
        <v>2137.5336840048235</v>
      </c>
      <c r="B1581" s="12">
        <f t="shared" si="455"/>
        <v>340.1990518347971</v>
      </c>
      <c r="C1581" s="57" t="str">
        <f t="shared" ref="C1581:C1644" si="458">IMPRODUCT(D1581,E1581,$C$40,,K1581,$C$41)</f>
        <v>-62.2962813789737-542.40808687717i</v>
      </c>
      <c r="D1581" s="57" t="str">
        <f t="shared" ref="D1581:D1644" si="459">IMDIV(IMPRODUCT($C$37,$C$38,COMPLEX(1,A1581/$C$38)),IMSUM(-1*A1581*A1581/$C$39,COMPLEX(0,1*A1581)))</f>
        <v>3.8999955451811-93.5699451823749i</v>
      </c>
      <c r="E1581" s="57" t="str">
        <f t="shared" ref="E1581:E1644" si="460">IMDIV(IMPRODUCT(IMSUM(F1581,G1581),$C$29,H1581),IMSUM(1,I1581))</f>
        <v>162.18549056292-0.905525724444449i</v>
      </c>
      <c r="F1581" s="57" t="str">
        <f t="shared" ref="F1581:F1644" si="461">IMDIV(IMPRODUCT($C$14,$C$15,COMPLEX(1,A1581/$C$15)),IMSUM(-1*A1581*A1581/$C$16,COMPLEX(0,A1581)))</f>
        <v>3.83983725281143-195.126977689928i</v>
      </c>
      <c r="G1581" s="57" t="str">
        <f t="shared" ref="G1581:G1644" si="462">IMDIV(1,COMPLEX(1,A1581*$C$9*$C$10))</f>
        <v>0.99999932626658-0.000820812381648746i</v>
      </c>
      <c r="H1581" s="57" t="str">
        <f t="shared" ref="H1581:H1644" si="463">IMDIV($C$3,IMSUM(K1581,COMPLEX(0,$C$28*A1581)))</f>
        <v>165.239587782119+24.3493185873319i</v>
      </c>
      <c r="I1581" s="57" t="str">
        <f t="shared" ref="I1581:I1644" si="464">IMPRODUCT(F1581,$C$29,H1581,$C$31)</f>
        <v>15.1932899424824-90.6942438594376i</v>
      </c>
      <c r="K1581" s="57" t="str">
        <f t="shared" ref="K1581:K1644" si="465">IF($C$26&lt;=0,IMDIV(1,IMSUM(IMDIV(1,L1581),1/$C$18)),IMDIV(1,IMSUM(IMDIV(1,L1581),1/$C$18,IMDIV(1,M1581))))</f>
        <v>0.0710784060593062-0.0107732021338568i</v>
      </c>
      <c r="L1581" s="57" t="str">
        <f t="shared" ref="L1581:L1644" si="466">IMSUM($C$21/$C$22,IMDIV(1,COMPLEX(0,$C$20*$C$22*A1581)))</f>
        <v>0.000125-1.47487038140687i</v>
      </c>
      <c r="M1581" s="57" t="str">
        <f t="shared" ref="M1581:M1644" si="467">IMSUM($C$25/$C$26,IMDIV(1,COMPLEX(0,$C$24*$C$26*A1581)))</f>
        <v>0.0015-0.710986147389456i</v>
      </c>
      <c r="N1581" s="57">
        <f t="shared" ref="N1581:N1644" si="468">ABS(R1581)</f>
        <v>83.448211640073922</v>
      </c>
      <c r="O1581" s="57">
        <f t="shared" ref="O1581:O1644" si="469">ABS(P1581)</f>
        <v>54.743435598419765</v>
      </c>
      <c r="P1581" s="371">
        <f t="shared" ref="P1581:P1644" si="470">20*LOG10(IMABS(C1581))</f>
        <v>54.743435598419765</v>
      </c>
      <c r="Q1581" s="371">
        <f t="shared" ref="Q1581:Q1644" si="471">IMARGUMENT(C1581)*180/PI()</f>
        <v>-96.551788359926078</v>
      </c>
      <c r="R1581" s="12">
        <f t="shared" ref="R1581:R1644" si="472">IF(Q1581&lt;0,Q1581+180,Q1581-180)</f>
        <v>83.448211640073922</v>
      </c>
      <c r="S1581" s="57">
        <f t="shared" ref="S1581:S1644" si="473">B1581/1000</f>
        <v>0.34019905183479709</v>
      </c>
      <c r="T1581" s="12">
        <f t="shared" si="456"/>
        <v>54.743435598419765</v>
      </c>
    </row>
    <row r="1582" spans="1:20" x14ac:dyDescent="0.25">
      <c r="A1582" s="57">
        <f t="shared" si="457"/>
        <v>2145.6563120040423</v>
      </c>
      <c r="B1582" s="12">
        <f t="shared" ref="B1582:B1645" si="474">B1581*(1+B$42)</f>
        <v>341.49180823176937</v>
      </c>
      <c r="C1582" s="57" t="str">
        <f t="shared" si="458"/>
        <v>-62.2835434187729-540.278138896028i</v>
      </c>
      <c r="D1582" s="57" t="str">
        <f t="shared" si="459"/>
        <v>3.89999551126019-93.2157570439728i</v>
      </c>
      <c r="E1582" s="57" t="str">
        <f t="shared" si="460"/>
        <v>162.183390746956-0.908590043992781i</v>
      </c>
      <c r="F1582" s="57" t="str">
        <f t="shared" si="461"/>
        <v>3.83983723311266-194.388326050023i</v>
      </c>
      <c r="G1582" s="57" t="str">
        <f t="shared" si="462"/>
        <v>0.999999321136481-0.000823931464472159i</v>
      </c>
      <c r="H1582" s="57" t="str">
        <f t="shared" si="463"/>
        <v>165.24141386385+24.4419528991136i</v>
      </c>
      <c r="I1582" s="57" t="str">
        <f t="shared" si="464"/>
        <v>15.1933699847398-90.3499209876853i</v>
      </c>
      <c r="K1582" s="57" t="str">
        <f t="shared" si="465"/>
        <v>0.0710661403979767-0.0108122558027362i</v>
      </c>
      <c r="L1582" s="57" t="str">
        <f t="shared" si="466"/>
        <v>0.000125-1.46928709046311i</v>
      </c>
      <c r="M1582" s="57" t="str">
        <f t="shared" si="467"/>
        <v>0.0015-0.708294627803799i</v>
      </c>
      <c r="N1582" s="57">
        <f t="shared" si="468"/>
        <v>83.423941422874393</v>
      </c>
      <c r="O1582" s="57">
        <f t="shared" si="469"/>
        <v>54.709683746128661</v>
      </c>
      <c r="P1582" s="371">
        <f t="shared" si="470"/>
        <v>54.709683746128661</v>
      </c>
      <c r="Q1582" s="371">
        <f t="shared" si="471"/>
        <v>-96.576058577125607</v>
      </c>
      <c r="R1582" s="12">
        <f t="shared" si="472"/>
        <v>83.423941422874393</v>
      </c>
      <c r="S1582" s="57">
        <f t="shared" si="473"/>
        <v>0.34149180823176939</v>
      </c>
      <c r="T1582" s="12">
        <f t="shared" si="456"/>
        <v>54.709683746128661</v>
      </c>
    </row>
    <row r="1583" spans="1:20" x14ac:dyDescent="0.25">
      <c r="A1583" s="57">
        <f t="shared" si="457"/>
        <v>2153.8098059896574</v>
      </c>
      <c r="B1583" s="12">
        <f t="shared" si="474"/>
        <v>342.7894771030501</v>
      </c>
      <c r="C1583" s="57" t="str">
        <f t="shared" si="458"/>
        <v>-62.2707136914074-538.155994344098i</v>
      </c>
      <c r="D1583" s="57" t="str">
        <f t="shared" si="459"/>
        <v>3.89999547708098-92.8629098455299i</v>
      </c>
      <c r="E1583" s="57" t="str">
        <f t="shared" si="460"/>
        <v>162.181275879653-0.911661853897103i</v>
      </c>
      <c r="F1583" s="57" t="str">
        <f t="shared" si="461"/>
        <v>3.83983721326389-193.652470751448i</v>
      </c>
      <c r="G1583" s="57" t="str">
        <f t="shared" si="462"/>
        <v>0.999999315967319-0.00082706239976193i</v>
      </c>
      <c r="H1583" s="57" t="str">
        <f t="shared" si="463"/>
        <v>165.243253877019+24.5349404454794i</v>
      </c>
      <c r="I1583" s="57" t="str">
        <f t="shared" si="464"/>
        <v>15.1934506372652-90.0068978271701i</v>
      </c>
      <c r="K1583" s="57" t="str">
        <f t="shared" si="465"/>
        <v>0.0710537856637574-0.0108514369772761i</v>
      </c>
      <c r="L1583" s="57" t="str">
        <f t="shared" si="466"/>
        <v>0.000125-1.46372493570743i</v>
      </c>
      <c r="M1583" s="57" t="str">
        <f t="shared" si="467"/>
        <v>0.0015-0.70561329727416i</v>
      </c>
      <c r="N1583" s="57">
        <f t="shared" si="468"/>
        <v>83.399585990942327</v>
      </c>
      <c r="O1583" s="57">
        <f t="shared" si="469"/>
        <v>54.675925920888474</v>
      </c>
      <c r="P1583" s="371">
        <f t="shared" si="470"/>
        <v>54.675925920888474</v>
      </c>
      <c r="Q1583" s="371">
        <f t="shared" si="471"/>
        <v>-96.600414009057673</v>
      </c>
      <c r="R1583" s="12">
        <f t="shared" si="472"/>
        <v>83.399585990942327</v>
      </c>
      <c r="S1583" s="57">
        <f t="shared" si="473"/>
        <v>0.34278947710305008</v>
      </c>
      <c r="T1583" s="12">
        <f t="shared" si="456"/>
        <v>54.675925920888474</v>
      </c>
    </row>
    <row r="1584" spans="1:20" x14ac:dyDescent="0.25">
      <c r="A1584" s="57">
        <f t="shared" si="457"/>
        <v>2161.9942832524184</v>
      </c>
      <c r="B1584" s="12">
        <f t="shared" si="474"/>
        <v>344.09207711604171</v>
      </c>
      <c r="C1584" s="57" t="str">
        <f t="shared" si="458"/>
        <v>-62.2577915747457-536.041623032895i</v>
      </c>
      <c r="D1584" s="57" t="str">
        <f t="shared" si="459"/>
        <v>3.89999544264153-92.5113985112212i</v>
      </c>
      <c r="E1584" s="57" t="str">
        <f t="shared" si="460"/>
        <v>162.179145860152-0.91474113798095i</v>
      </c>
      <c r="F1584" s="57" t="str">
        <f t="shared" si="461"/>
        <v>3.83983719326401-192.919401208679i</v>
      </c>
      <c r="G1584" s="57" t="str">
        <f t="shared" si="462"/>
        <v>0.999999310758797-0.000830205232556881i</v>
      </c>
      <c r="H1584" s="57" t="str">
        <f t="shared" si="463"/>
        <v>165.24510792812+24.6282825827468i</v>
      </c>
      <c r="I1584" s="57" t="str">
        <f t="shared" si="464"/>
        <v>15.1935319047177-89.6651694433599i</v>
      </c>
      <c r="K1584" s="57" t="str">
        <f t="shared" si="465"/>
        <v>0.0710413412421845-0.0108907459152578i</v>
      </c>
      <c r="L1584" s="57" t="str">
        <f t="shared" si="466"/>
        <v>0.000125-1.45818383712635i</v>
      </c>
      <c r="M1584" s="57" t="str">
        <f t="shared" si="467"/>
        <v>0.0015-0.702942117228689i</v>
      </c>
      <c r="N1584" s="57">
        <f t="shared" si="468"/>
        <v>83.375145097748216</v>
      </c>
      <c r="O1584" s="57">
        <f t="shared" si="469"/>
        <v>54.642162079890717</v>
      </c>
      <c r="P1584" s="371">
        <f t="shared" si="470"/>
        <v>54.642162079890717</v>
      </c>
      <c r="Q1584" s="371">
        <f t="shared" si="471"/>
        <v>-96.624854902251784</v>
      </c>
      <c r="R1584" s="12">
        <f t="shared" si="472"/>
        <v>83.375145097748216</v>
      </c>
      <c r="S1584" s="57">
        <f t="shared" si="473"/>
        <v>0.34409207711604173</v>
      </c>
      <c r="T1584" s="12">
        <f t="shared" si="456"/>
        <v>54.642162079890717</v>
      </c>
    </row>
    <row r="1585" spans="1:20" x14ac:dyDescent="0.25">
      <c r="A1585" s="57">
        <f t="shared" si="457"/>
        <v>2170.2098615287778</v>
      </c>
      <c r="B1585" s="12">
        <f t="shared" si="474"/>
        <v>345.39962700908268</v>
      </c>
      <c r="C1585" s="57" t="str">
        <f t="shared" si="458"/>
        <v>-62.2447764430248-533.934994889294i</v>
      </c>
      <c r="D1585" s="57" t="str">
        <f t="shared" si="459"/>
        <v>3.89999540793983-92.1612179844376i</v>
      </c>
      <c r="E1585" s="57" t="str">
        <f t="shared" si="460"/>
        <v>162.177000587025-0.917827879549155i</v>
      </c>
      <c r="F1585" s="57" t="str">
        <f t="shared" si="461"/>
        <v>3.83983717311183-192.189106876264i</v>
      </c>
      <c r="G1585" s="57" t="str">
        <f t="shared" si="462"/>
        <v>0.999999305510615-0.000833360008066969i</v>
      </c>
      <c r="H1585" s="57" t="str">
        <f t="shared" si="463"/>
        <v>165.246976124459+24.721980672548i</v>
      </c>
      <c r="I1585" s="57" t="str">
        <f t="shared" si="464"/>
        <v>15.1936137917918-89.3247309203446i</v>
      </c>
      <c r="K1585" s="57" t="str">
        <f t="shared" si="465"/>
        <v>0.0710288065150403-0.0109301828730763i</v>
      </c>
      <c r="L1585" s="57" t="str">
        <f t="shared" si="466"/>
        <v>0.000125-1.45266371500931i</v>
      </c>
      <c r="M1585" s="57" t="str">
        <f t="shared" si="467"/>
        <v>0.0015-0.700281049241568i</v>
      </c>
      <c r="N1585" s="57">
        <f t="shared" si="468"/>
        <v>83.35061849665486</v>
      </c>
      <c r="O1585" s="57">
        <f t="shared" si="469"/>
        <v>54.60839218004034</v>
      </c>
      <c r="P1585" s="371">
        <f t="shared" si="470"/>
        <v>54.60839218004034</v>
      </c>
      <c r="Q1585" s="371">
        <f t="shared" si="471"/>
        <v>-96.64938150334514</v>
      </c>
      <c r="R1585" s="12">
        <f t="shared" si="472"/>
        <v>83.35061849665486</v>
      </c>
      <c r="S1585" s="57">
        <f t="shared" si="473"/>
        <v>0.34539962700908267</v>
      </c>
      <c r="T1585" s="12">
        <f t="shared" si="456"/>
        <v>54.60839218004034</v>
      </c>
    </row>
    <row r="1586" spans="1:20" x14ac:dyDescent="0.25">
      <c r="A1586" s="57">
        <f t="shared" si="457"/>
        <v>2178.456659002587</v>
      </c>
      <c r="B1586" s="12">
        <f t="shared" si="474"/>
        <v>346.71214559171722</v>
      </c>
      <c r="C1586" s="57" t="str">
        <f t="shared" si="458"/>
        <v>-62.2316676668241-531.836079955108i</v>
      </c>
      <c r="D1586" s="57" t="str">
        <f t="shared" si="459"/>
        <v>3.8999953729739-91.812363227715i</v>
      </c>
      <c r="E1586" s="57" t="str">
        <f t="shared" si="460"/>
        <v>162.174839958267-0.920922061379649i</v>
      </c>
      <c r="F1586" s="57" t="str">
        <f t="shared" si="461"/>
        <v>3.83983715280619-191.461577248674i</v>
      </c>
      <c r="G1586" s="57" t="str">
        <f t="shared" si="462"/>
        <v>0.999999300222471-0.000836526771673946i</v>
      </c>
      <c r="H1586" s="57" t="str">
        <f t="shared" si="463"/>
        <v>165.248858574168+24.8160360818518i</v>
      </c>
      <c r="I1586" s="57" t="str">
        <f t="shared" si="464"/>
        <v>15.1936963032179-88.9855773607703i</v>
      </c>
      <c r="K1586" s="57" t="str">
        <f t="shared" si="465"/>
        <v>0.0710161808603359-0.0109697481057111i</v>
      </c>
      <c r="L1586" s="57" t="str">
        <f t="shared" si="466"/>
        <v>0.000125-1.44716448994751i</v>
      </c>
      <c r="M1586" s="57" t="str">
        <f t="shared" si="467"/>
        <v>0.0015-0.697630055032448i</v>
      </c>
      <c r="N1586" s="57">
        <f t="shared" si="468"/>
        <v>83.326005940926677</v>
      </c>
      <c r="O1586" s="57">
        <f t="shared" si="469"/>
        <v>54.574616177953708</v>
      </c>
      <c r="P1586" s="371">
        <f t="shared" si="470"/>
        <v>54.574616177953708</v>
      </c>
      <c r="Q1586" s="371">
        <f t="shared" si="471"/>
        <v>-96.673994059073323</v>
      </c>
      <c r="R1586" s="12">
        <f t="shared" si="472"/>
        <v>83.326005940926677</v>
      </c>
      <c r="S1586" s="57">
        <f t="shared" si="473"/>
        <v>0.3467121455917172</v>
      </c>
      <c r="T1586" s="12">
        <f t="shared" si="456"/>
        <v>54.574616177953708</v>
      </c>
    </row>
    <row r="1587" spans="1:20" x14ac:dyDescent="0.25">
      <c r="A1587" s="57">
        <f t="shared" si="457"/>
        <v>2186.7347943067971</v>
      </c>
      <c r="B1587" s="12">
        <f t="shared" si="474"/>
        <v>348.02965174496575</v>
      </c>
      <c r="C1587" s="57" t="str">
        <f t="shared" si="458"/>
        <v>-62.2184646130669-529.744848386712i</v>
      </c>
      <c r="D1587" s="57" t="str">
        <f t="shared" si="459"/>
        <v>3.89999533774173-91.4648292226606i</v>
      </c>
      <c r="E1587" s="57" t="str">
        <f t="shared" si="460"/>
        <v>162.172663871305-0.924023665719929i</v>
      </c>
      <c r="F1587" s="57" t="str">
        <f t="shared" si="461"/>
        <v>3.83983713234595-190.73680186015i</v>
      </c>
      <c r="G1587" s="57" t="str">
        <f t="shared" si="462"/>
        <v>0.99999929489406-0.000839705568932008i</v>
      </c>
      <c r="H1587" s="57" t="str">
        <f t="shared" si="463"/>
        <v>165.25075538621+24.9104501829868i</v>
      </c>
      <c r="I1587" s="57" t="str">
        <f t="shared" si="464"/>
        <v>15.193779443763-88.6477038857674i</v>
      </c>
      <c r="K1587" s="57" t="str">
        <f t="shared" si="465"/>
        <v>0.0710034636522953-0.011009441866698i</v>
      </c>
      <c r="L1587" s="57" t="str">
        <f t="shared" si="466"/>
        <v>0.000125-1.44168608283275i</v>
      </c>
      <c r="M1587" s="57" t="str">
        <f t="shared" si="467"/>
        <v>0.0015-0.694989096465878i</v>
      </c>
      <c r="N1587" s="57">
        <f t="shared" si="468"/>
        <v>83.301307183736654</v>
      </c>
      <c r="O1587" s="57">
        <f t="shared" si="469"/>
        <v>54.540834029957296</v>
      </c>
      <c r="P1587" s="371">
        <f t="shared" si="470"/>
        <v>54.540834029957296</v>
      </c>
      <c r="Q1587" s="371">
        <f t="shared" si="471"/>
        <v>-96.698692816263346</v>
      </c>
      <c r="R1587" s="12">
        <f t="shared" si="472"/>
        <v>83.301307183736654</v>
      </c>
      <c r="S1587" s="57">
        <f t="shared" si="473"/>
        <v>0.34802965174496575</v>
      </c>
      <c r="T1587" s="12">
        <f t="shared" si="456"/>
        <v>54.540834029957296</v>
      </c>
    </row>
    <row r="1588" spans="1:20" x14ac:dyDescent="0.25">
      <c r="A1588" s="57">
        <f t="shared" si="457"/>
        <v>2195.0443865251627</v>
      </c>
      <c r="B1588" s="12">
        <f t="shared" si="474"/>
        <v>349.35216442159663</v>
      </c>
      <c r="C1588" s="57" t="str">
        <f t="shared" si="458"/>
        <v>-62.2051666449997-527.661270454639i</v>
      </c>
      <c r="D1588" s="57" t="str">
        <f t="shared" si="459"/>
        <v>3.8999953022413-91.1186109698811i</v>
      </c>
      <c r="E1588" s="57" t="str">
        <f t="shared" si="460"/>
        <v>162.170472222987-0.927132674277841i</v>
      </c>
      <c r="F1588" s="57" t="str">
        <f t="shared" si="461"/>
        <v>3.83983711172993-190.014770284557i</v>
      </c>
      <c r="G1588" s="57" t="str">
        <f t="shared" si="462"/>
        <v>0.999999289525077-0.00084289644556845i</v>
      </c>
      <c r="H1588" s="57" t="str">
        <f t="shared" si="463"/>
        <v>165.252666670381+25.0052243536628i</v>
      </c>
      <c r="I1588" s="57" t="str">
        <f t="shared" si="464"/>
        <v>15.1938632182306-88.3111056348803i</v>
      </c>
      <c r="K1588" s="57" t="str">
        <f t="shared" si="465"/>
        <v>0.0709906542613414-0.0110492644081008i</v>
      </c>
      <c r="L1588" s="57" t="str">
        <f t="shared" si="466"/>
        <v>0.000125-1.43622841485629i</v>
      </c>
      <c r="M1588" s="57" t="str">
        <f t="shared" si="467"/>
        <v>0.0015-0.692358135550782i</v>
      </c>
      <c r="N1588" s="57">
        <f t="shared" si="468"/>
        <v>83.276521978175424</v>
      </c>
      <c r="O1588" s="57">
        <f t="shared" si="469"/>
        <v>54.507045692085931</v>
      </c>
      <c r="P1588" s="371">
        <f t="shared" si="470"/>
        <v>54.507045692085931</v>
      </c>
      <c r="Q1588" s="371">
        <f t="shared" si="471"/>
        <v>-96.723478021824576</v>
      </c>
      <c r="R1588" s="12">
        <f t="shared" si="472"/>
        <v>83.276521978175424</v>
      </c>
      <c r="S1588" s="57">
        <f t="shared" si="473"/>
        <v>0.34935216442159661</v>
      </c>
      <c r="T1588" s="12">
        <f t="shared" si="456"/>
        <v>54.507045692085931</v>
      </c>
    </row>
    <row r="1589" spans="1:20" x14ac:dyDescent="0.25">
      <c r="A1589" s="57">
        <f t="shared" si="457"/>
        <v>2203.3855551939587</v>
      </c>
      <c r="B1589" s="12">
        <f t="shared" si="474"/>
        <v>350.67970264639871</v>
      </c>
      <c r="C1589" s="57" t="str">
        <f t="shared" si="458"/>
        <v>-62.1917731221745-525.585316543162i</v>
      </c>
      <c r="D1589" s="57" t="str">
        <f t="shared" si="459"/>
        <v>3.89999526647054-90.7737034889101i</v>
      </c>
      <c r="E1589" s="57" t="str">
        <f t="shared" si="460"/>
        <v>162.168264909582-0.930249068216768i</v>
      </c>
      <c r="F1589" s="57" t="str">
        <f t="shared" si="461"/>
        <v>3.8398370909569-189.295472135225i</v>
      </c>
      <c r="G1589" s="57" t="str">
        <f t="shared" si="462"/>
        <v>0.999999284115213-0.000846099447484323i</v>
      </c>
      <c r="H1589" s="57" t="str">
        <f t="shared" si="463"/>
        <v>165.254592537323+25.1003599769917i</v>
      </c>
      <c r="I1589" s="57" t="str">
        <f t="shared" si="464"/>
        <v>15.1939476314598-87.9757777659967i</v>
      </c>
      <c r="K1589" s="57" t="str">
        <f t="shared" si="465"/>
        <v>0.070977752054078-0.0110892159804806i</v>
      </c>
      <c r="L1589" s="57" t="str">
        <f t="shared" si="466"/>
        <v>0.000125-1.43079140750776i</v>
      </c>
      <c r="M1589" s="57" t="str">
        <f t="shared" si="467"/>
        <v>0.0015-0.689737134439914i</v>
      </c>
      <c r="N1589" s="57">
        <f t="shared" si="468"/>
        <v>83.251650077260052</v>
      </c>
      <c r="O1589" s="57">
        <f t="shared" si="469"/>
        <v>54.473251120080725</v>
      </c>
      <c r="P1589" s="371">
        <f t="shared" si="470"/>
        <v>54.473251120080725</v>
      </c>
      <c r="Q1589" s="371">
        <f t="shared" si="471"/>
        <v>-96.748349922739948</v>
      </c>
      <c r="R1589" s="12">
        <f t="shared" si="472"/>
        <v>83.251650077260052</v>
      </c>
      <c r="S1589" s="57">
        <f t="shared" si="473"/>
        <v>0.35067970264639869</v>
      </c>
      <c r="T1589" s="12">
        <f t="shared" si="456"/>
        <v>54.473251120080725</v>
      </c>
    </row>
    <row r="1590" spans="1:20" x14ac:dyDescent="0.25">
      <c r="A1590" s="57">
        <f t="shared" si="457"/>
        <v>2211.7584203036959</v>
      </c>
      <c r="B1590" s="12">
        <f t="shared" si="474"/>
        <v>352.01228551645505</v>
      </c>
      <c r="C1590" s="57" t="str">
        <f t="shared" si="458"/>
        <v>-62.1782834004586-523.516957149977i</v>
      </c>
      <c r="D1590" s="57" t="str">
        <f t="shared" si="459"/>
        <v>3.8999952304274-90.4301018181382i</v>
      </c>
      <c r="E1590" s="57" t="str">
        <f t="shared" si="460"/>
        <v>162.166041826789-0.933372828149471i</v>
      </c>
      <c r="F1590" s="57" t="str">
        <f t="shared" si="461"/>
        <v>3.83983707002572-188.578897064811i</v>
      </c>
      <c r="G1590" s="57" t="str">
        <f t="shared" si="462"/>
        <v>0.999999278664155-0.000849314620755097i</v>
      </c>
      <c r="H1590" s="57" t="str">
        <f t="shared" si="463"/>
        <v>165.256533098525+25.1958584415139i</v>
      </c>
      <c r="I1590" s="57" t="str">
        <f t="shared" si="464"/>
        <v>15.1940326883286-87.6417154552801i</v>
      </c>
      <c r="K1590" s="57" t="str">
        <f t="shared" si="465"/>
        <v>0.0709647563932782-0.0111292968328687i</v>
      </c>
      <c r="L1590" s="57" t="str">
        <f t="shared" si="466"/>
        <v>0.000125-1.42537498257398i</v>
      </c>
      <c r="M1590" s="57" t="str">
        <f t="shared" si="467"/>
        <v>0.0015-0.687126055429281i</v>
      </c>
      <c r="N1590" s="57">
        <f t="shared" si="468"/>
        <v>83.226691233940983</v>
      </c>
      <c r="O1590" s="57">
        <f t="shared" si="469"/>
        <v>54.439450269388686</v>
      </c>
      <c r="P1590" s="371">
        <f t="shared" si="470"/>
        <v>54.439450269388686</v>
      </c>
      <c r="Q1590" s="371">
        <f t="shared" si="471"/>
        <v>-96.773308766059017</v>
      </c>
      <c r="R1590" s="12">
        <f t="shared" si="472"/>
        <v>83.226691233940983</v>
      </c>
      <c r="S1590" s="57">
        <f t="shared" si="473"/>
        <v>0.35201228551645503</v>
      </c>
      <c r="T1590" s="12">
        <f t="shared" si="456"/>
        <v>54.439450269388686</v>
      </c>
    </row>
    <row r="1591" spans="1:20" x14ac:dyDescent="0.25">
      <c r="A1591" s="57">
        <f t="shared" si="457"/>
        <v>2220.1631023008499</v>
      </c>
      <c r="B1591" s="12">
        <f t="shared" si="474"/>
        <v>353.34993220141757</v>
      </c>
      <c r="C1591" s="57" t="str">
        <f t="shared" si="458"/>
        <v>-62.1646968319964-521.456162885719i</v>
      </c>
      <c r="D1591" s="57" t="str">
        <f t="shared" si="459"/>
        <v>3.89999519410983-90.0878010147402i</v>
      </c>
      <c r="E1591" s="57" t="str">
        <f t="shared" si="460"/>
        <v>162.163802869717-0.936503934130279i</v>
      </c>
      <c r="F1591" s="57" t="str">
        <f t="shared" si="461"/>
        <v>3.83983704893516-187.865034765142i</v>
      </c>
      <c r="G1591" s="57" t="str">
        <f t="shared" si="462"/>
        <v>0.99999927317159-0.000852542011631322i</v>
      </c>
      <c r="H1591" s="57" t="str">
        <f t="shared" si="463"/>
        <v>165.258488466332+25.2917211412165i</v>
      </c>
      <c r="I1591" s="57" t="str">
        <f t="shared" si="464"/>
        <v>15.1941183937509-87.3089138970981i</v>
      </c>
      <c r="K1591" s="57" t="str">
        <f t="shared" si="465"/>
        <v>0.0709516666378652-0.0111695072127347i</v>
      </c>
      <c r="L1591" s="57" t="str">
        <f t="shared" si="466"/>
        <v>0.000125-1.41997906213786i</v>
      </c>
      <c r="M1591" s="57" t="str">
        <f t="shared" si="467"/>
        <v>0.0015-0.684524860957641i</v>
      </c>
      <c r="N1591" s="57">
        <f t="shared" si="468"/>
        <v>83.201645201112527</v>
      </c>
      <c r="O1591" s="57">
        <f t="shared" si="469"/>
        <v>54.405643095159448</v>
      </c>
      <c r="P1591" s="371">
        <f t="shared" si="470"/>
        <v>54.405643095159448</v>
      </c>
      <c r="Q1591" s="371">
        <f t="shared" si="471"/>
        <v>-96.798354798887473</v>
      </c>
      <c r="R1591" s="12">
        <f t="shared" si="472"/>
        <v>83.201645201112527</v>
      </c>
      <c r="S1591" s="57">
        <f t="shared" si="473"/>
        <v>0.35334993220141758</v>
      </c>
      <c r="T1591" s="12">
        <f t="shared" si="456"/>
        <v>54.405643095159448</v>
      </c>
    </row>
    <row r="1592" spans="1:20" x14ac:dyDescent="0.25">
      <c r="A1592" s="57">
        <f t="shared" si="457"/>
        <v>2228.5997220895933</v>
      </c>
      <c r="B1592" s="12">
        <f t="shared" si="474"/>
        <v>354.69266194378298</v>
      </c>
      <c r="C1592" s="57" t="str">
        <f t="shared" si="458"/>
        <v>-62.1510127652124-519.402904473631i</v>
      </c>
      <c r="D1592" s="57" t="str">
        <f t="shared" si="459"/>
        <v>3.89999515751572-89.7467961546038i</v>
      </c>
      <c r="E1592" s="57" t="str">
        <f t="shared" si="460"/>
        <v>162.161547932896-0.939642365648842i</v>
      </c>
      <c r="F1592" s="57" t="str">
        <f t="shared" si="461"/>
        <v>3.83983702768399-187.153874967069i</v>
      </c>
      <c r="G1592" s="57" t="str">
        <f t="shared" si="462"/>
        <v>0.999999267637203-0.00085578166653929i</v>
      </c>
      <c r="H1592" s="57" t="str">
        <f t="shared" si="463"/>
        <v>165.260458753955+25.3879494755594i</v>
      </c>
      <c r="I1592" s="57" t="str">
        <f t="shared" si="464"/>
        <v>15.1942047526791-86.9773683039563i</v>
      </c>
      <c r="K1592" s="57" t="str">
        <f t="shared" si="465"/>
        <v>0.0709384821428991-0.0112098473659578i</v>
      </c>
      <c r="L1592" s="57" t="str">
        <f t="shared" si="466"/>
        <v>0.000125-1.41460356857726i</v>
      </c>
      <c r="M1592" s="57" t="str">
        <f t="shared" si="467"/>
        <v>0.0015-0.68193351360594i</v>
      </c>
      <c r="N1592" s="57">
        <f t="shared" si="468"/>
        <v>83.176511731620565</v>
      </c>
      <c r="O1592" s="57">
        <f t="shared" si="469"/>
        <v>54.371829552244606</v>
      </c>
      <c r="P1592" s="371">
        <f t="shared" si="470"/>
        <v>54.371829552244606</v>
      </c>
      <c r="Q1592" s="371">
        <f t="shared" si="471"/>
        <v>-96.823488268379435</v>
      </c>
      <c r="R1592" s="12">
        <f t="shared" si="472"/>
        <v>83.176511731620565</v>
      </c>
      <c r="S1592" s="57">
        <f t="shared" si="473"/>
        <v>0.35469266194378296</v>
      </c>
      <c r="T1592" s="12">
        <f t="shared" si="456"/>
        <v>54.371829552244606</v>
      </c>
    </row>
    <row r="1593" spans="1:20" x14ac:dyDescent="0.25">
      <c r="A1593" s="57">
        <f t="shared" si="457"/>
        <v>2237.0684010335335</v>
      </c>
      <c r="B1593" s="12">
        <f t="shared" si="474"/>
        <v>356.04049405916936</v>
      </c>
      <c r="C1593" s="57" t="str">
        <f t="shared" si="458"/>
        <v>-62.1372305447999-517.357152749188i</v>
      </c>
      <c r="D1593" s="57" t="str">
        <f t="shared" si="459"/>
        <v>3.89999512064296-89.4070823322595i</v>
      </c>
      <c r="E1593" s="57" t="str">
        <f t="shared" si="460"/>
        <v>162.159276910278-0.942788101624391i</v>
      </c>
      <c r="F1593" s="57" t="str">
        <f t="shared" si="461"/>
        <v>3.83983700627102-186.445407440318i</v>
      </c>
      <c r="G1593" s="57" t="str">
        <f t="shared" si="462"/>
        <v>0.999999262060674-0.00085903363208171i</v>
      </c>
      <c r="H1593" s="57" t="str">
        <f t="shared" si="463"/>
        <v>165.262444075467+25.4845448494955i</v>
      </c>
      <c r="I1593" s="57" t="str">
        <f t="shared" si="464"/>
        <v>15.1942917701028-86.6470739064227i</v>
      </c>
      <c r="K1593" s="57" t="str">
        <f t="shared" si="465"/>
        <v>0.0709252022595624-0.011250317536796i</v>
      </c>
      <c r="L1593" s="57" t="str">
        <f t="shared" si="466"/>
        <v>0.000125-1.40924842456392i</v>
      </c>
      <c r="M1593" s="57" t="str">
        <f t="shared" si="467"/>
        <v>0.0015-0.679351976096773i</v>
      </c>
      <c r="N1593" s="57">
        <f t="shared" si="468"/>
        <v>83.151290578271599</v>
      </c>
      <c r="O1593" s="57">
        <f t="shared" si="469"/>
        <v>54.338009595196198</v>
      </c>
      <c r="P1593" s="371">
        <f t="shared" si="470"/>
        <v>54.338009595196198</v>
      </c>
      <c r="Q1593" s="371">
        <f t="shared" si="471"/>
        <v>-96.848709421728401</v>
      </c>
      <c r="R1593" s="12">
        <f t="shared" si="472"/>
        <v>83.151290578271599</v>
      </c>
      <c r="S1593" s="57">
        <f t="shared" si="473"/>
        <v>0.35604049405916938</v>
      </c>
      <c r="T1593" s="12">
        <f t="shared" si="456"/>
        <v>54.338009595196198</v>
      </c>
    </row>
    <row r="1594" spans="1:20" x14ac:dyDescent="0.25">
      <c r="A1594" s="57">
        <f t="shared" si="457"/>
        <v>2245.5692609574612</v>
      </c>
      <c r="B1594" s="12">
        <f t="shared" si="474"/>
        <v>357.39344793659421</v>
      </c>
      <c r="C1594" s="57" t="str">
        <f t="shared" si="458"/>
        <v>-62.123349511701-515.318878659671i</v>
      </c>
      <c r="D1594" s="57" t="str">
        <f t="shared" si="459"/>
        <v>3.89999508348942-89.06865466081i</v>
      </c>
      <c r="E1594" s="57" t="str">
        <f t="shared" si="460"/>
        <v>162.156989695226-0.945941120397695i</v>
      </c>
      <c r="F1594" s="57" t="str">
        <f t="shared" si="461"/>
        <v>3.83983698469499-185.739621993348i</v>
      </c>
      <c r="G1594" s="57" t="str">
        <f t="shared" si="462"/>
        <v>0.999999256441684-0.000862297955038373i</v>
      </c>
      <c r="H1594" s="57" t="str">
        <f t="shared" si="463"/>
        <v>165.264444545824+25.5815086734956i</v>
      </c>
      <c r="I1594" s="57" t="str">
        <f t="shared" si="464"/>
        <v>15.1943794510504-86.3180259530696i</v>
      </c>
      <c r="K1594" s="57" t="str">
        <f t="shared" si="465"/>
        <v>0.0709118263351424-0.0112909179678551i</v>
      </c>
      <c r="L1594" s="57" t="str">
        <f t="shared" si="466"/>
        <v>0.000125-1.40391355306228i</v>
      </c>
      <c r="M1594" s="57" t="str">
        <f t="shared" si="467"/>
        <v>0.0015-0.676780211293854i</v>
      </c>
      <c r="N1594" s="57">
        <f t="shared" si="468"/>
        <v>83.125981493842119</v>
      </c>
      <c r="O1594" s="57">
        <f t="shared" si="469"/>
        <v>54.304183178264338</v>
      </c>
      <c r="P1594" s="371">
        <f t="shared" si="470"/>
        <v>54.304183178264338</v>
      </c>
      <c r="Q1594" s="371">
        <f t="shared" si="471"/>
        <v>-96.874018506157881</v>
      </c>
      <c r="R1594" s="12">
        <f t="shared" si="472"/>
        <v>83.125981493842119</v>
      </c>
      <c r="S1594" s="57">
        <f t="shared" si="473"/>
        <v>0.35739344793659422</v>
      </c>
      <c r="T1594" s="12">
        <f t="shared" si="456"/>
        <v>54.304183178264338</v>
      </c>
    </row>
    <row r="1595" spans="1:20" x14ac:dyDescent="0.25">
      <c r="A1595" s="57">
        <f t="shared" si="457"/>
        <v>2254.1024241490995</v>
      </c>
      <c r="B1595" s="12">
        <f t="shared" si="474"/>
        <v>358.75154303875325</v>
      </c>
      <c r="C1595" s="57" t="str">
        <f t="shared" si="458"/>
        <v>-62.1093690031049-513.288053263821i</v>
      </c>
      <c r="D1595" s="57" t="str">
        <f t="shared" si="459"/>
        <v>3.899995046053-88.7315082718597i</v>
      </c>
      <c r="E1595" s="57" t="str">
        <f t="shared" si="460"/>
        <v>162.154686180518-0.949101399725368i</v>
      </c>
      <c r="F1595" s="57" t="str">
        <f t="shared" si="461"/>
        <v>3.83983696295468-185.036508473196i</v>
      </c>
      <c r="G1595" s="57" t="str">
        <f t="shared" si="462"/>
        <v>0.999999250779908-0.000865574682366825i</v>
      </c>
      <c r="H1595" s="57" t="str">
        <f t="shared" si="463"/>
        <v>165.266460280861+25.6788423635701i</v>
      </c>
      <c r="I1595" s="57" t="str">
        <f t="shared" si="464"/>
        <v>15.1944678005884-85.990219710395i</v>
      </c>
      <c r="K1595" s="57" t="str">
        <f t="shared" si="465"/>
        <v>0.0708983537130187-0.0113316489000586i</v>
      </c>
      <c r="L1595" s="57" t="str">
        <f t="shared" si="466"/>
        <v>0.000125-1.39859887732844i</v>
      </c>
      <c r="M1595" s="57" t="str">
        <f t="shared" si="467"/>
        <v>0.0015-0.674218182201488i</v>
      </c>
      <c r="N1595" s="57">
        <f t="shared" si="468"/>
        <v>83.100584231087069</v>
      </c>
      <c r="O1595" s="57">
        <f t="shared" si="469"/>
        <v>54.270350255396131</v>
      </c>
      <c r="P1595" s="371">
        <f t="shared" si="470"/>
        <v>54.270350255396131</v>
      </c>
      <c r="Q1595" s="371">
        <f t="shared" si="471"/>
        <v>-96.899415768912931</v>
      </c>
      <c r="R1595" s="12">
        <f t="shared" si="472"/>
        <v>83.100584231087069</v>
      </c>
      <c r="S1595" s="57">
        <f t="shared" si="473"/>
        <v>0.35875154303875323</v>
      </c>
      <c r="T1595" s="12">
        <f t="shared" si="456"/>
        <v>54.270350255396131</v>
      </c>
    </row>
    <row r="1596" spans="1:20" x14ac:dyDescent="0.25">
      <c r="A1596" s="57">
        <f t="shared" si="457"/>
        <v>2262.6680133608661</v>
      </c>
      <c r="B1596" s="12">
        <f t="shared" si="474"/>
        <v>360.11479890230055</v>
      </c>
      <c r="C1596" s="57" t="str">
        <f t="shared" si="458"/>
        <v>-62.0952883524271-511.264647731436i</v>
      </c>
      <c r="D1596" s="57" t="str">
        <f t="shared" si="459"/>
        <v>3.89999500833151-88.3956383154444i</v>
      </c>
      <c r="E1596" s="57" t="str">
        <f t="shared" si="460"/>
        <v>162.152366258345-0.952268916772246i</v>
      </c>
      <c r="F1596" s="57" t="str">
        <f t="shared" si="461"/>
        <v>3.83983694104883-184.33605676534i</v>
      </c>
      <c r="G1596" s="57" t="str">
        <f t="shared" si="462"/>
        <v>0.999999245075021-0.000868863861203045i</v>
      </c>
      <c r="H1596" s="57" t="str">
        <f t="shared" si="463"/>
        <v>165.268491397304+25.7765473412929i</v>
      </c>
      <c r="I1596" s="57" t="str">
        <f t="shared" si="464"/>
        <v>15.1945568238225-85.6636504627621i</v>
      </c>
      <c r="K1596" s="57" t="str">
        <f t="shared" si="465"/>
        <v>0.0708847837326464-0.0113725105726153i</v>
      </c>
      <c r="L1596" s="57" t="str">
        <f t="shared" si="466"/>
        <v>0.000125-1.39330432090898i</v>
      </c>
      <c r="M1596" s="57" t="str">
        <f t="shared" si="467"/>
        <v>0.0015-0.671665851964025i</v>
      </c>
      <c r="N1596" s="57">
        <f t="shared" si="468"/>
        <v>83.075098542749814</v>
      </c>
      <c r="O1596" s="57">
        <f t="shared" si="469"/>
        <v>54.236510780233644</v>
      </c>
      <c r="P1596" s="371">
        <f t="shared" si="470"/>
        <v>54.236510780233644</v>
      </c>
      <c r="Q1596" s="371">
        <f t="shared" si="471"/>
        <v>-96.924901457250186</v>
      </c>
      <c r="R1596" s="12">
        <f t="shared" si="472"/>
        <v>83.075098542749814</v>
      </c>
      <c r="S1596" s="57">
        <f t="shared" si="473"/>
        <v>0.36011479890230053</v>
      </c>
      <c r="T1596" s="12">
        <f t="shared" si="456"/>
        <v>54.236510780233644</v>
      </c>
    </row>
    <row r="1597" spans="1:20" x14ac:dyDescent="0.25">
      <c r="A1597" s="57">
        <f t="shared" si="457"/>
        <v>2271.2661518116374</v>
      </c>
      <c r="B1597" s="12">
        <f t="shared" si="474"/>
        <v>361.48323513812932</v>
      </c>
      <c r="C1597" s="57" t="str">
        <f t="shared" si="458"/>
        <v>-62.0811068893079-509.248633343021i</v>
      </c>
      <c r="D1597" s="57" t="str">
        <f t="shared" si="459"/>
        <v>3.8999949703228-88.0610399599624i</v>
      </c>
      <c r="E1597" s="57" t="str">
        <f t="shared" si="460"/>
        <v>162.15002982031-0.955443648104735i</v>
      </c>
      <c r="F1597" s="57" t="str">
        <f t="shared" si="461"/>
        <v>3.83983691897617-183.638256793547i</v>
      </c>
      <c r="G1597" s="57" t="str">
        <f t="shared" si="462"/>
        <v>0.999999239326694-0.000872165538862121i</v>
      </c>
      <c r="H1597" s="57" t="str">
        <f t="shared" si="463"/>
        <v>165.270538012772+25.874625033824i</v>
      </c>
      <c r="I1597" s="57" t="str">
        <f t="shared" si="464"/>
        <v>15.1946465258971-85.3383135123255i</v>
      </c>
      <c r="K1597" s="57" t="str">
        <f t="shared" si="465"/>
        <v>0.0708711157295432-0.0114135032229889i</v>
      </c>
      <c r="L1597" s="57" t="str">
        <f t="shared" si="466"/>
        <v>0.000125-1.38802980763995i</v>
      </c>
      <c r="M1597" s="57" t="str">
        <f t="shared" si="467"/>
        <v>0.0015-0.669123183865336i</v>
      </c>
      <c r="N1597" s="57">
        <f t="shared" si="468"/>
        <v>83.049524181570874</v>
      </c>
      <c r="O1597" s="57">
        <f t="shared" si="469"/>
        <v>54.202664706112664</v>
      </c>
      <c r="P1597" s="371">
        <f t="shared" si="470"/>
        <v>54.202664706112664</v>
      </c>
      <c r="Q1597" s="371">
        <f t="shared" si="471"/>
        <v>-96.950475818429126</v>
      </c>
      <c r="R1597" s="12">
        <f t="shared" si="472"/>
        <v>83.049524181570874</v>
      </c>
      <c r="S1597" s="57">
        <f t="shared" si="473"/>
        <v>0.3614832351381293</v>
      </c>
      <c r="T1597" s="12">
        <f t="shared" si="456"/>
        <v>54.202664706112664</v>
      </c>
    </row>
    <row r="1598" spans="1:20" x14ac:dyDescent="0.25">
      <c r="A1598" s="57">
        <f t="shared" si="457"/>
        <v>2279.896963188522</v>
      </c>
      <c r="B1598" s="12">
        <f t="shared" si="474"/>
        <v>362.85687143165421</v>
      </c>
      <c r="C1598" s="57" t="str">
        <f t="shared" si="458"/>
        <v>-62.0668239395934-507.23998148938i</v>
      </c>
      <c r="D1598" s="57" t="str">
        <f t="shared" si="459"/>
        <v>3.89999493202468-87.727708392104i</v>
      </c>
      <c r="E1598" s="57" t="str">
        <f t="shared" si="460"/>
        <v>162.147676757426-0.958625569684271i</v>
      </c>
      <c r="F1598" s="57" t="str">
        <f t="shared" si="461"/>
        <v>3.83983689673545-182.94309851973i</v>
      </c>
      <c r="G1598" s="57" t="str">
        <f t="shared" si="462"/>
        <v>0.999999233534597-0.00087547976283893i</v>
      </c>
      <c r="H1598" s="57" t="str">
        <f t="shared" si="463"/>
        <v>165.272600245793+25.9730768739332i</v>
      </c>
      <c r="I1598" s="57" t="str">
        <f t="shared" si="464"/>
        <v>15.1947369119962-85.0142041789693i</v>
      </c>
      <c r="K1598" s="57" t="str">
        <f t="shared" si="465"/>
        <v>0.0708573490352722-0.0114546270868649i</v>
      </c>
      <c r="L1598" s="57" t="str">
        <f t="shared" si="466"/>
        <v>0.000125-1.3827752616457i</v>
      </c>
      <c r="M1598" s="57" t="str">
        <f t="shared" si="467"/>
        <v>0.0015-0.666590141328288i</v>
      </c>
      <c r="N1598" s="57">
        <f t="shared" si="468"/>
        <v>83.023860900297763</v>
      </c>
      <c r="O1598" s="57">
        <f t="shared" si="469"/>
        <v>54.168811986060525</v>
      </c>
      <c r="P1598" s="371">
        <f t="shared" si="470"/>
        <v>54.168811986060525</v>
      </c>
      <c r="Q1598" s="371">
        <f t="shared" si="471"/>
        <v>-96.976139099702237</v>
      </c>
      <c r="R1598" s="12">
        <f t="shared" si="472"/>
        <v>83.023860900297763</v>
      </c>
      <c r="S1598" s="57">
        <f t="shared" si="473"/>
        <v>0.36285687143165424</v>
      </c>
      <c r="T1598" s="12">
        <f t="shared" si="456"/>
        <v>54.168811986060525</v>
      </c>
    </row>
    <row r="1599" spans="1:20" x14ac:dyDescent="0.25">
      <c r="A1599" s="57">
        <f t="shared" si="457"/>
        <v>2288.5605716486384</v>
      </c>
      <c r="B1599" s="12">
        <f t="shared" si="474"/>
        <v>364.23572754309453</v>
      </c>
      <c r="C1599" s="57" t="str">
        <f t="shared" si="458"/>
        <v>-62.0524388253283-505.238663671259i</v>
      </c>
      <c r="D1599" s="57" t="str">
        <f t="shared" si="459"/>
        <v>3.89999489343493-87.3956388167821i</v>
      </c>
      <c r="E1599" s="57" t="str">
        <f t="shared" si="460"/>
        <v>162.145306960115-0.961814656859475i</v>
      </c>
      <c r="F1599" s="57" t="str">
        <f t="shared" si="461"/>
        <v>3.83983687432537-182.250571943802i</v>
      </c>
      <c r="G1599" s="57" t="str">
        <f t="shared" si="462"/>
        <v>0.999999227698397-0.000878806580808822i</v>
      </c>
      <c r="H1599" s="57" t="str">
        <f t="shared" si="463"/>
        <v>165.274678215801+26.0719043000242i</v>
      </c>
      <c r="I1599" s="57" t="str">
        <f t="shared" si="464"/>
        <v>15.1948279873434-84.6913178002337i</v>
      </c>
      <c r="K1599" s="57" t="str">
        <f t="shared" si="465"/>
        <v>0.0708434829774289-0.0114958823981192i</v>
      </c>
      <c r="L1599" s="57" t="str">
        <f t="shared" si="466"/>
        <v>0.000125-1.37754060733781i</v>
      </c>
      <c r="M1599" s="57" t="str">
        <f t="shared" si="467"/>
        <v>0.0015-0.664066687914217i</v>
      </c>
      <c r="N1599" s="57">
        <f t="shared" si="468"/>
        <v>82.998108451694478</v>
      </c>
      <c r="O1599" s="57">
        <f t="shared" si="469"/>
        <v>54.134952572794703</v>
      </c>
      <c r="P1599" s="371">
        <f t="shared" si="470"/>
        <v>54.134952572794703</v>
      </c>
      <c r="Q1599" s="371">
        <f t="shared" si="471"/>
        <v>-97.001891548305522</v>
      </c>
      <c r="R1599" s="12">
        <f t="shared" si="472"/>
        <v>82.998108451694478</v>
      </c>
      <c r="S1599" s="57">
        <f t="shared" si="473"/>
        <v>0.36423572754309452</v>
      </c>
      <c r="T1599" s="12">
        <f t="shared" si="456"/>
        <v>54.134952572794703</v>
      </c>
    </row>
    <row r="1600" spans="1:20" x14ac:dyDescent="0.25">
      <c r="A1600" s="57">
        <f t="shared" si="457"/>
        <v>2297.2571018209032</v>
      </c>
      <c r="B1600" s="12">
        <f t="shared" si="474"/>
        <v>365.61982330775828</v>
      </c>
      <c r="C1600" s="57" t="str">
        <f t="shared" si="458"/>
        <v>-62.0379508647489-503.244651498991i</v>
      </c>
      <c r="D1600" s="57" t="str">
        <f t="shared" si="459"/>
        <v>3.89999485455136-87.0648264570651i</v>
      </c>
      <c r="E1600" s="57" t="str">
        <f t="shared" si="460"/>
        <v>162.142920318208-0.965010884360161i</v>
      </c>
      <c r="F1600" s="57" t="str">
        <f t="shared" si="461"/>
        <v>3.83983685174467-181.560667103538i</v>
      </c>
      <c r="G1600" s="57" t="str">
        <f t="shared" si="462"/>
        <v>0.999999221817757-0.000882146040628309i</v>
      </c>
      <c r="H1600" s="57" t="str">
        <f t="shared" si="463"/>
        <v>165.276772043147+26.1711087561568i</v>
      </c>
      <c r="I1600" s="57" t="str">
        <f t="shared" si="464"/>
        <v>15.1949197572027-84.3696497312531i</v>
      </c>
      <c r="K1600" s="57" t="str">
        <f t="shared" si="465"/>
        <v>0.0708295168796272-0.0115372693887854i</v>
      </c>
      <c r="L1600" s="57" t="str">
        <f t="shared" si="466"/>
        <v>0.000125-1.37232576941404i</v>
      </c>
      <c r="M1600" s="57" t="str">
        <f t="shared" si="467"/>
        <v>0.0015-0.661552787322392i</v>
      </c>
      <c r="N1600" s="57">
        <f t="shared" si="468"/>
        <v>82.972266588550966</v>
      </c>
      <c r="O1600" s="57">
        <f t="shared" si="469"/>
        <v>54.101086418721394</v>
      </c>
      <c r="P1600" s="371">
        <f t="shared" si="470"/>
        <v>54.101086418721394</v>
      </c>
      <c r="Q1600" s="371">
        <f t="shared" si="471"/>
        <v>-97.027733411449034</v>
      </c>
      <c r="R1600" s="12">
        <f t="shared" si="472"/>
        <v>82.972266588550966</v>
      </c>
      <c r="S1600" s="57">
        <f t="shared" si="473"/>
        <v>0.36561982330775827</v>
      </c>
      <c r="T1600" s="12">
        <f t="shared" si="456"/>
        <v>54.101086418721394</v>
      </c>
    </row>
    <row r="1601" spans="1:20" x14ac:dyDescent="0.25">
      <c r="A1601" s="57">
        <f t="shared" si="457"/>
        <v>2305.9866788078225</v>
      </c>
      <c r="B1601" s="12">
        <f t="shared" si="474"/>
        <v>367.00917863632776</v>
      </c>
      <c r="C1601" s="57" t="str">
        <f t="shared" si="458"/>
        <v>-62.0233593722598-501.257916692078i</v>
      </c>
      <c r="D1601" s="57" t="str">
        <f t="shared" si="459"/>
        <v>3.8999948153717-86.7352665541055i</v>
      </c>
      <c r="E1601" s="57" t="str">
        <f t="shared" si="460"/>
        <v>162.140516720938-0.968214226288442i</v>
      </c>
      <c r="F1601" s="57" t="str">
        <f t="shared" si="461"/>
        <v>3.839836828992-180.873374074424i</v>
      </c>
      <c r="G1601" s="57" t="str">
        <f t="shared" si="462"/>
        <v>0.99999921589234-0.000885498190335746i</v>
      </c>
      <c r="H1601" s="57" t="str">
        <f t="shared" si="463"/>
        <v>165.278881849109+26.2706916920712i</v>
      </c>
      <c r="I1601" s="57" t="str">
        <f t="shared" si="464"/>
        <v>15.1950122268775-84.0491953446869i</v>
      </c>
      <c r="K1601" s="57" t="str">
        <f t="shared" si="465"/>
        <v>0.0708154500614826-0.0115787882890213i</v>
      </c>
      <c r="L1601" s="57" t="str">
        <f t="shared" si="466"/>
        <v>0.000125-1.36713067285718i</v>
      </c>
      <c r="M1601" s="57" t="str">
        <f t="shared" si="467"/>
        <v>0.0015-0.659048403389509i</v>
      </c>
      <c r="N1601" s="57">
        <f t="shared" si="468"/>
        <v>82.946335063693823</v>
      </c>
      <c r="O1601" s="57">
        <f t="shared" si="469"/>
        <v>54.06721347593308</v>
      </c>
      <c r="P1601" s="371">
        <f t="shared" si="470"/>
        <v>54.06721347593308</v>
      </c>
      <c r="Q1601" s="371">
        <f t="shared" si="471"/>
        <v>-97.053664936306177</v>
      </c>
      <c r="R1601" s="12">
        <f t="shared" si="472"/>
        <v>82.946335063693823</v>
      </c>
      <c r="S1601" s="57">
        <f t="shared" si="473"/>
        <v>0.36700917863632776</v>
      </c>
      <c r="T1601" s="12">
        <f t="shared" si="456"/>
        <v>54.06721347593308</v>
      </c>
    </row>
    <row r="1602" spans="1:20" x14ac:dyDescent="0.25">
      <c r="A1602" s="57">
        <f t="shared" si="457"/>
        <v>2314.7494281872923</v>
      </c>
      <c r="B1602" s="12">
        <f t="shared" si="474"/>
        <v>368.40381351514583</v>
      </c>
      <c r="C1602" s="57" t="str">
        <f t="shared" si="458"/>
        <v>-62.0086636584397-499.278431078878i</v>
      </c>
      <c r="D1602" s="57" t="str">
        <f t="shared" si="459"/>
        <v>3.89999477589371-86.4069543670738i</v>
      </c>
      <c r="E1602" s="57" t="str">
        <f t="shared" si="460"/>
        <v>162.138096056951-0.971424656113697i</v>
      </c>
      <c r="F1602" s="57" t="str">
        <f t="shared" si="461"/>
        <v>3.83983680606611-180.188682969519i</v>
      </c>
      <c r="G1602" s="57" t="str">
        <f t="shared" si="462"/>
        <v>0.999999209921804-0.000888863078152028i</v>
      </c>
      <c r="H1602" s="57" t="str">
        <f t="shared" si="463"/>
        <v>165.281007755896+26.3706545632126i</v>
      </c>
      <c r="I1602" s="57" t="str">
        <f t="shared" si="464"/>
        <v>15.1951054017129-83.7299500306532i</v>
      </c>
      <c r="K1602" s="57" t="str">
        <f t="shared" si="465"/>
        <v>0.0708012818385991-0.0116204393270762i</v>
      </c>
      <c r="L1602" s="57" t="str">
        <f t="shared" si="466"/>
        <v>0.000125-1.36195524293403i</v>
      </c>
      <c r="M1602" s="57" t="str">
        <f t="shared" si="467"/>
        <v>0.0015-0.656553500089171i</v>
      </c>
      <c r="N1602" s="57">
        <f t="shared" si="468"/>
        <v>82.920313629995192</v>
      </c>
      <c r="O1602" s="57">
        <f t="shared" si="469"/>
        <v>54.033333696207713</v>
      </c>
      <c r="P1602" s="371">
        <f t="shared" si="470"/>
        <v>54.033333696207713</v>
      </c>
      <c r="Q1602" s="371">
        <f t="shared" si="471"/>
        <v>-97.079686370004808</v>
      </c>
      <c r="R1602" s="12">
        <f t="shared" si="472"/>
        <v>82.920313629995192</v>
      </c>
      <c r="S1602" s="57">
        <f t="shared" si="473"/>
        <v>0.36840381351514584</v>
      </c>
      <c r="T1602" s="12">
        <f t="shared" si="456"/>
        <v>54.033333696207713</v>
      </c>
    </row>
    <row r="1603" spans="1:20" x14ac:dyDescent="0.25">
      <c r="A1603" s="57">
        <f t="shared" si="457"/>
        <v>2323.5454760144044</v>
      </c>
      <c r="B1603" s="12">
        <f t="shared" si="474"/>
        <v>369.80374800650338</v>
      </c>
      <c r="C1603" s="57" t="str">
        <f t="shared" si="458"/>
        <v>-61.9938630300183-497.306166596191i</v>
      </c>
      <c r="D1603" s="57" t="str">
        <f t="shared" si="459"/>
        <v>3.89999473611512-86.0798851730889i</v>
      </c>
      <c r="E1603" s="57" t="str">
        <f t="shared" si="460"/>
        <v>162.135658214289-0.97464214666388i</v>
      </c>
      <c r="F1603" s="57" t="str">
        <f t="shared" si="461"/>
        <v>3.83983678296564-179.506583939312i</v>
      </c>
      <c r="G1603" s="57" t="str">
        <f t="shared" si="462"/>
        <v>0.999999203905806-0.000892240752481283i</v>
      </c>
      <c r="H1603" s="57" t="str">
        <f t="shared" si="463"/>
        <v>165.283149886655+26.4709988307537i</v>
      </c>
      <c r="I1603" s="57" t="str">
        <f t="shared" si="464"/>
        <v>15.1951992870942-83.4119091966629i</v>
      </c>
      <c r="K1603" s="57" t="str">
        <f t="shared" si="465"/>
        <v>0.0707870115225551-0.0116622227292572i</v>
      </c>
      <c r="L1603" s="57" t="str">
        <f t="shared" si="466"/>
        <v>0.000125-1.35679940519429i</v>
      </c>
      <c r="M1603" s="57" t="str">
        <f t="shared" si="467"/>
        <v>0.0015-0.654068041531351i</v>
      </c>
      <c r="N1603" s="57">
        <f t="shared" si="468"/>
        <v>82.894202040383533</v>
      </c>
      <c r="O1603" s="57">
        <f t="shared" si="469"/>
        <v>53.999447031006255</v>
      </c>
      <c r="P1603" s="371">
        <f t="shared" si="470"/>
        <v>53.999447031006255</v>
      </c>
      <c r="Q1603" s="371">
        <f t="shared" si="471"/>
        <v>-97.105797959616467</v>
      </c>
      <c r="R1603" s="12">
        <f t="shared" si="472"/>
        <v>82.894202040383533</v>
      </c>
      <c r="S1603" s="57">
        <f t="shared" si="473"/>
        <v>0.3698037480065034</v>
      </c>
      <c r="T1603" s="12">
        <f t="shared" si="456"/>
        <v>53.999447031006255</v>
      </c>
    </row>
    <row r="1604" spans="1:20" x14ac:dyDescent="0.25">
      <c r="A1604" s="57">
        <f t="shared" si="457"/>
        <v>2332.3749488232593</v>
      </c>
      <c r="B1604" s="12">
        <f t="shared" si="474"/>
        <v>371.20900224892813</v>
      </c>
      <c r="C1604" s="57" t="str">
        <f t="shared" si="458"/>
        <v>-61.9789567898777-495.341095288944i</v>
      </c>
      <c r="D1604" s="57" t="str">
        <f t="shared" si="459"/>
        <v>3.89999469603363-85.7540542671504i</v>
      </c>
      <c r="E1604" s="57" t="str">
        <f t="shared" si="460"/>
        <v>162.133203080405-0.977866670118404i</v>
      </c>
      <c r="F1604" s="57" t="str">
        <f t="shared" si="461"/>
        <v>3.83983675968927-178.827067171579i</v>
      </c>
      <c r="G1604" s="57" t="str">
        <f t="shared" si="462"/>
        <v>0.999999197843999-0.000895631261911565i</v>
      </c>
      <c r="H1604" s="57" t="str">
        <f t="shared" si="463"/>
        <v>165.285308365478+26.5717259616198i</v>
      </c>
      <c r="I1604" s="57" t="str">
        <f t="shared" si="464"/>
        <v>15.1952938884482-83.095068267552i</v>
      </c>
      <c r="K1604" s="57" t="str">
        <f t="shared" si="465"/>
        <v>0.0707726384208901-0.0117041387198959i</v>
      </c>
      <c r="L1604" s="57" t="str">
        <f t="shared" si="466"/>
        <v>0.000125-1.35166308546951i</v>
      </c>
      <c r="M1604" s="57" t="str">
        <f t="shared" si="467"/>
        <v>0.0015-0.651591991961899i</v>
      </c>
      <c r="N1604" s="57">
        <f t="shared" si="468"/>
        <v>82.868000047853471</v>
      </c>
      <c r="O1604" s="57">
        <f t="shared" si="469"/>
        <v>53.965553431471854</v>
      </c>
      <c r="P1604" s="371">
        <f t="shared" si="470"/>
        <v>53.965553431471854</v>
      </c>
      <c r="Q1604" s="371">
        <f t="shared" si="471"/>
        <v>-97.131999952146529</v>
      </c>
      <c r="R1604" s="12">
        <f t="shared" si="472"/>
        <v>82.868000047853471</v>
      </c>
      <c r="S1604" s="57">
        <f t="shared" si="473"/>
        <v>0.37120900224892811</v>
      </c>
      <c r="T1604" s="12">
        <f t="shared" si="456"/>
        <v>53.965553431471854</v>
      </c>
    </row>
    <row r="1605" spans="1:20" x14ac:dyDescent="0.25">
      <c r="A1605" s="57">
        <f t="shared" si="457"/>
        <v>2341.2379736287876</v>
      </c>
      <c r="B1605" s="12">
        <f t="shared" si="474"/>
        <v>372.61959645747407</v>
      </c>
      <c r="C1605" s="57" t="str">
        <f t="shared" si="458"/>
        <v>-61.9639442370278-493.383189309766i</v>
      </c>
      <c r="D1605" s="57" t="str">
        <f t="shared" si="459"/>
        <v>3.89999465564696-85.4294569620717i</v>
      </c>
      <c r="E1605" s="57" t="str">
        <f t="shared" si="460"/>
        <v>162.130730542147-0.981098198000834i</v>
      </c>
      <c r="F1605" s="57" t="str">
        <f t="shared" si="461"/>
        <v>3.83983673623566-178.150122891244i</v>
      </c>
      <c r="G1605" s="57" t="str">
        <f t="shared" si="462"/>
        <v>0.999999191736035-0.000899034655215553i</v>
      </c>
      <c r="H1605" s="57" t="str">
        <f t="shared" si="463"/>
        <v>165.287483317415+26.6728374285132i</v>
      </c>
      <c r="I1605" s="57" t="str">
        <f t="shared" si="464"/>
        <v>15.1953892112437-82.7794226854201i</v>
      </c>
      <c r="K1605" s="57" t="str">
        <f t="shared" si="465"/>
        <v>0.070758161837087-0.0117461875213127i</v>
      </c>
      <c r="L1605" s="57" t="str">
        <f t="shared" si="466"/>
        <v>0.000125-1.346546209872i</v>
      </c>
      <c r="M1605" s="57" t="str">
        <f t="shared" si="467"/>
        <v>0.0015-0.649125315762002i</v>
      </c>
      <c r="N1605" s="57">
        <f t="shared" si="468"/>
        <v>82.841707405476669</v>
      </c>
      <c r="O1605" s="57">
        <f t="shared" si="469"/>
        <v>53.931652848427014</v>
      </c>
      <c r="P1605" s="371">
        <f t="shared" si="470"/>
        <v>53.931652848427014</v>
      </c>
      <c r="Q1605" s="371">
        <f t="shared" si="471"/>
        <v>-97.158292594523331</v>
      </c>
      <c r="R1605" s="12">
        <f t="shared" si="472"/>
        <v>82.841707405476669</v>
      </c>
      <c r="S1605" s="57">
        <f t="shared" si="473"/>
        <v>0.37261959645747406</v>
      </c>
      <c r="T1605" s="12">
        <f t="shared" si="456"/>
        <v>53.931652848427014</v>
      </c>
    </row>
    <row r="1606" spans="1:20" x14ac:dyDescent="0.25">
      <c r="A1606" s="57">
        <f t="shared" si="457"/>
        <v>2350.1346779285773</v>
      </c>
      <c r="B1606" s="12">
        <f t="shared" si="474"/>
        <v>374.03555092401251</v>
      </c>
      <c r="C1606" s="57" t="str">
        <f t="shared" si="458"/>
        <v>-61.9488246666124-491.432420918691i</v>
      </c>
      <c r="D1606" s="57" t="str">
        <f t="shared" si="459"/>
        <v>3.89999461495276-85.1060885884114i</v>
      </c>
      <c r="E1606" s="57" t="str">
        <f t="shared" si="460"/>
        <v>162.128240485769-0.984336701171851i</v>
      </c>
      <c r="F1606" s="57" t="str">
        <f t="shared" si="461"/>
        <v>3.83983671260347-177.475741360236i</v>
      </c>
      <c r="G1606" s="57" t="str">
        <f t="shared" si="462"/>
        <v>0.999999185581563-0.000902450981351258i</v>
      </c>
      <c r="H1606" s="57" t="str">
        <f t="shared" si="463"/>
        <v>165.289674868471+26.7743347099356i</v>
      </c>
      <c r="I1606" s="57" t="str">
        <f t="shared" si="464"/>
        <v>15.1954852609905-82.4649679095584i</v>
      </c>
      <c r="K1606" s="57" t="str">
        <f t="shared" si="465"/>
        <v>0.070743581070563-0.0117883693537839i</v>
      </c>
      <c r="L1606" s="57" t="str">
        <f t="shared" si="466"/>
        <v>0.000125-1.34144870479378i</v>
      </c>
      <c r="M1606" s="57" t="str">
        <f t="shared" si="467"/>
        <v>0.0015-0.646667977447702i</v>
      </c>
      <c r="N1606" s="57">
        <f t="shared" si="468"/>
        <v>82.81532386641166</v>
      </c>
      <c r="O1606" s="57">
        <f t="shared" si="469"/>
        <v>53.89774523237304</v>
      </c>
      <c r="P1606" s="371">
        <f t="shared" si="470"/>
        <v>53.89774523237304</v>
      </c>
      <c r="Q1606" s="371">
        <f t="shared" si="471"/>
        <v>-97.18467613358834</v>
      </c>
      <c r="R1606" s="12">
        <f t="shared" si="472"/>
        <v>82.81532386641166</v>
      </c>
      <c r="S1606" s="57">
        <f t="shared" si="473"/>
        <v>0.37403555092401253</v>
      </c>
      <c r="T1606" s="12">
        <f t="shared" si="456"/>
        <v>53.89774523237304</v>
      </c>
    </row>
    <row r="1607" spans="1:20" x14ac:dyDescent="0.25">
      <c r="A1607" s="57">
        <f t="shared" si="457"/>
        <v>2359.065189704706</v>
      </c>
      <c r="B1607" s="12">
        <f t="shared" si="474"/>
        <v>375.45688601752374</v>
      </c>
      <c r="C1607" s="57" t="str">
        <f t="shared" si="458"/>
        <v>-61.9335973698886-489.488762482755i</v>
      </c>
      <c r="D1607" s="57" t="str">
        <f t="shared" si="459"/>
        <v>3.89999457394869-84.7839444944069i</v>
      </c>
      <c r="E1607" s="57" t="str">
        <f t="shared" si="460"/>
        <v>162.125732796924-0.987582149821149i</v>
      </c>
      <c r="F1607" s="57" t="str">
        <f t="shared" si="461"/>
        <v>3.83983668879134-176.803912877349i</v>
      </c>
      <c r="G1607" s="57" t="str">
        <f t="shared" si="462"/>
        <v>0.999999179380228-0.00090588028946272i</v>
      </c>
      <c r="H1607" s="57" t="str">
        <f t="shared" si="463"/>
        <v>165.291883145624+26.876219290215i</v>
      </c>
      <c r="I1607" s="57" t="str">
        <f t="shared" si="464"/>
        <v>15.1955820432414-82.1516994163897i</v>
      </c>
      <c r="K1607" s="57" t="str">
        <f t="shared" si="465"/>
        <v>0.0707288954166515-0.0118306844355057i</v>
      </c>
      <c r="L1607" s="57" t="str">
        <f t="shared" si="466"/>
        <v>0.000125-1.33637049690554i</v>
      </c>
      <c r="M1607" s="57" t="str">
        <f t="shared" si="467"/>
        <v>0.0015-0.644219941669355i</v>
      </c>
      <c r="N1607" s="57">
        <f t="shared" si="468"/>
        <v>82.788849183914976</v>
      </c>
      <c r="O1607" s="57">
        <f t="shared" si="469"/>
        <v>53.863830533487601</v>
      </c>
      <c r="P1607" s="371">
        <f t="shared" si="470"/>
        <v>53.863830533487601</v>
      </c>
      <c r="Q1607" s="371">
        <f t="shared" si="471"/>
        <v>-97.211150816085024</v>
      </c>
      <c r="R1607" s="12">
        <f t="shared" si="472"/>
        <v>82.788849183914976</v>
      </c>
      <c r="S1607" s="57">
        <f t="shared" si="473"/>
        <v>0.37545688601752375</v>
      </c>
      <c r="T1607" s="12">
        <f t="shared" si="456"/>
        <v>53.863830533487601</v>
      </c>
    </row>
    <row r="1608" spans="1:20" x14ac:dyDescent="0.25">
      <c r="A1608" s="57">
        <f t="shared" si="457"/>
        <v>2368.0296374255836</v>
      </c>
      <c r="B1608" s="12">
        <f t="shared" si="474"/>
        <v>376.88362218439033</v>
      </c>
      <c r="C1608" s="57" t="str">
        <f t="shared" si="458"/>
        <v>-61.918261634221-487.552186475664i</v>
      </c>
      <c r="D1608" s="57" t="str">
        <f t="shared" si="459"/>
        <v>3.89999453263242-84.4630200459076i</v>
      </c>
      <c r="E1608" s="57" t="str">
        <f t="shared" si="460"/>
        <v>162.123207360663-0.990834513459826i</v>
      </c>
      <c r="F1608" s="57" t="str">
        <f t="shared" si="461"/>
        <v>3.8398366647979-176.134627778108i</v>
      </c>
      <c r="G1608" s="57" t="str">
        <f t="shared" si="462"/>
        <v>0.999999173131673-0.000909322628880721i</v>
      </c>
      <c r="H1608" s="57" t="str">
        <f t="shared" si="463"/>
        <v>165.294108276822+26.9784926595281i</v>
      </c>
      <c r="I1608" s="57" t="str">
        <f t="shared" si="464"/>
        <v>15.1956795635914-81.8396126994005i</v>
      </c>
      <c r="K1608" s="57" t="str">
        <f t="shared" si="465"/>
        <v>0.070714104166592-0.0118731329825595i</v>
      </c>
      <c r="L1608" s="57" t="str">
        <f t="shared" si="466"/>
        <v>0.000125-1.33131151315555i</v>
      </c>
      <c r="M1608" s="57" t="str">
        <f t="shared" si="467"/>
        <v>0.0015-0.641781173211156i</v>
      </c>
      <c r="N1608" s="57">
        <f t="shared" si="468"/>
        <v>82.762283111351863</v>
      </c>
      <c r="O1608" s="57">
        <f t="shared" si="469"/>
        <v>53.829908701623388</v>
      </c>
      <c r="P1608" s="371">
        <f t="shared" si="470"/>
        <v>53.829908701623388</v>
      </c>
      <c r="Q1608" s="371">
        <f t="shared" si="471"/>
        <v>-97.237716888648137</v>
      </c>
      <c r="R1608" s="12">
        <f t="shared" si="472"/>
        <v>82.762283111351863</v>
      </c>
      <c r="S1608" s="57">
        <f t="shared" si="473"/>
        <v>0.37688362218439031</v>
      </c>
      <c r="T1608" s="12">
        <f t="shared" si="456"/>
        <v>53.829908701623388</v>
      </c>
    </row>
    <row r="1609" spans="1:20" x14ac:dyDescent="0.25">
      <c r="A1609" s="57">
        <f t="shared" si="457"/>
        <v>2377.0281500478013</v>
      </c>
      <c r="B1609" s="12">
        <f t="shared" si="474"/>
        <v>378.31577994869104</v>
      </c>
      <c r="C1609" s="57" t="str">
        <f t="shared" si="458"/>
        <v>-61.9028167430708-485.622665477409i</v>
      </c>
      <c r="D1609" s="57" t="str">
        <f t="shared" si="459"/>
        <v>3.89999449100153-84.1433106263067i</v>
      </c>
      <c r="E1609" s="57" t="str">
        <f t="shared" si="460"/>
        <v>162.120664061436-0.994093760913481i</v>
      </c>
      <c r="F1609" s="57" t="str">
        <f t="shared" si="461"/>
        <v>3.83983664062174-175.467876434618i</v>
      </c>
      <c r="G1609" s="57" t="str">
        <f t="shared" si="462"/>
        <v>0.999999166835539-0.000912778049123491i</v>
      </c>
      <c r="H1609" s="57" t="str">
        <f t="shared" si="463"/>
        <v>165.296350391004+27.0811563139259i</v>
      </c>
      <c r="I1609" s="57" t="str">
        <f t="shared" si="464"/>
        <v>15.1957778276779-81.5287032690777i</v>
      </c>
      <c r="K1609" s="57" t="str">
        <f t="shared" si="465"/>
        <v>0.0706992066075125-0.0119157152088757i</v>
      </c>
      <c r="L1609" s="57" t="str">
        <f t="shared" si="466"/>
        <v>0.000125-1.32627168076863i</v>
      </c>
      <c r="M1609" s="57" t="str">
        <f t="shared" si="467"/>
        <v>0.0015-0.639351636990591i</v>
      </c>
      <c r="N1609" s="57">
        <f t="shared" si="468"/>
        <v>82.735625402206907</v>
      </c>
      <c r="O1609" s="57">
        <f t="shared" si="469"/>
        <v>53.795979686305948</v>
      </c>
      <c r="P1609" s="371">
        <f t="shared" si="470"/>
        <v>53.795979686305948</v>
      </c>
      <c r="Q1609" s="371">
        <f t="shared" si="471"/>
        <v>-97.264374597793093</v>
      </c>
      <c r="R1609" s="12">
        <f t="shared" si="472"/>
        <v>82.735625402206907</v>
      </c>
      <c r="S1609" s="57">
        <f t="shared" si="473"/>
        <v>0.37831577994869103</v>
      </c>
      <c r="T1609" s="12">
        <f t="shared" si="456"/>
        <v>53.795979686305948</v>
      </c>
    </row>
    <row r="1610" spans="1:20" x14ac:dyDescent="0.25">
      <c r="A1610" s="57">
        <f t="shared" si="457"/>
        <v>2386.0608570179829</v>
      </c>
      <c r="B1610" s="12">
        <f t="shared" si="474"/>
        <v>379.75337991249609</v>
      </c>
      <c r="C1610" s="57" t="str">
        <f t="shared" si="458"/>
        <v>-61.8872619759931-483.700172173948i</v>
      </c>
      <c r="D1610" s="57" t="str">
        <f t="shared" si="459"/>
        <v>3.89999444905366-83.8248116364776i</v>
      </c>
      <c r="E1610" s="57" t="str">
        <f t="shared" si="460"/>
        <v>162.11810278309-0.997359860313763i</v>
      </c>
      <c r="F1610" s="57" t="str">
        <f t="shared" si="461"/>
        <v>3.83983661626152-174.80364925544i</v>
      </c>
      <c r="G1610" s="57" t="str">
        <f t="shared" si="462"/>
        <v>0.999999160491463-0.000916246599897417i</v>
      </c>
      <c r="H1610" s="57" t="str">
        <f t="shared" si="463"/>
        <v>165.298609618095+27.1842117553596i</v>
      </c>
      <c r="I1610" s="57" t="str">
        <f t="shared" si="464"/>
        <v>15.1958768411829-81.2189666528439i</v>
      </c>
      <c r="K1610" s="57" t="str">
        <f t="shared" si="465"/>
        <v>0.0706842020224193-0.0119584313261989i</v>
      </c>
      <c r="L1610" s="57" t="str">
        <f t="shared" si="466"/>
        <v>0.000125-1.32125092724509i</v>
      </c>
      <c r="M1610" s="57" t="str">
        <f t="shared" si="467"/>
        <v>0.0015-0.636931298057971i</v>
      </c>
      <c r="N1610" s="57">
        <f t="shared" si="468"/>
        <v>82.708875810094938</v>
      </c>
      <c r="O1610" s="57">
        <f t="shared" si="469"/>
        <v>53.762043436732576</v>
      </c>
      <c r="P1610" s="371">
        <f t="shared" si="470"/>
        <v>53.762043436732576</v>
      </c>
      <c r="Q1610" s="371">
        <f t="shared" si="471"/>
        <v>-97.291124189905062</v>
      </c>
      <c r="R1610" s="12">
        <f t="shared" si="472"/>
        <v>82.708875810094938</v>
      </c>
      <c r="S1610" s="57">
        <f t="shared" si="473"/>
        <v>0.37975337991249608</v>
      </c>
      <c r="T1610" s="12">
        <f t="shared" si="456"/>
        <v>53.762043436732576</v>
      </c>
    </row>
    <row r="1611" spans="1:20" x14ac:dyDescent="0.25">
      <c r="A1611" s="57">
        <f t="shared" si="457"/>
        <v>2395.1278882746515</v>
      </c>
      <c r="B1611" s="12">
        <f t="shared" si="474"/>
        <v>381.19644275616361</v>
      </c>
      <c r="C1611" s="57" t="str">
        <f t="shared" si="458"/>
        <v>-61.8715966086196-481.784679356836i</v>
      </c>
      <c r="D1611" s="57" t="str">
        <f t="shared" si="459"/>
        <v>3.89999440678636-83.5075184947051i</v>
      </c>
      <c r="E1611" s="57" t="str">
        <f t="shared" si="460"/>
        <v>162.115523408869-1.00063277909083i</v>
      </c>
      <c r="F1611" s="57" t="str">
        <f t="shared" si="461"/>
        <v>3.83983659171579-174.141936685441i</v>
      </c>
      <c r="G1611" s="57" t="str">
        <f t="shared" si="462"/>
        <v>0.999999154099081-0.000919728331097768i</v>
      </c>
      <c r="H1611" s="57" t="str">
        <f t="shared" si="463"/>
        <v>165.300886089019+27.2876604917023i</v>
      </c>
      <c r="I1611" s="57" t="str">
        <f t="shared" si="464"/>
        <v>15.1959766098303-80.9103983949907i</v>
      </c>
      <c r="K1611" s="57" t="str">
        <f t="shared" si="465"/>
        <v>0.0706690896901827-0.0120012815440505i</v>
      </c>
      <c r="L1611" s="57" t="str">
        <f t="shared" si="466"/>
        <v>0.000125-1.31624918035973i</v>
      </c>
      <c r="M1611" s="57" t="str">
        <f t="shared" si="467"/>
        <v>0.0015-0.634520121595905i</v>
      </c>
      <c r="N1611" s="57">
        <f t="shared" si="468"/>
        <v>82.682034088772738</v>
      </c>
      <c r="O1611" s="57">
        <f t="shared" si="469"/>
        <v>53.728099901770285</v>
      </c>
      <c r="P1611" s="371">
        <f t="shared" si="470"/>
        <v>53.728099901770285</v>
      </c>
      <c r="Q1611" s="371">
        <f t="shared" si="471"/>
        <v>-97.317965911227262</v>
      </c>
      <c r="R1611" s="12">
        <f t="shared" si="472"/>
        <v>82.682034088772738</v>
      </c>
      <c r="S1611" s="57">
        <f t="shared" si="473"/>
        <v>0.3811964427561636</v>
      </c>
      <c r="T1611" s="12">
        <f t="shared" si="456"/>
        <v>53.728099901770285</v>
      </c>
    </row>
    <row r="1612" spans="1:20" x14ac:dyDescent="0.25">
      <c r="A1612" s="57">
        <f t="shared" si="457"/>
        <v>2404.2293742500951</v>
      </c>
      <c r="B1612" s="12">
        <f t="shared" si="474"/>
        <v>382.64498923863704</v>
      </c>
      <c r="C1612" s="57" t="str">
        <f t="shared" si="458"/>
        <v>-61.8558199126534-479.876159922868i</v>
      </c>
      <c r="D1612" s="57" t="str">
        <f t="shared" si="459"/>
        <v>3.89999436419722-83.1914266366206i</v>
      </c>
      <c r="E1612" s="57" t="str">
        <f t="shared" si="460"/>
        <v>162.112925821413-1.00391248396563i</v>
      </c>
      <c r="F1612" s="57" t="str">
        <f t="shared" si="461"/>
        <v>3.83983656698315-173.482729205665i</v>
      </c>
      <c r="G1612" s="57" t="str">
        <f t="shared" si="462"/>
        <v>0.999999147658025-0.000923223292809402i</v>
      </c>
      <c r="H1612" s="57" t="str">
        <f t="shared" si="463"/>
        <v>165.303179935708+27.3915040367777i</v>
      </c>
      <c r="I1612" s="57" t="str">
        <f t="shared" si="464"/>
        <v>15.196077139389-80.6029940566187i</v>
      </c>
      <c r="K1612" s="57" t="str">
        <f t="shared" si="465"/>
        <v>0.0706538688855221-0.0120442660696924i</v>
      </c>
      <c r="L1612" s="57" t="str">
        <f t="shared" si="466"/>
        <v>0.000125-1.31126636816072i</v>
      </c>
      <c r="M1612" s="57" t="str">
        <f t="shared" si="467"/>
        <v>0.0015-0.632118072918814i</v>
      </c>
      <c r="N1612" s="57">
        <f t="shared" si="468"/>
        <v>82.655099992149999</v>
      </c>
      <c r="O1612" s="57">
        <f t="shared" si="469"/>
        <v>53.694149029953962</v>
      </c>
      <c r="P1612" s="371">
        <f t="shared" si="470"/>
        <v>53.694149029953962</v>
      </c>
      <c r="Q1612" s="371">
        <f t="shared" si="471"/>
        <v>-97.344900007850001</v>
      </c>
      <c r="R1612" s="12">
        <f t="shared" si="472"/>
        <v>82.655099992149999</v>
      </c>
      <c r="S1612" s="57">
        <f t="shared" si="473"/>
        <v>0.38264498923863705</v>
      </c>
      <c r="T1612" s="12">
        <f t="shared" si="456"/>
        <v>53.694149029953962</v>
      </c>
    </row>
    <row r="1613" spans="1:20" x14ac:dyDescent="0.25">
      <c r="A1613" s="57">
        <f t="shared" si="457"/>
        <v>2413.3654458722458</v>
      </c>
      <c r="B1613" s="12">
        <f t="shared" si="474"/>
        <v>384.09904019774388</v>
      </c>
      <c r="C1613" s="57" t="str">
        <f t="shared" si="458"/>
        <v>-61.8399311558643-477.974586873755i</v>
      </c>
      <c r="D1613" s="57" t="str">
        <f t="shared" si="459"/>
        <v>3.8999943212838-82.8765315151371i</v>
      </c>
      <c r="E1613" s="57" t="str">
        <f t="shared" si="460"/>
        <v>162.110309902756-1.00719894094224i</v>
      </c>
      <c r="F1613" s="57" t="str">
        <f t="shared" si="461"/>
        <v>3.83983654206221-172.82601733319i</v>
      </c>
      <c r="G1613" s="57" t="str">
        <f t="shared" si="462"/>
        <v>0.999999141167924-0.000926731535307491i</v>
      </c>
      <c r="H1613" s="57" t="str">
        <f t="shared" si="463"/>
        <v>165.305491291107+27.495743910382i</v>
      </c>
      <c r="I1613" s="57" t="str">
        <f t="shared" si="464"/>
        <v>15.1961784356714-80.2967492155696i</v>
      </c>
      <c r="K1613" s="57" t="str">
        <f t="shared" si="465"/>
        <v>0.0706385388789963-0.0120873851080906i</v>
      </c>
      <c r="L1613" s="57" t="str">
        <f t="shared" si="466"/>
        <v>0.000125-1.30630241896864i</v>
      </c>
      <c r="M1613" s="57" t="str">
        <f t="shared" si="467"/>
        <v>0.0015-0.629725117472417i</v>
      </c>
      <c r="N1613" s="57">
        <f t="shared" si="468"/>
        <v>82.62807327430059</v>
      </c>
      <c r="O1613" s="57">
        <f t="shared" si="469"/>
        <v>53.660190769485098</v>
      </c>
      <c r="P1613" s="371">
        <f t="shared" si="470"/>
        <v>53.660190769485098</v>
      </c>
      <c r="Q1613" s="371">
        <f t="shared" si="471"/>
        <v>-97.37192672569941</v>
      </c>
      <c r="R1613" s="12">
        <f t="shared" si="472"/>
        <v>82.62807327430059</v>
      </c>
      <c r="S1613" s="57">
        <f t="shared" si="473"/>
        <v>0.38409904019774388</v>
      </c>
      <c r="T1613" s="12">
        <f t="shared" si="456"/>
        <v>53.660190769485098</v>
      </c>
    </row>
    <row r="1614" spans="1:20" x14ac:dyDescent="0.25">
      <c r="A1614" s="57">
        <f t="shared" si="457"/>
        <v>2422.5362345665599</v>
      </c>
      <c r="B1614" s="12">
        <f t="shared" si="474"/>
        <v>385.55861655049529</v>
      </c>
      <c r="C1614" s="57" t="str">
        <f t="shared" si="458"/>
        <v>-61.8239296020741-476.079933315751i</v>
      </c>
      <c r="D1614" s="57" t="str">
        <f t="shared" si="459"/>
        <v>3.89999427804363-82.5628286003825i</v>
      </c>
      <c r="E1614" s="57" t="str">
        <f t="shared" si="460"/>
        <v>162.107675534327-1.01049211529889i</v>
      </c>
      <c r="F1614" s="57" t="str">
        <f t="shared" si="461"/>
        <v>3.8398365169515-172.171791620997i</v>
      </c>
      <c r="G1614" s="57" t="str">
        <f t="shared" si="462"/>
        <v>0.999999134628404-0.000930253109058245i</v>
      </c>
      <c r="H1614" s="57" t="str">
        <f t="shared" si="463"/>
        <v>165.307820289183+27.6003816383118i</v>
      </c>
      <c r="I1614" s="57" t="str">
        <f t="shared" si="464"/>
        <v>15.1962805045352-79.9916594663658i</v>
      </c>
      <c r="K1614" s="57" t="str">
        <f t="shared" si="465"/>
        <v>0.0706230989369868-0.0121306388618772i</v>
      </c>
      <c r="L1614" s="57" t="str">
        <f t="shared" si="466"/>
        <v>0.000125-1.30135726137541i</v>
      </c>
      <c r="M1614" s="57" t="str">
        <f t="shared" si="467"/>
        <v>0.0015-0.627341220833251i</v>
      </c>
      <c r="N1614" s="57">
        <f t="shared" si="468"/>
        <v>82.600953689474423</v>
      </c>
      <c r="O1614" s="57">
        <f t="shared" si="469"/>
        <v>53.626225068229509</v>
      </c>
      <c r="P1614" s="371">
        <f t="shared" si="470"/>
        <v>53.626225068229509</v>
      </c>
      <c r="Q1614" s="371">
        <f t="shared" si="471"/>
        <v>-97.399046310525577</v>
      </c>
      <c r="R1614" s="12">
        <f t="shared" si="472"/>
        <v>82.600953689474423</v>
      </c>
      <c r="S1614" s="57">
        <f t="shared" si="473"/>
        <v>0.38555861655049528</v>
      </c>
      <c r="T1614" s="12">
        <f t="shared" si="456"/>
        <v>53.626225068229509</v>
      </c>
    </row>
    <row r="1615" spans="1:20" x14ac:dyDescent="0.25">
      <c r="A1615" s="57">
        <f t="shared" si="457"/>
        <v>2431.7418722579127</v>
      </c>
      <c r="B1615" s="12">
        <f t="shared" si="474"/>
        <v>387.02373929338717</v>
      </c>
      <c r="C1615" s="57" t="str">
        <f t="shared" si="458"/>
        <v>-61.8078145111536-474.192172459325i</v>
      </c>
      <c r="D1615" s="57" t="str">
        <f t="shared" si="459"/>
        <v>3.89999423447421-82.2503133796348i</v>
      </c>
      <c r="E1615" s="57" t="str">
        <f t="shared" si="460"/>
        <v>162.10502259695-1.01379197158142i</v>
      </c>
      <c r="F1615" s="57" t="str">
        <f t="shared" si="461"/>
        <v>3.8398364916496-171.520042657829i</v>
      </c>
      <c r="G1615" s="57" t="str">
        <f t="shared" si="462"/>
        <v>0.99999912803909-0.000933788064719638i</v>
      </c>
      <c r="H1615" s="57" t="str">
        <f t="shared" si="463"/>
        <v>165.310167064934+27.7054187523879i</v>
      </c>
      <c r="I1615" s="57" t="str">
        <f t="shared" si="464"/>
        <v>15.1963833518824-79.6877204201449i</v>
      </c>
      <c r="K1615" s="57" t="str">
        <f t="shared" si="465"/>
        <v>0.070607548321687-0.0121740275313129i</v>
      </c>
      <c r="L1615" s="57" t="str">
        <f t="shared" si="466"/>
        <v>0.000125-1.29643082424328i</v>
      </c>
      <c r="M1615" s="57" t="str">
        <f t="shared" si="467"/>
        <v>0.0015-0.62496634870816i</v>
      </c>
      <c r="N1615" s="57">
        <f t="shared" si="468"/>
        <v>82.573740992108995</v>
      </c>
      <c r="O1615" s="57">
        <f t="shared" si="469"/>
        <v>53.592251873716052</v>
      </c>
      <c r="P1615" s="371">
        <f t="shared" si="470"/>
        <v>53.592251873716052</v>
      </c>
      <c r="Q1615" s="371">
        <f t="shared" si="471"/>
        <v>-97.426259007891005</v>
      </c>
      <c r="R1615" s="12">
        <f t="shared" si="472"/>
        <v>82.573740992108995</v>
      </c>
      <c r="S1615" s="57">
        <f t="shared" si="473"/>
        <v>0.38702373929338718</v>
      </c>
      <c r="T1615" s="12">
        <f t="shared" si="456"/>
        <v>53.592251873716052</v>
      </c>
    </row>
    <row r="1616" spans="1:20" x14ac:dyDescent="0.25">
      <c r="A1616" s="57">
        <f t="shared" si="457"/>
        <v>2440.9824913724929</v>
      </c>
      <c r="B1616" s="12">
        <f t="shared" si="474"/>
        <v>388.49442950270202</v>
      </c>
      <c r="C1616" s="57" t="str">
        <f t="shared" si="458"/>
        <v>-61.7915851390088-472.311277618808i</v>
      </c>
      <c r="D1616" s="57" t="str">
        <f t="shared" si="459"/>
        <v>3.89999419057303-81.9389813572576i</v>
      </c>
      <c r="E1616" s="57" t="str">
        <f t="shared" si="460"/>
        <v>162.102350970838-1.01709847359372i</v>
      </c>
      <c r="F1616" s="57" t="str">
        <f t="shared" si="461"/>
        <v>3.83983646615504-170.870761068056i</v>
      </c>
      <c r="G1616" s="57" t="str">
        <f t="shared" si="462"/>
        <v>0.999999121399602-0.000937336453142132i</v>
      </c>
      <c r="H1616" s="57" t="str">
        <f t="shared" si="463"/>
        <v>165.312531754396+27.8108567904805i</v>
      </c>
      <c r="I1616" s="57" t="str">
        <f t="shared" si="464"/>
        <v>15.1964869836601-79.3849277045963i</v>
      </c>
      <c r="K1616" s="57" t="str">
        <f t="shared" si="465"/>
        <v>0.0705918862910898-0.012217551314249i</v>
      </c>
      <c r="L1616" s="57" t="str">
        <f t="shared" si="466"/>
        <v>0.000125-1.29152303670381i</v>
      </c>
      <c r="M1616" s="57" t="str">
        <f t="shared" si="467"/>
        <v>0.0015-0.622600466933813i</v>
      </c>
      <c r="N1616" s="57">
        <f t="shared" si="468"/>
        <v>82.546434936841578</v>
      </c>
      <c r="O1616" s="57">
        <f t="shared" si="469"/>
        <v>53.558271133134568</v>
      </c>
      <c r="P1616" s="371">
        <f t="shared" si="470"/>
        <v>53.558271133134568</v>
      </c>
      <c r="Q1616" s="371">
        <f t="shared" si="471"/>
        <v>-97.453565063158422</v>
      </c>
      <c r="R1616" s="12">
        <f t="shared" si="472"/>
        <v>82.546434936841578</v>
      </c>
      <c r="S1616" s="57">
        <f t="shared" si="473"/>
        <v>0.38849442950270202</v>
      </c>
      <c r="T1616" s="12">
        <f t="shared" si="456"/>
        <v>53.558271133134568</v>
      </c>
    </row>
    <row r="1617" spans="1:20" x14ac:dyDescent="0.25">
      <c r="A1617" s="57">
        <f t="shared" si="457"/>
        <v>2450.2582248397084</v>
      </c>
      <c r="B1617" s="12">
        <f t="shared" si="474"/>
        <v>389.97070833481229</v>
      </c>
      <c r="C1617" s="57" t="str">
        <f t="shared" si="458"/>
        <v>-61.7752407375827-470.437222212063i</v>
      </c>
      <c r="D1617" s="57" t="str">
        <f t="shared" si="459"/>
        <v>3.89999414633755-81.6288280546352i</v>
      </c>
      <c r="E1617" s="57" t="str">
        <f t="shared" si="460"/>
        <v>162.0996605356-1.02041158439089i</v>
      </c>
      <c r="F1617" s="57" t="str">
        <f t="shared" si="461"/>
        <v>3.83983644046632-170.223937511547i</v>
      </c>
      <c r="G1617" s="57" t="str">
        <f t="shared" si="462"/>
        <v>0.999999114709558-0.000940898325369416i</v>
      </c>
      <c r="H1617" s="57" t="str">
        <f t="shared" si="463"/>
        <v>165.31491449465+27.9166972965364i</v>
      </c>
      <c r="I1617" s="57" t="str">
        <f t="shared" si="464"/>
        <v>15.1965914058615-79.0832769639011i</v>
      </c>
      <c r="K1617" s="57" t="str">
        <f t="shared" si="465"/>
        <v>0.0705761120989736-0.0122612104060893i</v>
      </c>
      <c r="L1617" s="57" t="str">
        <f t="shared" si="466"/>
        <v>0.000125-1.28663382815682i</v>
      </c>
      <c r="M1617" s="57" t="str">
        <f t="shared" si="467"/>
        <v>0.0015-0.620243541476202i</v>
      </c>
      <c r="N1617" s="57">
        <f t="shared" si="468"/>
        <v>82.519035278520434</v>
      </c>
      <c r="O1617" s="57">
        <f t="shared" si="469"/>
        <v>53.524282793334478</v>
      </c>
      <c r="P1617" s="371">
        <f t="shared" si="470"/>
        <v>53.524282793334478</v>
      </c>
      <c r="Q1617" s="371">
        <f t="shared" si="471"/>
        <v>-97.480964721479566</v>
      </c>
      <c r="R1617" s="12">
        <f t="shared" si="472"/>
        <v>82.519035278520434</v>
      </c>
      <c r="S1617" s="57">
        <f t="shared" si="473"/>
        <v>0.38997070833481229</v>
      </c>
      <c r="T1617" s="12">
        <f t="shared" si="456"/>
        <v>53.524282793334478</v>
      </c>
    </row>
    <row r="1618" spans="1:20" x14ac:dyDescent="0.25">
      <c r="A1618" s="57">
        <f t="shared" si="457"/>
        <v>2459.5692060940992</v>
      </c>
      <c r="B1618" s="12">
        <f t="shared" si="474"/>
        <v>391.45259702648457</v>
      </c>
      <c r="C1618" s="57" t="str">
        <f t="shared" si="458"/>
        <v>-61.7587805548393-468.569979760149i</v>
      </c>
      <c r="D1618" s="57" t="str">
        <f t="shared" si="459"/>
        <v>3.89999410176526-81.3198490101084i</v>
      </c>
      <c r="E1618" s="57" t="str">
        <f t="shared" si="460"/>
        <v>162.096951170237-1.02373126626952i</v>
      </c>
      <c r="F1618" s="57" t="str">
        <f t="shared" si="461"/>
        <v>3.83983641458203-169.579562683526i</v>
      </c>
      <c r="G1618" s="57" t="str">
        <f t="shared" si="462"/>
        <v>0.999999107968573-0.000944473732639131i</v>
      </c>
      <c r="H1618" s="57" t="str">
        <f t="shared" si="463"/>
        <v>165.317315423831+28.022941820604i</v>
      </c>
      <c r="I1618" s="57" t="str">
        <f t="shared" si="464"/>
        <v>15.1966966245256-78.7827638586655i</v>
      </c>
      <c r="K1618" s="57" t="str">
        <f t="shared" si="465"/>
        <v>0.0705602249948917-0.0123050049997511i</v>
      </c>
      <c r="L1618" s="57" t="str">
        <f t="shared" si="466"/>
        <v>0.000125-1.28176312826939i</v>
      </c>
      <c r="M1618" s="57" t="str">
        <f t="shared" si="467"/>
        <v>0.0015-0.617895538430167i</v>
      </c>
      <c r="N1618" s="57">
        <f t="shared" si="468"/>
        <v>82.491541772217971</v>
      </c>
      <c r="O1618" s="57">
        <f t="shared" si="469"/>
        <v>53.490286800822993</v>
      </c>
      <c r="P1618" s="371">
        <f t="shared" si="470"/>
        <v>53.490286800822993</v>
      </c>
      <c r="Q1618" s="371">
        <f t="shared" si="471"/>
        <v>-97.508458227782029</v>
      </c>
      <c r="R1618" s="12">
        <f t="shared" si="472"/>
        <v>82.491541772217971</v>
      </c>
      <c r="S1618" s="57">
        <f t="shared" si="473"/>
        <v>0.39145259702648455</v>
      </c>
      <c r="T1618" s="12">
        <f t="shared" si="456"/>
        <v>53.490286800822993</v>
      </c>
    </row>
    <row r="1619" spans="1:20" x14ac:dyDescent="0.25">
      <c r="A1619" s="57">
        <f t="shared" si="457"/>
        <v>2468.9155690772568</v>
      </c>
      <c r="B1619" s="12">
        <f t="shared" si="474"/>
        <v>392.94011689518521</v>
      </c>
      <c r="C1619" s="57" t="str">
        <f t="shared" si="458"/>
        <v>-61.7422038347596-466.709523886955i</v>
      </c>
      <c r="D1619" s="57" t="str">
        <f t="shared" si="459"/>
        <v>3.89999405685356-81.0120397789098i</v>
      </c>
      <c r="E1619" s="57" t="str">
        <f t="shared" si="460"/>
        <v>162.094222753138-1.02705748076169i</v>
      </c>
      <c r="F1619" s="57" t="str">
        <f t="shared" si="461"/>
        <v>3.83983638850062-168.937627314447i</v>
      </c>
      <c r="G1619" s="57" t="str">
        <f t="shared" si="462"/>
        <v>0.999999101176259-0.000948062726383615i</v>
      </c>
      <c r="H1619" s="57" t="str">
        <f t="shared" si="463"/>
        <v>165.319734681139+28.1295919188579i</v>
      </c>
      <c r="I1619" s="57" t="str">
        <f t="shared" si="464"/>
        <v>15.1968026457376-78.4833840658635i</v>
      </c>
      <c r="K1619" s="57" t="str">
        <f t="shared" si="465"/>
        <v>0.0705442242241582-0.0123489352856256i</v>
      </c>
      <c r="L1619" s="57" t="str">
        <f t="shared" si="466"/>
        <v>0.000125-1.27691086697489i</v>
      </c>
      <c r="M1619" s="57" t="str">
        <f t="shared" si="467"/>
        <v>0.0015-0.615556424018898i</v>
      </c>
      <c r="N1619" s="57">
        <f t="shared" si="468"/>
        <v>82.463954173242129</v>
      </c>
      <c r="O1619" s="57">
        <f t="shared" si="469"/>
        <v>53.456283101762963</v>
      </c>
      <c r="P1619" s="371">
        <f t="shared" si="470"/>
        <v>53.456283101762963</v>
      </c>
      <c r="Q1619" s="371">
        <f t="shared" si="471"/>
        <v>-97.536045826757871</v>
      </c>
      <c r="R1619" s="12">
        <f t="shared" si="472"/>
        <v>82.463954173242129</v>
      </c>
      <c r="S1619" s="57">
        <f t="shared" si="473"/>
        <v>0.39294011689518521</v>
      </c>
      <c r="T1619" s="12">
        <f t="shared" si="456"/>
        <v>53.456283101762963</v>
      </c>
    </row>
    <row r="1620" spans="1:20" x14ac:dyDescent="0.25">
      <c r="A1620" s="57">
        <f t="shared" si="457"/>
        <v>2478.2974482397503</v>
      </c>
      <c r="B1620" s="12">
        <f t="shared" si="474"/>
        <v>394.43328933938693</v>
      </c>
      <c r="C1620" s="57" t="str">
        <f t="shared" si="458"/>
        <v>-61.7255098173388-464.855828318909i</v>
      </c>
      <c r="D1620" s="57" t="str">
        <f t="shared" si="459"/>
        <v>3.89999401159991-80.7053959331004i</v>
      </c>
      <c r="E1620" s="57" t="str">
        <f t="shared" si="460"/>
        <v>162.091475162087-1.0303901886241i</v>
      </c>
      <c r="F1620" s="57" t="str">
        <f t="shared" si="461"/>
        <v>3.83983636222064-168.298122169853i</v>
      </c>
      <c r="G1620" s="57" t="str">
        <f t="shared" si="462"/>
        <v>0.999999094332226-0.000951665358230637i</v>
      </c>
      <c r="H1620" s="57" t="str">
        <f t="shared" si="463"/>
        <v>165.32217240684+28.2366491536272i</v>
      </c>
      <c r="I1620" s="57" t="str">
        <f t="shared" si="464"/>
        <v>15.1969094756294-78.1851332787678i</v>
      </c>
      <c r="K1620" s="57" t="str">
        <f t="shared" si="465"/>
        <v>0.070528109027838-0.0123930014515399i</v>
      </c>
      <c r="L1620" s="57" t="str">
        <f t="shared" si="466"/>
        <v>0.000125-1.27207697447189i</v>
      </c>
      <c r="M1620" s="57" t="str">
        <f t="shared" si="467"/>
        <v>0.0015-0.61322616459344i</v>
      </c>
      <c r="N1620" s="57">
        <f t="shared" si="468"/>
        <v>82.436272237149154</v>
      </c>
      <c r="O1620" s="57">
        <f t="shared" si="469"/>
        <v>53.422271641971903</v>
      </c>
      <c r="P1620" s="371">
        <f t="shared" si="470"/>
        <v>53.422271641971903</v>
      </c>
      <c r="Q1620" s="371">
        <f t="shared" si="471"/>
        <v>-97.563727762850846</v>
      </c>
      <c r="R1620" s="12">
        <f t="shared" si="472"/>
        <v>82.436272237149154</v>
      </c>
      <c r="S1620" s="57">
        <f t="shared" si="473"/>
        <v>0.39443328933938693</v>
      </c>
      <c r="T1620" s="12">
        <f t="shared" si="456"/>
        <v>53.422271641971903</v>
      </c>
    </row>
    <row r="1621" spans="1:20" x14ac:dyDescent="0.25">
      <c r="A1621" s="57">
        <f t="shared" si="457"/>
        <v>2487.7149785430615</v>
      </c>
      <c r="B1621" s="12">
        <f t="shared" si="474"/>
        <v>395.9321358388766</v>
      </c>
      <c r="C1621" s="57" t="str">
        <f t="shared" si="458"/>
        <v>-61.7086977385699-463.008866884611i</v>
      </c>
      <c r="D1621" s="57" t="str">
        <f t="shared" si="459"/>
        <v>3.89999396600167-80.3999130615054i</v>
      </c>
      <c r="E1621" s="57" t="str">
        <f t="shared" si="460"/>
        <v>162.088708274259-1.0337293498315i</v>
      </c>
      <c r="F1621" s="57" t="str">
        <f t="shared" si="461"/>
        <v>3.83983633574055-167.661038050247i</v>
      </c>
      <c r="G1621" s="57" t="str">
        <f t="shared" si="462"/>
        <v>0.999999087436079-0.000955281680004145i</v>
      </c>
      <c r="H1621" s="57" t="str">
        <f t="shared" si="463"/>
        <v>165.324628742285+28.3441150934194i</v>
      </c>
      <c r="I1621" s="57" t="str">
        <f t="shared" si="464"/>
        <v>15.1970171203796-77.8880072068948i</v>
      </c>
      <c r="K1621" s="57" t="str">
        <f t="shared" si="465"/>
        <v>0.0705118786427325-0.0124372036827149i</v>
      </c>
      <c r="L1621" s="57" t="str">
        <f t="shared" si="466"/>
        <v>0.000125-1.26726138122324i</v>
      </c>
      <c r="M1621" s="57" t="str">
        <f t="shared" si="467"/>
        <v>0.0015-0.610904726632241i</v>
      </c>
      <c r="N1621" s="57">
        <f t="shared" si="468"/>
        <v>82.408495719756729</v>
      </c>
      <c r="O1621" s="57">
        <f t="shared" si="469"/>
        <v>53.388252366919666</v>
      </c>
      <c r="P1621" s="371">
        <f t="shared" si="470"/>
        <v>53.388252366919666</v>
      </c>
      <c r="Q1621" s="371">
        <f t="shared" si="471"/>
        <v>-97.591504280243271</v>
      </c>
      <c r="R1621" s="12">
        <f t="shared" si="472"/>
        <v>82.408495719756729</v>
      </c>
      <c r="S1621" s="57">
        <f t="shared" si="473"/>
        <v>0.3959321358388766</v>
      </c>
      <c r="T1621" s="12">
        <f t="shared" si="456"/>
        <v>53.388252366919666</v>
      </c>
    </row>
    <row r="1622" spans="1:20" x14ac:dyDescent="0.25">
      <c r="A1622" s="57">
        <f t="shared" si="457"/>
        <v>2497.1682954615253</v>
      </c>
      <c r="B1622" s="12">
        <f t="shared" si="474"/>
        <v>397.43667795506434</v>
      </c>
      <c r="C1622" s="57" t="str">
        <f t="shared" si="458"/>
        <v>-61.6917668304454-461.168613514496i</v>
      </c>
      <c r="D1622" s="57" t="str">
        <f t="shared" si="459"/>
        <v>3.89999392005621-80.0955867696509i</v>
      </c>
      <c r="E1622" s="57" t="str">
        <f t="shared" si="460"/>
        <v>162.085921966213-1.03707492356646i</v>
      </c>
      <c r="F1622" s="57" t="str">
        <f t="shared" si="461"/>
        <v>3.8398363090588-167.026365790961i</v>
      </c>
      <c r="G1622" s="57" t="str">
        <f t="shared" si="462"/>
        <v>0.999999080487422-0.000958911743725006i</v>
      </c>
      <c r="H1622" s="57" t="str">
        <f t="shared" si="463"/>
        <v>165.327103829908+28.4519913129491i</v>
      </c>
      <c r="I1622" s="57" t="str">
        <f t="shared" si="464"/>
        <v>15.1971255862148-77.5920015759387i</v>
      </c>
      <c r="K1622" s="57" t="str">
        <f t="shared" si="465"/>
        <v>0.0704955323013699-0.0124815421617277i</v>
      </c>
      <c r="L1622" s="57" t="str">
        <f t="shared" si="466"/>
        <v>0.000125-1.26246401795502i</v>
      </c>
      <c r="M1622" s="57" t="str">
        <f t="shared" si="467"/>
        <v>0.0015-0.608592076740626i</v>
      </c>
      <c r="N1622" s="57">
        <f t="shared" si="468"/>
        <v>82.380624377155641</v>
      </c>
      <c r="O1622" s="57">
        <f t="shared" si="469"/>
        <v>53.354225221726608</v>
      </c>
      <c r="P1622" s="371">
        <f t="shared" si="470"/>
        <v>53.354225221726608</v>
      </c>
      <c r="Q1622" s="371">
        <f t="shared" si="471"/>
        <v>-97.619375622844359</v>
      </c>
      <c r="R1622" s="12">
        <f t="shared" si="472"/>
        <v>82.380624377155641</v>
      </c>
      <c r="S1622" s="57">
        <f t="shared" si="473"/>
        <v>0.39743667795506432</v>
      </c>
      <c r="T1622" s="12">
        <f t="shared" si="456"/>
        <v>53.354225221726608</v>
      </c>
    </row>
    <row r="1623" spans="1:20" x14ac:dyDescent="0.25">
      <c r="A1623" s="57">
        <f t="shared" si="457"/>
        <v>2506.6575349842792</v>
      </c>
      <c r="B1623" s="12">
        <f t="shared" si="474"/>
        <v>398.94693733129361</v>
      </c>
      <c r="C1623" s="57" t="str">
        <f t="shared" si="458"/>
        <v>-61.67471632095-459.335042240546i</v>
      </c>
      <c r="D1623" s="57" t="str">
        <f t="shared" si="459"/>
        <v>3.89999387376092-79.7924126797015i</v>
      </c>
      <c r="E1623" s="57" t="str">
        <f t="shared" si="460"/>
        <v>162.083116113904-1.04042686821287i</v>
      </c>
      <c r="F1623" s="57" t="str">
        <f t="shared" si="461"/>
        <v>3.83983628217391-166.394096262022i</v>
      </c>
      <c r="G1623" s="57" t="str">
        <f t="shared" si="462"/>
        <v>0.999999073485855-0.000962555601611757i</v>
      </c>
      <c r="H1623" s="57" t="str">
        <f t="shared" si="463"/>
        <v>165.329597813238+28.5602793931618i</v>
      </c>
      <c r="I1623" s="57" t="str">
        <f t="shared" si="464"/>
        <v>15.1972348794088-77.2971121277102i</v>
      </c>
      <c r="K1623" s="57" t="str">
        <f t="shared" si="465"/>
        <v>0.0704790692319937-0.0125260170684691i</v>
      </c>
      <c r="L1623" s="57" t="str">
        <f t="shared" si="466"/>
        <v>0.000125-1.25768481565553i</v>
      </c>
      <c r="M1623" s="57" t="str">
        <f t="shared" si="467"/>
        <v>0.0015-0.606288181650352i</v>
      </c>
      <c r="N1623" s="57">
        <f t="shared" si="468"/>
        <v>82.352657965723481</v>
      </c>
      <c r="O1623" s="57">
        <f t="shared" si="469"/>
        <v>53.320190151162656</v>
      </c>
      <c r="P1623" s="371">
        <f t="shared" si="470"/>
        <v>53.320190151162656</v>
      </c>
      <c r="Q1623" s="371">
        <f t="shared" si="471"/>
        <v>-97.647342034276519</v>
      </c>
      <c r="R1623" s="12">
        <f t="shared" si="472"/>
        <v>82.352657965723481</v>
      </c>
      <c r="S1623" s="57">
        <f t="shared" si="473"/>
        <v>0.39894693733129361</v>
      </c>
      <c r="T1623" s="12">
        <f t="shared" si="456"/>
        <v>53.320190151162656</v>
      </c>
    </row>
    <row r="1624" spans="1:20" x14ac:dyDescent="0.25">
      <c r="A1624" s="57">
        <f t="shared" si="457"/>
        <v>2516.1828336172193</v>
      </c>
      <c r="B1624" s="12">
        <f t="shared" si="474"/>
        <v>400.46293569315253</v>
      </c>
      <c r="C1624" s="57" t="str">
        <f t="shared" si="458"/>
        <v>-61.6575454340528-457.508127195911i</v>
      </c>
      <c r="D1624" s="57" t="str">
        <f t="shared" si="459"/>
        <v>3.89999382711313-79.4903864303957i</v>
      </c>
      <c r="E1624" s="57" t="str">
        <f t="shared" si="460"/>
        <v>162.080290592675-1.04378514134621i</v>
      </c>
      <c r="F1624" s="57" t="str">
        <f t="shared" si="461"/>
        <v>3.83983625508432-165.764220368019i</v>
      </c>
      <c r="G1624" s="57" t="str">
        <f t="shared" si="462"/>
        <v>0.999999066430975-0.000966213306081356i</v>
      </c>
      <c r="H1624" s="57" t="str">
        <f t="shared" si="463"/>
        <v>165.332110836913+28.6689809212628i</v>
      </c>
      <c r="I1624" s="57" t="str">
        <f t="shared" si="464"/>
        <v>15.1973450062839-77.0033346200777i</v>
      </c>
      <c r="K1624" s="57" t="str">
        <f t="shared" si="465"/>
        <v>0.0704624886585488-0.0125706285801034i</v>
      </c>
      <c r="L1624" s="57" t="str">
        <f t="shared" si="466"/>
        <v>0.000125-1.25292370557434i</v>
      </c>
      <c r="M1624" s="57" t="str">
        <f t="shared" si="467"/>
        <v>0.0015-0.603993008219121i</v>
      </c>
      <c r="N1624" s="57">
        <f t="shared" si="468"/>
        <v>82.32459624213709</v>
      </c>
      <c r="O1624" s="57">
        <f t="shared" si="469"/>
        <v>53.286147099644616</v>
      </c>
      <c r="P1624" s="371">
        <f t="shared" si="470"/>
        <v>53.286147099644616</v>
      </c>
      <c r="Q1624" s="371">
        <f t="shared" si="471"/>
        <v>-97.67540375786291</v>
      </c>
      <c r="R1624" s="12">
        <f t="shared" si="472"/>
        <v>82.32459624213709</v>
      </c>
      <c r="S1624" s="57">
        <f t="shared" si="473"/>
        <v>0.40046293569315256</v>
      </c>
      <c r="T1624" s="12">
        <f t="shared" si="456"/>
        <v>53.286147099644616</v>
      </c>
    </row>
    <row r="1625" spans="1:20" x14ac:dyDescent="0.25">
      <c r="A1625" s="57">
        <f t="shared" si="457"/>
        <v>2525.7443283849652</v>
      </c>
      <c r="B1625" s="12">
        <f t="shared" si="474"/>
        <v>401.98469484878655</v>
      </c>
      <c r="C1625" s="57" t="str">
        <f t="shared" si="458"/>
        <v>-61.6402533897011-455.687842614624i</v>
      </c>
      <c r="D1625" s="57" t="str">
        <f t="shared" si="459"/>
        <v>3.89999378011013-79.1895036769846i</v>
      </c>
      <c r="E1625" s="57" t="str">
        <f t="shared" si="460"/>
        <v>162.07744527726-1.04714969972485i</v>
      </c>
      <c r="F1625" s="57" t="str">
        <f t="shared" si="461"/>
        <v>3.83983622778843-165.136729047977i</v>
      </c>
      <c r="G1625" s="57" t="str">
        <f t="shared" si="462"/>
        <v>0.999999059322377-0.000969884909749937i</v>
      </c>
      <c r="H1625" s="57" t="str">
        <f t="shared" si="463"/>
        <v>165.33464304668+28.7780974907413i</v>
      </c>
      <c r="I1625" s="57" t="str">
        <f t="shared" si="464"/>
        <v>15.1974559732104-76.7106648269039i</v>
      </c>
      <c r="K1625" s="57" t="str">
        <f t="shared" si="465"/>
        <v>0.0704457898006736-0.0126153768710268i</v>
      </c>
      <c r="L1625" s="57" t="str">
        <f t="shared" si="466"/>
        <v>0.000125-1.2481806192213i</v>
      </c>
      <c r="M1625" s="57" t="str">
        <f t="shared" si="467"/>
        <v>0.0015-0.601706523430085i</v>
      </c>
      <c r="N1625" s="57">
        <f t="shared" si="468"/>
        <v>82.29643896338645</v>
      </c>
      <c r="O1625" s="57">
        <f t="shared" si="469"/>
        <v>53.252096011235196</v>
      </c>
      <c r="P1625" s="371">
        <f t="shared" si="470"/>
        <v>53.252096011235196</v>
      </c>
      <c r="Q1625" s="371">
        <f t="shared" si="471"/>
        <v>-97.70356103661355</v>
      </c>
      <c r="R1625" s="12">
        <f t="shared" si="472"/>
        <v>82.29643896338645</v>
      </c>
      <c r="S1625" s="57">
        <f t="shared" si="473"/>
        <v>0.40198469484878657</v>
      </c>
      <c r="T1625" s="12">
        <f t="shared" si="456"/>
        <v>53.252096011235196</v>
      </c>
    </row>
    <row r="1626" spans="1:20" x14ac:dyDescent="0.25">
      <c r="A1626" s="57">
        <f t="shared" si="457"/>
        <v>2535.3421568328281</v>
      </c>
      <c r="B1626" s="12">
        <f t="shared" si="474"/>
        <v>403.51223668921193</v>
      </c>
      <c r="C1626" s="57" t="str">
        <f t="shared" si="458"/>
        <v>-61.6228394038164-453.874162831244i</v>
      </c>
      <c r="D1626" s="57" t="str">
        <f t="shared" si="459"/>
        <v>3.89999373274921-78.889760091169i</v>
      </c>
      <c r="E1626" s="57" t="str">
        <f t="shared" si="460"/>
        <v>162.074580041778-1.05052049928096i</v>
      </c>
      <c r="F1626" s="57" t="str">
        <f t="shared" si="461"/>
        <v>3.8398362002847-164.511613275222i</v>
      </c>
      <c r="G1626" s="57" t="str">
        <f t="shared" si="462"/>
        <v>0.99999905215965-0.000973570465433561i</v>
      </c>
      <c r="H1626" s="57" t="str">
        <f t="shared" si="463"/>
        <v>165.337194589407+28.8876307014001i</v>
      </c>
      <c r="I1626" s="57" t="str">
        <f t="shared" si="464"/>
        <v>15.1975677866078-76.4190985379846i</v>
      </c>
      <c r="K1626" s="57" t="str">
        <f t="shared" si="465"/>
        <v>0.0704289718736873-0.0126602621128264i</v>
      </c>
      <c r="L1626" s="57" t="str">
        <f t="shared" si="466"/>
        <v>0.000125-1.24345548836551i</v>
      </c>
      <c r="M1626" s="57" t="str">
        <f t="shared" si="467"/>
        <v>0.0015-0.599428694391399i</v>
      </c>
      <c r="N1626" s="57">
        <f t="shared" si="468"/>
        <v>82.268185886787364</v>
      </c>
      <c r="O1626" s="57">
        <f t="shared" si="469"/>
        <v>53.218036829640724</v>
      </c>
      <c r="P1626" s="371">
        <f t="shared" si="470"/>
        <v>53.218036829640724</v>
      </c>
      <c r="Q1626" s="371">
        <f t="shared" si="471"/>
        <v>-97.731814113212636</v>
      </c>
      <c r="R1626" s="12">
        <f t="shared" si="472"/>
        <v>82.268185886787364</v>
      </c>
      <c r="S1626" s="57">
        <f t="shared" si="473"/>
        <v>0.40351223668921193</v>
      </c>
      <c r="T1626" s="12">
        <f t="shared" si="456"/>
        <v>53.218036829640724</v>
      </c>
    </row>
    <row r="1627" spans="1:20" x14ac:dyDescent="0.25">
      <c r="A1627" s="57">
        <f t="shared" si="457"/>
        <v>2544.9764570287925</v>
      </c>
      <c r="B1627" s="12">
        <f t="shared" si="474"/>
        <v>405.04558318863093</v>
      </c>
      <c r="C1627" s="57" t="str">
        <f t="shared" si="458"/>
        <v>-61.6053026882894-452.067062280555i</v>
      </c>
      <c r="D1627" s="57" t="str">
        <f t="shared" si="459"/>
        <v>3.8999936850277-78.5911513610367i</v>
      </c>
      <c r="E1627" s="57" t="str">
        <f t="shared" si="460"/>
        <v>162.071694759743-1.05389749511293i</v>
      </c>
      <c r="F1627" s="57" t="str">
        <f t="shared" si="461"/>
        <v>3.83983617257157-163.888864057255i</v>
      </c>
      <c r="G1627" s="57" t="str">
        <f t="shared" si="462"/>
        <v>0.999999044942384-0.000977270026148983i</v>
      </c>
      <c r="H1627" s="57" t="str">
        <f t="shared" si="463"/>
        <v>165.339765613097+28.9975821593808i</v>
      </c>
      <c r="I1627" s="57" t="str">
        <f t="shared" si="464"/>
        <v>15.1976804529451-76.1286315589926i</v>
      </c>
      <c r="K1627" s="57" t="str">
        <f t="shared" si="465"/>
        <v>0.0704120340885781-0.0127052844742372i</v>
      </c>
      <c r="L1627" s="57" t="str">
        <f t="shared" si="466"/>
        <v>0.000125-1.23874824503438i</v>
      </c>
      <c r="M1627" s="57" t="str">
        <f t="shared" si="467"/>
        <v>0.0015-0.597159488335721i</v>
      </c>
      <c r="N1627" s="57">
        <f t="shared" si="468"/>
        <v>82.239836769995193</v>
      </c>
      <c r="O1627" s="57">
        <f t="shared" si="469"/>
        <v>53.183969498209755</v>
      </c>
      <c r="P1627" s="371">
        <f t="shared" si="470"/>
        <v>53.183969498209755</v>
      </c>
      <c r="Q1627" s="371">
        <f t="shared" si="471"/>
        <v>-97.760163230004807</v>
      </c>
      <c r="R1627" s="12">
        <f t="shared" si="472"/>
        <v>82.239836769995193</v>
      </c>
      <c r="S1627" s="57">
        <f t="shared" si="473"/>
        <v>0.40504558318863093</v>
      </c>
      <c r="T1627" s="12">
        <f t="shared" si="456"/>
        <v>53.183969498209755</v>
      </c>
    </row>
    <row r="1628" spans="1:20" x14ac:dyDescent="0.25">
      <c r="A1628" s="57">
        <f t="shared" si="457"/>
        <v>2554.647367565502</v>
      </c>
      <c r="B1628" s="12">
        <f t="shared" si="474"/>
        <v>406.58475640474774</v>
      </c>
      <c r="C1628" s="57" t="str">
        <f t="shared" si="458"/>
        <v>-61.5876424509768-450.266515497241i</v>
      </c>
      <c r="D1628" s="57" t="str">
        <f t="shared" si="459"/>
        <v>3.89999363694279-78.2936731910006i</v>
      </c>
      <c r="E1628" s="57" t="str">
        <f t="shared" si="460"/>
        <v>162.068789304056-1.05728064147553i</v>
      </c>
      <c r="F1628" s="57" t="str">
        <f t="shared" si="461"/>
        <v>3.83983614464739-163.268472435618i</v>
      </c>
      <c r="G1628" s="57" t="str">
        <f t="shared" si="462"/>
        <v>0.999999037670162-0.000980983645114412i</v>
      </c>
      <c r="H1628" s="57" t="str">
        <f t="shared" si="463"/>
        <v>165.342356266886+29.1079534771902i</v>
      </c>
      <c r="I1628" s="57" t="str">
        <f t="shared" si="464"/>
        <v>15.1977939787401-75.8392597114101i</v>
      </c>
      <c r="K1628" s="57" t="str">
        <f t="shared" si="465"/>
        <v>0.0703949756519962-0.0127504441211007i</v>
      </c>
      <c r="L1628" s="57" t="str">
        <f t="shared" si="466"/>
        <v>0.000125-1.23405882151263i</v>
      </c>
      <c r="M1628" s="57" t="str">
        <f t="shared" si="467"/>
        <v>0.0015-0.594898872619768i</v>
      </c>
      <c r="N1628" s="57">
        <f t="shared" si="468"/>
        <v>82.211391371018379</v>
      </c>
      <c r="O1628" s="57">
        <f t="shared" si="469"/>
        <v>53.149893959931347</v>
      </c>
      <c r="P1628" s="371">
        <f t="shared" si="470"/>
        <v>53.149893959931347</v>
      </c>
      <c r="Q1628" s="371">
        <f t="shared" si="471"/>
        <v>-97.788608628981621</v>
      </c>
      <c r="R1628" s="12">
        <f t="shared" si="472"/>
        <v>82.211391371018379</v>
      </c>
      <c r="S1628" s="57">
        <f t="shared" si="473"/>
        <v>0.40658475640474773</v>
      </c>
      <c r="T1628" s="12">
        <f t="shared" si="456"/>
        <v>53.149893959931347</v>
      </c>
    </row>
    <row r="1629" spans="1:20" x14ac:dyDescent="0.25">
      <c r="A1629" s="57">
        <f t="shared" si="457"/>
        <v>2564.3550275622515</v>
      </c>
      <c r="B1629" s="12">
        <f t="shared" si="474"/>
        <v>408.12977847908581</v>
      </c>
      <c r="C1629" s="57" t="str">
        <f t="shared" si="458"/>
        <v>-61.5698578956895-448.472497115547i</v>
      </c>
      <c r="D1629" s="57" t="str">
        <f t="shared" si="459"/>
        <v>3.89999358849175-77.9973213017375i</v>
      </c>
      <c r="E1629" s="57" t="str">
        <f t="shared" si="460"/>
        <v>162.065863547005-1.0606698917708i</v>
      </c>
      <c r="F1629" s="57" t="str">
        <f t="shared" si="461"/>
        <v>3.83983611651059-162.65042948577i</v>
      </c>
      <c r="G1629" s="57" t="str">
        <f t="shared" si="462"/>
        <v>0.999999030342566-0.000984711375750274i</v>
      </c>
      <c r="H1629" s="57" t="str">
        <f t="shared" si="463"/>
        <v>165.344966701061+29.2187462737299i</v>
      </c>
      <c r="I1629" s="57" t="str">
        <f t="shared" si="464"/>
        <v>15.1979083705614-75.5509788324747i</v>
      </c>
      <c r="K1629" s="57" t="str">
        <f t="shared" si="465"/>
        <v>0.0703777957662389-0.012795741216321i</v>
      </c>
      <c r="L1629" s="57" t="str">
        <f t="shared" si="466"/>
        <v>0.000125-1.22938715034134i</v>
      </c>
      <c r="M1629" s="57" t="str">
        <f t="shared" si="467"/>
        <v>0.0015-0.592646814723818i</v>
      </c>
      <c r="N1629" s="57">
        <f t="shared" si="468"/>
        <v>82.182849448232673</v>
      </c>
      <c r="O1629" s="57">
        <f t="shared" si="469"/>
        <v>53.115810157432868</v>
      </c>
      <c r="P1629" s="371">
        <f t="shared" si="470"/>
        <v>53.115810157432868</v>
      </c>
      <c r="Q1629" s="371">
        <f t="shared" si="471"/>
        <v>-97.817150551767327</v>
      </c>
      <c r="R1629" s="12">
        <f t="shared" si="472"/>
        <v>82.182849448232673</v>
      </c>
      <c r="S1629" s="57">
        <f t="shared" si="473"/>
        <v>0.40812977847908583</v>
      </c>
      <c r="T1629" s="12">
        <f t="shared" si="456"/>
        <v>53.115810157432868</v>
      </c>
    </row>
    <row r="1630" spans="1:20" x14ac:dyDescent="0.25">
      <c r="A1630" s="57">
        <f t="shared" si="457"/>
        <v>2574.099576666988</v>
      </c>
      <c r="B1630" s="12">
        <f t="shared" si="474"/>
        <v>409.68067163730638</v>
      </c>
      <c r="C1630" s="57" t="str">
        <f t="shared" si="458"/>
        <v>-61.5519482221969-446.684981868989i</v>
      </c>
      <c r="D1630" s="57" t="str">
        <f t="shared" si="459"/>
        <v>3.8999935396718-77.7020914301258i</v>
      </c>
      <c r="E1630" s="57" t="str">
        <f t="shared" si="460"/>
        <v>162.062917360271-1.06406519853979i</v>
      </c>
      <c r="F1630" s="57" t="str">
        <f t="shared" si="461"/>
        <v>3.83983608815957-162.034726316955i</v>
      </c>
      <c r="G1630" s="57" t="str">
        <f t="shared" si="462"/>
        <v>0.999999022959175-0.00098845327167998i</v>
      </c>
      <c r="H1630" s="57" t="str">
        <f t="shared" si="463"/>
        <v>165.347597067068+29.3299621743212i</v>
      </c>
      <c r="I1630" s="57" t="str">
        <f t="shared" si="464"/>
        <v>15.1980236350275-75.263784775118i</v>
      </c>
      <c r="K1630" s="57" t="str">
        <f t="shared" si="465"/>
        <v>0.0703604936292433-0.0128411759198224i</v>
      </c>
      <c r="L1630" s="57" t="str">
        <f t="shared" si="466"/>
        <v>0.000125-1.22473316431693i</v>
      </c>
      <c r="M1630" s="57" t="str">
        <f t="shared" si="467"/>
        <v>0.0015-0.590403282251262i</v>
      </c>
      <c r="N1630" s="57">
        <f t="shared" si="468"/>
        <v>82.154210760394506</v>
      </c>
      <c r="O1630" s="57">
        <f t="shared" si="469"/>
        <v>53.08171803297887</v>
      </c>
      <c r="P1630" s="371">
        <f t="shared" si="470"/>
        <v>53.08171803297887</v>
      </c>
      <c r="Q1630" s="371">
        <f t="shared" si="471"/>
        <v>-97.845789239605494</v>
      </c>
      <c r="R1630" s="12">
        <f t="shared" si="472"/>
        <v>82.154210760394506</v>
      </c>
      <c r="S1630" s="57">
        <f t="shared" si="473"/>
        <v>0.40968067163730637</v>
      </c>
      <c r="T1630" s="12">
        <f t="shared" si="456"/>
        <v>53.08171803297887</v>
      </c>
    </row>
    <row r="1631" spans="1:20" x14ac:dyDescent="0.25">
      <c r="A1631" s="57">
        <f t="shared" si="457"/>
        <v>2583.8811550583227</v>
      </c>
      <c r="B1631" s="12">
        <f t="shared" si="474"/>
        <v>411.23745818952813</v>
      </c>
      <c r="C1631" s="57" t="str">
        <f t="shared" si="458"/>
        <v>-61.5339126262201-444.90394459002i</v>
      </c>
      <c r="D1631" s="57" t="str">
        <f t="shared" si="459"/>
        <v>3.89999349048009-77.4079793291852i</v>
      </c>
      <c r="E1631" s="57" t="str">
        <f t="shared" si="460"/>
        <v>162.059950614922-1.06746651345316i</v>
      </c>
      <c r="F1631" s="57" t="str">
        <f t="shared" si="461"/>
        <v>3.83983605959265-161.421354072077i</v>
      </c>
      <c r="G1631" s="57" t="str">
        <f t="shared" si="462"/>
        <v>0.999999015519564-0.000992209386730704i</v>
      </c>
      <c r="H1631" s="57" t="str">
        <f t="shared" si="463"/>
        <v>165.350247517515+29.4416028107345i</v>
      </c>
      <c r="I1631" s="57" t="str">
        <f t="shared" si="464"/>
        <v>15.198139778808-74.9776734079039i</v>
      </c>
      <c r="K1631" s="57" t="str">
        <f t="shared" si="465"/>
        <v>0.0703430684345755-0.0128867483885057i</v>
      </c>
      <c r="L1631" s="57" t="str">
        <f t="shared" si="466"/>
        <v>0.000125-1.22009679649027i</v>
      </c>
      <c r="M1631" s="57" t="str">
        <f t="shared" si="467"/>
        <v>0.0015-0.588168242928134i</v>
      </c>
      <c r="N1631" s="57">
        <f t="shared" si="468"/>
        <v>82.12547506665527</v>
      </c>
      <c r="O1631" s="57">
        <f t="shared" si="469"/>
        <v>53.04761752846894</v>
      </c>
      <c r="P1631" s="371">
        <f t="shared" si="470"/>
        <v>53.04761752846894</v>
      </c>
      <c r="Q1631" s="371">
        <f t="shared" si="471"/>
        <v>-97.87452493334473</v>
      </c>
      <c r="R1631" s="12">
        <f t="shared" si="472"/>
        <v>82.12547506665527</v>
      </c>
      <c r="S1631" s="57">
        <f t="shared" si="473"/>
        <v>0.41123745818952812</v>
      </c>
      <c r="T1631" s="12">
        <f t="shared" si="456"/>
        <v>53.04761752846894</v>
      </c>
    </row>
    <row r="1632" spans="1:20" x14ac:dyDescent="0.25">
      <c r="A1632" s="57">
        <f t="shared" si="457"/>
        <v>2593.6999034475443</v>
      </c>
      <c r="B1632" s="12">
        <f t="shared" si="474"/>
        <v>412.80016053064833</v>
      </c>
      <c r="C1632" s="57" t="str">
        <f t="shared" si="458"/>
        <v>-61.5157502994256-443.129360209732i</v>
      </c>
      <c r="D1632" s="57" t="str">
        <f t="shared" si="459"/>
        <v>3.89999344091384-77.1149807680139i</v>
      </c>
      <c r="E1632" s="57" t="str">
        <f t="shared" si="460"/>
        <v>162.05696318142-1.07087378730196i</v>
      </c>
      <c r="F1632" s="57" t="str">
        <f t="shared" si="461"/>
        <v>3.83983603080822-160.81030392757i</v>
      </c>
      <c r="G1632" s="57" t="str">
        <f t="shared" si="462"/>
        <v>0.999999008023304-0.00099597977493415i</v>
      </c>
      <c r="H1632" s="57" t="str">
        <f t="shared" si="463"/>
        <v>165.352918206186+29.553669821215i</v>
      </c>
      <c r="I1632" s="57" t="str">
        <f t="shared" si="464"/>
        <v>15.1982568086233-74.6926406149709i</v>
      </c>
      <c r="K1632" s="57" t="str">
        <f t="shared" si="465"/>
        <v>0.0703255193714216-0.0129324587762039i</v>
      </c>
      <c r="L1632" s="57" t="str">
        <f t="shared" si="466"/>
        <v>0.000125-1.21547798016564i</v>
      </c>
      <c r="M1632" s="57" t="str">
        <f t="shared" si="467"/>
        <v>0.0015-0.585941664602647i</v>
      </c>
      <c r="N1632" s="57">
        <f t="shared" si="468"/>
        <v>82.096642126576015</v>
      </c>
      <c r="O1632" s="57">
        <f t="shared" si="469"/>
        <v>53.013508585436355</v>
      </c>
      <c r="P1632" s="371">
        <f t="shared" si="470"/>
        <v>53.013508585436355</v>
      </c>
      <c r="Q1632" s="371">
        <f t="shared" si="471"/>
        <v>-97.903357873423985</v>
      </c>
      <c r="R1632" s="12">
        <f t="shared" si="472"/>
        <v>82.096642126576015</v>
      </c>
      <c r="S1632" s="57">
        <f t="shared" si="473"/>
        <v>0.41280016053064833</v>
      </c>
      <c r="T1632" s="12">
        <f t="shared" si="456"/>
        <v>53.013508585436355</v>
      </c>
    </row>
    <row r="1633" spans="1:20" x14ac:dyDescent="0.25">
      <c r="A1633" s="57">
        <f t="shared" si="457"/>
        <v>2603.5559630806447</v>
      </c>
      <c r="B1633" s="12">
        <f t="shared" si="474"/>
        <v>414.3688011406648</v>
      </c>
      <c r="C1633" s="57" t="str">
        <f t="shared" si="458"/>
        <v>-61.4974604294239-441.361203757517i</v>
      </c>
      <c r="D1633" s="57" t="str">
        <f t="shared" si="459"/>
        <v>3.89999339097015-76.8230915317292i</v>
      </c>
      <c r="E1633" s="57" t="str">
        <f t="shared" si="460"/>
        <v>162.053954929612-1.07428696998807i</v>
      </c>
      <c r="F1633" s="57" t="str">
        <f t="shared" si="461"/>
        <v>3.8398360018046-160.201567093272i</v>
      </c>
      <c r="G1633" s="57" t="str">
        <f t="shared" si="462"/>
        <v>0.999999000469964-0.000999764490527332i</v>
      </c>
      <c r="H1633" s="57" t="str">
        <f t="shared" si="463"/>
        <v>165.35560928805+29.6661648505126i</v>
      </c>
      <c r="I1633" s="57" t="str">
        <f t="shared" si="464"/>
        <v>15.1983747312456-74.4086822959726i</v>
      </c>
      <c r="K1633" s="57" t="str">
        <f t="shared" si="465"/>
        <v>0.0703078456245766-0.0129783072336384i</v>
      </c>
      <c r="L1633" s="57" t="str">
        <f t="shared" si="466"/>
        <v>0.000125-1.21087664889982i</v>
      </c>
      <c r="M1633" s="57" t="str">
        <f t="shared" si="467"/>
        <v>0.0015-0.583723515244717i</v>
      </c>
      <c r="N1633" s="57">
        <f t="shared" si="468"/>
        <v>82.067711700141331</v>
      </c>
      <c r="O1633" s="57">
        <f t="shared" si="469"/>
        <v>52.979391145045767</v>
      </c>
      <c r="P1633" s="371">
        <f t="shared" si="470"/>
        <v>52.979391145045767</v>
      </c>
      <c r="Q1633" s="371">
        <f t="shared" si="471"/>
        <v>-97.932288299858669</v>
      </c>
      <c r="R1633" s="12">
        <f t="shared" si="472"/>
        <v>82.067711700141331</v>
      </c>
      <c r="S1633" s="57">
        <f t="shared" si="473"/>
        <v>0.41436880114066482</v>
      </c>
      <c r="T1633" s="12">
        <f t="shared" si="456"/>
        <v>52.979391145045767</v>
      </c>
    </row>
    <row r="1634" spans="1:20" x14ac:dyDescent="0.25">
      <c r="A1634" s="57">
        <f t="shared" si="457"/>
        <v>2613.4494757403513</v>
      </c>
      <c r="B1634" s="12">
        <f t="shared" si="474"/>
        <v>415.94340258499932</v>
      </c>
      <c r="C1634" s="57" t="str">
        <f t="shared" si="458"/>
        <v>-61.479042199767-439.599450360778i</v>
      </c>
      <c r="D1634" s="57" t="str">
        <f t="shared" si="459"/>
        <v>3.89999334064616-76.5323074214066i</v>
      </c>
      <c r="E1634" s="57" t="str">
        <f t="shared" si="460"/>
        <v>162.050925728738-1.07770601051604i</v>
      </c>
      <c r="F1634" s="57" t="str">
        <f t="shared" si="461"/>
        <v>3.83983597258013-159.5951348123i</v>
      </c>
      <c r="G1634" s="57" t="str">
        <f t="shared" si="462"/>
        <v>0.999998992859111-0.00100356358795336i</v>
      </c>
      <c r="H1634" s="57" t="str">
        <f t="shared" si="463"/>
        <v>165.358320919269+29.7790895499083i</v>
      </c>
      <c r="I1634" s="57" t="str">
        <f t="shared" si="464"/>
        <v>15.1984935534991-74.1257943660192i</v>
      </c>
      <c r="K1634" s="57" t="str">
        <f t="shared" si="465"/>
        <v>0.0702900463744361-0.0130242939083737i</v>
      </c>
      <c r="L1634" s="57" t="str">
        <f t="shared" si="466"/>
        <v>0.000125-1.20629273650112i</v>
      </c>
      <c r="M1634" s="57" t="str">
        <f t="shared" si="467"/>
        <v>0.0015-0.581513762945523i</v>
      </c>
      <c r="N1634" s="57">
        <f t="shared" si="468"/>
        <v>82.038683547774141</v>
      </c>
      <c r="O1634" s="57">
        <f t="shared" si="469"/>
        <v>52.945265148091949</v>
      </c>
      <c r="P1634" s="371">
        <f t="shared" si="470"/>
        <v>52.945265148091949</v>
      </c>
      <c r="Q1634" s="371">
        <f t="shared" si="471"/>
        <v>-97.961316452225859</v>
      </c>
      <c r="R1634" s="12">
        <f t="shared" si="472"/>
        <v>82.038683547774141</v>
      </c>
      <c r="S1634" s="57">
        <f t="shared" si="473"/>
        <v>0.41594340258499934</v>
      </c>
      <c r="T1634" s="12">
        <f t="shared" si="456"/>
        <v>52.945265148091949</v>
      </c>
    </row>
    <row r="1635" spans="1:20" x14ac:dyDescent="0.25">
      <c r="A1635" s="57">
        <f t="shared" si="457"/>
        <v>2623.380583748165</v>
      </c>
      <c r="B1635" s="12">
        <f t="shared" si="474"/>
        <v>417.52398751482235</v>
      </c>
      <c r="C1635" s="57" t="str">
        <f t="shared" si="458"/>
        <v>-61.4604947899428-437.844075244616i</v>
      </c>
      <c r="D1635" s="57" t="str">
        <f t="shared" si="459"/>
        <v>3.89999328993901-76.2426242540188i</v>
      </c>
      <c r="E1635" s="57" t="str">
        <f t="shared" si="460"/>
        <v>162.047875447429-1.08113085698207i</v>
      </c>
      <c r="F1635" s="57" t="str">
        <f t="shared" si="461"/>
        <v>3.83983594313315-158.990998360921i</v>
      </c>
      <c r="G1635" s="57" t="str">
        <f t="shared" si="462"/>
        <v>0.999998985190305-0.00100737712186219i</v>
      </c>
      <c r="H1635" s="57" t="str">
        <f t="shared" si="463"/>
        <v>165.361053257207+29.8924455772426i</v>
      </c>
      <c r="I1635" s="57" t="str">
        <f t="shared" si="464"/>
        <v>15.1986132822601-73.8439727556172i</v>
      </c>
      <c r="K1635" s="57" t="str">
        <f t="shared" si="465"/>
        <v>0.0702721207969874-0.0130704189447728i</v>
      </c>
      <c r="L1635" s="57" t="str">
        <f t="shared" si="466"/>
        <v>0.000125-1.20172617702841i</v>
      </c>
      <c r="M1635" s="57" t="str">
        <f t="shared" si="467"/>
        <v>0.0015-0.579312375917039i</v>
      </c>
      <c r="N1635" s="57">
        <f t="shared" si="468"/>
        <v>82.009557430350853</v>
      </c>
      <c r="O1635" s="57">
        <f t="shared" si="469"/>
        <v>52.91113053499793</v>
      </c>
      <c r="P1635" s="371">
        <f t="shared" si="470"/>
        <v>52.91113053499793</v>
      </c>
      <c r="Q1635" s="371">
        <f t="shared" si="471"/>
        <v>-97.990442569649147</v>
      </c>
      <c r="R1635" s="12">
        <f t="shared" si="472"/>
        <v>82.009557430350853</v>
      </c>
      <c r="S1635" s="57">
        <f t="shared" si="473"/>
        <v>0.41752398751482234</v>
      </c>
      <c r="T1635" s="12">
        <f t="shared" si="456"/>
        <v>52.91113053499793</v>
      </c>
    </row>
    <row r="1636" spans="1:20" x14ac:dyDescent="0.25">
      <c r="A1636" s="57">
        <f t="shared" si="457"/>
        <v>2633.3494299664076</v>
      </c>
      <c r="B1636" s="12">
        <f t="shared" si="474"/>
        <v>419.11057866737866</v>
      </c>
      <c r="C1636" s="57" t="str">
        <f t="shared" si="458"/>
        <v>-61.4418173753803-436.095053731528i</v>
      </c>
      <c r="D1636" s="57" t="str">
        <f t="shared" si="459"/>
        <v>3.89999323884572-75.9540378623767i</v>
      </c>
      <c r="E1636" s="57" t="str">
        <f t="shared" si="460"/>
        <v>162.044803953709-1.08456145656667i</v>
      </c>
      <c r="F1636" s="57" t="str">
        <f t="shared" si="461"/>
        <v>3.83983591346192-158.389149048431i</v>
      </c>
      <c r="G1636" s="57" t="str">
        <f t="shared" si="462"/>
        <v>0.999998977463105-0.00101120514711147i</v>
      </c>
      <c r="H1636" s="57" t="str">
        <f t="shared" si="463"/>
        <v>165.36380646044+30.0062345969438i</v>
      </c>
      <c r="I1636" s="57" t="str">
        <f t="shared" si="464"/>
        <v>15.1987339244579-73.563213410613i</v>
      </c>
      <c r="K1636" s="57" t="str">
        <f t="shared" si="465"/>
        <v>0.0702540680638007-0.0131166824839516i</v>
      </c>
      <c r="L1636" s="57" t="str">
        <f t="shared" si="466"/>
        <v>0.000125-1.19717690479021i</v>
      </c>
      <c r="M1636" s="57" t="str">
        <f t="shared" si="467"/>
        <v>0.0015-0.577119322491569i</v>
      </c>
      <c r="N1636" s="57">
        <f t="shared" si="468"/>
        <v>81.980333109215252</v>
      </c>
      <c r="O1636" s="57">
        <f t="shared" si="469"/>
        <v>52.876987245813453</v>
      </c>
      <c r="P1636" s="371">
        <f t="shared" si="470"/>
        <v>52.876987245813453</v>
      </c>
      <c r="Q1636" s="371">
        <f t="shared" si="471"/>
        <v>-98.019666890784748</v>
      </c>
      <c r="R1636" s="12">
        <f t="shared" si="472"/>
        <v>81.980333109215252</v>
      </c>
      <c r="S1636" s="57">
        <f t="shared" si="473"/>
        <v>0.41911057866737866</v>
      </c>
      <c r="T1636" s="12">
        <f t="shared" si="456"/>
        <v>52.876987245813453</v>
      </c>
    </row>
    <row r="1637" spans="1:20" x14ac:dyDescent="0.25">
      <c r="A1637" s="57">
        <f t="shared" si="457"/>
        <v>2643.35615780028</v>
      </c>
      <c r="B1637" s="12">
        <f t="shared" si="474"/>
        <v>420.70319886631472</v>
      </c>
      <c r="C1637" s="57" t="str">
        <f t="shared" si="458"/>
        <v>-61.4230091274333-434.352361241073i</v>
      </c>
      <c r="D1637" s="57" t="str">
        <f t="shared" si="459"/>
        <v>3.89999318736341-75.6665440950678i</v>
      </c>
      <c r="E1637" s="57" t="str">
        <f t="shared" si="460"/>
        <v>162.04171111499-1.08799775552307i</v>
      </c>
      <c r="F1637" s="57" t="str">
        <f t="shared" si="461"/>
        <v>3.83983588356479-157.789578217025i</v>
      </c>
      <c r="G1637" s="57" t="str">
        <f t="shared" si="462"/>
        <v>0.999998969677067-0.00101504771876729i</v>
      </c>
      <c r="H1637" s="57" t="str">
        <f t="shared" si="463"/>
        <v>165.366580688766+30.1204582800569i</v>
      </c>
      <c r="I1637" s="57" t="str">
        <f t="shared" si="464"/>
        <v>15.1988554870751-73.2835122921328i</v>
      </c>
      <c r="K1637" s="57" t="str">
        <f t="shared" si="465"/>
        <v>0.0702358873420187-0.0131630846637324i</v>
      </c>
      <c r="L1637" s="57" t="str">
        <f t="shared" si="466"/>
        <v>0.000125-1.1926448543437i</v>
      </c>
      <c r="M1637" s="57" t="str">
        <f t="shared" si="467"/>
        <v>0.0015-0.57493457112131i</v>
      </c>
      <c r="N1637" s="57">
        <f t="shared" si="468"/>
        <v>81.951010346195076</v>
      </c>
      <c r="O1637" s="57">
        <f t="shared" si="469"/>
        <v>52.842835220212578</v>
      </c>
      <c r="P1637" s="371">
        <f t="shared" si="470"/>
        <v>52.842835220212578</v>
      </c>
      <c r="Q1637" s="371">
        <f t="shared" si="471"/>
        <v>-98.048989653804924</v>
      </c>
      <c r="R1637" s="12">
        <f t="shared" si="472"/>
        <v>81.951010346195076</v>
      </c>
      <c r="S1637" s="57">
        <f t="shared" si="473"/>
        <v>0.42070319886631474</v>
      </c>
      <c r="T1637" s="12">
        <f t="shared" si="456"/>
        <v>52.842835220212578</v>
      </c>
    </row>
    <row r="1638" spans="1:20" x14ac:dyDescent="0.25">
      <c r="A1638" s="57">
        <f t="shared" si="457"/>
        <v>2653.4009111999212</v>
      </c>
      <c r="B1638" s="12">
        <f t="shared" si="474"/>
        <v>422.30187102200671</v>
      </c>
      <c r="C1638" s="57" t="str">
        <f t="shared" si="458"/>
        <v>-61.4040692133934-432.615973289606i</v>
      </c>
      <c r="D1638" s="57" t="str">
        <f t="shared" si="459"/>
        <v>3.8999931354891-75.3801388163978i</v>
      </c>
      <c r="E1638" s="57" t="str">
        <f t="shared" si="460"/>
        <v>162.038596798078-1.09143969916907i</v>
      </c>
      <c r="F1638" s="57" t="str">
        <f t="shared" si="461"/>
        <v>3.83983585344001-157.192277241675i</v>
      </c>
      <c r="G1638" s="57" t="str">
        <f t="shared" si="462"/>
        <v>0.999998961831743-0.00101890489210496i</v>
      </c>
      <c r="H1638" s="57" t="str">
        <f t="shared" si="463"/>
        <v>165.369376103213+30.2351183042706i</v>
      </c>
      <c r="I1638" s="57" t="str">
        <f t="shared" si="464"/>
        <v>15.1989779771473-73.0048653765247i</v>
      </c>
      <c r="K1638" s="57" t="str">
        <f t="shared" si="465"/>
        <v>0.0702175777943519-0.0132096256185989i</v>
      </c>
      <c r="L1638" s="57" t="str">
        <f t="shared" si="466"/>
        <v>0.000125-1.18812996049382i</v>
      </c>
      <c r="M1638" s="57" t="str">
        <f t="shared" si="467"/>
        <v>0.0015-0.572758090377872i</v>
      </c>
      <c r="N1638" s="57">
        <f t="shared" si="468"/>
        <v>81.921588903615927</v>
      </c>
      <c r="O1638" s="57">
        <f t="shared" si="469"/>
        <v>52.808674397492808</v>
      </c>
      <c r="P1638" s="371">
        <f t="shared" si="470"/>
        <v>52.808674397492808</v>
      </c>
      <c r="Q1638" s="371">
        <f t="shared" si="471"/>
        <v>-98.078411096384073</v>
      </c>
      <c r="R1638" s="12">
        <f t="shared" si="472"/>
        <v>81.921588903615927</v>
      </c>
      <c r="S1638" s="57">
        <f t="shared" si="473"/>
        <v>0.42230187102200673</v>
      </c>
      <c r="T1638" s="12">
        <f t="shared" si="456"/>
        <v>52.808674397492808</v>
      </c>
    </row>
    <row r="1639" spans="1:20" x14ac:dyDescent="0.25">
      <c r="A1639" s="57">
        <f t="shared" si="457"/>
        <v>2663.4838346624811</v>
      </c>
      <c r="B1639" s="12">
        <f t="shared" si="474"/>
        <v>423.90661813189035</v>
      </c>
      <c r="C1639" s="57" t="str">
        <f t="shared" si="458"/>
        <v>-61.3849967964783-430.885865489951i</v>
      </c>
      <c r="D1639" s="57" t="str">
        <f t="shared" si="459"/>
        <v>3.89999308321978-75.0948179063305i</v>
      </c>
      <c r="E1639" s="57" t="str">
        <f t="shared" si="460"/>
        <v>162.035460869174-1.09488723187698i</v>
      </c>
      <c r="F1639" s="57" t="str">
        <f t="shared" si="461"/>
        <v>3.83983582308583-156.597237530005i</v>
      </c>
      <c r="G1639" s="57" t="str">
        <f t="shared" si="462"/>
        <v>0.999998953926681-0.00102277672260983i</v>
      </c>
      <c r="H1639" s="57" t="str">
        <f t="shared" si="463"/>
        <v>165.372192866049+30.3502163539478i</v>
      </c>
      <c r="I1639" s="57" t="str">
        <f t="shared" si="464"/>
        <v>15.1991014017646-72.7272686553008i</v>
      </c>
      <c r="K1639" s="57" t="str">
        <f t="shared" si="465"/>
        <v>0.0701991385790663-0.013256305479648i</v>
      </c>
      <c r="L1639" s="57" t="str">
        <f t="shared" si="466"/>
        <v>0.000125-1.18363215829231i</v>
      </c>
      <c r="M1639" s="57" t="str">
        <f t="shared" si="467"/>
        <v>0.0015-0.570589848951857i</v>
      </c>
      <c r="N1639" s="57">
        <f t="shared" si="468"/>
        <v>81.892068544317652</v>
      </c>
      <c r="O1639" s="57">
        <f t="shared" si="469"/>
        <v>52.774504716572849</v>
      </c>
      <c r="P1639" s="371">
        <f t="shared" si="470"/>
        <v>52.774504716572849</v>
      </c>
      <c r="Q1639" s="371">
        <f t="shared" si="471"/>
        <v>-98.107931455682348</v>
      </c>
      <c r="R1639" s="12">
        <f t="shared" si="472"/>
        <v>81.892068544317652</v>
      </c>
      <c r="S1639" s="57">
        <f t="shared" si="473"/>
        <v>0.42390661813189034</v>
      </c>
      <c r="T1639" s="12">
        <f t="shared" si="456"/>
        <v>52.774504716572849</v>
      </c>
    </row>
    <row r="1640" spans="1:20" x14ac:dyDescent="0.25">
      <c r="A1640" s="57">
        <f t="shared" si="457"/>
        <v>2673.6050732341987</v>
      </c>
      <c r="B1640" s="12">
        <f t="shared" si="474"/>
        <v>425.51746328079156</v>
      </c>
      <c r="C1640" s="57" t="str">
        <f t="shared" si="458"/>
        <v>-61.365791035838-429.162013551108i</v>
      </c>
      <c r="D1640" s="57" t="str">
        <f t="shared" si="459"/>
        <v>3.89999303055247-74.8105772604288i</v>
      </c>
      <c r="E1640" s="57" t="str">
        <f t="shared" si="460"/>
        <v>162.032303193871-1.09834029706434i</v>
      </c>
      <c r="F1640" s="57" t="str">
        <f t="shared" si="461"/>
        <v>3.83983579250054-156.00445052217i</v>
      </c>
      <c r="G1640" s="57" t="str">
        <f t="shared" si="462"/>
        <v>0.999998945961427-0.00102666326597811i</v>
      </c>
      <c r="H1640" s="57" t="str">
        <f t="shared" si="463"/>
        <v>165.375031140796+30.465754120153i</v>
      </c>
      <c r="I1640" s="57" t="str">
        <f t="shared" si="464"/>
        <v>15.1992257680715-72.4507181350825i</v>
      </c>
      <c r="K1640" s="57" t="str">
        <f t="shared" si="465"/>
        <v>0.0701805688499782-0.0133031243745441i</v>
      </c>
      <c r="L1640" s="57" t="str">
        <f t="shared" si="466"/>
        <v>0.000125-1.17915138303677i</v>
      </c>
      <c r="M1640" s="57" t="str">
        <f t="shared" si="467"/>
        <v>0.0015-0.568429815652378i</v>
      </c>
      <c r="N1640" s="57">
        <f t="shared" si="468"/>
        <v>81.862449031669044</v>
      </c>
      <c r="O1640" s="57">
        <f t="shared" si="469"/>
        <v>52.74032611599096</v>
      </c>
      <c r="P1640" s="371">
        <f t="shared" si="470"/>
        <v>52.74032611599096</v>
      </c>
      <c r="Q1640" s="371">
        <f t="shared" si="471"/>
        <v>-98.137550968330956</v>
      </c>
      <c r="R1640" s="12">
        <f t="shared" si="472"/>
        <v>81.862449031669044</v>
      </c>
      <c r="S1640" s="57">
        <f t="shared" si="473"/>
        <v>0.42551746328079154</v>
      </c>
      <c r="T1640" s="12">
        <f t="shared" si="456"/>
        <v>52.74032611599096</v>
      </c>
    </row>
    <row r="1641" spans="1:20" x14ac:dyDescent="0.25">
      <c r="A1641" s="57">
        <f t="shared" si="457"/>
        <v>2683.7647725124884</v>
      </c>
      <c r="B1641" s="12">
        <f t="shared" si="474"/>
        <v>427.13442964125858</v>
      </c>
      <c r="C1641" s="57" t="str">
        <f t="shared" si="458"/>
        <v>-61.3464510865467-427.444393277957i</v>
      </c>
      <c r="D1641" s="57" t="str">
        <f t="shared" si="459"/>
        <v>3.89999297748414-74.5274127897957i</v>
      </c>
      <c r="E1641" s="57" t="str">
        <f t="shared" si="460"/>
        <v>162.029123637156-1.1017988371825i</v>
      </c>
      <c r="F1641" s="57" t="str">
        <f t="shared" si="461"/>
        <v>3.83983576168236-155.413907690731i</v>
      </c>
      <c r="G1641" s="57" t="str">
        <f t="shared" si="462"/>
        <v>0.999998937935522-0.00103056457811761i</v>
      </c>
      <c r="H1641" s="57" t="str">
        <f t="shared" si="463"/>
        <v>165.377891092229+30.5817333006823i</v>
      </c>
      <c r="I1641" s="57" t="str">
        <f t="shared" si="464"/>
        <v>15.1993510832673-72.1752098375376i</v>
      </c>
      <c r="K1641" s="57" t="str">
        <f t="shared" si="465"/>
        <v>0.0701618677564468-0.0133500824274711i</v>
      </c>
      <c r="L1641" s="57" t="str">
        <f t="shared" si="466"/>
        <v>0.000125-1.17468757026975i</v>
      </c>
      <c r="M1641" s="57" t="str">
        <f t="shared" si="467"/>
        <v>0.0015-0.566277959406631i</v>
      </c>
      <c r="N1641" s="57">
        <f t="shared" si="468"/>
        <v>81.832730129584704</v>
      </c>
      <c r="O1641" s="57">
        <f t="shared" si="469"/>
        <v>52.706138533903385</v>
      </c>
      <c r="P1641" s="371">
        <f t="shared" si="470"/>
        <v>52.706138533903385</v>
      </c>
      <c r="Q1641" s="371">
        <f t="shared" si="471"/>
        <v>-98.167269870415296</v>
      </c>
      <c r="R1641" s="12">
        <f t="shared" si="472"/>
        <v>81.832730129584704</v>
      </c>
      <c r="S1641" s="57">
        <f t="shared" si="473"/>
        <v>0.42713442964125858</v>
      </c>
      <c r="T1641" s="12">
        <f t="shared" si="456"/>
        <v>52.706138533903385</v>
      </c>
    </row>
    <row r="1642" spans="1:20" x14ac:dyDescent="0.25">
      <c r="A1642" s="57">
        <f t="shared" si="457"/>
        <v>2693.9630786480361</v>
      </c>
      <c r="B1642" s="12">
        <f t="shared" si="474"/>
        <v>428.75754047389535</v>
      </c>
      <c r="C1642" s="57" t="str">
        <f t="shared" si="458"/>
        <v>-61.3269760996084-425.732980570952i</v>
      </c>
      <c r="D1642" s="57" t="str">
        <f t="shared" si="459"/>
        <v>3.89999292401167-74.2453204210151i</v>
      </c>
      <c r="E1642" s="57" t="str">
        <f t="shared" si="460"/>
        <v>162.025922063414-1.10526279370978i</v>
      </c>
      <c r="F1642" s="57" t="str">
        <f t="shared" si="461"/>
        <v>3.83983573062947-154.825600540528i</v>
      </c>
      <c r="G1642" s="57" t="str">
        <f t="shared" si="462"/>
        <v>0.999998929848505-0.00103448071514858i</v>
      </c>
      <c r="H1642" s="57" t="str">
        <f t="shared" si="463"/>
        <v>165.3807728864+30.6981556000909i</v>
      </c>
      <c r="I1642" s="57" t="str">
        <f t="shared" si="464"/>
        <v>15.1994773546061-71.9007397993271i</v>
      </c>
      <c r="K1642" s="57" t="str">
        <f t="shared" si="465"/>
        <v>0.0701430344433644-0.0133971797590839i</v>
      </c>
      <c r="L1642" s="57" t="str">
        <f t="shared" si="466"/>
        <v>0.000125-1.17024065577779i</v>
      </c>
      <c r="M1642" s="57" t="str">
        <f t="shared" si="467"/>
        <v>0.0015-0.564134249259445i</v>
      </c>
      <c r="N1642" s="57">
        <f t="shared" si="468"/>
        <v>81.802911602539936</v>
      </c>
      <c r="O1642" s="57">
        <f t="shared" si="469"/>
        <v>52.671941908082431</v>
      </c>
      <c r="P1642" s="371">
        <f t="shared" si="470"/>
        <v>52.671941908082431</v>
      </c>
      <c r="Q1642" s="371">
        <f t="shared" si="471"/>
        <v>-98.197088397460064</v>
      </c>
      <c r="R1642" s="12">
        <f t="shared" si="472"/>
        <v>81.802911602539936</v>
      </c>
      <c r="S1642" s="57">
        <f t="shared" si="473"/>
        <v>0.42875754047389536</v>
      </c>
      <c r="T1642" s="12">
        <f t="shared" si="456"/>
        <v>52.671941908082431</v>
      </c>
    </row>
    <row r="1643" spans="1:20" x14ac:dyDescent="0.25">
      <c r="A1643" s="57">
        <f t="shared" si="457"/>
        <v>2704.2001383468987</v>
      </c>
      <c r="B1643" s="12">
        <f t="shared" si="474"/>
        <v>430.38681912769619</v>
      </c>
      <c r="C1643" s="57" t="str">
        <f t="shared" si="458"/>
        <v>-61.307365221954-424.027751425841i</v>
      </c>
      <c r="D1643" s="57" t="str">
        <f t="shared" si="459"/>
        <v>3.89999287013211-73.9642960960937i</v>
      </c>
      <c r="E1643" s="57" t="str">
        <f t="shared" si="460"/>
        <v>162.022698336424-1.10873210713877i</v>
      </c>
      <c r="F1643" s="57" t="str">
        <f t="shared" si="461"/>
        <v>3.83983569934019-154.239520608569i</v>
      </c>
      <c r="G1643" s="57" t="str">
        <f t="shared" si="462"/>
        <v>0.999998921699909-0.00103841173340454i</v>
      </c>
      <c r="H1643" s="57" t="str">
        <f t="shared" si="463"/>
        <v>165.383676690634+30.815022729724i</v>
      </c>
      <c r="I1643" s="57" t="str">
        <f t="shared" si="464"/>
        <v>15.1996045893985-71.6273040720474i</v>
      </c>
      <c r="K1643" s="57" t="str">
        <f t="shared" si="465"/>
        <v>0.0701240680511528-0.0134444164864616i</v>
      </c>
      <c r="L1643" s="57" t="str">
        <f t="shared" si="466"/>
        <v>0.000125-1.16581057559055i</v>
      </c>
      <c r="M1643" s="57" t="str">
        <f t="shared" si="467"/>
        <v>0.0015-0.561998654372829i</v>
      </c>
      <c r="N1643" s="57">
        <f t="shared" si="468"/>
        <v>81.772993215587604</v>
      </c>
      <c r="O1643" s="57">
        <f t="shared" si="469"/>
        <v>52.637736175915023</v>
      </c>
      <c r="P1643" s="371">
        <f t="shared" si="470"/>
        <v>52.637736175915023</v>
      </c>
      <c r="Q1643" s="371">
        <f t="shared" si="471"/>
        <v>-98.227006784412396</v>
      </c>
      <c r="R1643" s="12">
        <f t="shared" si="472"/>
        <v>81.772993215587604</v>
      </c>
      <c r="S1643" s="57">
        <f t="shared" si="473"/>
        <v>0.43038681912769616</v>
      </c>
      <c r="T1643" s="12">
        <f t="shared" si="456"/>
        <v>52.637736175915023</v>
      </c>
    </row>
    <row r="1644" spans="1:20" x14ac:dyDescent="0.25">
      <c r="A1644" s="57">
        <f t="shared" si="457"/>
        <v>2714.4760988726171</v>
      </c>
      <c r="B1644" s="12">
        <f t="shared" si="474"/>
        <v>432.02228904038145</v>
      </c>
      <c r="C1644" s="57" t="str">
        <f t="shared" si="458"/>
        <v>-61.2876175964405-422.32868193335i</v>
      </c>
      <c r="D1644" s="57" t="str">
        <f t="shared" si="459"/>
        <v>3.89999281584226-73.6843357724021i</v>
      </c>
      <c r="E1644" s="57" t="str">
        <f t="shared" si="460"/>
        <v>162.019452319364-1.11220671696769i</v>
      </c>
      <c r="F1644" s="57" t="str">
        <f t="shared" si="461"/>
        <v>3.83983566781261-153.655659463894i</v>
      </c>
      <c r="G1644" s="57" t="str">
        <f t="shared" si="462"/>
        <v>0.999998913489267-0.00104235768943304i</v>
      </c>
      <c r="H1644" s="57" t="str">
        <f t="shared" si="463"/>
        <v>165.386602673551+30.9323364077458i</v>
      </c>
      <c r="I1644" s="57" t="str">
        <f t="shared" si="464"/>
        <v>15.1997327950106-71.3548987221723i</v>
      </c>
      <c r="K1644" s="57" t="str">
        <f t="shared" si="465"/>
        <v>0.0701049677157532-0.0134917927230574i</v>
      </c>
      <c r="L1644" s="57" t="str">
        <f t="shared" si="466"/>
        <v>0.000125-1.16139726597982i</v>
      </c>
      <c r="M1644" s="57" t="str">
        <f t="shared" si="467"/>
        <v>0.0015-0.559871144025533i</v>
      </c>
      <c r="N1644" s="57">
        <f t="shared" si="468"/>
        <v>81.742974734374116</v>
      </c>
      <c r="O1644" s="57">
        <f t="shared" si="469"/>
        <v>52.603521274400563</v>
      </c>
      <c r="P1644" s="371">
        <f t="shared" si="470"/>
        <v>52.603521274400563</v>
      </c>
      <c r="Q1644" s="371">
        <f t="shared" si="471"/>
        <v>-98.257025265625884</v>
      </c>
      <c r="R1644" s="12">
        <f t="shared" si="472"/>
        <v>81.742974734374116</v>
      </c>
      <c r="S1644" s="57">
        <f t="shared" si="473"/>
        <v>0.43202228904038142</v>
      </c>
      <c r="T1644" s="12">
        <f t="shared" ref="T1644:T1707" si="475">P1644</f>
        <v>52.603521274400563</v>
      </c>
    </row>
    <row r="1645" spans="1:20" x14ac:dyDescent="0.25">
      <c r="A1645" s="57">
        <f t="shared" ref="A1645:A1708" si="476">2*PI()*B1645</f>
        <v>2724.7911080483332</v>
      </c>
      <c r="B1645" s="12">
        <f t="shared" si="474"/>
        <v>433.66397373873491</v>
      </c>
      <c r="C1645" s="57" t="str">
        <f t="shared" ref="C1645:C1708" si="477">IMPRODUCT(D1645,E1645,$C$40,,K1645,$C$41)</f>
        <v>-61.2677323618543-420.635748278914i</v>
      </c>
      <c r="D1645" s="57" t="str">
        <f t="shared" ref="D1645:D1708" si="478">IMDIV(IMPRODUCT($C$37,$C$38,COMPLEX(1,A1645/$C$38)),IMSUM(-1*A1645*A1645/$C$39,COMPLEX(0,1*A1645)))</f>
        <v>3.89999276113901-73.4054354226173i</v>
      </c>
      <c r="E1645" s="57" t="str">
        <f t="shared" ref="E1645:E1708" si="479">IMDIV(IMPRODUCT(IMSUM(F1645,G1645),$C$29,H1645),IMSUM(1,I1645))</f>
        <v>162.016183874811-1.11568656169066i</v>
      </c>
      <c r="F1645" s="57" t="str">
        <f t="shared" ref="F1645:F1708" si="480">IMDIV(IMPRODUCT($C$14,$C$15,COMPLEX(1,A1645/$C$15)),IMSUM(-1*A1645*A1645/$C$16,COMPLEX(0,A1645)))</f>
        <v>3.83983563604502-153.074008707466i</v>
      </c>
      <c r="G1645" s="57" t="str">
        <f t="shared" ref="G1645:G1708" si="481">IMDIV(1,COMPLEX(1,A1645*$C$9*$C$10))</f>
        <v>0.999998905216105-0.00104631863999651i</v>
      </c>
      <c r="H1645" s="57" t="str">
        <f t="shared" ref="H1645:H1708" si="482">IMDIV($C$3,IMSUM(K1645,COMPLEX(0,$C$28*A1645)))</f>
        <v>165.389551005068+31.0500983591679i</v>
      </c>
      <c r="I1645" s="57" t="str">
        <f t="shared" ref="I1645:I1708" si="483">IMPRODUCT(F1645,$C$29,H1645,$C$31)</f>
        <v>15.1998619788651-71.083519830998i</v>
      </c>
      <c r="K1645" s="57" t="str">
        <f t="shared" ref="K1645:K1708" si="484">IF($C$26&lt;=0,IMDIV(1,IMSUM(IMDIV(1,L1645),1/$C$18)),IMDIV(1,IMSUM(IMDIV(1,L1645),1/$C$18,IMDIV(1,M1645))))</f>
        <v>0.0700857325686217-0.0135393085786502i</v>
      </c>
      <c r="L1645" s="57" t="str">
        <f t="shared" ref="L1645:L1708" si="485">IMSUM($C$21/$C$22,IMDIV(1,COMPLEX(0,$C$20*$C$22*A1645)))</f>
        <v>0.000125-1.15700066345868i</v>
      </c>
      <c r="M1645" s="57" t="str">
        <f t="shared" ref="M1645:M1708" si="486">IMSUM($C$25/$C$26,IMDIV(1,COMPLEX(0,$C$24*$C$26*A1645)))</f>
        <v>0.0015-0.557751687612605i</v>
      </c>
      <c r="N1645" s="57">
        <f t="shared" ref="N1645:N1708" si="487">ABS(R1645)</f>
        <v>81.712855925155935</v>
      </c>
      <c r="O1645" s="57">
        <f t="shared" ref="O1645:O1708" si="488">ABS(P1645)</f>
        <v>52.569297140149729</v>
      </c>
      <c r="P1645" s="371">
        <f t="shared" ref="P1645:P1708" si="489">20*LOG10(IMABS(C1645))</f>
        <v>52.569297140149729</v>
      </c>
      <c r="Q1645" s="371">
        <f t="shared" ref="Q1645:Q1708" si="490">IMARGUMENT(C1645)*180/PI()</f>
        <v>-98.287144074844065</v>
      </c>
      <c r="R1645" s="12">
        <f t="shared" ref="R1645:R1708" si="491">IF(Q1645&lt;0,Q1645+180,Q1645-180)</f>
        <v>81.712855925155935</v>
      </c>
      <c r="S1645" s="57">
        <f t="shared" ref="S1645:S1708" si="492">B1645/1000</f>
        <v>0.43366397373873489</v>
      </c>
      <c r="T1645" s="12">
        <f t="shared" si="475"/>
        <v>52.569297140149729</v>
      </c>
    </row>
    <row r="1646" spans="1:20" x14ac:dyDescent="0.25">
      <c r="A1646" s="57">
        <f t="shared" si="476"/>
        <v>2735.1453142589171</v>
      </c>
      <c r="B1646" s="12">
        <f t="shared" ref="B1646:B1709" si="493">B1645*(1+B$42)</f>
        <v>435.31189683894212</v>
      </c>
      <c r="C1646" s="57" t="str">
        <f t="shared" si="477"/>
        <v>-61.2477086529093-418.94892674236i</v>
      </c>
      <c r="D1646" s="57" t="str">
        <f t="shared" si="478"/>
        <v>3.89999270601926-73.1275910346635i</v>
      </c>
      <c r="E1646" s="57" t="str">
        <f t="shared" si="479"/>
        <v>162.012892864737-1.11917157878599i</v>
      </c>
      <c r="F1646" s="57" t="str">
        <f t="shared" si="480"/>
        <v>3.83983560403552-152.494559972044i</v>
      </c>
      <c r="G1646" s="57" t="str">
        <f t="shared" si="481"/>
        <v>0.999998896879948-0.00105029464207306i</v>
      </c>
      <c r="H1646" s="57" t="str">
        <f t="shared" si="482"/>
        <v>165.392521856411+31.168310315881i</v>
      </c>
      <c r="I1646" s="57" t="str">
        <f t="shared" si="483"/>
        <v>15.1999921484421-70.8131634945855i</v>
      </c>
      <c r="K1646" s="57" t="str">
        <f t="shared" si="484"/>
        <v>0.0700663617367235-0.0135869641592959i</v>
      </c>
      <c r="L1646" s="57" t="str">
        <f t="shared" si="485"/>
        <v>0.000125-1.15262070478052i</v>
      </c>
      <c r="M1646" s="57" t="str">
        <f t="shared" si="486"/>
        <v>0.0015-0.555640254644952i</v>
      </c>
      <c r="N1646" s="57">
        <f t="shared" si="487"/>
        <v>81.68263655481617</v>
      </c>
      <c r="O1646" s="57">
        <f t="shared" si="488"/>
        <v>52.535063709382158</v>
      </c>
      <c r="P1646" s="371">
        <f t="shared" si="489"/>
        <v>52.535063709382158</v>
      </c>
      <c r="Q1646" s="371">
        <f t="shared" si="490"/>
        <v>-98.31736344518383</v>
      </c>
      <c r="R1646" s="12">
        <f t="shared" si="491"/>
        <v>81.68263655481617</v>
      </c>
      <c r="S1646" s="57">
        <f t="shared" si="492"/>
        <v>0.43531189683894211</v>
      </c>
      <c r="T1646" s="12">
        <f t="shared" si="475"/>
        <v>52.535063709382158</v>
      </c>
    </row>
    <row r="1647" spans="1:20" x14ac:dyDescent="0.25">
      <c r="A1647" s="57">
        <f t="shared" si="476"/>
        <v>2745.538866453101</v>
      </c>
      <c r="B1647" s="12">
        <f t="shared" si="493"/>
        <v>436.96608204693013</v>
      </c>
      <c r="C1647" s="57" t="str">
        <f t="shared" si="477"/>
        <v>-61.227545600255-417.268193697658i</v>
      </c>
      <c r="D1647" s="57" t="str">
        <f t="shared" si="478"/>
        <v>3.89999265047977-72.8507986116566i</v>
      </c>
      <c r="E1647" s="57" t="str">
        <f t="shared" si="479"/>
        <v>162.009579150524-1.12266170470905i</v>
      </c>
      <c r="F1647" s="57" t="str">
        <f t="shared" si="480"/>
        <v>3.83983557178227-151.917304922062i</v>
      </c>
      <c r="G1647" s="57" t="str">
        <f t="shared" si="481"/>
        <v>0.999998888480316-0.00105428575285732i</v>
      </c>
      <c r="H1647" s="57" t="str">
        <f t="shared" si="482"/>
        <v>165.395515400129+31.2869740166824i</v>
      </c>
      <c r="I1647" s="57" t="str">
        <f t="shared" si="483"/>
        <v>15.2001233112787-70.5438258237052i</v>
      </c>
      <c r="K1647" s="57" t="str">
        <f t="shared" si="484"/>
        <v>0.0700468543425247-0.0136347595672759i</v>
      </c>
      <c r="L1647" s="57" t="str">
        <f t="shared" si="485"/>
        <v>0.000125-1.14825732693815i</v>
      </c>
      <c r="M1647" s="57" t="str">
        <f t="shared" si="486"/>
        <v>0.0015-0.553536814748907i</v>
      </c>
      <c r="N1647" s="57">
        <f t="shared" si="487"/>
        <v>81.652316390881239</v>
      </c>
      <c r="O1647" s="57">
        <f t="shared" si="488"/>
        <v>52.50082091792563</v>
      </c>
      <c r="P1647" s="371">
        <f t="shared" si="489"/>
        <v>52.50082091792563</v>
      </c>
      <c r="Q1647" s="371">
        <f t="shared" si="490"/>
        <v>-98.347683609118761</v>
      </c>
      <c r="R1647" s="12">
        <f t="shared" si="491"/>
        <v>81.652316390881239</v>
      </c>
      <c r="S1647" s="57">
        <f t="shared" si="492"/>
        <v>0.4369660820469301</v>
      </c>
      <c r="T1647" s="12">
        <f t="shared" si="475"/>
        <v>52.50082091792563</v>
      </c>
    </row>
    <row r="1648" spans="1:20" x14ac:dyDescent="0.25">
      <c r="A1648" s="57">
        <f t="shared" si="476"/>
        <v>2755.971914145623</v>
      </c>
      <c r="B1648" s="12">
        <f t="shared" si="493"/>
        <v>438.62655315870848</v>
      </c>
      <c r="C1648" s="57" t="str">
        <f t="shared" si="477"/>
        <v>-61.2072423304638-415.593525612586i</v>
      </c>
      <c r="D1648" s="57" t="str">
        <f t="shared" si="478"/>
        <v>3.89999259451741-72.5750541718443i</v>
      </c>
      <c r="E1648" s="57" t="str">
        <f t="shared" si="479"/>
        <v>162.006242592947-1.12615687487779i</v>
      </c>
      <c r="F1648" s="57" t="str">
        <f t="shared" si="480"/>
        <v>3.83983553928345-151.342235253514i</v>
      </c>
      <c r="G1648" s="57" t="str">
        <f t="shared" si="481"/>
        <v>0.999998880016725-0.00105829202976122i</v>
      </c>
      <c r="H1648" s="57" t="str">
        <f t="shared" si="482"/>
        <v>165.398531810098+31.4060912073078i</v>
      </c>
      <c r="I1648" s="57" t="str">
        <f t="shared" si="483"/>
        <v>15.2002554749699-70.2755029437806i</v>
      </c>
      <c r="K1648" s="57" t="str">
        <f t="shared" si="484"/>
        <v>0.0700272095039892-0.0136826949010481i</v>
      </c>
      <c r="L1648" s="57" t="str">
        <f t="shared" si="485"/>
        <v>0.000125-1.14391046716293i</v>
      </c>
      <c r="M1648" s="57" t="str">
        <f t="shared" si="486"/>
        <v>0.0015-0.551441337665777i</v>
      </c>
      <c r="N1648" s="57">
        <f t="shared" si="487"/>
        <v>81.621895201538891</v>
      </c>
      <c r="O1648" s="57">
        <f t="shared" si="488"/>
        <v>52.466568701213276</v>
      </c>
      <c r="P1648" s="371">
        <f t="shared" si="489"/>
        <v>52.466568701213276</v>
      </c>
      <c r="Q1648" s="371">
        <f t="shared" si="490"/>
        <v>-98.378104798461109</v>
      </c>
      <c r="R1648" s="12">
        <f t="shared" si="491"/>
        <v>81.621895201538891</v>
      </c>
      <c r="S1648" s="57">
        <f t="shared" si="492"/>
        <v>0.43862655315870847</v>
      </c>
      <c r="T1648" s="12">
        <f t="shared" si="475"/>
        <v>52.466568701213276</v>
      </c>
    </row>
    <row r="1649" spans="1:20" x14ac:dyDescent="0.25">
      <c r="A1649" s="57">
        <f t="shared" si="476"/>
        <v>2766.4446074193761</v>
      </c>
      <c r="B1649" s="12">
        <f t="shared" si="493"/>
        <v>440.29333406071157</v>
      </c>
      <c r="C1649" s="57" t="str">
        <f t="shared" si="477"/>
        <v>-61.1867979660527-413.924899048478i</v>
      </c>
      <c r="D1649" s="57" t="str">
        <f t="shared" si="478"/>
        <v>3.8999925381289-72.3003537485501i</v>
      </c>
      <c r="E1649" s="57" t="str">
        <f t="shared" si="479"/>
        <v>162.002883052189-1.12965702366695i</v>
      </c>
      <c r="F1649" s="57" t="str">
        <f t="shared" si="480"/>
        <v>3.83983550653714-150.769342693828i</v>
      </c>
      <c r="G1649" s="57" t="str">
        <f t="shared" si="481"/>
        <v>0.999998871488689-0.00106231353041485i</v>
      </c>
      <c r="H1649" s="57" t="str">
        <f t="shared" si="482"/>
        <v>165.401571261536+31.5256636404615i</v>
      </c>
      <c r="I1649" s="57" t="str">
        <f t="shared" si="483"/>
        <v>15.2003886471695-70.0081909948315i</v>
      </c>
      <c r="K1649" s="57" t="str">
        <f t="shared" si="484"/>
        <v>0.0700074263345723-0.0137307702551963i</v>
      </c>
      <c r="L1649" s="57" t="str">
        <f t="shared" si="485"/>
        <v>0.000125-1.13958006292382i</v>
      </c>
      <c r="M1649" s="57" t="str">
        <f t="shared" si="486"/>
        <v>0.0015-0.549353793251422i</v>
      </c>
      <c r="N1649" s="57">
        <f t="shared" si="487"/>
        <v>81.59137275565341</v>
      </c>
      <c r="O1649" s="57">
        <f t="shared" si="488"/>
        <v>52.432306994282712</v>
      </c>
      <c r="P1649" s="371">
        <f t="shared" si="489"/>
        <v>52.432306994282712</v>
      </c>
      <c r="Q1649" s="371">
        <f t="shared" si="490"/>
        <v>-98.40862724434659</v>
      </c>
      <c r="R1649" s="12">
        <f t="shared" si="491"/>
        <v>81.59137275565341</v>
      </c>
      <c r="S1649" s="57">
        <f t="shared" si="492"/>
        <v>0.44029333406071158</v>
      </c>
      <c r="T1649" s="12">
        <f t="shared" si="475"/>
        <v>52.432306994282712</v>
      </c>
    </row>
    <row r="1650" spans="1:20" x14ac:dyDescent="0.25">
      <c r="A1650" s="57">
        <f t="shared" si="476"/>
        <v>2776.9570969275701</v>
      </c>
      <c r="B1650" s="12">
        <f t="shared" si="493"/>
        <v>441.9664487301423</v>
      </c>
      <c r="C1650" s="57" t="str">
        <f t="shared" si="477"/>
        <v>-61.16621162547-412.26229065994i</v>
      </c>
      <c r="D1650" s="57" t="str">
        <f t="shared" si="478"/>
        <v>3.89999248131105-72.0266933901166i</v>
      </c>
      <c r="E1650" s="57" t="str">
        <f t="shared" si="479"/>
        <v>161.99950038784-1.13316208439421i</v>
      </c>
      <c r="F1650" s="57" t="str">
        <f t="shared" si="480"/>
        <v>3.83983547354152-150.198619001754i</v>
      </c>
      <c r="G1650" s="57" t="str">
        <f t="shared" si="481"/>
        <v>0.999998862895718-0.0010663503126673i</v>
      </c>
      <c r="H1650" s="57" t="str">
        <f t="shared" si="482"/>
        <v>165.404633931012+31.6456930758449i</v>
      </c>
      <c r="I1650" s="57" t="str">
        <f t="shared" si="483"/>
        <v>15.2005228355895-69.7418861314213i</v>
      </c>
      <c r="K1650" s="57" t="str">
        <f t="shared" si="484"/>
        <v>0.0699875039432157-0.0137789857203783i</v>
      </c>
      <c r="L1650" s="57" t="str">
        <f t="shared" si="485"/>
        <v>0.000125-1.1352660519265i</v>
      </c>
      <c r="M1650" s="57" t="str">
        <f t="shared" si="486"/>
        <v>0.0015-0.547274151475814i</v>
      </c>
      <c r="N1650" s="57">
        <f t="shared" si="487"/>
        <v>81.560748822785115</v>
      </c>
      <c r="O1650" s="57">
        <f t="shared" si="488"/>
        <v>52.398035731774229</v>
      </c>
      <c r="P1650" s="371">
        <f t="shared" si="489"/>
        <v>52.398035731774229</v>
      </c>
      <c r="Q1650" s="371">
        <f t="shared" si="490"/>
        <v>-98.439251177214885</v>
      </c>
      <c r="R1650" s="12">
        <f t="shared" si="491"/>
        <v>81.560748822785115</v>
      </c>
      <c r="S1650" s="57">
        <f t="shared" si="492"/>
        <v>0.44196644873014229</v>
      </c>
      <c r="T1650" s="12">
        <f t="shared" si="475"/>
        <v>52.398035731774229</v>
      </c>
    </row>
    <row r="1651" spans="1:20" x14ac:dyDescent="0.25">
      <c r="A1651" s="57">
        <f t="shared" si="476"/>
        <v>2787.5095338958949</v>
      </c>
      <c r="B1651" s="12">
        <f t="shared" si="493"/>
        <v>443.64592123531685</v>
      </c>
      <c r="C1651" s="57" t="str">
        <f t="shared" si="477"/>
        <v>-61.1454824231033-410.605677194537i</v>
      </c>
      <c r="D1651" s="57" t="str">
        <f t="shared" si="478"/>
        <v>3.89999242406056-71.7540691598474i</v>
      </c>
      <c r="E1651" s="57" t="str">
        <f t="shared" si="479"/>
        <v>161.996094458892-1.13667198931172i</v>
      </c>
      <c r="F1651" s="57" t="str">
        <f t="shared" si="480"/>
        <v>3.83983544029465-149.630055967238i</v>
      </c>
      <c r="G1651" s="57" t="str">
        <f t="shared" si="481"/>
        <v>0.999998854237315-0.00107040243458745i</v>
      </c>
      <c r="H1651" s="57" t="str">
        <f t="shared" si="482"/>
        <v>165.407719996457+31.7661812801891i</v>
      </c>
      <c r="I1651" s="57" t="str">
        <f t="shared" si="483"/>
        <v>15.2006580480013-69.4765845225983i</v>
      </c>
      <c r="K1651" s="57" t="str">
        <f t="shared" si="484"/>
        <v>0.0699674414343422-0.0138273413832748i</v>
      </c>
      <c r="L1651" s="57" t="str">
        <f t="shared" si="485"/>
        <v>0.000125-1.13096837211247i</v>
      </c>
      <c r="M1651" s="57" t="str">
        <f t="shared" si="486"/>
        <v>0.0015-0.545202382422608i</v>
      </c>
      <c r="N1651" s="57">
        <f t="shared" si="487"/>
        <v>81.530023173206615</v>
      </c>
      <c r="O1651" s="57">
        <f t="shared" si="488"/>
        <v>52.363754847928504</v>
      </c>
      <c r="P1651" s="371">
        <f t="shared" si="489"/>
        <v>52.363754847928504</v>
      </c>
      <c r="Q1651" s="371">
        <f t="shared" si="490"/>
        <v>-98.469976826793385</v>
      </c>
      <c r="R1651" s="12">
        <f t="shared" si="491"/>
        <v>81.530023173206615</v>
      </c>
      <c r="S1651" s="57">
        <f t="shared" si="492"/>
        <v>0.44364592123531688</v>
      </c>
      <c r="T1651" s="12">
        <f t="shared" si="475"/>
        <v>52.363754847928504</v>
      </c>
    </row>
    <row r="1652" spans="1:20" x14ac:dyDescent="0.25">
      <c r="A1652" s="57">
        <f t="shared" si="476"/>
        <v>2798.1020701246994</v>
      </c>
      <c r="B1652" s="12">
        <f t="shared" si="493"/>
        <v>445.33177573601108</v>
      </c>
      <c r="C1652" s="57" t="str">
        <f t="shared" si="477"/>
        <v>-61.1246094692847-408.955035492541i</v>
      </c>
      <c r="D1652" s="57" t="str">
        <f t="shared" si="478"/>
        <v>3.89999236637413-71.4824771359512i</v>
      </c>
      <c r="E1652" s="57" t="str">
        <f t="shared" si="479"/>
        <v>161.992665123748-1.14018666959452i</v>
      </c>
      <c r="F1652" s="57" t="str">
        <f t="shared" si="480"/>
        <v>3.8398354067946-149.063645411312i</v>
      </c>
      <c r="G1652" s="57" t="str">
        <f t="shared" si="481"/>
        <v>0.999998845512984-0.00107446995446484i</v>
      </c>
      <c r="H1652" s="57" t="str">
        <f t="shared" si="482"/>
        <v>165.410829637176+31.8871300272843i</v>
      </c>
      <c r="I1652" s="57" t="str">
        <f t="shared" si="483"/>
        <v>15.2007942922362-69.2122823518446i</v>
      </c>
      <c r="K1652" s="57" t="str">
        <f t="shared" si="484"/>
        <v>0.0699472379078525-0.0138758373265379i</v>
      </c>
      <c r="L1652" s="57" t="str">
        <f t="shared" si="485"/>
        <v>0.000125-1.12668696165817i</v>
      </c>
      <c r="M1652" s="57" t="str">
        <f t="shared" si="486"/>
        <v>0.0015-0.543138456288711i</v>
      </c>
      <c r="N1652" s="57">
        <f t="shared" si="487"/>
        <v>81.499195577920915</v>
      </c>
      <c r="O1652" s="57">
        <f t="shared" si="488"/>
        <v>52.329464276585504</v>
      </c>
      <c r="P1652" s="371">
        <f t="shared" si="489"/>
        <v>52.329464276585504</v>
      </c>
      <c r="Q1652" s="371">
        <f t="shared" si="490"/>
        <v>-98.500804422079085</v>
      </c>
      <c r="R1652" s="12">
        <f t="shared" si="491"/>
        <v>81.499195577920915</v>
      </c>
      <c r="S1652" s="57">
        <f t="shared" si="492"/>
        <v>0.44533177573601107</v>
      </c>
      <c r="T1652" s="12">
        <f t="shared" si="475"/>
        <v>52.329464276585504</v>
      </c>
    </row>
    <row r="1653" spans="1:20" x14ac:dyDescent="0.25">
      <c r="A1653" s="57">
        <f t="shared" si="476"/>
        <v>2808.7348579911736</v>
      </c>
      <c r="B1653" s="12">
        <f t="shared" si="493"/>
        <v>447.02403648380795</v>
      </c>
      <c r="C1653" s="57" t="str">
        <f t="shared" si="477"/>
        <v>-61.1035918702958-407.310342486659i</v>
      </c>
      <c r="D1653" s="57" t="str">
        <f t="shared" si="478"/>
        <v>3.89999230824846-71.2119134114861i</v>
      </c>
      <c r="E1653" s="57" t="str">
        <f t="shared" si="479"/>
        <v>161.989212240222-1.14370605533085i</v>
      </c>
      <c r="F1653" s="57" t="str">
        <f t="shared" si="480"/>
        <v>3.83983537303949-148.499379185968i</v>
      </c>
      <c r="G1653" s="57" t="str">
        <f t="shared" si="481"/>
        <v>0.999998836722222-0.00107855293081049i</v>
      </c>
      <c r="H1653" s="57" t="str">
        <f t="shared" si="482"/>
        <v>165.413963033852+32.008541098011i</v>
      </c>
      <c r="I1653" s="57" t="str">
        <f t="shared" si="483"/>
        <v>15.2009315761853-68.9489758170151i</v>
      </c>
      <c r="K1653" s="57" t="str">
        <f t="shared" si="484"/>
        <v>0.0699268924591217-0.0139244736287387i</v>
      </c>
      <c r="L1653" s="57" t="str">
        <f t="shared" si="485"/>
        <v>0.000125-1.12242175897407i</v>
      </c>
      <c r="M1653" s="57" t="str">
        <f t="shared" si="486"/>
        <v>0.0015-0.541082343383853i</v>
      </c>
      <c r="N1653" s="57">
        <f t="shared" si="487"/>
        <v>81.46826580867922</v>
      </c>
      <c r="O1653" s="57">
        <f t="shared" si="488"/>
        <v>52.295163951182964</v>
      </c>
      <c r="P1653" s="371">
        <f t="shared" si="489"/>
        <v>52.295163951182964</v>
      </c>
      <c r="Q1653" s="371">
        <f t="shared" si="490"/>
        <v>-98.53173419132078</v>
      </c>
      <c r="R1653" s="12">
        <f t="shared" si="491"/>
        <v>81.46826580867922</v>
      </c>
      <c r="S1653" s="57">
        <f t="shared" si="492"/>
        <v>0.44702403648380795</v>
      </c>
      <c r="T1653" s="12">
        <f t="shared" si="475"/>
        <v>52.295163951182964</v>
      </c>
    </row>
    <row r="1654" spans="1:20" x14ac:dyDescent="0.25">
      <c r="A1654" s="57">
        <f t="shared" si="476"/>
        <v>2819.40805045154</v>
      </c>
      <c r="B1654" s="12">
        <f t="shared" si="493"/>
        <v>448.72272782244642</v>
      </c>
      <c r="C1654" s="57" t="str">
        <f t="shared" si="477"/>
        <v>-61.0824287283654-405.671575201718i</v>
      </c>
      <c r="D1654" s="57" t="str">
        <f t="shared" si="478"/>
        <v>3.8999922496802-70.9423740943014i</v>
      </c>
      <c r="E1654" s="57" t="str">
        <f t="shared" si="479"/>
        <v>161.985735665536-1.14723007551084i</v>
      </c>
      <c r="F1654" s="57" t="str">
        <f t="shared" si="480"/>
        <v>3.83983533902735-147.937249174048i</v>
      </c>
      <c r="G1654" s="57" t="str">
        <f t="shared" si="481"/>
        <v>0.999998827864524-0.00108265142235776i</v>
      </c>
      <c r="H1654" s="57" t="str">
        <f t="shared" si="482"/>
        <v>165.417120368566+32.130416280371i</v>
      </c>
      <c r="I1654" s="57" t="str">
        <f t="shared" si="483"/>
        <v>15.2010699078008-68.6866611302895i</v>
      </c>
      <c r="K1654" s="57" t="str">
        <f t="shared" si="484"/>
        <v>0.0699064041789939-0.0139732503643143i</v>
      </c>
      <c r="L1654" s="57" t="str">
        <f t="shared" si="485"/>
        <v>0.000125-1.1181727027038i</v>
      </c>
      <c r="M1654" s="57" t="str">
        <f t="shared" si="486"/>
        <v>0.0015-0.539034014130158i</v>
      </c>
      <c r="N1654" s="57">
        <f t="shared" si="487"/>
        <v>81.437233637999299</v>
      </c>
      <c r="O1654" s="57">
        <f t="shared" si="488"/>
        <v>52.260853804753928</v>
      </c>
      <c r="P1654" s="371">
        <f t="shared" si="489"/>
        <v>52.260853804753928</v>
      </c>
      <c r="Q1654" s="371">
        <f t="shared" si="490"/>
        <v>-98.562766362000701</v>
      </c>
      <c r="R1654" s="12">
        <f t="shared" si="491"/>
        <v>81.437233637999299</v>
      </c>
      <c r="S1654" s="57">
        <f t="shared" si="492"/>
        <v>0.44872272782244643</v>
      </c>
      <c r="T1654" s="12">
        <f t="shared" si="475"/>
        <v>52.260853804753928</v>
      </c>
    </row>
    <row r="1655" spans="1:20" x14ac:dyDescent="0.25">
      <c r="A1655" s="57">
        <f t="shared" si="476"/>
        <v>2830.1218010432558</v>
      </c>
      <c r="B1655" s="12">
        <f t="shared" si="493"/>
        <v>450.4278741881717</v>
      </c>
      <c r="C1655" s="57" t="str">
        <f t="shared" si="477"/>
        <v>-61.0611191416833-404.038710754432i</v>
      </c>
      <c r="D1655" s="57" t="str">
        <f t="shared" si="478"/>
        <v>3.89999219066595-70.673855306984i</v>
      </c>
      <c r="E1655" s="57" t="str">
        <f t="shared" si="479"/>
        <v>161.982235256331-1.15075865801631i</v>
      </c>
      <c r="F1655" s="57" t="str">
        <f t="shared" si="480"/>
        <v>3.8398353047562-147.377247289124i</v>
      </c>
      <c r="G1655" s="57" t="str">
        <f t="shared" si="481"/>
        <v>0.999998818939379-0.00108676548806317i</v>
      </c>
      <c r="H1655" s="57" t="str">
        <f t="shared" si="482"/>
        <v>165.420301824803+32.2527573695185i</v>
      </c>
      <c r="I1655" s="57" t="str">
        <f t="shared" si="483"/>
        <v>15.2012092950956-68.4253345181143i</v>
      </c>
      <c r="K1655" s="57" t="str">
        <f t="shared" si="484"/>
        <v>0.0698857721537795-0.0140221676035151i</v>
      </c>
      <c r="L1655" s="57" t="str">
        <f t="shared" si="485"/>
        <v>0.000125-1.11393973172325i</v>
      </c>
      <c r="M1655" s="57" t="str">
        <f t="shared" si="486"/>
        <v>0.0015-0.536993439061724i</v>
      </c>
      <c r="N1655" s="57">
        <f t="shared" si="487"/>
        <v>81.406098839183286</v>
      </c>
      <c r="O1655" s="57">
        <f t="shared" si="488"/>
        <v>52.22653376992595</v>
      </c>
      <c r="P1655" s="371">
        <f t="shared" si="489"/>
        <v>52.22653376992595</v>
      </c>
      <c r="Q1655" s="371">
        <f t="shared" si="490"/>
        <v>-98.593901160816714</v>
      </c>
      <c r="R1655" s="12">
        <f t="shared" si="491"/>
        <v>81.406098839183286</v>
      </c>
      <c r="S1655" s="57">
        <f t="shared" si="492"/>
        <v>0.45042787418817171</v>
      </c>
      <c r="T1655" s="12">
        <f t="shared" si="475"/>
        <v>52.22653376992595</v>
      </c>
    </row>
    <row r="1656" spans="1:20" x14ac:dyDescent="0.25">
      <c r="A1656" s="57">
        <f t="shared" si="476"/>
        <v>2840.8762638872199</v>
      </c>
      <c r="B1656" s="12">
        <f t="shared" si="493"/>
        <v>452.13950011008677</v>
      </c>
      <c r="C1656" s="57" t="str">
        <f t="shared" si="477"/>
        <v>-61.0396622043955-402.411726353097i</v>
      </c>
      <c r="D1656" s="57" t="str">
        <f t="shared" si="478"/>
        <v>3.89999213120239-70.406353186801i</v>
      </c>
      <c r="E1656" s="57" t="str">
        <f t="shared" si="479"/>
        <v>161.97871086866-1.15429172961003i</v>
      </c>
      <c r="F1656" s="57" t="str">
        <f t="shared" si="480"/>
        <v>3.83983527022414-146.819365475379i</v>
      </c>
      <c r="G1656" s="57" t="str">
        <f t="shared" si="481"/>
        <v>0.999998809946274-0.00109089518710726i</v>
      </c>
      <c r="H1656" s="57" t="str">
        <f t="shared" si="482"/>
        <v>165.423507587464+32.375566167791i</v>
      </c>
      <c r="I1656" s="57" t="str">
        <f t="shared" si="483"/>
        <v>15.2013497461442-68.164992221148i</v>
      </c>
      <c r="K1656" s="57" t="str">
        <f t="shared" si="484"/>
        <v>0.0698649954652528-0.0140712254123506i</v>
      </c>
      <c r="L1656" s="57" t="str">
        <f t="shared" si="485"/>
        <v>0.000125-1.10972278513972i</v>
      </c>
      <c r="M1656" s="57" t="str">
        <f t="shared" si="486"/>
        <v>0.0015-0.534960588824191i</v>
      </c>
      <c r="N1656" s="57">
        <f t="shared" si="487"/>
        <v>81.374861186336929</v>
      </c>
      <c r="O1656" s="57">
        <f t="shared" si="488"/>
        <v>52.19220377891876</v>
      </c>
      <c r="P1656" s="371">
        <f t="shared" si="489"/>
        <v>52.19220377891876</v>
      </c>
      <c r="Q1656" s="371">
        <f t="shared" si="490"/>
        <v>-98.625138813663071</v>
      </c>
      <c r="R1656" s="12">
        <f t="shared" si="491"/>
        <v>81.374861186336929</v>
      </c>
      <c r="S1656" s="57">
        <f t="shared" si="492"/>
        <v>0.45213950011008675</v>
      </c>
      <c r="T1656" s="12">
        <f t="shared" si="475"/>
        <v>52.19220377891876</v>
      </c>
    </row>
    <row r="1657" spans="1:20" x14ac:dyDescent="0.25">
      <c r="A1657" s="57">
        <f t="shared" si="476"/>
        <v>2851.6715936899918</v>
      </c>
      <c r="B1657" s="12">
        <f t="shared" si="493"/>
        <v>453.85763021050514</v>
      </c>
      <c r="C1657" s="57" t="str">
        <f t="shared" si="477"/>
        <v>-61.0180570066176-400.79059929733i</v>
      </c>
      <c r="D1657" s="57" t="str">
        <f t="shared" si="478"/>
        <v>3.89999207128603-70.1398638856443i</v>
      </c>
      <c r="E1657" s="57" t="str">
        <f t="shared" si="479"/>
        <v>161.975162357994-1.15782921592384i</v>
      </c>
      <c r="F1657" s="57" t="str">
        <f t="shared" si="480"/>
        <v>3.83983523542912-146.263595707497i</v>
      </c>
      <c r="G1657" s="57" t="str">
        <f t="shared" si="481"/>
        <v>0.999998800884693-0.00109504057889547i</v>
      </c>
      <c r="H1657" s="57" t="str">
        <f t="shared" si="482"/>
        <v>165.426737842875+32.4988444847416i</v>
      </c>
      <c r="I1657" s="57" t="str">
        <f t="shared" si="483"/>
        <v>15.2014912690833-67.9056304942087i</v>
      </c>
      <c r="K1657" s="57" t="str">
        <f t="shared" si="484"/>
        <v>0.0698440731906491-0.0141204238525368i</v>
      </c>
      <c r="L1657" s="57" t="str">
        <f t="shared" si="485"/>
        <v>0.000125-1.10552180229101i</v>
      </c>
      <c r="M1657" s="57" t="str">
        <f t="shared" si="486"/>
        <v>0.0015-0.53293543417433i</v>
      </c>
      <c r="N1657" s="57">
        <f t="shared" si="487"/>
        <v>81.343520454387431</v>
      </c>
      <c r="O1657" s="57">
        <f t="shared" si="488"/>
        <v>52.157863763542906</v>
      </c>
      <c r="P1657" s="371">
        <f t="shared" si="489"/>
        <v>52.157863763542906</v>
      </c>
      <c r="Q1657" s="371">
        <f t="shared" si="490"/>
        <v>-98.656479545612569</v>
      </c>
      <c r="R1657" s="12">
        <f t="shared" si="491"/>
        <v>81.343520454387431</v>
      </c>
      <c r="S1657" s="57">
        <f t="shared" si="492"/>
        <v>0.45385763021050513</v>
      </c>
      <c r="T1657" s="12">
        <f t="shared" si="475"/>
        <v>52.157863763542906</v>
      </c>
    </row>
    <row r="1658" spans="1:20" x14ac:dyDescent="0.25">
      <c r="A1658" s="57">
        <f t="shared" si="476"/>
        <v>2862.5079457460138</v>
      </c>
      <c r="B1658" s="12">
        <f t="shared" si="493"/>
        <v>455.58228920530507</v>
      </c>
      <c r="C1658" s="57" t="str">
        <f t="shared" si="477"/>
        <v>-60.9963026344356-399.175306977801i</v>
      </c>
      <c r="D1658" s="57" t="str">
        <f t="shared" si="478"/>
        <v>3.89999201091344-69.874383569976i</v>
      </c>
      <c r="E1658" s="57" t="str">
        <f t="shared" si="479"/>
        <v>161.971589579224-1.1613710414488i</v>
      </c>
      <c r="F1658" s="57" t="str">
        <f t="shared" si="480"/>
        <v>3.83983520036916-145.709929990542i</v>
      </c>
      <c r="G1658" s="57" t="str">
        <f t="shared" si="481"/>
        <v>0.999998791754112-0.0010992017230589i</v>
      </c>
      <c r="H1658" s="57" t="str">
        <f t="shared" si="482"/>
        <v>165.4299927788+32.6225941371697i</v>
      </c>
      <c r="I1658" s="57" t="str">
        <f t="shared" si="483"/>
        <v>15.2016338721118-67.6472456062184i</v>
      </c>
      <c r="K1658" s="57" t="str">
        <f t="shared" si="484"/>
        <v>0.0698230044026624-0.0141697629814406i</v>
      </c>
      <c r="L1658" s="57" t="str">
        <f t="shared" si="485"/>
        <v>0.000125-1.10133672274458i</v>
      </c>
      <c r="M1658" s="57" t="str">
        <f t="shared" si="486"/>
        <v>0.0015-0.530917945979605i</v>
      </c>
      <c r="N1658" s="57">
        <f t="shared" si="487"/>
        <v>81.312076419103093</v>
      </c>
      <c r="O1658" s="57">
        <f t="shared" si="488"/>
        <v>52.123513655198124</v>
      </c>
      <c r="P1658" s="371">
        <f t="shared" si="489"/>
        <v>52.123513655198124</v>
      </c>
      <c r="Q1658" s="371">
        <f t="shared" si="490"/>
        <v>-98.687923580896907</v>
      </c>
      <c r="R1658" s="12">
        <f t="shared" si="491"/>
        <v>81.312076419103093</v>
      </c>
      <c r="S1658" s="57">
        <f t="shared" si="492"/>
        <v>0.45558228920530508</v>
      </c>
      <c r="T1658" s="12">
        <f t="shared" si="475"/>
        <v>52.123513655198124</v>
      </c>
    </row>
    <row r="1659" spans="1:20" x14ac:dyDescent="0.25">
      <c r="A1659" s="57">
        <f t="shared" si="476"/>
        <v>2873.3854759398487</v>
      </c>
      <c r="B1659" s="12">
        <f t="shared" si="493"/>
        <v>457.31350190428526</v>
      </c>
      <c r="C1659" s="57" t="str">
        <f t="shared" si="477"/>
        <v>-60.9743981699178-397.565826875956i</v>
      </c>
      <c r="D1659" s="57" t="str">
        <f t="shared" si="478"/>
        <v>3.89999195008112-69.6099084207724i</v>
      </c>
      <c r="E1659" s="57" t="str">
        <f t="shared" si="479"/>
        <v>161.967992386665-1.16491712952492i</v>
      </c>
      <c r="F1659" s="57" t="str">
        <f t="shared" si="480"/>
        <v>3.83983516504222-145.158360359849i</v>
      </c>
      <c r="G1659" s="57" t="str">
        <f t="shared" si="481"/>
        <v>0.999998782554008-0.00110337867945531i</v>
      </c>
      <c r="H1659" s="57" t="str">
        <f t="shared" si="482"/>
        <v>165.433272584456+32.7468169491535i</v>
      </c>
      <c r="I1659" s="57" t="str">
        <f t="shared" si="483"/>
        <v>15.2017775634921-67.3898338401536i</v>
      </c>
      <c r="K1659" s="57" t="str">
        <f t="shared" si="484"/>
        <v>0.0698017881694427-0.0142192428520256i</v>
      </c>
      <c r="L1659" s="57" t="str">
        <f t="shared" si="485"/>
        <v>0.000125-1.09716748629665i</v>
      </c>
      <c r="M1659" s="57" t="str">
        <f t="shared" si="486"/>
        <v>0.0015-0.528908095217778i</v>
      </c>
      <c r="N1659" s="57">
        <f t="shared" si="487"/>
        <v>81.280528857111449</v>
      </c>
      <c r="O1659" s="57">
        <f t="shared" si="488"/>
        <v>52.08915338487153</v>
      </c>
      <c r="P1659" s="371">
        <f t="shared" si="489"/>
        <v>52.08915338487153</v>
      </c>
      <c r="Q1659" s="371">
        <f t="shared" si="490"/>
        <v>-98.719471142888551</v>
      </c>
      <c r="R1659" s="12">
        <f t="shared" si="491"/>
        <v>81.280528857111449</v>
      </c>
      <c r="S1659" s="57">
        <f t="shared" si="492"/>
        <v>0.45731350190428527</v>
      </c>
      <c r="T1659" s="12">
        <f t="shared" si="475"/>
        <v>52.08915338487153</v>
      </c>
    </row>
    <row r="1660" spans="1:20" x14ac:dyDescent="0.25">
      <c r="A1660" s="57">
        <f t="shared" si="476"/>
        <v>2884.3043407484206</v>
      </c>
      <c r="B1660" s="12">
        <f t="shared" si="493"/>
        <v>459.05129321152157</v>
      </c>
      <c r="C1660" s="57" t="str">
        <f t="shared" si="477"/>
        <v>-60.9523426911147-395.962136563761i</v>
      </c>
      <c r="D1660" s="57" t="str">
        <f t="shared" si="478"/>
        <v>3.89999188878563-69.34643463347i</v>
      </c>
      <c r="E1660" s="57" t="str">
        <f t="shared" si="479"/>
        <v>161.964370634054-1.16846740232781i</v>
      </c>
      <c r="F1660" s="57" t="str">
        <f t="shared" si="480"/>
        <v>3.8398351294463-144.608878880901i</v>
      </c>
      <c r="G1660" s="57" t="str">
        <f t="shared" si="481"/>
        <v>0.999998773283849-0.00110757150816987i</v>
      </c>
      <c r="H1660" s="57" t="str">
        <f t="shared" si="482"/>
        <v>165.436577450515+32.8715147520815i</v>
      </c>
      <c r="I1660" s="57" t="str">
        <f t="shared" si="483"/>
        <v>15.2019223515495-67.1333914929842i</v>
      </c>
      <c r="K1660" s="57" t="str">
        <f t="shared" si="484"/>
        <v>0.0697804235545964-0.0142688635127971i</v>
      </c>
      <c r="L1660" s="57" t="str">
        <f t="shared" si="485"/>
        <v>0.000125-1.09301403297136i</v>
      </c>
      <c r="M1660" s="57" t="str">
        <f t="shared" si="486"/>
        <v>0.0015-0.526905852976468i</v>
      </c>
      <c r="N1660" s="57">
        <f t="shared" si="487"/>
        <v>81.248877545919768</v>
      </c>
      <c r="O1660" s="57">
        <f t="shared" si="488"/>
        <v>52.054782883136212</v>
      </c>
      <c r="P1660" s="371">
        <f t="shared" si="489"/>
        <v>52.054782883136212</v>
      </c>
      <c r="Q1660" s="371">
        <f t="shared" si="490"/>
        <v>-98.751122454080232</v>
      </c>
      <c r="R1660" s="12">
        <f t="shared" si="491"/>
        <v>81.248877545919768</v>
      </c>
      <c r="S1660" s="57">
        <f t="shared" si="492"/>
        <v>0.45905129321152155</v>
      </c>
      <c r="T1660" s="12">
        <f t="shared" si="475"/>
        <v>52.054782883136212</v>
      </c>
    </row>
    <row r="1661" spans="1:20" x14ac:dyDescent="0.25">
      <c r="A1661" s="57">
        <f t="shared" si="476"/>
        <v>2895.2646972432644</v>
      </c>
      <c r="B1661" s="12">
        <f t="shared" si="493"/>
        <v>460.79568812572535</v>
      </c>
      <c r="C1661" s="57" t="str">
        <f t="shared" si="477"/>
        <v>-60.9301352720748-394.364213703425i</v>
      </c>
      <c r="D1661" s="57" t="str">
        <f t="shared" si="478"/>
        <v>3.89999182702342-69.0839584179098i</v>
      </c>
      <c r="E1661" s="57" t="str">
        <f t="shared" si="479"/>
        <v>161.960724174558-1.17202178086027i</v>
      </c>
      <c r="F1661" s="57" t="str">
        <f t="shared" si="480"/>
        <v>3.83983509357935-144.061477649225i</v>
      </c>
      <c r="G1661" s="57" t="str">
        <f t="shared" si="481"/>
        <v>0.999998763943104-0.00111178026951604i</v>
      </c>
      <c r="H1661" s="57" t="str">
        <f t="shared" si="482"/>
        <v>165.439907569126+32.9966893846853i</v>
      </c>
      <c r="I1661" s="57" t="str">
        <f t="shared" si="483"/>
        <v>15.202068244674-66.8779148756291i</v>
      </c>
      <c r="K1661" s="57" t="str">
        <f t="shared" si="484"/>
        <v>0.0697589096171831-0.0143186250077464i</v>
      </c>
      <c r="L1661" s="57" t="str">
        <f t="shared" si="485"/>
        <v>0.000125-1.08887630301989i</v>
      </c>
      <c r="M1661" s="57" t="str">
        <f t="shared" si="486"/>
        <v>0.0015-0.524911190452747i</v>
      </c>
      <c r="N1661" s="57">
        <f t="shared" si="487"/>
        <v>81.217122263933035</v>
      </c>
      <c r="O1661" s="57">
        <f t="shared" si="488"/>
        <v>52.02040208014941</v>
      </c>
      <c r="P1661" s="371">
        <f t="shared" si="489"/>
        <v>52.02040208014941</v>
      </c>
      <c r="Q1661" s="371">
        <f t="shared" si="490"/>
        <v>-98.782877736066965</v>
      </c>
      <c r="R1661" s="12">
        <f t="shared" si="491"/>
        <v>81.217122263933035</v>
      </c>
      <c r="S1661" s="57">
        <f t="shared" si="492"/>
        <v>0.46079568812572536</v>
      </c>
      <c r="T1661" s="12">
        <f t="shared" si="475"/>
        <v>52.02040208014941</v>
      </c>
    </row>
    <row r="1662" spans="1:20" x14ac:dyDescent="0.25">
      <c r="A1662" s="57">
        <f t="shared" si="476"/>
        <v>2906.2667030927892</v>
      </c>
      <c r="B1662" s="12">
        <f t="shared" si="493"/>
        <v>462.54671174060314</v>
      </c>
      <c r="C1662" s="57" t="str">
        <f t="shared" si="477"/>
        <v>-60.9077749828458-392.772036047138i</v>
      </c>
      <c r="D1662" s="57" t="str">
        <f t="shared" si="478"/>
        <v>3.89999176479091-68.822475998283i</v>
      </c>
      <c r="E1662" s="57" t="str">
        <f t="shared" si="479"/>
        <v>161.95705286077-1.17558018493857i</v>
      </c>
      <c r="F1662" s="57" t="str">
        <f t="shared" si="480"/>
        <v>3.83983505743927-143.516148790268i</v>
      </c>
      <c r="G1662" s="57" t="str">
        <f t="shared" si="481"/>
        <v>0.999998754531235-0.0011160050240365i</v>
      </c>
      <c r="H1662" s="57" t="str">
        <f t="shared" si="482"/>
        <v>165.443263133916+33.1223426930716i</v>
      </c>
      <c r="I1662" s="57" t="str">
        <f t="shared" si="483"/>
        <v>15.2022152513194-66.6234003128942i</v>
      </c>
      <c r="K1662" s="57" t="str">
        <f t="shared" si="484"/>
        <v>0.0697372454117169-0.0143685273762954i</v>
      </c>
      <c r="L1662" s="57" t="str">
        <f t="shared" si="485"/>
        <v>0.000125-1.08475423691959i</v>
      </c>
      <c r="M1662" s="57" t="str">
        <f t="shared" si="486"/>
        <v>0.0015-0.522924078952726i</v>
      </c>
      <c r="N1662" s="57">
        <f t="shared" si="487"/>
        <v>81.185262790474681</v>
      </c>
      <c r="O1662" s="57">
        <f t="shared" si="488"/>
        <v>51.986010905650879</v>
      </c>
      <c r="P1662" s="371">
        <f t="shared" si="489"/>
        <v>51.986010905650879</v>
      </c>
      <c r="Q1662" s="371">
        <f t="shared" si="490"/>
        <v>-98.814737209525319</v>
      </c>
      <c r="R1662" s="12">
        <f t="shared" si="491"/>
        <v>81.185262790474681</v>
      </c>
      <c r="S1662" s="57">
        <f t="shared" si="492"/>
        <v>0.46254671174060313</v>
      </c>
      <c r="T1662" s="12">
        <f t="shared" si="475"/>
        <v>51.986010905650879</v>
      </c>
    </row>
    <row r="1663" spans="1:20" x14ac:dyDescent="0.25">
      <c r="A1663" s="57">
        <f t="shared" si="476"/>
        <v>2917.310516564542</v>
      </c>
      <c r="B1663" s="12">
        <f t="shared" si="493"/>
        <v>464.30438924521746</v>
      </c>
      <c r="C1663" s="57" t="str">
        <f t="shared" si="477"/>
        <v>-60.8852608894815-391.185581436804i</v>
      </c>
      <c r="D1663" s="57" t="str">
        <f t="shared" si="478"/>
        <v>3.89999170208453-68.5619836130776i</v>
      </c>
      <c r="E1663" s="57" t="str">
        <f t="shared" si="479"/>
        <v>161.953356544715-1.17914253318281i</v>
      </c>
      <c r="F1663" s="57" t="str">
        <f t="shared" si="480"/>
        <v>3.83983502102401-142.972884459294i</v>
      </c>
      <c r="G1663" s="57" t="str">
        <f t="shared" si="481"/>
        <v>0.9999987450477-0.00112024583250393i</v>
      </c>
      <c r="H1663" s="57" t="str">
        <f t="shared" si="482"/>
        <v>165.446644340012+33.2484765307534i</v>
      </c>
      <c r="I1663" s="57" t="str">
        <f t="shared" si="483"/>
        <v>15.2023633800048-66.3698441434286i</v>
      </c>
      <c r="K1663" s="57" t="str">
        <f t="shared" si="484"/>
        <v>0.0697154299881639-0.0144185706532387i</v>
      </c>
      <c r="L1663" s="57" t="str">
        <f t="shared" si="485"/>
        <v>0.000125-1.08064777537317i</v>
      </c>
      <c r="M1663" s="57" t="str">
        <f t="shared" si="486"/>
        <v>0.0015-0.52094448989114i</v>
      </c>
      <c r="N1663" s="57">
        <f t="shared" si="487"/>
        <v>81.153298905806423</v>
      </c>
      <c r="O1663" s="57">
        <f t="shared" si="488"/>
        <v>51.951609288961215</v>
      </c>
      <c r="P1663" s="371">
        <f t="shared" si="489"/>
        <v>51.951609288961215</v>
      </c>
      <c r="Q1663" s="371">
        <f t="shared" si="490"/>
        <v>-98.846701094193577</v>
      </c>
      <c r="R1663" s="12">
        <f t="shared" si="491"/>
        <v>81.153298905806423</v>
      </c>
      <c r="S1663" s="57">
        <f t="shared" si="492"/>
        <v>0.46430438924521744</v>
      </c>
      <c r="T1663" s="12">
        <f t="shared" si="475"/>
        <v>51.951609288961215</v>
      </c>
    </row>
    <row r="1664" spans="1:20" x14ac:dyDescent="0.25">
      <c r="A1664" s="57">
        <f t="shared" si="476"/>
        <v>2928.3962965274873</v>
      </c>
      <c r="B1664" s="12">
        <f t="shared" si="493"/>
        <v>466.06874592434929</v>
      </c>
      <c r="C1664" s="57" t="str">
        <f t="shared" si="477"/>
        <v>-60.8625920540628-389.604827803796i</v>
      </c>
      <c r="D1664" s="57" t="str">
        <f t="shared" si="478"/>
        <v>3.89999163890069-68.3024775150229i</v>
      </c>
      <c r="E1664" s="57" t="str">
        <f t="shared" si="479"/>
        <v>161.949635077856-1.18270874300662i</v>
      </c>
      <c r="F1664" s="57" t="str">
        <f t="shared" si="480"/>
        <v>3.83983498433144-142.431676841261i</v>
      </c>
      <c r="G1664" s="57" t="str">
        <f t="shared" si="481"/>
        <v>0.999998735491953-0.00112450275592198i</v>
      </c>
      <c r="H1664" s="57" t="str">
        <f t="shared" si="482"/>
        <v>165.450051384045+33.3750927586851i</v>
      </c>
      <c r="I1664" s="57" t="str">
        <f t="shared" si="483"/>
        <v>15.2025126393148-66.1172427196638i</v>
      </c>
      <c r="K1664" s="57" t="str">
        <f t="shared" si="484"/>
        <v>0.0696934623919439-0.0144687548686888i</v>
      </c>
      <c r="L1664" s="57" t="str">
        <f t="shared" si="485"/>
        <v>0.000125-1.0765568593078i</v>
      </c>
      <c r="M1664" s="57" t="str">
        <f t="shared" si="486"/>
        <v>0.0015-0.518972394790934i</v>
      </c>
      <c r="N1664" s="57">
        <f t="shared" si="487"/>
        <v>81.121230391147122</v>
      </c>
      <c r="O1664" s="57">
        <f t="shared" si="488"/>
        <v>51.917197158980628</v>
      </c>
      <c r="P1664" s="371">
        <f t="shared" si="489"/>
        <v>51.917197158980628</v>
      </c>
      <c r="Q1664" s="371">
        <f t="shared" si="490"/>
        <v>-98.878769608852878</v>
      </c>
      <c r="R1664" s="12">
        <f t="shared" si="491"/>
        <v>81.121230391147122</v>
      </c>
      <c r="S1664" s="57">
        <f t="shared" si="492"/>
        <v>0.46606874592434927</v>
      </c>
      <c r="T1664" s="12">
        <f t="shared" si="475"/>
        <v>51.917197158980628</v>
      </c>
    </row>
    <row r="1665" spans="1:20" x14ac:dyDescent="0.25">
      <c r="A1665" s="57">
        <f t="shared" si="476"/>
        <v>2939.5242024542918</v>
      </c>
      <c r="B1665" s="12">
        <f t="shared" si="493"/>
        <v>467.83980715886184</v>
      </c>
      <c r="C1665" s="57" t="str">
        <f t="shared" si="477"/>
        <v>-60.8397675346895-388.029753168676i</v>
      </c>
      <c r="D1665" s="57" t="str">
        <f t="shared" si="478"/>
        <v>3.89999157523574-68.0439539710368i</v>
      </c>
      <c r="E1665" s="57" t="str">
        <f t="shared" si="479"/>
        <v>161.945888311092-1.18627873060228i</v>
      </c>
      <c r="F1665" s="57" t="str">
        <f t="shared" si="480"/>
        <v>3.83983494735951-141.892518150717i</v>
      </c>
      <c r="G1665" s="57" t="str">
        <f t="shared" si="481"/>
        <v>0.999998725863445-0.00112877585552604i</v>
      </c>
      <c r="H1665" s="57" t="str">
        <f t="shared" si="482"/>
        <v>165.453484464167+33.5021932452932i</v>
      </c>
      <c r="I1665" s="57" t="str">
        <f t="shared" si="483"/>
        <v>15.2026630378998-65.8655924077674i</v>
      </c>
      <c r="K1665" s="57" t="str">
        <f t="shared" si="484"/>
        <v>0.0696713416639295-0.0145190800480172i</v>
      </c>
      <c r="L1665" s="57" t="str">
        <f t="shared" si="485"/>
        <v>0.000125-1.07248142987428i</v>
      </c>
      <c r="M1665" s="57" t="str">
        <f t="shared" si="486"/>
        <v>0.0015-0.517007765282861i</v>
      </c>
      <c r="N1665" s="57">
        <f t="shared" si="487"/>
        <v>81.089057028694896</v>
      </c>
      <c r="O1665" s="57">
        <f t="shared" si="488"/>
        <v>51.882774444186815</v>
      </c>
      <c r="P1665" s="371">
        <f t="shared" si="489"/>
        <v>51.882774444186815</v>
      </c>
      <c r="Q1665" s="371">
        <f t="shared" si="490"/>
        <v>-98.910942971305104</v>
      </c>
      <c r="R1665" s="12">
        <f t="shared" si="491"/>
        <v>81.089057028694896</v>
      </c>
      <c r="S1665" s="57">
        <f t="shared" si="492"/>
        <v>0.46783980715886186</v>
      </c>
      <c r="T1665" s="12">
        <f t="shared" si="475"/>
        <v>51.882774444186815</v>
      </c>
    </row>
    <row r="1666" spans="1:20" x14ac:dyDescent="0.25">
      <c r="A1666" s="57">
        <f t="shared" si="476"/>
        <v>2950.6943944236182</v>
      </c>
      <c r="B1666" s="12">
        <f t="shared" si="493"/>
        <v>469.61759842606551</v>
      </c>
      <c r="C1666" s="57" t="str">
        <f t="shared" si="477"/>
        <v>-60.8167863855088-386.460335640954i</v>
      </c>
      <c r="D1666" s="57" t="str">
        <f t="shared" si="478"/>
        <v>3.89999151108601-67.786409262171i</v>
      </c>
      <c r="E1666" s="57" t="str">
        <f t="shared" si="479"/>
        <v>161.942116094763-1.18985241093344i</v>
      </c>
      <c r="F1666" s="57" t="str">
        <f t="shared" si="480"/>
        <v>3.83983491010609-141.355400631682i</v>
      </c>
      <c r="G1666" s="57" t="str">
        <f t="shared" si="481"/>
        <v>0.999998716161621-0.00113306519278422i</v>
      </c>
      <c r="H1666" s="57" t="str">
        <f t="shared" si="482"/>
        <v>165.456943780055+33.6297798665113i</v>
      </c>
      <c r="I1666" s="57" t="str">
        <f t="shared" si="483"/>
        <v>15.202814584477-65.6148895875849i</v>
      </c>
      <c r="K1666" s="57" t="str">
        <f t="shared" si="484"/>
        <v>0.0696490668404493-0.0145695462117986i</v>
      </c>
      <c r="L1666" s="57" t="str">
        <f t="shared" si="485"/>
        <v>0.000125-1.06842142844619i</v>
      </c>
      <c r="M1666" s="57" t="str">
        <f t="shared" si="486"/>
        <v>0.0015-0.515050573105061i</v>
      </c>
      <c r="N1666" s="57">
        <f t="shared" si="487"/>
        <v>81.056778601645377</v>
      </c>
      <c r="O1666" s="57">
        <f t="shared" si="488"/>
        <v>51.848341072633815</v>
      </c>
      <c r="P1666" s="371">
        <f t="shared" si="489"/>
        <v>51.848341072633815</v>
      </c>
      <c r="Q1666" s="371">
        <f t="shared" si="490"/>
        <v>-98.943221398354623</v>
      </c>
      <c r="R1666" s="12">
        <f t="shared" si="491"/>
        <v>81.056778601645377</v>
      </c>
      <c r="S1666" s="57">
        <f t="shared" si="492"/>
        <v>0.46961759842606549</v>
      </c>
      <c r="T1666" s="12">
        <f t="shared" si="475"/>
        <v>51.848341072633815</v>
      </c>
    </row>
    <row r="1667" spans="1:20" x14ac:dyDescent="0.25">
      <c r="A1667" s="57">
        <f t="shared" si="476"/>
        <v>2961.9070331224275</v>
      </c>
      <c r="B1667" s="12">
        <f t="shared" si="493"/>
        <v>471.40214530008456</v>
      </c>
      <c r="C1667" s="57" t="str">
        <f t="shared" si="477"/>
        <v>-60.7936476567071-384.89655341881i</v>
      </c>
      <c r="D1667" s="57" t="str">
        <f t="shared" si="478"/>
        <v>3.89999144644781-67.5298396835586i</v>
      </c>
      <c r="E1667" s="57" t="str">
        <f t="shared" si="479"/>
        <v>161.938318278649-1.19342969772002i</v>
      </c>
      <c r="F1667" s="57" t="str">
        <f t="shared" si="480"/>
        <v>3.83983487256896-140.820316557541i</v>
      </c>
      <c r="G1667" s="57" t="str">
        <f t="shared" si="481"/>
        <v>0.999998706385923-0.00113737082939819i</v>
      </c>
      <c r="H1667" s="57" t="str">
        <f t="shared" si="482"/>
        <v>165.460429532935+33.7578545058111i</v>
      </c>
      <c r="I1667" s="57" t="str">
        <f t="shared" si="483"/>
        <v>15.2029672878304-65.3651306525945i</v>
      </c>
      <c r="K1667" s="57" t="str">
        <f t="shared" si="484"/>
        <v>0.0696266369532863-0.014620153375751i</v>
      </c>
      <c r="L1667" s="57" t="str">
        <f t="shared" si="485"/>
        <v>0.000125-1.06437679661903i</v>
      </c>
      <c r="M1667" s="57" t="str">
        <f t="shared" si="486"/>
        <v>0.0015-0.51310079010267i</v>
      </c>
      <c r="N1667" s="57">
        <f t="shared" si="487"/>
        <v>81.024394894214581</v>
      </c>
      <c r="O1667" s="57">
        <f t="shared" si="488"/>
        <v>51.813896971949916</v>
      </c>
      <c r="P1667" s="371">
        <f t="shared" si="489"/>
        <v>51.813896971949916</v>
      </c>
      <c r="Q1667" s="371">
        <f t="shared" si="490"/>
        <v>-98.975605105785419</v>
      </c>
      <c r="R1667" s="12">
        <f t="shared" si="491"/>
        <v>81.024394894214581</v>
      </c>
      <c r="S1667" s="57">
        <f t="shared" si="492"/>
        <v>0.47140214530008456</v>
      </c>
      <c r="T1667" s="12">
        <f t="shared" si="475"/>
        <v>51.813896971949916</v>
      </c>
    </row>
    <row r="1668" spans="1:20" x14ac:dyDescent="0.25">
      <c r="A1668" s="57">
        <f t="shared" si="476"/>
        <v>2973.1622798482931</v>
      </c>
      <c r="B1668" s="12">
        <f t="shared" si="493"/>
        <v>473.19347345222491</v>
      </c>
      <c r="C1668" s="57" t="str">
        <f t="shared" si="477"/>
        <v>-60.7703503945376-383.338384788866i</v>
      </c>
      <c r="D1668" s="57" t="str">
        <f t="shared" si="478"/>
        <v>3.89999138131747-67.2742415443601i</v>
      </c>
      <c r="E1668" s="57" t="str">
        <f t="shared" si="479"/>
        <v>161.934494711983-1.19701050342992i</v>
      </c>
      <c r="F1668" s="57" t="str">
        <f t="shared" si="480"/>
        <v>3.83983483474605-140.287258230931i</v>
      </c>
      <c r="G1668" s="57" t="str">
        <f t="shared" si="481"/>
        <v>0.999998696535789-0.00114169282730406i</v>
      </c>
      <c r="H1668" s="57" t="str">
        <f t="shared" si="482"/>
        <v>165.463941925584+33.8864190542371i</v>
      </c>
      <c r="I1668" s="57" t="str">
        <f t="shared" si="483"/>
        <v>15.2031211568116-65.1163120098503i</v>
      </c>
      <c r="K1668" s="57" t="str">
        <f t="shared" si="484"/>
        <v>0.0696040510296816-0.0146709015506786i</v>
      </c>
      <c r="L1668" s="57" t="str">
        <f t="shared" si="485"/>
        <v>0.000125-1.06034747620944i</v>
      </c>
      <c r="M1668" s="57" t="str">
        <f t="shared" si="486"/>
        <v>0.0015-0.511158388227406i</v>
      </c>
      <c r="N1668" s="57">
        <f t="shared" si="487"/>
        <v>80.991905691657863</v>
      </c>
      <c r="O1668" s="57">
        <f t="shared" si="488"/>
        <v>51.779442069336675</v>
      </c>
      <c r="P1668" s="371">
        <f t="shared" si="489"/>
        <v>51.779442069336675</v>
      </c>
      <c r="Q1668" s="371">
        <f t="shared" si="490"/>
        <v>-99.008094308342137</v>
      </c>
      <c r="R1668" s="12">
        <f t="shared" si="491"/>
        <v>80.991905691657863</v>
      </c>
      <c r="S1668" s="57">
        <f t="shared" si="492"/>
        <v>0.4731934734522249</v>
      </c>
      <c r="T1668" s="12">
        <f t="shared" si="475"/>
        <v>51.779442069336675</v>
      </c>
    </row>
    <row r="1669" spans="1:20" x14ac:dyDescent="0.25">
      <c r="A1669" s="57">
        <f t="shared" si="476"/>
        <v>2984.4602965117165</v>
      </c>
      <c r="B1669" s="12">
        <f t="shared" si="493"/>
        <v>474.99160865134337</v>
      </c>
      <c r="C1669" s="57" t="str">
        <f t="shared" si="477"/>
        <v>-60.7468936413205-381.785808125909i</v>
      </c>
      <c r="D1669" s="57" t="str">
        <f t="shared" si="478"/>
        <v>3.89999131569116-67.0196111677101i</v>
      </c>
      <c r="E1669" s="57" t="str">
        <f t="shared" si="479"/>
        <v>161.930645243444-1.20059473926466i</v>
      </c>
      <c r="F1669" s="57" t="str">
        <f t="shared" si="480"/>
        <v>3.8398347966351-139.756217983626i</v>
      </c>
      <c r="G1669" s="57" t="str">
        <f t="shared" si="481"/>
        <v>0.999998686610652-0.00114603124867329i</v>
      </c>
      <c r="H1669" s="57" t="str">
        <f t="shared" si="482"/>
        <v>165.467481162345+34.0154754104406i</v>
      </c>
      <c r="I1669" s="57" t="str">
        <f t="shared" si="483"/>
        <v>15.2032762003402-64.8684300799297i</v>
      </c>
      <c r="K1669" s="57" t="str">
        <f t="shared" si="484"/>
        <v>0.0695813080923359-0.0147217907424125i</v>
      </c>
      <c r="L1669" s="57" t="str">
        <f t="shared" si="485"/>
        <v>0.000125-1.05633340925427i</v>
      </c>
      <c r="M1669" s="57" t="str">
        <f t="shared" si="486"/>
        <v>0.0015-0.509223339537165i</v>
      </c>
      <c r="N1669" s="57">
        <f t="shared" si="487"/>
        <v>80.959310780292171</v>
      </c>
      <c r="O1669" s="57">
        <f t="shared" si="488"/>
        <v>51.744976291566843</v>
      </c>
      <c r="P1669" s="371">
        <f t="shared" si="489"/>
        <v>51.744976291566843</v>
      </c>
      <c r="Q1669" s="371">
        <f t="shared" si="490"/>
        <v>-99.040689219707829</v>
      </c>
      <c r="R1669" s="12">
        <f t="shared" si="491"/>
        <v>80.959310780292171</v>
      </c>
      <c r="S1669" s="57">
        <f t="shared" si="492"/>
        <v>0.47499160865134338</v>
      </c>
      <c r="T1669" s="12">
        <f t="shared" si="475"/>
        <v>51.744976291566843</v>
      </c>
    </row>
    <row r="1670" spans="1:20" x14ac:dyDescent="0.25">
      <c r="A1670" s="57">
        <f t="shared" si="476"/>
        <v>2995.8012456384613</v>
      </c>
      <c r="B1670" s="12">
        <f t="shared" si="493"/>
        <v>476.79657676421851</v>
      </c>
      <c r="C1670" s="57" t="str">
        <f t="shared" si="477"/>
        <v>-60.7232764354614-380.23880189265i</v>
      </c>
      <c r="D1670" s="57" t="str">
        <f t="shared" si="478"/>
        <v>3.89999124956514-66.7659448906656i</v>
      </c>
      <c r="E1670" s="57" t="str">
        <f t="shared" si="479"/>
        <v>161.926769721163-1.20418231514963i</v>
      </c>
      <c r="F1670" s="57" t="str">
        <f t="shared" si="480"/>
        <v>3.83983475823395-139.227188176437i</v>
      </c>
      <c r="G1670" s="57" t="str">
        <f t="shared" si="481"/>
        <v>0.999998676609941-0.00115038615591355i</v>
      </c>
      <c r="H1670" s="57" t="str">
        <f t="shared" si="482"/>
        <v>165.471047449143+34.1450254807118i</v>
      </c>
      <c r="I1670" s="57" t="str">
        <f t="shared" si="483"/>
        <v>15.2034324274046-64.6214812968883i</v>
      </c>
      <c r="K1670" s="57" t="str">
        <f t="shared" si="484"/>
        <v>0.0695584071594123-0.0147728209517517i</v>
      </c>
      <c r="L1670" s="57" t="str">
        <f t="shared" si="485"/>
        <v>0.000125-1.05233453800983i</v>
      </c>
      <c r="M1670" s="57" t="str">
        <f t="shared" si="486"/>
        <v>0.0015-0.507295616195621i</v>
      </c>
      <c r="N1670" s="57">
        <f t="shared" si="487"/>
        <v>80.926609947516496</v>
      </c>
      <c r="O1670" s="57">
        <f t="shared" si="488"/>
        <v>51.710499564983046</v>
      </c>
      <c r="P1670" s="371">
        <f t="shared" si="489"/>
        <v>51.710499564983046</v>
      </c>
      <c r="Q1670" s="371">
        <f t="shared" si="490"/>
        <v>-99.073390052483504</v>
      </c>
      <c r="R1670" s="12">
        <f t="shared" si="491"/>
        <v>80.926609947516496</v>
      </c>
      <c r="S1670" s="57">
        <f t="shared" si="492"/>
        <v>0.47679657676421849</v>
      </c>
      <c r="T1670" s="12">
        <f t="shared" si="475"/>
        <v>51.710499564983046</v>
      </c>
    </row>
    <row r="1671" spans="1:20" x14ac:dyDescent="0.25">
      <c r="A1671" s="57">
        <f t="shared" si="476"/>
        <v>3007.1852903718877</v>
      </c>
      <c r="B1671" s="12">
        <f t="shared" si="493"/>
        <v>478.60840375592255</v>
      </c>
      <c r="C1671" s="57" t="str">
        <f t="shared" si="477"/>
        <v>-60.6994978114578-378.697344639474i</v>
      </c>
      <c r="D1671" s="57" t="str">
        <f t="shared" si="478"/>
        <v>3.89999118293566-66.5132390641516i</v>
      </c>
      <c r="E1671" s="57" t="str">
        <f t="shared" si="479"/>
        <v>161.922867992731-1.20777313972053i</v>
      </c>
      <c r="F1671" s="57" t="str">
        <f t="shared" si="480"/>
        <v>3.83983471954045-138.700161199091i</v>
      </c>
      <c r="G1671" s="57" t="str">
        <f t="shared" si="481"/>
        <v>0.99999866653308-0.00115475761166968i</v>
      </c>
      <c r="H1671" s="57" t="str">
        <f t="shared" si="482"/>
        <v>165.47464099349+34.2750711790152i</v>
      </c>
      <c r="I1671" s="57" t="str">
        <f t="shared" si="483"/>
        <v>15.203589847062-64.3754621082004i</v>
      </c>
      <c r="K1671" s="57" t="str">
        <f t="shared" si="484"/>
        <v>0.0695353472445393-0.0148239921744031i</v>
      </c>
      <c r="L1671" s="57" t="str">
        <f t="shared" si="485"/>
        <v>0.000125-1.04835080495102i</v>
      </c>
      <c r="M1671" s="57" t="str">
        <f t="shared" si="486"/>
        <v>0.0015-0.50537519047183i</v>
      </c>
      <c r="N1671" s="57">
        <f t="shared" si="487"/>
        <v>80.893802981834483</v>
      </c>
      <c r="O1671" s="57">
        <f t="shared" si="488"/>
        <v>51.676011815496196</v>
      </c>
      <c r="P1671" s="371">
        <f t="shared" si="489"/>
        <v>51.676011815496196</v>
      </c>
      <c r="Q1671" s="371">
        <f t="shared" si="490"/>
        <v>-99.106197018165517</v>
      </c>
      <c r="R1671" s="12">
        <f t="shared" si="491"/>
        <v>80.893802981834483</v>
      </c>
      <c r="S1671" s="57">
        <f t="shared" si="492"/>
        <v>0.47860840375592256</v>
      </c>
      <c r="T1671" s="12">
        <f t="shared" si="475"/>
        <v>51.676011815496196</v>
      </c>
    </row>
    <row r="1672" spans="1:20" x14ac:dyDescent="0.25">
      <c r="A1672" s="57">
        <f t="shared" si="476"/>
        <v>3018.6125944753012</v>
      </c>
      <c r="B1672" s="12">
        <f t="shared" si="493"/>
        <v>480.42711569019508</v>
      </c>
      <c r="C1672" s="57" t="str">
        <f t="shared" si="477"/>
        <v>-60.6755567999214-377.161415004181i</v>
      </c>
      <c r="D1672" s="57" t="str">
        <f t="shared" si="478"/>
        <v>3.89999111579879-66.2614900529103i</v>
      </c>
      <c r="E1672" s="57" t="str">
        <f t="shared" si="479"/>
        <v>161.918939905196-1.21136712031396i</v>
      </c>
      <c r="F1672" s="57" t="str">
        <f t="shared" si="480"/>
        <v>3.83983468055228-138.175129470128i</v>
      </c>
      <c r="G1672" s="57" t="str">
        <f t="shared" si="481"/>
        <v>0.99999865637949-0.00115914567882452i</v>
      </c>
      <c r="H1672" s="57" t="str">
        <f t="shared" si="482"/>
        <v>165.478262004506+34.405614427024i</v>
      </c>
      <c r="I1672" s="57" t="str">
        <f t="shared" si="483"/>
        <v>15.2037484684398-64.1303689747143i</v>
      </c>
      <c r="K1672" s="57" t="str">
        <f t="shared" si="484"/>
        <v>0.0695121273568142-0.014875304400922i</v>
      </c>
      <c r="L1672" s="57" t="str">
        <f t="shared" si="485"/>
        <v>0.000125-1.04438215277049i</v>
      </c>
      <c r="M1672" s="57" t="str">
        <f t="shared" si="486"/>
        <v>0.0015-0.503462034739817i</v>
      </c>
      <c r="N1672" s="57">
        <f t="shared" si="487"/>
        <v>80.86088967287418</v>
      </c>
      <c r="O1672" s="57">
        <f t="shared" si="488"/>
        <v>51.641512968583818</v>
      </c>
      <c r="P1672" s="371">
        <f t="shared" si="489"/>
        <v>51.641512968583818</v>
      </c>
      <c r="Q1672" s="371">
        <f t="shared" si="490"/>
        <v>-99.13911032712582</v>
      </c>
      <c r="R1672" s="12">
        <f t="shared" si="491"/>
        <v>80.86088967287418</v>
      </c>
      <c r="S1672" s="57">
        <f t="shared" si="492"/>
        <v>0.48042711569019508</v>
      </c>
      <c r="T1672" s="12">
        <f t="shared" si="475"/>
        <v>51.641512968583818</v>
      </c>
    </row>
    <row r="1673" spans="1:20" x14ac:dyDescent="0.25">
      <c r="A1673" s="57">
        <f t="shared" si="476"/>
        <v>3030.0833223343075</v>
      </c>
      <c r="B1673" s="12">
        <f t="shared" si="493"/>
        <v>482.25273872981785</v>
      </c>
      <c r="C1673" s="57" t="str">
        <f t="shared" si="477"/>
        <v>-60.6514524275809-375.630991711755i</v>
      </c>
      <c r="D1673" s="57" t="str">
        <f t="shared" si="478"/>
        <v>3.89999104815072-66.0106942354472i</v>
      </c>
      <c r="E1673" s="57" t="str">
        <f t="shared" si="479"/>
        <v>161.914985305073-1.21496416295301i</v>
      </c>
      <c r="F1673" s="57" t="str">
        <f t="shared" si="480"/>
        <v>3.83983464126723-137.65208543679i</v>
      </c>
      <c r="G1673" s="57" t="str">
        <f t="shared" si="481"/>
        <v>0.999998646148586-0.00116355042049986i</v>
      </c>
      <c r="H1673" s="57" t="str">
        <f t="shared" si="482"/>
        <v>165.481910692925+34.5366571541517i</v>
      </c>
      <c r="I1673" s="57" t="str">
        <f t="shared" si="483"/>
        <v>15.2039083007347-63.886198370598i</v>
      </c>
      <c r="K1673" s="57" t="str">
        <f t="shared" si="484"/>
        <v>0.0694887465008074-0.0149267576166509i</v>
      </c>
      <c r="L1673" s="57" t="str">
        <f t="shared" si="485"/>
        <v>0.000125-1.04042852437786i</v>
      </c>
      <c r="M1673" s="57" t="str">
        <f t="shared" si="486"/>
        <v>0.0015-0.501556121478201i</v>
      </c>
      <c r="N1673" s="57">
        <f t="shared" si="487"/>
        <v>80.827869811412157</v>
      </c>
      <c r="O1673" s="57">
        <f t="shared" si="488"/>
        <v>51.607002949288805</v>
      </c>
      <c r="P1673" s="371">
        <f t="shared" si="489"/>
        <v>51.607002949288805</v>
      </c>
      <c r="Q1673" s="371">
        <f t="shared" si="490"/>
        <v>-99.172130188587843</v>
      </c>
      <c r="R1673" s="12">
        <f t="shared" si="491"/>
        <v>80.827869811412157</v>
      </c>
      <c r="S1673" s="57">
        <f t="shared" si="492"/>
        <v>0.48225273872981783</v>
      </c>
      <c r="T1673" s="12">
        <f t="shared" si="475"/>
        <v>51.607002949288805</v>
      </c>
    </row>
    <row r="1674" spans="1:20" x14ac:dyDescent="0.25">
      <c r="A1674" s="57">
        <f t="shared" si="476"/>
        <v>3041.5976389591779</v>
      </c>
      <c r="B1674" s="12">
        <f t="shared" si="493"/>
        <v>484.08529913699118</v>
      </c>
      <c r="C1674" s="57" t="str">
        <f t="shared" si="477"/>
        <v>-60.627183717306-374.1060535741i</v>
      </c>
      <c r="D1674" s="57" t="str">
        <f t="shared" si="478"/>
        <v>3.89999097998756-65.7608480039807i</v>
      </c>
      <c r="E1674" s="57" t="str">
        <f t="shared" si="479"/>
        <v>161.911004038341-1.21856417233747i</v>
      </c>
      <c r="F1674" s="57" t="str">
        <f t="shared" si="480"/>
        <v>3.83983460168307-137.131021574914i</v>
      </c>
      <c r="G1674" s="57" t="str">
        <f t="shared" si="481"/>
        <v>0.99999863583978-0.00116797190005734i</v>
      </c>
      <c r="H1674" s="57" t="str">
        <f t="shared" si="482"/>
        <v>165.48558727111+34.6682012975905i</v>
      </c>
      <c r="I1674" s="57" t="str">
        <f t="shared" si="483"/>
        <v>15.2040693532153-63.6429467832899i</v>
      </c>
      <c r="K1674" s="57" t="str">
        <f t="shared" si="484"/>
        <v>0.0694652036765664-0.0149783518016595i</v>
      </c>
      <c r="L1674" s="57" t="str">
        <f t="shared" si="485"/>
        <v>0.000125-1.03648986289884i</v>
      </c>
      <c r="M1674" s="57" t="str">
        <f t="shared" si="486"/>
        <v>0.0015-0.499657423269775i</v>
      </c>
      <c r="N1674" s="57">
        <f t="shared" si="487"/>
        <v>80.794743189393699</v>
      </c>
      <c r="O1674" s="57">
        <f t="shared" si="488"/>
        <v>51.572481682217528</v>
      </c>
      <c r="P1674" s="371">
        <f t="shared" si="489"/>
        <v>51.572481682217528</v>
      </c>
      <c r="Q1674" s="371">
        <f t="shared" si="490"/>
        <v>-99.205256810606301</v>
      </c>
      <c r="R1674" s="12">
        <f t="shared" si="491"/>
        <v>80.794743189393699</v>
      </c>
      <c r="S1674" s="57">
        <f t="shared" si="492"/>
        <v>0.48408529913699117</v>
      </c>
      <c r="T1674" s="12">
        <f t="shared" si="475"/>
        <v>51.572481682217528</v>
      </c>
    </row>
    <row r="1675" spans="1:20" x14ac:dyDescent="0.25">
      <c r="A1675" s="57">
        <f t="shared" si="476"/>
        <v>3053.1557099872225</v>
      </c>
      <c r="B1675" s="12">
        <f t="shared" si="493"/>
        <v>485.92482327371175</v>
      </c>
      <c r="C1675" s="57" t="str">
        <f t="shared" si="477"/>
        <v>-60.6027496881151-372.586579489815i</v>
      </c>
      <c r="D1675" s="57" t="str">
        <f t="shared" si="478"/>
        <v>3.89999091130539-65.5119477643888i</v>
      </c>
      <c r="E1675" s="57" t="str">
        <f t="shared" si="479"/>
        <v>161.906995950456-1.22216705183012i</v>
      </c>
      <c r="F1675" s="57" t="str">
        <f t="shared" si="480"/>
        <v>3.83983456179751-136.61193038882i</v>
      </c>
      <c r="G1675" s="57" t="str">
        <f t="shared" si="481"/>
        <v>0.999998625452478-0.00117241018109937i</v>
      </c>
      <c r="H1675" s="57" t="str">
        <f t="shared" si="482"/>
        <v>165.489291953068+34.8002488023424i</v>
      </c>
      <c r="I1675" s="57" t="str">
        <f t="shared" si="483"/>
        <v>15.2042316352204-63.4006107134476i</v>
      </c>
      <c r="K1675" s="57" t="str">
        <f t="shared" si="484"/>
        <v>0.0694414978796213-0.0150300869306825i</v>
      </c>
      <c r="L1675" s="57" t="str">
        <f t="shared" si="485"/>
        <v>0.000125-1.03256611167448i</v>
      </c>
      <c r="M1675" s="57" t="str">
        <f t="shared" si="486"/>
        <v>0.0015-0.497765912801132i</v>
      </c>
      <c r="N1675" s="57">
        <f t="shared" si="487"/>
        <v>80.761509599956497</v>
      </c>
      <c r="O1675" s="57">
        <f t="shared" si="488"/>
        <v>51.537949091538763</v>
      </c>
      <c r="P1675" s="371">
        <f t="shared" si="489"/>
        <v>51.537949091538763</v>
      </c>
      <c r="Q1675" s="371">
        <f t="shared" si="490"/>
        <v>-99.238490400043503</v>
      </c>
      <c r="R1675" s="12">
        <f t="shared" si="491"/>
        <v>80.761509599956497</v>
      </c>
      <c r="S1675" s="57">
        <f t="shared" si="492"/>
        <v>0.48592482327371173</v>
      </c>
      <c r="T1675" s="12">
        <f t="shared" si="475"/>
        <v>51.537949091538763</v>
      </c>
    </row>
    <row r="1676" spans="1:20" x14ac:dyDescent="0.25">
      <c r="A1676" s="57">
        <f t="shared" si="476"/>
        <v>3064.7577016851742</v>
      </c>
      <c r="B1676" s="12">
        <f t="shared" si="493"/>
        <v>487.77133760215185</v>
      </c>
      <c r="C1676" s="57" t="str">
        <f t="shared" si="477"/>
        <v>-60.578149355197-371.072548443931i</v>
      </c>
      <c r="D1676" s="57" t="str">
        <f t="shared" si="478"/>
        <v>3.89999084210024-65.2639899361577i</v>
      </c>
      <c r="E1676" s="57" t="str">
        <f t="shared" si="479"/>
        <v>161.902960886346-1.22577270344625i</v>
      </c>
      <c r="F1676" s="57" t="str">
        <f t="shared" si="480"/>
        <v>3.83983452160823-136.094804411209i</v>
      </c>
      <c r="G1676" s="57" t="str">
        <f t="shared" si="481"/>
        <v>0.999998614986083-0.00117686532747i</v>
      </c>
      <c r="H1676" s="57" t="str">
        <f t="shared" si="482"/>
        <v>165.493024954458+34.9328016212569i</v>
      </c>
      <c r="I1676" s="57" t="str">
        <f t="shared" si="483"/>
        <v>15.2043951561615-63.159186674898i</v>
      </c>
      <c r="K1676" s="57" t="str">
        <f t="shared" si="484"/>
        <v>0.0694176281009898-0.015081962973059i</v>
      </c>
      <c r="L1676" s="57" t="str">
        <f t="shared" si="485"/>
        <v>0.000125-1.02865721426029i</v>
      </c>
      <c r="M1676" s="57" t="str">
        <f t="shared" si="486"/>
        <v>0.0015-0.495881562862256i</v>
      </c>
      <c r="N1676" s="57">
        <f t="shared" si="487"/>
        <v>80.728168837451918</v>
      </c>
      <c r="O1676" s="57">
        <f t="shared" si="488"/>
        <v>51.503405100981716</v>
      </c>
      <c r="P1676" s="371">
        <f t="shared" si="489"/>
        <v>51.503405100981716</v>
      </c>
      <c r="Q1676" s="371">
        <f t="shared" si="490"/>
        <v>-99.271831162548082</v>
      </c>
      <c r="R1676" s="12">
        <f t="shared" si="491"/>
        <v>80.728168837451918</v>
      </c>
      <c r="S1676" s="57">
        <f t="shared" si="492"/>
        <v>0.48777133760215186</v>
      </c>
      <c r="T1676" s="12">
        <f t="shared" si="475"/>
        <v>51.503405100981716</v>
      </c>
    </row>
    <row r="1677" spans="1:20" x14ac:dyDescent="0.25">
      <c r="A1677" s="57">
        <f t="shared" si="476"/>
        <v>3076.403780951578</v>
      </c>
      <c r="B1677" s="12">
        <f t="shared" si="493"/>
        <v>489.62486868504004</v>
      </c>
      <c r="C1677" s="57" t="str">
        <f t="shared" si="477"/>
        <v>-60.5533817299202-369.563939507677i</v>
      </c>
      <c r="D1677" s="57" t="str">
        <f t="shared" si="478"/>
        <v>3.89999077236811-65.0169709523308i</v>
      </c>
      <c r="E1677" s="57" t="str">
        <f t="shared" si="479"/>
        <v>161.898898690416-1.22938102783994i</v>
      </c>
      <c r="F1677" s="57" t="str">
        <f t="shared" si="480"/>
        <v>3.83983448111292-135.579636203048i</v>
      </c>
      <c r="G1677" s="57" t="str">
        <f t="shared" si="481"/>
        <v>0.999998604439992-0.00118133740325587i</v>
      </c>
      <c r="H1677" s="57" t="str">
        <f t="shared" si="482"/>
        <v>165.496786492608+35.065861715064i</v>
      </c>
      <c r="I1677" s="57" t="str">
        <f t="shared" si="483"/>
        <v>15.204559925522-62.9186711945859i</v>
      </c>
      <c r="K1677" s="57" t="str">
        <f t="shared" si="484"/>
        <v>0.0693935933271839-0.0151339798926697i</v>
      </c>
      <c r="L1677" s="57" t="str">
        <f t="shared" si="485"/>
        <v>0.000125-1.02476311442547i</v>
      </c>
      <c r="M1677" s="57" t="str">
        <f t="shared" si="486"/>
        <v>0.0015-0.494004346346139i</v>
      </c>
      <c r="N1677" s="57">
        <f t="shared" si="487"/>
        <v>80.694720697468753</v>
      </c>
      <c r="O1677" s="57">
        <f t="shared" si="488"/>
        <v>51.468849633834736</v>
      </c>
      <c r="P1677" s="371">
        <f t="shared" si="489"/>
        <v>51.468849633834736</v>
      </c>
      <c r="Q1677" s="371">
        <f t="shared" si="490"/>
        <v>-99.305279302531247</v>
      </c>
      <c r="R1677" s="12">
        <f t="shared" si="491"/>
        <v>80.694720697468753</v>
      </c>
      <c r="S1677" s="57">
        <f t="shared" si="492"/>
        <v>0.48962486868504002</v>
      </c>
      <c r="T1677" s="12">
        <f t="shared" si="475"/>
        <v>51.468849633834736</v>
      </c>
    </row>
    <row r="1678" spans="1:20" x14ac:dyDescent="0.25">
      <c r="A1678" s="57">
        <f t="shared" si="476"/>
        <v>3088.0941153191939</v>
      </c>
      <c r="B1678" s="12">
        <f t="shared" si="493"/>
        <v>491.4854431860432</v>
      </c>
      <c r="C1678" s="57" t="str">
        <f t="shared" si="477"/>
        <v>-60.5284458198554-368.060731838255i</v>
      </c>
      <c r="D1678" s="57" t="str">
        <f t="shared" si="478"/>
        <v>3.89999070210505-64.7708872594574i</v>
      </c>
      <c r="E1678" s="57" t="str">
        <f t="shared" si="479"/>
        <v>161.894809206562-1.23299192429333i</v>
      </c>
      <c r="F1678" s="57" t="str">
        <f t="shared" si="480"/>
        <v>3.83983444030929-135.066418353472i</v>
      </c>
      <c r="G1678" s="57" t="str">
        <f t="shared" si="481"/>
        <v>0.999998593813599-0.00118582647278717i</v>
      </c>
      <c r="H1678" s="57" t="str">
        <f t="shared" si="482"/>
        <v>165.500576786527+35.1994310524102i</v>
      </c>
      <c r="I1678" s="57" t="str">
        <f t="shared" si="483"/>
        <v>15.2047259528585-62.679060812527i</v>
      </c>
      <c r="K1678" s="57" t="str">
        <f t="shared" si="484"/>
        <v>0.0693693925402151-0.0151861376478742i</v>
      </c>
      <c r="L1678" s="57" t="str">
        <f t="shared" si="485"/>
        <v>0.000125-1.02088375615209i</v>
      </c>
      <c r="M1678" s="57" t="str">
        <f t="shared" si="486"/>
        <v>0.0015-0.492134236248395i</v>
      </c>
      <c r="N1678" s="57">
        <f t="shared" si="487"/>
        <v>80.661164976855773</v>
      </c>
      <c r="O1678" s="57">
        <f t="shared" si="488"/>
        <v>51.434282612944145</v>
      </c>
      <c r="P1678" s="371">
        <f t="shared" si="489"/>
        <v>51.434282612944145</v>
      </c>
      <c r="Q1678" s="371">
        <f t="shared" si="490"/>
        <v>-99.338835023144227</v>
      </c>
      <c r="R1678" s="12">
        <f t="shared" si="491"/>
        <v>80.661164976855773</v>
      </c>
      <c r="S1678" s="57">
        <f t="shared" si="492"/>
        <v>0.4914854431860432</v>
      </c>
      <c r="T1678" s="12">
        <f t="shared" si="475"/>
        <v>51.434282612944145</v>
      </c>
    </row>
    <row r="1679" spans="1:20" x14ac:dyDescent="0.25">
      <c r="A1679" s="57">
        <f t="shared" si="476"/>
        <v>3099.8288729574069</v>
      </c>
      <c r="B1679" s="12">
        <f t="shared" si="493"/>
        <v>493.35308787015015</v>
      </c>
      <c r="C1679" s="57" t="str">
        <f t="shared" si="477"/>
        <v>-60.5033406287898-366.562904678569i</v>
      </c>
      <c r="D1679" s="57" t="str">
        <f t="shared" si="478"/>
        <v>3.89999063130693-64.5257353175405i</v>
      </c>
      <c r="E1679" s="57" t="str">
        <f t="shared" si="479"/>
        <v>161.890692278162-1.23660529070382i</v>
      </c>
      <c r="F1679" s="57" t="str">
        <f t="shared" si="480"/>
        <v>3.83983439919492-134.555143479667i</v>
      </c>
      <c r="G1679" s="57" t="str">
        <f t="shared" si="481"/>
        <v>0.999998583106292-0.00119033260063848i</v>
      </c>
      <c r="H1679" s="57" t="str">
        <f t="shared" si="482"/>
        <v>165.504396056918+35.3335116098946i</v>
      </c>
      <c r="I1679" s="57" t="str">
        <f t="shared" si="483"/>
        <v>15.204893247801-62.4403520817537i</v>
      </c>
      <c r="K1679" s="57" t="str">
        <f t="shared" si="484"/>
        <v>0.0693450247176022-0.0152384361914489i</v>
      </c>
      <c r="L1679" s="57" t="str">
        <f t="shared" si="485"/>
        <v>0.000125-1.01701908363428i</v>
      </c>
      <c r="M1679" s="57" t="str">
        <f t="shared" si="486"/>
        <v>0.0015-0.490271205666862i</v>
      </c>
      <c r="N1679" s="57">
        <f t="shared" si="487"/>
        <v>80.627501473744474</v>
      </c>
      <c r="O1679" s="57">
        <f t="shared" si="488"/>
        <v>51.399703960712095</v>
      </c>
      <c r="P1679" s="371">
        <f t="shared" si="489"/>
        <v>51.399703960712095</v>
      </c>
      <c r="Q1679" s="371">
        <f t="shared" si="490"/>
        <v>-99.372498526255526</v>
      </c>
      <c r="R1679" s="12">
        <f t="shared" si="491"/>
        <v>80.627501473744474</v>
      </c>
      <c r="S1679" s="57">
        <f t="shared" si="492"/>
        <v>0.49335308787015014</v>
      </c>
      <c r="T1679" s="12">
        <f t="shared" si="475"/>
        <v>51.399703960712095</v>
      </c>
    </row>
    <row r="1680" spans="1:20" x14ac:dyDescent="0.25">
      <c r="A1680" s="57">
        <f t="shared" si="476"/>
        <v>3111.6082226746453</v>
      </c>
      <c r="B1680" s="12">
        <f t="shared" si="493"/>
        <v>495.22782960405675</v>
      </c>
      <c r="C1680" s="57" t="str">
        <f t="shared" si="477"/>
        <v>-60.4780651567457-365.070437357018i</v>
      </c>
      <c r="D1680" s="57" t="str">
        <f t="shared" si="478"/>
        <v>3.89999055996976-64.2815115999874i</v>
      </c>
      <c r="E1680" s="57" t="str">
        <f t="shared" si="479"/>
        <v>161.886547748088-1.24022102357107i</v>
      </c>
      <c r="F1680" s="57" t="str">
        <f t="shared" si="480"/>
        <v>3.83983435776753-134.045804226774i</v>
      </c>
      <c r="G1680" s="57" t="str">
        <f t="shared" si="481"/>
        <v>0.999998572317455-0.00119485585162978i</v>
      </c>
      <c r="H1680" s="57" t="str">
        <f t="shared" si="482"/>
        <v>165.508244526189+35.4681053721036i</v>
      </c>
      <c r="I1680" s="57" t="str">
        <f t="shared" si="483"/>
        <v>15.2050618200538-62.2025415682691i</v>
      </c>
      <c r="K1680" s="57" t="str">
        <f t="shared" si="484"/>
        <v>0.0693204888323792-0.0152908754705235i</v>
      </c>
      <c r="L1680" s="57" t="str">
        <f t="shared" si="485"/>
        <v>0.000125-1.01316904127743i</v>
      </c>
      <c r="M1680" s="57" t="str">
        <f t="shared" si="486"/>
        <v>0.0015-0.488415227801216i</v>
      </c>
      <c r="N1680" s="57">
        <f t="shared" si="487"/>
        <v>80.593729987573013</v>
      </c>
      <c r="O1680" s="57">
        <f t="shared" si="488"/>
        <v>51.3651135990957</v>
      </c>
      <c r="P1680" s="371">
        <f t="shared" si="489"/>
        <v>51.3651135990957</v>
      </c>
      <c r="Q1680" s="371">
        <f t="shared" si="490"/>
        <v>-99.406270012426987</v>
      </c>
      <c r="R1680" s="12">
        <f t="shared" si="491"/>
        <v>80.593729987573013</v>
      </c>
      <c r="S1680" s="57">
        <f t="shared" si="492"/>
        <v>0.49522782960405676</v>
      </c>
      <c r="T1680" s="12">
        <f t="shared" si="475"/>
        <v>51.3651135990957</v>
      </c>
    </row>
    <row r="1681" spans="1:20" x14ac:dyDescent="0.25">
      <c r="A1681" s="57">
        <f t="shared" si="476"/>
        <v>3123.4323339208086</v>
      </c>
      <c r="B1681" s="12">
        <f t="shared" si="493"/>
        <v>497.10969535655215</v>
      </c>
      <c r="C1681" s="57" t="str">
        <f t="shared" si="477"/>
        <v>-60.452618399999-363.583309287246i</v>
      </c>
      <c r="D1681" s="57" t="str">
        <f t="shared" si="478"/>
        <v>3.89999048808938-64.0382125935579i</v>
      </c>
      <c r="E1681" s="57" t="str">
        <f t="shared" si="479"/>
        <v>161.882375458711-1.24383901798605i</v>
      </c>
      <c r="F1681" s="57" t="str">
        <f t="shared" si="480"/>
        <v>3.83983431602466-133.538393267776i</v>
      </c>
      <c r="G1681" s="57" t="str">
        <f t="shared" si="481"/>
        <v>0.999998561446468-0.00119939629082734i</v>
      </c>
      <c r="H1681" s="57" t="str">
        <f t="shared" si="482"/>
        <v>165.512122418471+35.6032143316473i</v>
      </c>
      <c r="I1681" s="57" t="str">
        <f t="shared" si="483"/>
        <v>15.2052316793957-61.9656258509961i</v>
      </c>
      <c r="K1681" s="57" t="str">
        <f t="shared" si="484"/>
        <v>0.069295783853102-0.0153434554265166i</v>
      </c>
      <c r="L1681" s="57" t="str">
        <f t="shared" si="485"/>
        <v>0.000125-1.00933357369738i</v>
      </c>
      <c r="M1681" s="57" t="str">
        <f t="shared" si="486"/>
        <v>0.0015-0.486566275952597i</v>
      </c>
      <c r="N1681" s="57">
        <f t="shared" si="487"/>
        <v>80.5598503191096</v>
      </c>
      <c r="O1681" s="57">
        <f t="shared" si="488"/>
        <v>51.330511449605368</v>
      </c>
      <c r="P1681" s="371">
        <f t="shared" si="489"/>
        <v>51.330511449605368</v>
      </c>
      <c r="Q1681" s="371">
        <f t="shared" si="490"/>
        <v>-99.4401496808904</v>
      </c>
      <c r="R1681" s="12">
        <f t="shared" si="491"/>
        <v>80.5598503191096</v>
      </c>
      <c r="S1681" s="57">
        <f t="shared" si="492"/>
        <v>0.49710969535655214</v>
      </c>
      <c r="T1681" s="12">
        <f t="shared" si="475"/>
        <v>51.330511449605368</v>
      </c>
    </row>
    <row r="1682" spans="1:20" x14ac:dyDescent="0.25">
      <c r="A1682" s="57">
        <f t="shared" si="476"/>
        <v>3135.3013767897078</v>
      </c>
      <c r="B1682" s="12">
        <f t="shared" si="493"/>
        <v>498.99871219890707</v>
      </c>
      <c r="C1682" s="57" t="str">
        <f t="shared" si="477"/>
        <v>-60.4269993510998-362.101499967915i</v>
      </c>
      <c r="D1682" s="57" t="str">
        <f t="shared" si="478"/>
        <v>3.89999041566169-63.795834798314i</v>
      </c>
      <c r="E1682" s="57" t="str">
        <f t="shared" si="479"/>
        <v>161.878175251906-1.24745916761779i</v>
      </c>
      <c r="F1682" s="57" t="str">
        <f t="shared" si="480"/>
        <v>3.83983427396397-133.032903303397i</v>
      </c>
      <c r="G1682" s="57" t="str">
        <f t="shared" si="481"/>
        <v>0.999998550492704-0.00120395398354464i</v>
      </c>
      <c r="H1682" s="57" t="str">
        <f t="shared" si="482"/>
        <v>165.516029959631+35.7388404891952i</v>
      </c>
      <c r="I1682" s="57" t="str">
        <f t="shared" si="483"/>
        <v>15.205402835681-61.7296015217303i</v>
      </c>
      <c r="K1682" s="57" t="str">
        <f t="shared" si="484"/>
        <v>0.0692709087438576-0.0153961759950725i</v>
      </c>
      <c r="L1682" s="57" t="str">
        <f t="shared" si="485"/>
        <v>0.000125-1.00551262571964i</v>
      </c>
      <c r="M1682" s="57" t="str">
        <f t="shared" si="486"/>
        <v>0.0015-0.484724323523208i</v>
      </c>
      <c r="N1682" s="57">
        <f t="shared" si="487"/>
        <v>80.525862270476026</v>
      </c>
      <c r="O1682" s="57">
        <f t="shared" si="488"/>
        <v>51.295897433303502</v>
      </c>
      <c r="P1682" s="371">
        <f t="shared" si="489"/>
        <v>51.295897433303502</v>
      </c>
      <c r="Q1682" s="371">
        <f t="shared" si="490"/>
        <v>-99.474137729523974</v>
      </c>
      <c r="R1682" s="12">
        <f t="shared" si="491"/>
        <v>80.525862270476026</v>
      </c>
      <c r="S1682" s="57">
        <f t="shared" si="492"/>
        <v>0.49899871219890707</v>
      </c>
      <c r="T1682" s="12">
        <f t="shared" si="475"/>
        <v>51.295897433303502</v>
      </c>
    </row>
    <row r="1683" spans="1:20" x14ac:dyDescent="0.25">
      <c r="A1683" s="57">
        <f t="shared" si="476"/>
        <v>3147.2155220215086</v>
      </c>
      <c r="B1683" s="12">
        <f t="shared" si="493"/>
        <v>500.8949073052629</v>
      </c>
      <c r="C1683" s="57" t="str">
        <f t="shared" si="477"/>
        <v>-60.4012069988884-360.624988982462i</v>
      </c>
      <c r="D1683" s="57" t="str">
        <f t="shared" si="478"/>
        <v>3.8999903426825-63.5543747275698i</v>
      </c>
      <c r="E1683" s="57" t="str">
        <f t="shared" si="479"/>
        <v>161.87394696905-1.25108136470094i</v>
      </c>
      <c r="F1683" s="57" t="str">
        <f t="shared" si="480"/>
        <v>3.839834231583-132.529327061994i</v>
      </c>
      <c r="G1683" s="57" t="str">
        <f t="shared" si="481"/>
        <v>0.999998539455534-0.00120852899534335i</v>
      </c>
      <c r="H1683" s="57" t="str">
        <f t="shared" si="482"/>
        <v>165.51996737728+35.8749858535121i</v>
      </c>
      <c r="I1683" s="57" t="str">
        <f t="shared" si="483"/>
        <v>15.2055752988396-61.4944651850867i</v>
      </c>
      <c r="K1683" s="57" t="str">
        <f t="shared" si="484"/>
        <v>0.0692458624642742-0.0154490371059962i</v>
      </c>
      <c r="L1683" s="57" t="str">
        <f t="shared" si="485"/>
        <v>0.000125-1.00170614237861i</v>
      </c>
      <c r="M1683" s="57" t="str">
        <f t="shared" si="486"/>
        <v>0.0015-0.482889344015948i</v>
      </c>
      <c r="N1683" s="57">
        <f t="shared" si="487"/>
        <v>80.491765645172293</v>
      </c>
      <c r="O1683" s="57">
        <f t="shared" si="488"/>
        <v>51.261271470802811</v>
      </c>
      <c r="P1683" s="371">
        <f t="shared" si="489"/>
        <v>51.261271470802811</v>
      </c>
      <c r="Q1683" s="371">
        <f t="shared" si="490"/>
        <v>-99.508234354827707</v>
      </c>
      <c r="R1683" s="12">
        <f t="shared" si="491"/>
        <v>80.491765645172293</v>
      </c>
      <c r="S1683" s="57">
        <f t="shared" si="492"/>
        <v>0.50089490730526287</v>
      </c>
      <c r="T1683" s="12">
        <f t="shared" si="475"/>
        <v>51.261271470802811</v>
      </c>
    </row>
    <row r="1684" spans="1:20" x14ac:dyDescent="0.25">
      <c r="A1684" s="57">
        <f t="shared" si="476"/>
        <v>3159.1749410051902</v>
      </c>
      <c r="B1684" s="12">
        <f t="shared" si="493"/>
        <v>502.79830795302291</v>
      </c>
      <c r="C1684" s="57" t="str">
        <f t="shared" si="477"/>
        <v>-60.3752403285223-359.153755998877i</v>
      </c>
      <c r="D1684" s="57" t="str">
        <f t="shared" si="478"/>
        <v>3.89999026914764-63.3138289078411i</v>
      </c>
      <c r="E1684" s="57" t="str">
        <f t="shared" si="479"/>
        <v>161.869690451037-1.25470550002349i</v>
      </c>
      <c r="F1684" s="57" t="str">
        <f t="shared" si="480"/>
        <v>3.83983418887935-132.027657299453i</v>
      </c>
      <c r="G1684" s="57" t="str">
        <f t="shared" si="481"/>
        <v>0.999998528334322-0.00121312139203425i</v>
      </c>
      <c r="H1684" s="57" t="str">
        <f t="shared" si="482"/>
        <v>165.523934900792+36.0116524414964i</v>
      </c>
      <c r="I1684" s="57" t="str">
        <f t="shared" si="483"/>
        <v>15.2057490788782-61.260213458454i</v>
      </c>
      <c r="K1684" s="57" t="str">
        <f t="shared" si="484"/>
        <v>0.0692206439695288-0.0155020386831891i</v>
      </c>
      <c r="L1684" s="57" t="str">
        <f t="shared" si="485"/>
        <v>0.000125-0.997914068916718i</v>
      </c>
      <c r="M1684" s="57" t="str">
        <f t="shared" si="486"/>
        <v>0.0015-0.481061311034017i</v>
      </c>
      <c r="N1684" s="57">
        <f t="shared" si="487"/>
        <v>80.45756024809981</v>
      </c>
      <c r="O1684" s="57">
        <f t="shared" si="488"/>
        <v>51.2266334822652</v>
      </c>
      <c r="P1684" s="371">
        <f t="shared" si="489"/>
        <v>51.2266334822652</v>
      </c>
      <c r="Q1684" s="371">
        <f t="shared" si="490"/>
        <v>-99.54243975190019</v>
      </c>
      <c r="R1684" s="12">
        <f t="shared" si="491"/>
        <v>80.45756024809981</v>
      </c>
      <c r="S1684" s="57">
        <f t="shared" si="492"/>
        <v>0.50279830795302294</v>
      </c>
      <c r="T1684" s="12">
        <f t="shared" si="475"/>
        <v>51.2266334822652</v>
      </c>
    </row>
    <row r="1685" spans="1:20" x14ac:dyDescent="0.25">
      <c r="A1685" s="57">
        <f t="shared" si="476"/>
        <v>3171.1798057810101</v>
      </c>
      <c r="B1685" s="12">
        <f t="shared" si="493"/>
        <v>504.70894152324439</v>
      </c>
      <c r="C1685" s="57" t="str">
        <f t="shared" si="477"/>
        <v>-60.3490983214888-357.687780769466i</v>
      </c>
      <c r="D1685" s="57" t="str">
        <f t="shared" si="478"/>
        <v>3.89999019505281-63.0741938787954i</v>
      </c>
      <c r="E1685" s="57" t="str">
        <f t="shared" si="479"/>
        <v>161.865405538273-1.25833146291367i</v>
      </c>
      <c r="F1685" s="57" t="str">
        <f t="shared" si="480"/>
        <v>3.83983414585049-131.527886799086i</v>
      </c>
      <c r="G1685" s="57" t="str">
        <f t="shared" si="481"/>
        <v>0.999998517128429-0.0012177312396782i</v>
      </c>
      <c r="H1685" s="57" t="str">
        <f t="shared" si="482"/>
        <v>165.527932761316+36.1488422782136i</v>
      </c>
      <c r="I1685" s="57" t="str">
        <f t="shared" si="483"/>
        <v>15.2059241858798-61.0268429719452i</v>
      </c>
      <c r="K1685" s="57" t="str">
        <f t="shared" si="484"/>
        <v>0.0691952522103599-0.015555180644583i</v>
      </c>
      <c r="L1685" s="57" t="str">
        <f t="shared" si="485"/>
        <v>0.000125-0.99413635078374i</v>
      </c>
      <c r="M1685" s="57" t="str">
        <f t="shared" si="486"/>
        <v>0.0015-0.479240198280554i</v>
      </c>
      <c r="N1685" s="57">
        <f t="shared" si="487"/>
        <v>80.423245885587122</v>
      </c>
      <c r="O1685" s="57">
        <f t="shared" si="488"/>
        <v>51.191983387400157</v>
      </c>
      <c r="P1685" s="371">
        <f t="shared" si="489"/>
        <v>51.191983387400157</v>
      </c>
      <c r="Q1685" s="371">
        <f t="shared" si="490"/>
        <v>-99.576754114412878</v>
      </c>
      <c r="R1685" s="12">
        <f t="shared" si="491"/>
        <v>80.423245885587122</v>
      </c>
      <c r="S1685" s="57">
        <f t="shared" si="492"/>
        <v>0.50470894152324441</v>
      </c>
      <c r="T1685" s="12">
        <f t="shared" si="475"/>
        <v>51.191983387400157</v>
      </c>
    </row>
    <row r="1686" spans="1:20" x14ac:dyDescent="0.25">
      <c r="A1686" s="57">
        <f t="shared" si="476"/>
        <v>3183.2302890429783</v>
      </c>
      <c r="B1686" s="12">
        <f t="shared" si="493"/>
        <v>506.62683550103276</v>
      </c>
      <c r="C1686" s="57" t="str">
        <f t="shared" si="477"/>
        <v>-60.3227799556326-356.227043130624i</v>
      </c>
      <c r="D1686" s="57" t="str">
        <f t="shared" si="478"/>
        <v>3.89999012039383-62.8354661932023i</v>
      </c>
      <c r="E1686" s="57" t="str">
        <f t="shared" si="479"/>
        <v>161.86109207069-1.26195914122837i</v>
      </c>
      <c r="F1686" s="57" t="str">
        <f t="shared" si="480"/>
        <v>3.83983410249402-131.030008371527i</v>
      </c>
      <c r="G1686" s="57" t="str">
        <f t="shared" si="481"/>
        <v>0.999998505837209-0.00122235860458703i</v>
      </c>
      <c r="H1686" s="57" t="str">
        <f t="shared" si="482"/>
        <v>165.531961191794+36.2865573969364i</v>
      </c>
      <c r="I1686" s="57" t="str">
        <f t="shared" si="483"/>
        <v>15.206100630006-60.7943503683505i</v>
      </c>
      <c r="K1686" s="57" t="str">
        <f t="shared" si="484"/>
        <v>0.0691696861330747-0.0156084629020745i</v>
      </c>
      <c r="L1686" s="57" t="str">
        <f t="shared" si="485"/>
        <v>0.000125-0.99037293363593i</v>
      </c>
      <c r="M1686" s="57" t="str">
        <f t="shared" si="486"/>
        <v>0.0015-0.477425979558231i</v>
      </c>
      <c r="N1686" s="57">
        <f t="shared" si="487"/>
        <v>80.388822365413731</v>
      </c>
      <c r="O1686" s="57">
        <f t="shared" si="488"/>
        <v>51.157321105463431</v>
      </c>
      <c r="P1686" s="371">
        <f t="shared" si="489"/>
        <v>51.157321105463431</v>
      </c>
      <c r="Q1686" s="371">
        <f t="shared" si="490"/>
        <v>-99.611177634586269</v>
      </c>
      <c r="R1686" s="12">
        <f t="shared" si="491"/>
        <v>80.388822365413731</v>
      </c>
      <c r="S1686" s="57">
        <f t="shared" si="492"/>
        <v>0.50662683550103271</v>
      </c>
      <c r="T1686" s="12">
        <f t="shared" si="475"/>
        <v>51.157321105463431</v>
      </c>
    </row>
    <row r="1687" spans="1:20" x14ac:dyDescent="0.25">
      <c r="A1687" s="57">
        <f t="shared" si="476"/>
        <v>3195.3265641413414</v>
      </c>
      <c r="B1687" s="12">
        <f t="shared" si="493"/>
        <v>508.55201747593668</v>
      </c>
      <c r="C1687" s="57" t="str">
        <f t="shared" si="477"/>
        <v>-60.2962842051798-354.771523002616i</v>
      </c>
      <c r="D1687" s="57" t="str">
        <f t="shared" si="478"/>
        <v>3.89999004516637-62.5976424168841i</v>
      </c>
      <c r="E1687" s="57" t="str">
        <f t="shared" si="479"/>
        <v>161.856749887745-1.26558842133953i</v>
      </c>
      <c r="F1687" s="57" t="str">
        <f t="shared" si="480"/>
        <v>3.83983405880743-130.534014854628i</v>
      </c>
      <c r="G1687" s="57" t="str">
        <f t="shared" si="481"/>
        <v>0.999998494460014-0.00122700355332459i</v>
      </c>
      <c r="H1687" s="57" t="str">
        <f t="shared" si="482"/>
        <v>165.536020426965+36.4247998391796i</v>
      </c>
      <c r="I1687" s="57" t="str">
        <f t="shared" si="483"/>
        <v>15.2062784214961-60.5627323030856i</v>
      </c>
      <c r="K1687" s="57" t="str">
        <f t="shared" si="484"/>
        <v>0.0691439446795651-0.01566188536146i</v>
      </c>
      <c r="L1687" s="57" t="str">
        <f t="shared" si="485"/>
        <v>0.000125-0.986623763335256i</v>
      </c>
      <c r="M1687" s="57" t="str">
        <f t="shared" si="486"/>
        <v>0.0015-0.47561862876891i</v>
      </c>
      <c r="N1687" s="57">
        <f t="shared" si="487"/>
        <v>80.354289496834923</v>
      </c>
      <c r="O1687" s="57">
        <f t="shared" si="488"/>
        <v>51.122646555255926</v>
      </c>
      <c r="P1687" s="371">
        <f t="shared" si="489"/>
        <v>51.122646555255926</v>
      </c>
      <c r="Q1687" s="371">
        <f t="shared" si="490"/>
        <v>-99.645710503165077</v>
      </c>
      <c r="R1687" s="12">
        <f t="shared" si="491"/>
        <v>80.354289496834923</v>
      </c>
      <c r="S1687" s="57">
        <f t="shared" si="492"/>
        <v>0.5085520174759367</v>
      </c>
      <c r="T1687" s="12">
        <f t="shared" si="475"/>
        <v>51.122646555255926</v>
      </c>
    </row>
    <row r="1688" spans="1:20" x14ac:dyDescent="0.25">
      <c r="A1688" s="57">
        <f t="shared" si="476"/>
        <v>3207.4688050850787</v>
      </c>
      <c r="B1688" s="12">
        <f t="shared" si="493"/>
        <v>510.48451514234523</v>
      </c>
      <c r="C1688" s="57" t="str">
        <f t="shared" si="477"/>
        <v>-60.2696100407571-353.321200389347i</v>
      </c>
      <c r="D1688" s="57" t="str">
        <f t="shared" si="478"/>
        <v>3.89998996936606-62.3607191286657i</v>
      </c>
      <c r="E1688" s="57" t="str">
        <f t="shared" si="479"/>
        <v>161.852378828434-1.26921918812162i</v>
      </c>
      <c r="F1688" s="57" t="str">
        <f t="shared" si="480"/>
        <v>3.83983401478816-130.039899113355i</v>
      </c>
      <c r="G1688" s="57" t="str">
        <f t="shared" si="481"/>
        <v>0.999998482996187-0.00123166615270759i</v>
      </c>
      <c r="H1688" s="57" t="str">
        <f t="shared" si="482"/>
        <v>165.54011070339+36.5635716547386i</v>
      </c>
      <c r="I1688" s="57" t="str">
        <f t="shared" si="483"/>
        <v>15.2064575706683-60.3319854441464i</v>
      </c>
      <c r="K1688" s="57" t="str">
        <f t="shared" si="484"/>
        <v>0.0691180267873154-0.0157154479223679i</v>
      </c>
      <c r="L1688" s="57" t="str">
        <f t="shared" si="485"/>
        <v>0.000125-0.982888785948645i</v>
      </c>
      <c r="M1688" s="57" t="str">
        <f t="shared" si="486"/>
        <v>0.0015-0.473818119913239i</v>
      </c>
      <c r="N1688" s="57">
        <f t="shared" si="487"/>
        <v>80.319647090607475</v>
      </c>
      <c r="O1688" s="57">
        <f t="shared" si="488"/>
        <v>51.087959655122141</v>
      </c>
      <c r="P1688" s="371">
        <f t="shared" si="489"/>
        <v>51.087959655122141</v>
      </c>
      <c r="Q1688" s="371">
        <f t="shared" si="490"/>
        <v>-99.680352909392525</v>
      </c>
      <c r="R1688" s="12">
        <f t="shared" si="491"/>
        <v>80.319647090607475</v>
      </c>
      <c r="S1688" s="57">
        <f t="shared" si="492"/>
        <v>0.51048451514234527</v>
      </c>
      <c r="T1688" s="12">
        <f t="shared" si="475"/>
        <v>51.087959655122141</v>
      </c>
    </row>
    <row r="1689" spans="1:20" x14ac:dyDescent="0.25">
      <c r="A1689" s="57">
        <f t="shared" si="476"/>
        <v>3219.6571865444021</v>
      </c>
      <c r="B1689" s="12">
        <f t="shared" si="493"/>
        <v>512.4243562998862</v>
      </c>
      <c r="C1689" s="57" t="str">
        <f t="shared" si="477"/>
        <v>-60.2427564294153-351.876055378125i</v>
      </c>
      <c r="D1689" s="57" t="str">
        <f t="shared" si="478"/>
        <v>3.8999898929886-62.1246929203262i</v>
      </c>
      <c r="E1689" s="57" t="str">
        <f t="shared" si="479"/>
        <v>161.847978731284-1.27285132493944i</v>
      </c>
      <c r="F1689" s="57" t="str">
        <f t="shared" si="480"/>
        <v>3.83983397043372-129.547654039688i</v>
      </c>
      <c r="G1689" s="57" t="str">
        <f t="shared" si="481"/>
        <v>0.99999847144507-0.00123634646980667i</v>
      </c>
      <c r="H1689" s="57" t="str">
        <f t="shared" si="482"/>
        <v>165.544232259463+36.7028749017254i</v>
      </c>
      <c r="I1689" s="57" t="str">
        <f t="shared" si="483"/>
        <v>15.2066380879203-60.1021064720613i</v>
      </c>
      <c r="K1689" s="57" t="str">
        <f t="shared" si="484"/>
        <v>0.0690919313894175-0.0157691504781924i</v>
      </c>
      <c r="L1689" s="57" t="str">
        <f t="shared" si="485"/>
        <v>0.000125-0.979167947747213i</v>
      </c>
      <c r="M1689" s="57" t="str">
        <f t="shared" si="486"/>
        <v>0.0015-0.472024427090295i</v>
      </c>
      <c r="N1689" s="57">
        <f t="shared" si="487"/>
        <v>80.284894959014579</v>
      </c>
      <c r="O1689" s="57">
        <f t="shared" si="488"/>
        <v>51.05326032294866</v>
      </c>
      <c r="P1689" s="371">
        <f t="shared" si="489"/>
        <v>51.05326032294866</v>
      </c>
      <c r="Q1689" s="371">
        <f t="shared" si="490"/>
        <v>-99.715105040985421</v>
      </c>
      <c r="R1689" s="12">
        <f t="shared" si="491"/>
        <v>80.284894959014579</v>
      </c>
      <c r="S1689" s="57">
        <f t="shared" si="492"/>
        <v>0.51242435629988625</v>
      </c>
      <c r="T1689" s="12">
        <f t="shared" si="475"/>
        <v>51.05326032294866</v>
      </c>
    </row>
    <row r="1690" spans="1:20" x14ac:dyDescent="0.25">
      <c r="A1690" s="57">
        <f t="shared" si="476"/>
        <v>3231.8918838532713</v>
      </c>
      <c r="B1690" s="12">
        <f t="shared" si="493"/>
        <v>514.37156885382581</v>
      </c>
      <c r="C1690" s="57" t="str">
        <f t="shared" si="477"/>
        <v>-60.2157223346571-350.436068139452i</v>
      </c>
      <c r="D1690" s="57" t="str">
        <f t="shared" si="478"/>
        <v>3.89998981602958-61.8895603965492i</v>
      </c>
      <c r="E1690" s="57" t="str">
        <f t="shared" si="479"/>
        <v>161.84354943437-1.27648471363404i</v>
      </c>
      <c r="F1690" s="57" t="str">
        <f t="shared" si="480"/>
        <v>3.83983392574156-129.057272552515i</v>
      </c>
      <c r="G1690" s="57" t="str">
        <f t="shared" si="481"/>
        <v>0.999998459805998-0.00124104457194731i</v>
      </c>
      <c r="H1690" s="57" t="str">
        <f t="shared" si="482"/>
        <v>165.548385335421+36.8427116466085i</v>
      </c>
      <c r="I1690" s="57" t="str">
        <f t="shared" si="483"/>
        <v>15.2068199837299-59.8730920798404i</v>
      </c>
      <c r="K1690" s="57" t="str">
        <f t="shared" si="484"/>
        <v>0.0690656574145826-0.0158229929160266i</v>
      </c>
      <c r="L1690" s="57" t="str">
        <f t="shared" si="485"/>
        <v>0.000125-0.975461195205426i</v>
      </c>
      <c r="M1690" s="57" t="str">
        <f t="shared" si="486"/>
        <v>0.0015-0.470237524497207i</v>
      </c>
      <c r="N1690" s="57">
        <f t="shared" si="487"/>
        <v>80.25003291589141</v>
      </c>
      <c r="O1690" s="57">
        <f t="shared" si="488"/>
        <v>51.01854847616309</v>
      </c>
      <c r="P1690" s="371">
        <f t="shared" si="489"/>
        <v>51.01854847616309</v>
      </c>
      <c r="Q1690" s="371">
        <f t="shared" si="490"/>
        <v>-99.74996708410859</v>
      </c>
      <c r="R1690" s="12">
        <f t="shared" si="491"/>
        <v>80.25003291589141</v>
      </c>
      <c r="S1690" s="57">
        <f t="shared" si="492"/>
        <v>0.51437156885382584</v>
      </c>
      <c r="T1690" s="12">
        <f t="shared" si="475"/>
        <v>51.01854847616309</v>
      </c>
    </row>
    <row r="1691" spans="1:20" x14ac:dyDescent="0.25">
      <c r="A1691" s="57">
        <f t="shared" si="476"/>
        <v>3244.1730730119139</v>
      </c>
      <c r="B1691" s="12">
        <f t="shared" si="493"/>
        <v>516.32618081547037</v>
      </c>
      <c r="C1691" s="57" t="str">
        <f t="shared" si="477"/>
        <v>-60.1885067164617-349.001218926806i</v>
      </c>
      <c r="D1691" s="57" t="str">
        <f t="shared" si="478"/>
        <v>3.89998973848456-61.6553181748744i</v>
      </c>
      <c r="E1691" s="57" t="str">
        <f t="shared" si="479"/>
        <v>161.83909077532-1.28011923451134i</v>
      </c>
      <c r="F1691" s="57" t="str">
        <f t="shared" si="480"/>
        <v>3.83983388070909-128.568747597535i</v>
      </c>
      <c r="G1691" s="57" t="str">
        <f t="shared" si="481"/>
        <v>0.999998448078302-0.00124576052671079i</v>
      </c>
      <c r="H1691" s="57" t="str">
        <f t="shared" si="482"/>
        <v>165.552570173363+36.983083964249i</v>
      </c>
      <c r="I1691" s="57" t="str">
        <f t="shared" si="483"/>
        <v>15.2070032686558-59.6449389729315i</v>
      </c>
      <c r="K1691" s="57" t="str">
        <f t="shared" si="484"/>
        <v>0.0690392037871559-0.0158769751165942i</v>
      </c>
      <c r="L1691" s="57" t="str">
        <f t="shared" si="485"/>
        <v>0.000125-0.971768475000426i</v>
      </c>
      <c r="M1691" s="57" t="str">
        <f t="shared" si="486"/>
        <v>0.0015-0.468457386428777i</v>
      </c>
      <c r="N1691" s="57">
        <f t="shared" si="487"/>
        <v>80.215060776651143</v>
      </c>
      <c r="O1691" s="57">
        <f t="shared" si="488"/>
        <v>50.983824031732894</v>
      </c>
      <c r="P1691" s="371">
        <f t="shared" si="489"/>
        <v>50.983824031732894</v>
      </c>
      <c r="Q1691" s="371">
        <f t="shared" si="490"/>
        <v>-99.784939223348857</v>
      </c>
      <c r="R1691" s="12">
        <f t="shared" si="491"/>
        <v>80.215060776651143</v>
      </c>
      <c r="S1691" s="57">
        <f t="shared" si="492"/>
        <v>0.51632618081547033</v>
      </c>
      <c r="T1691" s="12">
        <f t="shared" si="475"/>
        <v>50.983824031732894</v>
      </c>
    </row>
    <row r="1692" spans="1:20" x14ac:dyDescent="0.25">
      <c r="A1692" s="57">
        <f t="shared" si="476"/>
        <v>3256.5009306893589</v>
      </c>
      <c r="B1692" s="12">
        <f t="shared" si="493"/>
        <v>518.28822030256913</v>
      </c>
      <c r="C1692" s="57" t="str">
        <f t="shared" si="477"/>
        <v>-60.1611085313092-347.571488076406i</v>
      </c>
      <c r="D1692" s="57" t="str">
        <f t="shared" si="478"/>
        <v>3.89998966034905-61.4219628856488i</v>
      </c>
      <c r="E1692" s="57" t="str">
        <f t="shared" si="479"/>
        <v>161.834602591315-1.28375476632817i</v>
      </c>
      <c r="F1692" s="57" t="str">
        <f t="shared" si="480"/>
        <v>3.83983383533369-128.082072147151i</v>
      </c>
      <c r="G1692" s="57" t="str">
        <f t="shared" si="481"/>
        <v>0.999998436261305-0.00125049440193517i</v>
      </c>
      <c r="H1692" s="57" t="str">
        <f t="shared" si="482"/>
        <v>165.556787017265+37.1239939379392i</v>
      </c>
      <c r="I1692" s="57" t="str">
        <f t="shared" si="483"/>
        <v>15.2071879533376-59.41764386917i</v>
      </c>
      <c r="K1692" s="57" t="str">
        <f t="shared" si="484"/>
        <v>0.0690125694271303-0.015931096954182i</v>
      </c>
      <c r="L1692" s="57" t="str">
        <f t="shared" si="485"/>
        <v>0.000125-0.968089734011188i</v>
      </c>
      <c r="M1692" s="57" t="str">
        <f t="shared" si="486"/>
        <v>0.0015-0.466683987277124i</v>
      </c>
      <c r="N1692" s="57">
        <f t="shared" si="487"/>
        <v>80.179978358310706</v>
      </c>
      <c r="O1692" s="57">
        <f t="shared" si="488"/>
        <v>50.949086906163771</v>
      </c>
      <c r="P1692" s="371">
        <f t="shared" si="489"/>
        <v>50.949086906163771</v>
      </c>
      <c r="Q1692" s="371">
        <f t="shared" si="490"/>
        <v>-99.820021641689294</v>
      </c>
      <c r="R1692" s="12">
        <f t="shared" si="491"/>
        <v>80.179978358310706</v>
      </c>
      <c r="S1692" s="57">
        <f t="shared" si="492"/>
        <v>0.51828822030256916</v>
      </c>
      <c r="T1692" s="12">
        <f t="shared" si="475"/>
        <v>50.949086906163771</v>
      </c>
    </row>
    <row r="1693" spans="1:20" x14ac:dyDescent="0.25">
      <c r="A1693" s="57">
        <f t="shared" si="476"/>
        <v>3268.8756342259785</v>
      </c>
      <c r="B1693" s="12">
        <f t="shared" si="493"/>
        <v>520.2577155397189</v>
      </c>
      <c r="C1693" s="57" t="str">
        <f t="shared" si="477"/>
        <v>-60.133526732207-346.146856007002i</v>
      </c>
      <c r="D1693" s="57" t="str">
        <f t="shared" si="478"/>
        <v>3.89998958161861-61.1894911719783i</v>
      </c>
      <c r="E1693" s="57" t="str">
        <f t="shared" si="479"/>
        <v>161.830084719101-1.28739118627943i</v>
      </c>
      <c r="F1693" s="57" t="str">
        <f t="shared" si="480"/>
        <v>3.83983378961282-127.597239200375i</v>
      </c>
      <c r="G1693" s="57" t="str">
        <f t="shared" si="481"/>
        <v>0.99999842435433-0.00125524626571632i</v>
      </c>
      <c r="H1693" s="57" t="str">
        <f t="shared" si="482"/>
        <v>165.561036112993+37.2654436594411i</v>
      </c>
      <c r="I1693" s="57" t="str">
        <f t="shared" si="483"/>
        <v>15.2073740484974-59.1912034987345i</v>
      </c>
      <c r="K1693" s="57" t="str">
        <f t="shared" si="484"/>
        <v>0.0689857532501611-0.0159853582965712i</v>
      </c>
      <c r="L1693" s="57" t="str">
        <f t="shared" si="485"/>
        <v>0.000125-0.964424919317777i</v>
      </c>
      <c r="M1693" s="57" t="str">
        <f t="shared" si="486"/>
        <v>0.0015-0.464917301531306i</v>
      </c>
      <c r="N1693" s="57">
        <f t="shared" si="487"/>
        <v>80.144785479517452</v>
      </c>
      <c r="O1693" s="57">
        <f t="shared" si="488"/>
        <v>50.914337015498532</v>
      </c>
      <c r="P1693" s="371">
        <f t="shared" si="489"/>
        <v>50.914337015498532</v>
      </c>
      <c r="Q1693" s="371">
        <f t="shared" si="490"/>
        <v>-99.855214520482548</v>
      </c>
      <c r="R1693" s="12">
        <f t="shared" si="491"/>
        <v>80.144785479517452</v>
      </c>
      <c r="S1693" s="57">
        <f t="shared" si="492"/>
        <v>0.52025771553971889</v>
      </c>
      <c r="T1693" s="12">
        <f t="shared" si="475"/>
        <v>50.914337015498532</v>
      </c>
    </row>
    <row r="1694" spans="1:20" x14ac:dyDescent="0.25">
      <c r="A1694" s="57">
        <f t="shared" si="476"/>
        <v>3281.2973616360377</v>
      </c>
      <c r="B1694" s="12">
        <f t="shared" si="493"/>
        <v>522.2346948587699</v>
      </c>
      <c r="C1694" s="57" t="str">
        <f t="shared" si="477"/>
        <v>-60.1057602687218-344.727303219659i</v>
      </c>
      <c r="D1694" s="57" t="str">
        <f t="shared" si="478"/>
        <v>3.8999895022887-60.957899689679i</v>
      </c>
      <c r="E1694" s="57" t="str">
        <f t="shared" si="479"/>
        <v>161.825536994991-1.29102836998538i</v>
      </c>
      <c r="F1694" s="57" t="str">
        <f t="shared" si="480"/>
        <v>3.83983374354382-127.114241782722i</v>
      </c>
      <c r="G1694" s="57" t="str">
        <f t="shared" si="481"/>
        <v>0.999998412356689-0.00126001618640879i</v>
      </c>
      <c r="H1694" s="57" t="str">
        <f t="shared" si="482"/>
        <v>165.565317708315+37.4074352290252i</v>
      </c>
      <c r="I1694" s="57" t="str">
        <f t="shared" si="483"/>
        <v>15.2075615649396-58.9656146040957i</v>
      </c>
      <c r="K1694" s="57" t="str">
        <f t="shared" si="484"/>
        <v>0.0689587541675835-0.0160397590049696i</v>
      </c>
      <c r="L1694" s="57" t="str">
        <f t="shared" si="485"/>
        <v>0.000125-0.960773978200615i</v>
      </c>
      <c r="M1694" s="57" t="str">
        <f t="shared" si="486"/>
        <v>0.0015-0.463157303776953i</v>
      </c>
      <c r="N1694" s="57">
        <f t="shared" si="487"/>
        <v>80.109481960574868</v>
      </c>
      <c r="O1694" s="57">
        <f t="shared" si="488"/>
        <v>50.879574275316017</v>
      </c>
      <c r="P1694" s="371">
        <f t="shared" si="489"/>
        <v>50.879574275316017</v>
      </c>
      <c r="Q1694" s="371">
        <f t="shared" si="490"/>
        <v>-99.890518039425132</v>
      </c>
      <c r="R1694" s="12">
        <f t="shared" si="491"/>
        <v>80.109481960574868</v>
      </c>
      <c r="S1694" s="57">
        <f t="shared" si="492"/>
        <v>0.52223469485876994</v>
      </c>
      <c r="T1694" s="12">
        <f t="shared" si="475"/>
        <v>50.879574275316017</v>
      </c>
    </row>
    <row r="1695" spans="1:20" x14ac:dyDescent="0.25">
      <c r="A1695" s="57">
        <f t="shared" si="476"/>
        <v>3293.7662916102545</v>
      </c>
      <c r="B1695" s="12">
        <f t="shared" si="493"/>
        <v>524.21918669923321</v>
      </c>
      <c r="C1695" s="57" t="str">
        <f t="shared" si="477"/>
        <v>-60.0778080870027-343.312810297538i</v>
      </c>
      <c r="D1695" s="57" t="str">
        <f t="shared" si="478"/>
        <v>3.89998942235471-60.7271851072301i</v>
      </c>
      <c r="E1695" s="57" t="str">
        <f t="shared" si="479"/>
        <v>161.820959254877-1.29466619147823i</v>
      </c>
      <c r="F1695" s="57" t="str">
        <f t="shared" si="480"/>
        <v>3.839833697124-126.633072946111i</v>
      </c>
      <c r="G1695" s="57" t="str">
        <f t="shared" si="481"/>
        <v>0.999998400267694-0.00126480423262691i</v>
      </c>
      <c r="H1695" s="57" t="str">
        <f t="shared" si="482"/>
        <v>165.569632052926+37.5499707555088i</v>
      </c>
      <c r="I1695" s="57" t="str">
        <f t="shared" si="483"/>
        <v>15.2077505135518-58.7408739399741i</v>
      </c>
      <c r="K1695" s="57" t="str">
        <f t="shared" si="484"/>
        <v>0.0689315710864261-0.016094298933941i</v>
      </c>
      <c r="L1695" s="57" t="str">
        <f t="shared" si="485"/>
        <v>0.000125-0.957136858139686i</v>
      </c>
      <c r="M1695" s="57" t="str">
        <f t="shared" si="486"/>
        <v>0.0015-0.461403968695908i</v>
      </c>
      <c r="N1695" s="57">
        <f t="shared" si="487"/>
        <v>80.074067623470086</v>
      </c>
      <c r="O1695" s="57">
        <f t="shared" si="488"/>
        <v>50.844798600729682</v>
      </c>
      <c r="P1695" s="371">
        <f t="shared" si="489"/>
        <v>50.844798600729682</v>
      </c>
      <c r="Q1695" s="371">
        <f t="shared" si="490"/>
        <v>-99.925932376529914</v>
      </c>
      <c r="R1695" s="12">
        <f t="shared" si="491"/>
        <v>80.074067623470086</v>
      </c>
      <c r="S1695" s="57">
        <f t="shared" si="492"/>
        <v>0.52421918669923318</v>
      </c>
      <c r="T1695" s="12">
        <f t="shared" si="475"/>
        <v>50.844798600729682</v>
      </c>
    </row>
    <row r="1696" spans="1:20" x14ac:dyDescent="0.25">
      <c r="A1696" s="57">
        <f t="shared" si="476"/>
        <v>3306.2826035183734</v>
      </c>
      <c r="B1696" s="12">
        <f t="shared" si="493"/>
        <v>526.21121960869027</v>
      </c>
      <c r="C1696" s="57" t="str">
        <f t="shared" si="477"/>
        <v>-60.0496691298119-341.903357905677i</v>
      </c>
      <c r="D1696" s="57" t="str">
        <f t="shared" si="478"/>
        <v>3.8999893418121-60.4973441057243i</v>
      </c>
      <c r="E1696" s="57" t="str">
        <f t="shared" si="479"/>
        <v>161.816351334229-1.29830452318936i</v>
      </c>
      <c r="F1696" s="57" t="str">
        <f t="shared" si="480"/>
        <v>3.83983365035074-126.153725768767i</v>
      </c>
      <c r="G1696" s="57" t="str">
        <f t="shared" si="481"/>
        <v>0.999998388086648-0.00126961047324569i</v>
      </c>
      <c r="H1696" s="57" t="str">
        <f t="shared" si="482"/>
        <v>165.573979398448+37.6930523562951i</v>
      </c>
      <c r="I1696" s="57" t="str">
        <f t="shared" si="483"/>
        <v>15.2079409053056-58.5169782732884i</v>
      </c>
      <c r="K1696" s="57" t="str">
        <f t="shared" si="484"/>
        <v>0.0689042029094305-0.0161489779313371i</v>
      </c>
      <c r="L1696" s="57" t="str">
        <f t="shared" si="485"/>
        <v>0.000125-0.953513506813789i</v>
      </c>
      <c r="M1696" s="57" t="str">
        <f t="shared" si="486"/>
        <v>0.0015-0.459657271065858i</v>
      </c>
      <c r="N1696" s="57">
        <f t="shared" si="487"/>
        <v>80.038542291900427</v>
      </c>
      <c r="O1696" s="57">
        <f t="shared" si="488"/>
        <v>50.810009906386369</v>
      </c>
      <c r="P1696" s="371">
        <f t="shared" si="489"/>
        <v>50.810009906386369</v>
      </c>
      <c r="Q1696" s="371">
        <f t="shared" si="490"/>
        <v>-99.961457708099573</v>
      </c>
      <c r="R1696" s="12">
        <f t="shared" si="491"/>
        <v>80.038542291900427</v>
      </c>
      <c r="S1696" s="57">
        <f t="shared" si="492"/>
        <v>0.52621121960869022</v>
      </c>
      <c r="T1696" s="12">
        <f t="shared" si="475"/>
        <v>50.810009906386369</v>
      </c>
    </row>
    <row r="1697" spans="1:20" x14ac:dyDescent="0.25">
      <c r="A1697" s="57">
        <f t="shared" si="476"/>
        <v>3318.8464774117433</v>
      </c>
      <c r="B1697" s="12">
        <f t="shared" si="493"/>
        <v>528.21082224320332</v>
      </c>
      <c r="C1697" s="57" t="str">
        <f t="shared" si="477"/>
        <v>-60.0213423365556-340.498926790784i</v>
      </c>
      <c r="D1697" s="57" t="str">
        <f t="shared" si="478"/>
        <v>3.89998926065619-60.2683733788219i</v>
      </c>
      <c r="E1697" s="57" t="str">
        <f t="shared" si="479"/>
        <v>161.81171306811-1.30194323593595i</v>
      </c>
      <c r="F1697" s="57" t="str">
        <f t="shared" si="480"/>
        <v>3.83983360322133-125.67619335512i</v>
      </c>
      <c r="G1697" s="57" t="str">
        <f t="shared" si="481"/>
        <v>0.99999837581285-0.00127443497740183i</v>
      </c>
      <c r="H1697" s="57" t="str">
        <f t="shared" si="482"/>
        <v>165.578359998461+37.8366821574129i</v>
      </c>
      <c r="I1697" s="57" t="str">
        <f t="shared" si="483"/>
        <v>15.2081327512573-58.2939243831143i</v>
      </c>
      <c r="K1697" s="57" t="str">
        <f t="shared" si="484"/>
        <v>0.0688766485350664-0.0162037958382266i</v>
      </c>
      <c r="L1697" s="57" t="str">
        <f t="shared" si="485"/>
        <v>0.000125-0.949903872099816i</v>
      </c>
      <c r="M1697" s="57" t="str">
        <f t="shared" si="486"/>
        <v>0.0015-0.457917185759969i</v>
      </c>
      <c r="N1697" s="57">
        <f t="shared" si="487"/>
        <v>80.002905791300563</v>
      </c>
      <c r="O1697" s="57">
        <f t="shared" si="488"/>
        <v>50.775208106465257</v>
      </c>
      <c r="P1697" s="371">
        <f t="shared" si="489"/>
        <v>50.775208106465257</v>
      </c>
      <c r="Q1697" s="371">
        <f t="shared" si="490"/>
        <v>-99.997094208699437</v>
      </c>
      <c r="R1697" s="12">
        <f t="shared" si="491"/>
        <v>80.002905791300563</v>
      </c>
      <c r="S1697" s="57">
        <f t="shared" si="492"/>
        <v>0.52821082224320337</v>
      </c>
      <c r="T1697" s="12">
        <f t="shared" si="475"/>
        <v>50.775208106465257</v>
      </c>
    </row>
    <row r="1698" spans="1:20" x14ac:dyDescent="0.25">
      <c r="A1698" s="57">
        <f t="shared" si="476"/>
        <v>3331.4580940259079</v>
      </c>
      <c r="B1698" s="12">
        <f t="shared" si="493"/>
        <v>530.21802336772748</v>
      </c>
      <c r="C1698" s="57" t="str">
        <f t="shared" si="477"/>
        <v>-59.9928266433145-339.099497781027i</v>
      </c>
      <c r="D1698" s="57" t="str">
        <f t="shared" si="478"/>
        <v>3.89998917888231-60.040269632702i</v>
      </c>
      <c r="E1698" s="57" t="str">
        <f t="shared" si="479"/>
        <v>161.807044291178-1.30558219890721i</v>
      </c>
      <c r="F1698" s="57" t="str">
        <f t="shared" si="480"/>
        <v>3.83983355573302-125.200468835707i</v>
      </c>
      <c r="G1698" s="57" t="str">
        <f t="shared" si="481"/>
        <v>0.999998363445595-0.00127927781449478i</v>
      </c>
      <c r="H1698" s="57" t="str">
        <f t="shared" si="482"/>
        <v>165.582774108507+37.9808622935554i</v>
      </c>
      <c r="I1698" s="57" t="str">
        <f t="shared" si="483"/>
        <v>15.2083260625483-58.0717090606345i</v>
      </c>
      <c r="K1698" s="57" t="str">
        <f t="shared" si="484"/>
        <v>0.0688489068575523-0.0162587524888261i</v>
      </c>
      <c r="L1698" s="57" t="str">
        <f t="shared" si="485"/>
        <v>0.000125-0.946307902071936i</v>
      </c>
      <c r="M1698" s="57" t="str">
        <f t="shared" si="486"/>
        <v>0.0015-0.456183687746533i</v>
      </c>
      <c r="N1698" s="57">
        <f t="shared" si="487"/>
        <v>79.967157948869954</v>
      </c>
      <c r="O1698" s="57">
        <f t="shared" si="488"/>
        <v>50.740393114676714</v>
      </c>
      <c r="P1698" s="371">
        <f t="shared" si="489"/>
        <v>50.740393114676714</v>
      </c>
      <c r="Q1698" s="371">
        <f t="shared" si="490"/>
        <v>-100.03284205113005</v>
      </c>
      <c r="R1698" s="12">
        <f t="shared" si="491"/>
        <v>79.967157948869954</v>
      </c>
      <c r="S1698" s="57">
        <f t="shared" si="492"/>
        <v>0.5302180233677275</v>
      </c>
      <c r="T1698" s="12">
        <f t="shared" si="475"/>
        <v>50.740393114676714</v>
      </c>
    </row>
    <row r="1699" spans="1:20" x14ac:dyDescent="0.25">
      <c r="A1699" s="57">
        <f t="shared" si="476"/>
        <v>3344.1176347832065</v>
      </c>
      <c r="B1699" s="12">
        <f t="shared" si="493"/>
        <v>532.23285185652492</v>
      </c>
      <c r="C1699" s="57" t="str">
        <f t="shared" si="477"/>
        <v>-59.9641209828735-337.70505178581i</v>
      </c>
      <c r="D1699" s="57" t="str">
        <f t="shared" si="478"/>
        <v>3.89998909648579-59.8130295860157i</v>
      </c>
      <c r="E1699" s="57" t="str">
        <f t="shared" si="479"/>
        <v>161.802344837692-1.30922127965283i</v>
      </c>
      <c r="F1699" s="57" t="str">
        <f t="shared" si="480"/>
        <v>3.83983350788315-124.726545367069i</v>
      </c>
      <c r="G1699" s="57" t="str">
        <f t="shared" si="481"/>
        <v>0.99999835098417-0.00128413905418763i</v>
      </c>
      <c r="H1699" s="57" t="str">
        <f t="shared" si="482"/>
        <v>165.58722198611+38.12559490812i</v>
      </c>
      <c r="I1699" s="57" t="str">
        <f t="shared" si="483"/>
        <v>15.2085208504057-57.8503291090922i</v>
      </c>
      <c r="K1699" s="57" t="str">
        <f t="shared" si="484"/>
        <v>0.0688209767668726-0.0163138477104284i</v>
      </c>
      <c r="L1699" s="57" t="str">
        <f t="shared" si="485"/>
        <v>0.000125-0.942725545000937i</v>
      </c>
      <c r="M1699" s="57" t="str">
        <f t="shared" si="486"/>
        <v>0.0015-0.454456752088596i</v>
      </c>
      <c r="N1699" s="57">
        <f t="shared" si="487"/>
        <v>79.931298593600445</v>
      </c>
      <c r="O1699" s="57">
        <f t="shared" si="488"/>
        <v>50.705564844260863</v>
      </c>
      <c r="P1699" s="371">
        <f t="shared" si="489"/>
        <v>50.705564844260863</v>
      </c>
      <c r="Q1699" s="371">
        <f t="shared" si="490"/>
        <v>-100.06870140639955</v>
      </c>
      <c r="R1699" s="12">
        <f t="shared" si="491"/>
        <v>79.931298593600445</v>
      </c>
      <c r="S1699" s="57">
        <f t="shared" si="492"/>
        <v>0.53223285185652491</v>
      </c>
      <c r="T1699" s="12">
        <f t="shared" si="475"/>
        <v>50.705564844260863</v>
      </c>
    </row>
    <row r="1700" spans="1:20" x14ac:dyDescent="0.25">
      <c r="A1700" s="57">
        <f t="shared" si="476"/>
        <v>3356.8252817953826</v>
      </c>
      <c r="B1700" s="12">
        <f t="shared" si="493"/>
        <v>534.25533669357969</v>
      </c>
      <c r="C1700" s="57" t="str">
        <f t="shared" si="477"/>
        <v>-59.9352242847551-336.315569795572i</v>
      </c>
      <c r="D1700" s="57" t="str">
        <f t="shared" si="478"/>
        <v>3.89998901346187-59.5866499698388i</v>
      </c>
      <c r="E1700" s="57" t="str">
        <f t="shared" si="479"/>
        <v>161.797614541522-1.31286034406746i</v>
      </c>
      <c r="F1700" s="57" t="str">
        <f t="shared" si="480"/>
        <v>3.83983345966893-124.25441613166i</v>
      </c>
      <c r="G1700" s="57" t="str">
        <f t="shared" si="481"/>
        <v>0.999998338427859-0.0012890187664082i</v>
      </c>
      <c r="H1700" s="57" t="str">
        <f t="shared" si="482"/>
        <v>165.591703890794+38.2708821532491i</v>
      </c>
      <c r="I1700" s="57" t="str">
        <f t="shared" si="483"/>
        <v>15.2087171261438-57.6297813437493i</v>
      </c>
      <c r="K1700" s="57" t="str">
        <f t="shared" si="484"/>
        <v>0.0687928571487976-0.0163690813233325i</v>
      </c>
      <c r="L1700" s="57" t="str">
        <f t="shared" si="485"/>
        <v>0.000125-0.939156749353388i</v>
      </c>
      <c r="M1700" s="57" t="str">
        <f t="shared" si="486"/>
        <v>0.0015-0.452736353943611i</v>
      </c>
      <c r="N1700" s="57">
        <f t="shared" si="487"/>
        <v>79.895327556304068</v>
      </c>
      <c r="O1700" s="57">
        <f t="shared" si="488"/>
        <v>50.670723207986697</v>
      </c>
      <c r="P1700" s="371">
        <f t="shared" si="489"/>
        <v>50.670723207986697</v>
      </c>
      <c r="Q1700" s="371">
        <f t="shared" si="490"/>
        <v>-100.10467244369593</v>
      </c>
      <c r="R1700" s="12">
        <f t="shared" si="491"/>
        <v>79.895327556304068</v>
      </c>
      <c r="S1700" s="57">
        <f t="shared" si="492"/>
        <v>0.53425533669357972</v>
      </c>
      <c r="T1700" s="12">
        <f t="shared" si="475"/>
        <v>50.670723207986697</v>
      </c>
    </row>
    <row r="1701" spans="1:20" x14ac:dyDescent="0.25">
      <c r="A1701" s="57">
        <f t="shared" si="476"/>
        <v>3369.5812178662054</v>
      </c>
      <c r="B1701" s="12">
        <f t="shared" si="493"/>
        <v>536.28550697301534</v>
      </c>
      <c r="C1701" s="57" t="str">
        <f t="shared" si="477"/>
        <v>-59.9061354752521-334.931032881592i</v>
      </c>
      <c r="D1701" s="57" t="str">
        <f t="shared" si="478"/>
        <v>3.89998892980577-59.3611275276239i</v>
      </c>
      <c r="E1701" s="57" t="str">
        <f t="shared" si="479"/>
        <v>161.79285323616-1.31649925637855i</v>
      </c>
      <c r="F1701" s="57" t="str">
        <f t="shared" si="480"/>
        <v>3.83983341108758-123.78407433774i</v>
      </c>
      <c r="G1701" s="57" t="str">
        <f t="shared" si="481"/>
        <v>0.999998325775939-0.00129391702134998i</v>
      </c>
      <c r="H1701" s="57" t="str">
        <f t="shared" si="482"/>
        <v>165.596220084091+38.4167261898687i</v>
      </c>
      <c r="I1701" s="57" t="str">
        <f t="shared" si="483"/>
        <v>15.208914901163-57.4100625918337i</v>
      </c>
      <c r="K1701" s="57" t="str">
        <f t="shared" si="484"/>
        <v>0.0687645468849055-0.0164244531407719i</v>
      </c>
      <c r="L1701" s="57" t="str">
        <f t="shared" si="485"/>
        <v>0.000125-0.935601463790986i</v>
      </c>
      <c r="M1701" s="57" t="str">
        <f t="shared" si="486"/>
        <v>0.0015-0.451022468563072i</v>
      </c>
      <c r="N1701" s="57">
        <f t="shared" si="487"/>
        <v>79.859244669641683</v>
      </c>
      <c r="O1701" s="57">
        <f t="shared" si="488"/>
        <v>50.635868118151208</v>
      </c>
      <c r="P1701" s="371">
        <f t="shared" si="489"/>
        <v>50.635868118151208</v>
      </c>
      <c r="Q1701" s="371">
        <f t="shared" si="490"/>
        <v>-100.14075533035832</v>
      </c>
      <c r="R1701" s="12">
        <f t="shared" si="491"/>
        <v>79.859244669641683</v>
      </c>
      <c r="S1701" s="57">
        <f t="shared" si="492"/>
        <v>0.53628550697301536</v>
      </c>
      <c r="T1701" s="12">
        <f t="shared" si="475"/>
        <v>50.635868118151208</v>
      </c>
    </row>
    <row r="1702" spans="1:20" x14ac:dyDescent="0.25">
      <c r="A1702" s="57">
        <f t="shared" si="476"/>
        <v>3382.3856264940969</v>
      </c>
      <c r="B1702" s="12">
        <f t="shared" si="493"/>
        <v>538.32339189951279</v>
      </c>
      <c r="C1702" s="57" t="str">
        <f t="shared" si="477"/>
        <v>-59.8768534774622-333.551422195747i</v>
      </c>
      <c r="D1702" s="57" t="str">
        <f t="shared" si="478"/>
        <v>3.89998884551269-59.1364590151556i</v>
      </c>
      <c r="E1702" s="57" t="str">
        <f t="shared" si="479"/>
        <v>161.788060754716-1.3201378791335i</v>
      </c>
      <c r="F1702" s="57" t="str">
        <f t="shared" si="480"/>
        <v>3.83983336213632-123.315513219287i</v>
      </c>
      <c r="G1702" s="57" t="str">
        <f t="shared" si="481"/>
        <v>0.999998313027682-0.00129883388947322i</v>
      </c>
      <c r="H1702" s="57" t="str">
        <f t="shared" si="482"/>
        <v>165.600770829567+38.5631291877309i</v>
      </c>
      <c r="I1702" s="57" t="str">
        <f t="shared" si="483"/>
        <v>15.2091141869531-57.191169692502i</v>
      </c>
      <c r="K1702" s="57" t="str">
        <f t="shared" si="484"/>
        <v>0.0687360448526001-0.016479962968843i</v>
      </c>
      <c r="L1702" s="57" t="str">
        <f t="shared" si="485"/>
        <v>0.000125-0.932059637169739i</v>
      </c>
      <c r="M1702" s="57" t="str">
        <f t="shared" si="486"/>
        <v>0.0015-0.44931507129216i</v>
      </c>
      <c r="N1702" s="57">
        <f t="shared" si="487"/>
        <v>79.823049768150042</v>
      </c>
      <c r="O1702" s="57">
        <f t="shared" si="488"/>
        <v>50.600999486577521</v>
      </c>
      <c r="P1702" s="371">
        <f t="shared" si="489"/>
        <v>50.600999486577521</v>
      </c>
      <c r="Q1702" s="371">
        <f t="shared" si="490"/>
        <v>-100.17695023184996</v>
      </c>
      <c r="R1702" s="12">
        <f t="shared" si="491"/>
        <v>79.823049768150042</v>
      </c>
      <c r="S1702" s="57">
        <f t="shared" si="492"/>
        <v>0.53832339189951284</v>
      </c>
      <c r="T1702" s="12">
        <f t="shared" si="475"/>
        <v>50.600999486577521</v>
      </c>
    </row>
    <row r="1703" spans="1:20" x14ac:dyDescent="0.25">
      <c r="A1703" s="57">
        <f t="shared" si="476"/>
        <v>3395.2386918747748</v>
      </c>
      <c r="B1703" s="12">
        <f t="shared" si="493"/>
        <v>540.36902078873095</v>
      </c>
      <c r="C1703" s="57" t="str">
        <f t="shared" si="477"/>
        <v>-59.8473772113218-332.176718970348i</v>
      </c>
      <c r="D1703" s="57" t="str">
        <f t="shared" si="478"/>
        <v>3.89998876057777-58.9126412005016i</v>
      </c>
      <c r="E1703" s="57" t="str">
        <f t="shared" si="479"/>
        <v>161.78323692994-1.32377607318519i</v>
      </c>
      <c r="F1703" s="57" t="str">
        <f t="shared" si="480"/>
        <v>3.83983331281233-122.84872603589i</v>
      </c>
      <c r="G1703" s="57" t="str">
        <f t="shared" si="481"/>
        <v>0.999998300182354-0.00130376944150584i</v>
      </c>
      <c r="H1703" s="57" t="str">
        <f t="shared" si="482"/>
        <v>165.605356392829+38.7100933254512i</v>
      </c>
      <c r="I1703" s="57" t="str">
        <f t="shared" si="483"/>
        <v>15.2093149950911-56.9730994967859i</v>
      </c>
      <c r="K1703" s="57" t="str">
        <f t="shared" si="484"/>
        <v>0.0687073499251368-0.0165356106064332i</v>
      </c>
      <c r="L1703" s="57" t="str">
        <f t="shared" si="485"/>
        <v>0.000125-0.92853121853929i</v>
      </c>
      <c r="M1703" s="57" t="str">
        <f t="shared" si="486"/>
        <v>0.0015-0.447614137569397i</v>
      </c>
      <c r="N1703" s="57">
        <f t="shared" si="487"/>
        <v>79.786742688271787</v>
      </c>
      <c r="O1703" s="57">
        <f t="shared" si="488"/>
        <v>50.566117224614828</v>
      </c>
      <c r="P1703" s="371">
        <f t="shared" si="489"/>
        <v>50.566117224614828</v>
      </c>
      <c r="Q1703" s="371">
        <f t="shared" si="490"/>
        <v>-100.21325731172821</v>
      </c>
      <c r="R1703" s="12">
        <f t="shared" si="491"/>
        <v>79.786742688271787</v>
      </c>
      <c r="S1703" s="57">
        <f t="shared" si="492"/>
        <v>0.54036902078873095</v>
      </c>
      <c r="T1703" s="12">
        <f t="shared" si="475"/>
        <v>50.566117224614828</v>
      </c>
    </row>
    <row r="1704" spans="1:20" x14ac:dyDescent="0.25">
      <c r="A1704" s="57">
        <f t="shared" si="476"/>
        <v>3408.140598903899</v>
      </c>
      <c r="B1704" s="12">
        <f t="shared" si="493"/>
        <v>542.42242306772812</v>
      </c>
      <c r="C1704" s="57" t="str">
        <f t="shared" si="477"/>
        <v>-59.8177055936374-330.806904517894i</v>
      </c>
      <c r="D1704" s="57" t="str">
        <f t="shared" si="478"/>
        <v>3.8999886749961-58.6896708639673i</v>
      </c>
      <c r="E1704" s="57" t="str">
        <f t="shared" si="479"/>
        <v>161.778381594216-1.32741369767833i</v>
      </c>
      <c r="F1704" s="57" t="str">
        <f t="shared" si="480"/>
        <v>3.83983326311275-122.383706072659i</v>
      </c>
      <c r="G1704" s="57" t="str">
        <f t="shared" si="481"/>
        <v>0.999998287239217-0.00130872374844455i</v>
      </c>
      <c r="H1704" s="57" t="str">
        <f t="shared" si="482"/>
        <v>165.609977041548+38.8576207905533i</v>
      </c>
      <c r="I1704" s="57" t="str">
        <f t="shared" si="483"/>
        <v>15.209517337244-56.7558488675529i</v>
      </c>
      <c r="K1704" s="57" t="str">
        <f t="shared" si="484"/>
        <v>0.0686784609716408-0.0165913958451484i</v>
      </c>
      <c r="L1704" s="57" t="str">
        <f t="shared" si="485"/>
        <v>0.000125-0.925016157142148i</v>
      </c>
      <c r="M1704" s="57" t="str">
        <f t="shared" si="486"/>
        <v>0.0015-0.445919642926276i</v>
      </c>
      <c r="N1704" s="57">
        <f t="shared" si="487"/>
        <v>79.750323268383625</v>
      </c>
      <c r="O1704" s="57">
        <f t="shared" si="488"/>
        <v>50.531221243136287</v>
      </c>
      <c r="P1704" s="371">
        <f t="shared" si="489"/>
        <v>50.531221243136287</v>
      </c>
      <c r="Q1704" s="371">
        <f t="shared" si="490"/>
        <v>-100.24967673161638</v>
      </c>
      <c r="R1704" s="12">
        <f t="shared" si="491"/>
        <v>79.750323268383625</v>
      </c>
      <c r="S1704" s="57">
        <f t="shared" si="492"/>
        <v>0.54242242306772814</v>
      </c>
      <c r="T1704" s="12">
        <f t="shared" si="475"/>
        <v>50.531221243136287</v>
      </c>
    </row>
    <row r="1705" spans="1:20" x14ac:dyDescent="0.25">
      <c r="A1705" s="57">
        <f t="shared" si="476"/>
        <v>3421.0915331797337</v>
      </c>
      <c r="B1705" s="12">
        <f t="shared" si="493"/>
        <v>544.48362827538551</v>
      </c>
      <c r="C1705" s="57" t="str">
        <f t="shared" si="477"/>
        <v>-59.7878375381331-329.441960230912i</v>
      </c>
      <c r="D1705" s="57" t="str">
        <f t="shared" si="478"/>
        <v>3.89998858876279-58.4675447980499i</v>
      </c>
      <c r="E1705" s="57" t="str">
        <f t="shared" si="479"/>
        <v>161.773494579586-1.33105061003794i</v>
      </c>
      <c r="F1705" s="57" t="str">
        <f t="shared" si="480"/>
        <v>3.83983321303473-121.920446640127i</v>
      </c>
      <c r="G1705" s="57" t="str">
        <f t="shared" si="481"/>
        <v>0.999998274197525-0.00131369688155578i</v>
      </c>
      <c r="H1705" s="57" t="str">
        <f t="shared" si="482"/>
        <v>165.614633045471+39.0057137795065i</v>
      </c>
      <c r="I1705" s="57" t="str">
        <f t="shared" si="483"/>
        <v>15.2097212251687-56.5394146794586i</v>
      </c>
      <c r="K1705" s="57" t="str">
        <f t="shared" si="484"/>
        <v>0.0686493768571336-0.0166473184692407i</v>
      </c>
      <c r="L1705" s="57" t="str">
        <f t="shared" si="485"/>
        <v>0.000125-0.921514402412983i</v>
      </c>
      <c r="M1705" s="57" t="str">
        <f t="shared" si="486"/>
        <v>0.0015-0.444231562986928i</v>
      </c>
      <c r="N1705" s="57">
        <f t="shared" si="487"/>
        <v>79.713791348824842</v>
      </c>
      <c r="O1705" s="57">
        <f t="shared" si="488"/>
        <v>50.496311452539175</v>
      </c>
      <c r="P1705" s="371">
        <f t="shared" si="489"/>
        <v>50.496311452539175</v>
      </c>
      <c r="Q1705" s="371">
        <f t="shared" si="490"/>
        <v>-100.28620865117516</v>
      </c>
      <c r="R1705" s="12">
        <f t="shared" si="491"/>
        <v>79.713791348824842</v>
      </c>
      <c r="S1705" s="57">
        <f t="shared" si="492"/>
        <v>0.54448362827538554</v>
      </c>
      <c r="T1705" s="12">
        <f t="shared" si="475"/>
        <v>50.496311452539175</v>
      </c>
    </row>
    <row r="1706" spans="1:20" x14ac:dyDescent="0.25">
      <c r="A1706" s="57">
        <f t="shared" si="476"/>
        <v>3434.091681005817</v>
      </c>
      <c r="B1706" s="12">
        <f t="shared" si="493"/>
        <v>546.55266606283203</v>
      </c>
      <c r="C1706" s="57" t="str">
        <f t="shared" si="477"/>
        <v>-59.7577719554743-328.081867581708i</v>
      </c>
      <c r="D1706" s="57" t="str">
        <f t="shared" si="478"/>
        <v>3.89998850187287-58.2462598073909i</v>
      </c>
      <c r="E1706" s="57" t="str">
        <f t="shared" si="479"/>
        <v>161.768575717737-1.33468666595294i</v>
      </c>
      <c r="F1706" s="57" t="str">
        <f t="shared" si="480"/>
        <v>3.83983316257542-121.45894107415i</v>
      </c>
      <c r="G1706" s="57" t="str">
        <f t="shared" si="481"/>
        <v>0.999998261056528-0.00131868891237677i</v>
      </c>
      <c r="H1706" s="57" t="str">
        <f t="shared" si="482"/>
        <v>165.619324676438+39.1543744977711i</v>
      </c>
      <c r="I1706" s="57" t="str">
        <f t="shared" si="483"/>
        <v>15.2099266707129-56.3237938189007i</v>
      </c>
      <c r="K1706" s="57" t="str">
        <f t="shared" si="484"/>
        <v>0.0686200964425558-0.0167033782555357i</v>
      </c>
      <c r="L1706" s="57" t="str">
        <f t="shared" si="485"/>
        <v>0.000125-0.918025903977862i</v>
      </c>
      <c r="M1706" s="57" t="str">
        <f t="shared" si="486"/>
        <v>0.0015-0.442549873467749i</v>
      </c>
      <c r="N1706" s="57">
        <f t="shared" si="487"/>
        <v>79.677146771927383</v>
      </c>
      <c r="O1706" s="57">
        <f t="shared" si="488"/>
        <v>50.461387762742575</v>
      </c>
      <c r="P1706" s="371">
        <f t="shared" si="489"/>
        <v>50.461387762742575</v>
      </c>
      <c r="Q1706" s="371">
        <f t="shared" si="490"/>
        <v>-100.32285322807262</v>
      </c>
      <c r="R1706" s="12">
        <f t="shared" si="491"/>
        <v>79.677146771927383</v>
      </c>
      <c r="S1706" s="57">
        <f t="shared" si="492"/>
        <v>0.54655266606283204</v>
      </c>
      <c r="T1706" s="12">
        <f t="shared" si="475"/>
        <v>50.461387762742575</v>
      </c>
    </row>
    <row r="1707" spans="1:20" x14ac:dyDescent="0.25">
      <c r="A1707" s="57">
        <f t="shared" si="476"/>
        <v>3447.1412293936392</v>
      </c>
      <c r="B1707" s="12">
        <f t="shared" si="493"/>
        <v>548.6295661938708</v>
      </c>
      <c r="C1707" s="57" t="str">
        <f t="shared" si="477"/>
        <v>-59.7275077533176-326.726608122218i</v>
      </c>
      <c r="D1707" s="57" t="str">
        <f t="shared" si="478"/>
        <v>3.89998841432134-58.0258127087318i</v>
      </c>
      <c r="E1707" s="57" t="str">
        <f t="shared" si="479"/>
        <v>161.763624840035-1.33832171936515i</v>
      </c>
      <c r="F1707" s="57" t="str">
        <f t="shared" si="480"/>
        <v>3.83983311173189-120.999182735816i</v>
      </c>
      <c r="G1707" s="57" t="str">
        <f t="shared" si="481"/>
        <v>0.999998247815471-0.00132369991271659i</v>
      </c>
      <c r="H1707" s="57" t="str">
        <f t="shared" si="482"/>
        <v>165.624052208399+39.3036051598353i</v>
      </c>
      <c r="I1707" s="57" t="str">
        <f t="shared" si="483"/>
        <v>15.2101336858154-56.1089831839762i</v>
      </c>
      <c r="K1707" s="57" t="str">
        <f t="shared" si="484"/>
        <v>0.0685906185847915-0.0167595749733582i</v>
      </c>
      <c r="L1707" s="57" t="str">
        <f t="shared" si="485"/>
        <v>0.000125-0.914550611653584i</v>
      </c>
      <c r="M1707" s="57" t="str">
        <f t="shared" si="486"/>
        <v>0.0015-0.440874550177077i</v>
      </c>
      <c r="N1707" s="57">
        <f t="shared" si="487"/>
        <v>79.640389382044859</v>
      </c>
      <c r="O1707" s="57">
        <f t="shared" si="488"/>
        <v>50.426450083187852</v>
      </c>
      <c r="P1707" s="371">
        <f t="shared" si="489"/>
        <v>50.426450083187852</v>
      </c>
      <c r="Q1707" s="371">
        <f t="shared" si="490"/>
        <v>-100.35961061795514</v>
      </c>
      <c r="R1707" s="12">
        <f t="shared" si="491"/>
        <v>79.640389382044859</v>
      </c>
      <c r="S1707" s="57">
        <f t="shared" si="492"/>
        <v>0.54862956619387082</v>
      </c>
      <c r="T1707" s="12">
        <f t="shared" si="475"/>
        <v>50.426450083187852</v>
      </c>
    </row>
    <row r="1708" spans="1:20" x14ac:dyDescent="0.25">
      <c r="A1708" s="57">
        <f t="shared" si="476"/>
        <v>3460.2403660653354</v>
      </c>
      <c r="B1708" s="12">
        <f t="shared" si="493"/>
        <v>550.71435854540755</v>
      </c>
      <c r="C1708" s="57" t="str">
        <f t="shared" si="477"/>
        <v>-59.6970438363382-325.376163483755i</v>
      </c>
      <c r="D1708" s="57" t="str">
        <f t="shared" si="478"/>
        <v>3.89998832610312-57.8062003308668i</v>
      </c>
      <c r="E1708" s="57" t="str">
        <f t="shared" si="479"/>
        <v>161.758641777509-1.34195562245377i</v>
      </c>
      <c r="F1708" s="57" t="str">
        <f t="shared" si="480"/>
        <v>3.83983306050118-120.541165011347i</v>
      </c>
      <c r="G1708" s="57" t="str">
        <f t="shared" si="481"/>
        <v>0.99999823447359-0.00132872995465712i</v>
      </c>
      <c r="H1708" s="57" t="str">
        <f t="shared" si="482"/>
        <v>165.628815917434+39.4534079892608i</v>
      </c>
      <c r="I1708" s="57" t="str">
        <f t="shared" si="483"/>
        <v>15.2103422825073-55.894979684437i</v>
      </c>
      <c r="K1708" s="57" t="str">
        <f t="shared" si="484"/>
        <v>0.0685609421366941-0.0168159083844593i</v>
      </c>
      <c r="L1708" s="57" t="str">
        <f t="shared" si="485"/>
        <v>0.000125-0.911088475446888i</v>
      </c>
      <c r="M1708" s="57" t="str">
        <f t="shared" si="486"/>
        <v>0.0015-0.43920556901482i</v>
      </c>
      <c r="N1708" s="57">
        <f t="shared" si="487"/>
        <v>79.603519025582685</v>
      </c>
      <c r="O1708" s="57">
        <f t="shared" si="488"/>
        <v>50.391498322836242</v>
      </c>
      <c r="P1708" s="371">
        <f t="shared" si="489"/>
        <v>50.391498322836242</v>
      </c>
      <c r="Q1708" s="371">
        <f t="shared" si="490"/>
        <v>-100.39648097441732</v>
      </c>
      <c r="R1708" s="12">
        <f t="shared" si="491"/>
        <v>79.603519025582685</v>
      </c>
      <c r="S1708" s="57">
        <f t="shared" si="492"/>
        <v>0.55071435854540751</v>
      </c>
      <c r="T1708" s="12">
        <f t="shared" ref="T1708:T1771" si="494">P1708</f>
        <v>50.391498322836242</v>
      </c>
    </row>
    <row r="1709" spans="1:20" x14ac:dyDescent="0.25">
      <c r="A1709" s="57">
        <f t="shared" ref="A1709:A1772" si="495">2*PI()*B1709</f>
        <v>3473.3892794563835</v>
      </c>
      <c r="B1709" s="12">
        <f t="shared" si="493"/>
        <v>552.80707310788011</v>
      </c>
      <c r="C1709" s="57" t="str">
        <f t="shared" ref="C1709:C1772" si="496">IMPRODUCT(D1709,E1709,$C$40,,K1709,$C$41)</f>
        <v>-59.6663791062796-324.030515376851i</v>
      </c>
      <c r="D1709" s="57" t="str">
        <f t="shared" ref="D1709:D1772" si="497">IMDIV(IMPRODUCT($C$37,$C$38,COMPLEX(1,A1709/$C$38)),IMSUM(-1*A1709*A1709/$C$39,COMPLEX(0,1*A1709)))</f>
        <v>3.89998823721321-57.5874195145984i</v>
      </c>
      <c r="E1709" s="57" t="str">
        <f t="shared" ref="E1709:E1772" si="498">IMDIV(IMPRODUCT(IMSUM(F1709,G1709),$C$29,H1709),IMSUM(1,I1709))</f>
        <v>161.753626360877-1.34558822562356i</v>
      </c>
      <c r="F1709" s="57" t="str">
        <f t="shared" ref="F1709:F1772" si="499">IMDIV(IMPRODUCT($C$14,$C$15,COMPLEX(1,A1709/$C$15)),IMSUM(-1*A1709*A1709/$C$16,COMPLEX(0,A1709)))</f>
        <v>3.83983300888041-120.084881312005i</v>
      </c>
      <c r="G1709" s="57" t="str">
        <f t="shared" ref="G1709:G1772" si="500">IMDIV(1,COMPLEX(1,A1709*$C$9*$C$10))</f>
        <v>0.999998221030119-0.00133377911055416i</v>
      </c>
      <c r="H1709" s="57" t="str">
        <f t="shared" ref="H1709:H1772" si="501">IMDIV($C$3,IMSUM(K1709,COMPLEX(0,$C$28*A1709)))</f>
        <v>165.633616081765+39.6037852187228i</v>
      </c>
      <c r="I1709" s="57" t="str">
        <f t="shared" ref="I1709:I1772" si="502">IMPRODUCT(F1709,$C$29,H1709,$C$31)</f>
        <v>15.2105524729127-55.6817802416439i</v>
      </c>
      <c r="K1709" s="57" t="str">
        <f t="shared" ref="K1709:K1772" si="503">IF($C$26&lt;=0,IMDIV(1,IMSUM(IMDIV(1,L1709),1/$C$18)),IMDIV(1,IMSUM(IMDIV(1,L1709),1/$C$18,IMDIV(1,M1709))))</f>
        <v>0.0685310659471124-0.0168723782429422i</v>
      </c>
      <c r="L1709" s="57" t="str">
        <f t="shared" ref="L1709:L1772" si="504">IMSUM($C$21/$C$22,IMDIV(1,COMPLEX(0,$C$20*$C$22*A1709)))</f>
        <v>0.000125-0.907639445553784i</v>
      </c>
      <c r="M1709" s="57" t="str">
        <f t="shared" ref="M1709:M1772" si="505">IMSUM($C$25/$C$26,IMDIV(1,COMPLEX(0,$C$24*$C$26*A1709)))</f>
        <v>0.0015-0.437542905972126i</v>
      </c>
      <c r="N1709" s="57">
        <f t="shared" ref="N1709:N1772" si="506">ABS(R1709)</f>
        <v>79.566535551027584</v>
      </c>
      <c r="O1709" s="57">
        <f t="shared" ref="O1709:O1772" si="507">ABS(P1709)</f>
        <v>50.356532390168994</v>
      </c>
      <c r="P1709" s="371">
        <f t="shared" ref="P1709:P1772" si="508">20*LOG10(IMABS(C1709))</f>
        <v>50.356532390168994</v>
      </c>
      <c r="Q1709" s="371">
        <f t="shared" ref="Q1709:Q1772" si="509">IMARGUMENT(C1709)*180/PI()</f>
        <v>-100.43346444897242</v>
      </c>
      <c r="R1709" s="12">
        <f t="shared" ref="R1709:R1772" si="510">IF(Q1709&lt;0,Q1709+180,Q1709-180)</f>
        <v>79.566535551027584</v>
      </c>
      <c r="S1709" s="57">
        <f t="shared" ref="S1709:S1772" si="511">B1709/1000</f>
        <v>0.55280707310788013</v>
      </c>
      <c r="T1709" s="12">
        <f t="shared" si="494"/>
        <v>50.356532390168994</v>
      </c>
    </row>
    <row r="1710" spans="1:20" x14ac:dyDescent="0.25">
      <c r="A1710" s="57">
        <f t="shared" si="495"/>
        <v>3486.5881587183185</v>
      </c>
      <c r="B1710" s="12">
        <f t="shared" ref="B1710:B1773" si="512">B1709*(1+B$42)</f>
        <v>554.90773998569011</v>
      </c>
      <c r="C1710" s="57" t="str">
        <f t="shared" si="496"/>
        <v>-59.6355124619844-322.689645591035i</v>
      </c>
      <c r="D1710" s="57" t="str">
        <f t="shared" si="497"/>
        <v>3.89998814764646-57.3694671126906i</v>
      </c>
      <c r="E1710" s="57" t="str">
        <f t="shared" si="498"/>
        <v>161.748578420544-1.34921937748883i</v>
      </c>
      <c r="F1710" s="57" t="str">
        <f t="shared" si="499"/>
        <v>3.83983295686659-119.630325073994i</v>
      </c>
      <c r="G1710" s="57" t="str">
        <f t="shared" si="500"/>
        <v>0.999998207484284-0.00133884745303843i</v>
      </c>
      <c r="H1710" s="57" t="str">
        <f t="shared" si="501"/>
        <v>165.638452981774+39.7547390900528i</v>
      </c>
      <c r="I1710" s="57" t="str">
        <f t="shared" si="502"/>
        <v>15.2107642692486-55.4693817885217i</v>
      </c>
      <c r="K1710" s="57" t="str">
        <f t="shared" si="503"/>
        <v>0.0685009888609181-0.0169289842951879i</v>
      </c>
      <c r="L1710" s="57" t="str">
        <f t="shared" si="504"/>
        <v>0.000125-0.904203472358817i</v>
      </c>
      <c r="M1710" s="57" t="str">
        <f t="shared" si="505"/>
        <v>0.0015-0.435886537131029i</v>
      </c>
      <c r="N1710" s="57">
        <f t="shared" si="506"/>
        <v>79.529438808978654</v>
      </c>
      <c r="O1710" s="57">
        <f t="shared" si="507"/>
        <v>50.321552193185831</v>
      </c>
      <c r="P1710" s="371">
        <f t="shared" si="508"/>
        <v>50.321552193185831</v>
      </c>
      <c r="Q1710" s="371">
        <f t="shared" si="509"/>
        <v>-100.47056119102135</v>
      </c>
      <c r="R1710" s="12">
        <f t="shared" si="510"/>
        <v>79.529438808978654</v>
      </c>
      <c r="S1710" s="57">
        <f t="shared" si="511"/>
        <v>0.5549077399856901</v>
      </c>
      <c r="T1710" s="12">
        <f t="shared" si="494"/>
        <v>50.321552193185831</v>
      </c>
    </row>
    <row r="1711" spans="1:20" x14ac:dyDescent="0.25">
      <c r="A1711" s="57">
        <f t="shared" si="495"/>
        <v>3499.8371937214479</v>
      </c>
      <c r="B1711" s="12">
        <f t="shared" si="512"/>
        <v>557.01638939763575</v>
      </c>
      <c r="C1711" s="57" t="str">
        <f t="shared" si="496"/>
        <v>-59.6044427994501-321.35353599466i</v>
      </c>
      <c r="D1711" s="57" t="str">
        <f t="shared" si="497"/>
        <v>3.8999880573977-57.1523399898253i</v>
      </c>
      <c r="E1711" s="57" t="str">
        <f t="shared" si="498"/>
        <v>161.743497786621-1.35284892486235i</v>
      </c>
      <c r="F1711" s="57" t="str">
        <f t="shared" si="499"/>
        <v>3.83983290445669-119.177489758371i</v>
      </c>
      <c r="G1711" s="57" t="str">
        <f t="shared" si="500"/>
        <v>0.999998193835306-0.00134393505501661i</v>
      </c>
      <c r="H1711" s="57" t="str">
        <f t="shared" si="501"/>
        <v>165.643326900021+39.9062718542822i</v>
      </c>
      <c r="I1711" s="57" t="str">
        <f t="shared" si="502"/>
        <v>15.2109776838272-55.2577812695175i</v>
      </c>
      <c r="K1711" s="57" t="str">
        <f t="shared" si="503"/>
        <v>0.0684707097190339-0.0169857262797814i</v>
      </c>
      <c r="L1711" s="57" t="str">
        <f t="shared" si="504"/>
        <v>0.000125-0.900780506434368i</v>
      </c>
      <c r="M1711" s="57" t="str">
        <f t="shared" si="505"/>
        <v>0.0015-0.434236438664105i</v>
      </c>
      <c r="N1711" s="57">
        <f t="shared" si="506"/>
        <v>79.492228652176181</v>
      </c>
      <c r="O1711" s="57">
        <f t="shared" si="507"/>
        <v>50.286557639404691</v>
      </c>
      <c r="P1711" s="371">
        <f t="shared" si="508"/>
        <v>50.286557639404691</v>
      </c>
      <c r="Q1711" s="371">
        <f t="shared" si="509"/>
        <v>-100.50777134782382</v>
      </c>
      <c r="R1711" s="12">
        <f t="shared" si="510"/>
        <v>79.492228652176181</v>
      </c>
      <c r="S1711" s="57">
        <f t="shared" si="511"/>
        <v>0.55701638939763576</v>
      </c>
      <c r="T1711" s="12">
        <f t="shared" si="494"/>
        <v>50.286557639404691</v>
      </c>
    </row>
    <row r="1712" spans="1:20" x14ac:dyDescent="0.25">
      <c r="A1712" s="57">
        <f t="shared" si="495"/>
        <v>3513.1365750575897</v>
      </c>
      <c r="B1712" s="12">
        <f t="shared" si="512"/>
        <v>559.13305167734677</v>
      </c>
      <c r="C1712" s="57" t="str">
        <f t="shared" si="496"/>
        <v>-59.5731690118562-320.022168534682i</v>
      </c>
      <c r="D1712" s="57" t="str">
        <f t="shared" si="497"/>
        <v>3.89998796646176-56.9360350225557i</v>
      </c>
      <c r="E1712" s="57" t="str">
        <f t="shared" si="498"/>
        <v>161.738384288925-1.35647671274014i</v>
      </c>
      <c r="F1712" s="57" t="str">
        <f t="shared" si="499"/>
        <v>3.83983285164774-118.726368850949i</v>
      </c>
      <c r="G1712" s="57" t="str">
        <f t="shared" si="500"/>
        <v>0.999998180082398-0.00134904198967238i</v>
      </c>
      <c r="H1712" s="57" t="str">
        <f t="shared" si="501"/>
        <v>165.648238121264+40.0583857716832i</v>
      </c>
      <c r="I1712" s="57" t="str">
        <f t="shared" si="502"/>
        <v>15.2111927290553-55.0469756405564i</v>
      </c>
      <c r="K1712" s="57" t="str">
        <f t="shared" si="503"/>
        <v>0.0684402273584606-0.0170426039274354i</v>
      </c>
      <c r="L1712" s="57" t="str">
        <f t="shared" si="504"/>
        <v>0.000125-0.897370498539912i</v>
      </c>
      <c r="M1712" s="57" t="str">
        <f t="shared" si="505"/>
        <v>0.0015-0.432592586834135i</v>
      </c>
      <c r="N1712" s="57">
        <f t="shared" si="506"/>
        <v>79.454904935534074</v>
      </c>
      <c r="O1712" s="57">
        <f t="shared" si="507"/>
        <v>50.251548635860146</v>
      </c>
      <c r="P1712" s="371">
        <f t="shared" si="508"/>
        <v>50.251548635860146</v>
      </c>
      <c r="Q1712" s="371">
        <f t="shared" si="509"/>
        <v>-100.54509506446593</v>
      </c>
      <c r="R1712" s="12">
        <f t="shared" si="510"/>
        <v>79.454904935534074</v>
      </c>
      <c r="S1712" s="57">
        <f t="shared" si="511"/>
        <v>0.55913305167734673</v>
      </c>
      <c r="T1712" s="12">
        <f t="shared" si="494"/>
        <v>50.251548635860146</v>
      </c>
    </row>
    <row r="1713" spans="1:20" x14ac:dyDescent="0.25">
      <c r="A1713" s="57">
        <f t="shared" si="495"/>
        <v>3526.4864940428083</v>
      </c>
      <c r="B1713" s="12">
        <f t="shared" si="512"/>
        <v>561.2577572737207</v>
      </c>
      <c r="C1713" s="57" t="str">
        <f t="shared" si="496"/>
        <v>-59.5416899896148-318.695525236483i</v>
      </c>
      <c r="D1713" s="57" t="str">
        <f t="shared" si="497"/>
        <v>3.89998787483337-56.7205490992624i</v>
      </c>
      <c r="E1713" s="57" t="str">
        <f t="shared" si="498"/>
        <v>161.733237756992-1.36010258428736i</v>
      </c>
      <c r="F1713" s="57" t="str">
        <f t="shared" si="499"/>
        <v>3.83983279843664-118.2769558622i</v>
      </c>
      <c r="G1713" s="57" t="str">
        <f t="shared" si="500"/>
        <v>0.99999816622477-0.00135416833046754i</v>
      </c>
      <c r="H1713" s="57" t="str">
        <f t="shared" si="501"/>
        <v>165.653186932469+40.2110831118132i</v>
      </c>
      <c r="I1713" s="57" t="str">
        <f t="shared" si="502"/>
        <v>15.2114094174351-54.8369618689938i</v>
      </c>
      <c r="K1713" s="57" t="str">
        <f t="shared" si="503"/>
        <v>0.0684095406123086-0.0170996169609161i</v>
      </c>
      <c r="L1713" s="57" t="str">
        <f t="shared" si="504"/>
        <v>0.000125-0.893973399621352i</v>
      </c>
      <c r="M1713" s="57" t="str">
        <f t="shared" si="505"/>
        <v>0.0015-0.430954957993758i</v>
      </c>
      <c r="N1713" s="57">
        <f t="shared" si="506"/>
        <v>79.417467516170149</v>
      </c>
      <c r="O1713" s="57">
        <f t="shared" si="507"/>
        <v>50.216525089103065</v>
      </c>
      <c r="P1713" s="371">
        <f t="shared" si="508"/>
        <v>50.216525089103065</v>
      </c>
      <c r="Q1713" s="371">
        <f t="shared" si="509"/>
        <v>-100.58253248382985</v>
      </c>
      <c r="R1713" s="12">
        <f t="shared" si="510"/>
        <v>79.417467516170149</v>
      </c>
      <c r="S1713" s="57">
        <f t="shared" si="511"/>
        <v>0.56125775727372074</v>
      </c>
      <c r="T1713" s="12">
        <f t="shared" si="494"/>
        <v>50.216525089103065</v>
      </c>
    </row>
    <row r="1714" spans="1:20" x14ac:dyDescent="0.25">
      <c r="A1714" s="57">
        <f t="shared" si="495"/>
        <v>3539.8871427201711</v>
      </c>
      <c r="B1714" s="12">
        <f t="shared" si="512"/>
        <v>563.39053675136086</v>
      </c>
      <c r="C1714" s="57" t="str">
        <f t="shared" si="496"/>
        <v>-59.5100046204173-317.373588203681i</v>
      </c>
      <c r="D1714" s="57" t="str">
        <f t="shared" si="497"/>
        <v>3.89998778250732-56.5058791201078i</v>
      </c>
      <c r="E1714" s="57" t="str">
        <f t="shared" si="498"/>
        <v>161.728058020091-1.36372638082611i</v>
      </c>
      <c r="F1714" s="57" t="str">
        <f t="shared" si="499"/>
        <v>3.83983274482042-117.829244327169i</v>
      </c>
      <c r="G1714" s="57" t="str">
        <f t="shared" si="500"/>
        <v>0.999998152261624-0.00135931415114299i</v>
      </c>
      <c r="H1714" s="57" t="str">
        <f t="shared" si="501"/>
        <v>165.658173622835+40.3643661535577i</v>
      </c>
      <c r="I1714" s="57" t="str">
        <f t="shared" si="502"/>
        <v>15.211627761566-54.6277369335774i</v>
      </c>
      <c r="K1714" s="57" t="str">
        <f t="shared" si="503"/>
        <v>0.0683786483098269-0.0171567650949677i</v>
      </c>
      <c r="L1714" s="57" t="str">
        <f t="shared" si="504"/>
        <v>0.000125-0.890589160810272i</v>
      </c>
      <c r="M1714" s="57" t="str">
        <f t="shared" si="505"/>
        <v>0.0015-0.429323528585135i</v>
      </c>
      <c r="N1714" s="57">
        <f t="shared" si="506"/>
        <v>79.379916253436818</v>
      </c>
      <c r="O1714" s="57">
        <f t="shared" si="507"/>
        <v>50.181486905199854</v>
      </c>
      <c r="P1714" s="371">
        <f t="shared" si="508"/>
        <v>50.181486905199854</v>
      </c>
      <c r="Q1714" s="371">
        <f t="shared" si="509"/>
        <v>-100.62008374656318</v>
      </c>
      <c r="R1714" s="12">
        <f t="shared" si="510"/>
        <v>79.379916253436818</v>
      </c>
      <c r="S1714" s="57">
        <f t="shared" si="511"/>
        <v>0.56339053675136086</v>
      </c>
      <c r="T1714" s="12">
        <f t="shared" si="494"/>
        <v>50.181486905199854</v>
      </c>
    </row>
    <row r="1715" spans="1:20" x14ac:dyDescent="0.25">
      <c r="A1715" s="57">
        <f t="shared" si="495"/>
        <v>3553.3387138625076</v>
      </c>
      <c r="B1715" s="12">
        <f t="shared" si="512"/>
        <v>565.53142079101599</v>
      </c>
      <c r="C1715" s="57" t="str">
        <f t="shared" si="496"/>
        <v>-59.4781117892737-316.056339617921i</v>
      </c>
      <c r="D1715" s="57" t="str">
        <f t="shared" si="497"/>
        <v>3.89998768947823-56.2920219969922i</v>
      </c>
      <c r="E1715" s="57" t="str">
        <f t="shared" si="498"/>
        <v>161.722844907225-1.36734794181996i</v>
      </c>
      <c r="F1715" s="57" t="str">
        <f t="shared" si="499"/>
        <v>3.8398326907959-117.383227805374i</v>
      </c>
      <c r="G1715" s="57" t="str">
        <f t="shared" si="500"/>
        <v>0.999998138192158-0.00136447952571979i</v>
      </c>
      <c r="H1715" s="57" t="str">
        <f t="shared" si="501"/>
        <v>165.663198483809+40.5182371851742i</v>
      </c>
      <c r="I1715" s="57" t="str">
        <f t="shared" si="502"/>
        <v>15.2118477741442-54.4192978243999i</v>
      </c>
      <c r="K1715" s="57" t="str">
        <f t="shared" si="503"/>
        <v>0.0683475492764344-0.0172140480362362i</v>
      </c>
      <c r="L1715" s="57" t="str">
        <f t="shared" si="504"/>
        <v>0.000125-0.887217733423263i</v>
      </c>
      <c r="M1715" s="57" t="str">
        <f t="shared" si="505"/>
        <v>0.0015-0.427698275139604i</v>
      </c>
      <c r="N1715" s="57">
        <f t="shared" si="506"/>
        <v>79.342251008953156</v>
      </c>
      <c r="O1715" s="57">
        <f t="shared" si="507"/>
        <v>50.146433989731236</v>
      </c>
      <c r="P1715" s="371">
        <f t="shared" si="508"/>
        <v>50.146433989731236</v>
      </c>
      <c r="Q1715" s="371">
        <f t="shared" si="509"/>
        <v>-100.65774899104684</v>
      </c>
      <c r="R1715" s="12">
        <f t="shared" si="510"/>
        <v>79.342251008953156</v>
      </c>
      <c r="S1715" s="57">
        <f t="shared" si="511"/>
        <v>0.56553142079101604</v>
      </c>
      <c r="T1715" s="12">
        <f t="shared" si="494"/>
        <v>50.146433989731236</v>
      </c>
    </row>
    <row r="1716" spans="1:20" x14ac:dyDescent="0.25">
      <c r="A1716" s="57">
        <f t="shared" si="495"/>
        <v>3566.841400975185</v>
      </c>
      <c r="B1716" s="12">
        <f t="shared" si="512"/>
        <v>567.68044019002184</v>
      </c>
      <c r="C1716" s="57" t="str">
        <f t="shared" si="496"/>
        <v>-59.4460103785603-314.743761738698i</v>
      </c>
      <c r="D1716" s="57" t="str">
        <f t="shared" si="497"/>
        <v>3.8999875957408-56.0789746535091i</v>
      </c>
      <c r="E1716" s="57" t="str">
        <f t="shared" si="498"/>
        <v>161.717598247147-1.37096710486089i</v>
      </c>
      <c r="F1716" s="57" t="str">
        <f t="shared" si="499"/>
        <v>3.83983263636003-116.938899880719i</v>
      </c>
      <c r="G1716" s="57" t="str">
        <f t="shared" si="500"/>
        <v>0.99999812401556-0.00136966452850031i</v>
      </c>
      <c r="H1716" s="57" t="str">
        <f t="shared" si="501"/>
        <v>165.668261809102+40.6726985043352i</v>
      </c>
      <c r="I1716" s="57" t="str">
        <f t="shared" si="502"/>
        <v>15.2120694679642-54.2116415428575i</v>
      </c>
      <c r="K1716" s="57" t="str">
        <f t="shared" si="503"/>
        <v>0.068316242333752-0.0172714654831934i</v>
      </c>
      <c r="L1716" s="57" t="str">
        <f t="shared" si="504"/>
        <v>0.000125-0.883859068961212i</v>
      </c>
      <c r="M1716" s="57" t="str">
        <f t="shared" si="505"/>
        <v>0.0015-0.426079174277351i</v>
      </c>
      <c r="N1716" s="57">
        <f t="shared" si="506"/>
        <v>79.304471646636529</v>
      </c>
      <c r="O1716" s="57">
        <f t="shared" si="507"/>
        <v>50.111366247791835</v>
      </c>
      <c r="P1716" s="371">
        <f t="shared" si="508"/>
        <v>50.111366247791835</v>
      </c>
      <c r="Q1716" s="371">
        <f t="shared" si="509"/>
        <v>-100.69552835336347</v>
      </c>
      <c r="R1716" s="12">
        <f t="shared" si="510"/>
        <v>79.304471646636529</v>
      </c>
      <c r="S1716" s="57">
        <f t="shared" si="511"/>
        <v>0.56768044019002184</v>
      </c>
      <c r="T1716" s="12">
        <f t="shared" si="494"/>
        <v>50.111366247791835</v>
      </c>
    </row>
    <row r="1717" spans="1:20" x14ac:dyDescent="0.25">
      <c r="A1717" s="57">
        <f t="shared" si="495"/>
        <v>3580.395398298891</v>
      </c>
      <c r="B1717" s="12">
        <f t="shared" si="512"/>
        <v>569.83762586274395</v>
      </c>
      <c r="C1717" s="57" t="str">
        <f t="shared" si="496"/>
        <v>-59.4136992680691-313.435836903168i</v>
      </c>
      <c r="D1717" s="57" t="str">
        <f t="shared" si="497"/>
        <v>3.89998750128964-55.8667340249011i</v>
      </c>
      <c r="E1717" s="57" t="str">
        <f t="shared" si="498"/>
        <v>161.712317868368-1.37458370565575i</v>
      </c>
      <c r="F1717" s="57" t="str">
        <f t="shared" si="499"/>
        <v>3.8398325815097-116.496254161397i</v>
      </c>
      <c r="G1717" s="57" t="str">
        <f t="shared" si="500"/>
        <v>0.999998109731016-0.00137486923406919i</v>
      </c>
      <c r="H1717" s="57" t="str">
        <f t="shared" si="501"/>
        <v>165.67336389471+40.8277524181732i</v>
      </c>
      <c r="I1717" s="57" t="str">
        <f t="shared" si="502"/>
        <v>15.2122928559191-54.0047651016057i</v>
      </c>
      <c r="K1717" s="57" t="str">
        <f t="shared" si="503"/>
        <v>0.0682847262996356-0.0173290171260608i</v>
      </c>
      <c r="L1717" s="57" t="str">
        <f t="shared" si="504"/>
        <v>0.000125-0.880513119108599i</v>
      </c>
      <c r="M1717" s="57" t="str">
        <f t="shared" si="505"/>
        <v>0.0015-0.424466202707064i</v>
      </c>
      <c r="N1717" s="57">
        <f t="shared" si="506"/>
        <v>79.266578032734202</v>
      </c>
      <c r="O1717" s="57">
        <f t="shared" si="507"/>
        <v>50.076283583989493</v>
      </c>
      <c r="P1717" s="371">
        <f t="shared" si="508"/>
        <v>50.076283583989493</v>
      </c>
      <c r="Q1717" s="371">
        <f t="shared" si="509"/>
        <v>-100.7334219672658</v>
      </c>
      <c r="R1717" s="12">
        <f t="shared" si="510"/>
        <v>79.266578032734202</v>
      </c>
      <c r="S1717" s="57">
        <f t="shared" si="511"/>
        <v>0.569837625862744</v>
      </c>
      <c r="T1717" s="12">
        <f t="shared" si="494"/>
        <v>50.076283583989493</v>
      </c>
    </row>
    <row r="1718" spans="1:20" x14ac:dyDescent="0.25">
      <c r="A1718" s="57">
        <f t="shared" si="495"/>
        <v>3594.0009008124271</v>
      </c>
      <c r="B1718" s="12">
        <f t="shared" si="512"/>
        <v>572.00300884102239</v>
      </c>
      <c r="C1718" s="57" t="str">
        <f t="shared" si="496"/>
        <v>-59.3811773350565-312.132547525953i</v>
      </c>
      <c r="D1718" s="57" t="str">
        <f t="shared" si="497"/>
        <v>3.89998740611925-55.6552970580151i</v>
      </c>
      <c r="E1718" s="57" t="str">
        <f t="shared" si="498"/>
        <v>161.707003599169-1.37819757801198i</v>
      </c>
      <c r="F1718" s="57" t="str">
        <f t="shared" si="499"/>
        <v>3.83983252624167-116.0552842798i</v>
      </c>
      <c r="G1718" s="57" t="str">
        <f t="shared" si="500"/>
        <v>0.999998095337704-0.00138009371729449i</v>
      </c>
      <c r="H1718" s="57" t="str">
        <f t="shared" si="501"/>
        <v>165.67850503893+40.9834012433252i</v>
      </c>
      <c r="I1718" s="57" t="str">
        <f t="shared" si="502"/>
        <v>15.2125179510017-53.7986655245162i</v>
      </c>
      <c r="K1718" s="57" t="str">
        <f t="shared" si="503"/>
        <v>0.0682529999882099-0.0173867026467334i</v>
      </c>
      <c r="L1718" s="57" t="str">
        <f t="shared" si="504"/>
        <v>0.000125-0.877179835732817i</v>
      </c>
      <c r="M1718" s="57" t="str">
        <f t="shared" si="505"/>
        <v>0.0015-0.422859337225606i</v>
      </c>
      <c r="N1718" s="57">
        <f t="shared" si="506"/>
        <v>79.2285700358551</v>
      </c>
      <c r="O1718" s="57">
        <f t="shared" si="507"/>
        <v>50.041185902444411</v>
      </c>
      <c r="P1718" s="371">
        <f t="shared" si="508"/>
        <v>50.041185902444411</v>
      </c>
      <c r="Q1718" s="371">
        <f t="shared" si="509"/>
        <v>-100.7714299641449</v>
      </c>
      <c r="R1718" s="12">
        <f t="shared" si="510"/>
        <v>79.2285700358551</v>
      </c>
      <c r="S1718" s="57">
        <f t="shared" si="511"/>
        <v>0.5720030088410224</v>
      </c>
      <c r="T1718" s="12">
        <f t="shared" si="494"/>
        <v>50.041185902444411</v>
      </c>
    </row>
    <row r="1719" spans="1:20" x14ac:dyDescent="0.25">
      <c r="A1719" s="57">
        <f t="shared" si="495"/>
        <v>3607.6581042355137</v>
      </c>
      <c r="B1719" s="12">
        <f t="shared" si="512"/>
        <v>574.17662027461824</v>
      </c>
      <c r="C1719" s="57" t="str">
        <f t="shared" si="496"/>
        <v>-59.348443454288-310.833876098962i</v>
      </c>
      <c r="D1719" s="57" t="str">
        <f t="shared" si="497"/>
        <v>3.89998731022423-55.4446607112597i</v>
      </c>
      <c r="E1719" s="57" t="str">
        <f t="shared" si="498"/>
        <v>161.701655267611-1.38180855382377i</v>
      </c>
      <c r="F1719" s="57" t="str">
        <f t="shared" si="499"/>
        <v>3.83983247055284-115.615983892429i</v>
      </c>
      <c r="G1719" s="57" t="str">
        <f t="shared" si="500"/>
        <v>0.999998080834795-0.00138533805332875i</v>
      </c>
      <c r="H1719" s="57" t="str">
        <f t="shared" si="501"/>
        <v>165.683685542377+41.1396473059759i</v>
      </c>
      <c r="I1719" s="57" t="str">
        <f t="shared" si="502"/>
        <v>15.2127447663051-53.5933398466348i</v>
      </c>
      <c r="K1719" s="57" t="str">
        <f t="shared" si="503"/>
        <v>0.0682210622099023-0.0174445217187017i</v>
      </c>
      <c r="L1719" s="57" t="str">
        <f t="shared" si="504"/>
        <v>0.000125-0.873859170883462i</v>
      </c>
      <c r="M1719" s="57" t="str">
        <f t="shared" si="505"/>
        <v>0.0015-0.421258554717679i</v>
      </c>
      <c r="N1719" s="57">
        <f t="shared" si="506"/>
        <v>79.190447527003158</v>
      </c>
      <c r="O1719" s="57">
        <f t="shared" si="507"/>
        <v>50.006073106788676</v>
      </c>
      <c r="P1719" s="371">
        <f t="shared" si="508"/>
        <v>50.006073106788676</v>
      </c>
      <c r="Q1719" s="371">
        <f t="shared" si="509"/>
        <v>-100.80955247299684</v>
      </c>
      <c r="R1719" s="12">
        <f t="shared" si="510"/>
        <v>79.190447527003158</v>
      </c>
      <c r="S1719" s="57">
        <f t="shared" si="511"/>
        <v>0.57417662027461824</v>
      </c>
      <c r="T1719" s="12">
        <f t="shared" si="494"/>
        <v>50.006073106788676</v>
      </c>
    </row>
    <row r="1720" spans="1:20" x14ac:dyDescent="0.25">
      <c r="A1720" s="57">
        <f t="shared" si="495"/>
        <v>3621.367205031609</v>
      </c>
      <c r="B1720" s="12">
        <f t="shared" si="512"/>
        <v>576.35849143166183</v>
      </c>
      <c r="C1720" s="57" t="str">
        <f t="shared" si="496"/>
        <v>-59.3154964980907-309.539805191199i</v>
      </c>
      <c r="D1720" s="57" t="str">
        <f t="shared" si="497"/>
        <v>3.89998721359899-55.2348219545599i</v>
      </c>
      <c r="E1720" s="57" t="str">
        <f t="shared" si="498"/>
        <v>161.696272701545-1.38541646305834i</v>
      </c>
      <c r="F1720" s="57" t="str">
        <f t="shared" si="499"/>
        <v>3.83983241443993-115.1783466798i</v>
      </c>
      <c r="G1720" s="57" t="str">
        <f t="shared" si="500"/>
        <v>0.999998066221455-0.00139060231761001i</v>
      </c>
      <c r="H1720" s="57" t="str">
        <f t="shared" si="501"/>
        <v>165.688905708008+41.2964929419043i</v>
      </c>
      <c r="I1720" s="57" t="str">
        <f t="shared" si="502"/>
        <v>15.2129733150236-53.3887851141392i</v>
      </c>
      <c r="K1720" s="57" t="str">
        <f t="shared" si="503"/>
        <v>0.0681889117714789-0.0175024740069754i</v>
      </c>
      <c r="L1720" s="57" t="str">
        <f t="shared" si="504"/>
        <v>0.000125-0.870551076791647i</v>
      </c>
      <c r="M1720" s="57" t="str">
        <f t="shared" si="505"/>
        <v>0.0015-0.419663832155488i</v>
      </c>
      <c r="N1720" s="57">
        <f t="shared" si="506"/>
        <v>79.152210379609372</v>
      </c>
      <c r="O1720" s="57">
        <f t="shared" si="507"/>
        <v>49.970945100165508</v>
      </c>
      <c r="P1720" s="371">
        <f t="shared" si="508"/>
        <v>49.970945100165508</v>
      </c>
      <c r="Q1720" s="371">
        <f t="shared" si="509"/>
        <v>-100.84778962039063</v>
      </c>
      <c r="R1720" s="12">
        <f t="shared" si="510"/>
        <v>79.152210379609372</v>
      </c>
      <c r="S1720" s="57">
        <f t="shared" si="511"/>
        <v>0.57635849143166185</v>
      </c>
      <c r="T1720" s="12">
        <f t="shared" si="494"/>
        <v>49.970945100165508</v>
      </c>
    </row>
    <row r="1721" spans="1:20" x14ac:dyDescent="0.25">
      <c r="A1721" s="57">
        <f t="shared" si="495"/>
        <v>3635.1284004107292</v>
      </c>
      <c r="B1721" s="12">
        <f t="shared" si="512"/>
        <v>578.54865369910215</v>
      </c>
      <c r="C1721" s="57" t="str">
        <f t="shared" si="496"/>
        <v>-59.2823353364031-308.250317448568i</v>
      </c>
      <c r="D1721" s="57" t="str">
        <f t="shared" si="497"/>
        <v>3.89998711623803-55.0257777693151i</v>
      </c>
      <c r="E1721" s="57" t="str">
        <f t="shared" si="498"/>
        <v>161.690855728618-1.38902113374195i</v>
      </c>
      <c r="F1721" s="57" t="str">
        <f t="shared" si="499"/>
        <v>3.83983235789978-114.742366346355i</v>
      </c>
      <c r="G1721" s="57" t="str">
        <f t="shared" si="500"/>
        <v>0.999998051496843-0.001395886585863i</v>
      </c>
      <c r="H1721" s="57" t="str">
        <f t="shared" si="501"/>
        <v>165.694165841135+41.4539404965277i</v>
      </c>
      <c r="I1721" s="57" t="str">
        <f t="shared" si="502"/>
        <v>15.2132036104535-53.1849983842953i</v>
      </c>
      <c r="K1721" s="57" t="str">
        <f t="shared" si="503"/>
        <v>0.0681565474760804-0.0175605591680058i</v>
      </c>
      <c r="L1721" s="57" t="str">
        <f t="shared" si="504"/>
        <v>0.000125-0.867255505869349i</v>
      </c>
      <c r="M1721" s="57" t="str">
        <f t="shared" si="505"/>
        <v>0.0015-0.418075146598414i</v>
      </c>
      <c r="N1721" s="57">
        <f t="shared" si="506"/>
        <v>79.113858469564477</v>
      </c>
      <c r="O1721" s="57">
        <f t="shared" si="507"/>
        <v>49.935801785228307</v>
      </c>
      <c r="P1721" s="371">
        <f t="shared" si="508"/>
        <v>49.935801785228307</v>
      </c>
      <c r="Q1721" s="371">
        <f t="shared" si="509"/>
        <v>-100.88614153043552</v>
      </c>
      <c r="R1721" s="12">
        <f t="shared" si="510"/>
        <v>79.113858469564477</v>
      </c>
      <c r="S1721" s="57">
        <f t="shared" si="511"/>
        <v>0.57854865369910213</v>
      </c>
      <c r="T1721" s="12">
        <f t="shared" si="494"/>
        <v>49.935801785228307</v>
      </c>
    </row>
    <row r="1722" spans="1:20" x14ac:dyDescent="0.25">
      <c r="A1722" s="57">
        <f t="shared" si="495"/>
        <v>3648.9418883322901</v>
      </c>
      <c r="B1722" s="12">
        <f t="shared" si="512"/>
        <v>580.74713858315874</v>
      </c>
      <c r="C1722" s="57" t="str">
        <f t="shared" si="496"/>
        <v>-59.2489588368295-306.965395593716i</v>
      </c>
      <c r="D1722" s="57" t="str">
        <f t="shared" si="497"/>
        <v>3.89998701813574-54.8175251483542i</v>
      </c>
      <c r="E1722" s="57" t="str">
        <f t="shared" si="498"/>
        <v>161.685404176295-1.39262239194602i</v>
      </c>
      <c r="F1722" s="57" t="str">
        <f t="shared" si="499"/>
        <v>3.83983230092913-114.308036620371i</v>
      </c>
      <c r="G1722" s="57" t="str">
        <f t="shared" si="500"/>
        <v>0.999998036660112-0.00140119093410015i</v>
      </c>
      <c r="H1722" s="57" t="str">
        <f t="shared" si="501"/>
        <v>165.699466249443+41.6119923249475i</v>
      </c>
      <c r="I1722" s="57" t="str">
        <f t="shared" si="502"/>
        <v>15.2134356659937-52.9819767254148i</v>
      </c>
      <c r="K1722" s="57" t="str">
        <f t="shared" si="503"/>
        <v>0.0681239681232604-0.0176187768496083i</v>
      </c>
      <c r="L1722" s="57" t="str">
        <f t="shared" si="504"/>
        <v>0.000125-0.863972410708655i</v>
      </c>
      <c r="M1722" s="57" t="str">
        <f t="shared" si="505"/>
        <v>0.0015-0.416492475192682i</v>
      </c>
      <c r="N1722" s="57">
        <f t="shared" si="506"/>
        <v>79.075391675252462</v>
      </c>
      <c r="O1722" s="57">
        <f t="shared" si="507"/>
        <v>49.900643064140937</v>
      </c>
      <c r="P1722" s="371">
        <f t="shared" si="508"/>
        <v>49.900643064140937</v>
      </c>
      <c r="Q1722" s="371">
        <f t="shared" si="509"/>
        <v>-100.92460832474754</v>
      </c>
      <c r="R1722" s="12">
        <f t="shared" si="510"/>
        <v>79.075391675252462</v>
      </c>
      <c r="S1722" s="57">
        <f t="shared" si="511"/>
        <v>0.58074713858315874</v>
      </c>
      <c r="T1722" s="12">
        <f t="shared" si="494"/>
        <v>49.900643064140937</v>
      </c>
    </row>
    <row r="1723" spans="1:20" x14ac:dyDescent="0.25">
      <c r="A1723" s="57">
        <f t="shared" si="495"/>
        <v>3662.8078675079528</v>
      </c>
      <c r="B1723" s="12">
        <f t="shared" si="512"/>
        <v>582.95397770977479</v>
      </c>
      <c r="C1723" s="57" t="str">
        <f t="shared" si="496"/>
        <v>-59.2153658646909-305.685022425829i</v>
      </c>
      <c r="D1723" s="57" t="str">
        <f t="shared" si="497"/>
        <v>3.89998691928644-54.6100610958934i</v>
      </c>
      <c r="E1723" s="57" t="str">
        <f t="shared" si="498"/>
        <v>161.679917871864-1.39622006177281i</v>
      </c>
      <c r="F1723" s="57" t="str">
        <f t="shared" si="499"/>
        <v>3.83983224352465-113.875351253868i</v>
      </c>
      <c r="G1723" s="57" t="str">
        <f t="shared" si="500"/>
        <v>0.999998021710407-0.00140651543862269i</v>
      </c>
      <c r="H1723" s="57" t="str">
        <f t="shared" si="501"/>
        <v>165.704807243017+41.7706507919955i</v>
      </c>
      <c r="I1723" s="57" t="str">
        <f t="shared" si="502"/>
        <v>15.2136694951466-52.7797172168143i</v>
      </c>
      <c r="K1723" s="57" t="str">
        <f t="shared" si="503"/>
        <v>0.0680911725090217-0.0176771266908843i</v>
      </c>
      <c r="L1723" s="57" t="str">
        <f t="shared" si="504"/>
        <v>0.000125-0.860701744081147i</v>
      </c>
      <c r="M1723" s="57" t="str">
        <f t="shared" si="505"/>
        <v>0.0015-0.414915795171033i</v>
      </c>
      <c r="N1723" s="57">
        <f t="shared" si="506"/>
        <v>79.036809877583707</v>
      </c>
      <c r="O1723" s="57">
        <f t="shared" si="507"/>
        <v>49.865468838576547</v>
      </c>
      <c r="P1723" s="371">
        <f t="shared" si="508"/>
        <v>49.865468838576547</v>
      </c>
      <c r="Q1723" s="371">
        <f t="shared" si="509"/>
        <v>-100.96319012241629</v>
      </c>
      <c r="R1723" s="12">
        <f t="shared" si="510"/>
        <v>79.036809877583707</v>
      </c>
      <c r="S1723" s="57">
        <f t="shared" si="511"/>
        <v>0.58295397770977475</v>
      </c>
      <c r="T1723" s="12">
        <f t="shared" si="494"/>
        <v>49.865468838576547</v>
      </c>
    </row>
    <row r="1724" spans="1:20" x14ac:dyDescent="0.25">
      <c r="A1724" s="57">
        <f t="shared" si="495"/>
        <v>3676.7265374044832</v>
      </c>
      <c r="B1724" s="12">
        <f t="shared" si="512"/>
        <v>585.16920282507192</v>
      </c>
      <c r="C1724" s="57" t="str">
        <f t="shared" si="496"/>
        <v>-59.1815552830781-304.409180820447i</v>
      </c>
      <c r="D1724" s="57" t="str">
        <f t="shared" si="497"/>
        <v>3.89998681968446-54.4033826274927i</v>
      </c>
      <c r="E1724" s="57" t="str">
        <f t="shared" si="498"/>
        <v>161.674396642442-1.39981396534271i</v>
      </c>
      <c r="F1724" s="57" t="str">
        <f t="shared" si="499"/>
        <v>3.83983218568307-113.444304022522i</v>
      </c>
      <c r="G1724" s="57" t="str">
        <f t="shared" si="500"/>
        <v>0.99999800664687-0.00141186017602181i</v>
      </c>
      <c r="H1724" s="57" t="str">
        <f t="shared" si="501"/>
        <v>165.710189134352+41.929918272279i</v>
      </c>
      <c r="I1724" s="57" t="str">
        <f t="shared" si="502"/>
        <v>15.2139051115192-52.5782169487723i</v>
      </c>
      <c r="K1724" s="57" t="str">
        <f t="shared" si="503"/>
        <v>0.0680581594258567-0.017735608322143i</v>
      </c>
      <c r="L1724" s="57" t="str">
        <f t="shared" si="504"/>
        <v>0.000125-0.857443458937185i</v>
      </c>
      <c r="M1724" s="57" t="str">
        <f t="shared" si="505"/>
        <v>0.0015-0.413345083852393i</v>
      </c>
      <c r="N1724" s="57">
        <f t="shared" si="506"/>
        <v>78.998112960028436</v>
      </c>
      <c r="O1724" s="57">
        <f t="shared" si="507"/>
        <v>49.830279009716946</v>
      </c>
      <c r="P1724" s="371">
        <f t="shared" si="508"/>
        <v>49.830279009716946</v>
      </c>
      <c r="Q1724" s="371">
        <f t="shared" si="509"/>
        <v>-101.00188703997156</v>
      </c>
      <c r="R1724" s="12">
        <f t="shared" si="510"/>
        <v>78.998112960028436</v>
      </c>
      <c r="S1724" s="57">
        <f t="shared" si="511"/>
        <v>0.5851692028250719</v>
      </c>
      <c r="T1724" s="12">
        <f t="shared" si="494"/>
        <v>49.830279009716946</v>
      </c>
    </row>
    <row r="1725" spans="1:20" x14ac:dyDescent="0.25">
      <c r="A1725" s="57">
        <f t="shared" si="495"/>
        <v>3690.6980982466207</v>
      </c>
      <c r="B1725" s="12">
        <f t="shared" si="512"/>
        <v>587.39284579580726</v>
      </c>
      <c r="C1725" s="57" t="str">
        <f t="shared" si="496"/>
        <v>-59.1475259529082-303.137853729301i</v>
      </c>
      <c r="D1725" s="57" t="str">
        <f t="shared" si="497"/>
        <v>3.89998671932409-54.1974867700128i</v>
      </c>
      <c r="E1725" s="57" t="str">
        <f t="shared" si="498"/>
        <v>161.668840314999-1.40340392277827i</v>
      </c>
      <c r="F1725" s="57" t="str">
        <f t="shared" si="499"/>
        <v>3.83983212740108-113.014888725575i</v>
      </c>
      <c r="G1725" s="57" t="str">
        <f t="shared" si="500"/>
        <v>0.999997991468633-0.00141722522317967i</v>
      </c>
      <c r="H1725" s="57" t="str">
        <f t="shared" si="501"/>
        <v>165.715612238376+42.0897971502273i</v>
      </c>
      <c r="I1725" s="57" t="str">
        <f t="shared" si="502"/>
        <v>15.2141425288235-52.3774730224878i</v>
      </c>
      <c r="K1725" s="57" t="str">
        <f t="shared" si="503"/>
        <v>0.0680249276627874-0.0177942213648235i</v>
      </c>
      <c r="L1725" s="57" t="str">
        <f t="shared" si="504"/>
        <v>0.000125-0.854197508405242i</v>
      </c>
      <c r="M1725" s="57" t="str">
        <f t="shared" si="505"/>
        <v>0.0015-0.411780318641555i</v>
      </c>
      <c r="N1725" s="57">
        <f t="shared" si="506"/>
        <v>78.959300808650994</v>
      </c>
      <c r="O1725" s="57">
        <f t="shared" si="507"/>
        <v>49.795073478252718</v>
      </c>
      <c r="P1725" s="371">
        <f t="shared" si="508"/>
        <v>49.795073478252718</v>
      </c>
      <c r="Q1725" s="371">
        <f t="shared" si="509"/>
        <v>-101.04069919134901</v>
      </c>
      <c r="R1725" s="12">
        <f t="shared" si="510"/>
        <v>78.959300808650994</v>
      </c>
      <c r="S1725" s="57">
        <f t="shared" si="511"/>
        <v>0.58739284579580731</v>
      </c>
      <c r="T1725" s="12">
        <f t="shared" si="494"/>
        <v>49.795073478252718</v>
      </c>
    </row>
    <row r="1726" spans="1:20" x14ac:dyDescent="0.25">
      <c r="A1726" s="57">
        <f t="shared" si="495"/>
        <v>3704.7227510199577</v>
      </c>
      <c r="B1726" s="12">
        <f t="shared" si="512"/>
        <v>589.62493860983136</v>
      </c>
      <c r="C1726" s="57" t="str">
        <f t="shared" si="496"/>
        <v>-59.1132767329809-301.87102418012i</v>
      </c>
      <c r="D1726" s="57" t="str">
        <f t="shared" si="497"/>
        <v>3.89998661819951-53.9923705615726i</v>
      </c>
      <c r="E1726" s="57" t="str">
        <f t="shared" si="498"/>
        <v>161.663248716359-1.40698975219257i</v>
      </c>
      <c r="F1726" s="57" t="str">
        <f t="shared" si="499"/>
        <v>3.83983206867528-112.587099185742i</v>
      </c>
      <c r="G1726" s="57" t="str">
        <f t="shared" si="500"/>
        <v>0.999997976174822-0.00142261065727057i</v>
      </c>
      <c r="H1726" s="57" t="str">
        <f t="shared" si="501"/>
        <v>165.721076872469+42.250289820138i</v>
      </c>
      <c r="I1726" s="57" t="str">
        <f t="shared" si="502"/>
        <v>15.2143817608772-52.1774825500371i</v>
      </c>
      <c r="K1726" s="57" t="str">
        <f t="shared" si="503"/>
        <v>0.0679914760054061-0.0178529654314158i</v>
      </c>
      <c r="L1726" s="57" t="str">
        <f t="shared" si="504"/>
        <v>0.000125-0.850963845791237i</v>
      </c>
      <c r="M1726" s="57" t="str">
        <f t="shared" si="505"/>
        <v>0.0015-0.410221477028846i</v>
      </c>
      <c r="N1726" s="57">
        <f t="shared" si="506"/>
        <v>78.920373312143397</v>
      </c>
      <c r="O1726" s="57">
        <f t="shared" si="507"/>
        <v>49.759852144382329</v>
      </c>
      <c r="P1726" s="371">
        <f t="shared" si="508"/>
        <v>49.759852144382329</v>
      </c>
      <c r="Q1726" s="371">
        <f t="shared" si="509"/>
        <v>-101.0796266878566</v>
      </c>
      <c r="R1726" s="12">
        <f t="shared" si="510"/>
        <v>78.920373312143397</v>
      </c>
      <c r="S1726" s="57">
        <f t="shared" si="511"/>
        <v>0.58962493860983134</v>
      </c>
      <c r="T1726" s="12">
        <f t="shared" si="494"/>
        <v>49.759852144382329</v>
      </c>
    </row>
    <row r="1727" spans="1:20" x14ac:dyDescent="0.25">
      <c r="A1727" s="57">
        <f t="shared" si="495"/>
        <v>3718.8006974738337</v>
      </c>
      <c r="B1727" s="12">
        <f t="shared" si="512"/>
        <v>591.86551337654873</v>
      </c>
      <c r="C1727" s="57" t="str">
        <f t="shared" si="496"/>
        <v>-59.0788064800349-300.608675276455i</v>
      </c>
      <c r="D1727" s="57" t="str">
        <f t="shared" si="497"/>
        <v>3.89998651630495-53.7880310515068i</v>
      </c>
      <c r="E1727" s="57" t="str">
        <f t="shared" si="498"/>
        <v>161.657621673217-1.41057126967347i</v>
      </c>
      <c r="F1727" s="57" t="str">
        <f t="shared" si="499"/>
        <v>3.83983200950237-112.160929249129i</v>
      </c>
      <c r="G1727" s="57" t="str">
        <f t="shared" si="500"/>
        <v>0.999997960764558-0.00142801655576204i</v>
      </c>
      <c r="H1727" s="57" t="str">
        <f t="shared" si="501"/>
        <v>165.726583356482+42.4113986862256i</v>
      </c>
      <c r="I1727" s="57" t="str">
        <f t="shared" si="502"/>
        <v>15.2146228216057-51.9782426543351i</v>
      </c>
      <c r="K1727" s="57" t="str">
        <f t="shared" si="503"/>
        <v>0.0679578032359171-0.0179118401253826i</v>
      </c>
      <c r="L1727" s="57" t="str">
        <f t="shared" si="504"/>
        <v>0.000125-0.847742424577841i</v>
      </c>
      <c r="M1727" s="57" t="str">
        <f t="shared" si="505"/>
        <v>0.0015-0.408668536589805i</v>
      </c>
      <c r="N1727" s="57">
        <f t="shared" si="506"/>
        <v>78.881330361859781</v>
      </c>
      <c r="O1727" s="57">
        <f t="shared" si="507"/>
        <v>49.724614907811883</v>
      </c>
      <c r="P1727" s="371">
        <f t="shared" si="508"/>
        <v>49.724614907811883</v>
      </c>
      <c r="Q1727" s="371">
        <f t="shared" si="509"/>
        <v>-101.11866963814022</v>
      </c>
      <c r="R1727" s="12">
        <f t="shared" si="510"/>
        <v>78.881330361859781</v>
      </c>
      <c r="S1727" s="57">
        <f t="shared" si="511"/>
        <v>0.59186551337654869</v>
      </c>
      <c r="T1727" s="12">
        <f t="shared" si="494"/>
        <v>49.724614907811883</v>
      </c>
    </row>
    <row r="1728" spans="1:20" x14ac:dyDescent="0.25">
      <c r="A1728" s="57">
        <f t="shared" si="495"/>
        <v>3732.9321401242346</v>
      </c>
      <c r="B1728" s="12">
        <f t="shared" si="512"/>
        <v>594.11460232737966</v>
      </c>
      <c r="C1728" s="57" t="str">
        <f t="shared" si="496"/>
        <v>-59.0441140488036-299.350790197492i</v>
      </c>
      <c r="D1728" s="57" t="str">
        <f t="shared" si="497"/>
        <v>3.89998641363452-53.5844653003226i</v>
      </c>
      <c r="E1728" s="57" t="str">
        <f t="shared" si="498"/>
        <v>161.651959012148-1.41414828927082i</v>
      </c>
      <c r="F1728" s="57" t="str">
        <f t="shared" si="499"/>
        <v>3.83983194987885-111.736372785136i</v>
      </c>
      <c r="G1728" s="57" t="str">
        <f t="shared" si="500"/>
        <v>0.999997945236954-0.00143344299641596i</v>
      </c>
      <c r="H1728" s="57" t="str">
        <f t="shared" si="501"/>
        <v>165.732132012759+42.5731261626659i</v>
      </c>
      <c r="I1728" s="57" t="str">
        <f t="shared" si="502"/>
        <v>15.2148657250411-51.7797504690906i</v>
      </c>
      <c r="K1728" s="57" t="str">
        <f t="shared" si="503"/>
        <v>0.0679239081331791-0.0179708450410794i</v>
      </c>
      <c r="L1728" s="57" t="str">
        <f t="shared" si="504"/>
        <v>0.000125-0.844533198423829i</v>
      </c>
      <c r="M1728" s="57" t="str">
        <f t="shared" si="505"/>
        <v>0.0015-0.407121474984861i</v>
      </c>
      <c r="N1728" s="57">
        <f t="shared" si="506"/>
        <v>78.842171851851177</v>
      </c>
      <c r="O1728" s="57">
        <f t="shared" si="507"/>
        <v>49.68936166775439</v>
      </c>
      <c r="P1728" s="371">
        <f t="shared" si="508"/>
        <v>49.68936166775439</v>
      </c>
      <c r="Q1728" s="371">
        <f t="shared" si="509"/>
        <v>-101.15782814814882</v>
      </c>
      <c r="R1728" s="12">
        <f t="shared" si="510"/>
        <v>78.842171851851177</v>
      </c>
      <c r="S1728" s="57">
        <f t="shared" si="511"/>
        <v>0.59411460232737967</v>
      </c>
      <c r="T1728" s="12">
        <f t="shared" si="494"/>
        <v>49.68936166775439</v>
      </c>
    </row>
    <row r="1729" spans="1:20" x14ac:dyDescent="0.25">
      <c r="A1729" s="57">
        <f t="shared" si="495"/>
        <v>3747.1172822567064</v>
      </c>
      <c r="B1729" s="12">
        <f t="shared" si="512"/>
        <v>596.37223781622367</v>
      </c>
      <c r="C1729" s="57" t="str">
        <f t="shared" si="496"/>
        <v>-59.0091982920791-298.097352197905i</v>
      </c>
      <c r="D1729" s="57" t="str">
        <f t="shared" si="497"/>
        <v>3.89998631018232-53.3816703796584i</v>
      </c>
      <c r="E1729" s="57" t="str">
        <f t="shared" si="498"/>
        <v>161.646260559629-1.41772062298121i</v>
      </c>
      <c r="F1729" s="57" t="str">
        <f t="shared" si="499"/>
        <v>3.83983188980131-111.313423686377i</v>
      </c>
      <c r="G1729" s="57" t="str">
        <f t="shared" si="500"/>
        <v>0.999997929591116-0.00143889005728965i</v>
      </c>
      <c r="H1729" s="57" t="str">
        <f t="shared" si="501"/>
        <v>165.737723166153+42.735474673645i</v>
      </c>
      <c r="I1729" s="57" t="str">
        <f t="shared" si="502"/>
        <v>15.2151104853243-51.5820031387678i</v>
      </c>
      <c r="K1729" s="57" t="str">
        <f t="shared" si="503"/>
        <v>0.0678897894727509-0.0180299797636763i</v>
      </c>
      <c r="L1729" s="57" t="str">
        <f t="shared" si="504"/>
        <v>0.000125-0.841336121163408i</v>
      </c>
      <c r="M1729" s="57" t="str">
        <f t="shared" si="505"/>
        <v>0.0015-0.405580269959018i</v>
      </c>
      <c r="N1729" s="57">
        <f t="shared" si="506"/>
        <v>78.802897678900351</v>
      </c>
      <c r="O1729" s="57">
        <f t="shared" si="507"/>
        <v>49.65409232293041</v>
      </c>
      <c r="P1729" s="371">
        <f t="shared" si="508"/>
        <v>49.65409232293041</v>
      </c>
      <c r="Q1729" s="371">
        <f t="shared" si="509"/>
        <v>-101.19710232109965</v>
      </c>
      <c r="R1729" s="12">
        <f t="shared" si="510"/>
        <v>78.802897678900351</v>
      </c>
      <c r="S1729" s="57">
        <f t="shared" si="511"/>
        <v>0.59637223781622373</v>
      </c>
      <c r="T1729" s="12">
        <f t="shared" si="494"/>
        <v>49.65409232293041</v>
      </c>
    </row>
    <row r="1730" spans="1:20" x14ac:dyDescent="0.25">
      <c r="A1730" s="57">
        <f t="shared" si="495"/>
        <v>3761.3563279292825</v>
      </c>
      <c r="B1730" s="12">
        <f t="shared" si="512"/>
        <v>598.63845231992536</v>
      </c>
      <c r="C1730" s="57" t="str">
        <f t="shared" si="496"/>
        <v>-58.9740580607683-296.848344607635i</v>
      </c>
      <c r="D1730" s="57" t="str">
        <f t="shared" si="497"/>
        <v>3.89998620594239-53.1796433722413i</v>
      </c>
      <c r="E1730" s="57" t="str">
        <f t="shared" si="498"/>
        <v>161.640526142037-1.42128808073623i</v>
      </c>
      <c r="F1730" s="57" t="str">
        <f t="shared" si="499"/>
        <v>3.83983182926635-110.892075868587i</v>
      </c>
      <c r="G1730" s="57" t="str">
        <f t="shared" si="500"/>
        <v>0.999997913826145-0.00144435781673704i</v>
      </c>
      <c r="H1730" s="57" t="str">
        <f t="shared" si="501"/>
        <v>165.743357144051+42.8984466534074i</v>
      </c>
      <c r="I1730" s="57" t="str">
        <f t="shared" si="502"/>
        <v>15.2153571167061-51.3849978185443i</v>
      </c>
      <c r="K1730" s="57" t="str">
        <f t="shared" si="503"/>
        <v>0.067855446026933-0.0180892438690778i</v>
      </c>
      <c r="L1730" s="57" t="str">
        <f t="shared" si="504"/>
        <v>0.000125-0.838151146805547i</v>
      </c>
      <c r="M1730" s="57" t="str">
        <f t="shared" si="505"/>
        <v>0.0015-0.404044899341519i</v>
      </c>
      <c r="N1730" s="57">
        <f t="shared" si="506"/>
        <v>78.763507742556087</v>
      </c>
      <c r="O1730" s="57">
        <f t="shared" si="507"/>
        <v>49.618806771566383</v>
      </c>
      <c r="P1730" s="371">
        <f t="shared" si="508"/>
        <v>49.618806771566383</v>
      </c>
      <c r="Q1730" s="371">
        <f t="shared" si="509"/>
        <v>-101.23649225744391</v>
      </c>
      <c r="R1730" s="12">
        <f t="shared" si="510"/>
        <v>78.763507742556087</v>
      </c>
      <c r="S1730" s="57">
        <f t="shared" si="511"/>
        <v>0.59863845231992541</v>
      </c>
      <c r="T1730" s="12">
        <f t="shared" si="494"/>
        <v>49.618806771566383</v>
      </c>
    </row>
    <row r="1731" spans="1:20" x14ac:dyDescent="0.25">
      <c r="A1731" s="57">
        <f t="shared" si="495"/>
        <v>3775.6494819754139</v>
      </c>
      <c r="B1731" s="12">
        <f t="shared" si="512"/>
        <v>600.91327843874114</v>
      </c>
      <c r="C1731" s="57" t="str">
        <f t="shared" si="496"/>
        <v>-58.9386922039538-295.603750831751i</v>
      </c>
      <c r="D1731" s="57" t="str">
        <f t="shared" si="497"/>
        <v>3.89998610090877-52.9783813718448i</v>
      </c>
      <c r="E1731" s="57" t="str">
        <f t="shared" si="498"/>
        <v>161.634755585671-1.42485047038572i</v>
      </c>
      <c r="F1731" s="57" t="str">
        <f t="shared" si="499"/>
        <v>3.83983176827047-110.472323270536i</v>
      </c>
      <c r="G1731" s="57" t="str">
        <f t="shared" si="500"/>
        <v>0.999997897941133-0.00144984635340977i</v>
      </c>
      <c r="H1731" s="57" t="str">
        <f t="shared" si="501"/>
        <v>165.749034276387+43.0620445463021i</v>
      </c>
      <c r="I1731" s="57" t="str">
        <f t="shared" si="502"/>
        <v>15.2156056335466-51.1887316742688i</v>
      </c>
      <c r="K1731" s="57" t="str">
        <f t="shared" si="503"/>
        <v>0.0678208765648173-0.018148636923844i</v>
      </c>
      <c r="L1731" s="57" t="str">
        <f t="shared" si="504"/>
        <v>0.000125-0.834978229533323i</v>
      </c>
      <c r="M1731" s="57" t="str">
        <f t="shared" si="505"/>
        <v>0.0015-0.402515341045547i</v>
      </c>
      <c r="N1731" s="57">
        <f t="shared" si="506"/>
        <v>78.724001945169704</v>
      </c>
      <c r="O1731" s="57">
        <f t="shared" si="507"/>
        <v>49.58350491139538</v>
      </c>
      <c r="P1731" s="371">
        <f t="shared" si="508"/>
        <v>49.58350491139538</v>
      </c>
      <c r="Q1731" s="371">
        <f t="shared" si="509"/>
        <v>-101.2759980548303</v>
      </c>
      <c r="R1731" s="12">
        <f t="shared" si="510"/>
        <v>78.724001945169704</v>
      </c>
      <c r="S1731" s="57">
        <f t="shared" si="511"/>
        <v>0.60091327843874109</v>
      </c>
      <c r="T1731" s="12">
        <f t="shared" si="494"/>
        <v>49.58350491139538</v>
      </c>
    </row>
    <row r="1732" spans="1:20" x14ac:dyDescent="0.25">
      <c r="A1732" s="57">
        <f t="shared" si="495"/>
        <v>3789.9969500069205</v>
      </c>
      <c r="B1732" s="12">
        <f t="shared" si="512"/>
        <v>603.19674889680834</v>
      </c>
      <c r="C1732" s="57" t="str">
        <f t="shared" si="496"/>
        <v>-58.9030995689625-294.363554350261i</v>
      </c>
      <c r="D1732" s="57" t="str">
        <f t="shared" si="497"/>
        <v>3.89998599507534-52.7778814832473i</v>
      </c>
      <c r="E1732" s="57" t="str">
        <f t="shared" si="498"/>
        <v>161.628948716766-1.4284075976864i</v>
      </c>
      <c r="F1732" s="57" t="str">
        <f t="shared" si="499"/>
        <v>3.83983170681011-110.054159853943i</v>
      </c>
      <c r="G1732" s="57" t="str">
        <f t="shared" si="500"/>
        <v>0.999997881935166-0.0014553557462583i</v>
      </c>
      <c r="H1732" s="57" t="str">
        <f t="shared" si="501"/>
        <v>165.75475489567+43.2262708068343i</v>
      </c>
      <c r="I1732" s="57" t="str">
        <f t="shared" si="502"/>
        <v>15.2158560503181-50.9932018824228i</v>
      </c>
      <c r="K1732" s="57" t="str">
        <f t="shared" si="503"/>
        <v>0.0677860798523305-0.0182081584851108i</v>
      </c>
      <c r="L1732" s="57" t="str">
        <f t="shared" si="504"/>
        <v>0.000125-0.831817323703246i</v>
      </c>
      <c r="M1732" s="57" t="str">
        <f t="shared" si="505"/>
        <v>0.0015-0.400991573067889i</v>
      </c>
      <c r="N1732" s="57">
        <f t="shared" si="506"/>
        <v>78.684380191929023</v>
      </c>
      <c r="O1732" s="57">
        <f t="shared" si="507"/>
        <v>49.548186639656571</v>
      </c>
      <c r="P1732" s="371">
        <f t="shared" si="508"/>
        <v>49.548186639656571</v>
      </c>
      <c r="Q1732" s="371">
        <f t="shared" si="509"/>
        <v>-101.31561980807098</v>
      </c>
      <c r="R1732" s="12">
        <f t="shared" si="510"/>
        <v>78.684380191929023</v>
      </c>
      <c r="S1732" s="57">
        <f t="shared" si="511"/>
        <v>0.6031967488968083</v>
      </c>
      <c r="T1732" s="12">
        <f t="shared" si="494"/>
        <v>49.548186639656571</v>
      </c>
    </row>
    <row r="1733" spans="1:20" x14ac:dyDescent="0.25">
      <c r="A1733" s="57">
        <f t="shared" si="495"/>
        <v>3804.3989384169467</v>
      </c>
      <c r="B1733" s="12">
        <f t="shared" si="512"/>
        <v>605.4888965426162</v>
      </c>
      <c r="C1733" s="57" t="str">
        <f t="shared" si="496"/>
        <v>-58.8672790014196-293.127738717941i</v>
      </c>
      <c r="D1733" s="57" t="str">
        <f t="shared" si="497"/>
        <v>3.89998588843606-52.5781408221908i</v>
      </c>
      <c r="E1733" s="57" t="str">
        <f t="shared" si="498"/>
        <v>161.623105361502-1.4319592662865i</v>
      </c>
      <c r="F1733" s="57" t="str">
        <f t="shared" si="499"/>
        <v>3.83983164488177-109.637579603385i</v>
      </c>
      <c r="G1733" s="57" t="str">
        <f t="shared" si="500"/>
        <v>0.999997865807323-0.00146088607453309i</v>
      </c>
      <c r="H1733" s="57" t="str">
        <f t="shared" si="501"/>
        <v>165.760519337+43.3911278997092i</v>
      </c>
      <c r="I1733" s="57" t="str">
        <f t="shared" si="502"/>
        <v>15.2161083816036-50.7984056300772i</v>
      </c>
      <c r="K1733" s="57" t="str">
        <f t="shared" si="503"/>
        <v>0.0677510546522837-0.018267808100509i</v>
      </c>
      <c r="L1733" s="57" t="str">
        <f t="shared" si="504"/>
        <v>0.000125-0.828668383844637i</v>
      </c>
      <c r="M1733" s="57" t="str">
        <f t="shared" si="505"/>
        <v>0.0015-0.399473573488632i</v>
      </c>
      <c r="N1733" s="57">
        <f t="shared" si="506"/>
        <v>78.644642390895882</v>
      </c>
      <c r="O1733" s="57">
        <f t="shared" si="507"/>
        <v>49.512851853094958</v>
      </c>
      <c r="P1733" s="371">
        <f t="shared" si="508"/>
        <v>49.512851853094958</v>
      </c>
      <c r="Q1733" s="371">
        <f t="shared" si="509"/>
        <v>-101.35535760910412</v>
      </c>
      <c r="R1733" s="12">
        <f t="shared" si="510"/>
        <v>78.644642390895882</v>
      </c>
      <c r="S1733" s="57">
        <f t="shared" si="511"/>
        <v>0.60548889654261617</v>
      </c>
      <c r="T1733" s="12">
        <f t="shared" si="494"/>
        <v>49.512851853094958</v>
      </c>
    </row>
    <row r="1734" spans="1:20" x14ac:dyDescent="0.25">
      <c r="A1734" s="57">
        <f t="shared" si="495"/>
        <v>3818.8556543829309</v>
      </c>
      <c r="B1734" s="12">
        <f t="shared" si="512"/>
        <v>607.78975434947813</v>
      </c>
      <c r="C1734" s="57" t="str">
        <f t="shared" si="496"/>
        <v>-58.8312293453199-291.896287564156i</v>
      </c>
      <c r="D1734" s="57" t="str">
        <f t="shared" si="497"/>
        <v>3.89998578098479-52.3791565153388i</v>
      </c>
      <c r="E1734" s="57" t="str">
        <f t="shared" si="498"/>
        <v>161.617225346016-1.435505277712i</v>
      </c>
      <c r="F1734" s="57" t="str">
        <f t="shared" si="499"/>
        <v>3.83983158248188-109.222576526217i</v>
      </c>
      <c r="G1734" s="57" t="str">
        <f t="shared" si="500"/>
        <v>0.999997849556675-0.00146643741778571i</v>
      </c>
      <c r="H1734" s="57" t="str">
        <f t="shared" si="501"/>
        <v>165.766327938088+43.5566182998853i</v>
      </c>
      <c r="I1734" s="57" t="str">
        <f t="shared" si="502"/>
        <v>15.2163626421-50.6043401148543i</v>
      </c>
      <c r="K1734" s="57" t="str">
        <f t="shared" si="503"/>
        <v>0.0677157997244214-0.018327585308086i</v>
      </c>
      <c r="L1734" s="57" t="str">
        <f t="shared" si="504"/>
        <v>0.000125-0.825531364658933i</v>
      </c>
      <c r="M1734" s="57" t="str">
        <f t="shared" si="505"/>
        <v>0.0015-0.397961320470842i</v>
      </c>
      <c r="N1734" s="57">
        <f t="shared" si="506"/>
        <v>78.604788453040598</v>
      </c>
      <c r="O1734" s="57">
        <f t="shared" si="507"/>
        <v>49.477500447961127</v>
      </c>
      <c r="P1734" s="371">
        <f t="shared" si="508"/>
        <v>49.477500447961127</v>
      </c>
      <c r="Q1734" s="371">
        <f t="shared" si="509"/>
        <v>-101.3952115469594</v>
      </c>
      <c r="R1734" s="12">
        <f t="shared" si="510"/>
        <v>78.604788453040598</v>
      </c>
      <c r="S1734" s="57">
        <f t="shared" si="511"/>
        <v>0.60778975434947813</v>
      </c>
      <c r="T1734" s="12">
        <f t="shared" si="494"/>
        <v>49.477500447961127</v>
      </c>
    </row>
    <row r="1735" spans="1:20" x14ac:dyDescent="0.25">
      <c r="A1735" s="57">
        <f t="shared" si="495"/>
        <v>3833.3673058695858</v>
      </c>
      <c r="B1735" s="12">
        <f t="shared" si="512"/>
        <v>610.09935541600612</v>
      </c>
      <c r="C1735" s="57" t="str">
        <f t="shared" si="496"/>
        <v>-58.794949443092-290.669184592698i</v>
      </c>
      <c r="D1735" s="57" t="str">
        <f t="shared" si="497"/>
        <v>3.89998567271534-52.1809257002349i</v>
      </c>
      <c r="E1735" s="57" t="str">
        <f t="shared" si="498"/>
        <v>161.611308496423-1.43904543135331i</v>
      </c>
      <c r="F1735" s="57" t="str">
        <f t="shared" si="499"/>
        <v>3.83983151960688-108.809144652479i</v>
      </c>
      <c r="G1735" s="57" t="str">
        <f t="shared" si="500"/>
        <v>0.999997833182289-0.00147200985586998i</v>
      </c>
      <c r="H1735" s="57" t="str">
        <f t="shared" si="501"/>
        <v>165.77218103928+43.7227444926216i</v>
      </c>
      <c r="I1735" s="57" t="str">
        <f t="shared" si="502"/>
        <v>15.2166188466174-50.4110025448856i</v>
      </c>
      <c r="K1735" s="57" t="str">
        <f t="shared" si="503"/>
        <v>0.0676803138254702-0.0183874896362244i</v>
      </c>
      <c r="L1735" s="57" t="str">
        <f t="shared" si="504"/>
        <v>0.000125-0.822406221019065i</v>
      </c>
      <c r="M1735" s="57" t="str">
        <f t="shared" si="505"/>
        <v>0.0015-0.396454792260253i</v>
      </c>
      <c r="N1735" s="57">
        <f t="shared" si="506"/>
        <v>78.564818292278844</v>
      </c>
      <c r="O1735" s="57">
        <f t="shared" si="507"/>
        <v>49.442132320011389</v>
      </c>
      <c r="P1735" s="371">
        <f t="shared" si="508"/>
        <v>49.442132320011389</v>
      </c>
      <c r="Q1735" s="371">
        <f t="shared" si="509"/>
        <v>-101.43518170772116</v>
      </c>
      <c r="R1735" s="12">
        <f t="shared" si="510"/>
        <v>78.564818292278844</v>
      </c>
      <c r="S1735" s="57">
        <f t="shared" si="511"/>
        <v>0.61009935541600613</v>
      </c>
      <c r="T1735" s="12">
        <f t="shared" si="494"/>
        <v>49.442132320011389</v>
      </c>
    </row>
    <row r="1736" spans="1:20" x14ac:dyDescent="0.25">
      <c r="A1736" s="57">
        <f t="shared" si="495"/>
        <v>3847.9341016318908</v>
      </c>
      <c r="B1736" s="12">
        <f t="shared" si="512"/>
        <v>612.41773296658698</v>
      </c>
      <c r="C1736" s="57" t="str">
        <f t="shared" si="496"/>
        <v>-58.7584381356623-289.446413581611i</v>
      </c>
      <c r="D1736" s="57" t="str">
        <f t="shared" si="497"/>
        <v>3.89998556362152-51.9834455252626i</v>
      </c>
      <c r="E1736" s="57" t="str">
        <f t="shared" si="498"/>
        <v>161.605354638824-1.44257952445077i</v>
      </c>
      <c r="F1736" s="57" t="str">
        <f t="shared" si="499"/>
        <v>3.8398314562531-108.397278034816i</v>
      </c>
      <c r="G1736" s="57" t="str">
        <f t="shared" si="500"/>
        <v>0.999997816683222-0.00147760346894316i</v>
      </c>
      <c r="H1736" s="57" t="str">
        <f t="shared" si="501"/>
        <v>165.778078983578+43.8895089735265i</v>
      </c>
      <c r="I1736" s="57" t="str">
        <f t="shared" si="502"/>
        <v>15.2168770100805-50.2183901387737i</v>
      </c>
      <c r="K1736" s="57" t="str">
        <f t="shared" si="503"/>
        <v>0.0676445957091899-0.0184475206035616i</v>
      </c>
      <c r="L1736" s="57" t="str">
        <f t="shared" si="504"/>
        <v>0.000125-0.819292907968779i</v>
      </c>
      <c r="M1736" s="57" t="str">
        <f t="shared" si="505"/>
        <v>0.0015-0.394953967184951i</v>
      </c>
      <c r="N1736" s="57">
        <f t="shared" si="506"/>
        <v>78.524731825508539</v>
      </c>
      <c r="O1736" s="57">
        <f t="shared" si="507"/>
        <v>49.406747364507524</v>
      </c>
      <c r="P1736" s="371">
        <f t="shared" si="508"/>
        <v>49.406747364507524</v>
      </c>
      <c r="Q1736" s="371">
        <f t="shared" si="509"/>
        <v>-101.47526817449146</v>
      </c>
      <c r="R1736" s="12">
        <f t="shared" si="510"/>
        <v>78.524731825508539</v>
      </c>
      <c r="S1736" s="57">
        <f t="shared" si="511"/>
        <v>0.61241773296658697</v>
      </c>
      <c r="T1736" s="12">
        <f t="shared" si="494"/>
        <v>49.406747364507524</v>
      </c>
    </row>
    <row r="1737" spans="1:20" x14ac:dyDescent="0.25">
      <c r="A1737" s="57">
        <f t="shared" si="495"/>
        <v>3862.5562512180923</v>
      </c>
      <c r="B1737" s="12">
        <f t="shared" si="512"/>
        <v>614.74492035186006</v>
      </c>
      <c r="C1737" s="57" t="str">
        <f t="shared" si="496"/>
        <v>-58.7216942625277-288.22795838302i</v>
      </c>
      <c r="D1737" s="57" t="str">
        <f t="shared" si="497"/>
        <v>3.89998545369699-51.7867131496031i</v>
      </c>
      <c r="E1737" s="57" t="str">
        <f t="shared" si="498"/>
        <v>161.599363599321-1.44610735208125i</v>
      </c>
      <c r="F1737" s="57" t="str">
        <f t="shared" si="499"/>
        <v>3.83983139241692-107.986970748387i</v>
      </c>
      <c r="G1737" s="57" t="str">
        <f t="shared" si="500"/>
        <v>0.999997800058524-0.00148321833746703i</v>
      </c>
      <c r="H1737" s="57" t="str">
        <f t="shared" si="501"/>
        <v>165.784022116655+44.0569142486096i</v>
      </c>
      <c r="I1737" s="57" t="str">
        <f t="shared" si="502"/>
        <v>15.2171371475298-50.0265001255488i</v>
      </c>
      <c r="K1737" s="57" t="str">
        <f t="shared" si="503"/>
        <v>0.0676086441264274-0.0185076777189106i</v>
      </c>
      <c r="L1737" s="57" t="str">
        <f t="shared" si="504"/>
        <v>0.000125-0.816191380722037i</v>
      </c>
      <c r="M1737" s="57" t="str">
        <f t="shared" si="505"/>
        <v>0.0015-0.393458823655062i</v>
      </c>
      <c r="N1737" s="57">
        <f t="shared" si="506"/>
        <v>78.484528972645492</v>
      </c>
      <c r="O1737" s="57">
        <f t="shared" si="507"/>
        <v>49.371345476216831</v>
      </c>
      <c r="P1737" s="371">
        <f t="shared" si="508"/>
        <v>49.371345476216831</v>
      </c>
      <c r="Q1737" s="371">
        <f t="shared" si="509"/>
        <v>-101.51547102735451</v>
      </c>
      <c r="R1737" s="12">
        <f t="shared" si="510"/>
        <v>78.484528972645492</v>
      </c>
      <c r="S1737" s="57">
        <f t="shared" si="511"/>
        <v>0.61474492035186001</v>
      </c>
      <c r="T1737" s="12">
        <f t="shared" si="494"/>
        <v>49.371345476216831</v>
      </c>
    </row>
    <row r="1738" spans="1:20" x14ac:dyDescent="0.25">
      <c r="A1738" s="57">
        <f t="shared" si="495"/>
        <v>3877.2339649727205</v>
      </c>
      <c r="B1738" s="12">
        <f t="shared" si="512"/>
        <v>617.0809510491971</v>
      </c>
      <c r="C1738" s="57" t="str">
        <f t="shared" si="496"/>
        <v>-58.6847166618185-287.013802922963i</v>
      </c>
      <c r="D1738" s="57" t="str">
        <f t="shared" si="497"/>
        <v>3.89998534293545-51.5907257431949i</v>
      </c>
      <c r="E1738" s="57" t="str">
        <f t="shared" si="498"/>
        <v>161.593335204035-1.44962870714427i</v>
      </c>
      <c r="F1738" s="57" t="str">
        <f t="shared" si="499"/>
        <v>3.83983132809467-107.578216890785i</v>
      </c>
      <c r="G1738" s="57" t="str">
        <f t="shared" si="500"/>
        <v>0.999997783307238-0.00148885454220912i</v>
      </c>
      <c r="H1738" s="57" t="str">
        <f t="shared" si="501"/>
        <v>165.790010786887+44.2249628343293i</v>
      </c>
      <c r="I1738" s="57" t="str">
        <f t="shared" si="502"/>
        <v>15.2173992741219-49.8353297446334i</v>
      </c>
      <c r="K1738" s="57" t="str">
        <f t="shared" si="503"/>
        <v>0.0675724578251662-0.0185679604811776i</v>
      </c>
      <c r="L1738" s="57" t="str">
        <f t="shared" si="504"/>
        <v>0.000125-0.81310159466232i</v>
      </c>
      <c r="M1738" s="57" t="str">
        <f t="shared" si="505"/>
        <v>0.0015-0.391969340162444i</v>
      </c>
      <c r="N1738" s="57">
        <f t="shared" si="506"/>
        <v>78.444209656661641</v>
      </c>
      <c r="O1738" s="57">
        <f t="shared" si="507"/>
        <v>49.335926549412065</v>
      </c>
      <c r="P1738" s="371">
        <f t="shared" si="508"/>
        <v>49.335926549412065</v>
      </c>
      <c r="Q1738" s="371">
        <f t="shared" si="509"/>
        <v>-101.55579034333836</v>
      </c>
      <c r="R1738" s="12">
        <f t="shared" si="510"/>
        <v>78.444209656661641</v>
      </c>
      <c r="S1738" s="57">
        <f t="shared" si="511"/>
        <v>0.61708095104919714</v>
      </c>
      <c r="T1738" s="12">
        <f t="shared" si="494"/>
        <v>49.335926549412065</v>
      </c>
    </row>
    <row r="1739" spans="1:20" x14ac:dyDescent="0.25">
      <c r="A1739" s="57">
        <f t="shared" si="495"/>
        <v>3891.9674540396172</v>
      </c>
      <c r="B1739" s="12">
        <f t="shared" si="512"/>
        <v>619.42585866318404</v>
      </c>
      <c r="C1739" s="57" t="str">
        <f t="shared" si="496"/>
        <v>-58.6475041703744-285.803931201218i</v>
      </c>
      <c r="D1739" s="57" t="str">
        <f t="shared" si="497"/>
        <v>3.89998523133054-51.3954804866936i</v>
      </c>
      <c r="E1739" s="57" t="str">
        <f t="shared" si="498"/>
        <v>161.587269279113-1.45314338034764i</v>
      </c>
      <c r="F1739" s="57" t="str">
        <f t="shared" si="499"/>
        <v>3.83983126328261-107.171010581948i</v>
      </c>
      <c r="G1739" s="57" t="str">
        <f t="shared" si="500"/>
        <v>0.999997766428402-0.00149451216424383i</v>
      </c>
      <c r="H1739" s="57" t="str">
        <f t="shared" si="501"/>
        <v>165.796045345363+44.3936572576466i</v>
      </c>
      <c r="I1739" s="57" t="str">
        <f t="shared" si="502"/>
        <v>15.2176634051312-49.6448762457982i</v>
      </c>
      <c r="K1739" s="57" t="str">
        <f t="shared" si="503"/>
        <v>0.0675360355505839-0.0186283683792835i</v>
      </c>
      <c r="L1739" s="57" t="str">
        <f t="shared" si="504"/>
        <v>0.000125-0.810023505342019i</v>
      </c>
      <c r="M1739" s="57" t="str">
        <f t="shared" si="505"/>
        <v>0.0015-0.390485495280379i</v>
      </c>
      <c r="N1739" s="57">
        <f t="shared" si="506"/>
        <v>78.403773803620908</v>
      </c>
      <c r="O1739" s="57">
        <f t="shared" si="507"/>
        <v>49.300490477871357</v>
      </c>
      <c r="P1739" s="371">
        <f t="shared" si="508"/>
        <v>49.300490477871357</v>
      </c>
      <c r="Q1739" s="371">
        <f t="shared" si="509"/>
        <v>-101.59622619637909</v>
      </c>
      <c r="R1739" s="12">
        <f t="shared" si="510"/>
        <v>78.403773803620908</v>
      </c>
      <c r="S1739" s="57">
        <f t="shared" si="511"/>
        <v>0.619425858663184</v>
      </c>
      <c r="T1739" s="12">
        <f t="shared" si="494"/>
        <v>49.300490477871357</v>
      </c>
    </row>
    <row r="1740" spans="1:20" x14ac:dyDescent="0.25">
      <c r="A1740" s="57">
        <f t="shared" si="495"/>
        <v>3906.7569303649675</v>
      </c>
      <c r="B1740" s="12">
        <f t="shared" si="512"/>
        <v>621.77967692610412</v>
      </c>
      <c r="C1740" s="57" t="str">
        <f t="shared" si="496"/>
        <v>-58.6100556238116-284.598327291141i</v>
      </c>
      <c r="D1740" s="57" t="str">
        <f t="shared" si="497"/>
        <v>3.89998511887582-51.2009745714305i</v>
      </c>
      <c r="E1740" s="57" t="str">
        <f t="shared" si="498"/>
        <v>161.581165650751-1.45665116019469i</v>
      </c>
      <c r="F1740" s="57" t="str">
        <f t="shared" si="499"/>
        <v>3.8398311979771-106.765345964077i</v>
      </c>
      <c r="G1740" s="57" t="str">
        <f t="shared" si="500"/>
        <v>0.999997749421044-0.00150019128495361i</v>
      </c>
      <c r="H1740" s="57" t="str">
        <f t="shared" si="501"/>
        <v>165.802126145917+44.5630000560714i</v>
      </c>
      <c r="I1740" s="57" t="str">
        <f t="shared" si="502"/>
        <v>15.2179295559499-49.4551368891262i</v>
      </c>
      <c r="K1740" s="57" t="str">
        <f t="shared" si="503"/>
        <v>0.0674993760451053-0.0186889008920812i</v>
      </c>
      <c r="L1740" s="57" t="str">
        <f t="shared" si="504"/>
        <v>0.000125-0.806957068481789i</v>
      </c>
      <c r="M1740" s="57" t="str">
        <f t="shared" si="505"/>
        <v>0.0015-0.389007267663258i</v>
      </c>
      <c r="N1740" s="57">
        <f t="shared" si="506"/>
        <v>78.363221342717623</v>
      </c>
      <c r="O1740" s="57">
        <f t="shared" si="507"/>
        <v>49.265037154878513</v>
      </c>
      <c r="P1740" s="371">
        <f t="shared" si="508"/>
        <v>49.265037154878513</v>
      </c>
      <c r="Q1740" s="371">
        <f t="shared" si="509"/>
        <v>-101.63677865728238</v>
      </c>
      <c r="R1740" s="12">
        <f t="shared" si="510"/>
        <v>78.363221342717623</v>
      </c>
      <c r="S1740" s="57">
        <f t="shared" si="511"/>
        <v>0.62177967692610414</v>
      </c>
      <c r="T1740" s="12">
        <f t="shared" si="494"/>
        <v>49.265037154878513</v>
      </c>
    </row>
    <row r="1741" spans="1:20" x14ac:dyDescent="0.25">
      <c r="A1741" s="57">
        <f t="shared" si="495"/>
        <v>3921.6026067003545</v>
      </c>
      <c r="B1741" s="12">
        <f t="shared" si="512"/>
        <v>624.14243969842335</v>
      </c>
      <c r="C1741" s="57" t="str">
        <f t="shared" si="496"/>
        <v>-58.5723698565965-283.396975339498i</v>
      </c>
      <c r="D1741" s="57" t="str">
        <f t="shared" si="497"/>
        <v>3.89998500556482-51.0072051993728i</v>
      </c>
      <c r="E1741" s="57" t="str">
        <f t="shared" si="498"/>
        <v>161.575024145202-1.46015183296931i</v>
      </c>
      <c r="F1741" s="57" t="str">
        <f t="shared" si="499"/>
        <v>3.8398311321743-106.361217201549i</v>
      </c>
      <c r="G1741" s="57" t="str">
        <f t="shared" si="500"/>
        <v>0.999997732284184-0.00150589198603012i</v>
      </c>
      <c r="H1741" s="57" t="str">
        <f t="shared" si="501"/>
        <v>165.808253545142+44.7329937777178i</v>
      </c>
      <c r="I1741" s="57" t="str">
        <f t="shared" si="502"/>
        <v>15.2181977420894-49.2661089449696i</v>
      </c>
      <c r="K1741" s="57" t="str">
        <f t="shared" si="503"/>
        <v>0.0674624780484598-0.0187495574882761i</v>
      </c>
      <c r="L1741" s="57" t="str">
        <f t="shared" si="504"/>
        <v>0.000125-0.803902239969907i</v>
      </c>
      <c r="M1741" s="57" t="str">
        <f t="shared" si="505"/>
        <v>0.0015-0.387534636046283i</v>
      </c>
      <c r="N1741" s="57">
        <f t="shared" si="506"/>
        <v>78.322552206313944</v>
      </c>
      <c r="O1741" s="57">
        <f t="shared" si="507"/>
        <v>49.229566473223059</v>
      </c>
      <c r="P1741" s="371">
        <f t="shared" si="508"/>
        <v>49.229566473223059</v>
      </c>
      <c r="Q1741" s="371">
        <f t="shared" si="509"/>
        <v>-101.67744779368606</v>
      </c>
      <c r="R1741" s="12">
        <f t="shared" si="510"/>
        <v>78.322552206313944</v>
      </c>
      <c r="S1741" s="57">
        <f t="shared" si="511"/>
        <v>0.62414243969842331</v>
      </c>
      <c r="T1741" s="12">
        <f t="shared" si="494"/>
        <v>49.229566473223059</v>
      </c>
    </row>
    <row r="1742" spans="1:20" x14ac:dyDescent="0.25">
      <c r="A1742" s="57">
        <f t="shared" si="495"/>
        <v>3936.5046966058162</v>
      </c>
      <c r="B1742" s="12">
        <f t="shared" si="512"/>
        <v>626.51418096927739</v>
      </c>
      <c r="C1742" s="57" t="str">
        <f t="shared" si="496"/>
        <v>-58.5344457021195-282.199859566293i</v>
      </c>
      <c r="D1742" s="57" t="str">
        <f t="shared" si="497"/>
        <v>3.89998489139104-50.8141695830827i</v>
      </c>
      <c r="E1742" s="57" t="str">
        <f t="shared" si="498"/>
        <v>161.568844588798-1.46364518272339i</v>
      </c>
      <c r="F1742" s="57" t="str">
        <f t="shared" si="499"/>
        <v>3.83983106587046-105.958618480838i</v>
      </c>
      <c r="G1742" s="57" t="str">
        <f t="shared" si="500"/>
        <v>0.999997715016837-0.0015116143494754i</v>
      </c>
      <c r="H1742" s="57" t="str">
        <f t="shared" si="501"/>
        <v>165.814427902416+44.9036409813533i</v>
      </c>
      <c r="I1742" s="57" t="str">
        <f t="shared" si="502"/>
        <v>15.2184679791818-49.0777896939143i</v>
      </c>
      <c r="K1742" s="57" t="str">
        <f t="shared" si="503"/>
        <v>0.0674253402977377-0.0188103376263444i</v>
      </c>
      <c r="L1742" s="57" t="str">
        <f t="shared" si="504"/>
        <v>0.000125-0.800858975861634i</v>
      </c>
      <c r="M1742" s="57" t="str">
        <f t="shared" si="505"/>
        <v>0.0015-0.386067579245151i</v>
      </c>
      <c r="N1742" s="57">
        <f t="shared" si="506"/>
        <v>78.281766329977373</v>
      </c>
      <c r="O1742" s="57">
        <f t="shared" si="507"/>
        <v>49.194078325200252</v>
      </c>
      <c r="P1742" s="371">
        <f t="shared" si="508"/>
        <v>49.194078325200252</v>
      </c>
      <c r="Q1742" s="371">
        <f t="shared" si="509"/>
        <v>-101.71823367002263</v>
      </c>
      <c r="R1742" s="12">
        <f t="shared" si="510"/>
        <v>78.281766329977373</v>
      </c>
      <c r="S1742" s="57">
        <f t="shared" si="511"/>
        <v>0.62651418096927736</v>
      </c>
      <c r="T1742" s="12">
        <f t="shared" si="494"/>
        <v>49.194078325200252</v>
      </c>
    </row>
    <row r="1743" spans="1:20" x14ac:dyDescent="0.25">
      <c r="A1743" s="57">
        <f t="shared" si="495"/>
        <v>3951.4634144529182</v>
      </c>
      <c r="B1743" s="12">
        <f t="shared" si="512"/>
        <v>628.89493485696062</v>
      </c>
      <c r="C1743" s="57" t="str">
        <f t="shared" si="496"/>
        <v>-58.4962819927707-281.006964264614i</v>
      </c>
      <c r="D1743" s="57" t="str">
        <f t="shared" si="497"/>
        <v>3.89998477634789-50.6218649456782i</v>
      </c>
      <c r="E1743" s="57" t="str">
        <f t="shared" si="498"/>
        <v>161.562626807961-1.46713099126212i</v>
      </c>
      <c r="F1743" s="57" t="str">
        <f t="shared" si="499"/>
        <v>3.83983099906175-105.557544010424i</v>
      </c>
      <c r="G1743" s="57" t="str">
        <f t="shared" si="500"/>
        <v>0.99999769761801-0.00151735845760309i</v>
      </c>
      <c r="H1743" s="57" t="str">
        <f t="shared" si="501"/>
        <v>165.820649579924+45.0749442364506i</v>
      </c>
      <c r="I1743" s="57" t="str">
        <f t="shared" si="502"/>
        <v>15.2187402829795-48.8901764267372i</v>
      </c>
      <c r="K1743" s="57" t="str">
        <f t="shared" si="503"/>
        <v>0.0673879615274497-0.0188712407544528i</v>
      </c>
      <c r="L1743" s="57" t="str">
        <f t="shared" si="504"/>
        <v>0.000125-0.79782723237859i</v>
      </c>
      <c r="M1743" s="57" t="str">
        <f t="shared" si="505"/>
        <v>0.0015-0.384606076155759i</v>
      </c>
      <c r="N1743" s="57">
        <f t="shared" si="506"/>
        <v>78.240863652519266</v>
      </c>
      <c r="O1743" s="57">
        <f t="shared" si="507"/>
        <v>49.158572602611635</v>
      </c>
      <c r="P1743" s="371">
        <f t="shared" si="508"/>
        <v>49.158572602611635</v>
      </c>
      <c r="Q1743" s="371">
        <f t="shared" si="509"/>
        <v>-101.75913634748073</v>
      </c>
      <c r="R1743" s="12">
        <f t="shared" si="510"/>
        <v>78.240863652519266</v>
      </c>
      <c r="S1743" s="57">
        <f t="shared" si="511"/>
        <v>0.62889493485696057</v>
      </c>
      <c r="T1743" s="12">
        <f t="shared" si="494"/>
        <v>49.158572602611635</v>
      </c>
    </row>
    <row r="1744" spans="1:20" x14ac:dyDescent="0.25">
      <c r="A1744" s="57">
        <f t="shared" si="495"/>
        <v>3966.4789754278395</v>
      </c>
      <c r="B1744" s="12">
        <f t="shared" si="512"/>
        <v>631.28473560941711</v>
      </c>
      <c r="C1744" s="57" t="str">
        <f t="shared" si="496"/>
        <v>-58.4578775600122-279.818273800447i</v>
      </c>
      <c r="D1744" s="57" t="str">
        <f t="shared" si="497"/>
        <v>3.89998466042877-50.4302885207925i</v>
      </c>
      <c r="E1744" s="57" t="str">
        <f t="shared" si="498"/>
        <v>161.556370629215-1.47060903813146i</v>
      </c>
      <c r="F1744" s="57" t="str">
        <f t="shared" si="499"/>
        <v>3.83983093174434-105.157988020719i</v>
      </c>
      <c r="G1744" s="57" t="str">
        <f t="shared" si="500"/>
        <v>0.999997680086701-0.00152312439303956i</v>
      </c>
      <c r="H1744" s="57" t="str">
        <f t="shared" si="501"/>
        <v>165.826918942681+45.2469061232405i</v>
      </c>
      <c r="I1744" s="57" t="str">
        <f t="shared" si="502"/>
        <v>15.2190146693579-48.7032664443715i</v>
      </c>
      <c r="K1744" s="57" t="str">
        <f t="shared" si="503"/>
        <v>0.0673503404695856-0.0189322663103767i</v>
      </c>
      <c r="L1744" s="57" t="str">
        <f t="shared" si="504"/>
        <v>0.000125-0.794806965908142i</v>
      </c>
      <c r="M1744" s="57" t="str">
        <f t="shared" si="505"/>
        <v>0.0015-0.383150105753894i</v>
      </c>
      <c r="N1744" s="57">
        <f t="shared" si="506"/>
        <v>78.199844116033006</v>
      </c>
      <c r="O1744" s="57">
        <f t="shared" si="507"/>
        <v>49.12304919676464</v>
      </c>
      <c r="P1744" s="371">
        <f t="shared" si="508"/>
        <v>49.12304919676464</v>
      </c>
      <c r="Q1744" s="371">
        <f t="shared" si="509"/>
        <v>-101.80015588396699</v>
      </c>
      <c r="R1744" s="12">
        <f t="shared" si="510"/>
        <v>78.199844116033006</v>
      </c>
      <c r="S1744" s="57">
        <f t="shared" si="511"/>
        <v>0.63128473560941711</v>
      </c>
      <c r="T1744" s="12">
        <f t="shared" si="494"/>
        <v>49.12304919676464</v>
      </c>
    </row>
    <row r="1745" spans="1:20" x14ac:dyDescent="0.25">
      <c r="A1745" s="57">
        <f t="shared" si="495"/>
        <v>3981.5515955344654</v>
      </c>
      <c r="B1745" s="12">
        <f t="shared" si="512"/>
        <v>633.68361760473294</v>
      </c>
      <c r="C1745" s="57" t="str">
        <f t="shared" si="496"/>
        <v>-58.4192312344607-278.633772612546i</v>
      </c>
      <c r="D1745" s="57" t="str">
        <f t="shared" si="497"/>
        <v>3.89998454362698-50.2394375525343i</v>
      </c>
      <c r="E1745" s="57" t="str">
        <f t="shared" si="498"/>
        <v>161.550075879216-1.47407910060318i</v>
      </c>
      <c r="F1745" s="57" t="str">
        <f t="shared" si="499"/>
        <v>3.83983086391431-104.759944763973i</v>
      </c>
      <c r="G1745" s="57" t="str">
        <f t="shared" si="500"/>
        <v>0.999997662421902-0.00152891223872511i</v>
      </c>
      <c r="H1745" s="57" t="str">
        <f t="shared" si="501"/>
        <v>165.833236358551+45.4195292327633i</v>
      </c>
      <c r="I1745" s="57" t="str">
        <f t="shared" si="502"/>
        <v>15.2192911543143-48.5170570578616i</v>
      </c>
      <c r="K1745" s="57" t="str">
        <f t="shared" si="503"/>
        <v>0.0673124758536761-0.0189934137214198i</v>
      </c>
      <c r="L1745" s="57" t="str">
        <f t="shared" si="504"/>
        <v>0.000125-0.791798133002732i</v>
      </c>
      <c r="M1745" s="57" t="str">
        <f t="shared" si="505"/>
        <v>0.0015-0.381699647094933i</v>
      </c>
      <c r="N1745" s="57">
        <f t="shared" si="506"/>
        <v>78.158707665932809</v>
      </c>
      <c r="O1745" s="57">
        <f t="shared" si="507"/>
        <v>49.08750799847391</v>
      </c>
      <c r="P1745" s="371">
        <f t="shared" si="508"/>
        <v>49.08750799847391</v>
      </c>
      <c r="Q1745" s="371">
        <f t="shared" si="509"/>
        <v>-101.84129233406719</v>
      </c>
      <c r="R1745" s="12">
        <f t="shared" si="510"/>
        <v>78.158707665932809</v>
      </c>
      <c r="S1745" s="57">
        <f t="shared" si="511"/>
        <v>0.63368361760473291</v>
      </c>
      <c r="T1745" s="12">
        <f t="shared" si="494"/>
        <v>49.08750799847391</v>
      </c>
    </row>
    <row r="1746" spans="1:20" x14ac:dyDescent="0.25">
      <c r="A1746" s="57">
        <f t="shared" si="495"/>
        <v>3996.6814915974965</v>
      </c>
      <c r="B1746" s="12">
        <f t="shared" si="512"/>
        <v>636.09161535163094</v>
      </c>
      <c r="C1746" s="57" t="str">
        <f t="shared" si="496"/>
        <v>-58.3803418459583-277.453445212227i</v>
      </c>
      <c r="D1746" s="57" t="str">
        <f t="shared" si="497"/>
        <v>3.89998442593582-50.0493092954484i</v>
      </c>
      <c r="E1746" s="57" t="str">
        <f t="shared" si="498"/>
        <v>161.543742384748-1.47754095366186i</v>
      </c>
      <c r="F1746" s="57" t="str">
        <f t="shared" si="499"/>
        <v>3.83983079556785-104.363408514201i</v>
      </c>
      <c r="G1746" s="57" t="str">
        <f t="shared" si="500"/>
        <v>0.999997644622596-0.00153472207791522i</v>
      </c>
      <c r="H1746" s="57" t="str">
        <f t="shared" si="501"/>
        <v>165.839602198275+45.5928161669223i</v>
      </c>
      <c r="I1746" s="57" t="str">
        <f t="shared" si="502"/>
        <v>15.2195697539706-48.3315455883308i</v>
      </c>
      <c r="K1746" s="57" t="str">
        <f t="shared" si="503"/>
        <v>0.0672743664068533-0.0190546824043326i</v>
      </c>
      <c r="L1746" s="57" t="str">
        <f t="shared" si="504"/>
        <v>0.000125-0.788800690379287i</v>
      </c>
      <c r="M1746" s="57" t="str">
        <f t="shared" si="505"/>
        <v>0.0015-0.380254679313543i</v>
      </c>
      <c r="N1746" s="57">
        <f t="shared" si="506"/>
        <v>78.117454250992409</v>
      </c>
      <c r="O1746" s="57">
        <f t="shared" si="507"/>
        <v>49.051948898060388</v>
      </c>
      <c r="P1746" s="371">
        <f t="shared" si="508"/>
        <v>49.051948898060388</v>
      </c>
      <c r="Q1746" s="371">
        <f t="shared" si="509"/>
        <v>-101.88254574900759</v>
      </c>
      <c r="R1746" s="12">
        <f t="shared" si="510"/>
        <v>78.117454250992409</v>
      </c>
      <c r="S1746" s="57">
        <f t="shared" si="511"/>
        <v>0.63609161535163095</v>
      </c>
      <c r="T1746" s="12">
        <f t="shared" si="494"/>
        <v>49.051948898060388</v>
      </c>
    </row>
    <row r="1747" spans="1:20" x14ac:dyDescent="0.25">
      <c r="A1747" s="57">
        <f t="shared" si="495"/>
        <v>4011.8688812655669</v>
      </c>
      <c r="B1747" s="12">
        <f t="shared" si="512"/>
        <v>638.50876348996712</v>
      </c>
      <c r="C1747" s="57" t="str">
        <f t="shared" si="496"/>
        <v>-58.3412082236624-276.277276183245i</v>
      </c>
      <c r="D1747" s="57" t="str">
        <f t="shared" si="497"/>
        <v>3.89998430734853-49.8599010144759i</v>
      </c>
      <c r="E1747" s="57" t="str">
        <f t="shared" si="498"/>
        <v>161.537369972758-1.48099436999285i</v>
      </c>
      <c r="F1747" s="57" t="str">
        <f t="shared" si="499"/>
        <v>3.83983072670095-103.968373567097i</v>
      </c>
      <c r="G1747" s="57" t="str">
        <f t="shared" si="500"/>
        <v>0.999997626687758-0.00154055399418165i</v>
      </c>
      <c r="H1747" s="57" t="str">
        <f t="shared" si="501"/>
        <v>165.846016835489+45.7667695385362i</v>
      </c>
      <c r="I1747" s="57" t="str">
        <f t="shared" si="502"/>
        <v>15.2198504845738-48.1467293669392i</v>
      </c>
      <c r="K1747" s="57" t="str">
        <f t="shared" si="503"/>
        <v>0.0672360108539155-0.0191160717652318i</v>
      </c>
      <c r="L1747" s="57" t="str">
        <f t="shared" si="504"/>
        <v>0.000125-0.785814594918598i</v>
      </c>
      <c r="M1747" s="57" t="str">
        <f t="shared" si="505"/>
        <v>0.0015-0.378815181623374i</v>
      </c>
      <c r="N1747" s="57">
        <f t="shared" si="506"/>
        <v>78.076083823383698</v>
      </c>
      <c r="O1747" s="57">
        <f t="shared" si="507"/>
        <v>49.016371785352874</v>
      </c>
      <c r="P1747" s="371">
        <f t="shared" si="508"/>
        <v>49.016371785352874</v>
      </c>
      <c r="Q1747" s="371">
        <f t="shared" si="509"/>
        <v>-101.9239161766163</v>
      </c>
      <c r="R1747" s="12">
        <f t="shared" si="510"/>
        <v>78.076083823383698</v>
      </c>
      <c r="S1747" s="57">
        <f t="shared" si="511"/>
        <v>0.6385087634899671</v>
      </c>
      <c r="T1747" s="12">
        <f t="shared" si="494"/>
        <v>49.016371785352874</v>
      </c>
    </row>
    <row r="1748" spans="1:20" x14ac:dyDescent="0.25">
      <c r="A1748" s="57">
        <f t="shared" si="495"/>
        <v>4027.1139830143766</v>
      </c>
      <c r="B1748" s="12">
        <f t="shared" si="512"/>
        <v>640.93509679122906</v>
      </c>
      <c r="C1748" s="57" t="str">
        <f t="shared" si="496"/>
        <v>-58.3018291961125-275.105250181599i</v>
      </c>
      <c r="D1748" s="57" t="str">
        <f t="shared" si="497"/>
        <v>3.89998418785825-49.671209984915i</v>
      </c>
      <c r="E1748" s="57" t="str">
        <f t="shared" si="498"/>
        <v>161.53095847036-1.48443911996565i</v>
      </c>
      <c r="F1748" s="57" t="str">
        <f t="shared" si="499"/>
        <v>3.83983065730965-103.574834239949i</v>
      </c>
      <c r="G1748" s="57" t="str">
        <f t="shared" si="500"/>
        <v>0.999997608616358-0.00154640807141371i</v>
      </c>
      <c r="H1748" s="57" t="str">
        <f t="shared" si="501"/>
        <v>165.852480646754+45.9413919713932i</v>
      </c>
      <c r="I1748" s="57" t="str">
        <f t="shared" si="502"/>
        <v>15.2201333624963-47.9626057348463i</v>
      </c>
      <c r="K1748" s="57" t="str">
        <f t="shared" si="503"/>
        <v>0.0671974079173887-0.0191775811995178i</v>
      </c>
      <c r="L1748" s="57" t="str">
        <f t="shared" si="504"/>
        <v>0.000125-0.782839803664673i</v>
      </c>
      <c r="M1748" s="57" t="str">
        <f t="shared" si="505"/>
        <v>0.0015-0.377381133316769i</v>
      </c>
      <c r="N1748" s="57">
        <f t="shared" si="506"/>
        <v>78.034596338717236</v>
      </c>
      <c r="O1748" s="57">
        <f t="shared" si="507"/>
        <v>48.980776549687434</v>
      </c>
      <c r="P1748" s="371">
        <f t="shared" si="508"/>
        <v>48.980776549687434</v>
      </c>
      <c r="Q1748" s="371">
        <f t="shared" si="509"/>
        <v>-101.96540366128276</v>
      </c>
      <c r="R1748" s="12">
        <f t="shared" si="510"/>
        <v>78.034596338717236</v>
      </c>
      <c r="S1748" s="57">
        <f t="shared" si="511"/>
        <v>0.64093509679122906</v>
      </c>
      <c r="T1748" s="12">
        <f t="shared" si="494"/>
        <v>48.980776549687434</v>
      </c>
    </row>
    <row r="1749" spans="1:20" x14ac:dyDescent="0.25">
      <c r="A1749" s="57">
        <f t="shared" si="495"/>
        <v>4042.4170161498314</v>
      </c>
      <c r="B1749" s="12">
        <f t="shared" si="512"/>
        <v>643.37065015903579</v>
      </c>
      <c r="C1749" s="57" t="str">
        <f t="shared" si="496"/>
        <v>-58.262203591328-273.937351935399i</v>
      </c>
      <c r="D1749" s="57" t="str">
        <f t="shared" si="497"/>
        <v>3.89998406745813-49.4832334923821i</v>
      </c>
      <c r="E1749" s="57" t="str">
        <f t="shared" si="498"/>
        <v>161.52450770486-1.48787497162356i</v>
      </c>
      <c r="F1749" s="57" t="str">
        <f t="shared" si="499"/>
        <v>3.83983058739-103.182784871564i</v>
      </c>
      <c r="G1749" s="57" t="str">
        <f t="shared" si="500"/>
        <v>0.999997590407354-0.00155228439381947i</v>
      </c>
      <c r="H1749" s="57" t="str">
        <f t="shared" si="501"/>
        <v>165.858994011569+46.1166861003044i</v>
      </c>
      <c r="I1749" s="57" t="str">
        <f t="shared" si="502"/>
        <v>15.2204184042382-47.7791720431724i</v>
      </c>
      <c r="K1749" s="57" t="str">
        <f t="shared" si="503"/>
        <v>0.0671585563175953-0.0192392100917959i</v>
      </c>
      <c r="L1749" s="57" t="str">
        <f t="shared" si="504"/>
        <v>0.000125-0.779876273824139i</v>
      </c>
      <c r="M1749" s="57" t="str">
        <f t="shared" si="505"/>
        <v>0.0015-0.375952513764464i</v>
      </c>
      <c r="N1749" s="57">
        <f t="shared" si="506"/>
        <v>77.992991756080016</v>
      </c>
      <c r="O1749" s="57">
        <f t="shared" si="507"/>
        <v>48.945163079908845</v>
      </c>
      <c r="P1749" s="371">
        <f t="shared" si="508"/>
        <v>48.945163079908845</v>
      </c>
      <c r="Q1749" s="371">
        <f t="shared" si="509"/>
        <v>-102.00700824391998</v>
      </c>
      <c r="R1749" s="12">
        <f t="shared" si="510"/>
        <v>77.992991756080016</v>
      </c>
      <c r="S1749" s="57">
        <f t="shared" si="511"/>
        <v>0.64337065015903583</v>
      </c>
      <c r="T1749" s="12">
        <f t="shared" si="494"/>
        <v>48.945163079908845</v>
      </c>
    </row>
    <row r="1750" spans="1:20" x14ac:dyDescent="0.25">
      <c r="A1750" s="57">
        <f t="shared" si="495"/>
        <v>4057.7782008112008</v>
      </c>
      <c r="B1750" s="12">
        <f t="shared" si="512"/>
        <v>645.81545862964015</v>
      </c>
      <c r="C1750" s="57" t="str">
        <f t="shared" si="496"/>
        <v>-58.222330236875-272.773566244677i</v>
      </c>
      <c r="D1750" s="57" t="str">
        <f t="shared" si="497"/>
        <v>3.89998394614125-49.2959688327718i</v>
      </c>
      <c r="E1750" s="57" t="str">
        <f t="shared" si="498"/>
        <v>161.518017503764-1.4913016906681i</v>
      </c>
      <c r="F1750" s="57" t="str">
        <f t="shared" si="499"/>
        <v>3.83983051693795-102.792219822177i</v>
      </c>
      <c r="G1750" s="57" t="str">
        <f t="shared" si="500"/>
        <v>0.999997572059701-0.0015581830459269i</v>
      </c>
      <c r="H1750" s="57" t="str">
        <f t="shared" si="501"/>
        <v>165.865557312406+46.2926545711568i</v>
      </c>
      <c r="I1750" s="57" t="str">
        <f t="shared" si="502"/>
        <v>15.2207056264262-47.5964256529594i</v>
      </c>
      <c r="K1750" s="57" t="str">
        <f t="shared" si="503"/>
        <v>0.0671194547727183-0.0193009578157928i</v>
      </c>
      <c r="L1750" s="57" t="str">
        <f t="shared" si="504"/>
        <v>0.000125-0.776923962765634i</v>
      </c>
      <c r="M1750" s="57" t="str">
        <f t="shared" si="505"/>
        <v>0.0015-0.374529302415286i</v>
      </c>
      <c r="N1750" s="57">
        <f t="shared" si="506"/>
        <v>77.951270038077084</v>
      </c>
      <c r="O1750" s="57">
        <f t="shared" si="507"/>
        <v>48.909531264370152</v>
      </c>
      <c r="P1750" s="371">
        <f t="shared" si="508"/>
        <v>48.909531264370152</v>
      </c>
      <c r="Q1750" s="371">
        <f t="shared" si="509"/>
        <v>-102.04872996192292</v>
      </c>
      <c r="R1750" s="12">
        <f t="shared" si="510"/>
        <v>77.951270038077084</v>
      </c>
      <c r="S1750" s="57">
        <f t="shared" si="511"/>
        <v>0.64581545862964018</v>
      </c>
      <c r="T1750" s="12">
        <f t="shared" si="494"/>
        <v>48.909531264370152</v>
      </c>
    </row>
    <row r="1751" spans="1:20" x14ac:dyDescent="0.25">
      <c r="A1751" s="57">
        <f t="shared" si="495"/>
        <v>4073.1977579742838</v>
      </c>
      <c r="B1751" s="12">
        <f t="shared" si="512"/>
        <v>648.26955737243281</v>
      </c>
      <c r="C1751" s="57" t="str">
        <f t="shared" si="496"/>
        <v>-58.182207959965-271.613877981251i</v>
      </c>
      <c r="D1751" s="57" t="str">
        <f t="shared" si="497"/>
        <v>3.89998382390061-49.1094133122193i</v>
      </c>
      <c r="E1751" s="57" t="str">
        <f t="shared" si="498"/>
        <v>161.511487694806-1.494719040447i</v>
      </c>
      <c r="F1751" s="57" t="str">
        <f t="shared" si="499"/>
        <v>3.83983044594944-102.403133473382i</v>
      </c>
      <c r="G1751" s="57" t="str">
        <f t="shared" si="500"/>
        <v>0.99999755357234-0.0015641041125852i</v>
      </c>
      <c r="H1751" s="57" t="str">
        <f t="shared" si="501"/>
        <v>165.872170934725+46.4693000409705i</v>
      </c>
      <c r="I1751" s="57" t="str">
        <f t="shared" si="502"/>
        <v>15.2209950458176-47.4143639351363i</v>
      </c>
      <c r="K1751" s="57" t="str">
        <f t="shared" si="503"/>
        <v>0.0670801019988694-0.0193628237342773i</v>
      </c>
      <c r="L1751" s="57" t="str">
        <f t="shared" si="504"/>
        <v>0.000125-0.773982828019161i</v>
      </c>
      <c r="M1751" s="57" t="str">
        <f t="shared" si="505"/>
        <v>0.0015-0.373111478795862i</v>
      </c>
      <c r="N1751" s="57">
        <f t="shared" si="506"/>
        <v>77.909431150869779</v>
      </c>
      <c r="O1751" s="57">
        <f t="shared" si="507"/>
        <v>48.873880990934097</v>
      </c>
      <c r="P1751" s="371">
        <f t="shared" si="508"/>
        <v>48.873880990934097</v>
      </c>
      <c r="Q1751" s="371">
        <f t="shared" si="509"/>
        <v>-102.09056884913022</v>
      </c>
      <c r="R1751" s="12">
        <f t="shared" si="510"/>
        <v>77.909431150869779</v>
      </c>
      <c r="S1751" s="57">
        <f t="shared" si="511"/>
        <v>0.64826955737243286</v>
      </c>
      <c r="T1751" s="12">
        <f t="shared" si="494"/>
        <v>48.873880990934097</v>
      </c>
    </row>
    <row r="1752" spans="1:20" x14ac:dyDescent="0.25">
      <c r="A1752" s="57">
        <f t="shared" si="495"/>
        <v>4088.6759094545864</v>
      </c>
      <c r="B1752" s="12">
        <f t="shared" si="512"/>
        <v>650.73298169044813</v>
      </c>
      <c r="C1752" s="57" t="str">
        <f t="shared" si="496"/>
        <v>-58.1418355875302-270.458272088544i</v>
      </c>
      <c r="D1752" s="57" t="str">
        <f t="shared" si="497"/>
        <v>3.89998370072918-48.9235642470607i</v>
      </c>
      <c r="E1752" s="57" t="str">
        <f t="shared" si="498"/>
        <v>161.504918105955-1.49812678194048i</v>
      </c>
      <c r="F1752" s="57" t="str">
        <f t="shared" si="499"/>
        <v>3.83983037442042-102.015520228038i</v>
      </c>
      <c r="G1752" s="57" t="str">
        <f t="shared" si="500"/>
        <v>0.999997534944209-0.0015700476789659i</v>
      </c>
      <c r="H1752" s="57" t="str">
        <f t="shared" si="501"/>
        <v>165.878835267003+46.6466251779502i</v>
      </c>
      <c r="I1752" s="57" t="str">
        <f t="shared" si="502"/>
        <v>15.2212866792982-47.2329842704762i</v>
      </c>
      <c r="K1752" s="57" t="str">
        <f t="shared" si="503"/>
        <v>0.0670404967101585-0.0194248071989782i</v>
      </c>
      <c r="L1752" s="57" t="str">
        <f t="shared" si="504"/>
        <v>0.000125-0.771052827275515i</v>
      </c>
      <c r="M1752" s="57" t="str">
        <f t="shared" si="505"/>
        <v>0.0015-0.371699022510323i</v>
      </c>
      <c r="N1752" s="57">
        <f t="shared" si="506"/>
        <v>77.867475064217075</v>
      </c>
      <c r="O1752" s="57">
        <f t="shared" si="507"/>
        <v>48.838212146972978</v>
      </c>
      <c r="P1752" s="371">
        <f t="shared" si="508"/>
        <v>48.838212146972978</v>
      </c>
      <c r="Q1752" s="371">
        <f t="shared" si="509"/>
        <v>-102.13252493578293</v>
      </c>
      <c r="R1752" s="12">
        <f t="shared" si="510"/>
        <v>77.867475064217075</v>
      </c>
      <c r="S1752" s="57">
        <f t="shared" si="511"/>
        <v>0.65073298169044813</v>
      </c>
      <c r="T1752" s="12">
        <f t="shared" si="494"/>
        <v>48.838212146972978</v>
      </c>
    </row>
    <row r="1753" spans="1:20" x14ac:dyDescent="0.25">
      <c r="A1753" s="57">
        <f t="shared" si="495"/>
        <v>4104.2128779105133</v>
      </c>
      <c r="B1753" s="12">
        <f t="shared" si="512"/>
        <v>653.2057670208718</v>
      </c>
      <c r="C1753" s="57" t="str">
        <f t="shared" si="496"/>
        <v>-58.1012119463165-269.306733581449i</v>
      </c>
      <c r="D1753" s="57" t="str">
        <f t="shared" si="497"/>
        <v>3.89998357661991-48.7384189637949i</v>
      </c>
      <c r="E1753" s="57" t="str">
        <f t="shared" si="498"/>
        <v>161.498308565445-1.50152467374823i</v>
      </c>
      <c r="F1753" s="57" t="str">
        <f t="shared" si="499"/>
        <v>3.83983030234673-101.629374510201i</v>
      </c>
      <c r="G1753" s="57" t="str">
        <f t="shared" si="500"/>
        <v>0.999997516174236-0.00157601383056416i</v>
      </c>
      <c r="H1753" s="57" t="str">
        <f t="shared" si="501"/>
        <v>165.885550700758+46.8246326615423i</v>
      </c>
      <c r="I1753" s="57" t="str">
        <f t="shared" si="502"/>
        <v>15.2215805438858-47.0522840495646i</v>
      </c>
      <c r="K1753" s="57" t="str">
        <f t="shared" si="503"/>
        <v>0.067000637618763-0.0194869075505035i</v>
      </c>
      <c r="L1753" s="57" t="str">
        <f t="shared" si="504"/>
        <v>0.000125-0.76813391838565i</v>
      </c>
      <c r="M1753" s="57" t="str">
        <f t="shared" si="505"/>
        <v>0.0015-0.370291913240011i</v>
      </c>
      <c r="N1753" s="57">
        <f t="shared" si="506"/>
        <v>77.825401751515798</v>
      </c>
      <c r="O1753" s="57">
        <f t="shared" si="507"/>
        <v>48.802524619370182</v>
      </c>
      <c r="P1753" s="371">
        <f t="shared" si="508"/>
        <v>48.802524619370182</v>
      </c>
      <c r="Q1753" s="371">
        <f t="shared" si="509"/>
        <v>-102.1745982484842</v>
      </c>
      <c r="R1753" s="12">
        <f t="shared" si="510"/>
        <v>77.825401751515798</v>
      </c>
      <c r="S1753" s="57">
        <f t="shared" si="511"/>
        <v>0.65320576702087185</v>
      </c>
      <c r="T1753" s="12">
        <f t="shared" si="494"/>
        <v>48.802524619370182</v>
      </c>
    </row>
    <row r="1754" spans="1:20" x14ac:dyDescent="0.25">
      <c r="A1754" s="57">
        <f t="shared" si="495"/>
        <v>4119.8088868465738</v>
      </c>
      <c r="B1754" s="12">
        <f t="shared" si="512"/>
        <v>655.68794893555116</v>
      </c>
      <c r="C1754" s="57" t="str">
        <f t="shared" si="496"/>
        <v>-58.0603358629672-268.159247546139i</v>
      </c>
      <c r="D1754" s="57" t="str">
        <f t="shared" si="497"/>
        <v>3.89998345156559-48.5539747990446i</v>
      </c>
      <c r="E1754" s="57" t="str">
        <f t="shared" si="498"/>
        <v>161.491658901777-1.50491247207555i</v>
      </c>
      <c r="F1754" s="57" t="str">
        <f t="shared" si="499"/>
        <v>3.83983022972423-101.244690765033i</v>
      </c>
      <c r="G1754" s="57" t="str">
        <f t="shared" si="500"/>
        <v>0.999997497261342-0.00158200265319997i</v>
      </c>
      <c r="H1754" s="57" t="str">
        <f t="shared" si="501"/>
        <v>165.892317630569+47.0033251824904i</v>
      </c>
      <c r="I1754" s="57" t="str">
        <f t="shared" si="502"/>
        <v>15.2218766567295-46.8722606727556i</v>
      </c>
      <c r="K1754" s="57" t="str">
        <f t="shared" si="503"/>
        <v>0.0669605234350006-0.0195491241182603i</v>
      </c>
      <c r="L1754" s="57" t="str">
        <f t="shared" si="504"/>
        <v>0.000125-0.76522605936008i</v>
      </c>
      <c r="M1754" s="57" t="str">
        <f t="shared" si="505"/>
        <v>0.0015-0.368890130743186i</v>
      </c>
      <c r="N1754" s="57">
        <f t="shared" si="506"/>
        <v>77.783211189840685</v>
      </c>
      <c r="O1754" s="57">
        <f t="shared" si="507"/>
        <v>48.766818294519865</v>
      </c>
      <c r="P1754" s="371">
        <f t="shared" si="508"/>
        <v>48.766818294519865</v>
      </c>
      <c r="Q1754" s="371">
        <f t="shared" si="509"/>
        <v>-102.21678881015931</v>
      </c>
      <c r="R1754" s="12">
        <f t="shared" si="510"/>
        <v>77.783211189840685</v>
      </c>
      <c r="S1754" s="57">
        <f t="shared" si="511"/>
        <v>0.65568794893555116</v>
      </c>
      <c r="T1754" s="12">
        <f t="shared" si="494"/>
        <v>48.766818294519865</v>
      </c>
    </row>
    <row r="1755" spans="1:20" x14ac:dyDescent="0.25">
      <c r="A1755" s="57">
        <f t="shared" si="495"/>
        <v>4135.4641606165906</v>
      </c>
      <c r="B1755" s="12">
        <f t="shared" si="512"/>
        <v>658.17956314150626</v>
      </c>
      <c r="C1755" s="57" t="str">
        <f t="shared" si="496"/>
        <v>-58.0192061641142-267.01579913994i</v>
      </c>
      <c r="D1755" s="57" t="str">
        <f t="shared" si="497"/>
        <v>3.89998332555907-48.3702290995186i</v>
      </c>
      <c r="E1755" s="57" t="str">
        <f t="shared" si="498"/>
        <v>161.484968943755-1.5082899307211i</v>
      </c>
      <c r="F1755" s="57" t="str">
        <f t="shared" si="499"/>
        <v>3.83983015654878-100.861463458731i</v>
      </c>
      <c r="G1755" s="57" t="str">
        <f t="shared" si="500"/>
        <v>0.999997478204436-0.00158801423301942i</v>
      </c>
      <c r="H1755" s="57" t="str">
        <f t="shared" si="501"/>
        <v>165.899136454107+47.1827054428896i</v>
      </c>
      <c r="I1755" s="57" t="str">
        <f t="shared" si="502"/>
        <v>15.2221750351119-46.6929115501402i</v>
      </c>
      <c r="K1755" s="57" t="str">
        <f t="shared" si="503"/>
        <v>0.0669201528673997-0.0196114562203724i</v>
      </c>
      <c r="L1755" s="57" t="str">
        <f t="shared" si="504"/>
        <v>0.000125-0.76232920836828i</v>
      </c>
      <c r="M1755" s="57" t="str">
        <f t="shared" si="505"/>
        <v>0.0015-0.367493654854738i</v>
      </c>
      <c r="N1755" s="57">
        <f t="shared" si="506"/>
        <v>77.74090335998639</v>
      </c>
      <c r="O1755" s="57">
        <f t="shared" si="507"/>
        <v>48.731093058328732</v>
      </c>
      <c r="P1755" s="371">
        <f t="shared" si="508"/>
        <v>48.731093058328732</v>
      </c>
      <c r="Q1755" s="371">
        <f t="shared" si="509"/>
        <v>-102.25909664001361</v>
      </c>
      <c r="R1755" s="12">
        <f t="shared" si="510"/>
        <v>77.74090335998639</v>
      </c>
      <c r="S1755" s="57">
        <f t="shared" si="511"/>
        <v>0.65817956314150627</v>
      </c>
      <c r="T1755" s="12">
        <f t="shared" si="494"/>
        <v>48.731093058328732</v>
      </c>
    </row>
    <row r="1756" spans="1:20" x14ac:dyDescent="0.25">
      <c r="A1756" s="57">
        <f t="shared" si="495"/>
        <v>4151.1789244269339</v>
      </c>
      <c r="B1756" s="12">
        <f t="shared" si="512"/>
        <v>660.680645481444</v>
      </c>
      <c r="C1756" s="57" t="str">
        <f t="shared" si="496"/>
        <v>-57.9778216764693-265.876373591146i</v>
      </c>
      <c r="D1756" s="57" t="str">
        <f t="shared" si="497"/>
        <v>3.89998319859308-48.1871792219733i</v>
      </c>
      <c r="E1756" s="57" t="str">
        <f t="shared" si="498"/>
        <v>161.478238520487-1.51165680106387i</v>
      </c>
      <c r="F1756" s="57" t="str">
        <f t="shared" si="499"/>
        <v>3.83983008281611-100.47968707844i</v>
      </c>
      <c r="G1756" s="57" t="str">
        <f t="shared" si="500"/>
        <v>0.999997459002424-0.00159404865649588i</v>
      </c>
      <c r="H1756" s="57" t="str">
        <f t="shared" si="501"/>
        <v>165.906007572154+47.3627761562445i</v>
      </c>
      <c r="I1756" s="57" t="str">
        <f t="shared" si="502"/>
        <v>15.2224756964494-46.5142341015043i</v>
      </c>
      <c r="K1756" s="57" t="str">
        <f t="shared" si="503"/>
        <v>0.0668795246227753-0.0196739031636013i</v>
      </c>
      <c r="L1756" s="57" t="str">
        <f t="shared" si="504"/>
        <v>0.000125-0.759443323738076i</v>
      </c>
      <c r="M1756" s="57" t="str">
        <f t="shared" si="505"/>
        <v>0.0015-0.366102465485893i</v>
      </c>
      <c r="N1756" s="57">
        <f t="shared" si="506"/>
        <v>77.698478246507122</v>
      </c>
      <c r="O1756" s="57">
        <f t="shared" si="507"/>
        <v>48.695348796216003</v>
      </c>
      <c r="P1756" s="371">
        <f t="shared" si="508"/>
        <v>48.695348796216003</v>
      </c>
      <c r="Q1756" s="371">
        <f t="shared" si="509"/>
        <v>-102.30152175349288</v>
      </c>
      <c r="R1756" s="12">
        <f t="shared" si="510"/>
        <v>77.698478246507122</v>
      </c>
      <c r="S1756" s="57">
        <f t="shared" si="511"/>
        <v>0.66068064548144401</v>
      </c>
      <c r="T1756" s="12">
        <f t="shared" si="494"/>
        <v>48.695348796216003</v>
      </c>
    </row>
    <row r="1757" spans="1:20" x14ac:dyDescent="0.25">
      <c r="A1757" s="57">
        <f t="shared" si="495"/>
        <v>4166.9534043397571</v>
      </c>
      <c r="B1757" s="12">
        <f t="shared" si="512"/>
        <v>663.19123193427356</v>
      </c>
      <c r="C1757" s="57" t="str">
        <f t="shared" si="496"/>
        <v>-57.9361812269161-264.740956198887i</v>
      </c>
      <c r="D1757" s="57" t="str">
        <f t="shared" si="497"/>
        <v>3.89998307066032-48.0048225331746i</v>
      </c>
      <c r="E1757" s="57" t="str">
        <f t="shared" si="498"/>
        <v>161.471467461421-1.51501283204968i</v>
      </c>
      <c r="F1757" s="57" t="str">
        <f t="shared" si="499"/>
        <v>3.83983000852202-100.09935613218i</v>
      </c>
      <c r="G1757" s="57" t="str">
        <f t="shared" si="500"/>
        <v>0.9999974396542-0.00160010601043128i</v>
      </c>
      <c r="H1757" s="57" t="str">
        <f t="shared" si="501"/>
        <v>165.912931388632+47.5435400475254i</v>
      </c>
      <c r="I1757" s="57" t="str">
        <f t="shared" si="502"/>
        <v>15.222778658294-46.3362257562951i</v>
      </c>
      <c r="K1757" s="57" t="str">
        <f t="shared" si="503"/>
        <v>0.0668386374063028-0.0197364642432645i</v>
      </c>
      <c r="L1757" s="57" t="str">
        <f t="shared" si="504"/>
        <v>0.000125-0.756568363955045i</v>
      </c>
      <c r="M1757" s="57" t="str">
        <f t="shared" si="505"/>
        <v>0.0015-0.364716542623921i</v>
      </c>
      <c r="N1757" s="57">
        <f t="shared" si="506"/>
        <v>77.65593583775906</v>
      </c>
      <c r="O1757" s="57">
        <f t="shared" si="507"/>
        <v>48.659585393115108</v>
      </c>
      <c r="P1757" s="371">
        <f t="shared" si="508"/>
        <v>48.659585393115108</v>
      </c>
      <c r="Q1757" s="371">
        <f t="shared" si="509"/>
        <v>-102.34406416224094</v>
      </c>
      <c r="R1757" s="12">
        <f t="shared" si="510"/>
        <v>77.65593583775906</v>
      </c>
      <c r="S1757" s="57">
        <f t="shared" si="511"/>
        <v>0.66319123193427354</v>
      </c>
      <c r="T1757" s="12">
        <f t="shared" si="494"/>
        <v>48.659585393115108</v>
      </c>
    </row>
    <row r="1758" spans="1:20" x14ac:dyDescent="0.25">
      <c r="A1758" s="57">
        <f t="shared" si="495"/>
        <v>4182.7878272762482</v>
      </c>
      <c r="B1758" s="12">
        <f t="shared" si="512"/>
        <v>665.71135861562379</v>
      </c>
      <c r="C1758" s="57" t="str">
        <f t="shared" si="496"/>
        <v>-57.8942836426008-263.609532332949i</v>
      </c>
      <c r="D1758" s="57" t="str">
        <f t="shared" si="497"/>
        <v>3.89998294175345-47.8231564098605i</v>
      </c>
      <c r="E1758" s="57" t="str">
        <f t="shared" si="498"/>
        <v>161.464655596349-1.51835777017889i</v>
      </c>
      <c r="F1758" s="57" t="str">
        <f t="shared" si="499"/>
        <v>3.83982993366225-99.7204651487617i</v>
      </c>
      <c r="G1758" s="57" t="str">
        <f t="shared" si="500"/>
        <v>0.999997420158651-0.00160618638195735i</v>
      </c>
      <c r="H1758" s="57" t="str">
        <f t="shared" si="501"/>
        <v>165.919908310625+47.724999853224i</v>
      </c>
      <c r="I1758" s="57" t="str">
        <f t="shared" si="502"/>
        <v>15.2230839383335-46.1588839535812i</v>
      </c>
      <c r="K1758" s="57" t="str">
        <f t="shared" si="503"/>
        <v>0.0667974899215949-0.0197991387431553i</v>
      </c>
      <c r="L1758" s="57" t="str">
        <f t="shared" si="504"/>
        <v>0.000125-0.753704287661927i</v>
      </c>
      <c r="M1758" s="57" t="str">
        <f t="shared" si="505"/>
        <v>0.0015-0.36333586633186i</v>
      </c>
      <c r="N1758" s="57">
        <f t="shared" si="506"/>
        <v>77.613276125941297</v>
      </c>
      <c r="O1758" s="57">
        <f t="shared" si="507"/>
        <v>48.62380273347388</v>
      </c>
      <c r="P1758" s="371">
        <f t="shared" si="508"/>
        <v>48.62380273347388</v>
      </c>
      <c r="Q1758" s="371">
        <f t="shared" si="509"/>
        <v>-102.3867238740587</v>
      </c>
      <c r="R1758" s="12">
        <f t="shared" si="510"/>
        <v>77.613276125941297</v>
      </c>
      <c r="S1758" s="57">
        <f t="shared" si="511"/>
        <v>0.6657113586156238</v>
      </c>
      <c r="T1758" s="12">
        <f t="shared" si="494"/>
        <v>48.62380273347388</v>
      </c>
    </row>
    <row r="1759" spans="1:20" x14ac:dyDescent="0.25">
      <c r="A1759" s="57">
        <f t="shared" si="495"/>
        <v>4198.6824210198974</v>
      </c>
      <c r="B1759" s="12">
        <f t="shared" si="512"/>
        <v>668.24106177836313</v>
      </c>
      <c r="C1759" s="57" t="str">
        <f t="shared" si="496"/>
        <v>-57.8521277510254-262.482087433627i</v>
      </c>
      <c r="D1759" s="57" t="str">
        <f t="shared" si="497"/>
        <v>3.89998281186503-47.6421782387026i</v>
      </c>
      <c r="E1759" s="57" t="str">
        <f t="shared" si="498"/>
        <v>161.457802755434-1.52169135949282i</v>
      </c>
      <c r="F1759" s="57" t="str">
        <f t="shared" si="499"/>
        <v>3.83982985823245-99.3430086777112i</v>
      </c>
      <c r="G1759" s="57" t="str">
        <f t="shared" si="500"/>
        <v>0.999997400514655-0.00161228985853689i</v>
      </c>
      <c r="H1759" s="57" t="str">
        <f t="shared" si="501"/>
        <v>165.92693874841+47.9071583214116i</v>
      </c>
      <c r="I1759" s="57" t="str">
        <f t="shared" si="502"/>
        <v>15.223391554393-45.9822061420186i</v>
      </c>
      <c r="K1759" s="57" t="str">
        <f t="shared" si="503"/>
        <v>0.0667560808707785-0.019861925935462i</v>
      </c>
      <c r="L1759" s="57" t="str">
        <f t="shared" si="504"/>
        <v>0.000125-0.75085105365803i</v>
      </c>
      <c r="M1759" s="57" t="str">
        <f t="shared" si="505"/>
        <v>0.0015-0.361960416748217i</v>
      </c>
      <c r="N1759" s="57">
        <f t="shared" si="506"/>
        <v>77.570499107138289</v>
      </c>
      <c r="O1759" s="57">
        <f t="shared" si="507"/>
        <v>48.588000701255766</v>
      </c>
      <c r="P1759" s="371">
        <f t="shared" si="508"/>
        <v>48.588000701255766</v>
      </c>
      <c r="Q1759" s="371">
        <f t="shared" si="509"/>
        <v>-102.42950089286171</v>
      </c>
      <c r="R1759" s="12">
        <f t="shared" si="510"/>
        <v>77.570499107138289</v>
      </c>
      <c r="S1759" s="57">
        <f t="shared" si="511"/>
        <v>0.66824106177836318</v>
      </c>
      <c r="T1759" s="12">
        <f t="shared" si="494"/>
        <v>48.588000701255766</v>
      </c>
    </row>
    <row r="1760" spans="1:20" x14ac:dyDescent="0.25">
      <c r="A1760" s="57">
        <f t="shared" si="495"/>
        <v>4214.6374142197728</v>
      </c>
      <c r="B1760" s="12">
        <f t="shared" si="512"/>
        <v>670.78037781312094</v>
      </c>
      <c r="C1760" s="57" t="str">
        <f t="shared" si="496"/>
        <v>-57.8097123801503-261.358607011573i</v>
      </c>
      <c r="D1760" s="57" t="str">
        <f t="shared" si="497"/>
        <v>3.89998268098759-47.4618854162692i</v>
      </c>
      <c r="E1760" s="57" t="str">
        <f t="shared" si="498"/>
        <v>161.450908769227-1.52501334156251i</v>
      </c>
      <c r="F1760" s="57" t="str">
        <f t="shared" si="499"/>
        <v>3.8398297822283-98.9669812891908i</v>
      </c>
      <c r="G1760" s="57" t="str">
        <f t="shared" si="500"/>
        <v>0.999997380721081-0.00161841652796499i</v>
      </c>
      <c r="H1760" s="57" t="str">
        <f t="shared" si="501"/>
        <v>165.934023115475+48.0900182117975i</v>
      </c>
      <c r="I1760" s="57" t="str">
        <f t="shared" si="502"/>
        <v>15.2237015244364-45.8061897798117i</v>
      </c>
      <c r="K1760" s="57" t="str">
        <f t="shared" si="503"/>
        <v>0.0667144089545745-0.0199248250806889i</v>
      </c>
      <c r="L1760" s="57" t="str">
        <f t="shared" si="504"/>
        <v>0.000125-0.748008620898616i</v>
      </c>
      <c r="M1760" s="57" t="str">
        <f t="shared" si="505"/>
        <v>0.0015-0.360590174086688i</v>
      </c>
      <c r="N1760" s="57">
        <f t="shared" si="506"/>
        <v>77.527604781360438</v>
      </c>
      <c r="O1760" s="57">
        <f t="shared" si="507"/>
        <v>48.55217917994117</v>
      </c>
      <c r="P1760" s="371">
        <f t="shared" si="508"/>
        <v>48.55217917994117</v>
      </c>
      <c r="Q1760" s="371">
        <f t="shared" si="509"/>
        <v>-102.47239521863956</v>
      </c>
      <c r="R1760" s="12">
        <f t="shared" si="510"/>
        <v>77.527604781360438</v>
      </c>
      <c r="S1760" s="57">
        <f t="shared" si="511"/>
        <v>0.67078037781312094</v>
      </c>
      <c r="T1760" s="12">
        <f t="shared" si="494"/>
        <v>48.55217917994117</v>
      </c>
    </row>
    <row r="1761" spans="1:20" x14ac:dyDescent="0.25">
      <c r="A1761" s="57">
        <f t="shared" si="495"/>
        <v>4230.6530363938082</v>
      </c>
      <c r="B1761" s="12">
        <f t="shared" si="512"/>
        <v>673.3293432488108</v>
      </c>
      <c r="C1761" s="57" t="str">
        <f t="shared" si="496"/>
        <v>-57.7670363584838-260.239076647635i</v>
      </c>
      <c r="D1761" s="57" t="str">
        <f t="shared" si="497"/>
        <v>3.89998254911359-47.2822753489873i</v>
      </c>
      <c r="E1761" s="57" t="str">
        <f t="shared" si="498"/>
        <v>161.443973468691-1.52832345547449i</v>
      </c>
      <c r="F1761" s="57" t="str">
        <f t="shared" si="499"/>
        <v>3.83982970564541-98.5923775739197i</v>
      </c>
      <c r="G1761" s="57" t="str">
        <f t="shared" si="500"/>
        <v>0.999997360776792-0.00162456647837035i</v>
      </c>
      <c r="H1761" s="57" t="str">
        <f t="shared" si="501"/>
        <v>165.94116182855+48.273582295786i</v>
      </c>
      <c r="I1761" s="57" t="str">
        <f t="shared" si="502"/>
        <v>15.2240138665668-45.6308323346772i</v>
      </c>
      <c r="K1761" s="57" t="str">
        <f t="shared" si="503"/>
        <v>0.0666724728723772-0.0199878354275749i</v>
      </c>
      <c r="L1761" s="57" t="str">
        <f t="shared" si="504"/>
        <v>0.000125-0.745176948494334i</v>
      </c>
      <c r="M1761" s="57" t="str">
        <f t="shared" si="505"/>
        <v>0.0015-0.359225118635871i</v>
      </c>
      <c r="N1761" s="57">
        <f t="shared" si="506"/>
        <v>77.484593152587735</v>
      </c>
      <c r="O1761" s="57">
        <f t="shared" si="507"/>
        <v>48.516338052528177</v>
      </c>
      <c r="P1761" s="371">
        <f t="shared" si="508"/>
        <v>48.516338052528177</v>
      </c>
      <c r="Q1761" s="371">
        <f t="shared" si="509"/>
        <v>-102.51540684741227</v>
      </c>
      <c r="R1761" s="12">
        <f t="shared" si="510"/>
        <v>77.484593152587735</v>
      </c>
      <c r="S1761" s="57">
        <f t="shared" si="511"/>
        <v>0.67332934324881077</v>
      </c>
      <c r="T1761" s="12">
        <f t="shared" si="494"/>
        <v>48.516338052528177</v>
      </c>
    </row>
    <row r="1762" spans="1:20" x14ac:dyDescent="0.25">
      <c r="A1762" s="57">
        <f t="shared" si="495"/>
        <v>4246.7295179321045</v>
      </c>
      <c r="B1762" s="12">
        <f t="shared" si="512"/>
        <v>675.88799475315625</v>
      </c>
      <c r="C1762" s="57" t="str">
        <f t="shared" si="496"/>
        <v>-57.7240985151817-259.123481992698i</v>
      </c>
      <c r="D1762" s="57" t="str">
        <f t="shared" si="497"/>
        <v>3.89998241623547-47.103345453106i</v>
      </c>
      <c r="E1762" s="57" t="str">
        <f t="shared" si="498"/>
        <v>161.436996685213-1.5316214378194i</v>
      </c>
      <c r="F1762" s="57" t="str">
        <f t="shared" si="499"/>
        <v>3.83982962847941-98.2191921430982i</v>
      </c>
      <c r="G1762" s="57" t="str">
        <f t="shared" si="500"/>
        <v>0.999997340680639-0.00163073979821648i</v>
      </c>
      <c r="H1762" s="57" t="str">
        <f t="shared" si="501"/>
        <v>165.948355307634+48.4578533565346i</v>
      </c>
      <c r="I1762" s="57" t="str">
        <f t="shared" si="502"/>
        <v>15.2243285990279-45.4561312838091i</v>
      </c>
      <c r="K1762" s="57" t="str">
        <f t="shared" si="503"/>
        <v>0.0666302713223352-0.0200509562130139i</v>
      </c>
      <c r="L1762" s="57" t="str">
        <f t="shared" si="504"/>
        <v>0.000125-0.742355995710637i</v>
      </c>
      <c r="M1762" s="57" t="str">
        <f t="shared" si="505"/>
        <v>0.0015-0.357865230758988i</v>
      </c>
      <c r="N1762" s="57">
        <f t="shared" si="506"/>
        <v>77.441464228811455</v>
      </c>
      <c r="O1762" s="57">
        <f t="shared" si="507"/>
        <v>48.480477201533731</v>
      </c>
      <c r="P1762" s="371">
        <f t="shared" si="508"/>
        <v>48.480477201533731</v>
      </c>
      <c r="Q1762" s="371">
        <f t="shared" si="509"/>
        <v>-102.55853577118855</v>
      </c>
      <c r="R1762" s="12">
        <f t="shared" si="510"/>
        <v>77.441464228811455</v>
      </c>
      <c r="S1762" s="57">
        <f t="shared" si="511"/>
        <v>0.6758879947531562</v>
      </c>
      <c r="T1762" s="12">
        <f t="shared" si="494"/>
        <v>48.480477201533731</v>
      </c>
    </row>
    <row r="1763" spans="1:20" x14ac:dyDescent="0.25">
      <c r="A1763" s="57">
        <f t="shared" si="495"/>
        <v>4262.867090100247</v>
      </c>
      <c r="B1763" s="12">
        <f t="shared" si="512"/>
        <v>678.45636913321823</v>
      </c>
      <c r="C1763" s="57" t="str">
        <f t="shared" si="496"/>
        <v>-57.6808976801509-258.01180876754i</v>
      </c>
      <c r="D1763" s="57" t="str">
        <f t="shared" si="497"/>
        <v>3.89998228234556-46.9250931546583i</v>
      </c>
      <c r="E1763" s="57" t="str">
        <f t="shared" si="498"/>
        <v>161.429978250633-1.53490702267825i</v>
      </c>
      <c r="F1763" s="57" t="str">
        <f t="shared" si="499"/>
        <v>3.83982955072583-97.847419628328i</v>
      </c>
      <c r="G1763" s="57" t="str">
        <f t="shared" si="500"/>
        <v>0.999997320431465-0.00163693657630299i</v>
      </c>
      <c r="H1763" s="57" t="str">
        <f t="shared" si="501"/>
        <v>165.955603976015+48.6428341890146i</v>
      </c>
      <c r="I1763" s="57" t="str">
        <f t="shared" si="502"/>
        <v>15.2246457402051-45.2820841138397i</v>
      </c>
      <c r="K1763" s="57" t="str">
        <f t="shared" si="503"/>
        <v>0.0665878030014363-0.0201141866619765i</v>
      </c>
      <c r="L1763" s="57" t="str">
        <f t="shared" si="504"/>
        <v>0.000125-0.739545721967159i</v>
      </c>
      <c r="M1763" s="57" t="str">
        <f t="shared" si="505"/>
        <v>0.0015-0.356510490893592i</v>
      </c>
      <c r="N1763" s="57">
        <f t="shared" si="506"/>
        <v>77.398218022076477</v>
      </c>
      <c r="O1763" s="57">
        <f t="shared" si="507"/>
        <v>48.444596508995119</v>
      </c>
      <c r="P1763" s="371">
        <f t="shared" si="508"/>
        <v>48.444596508995119</v>
      </c>
      <c r="Q1763" s="371">
        <f t="shared" si="509"/>
        <v>-102.60178197792352</v>
      </c>
      <c r="R1763" s="12">
        <f t="shared" si="510"/>
        <v>77.398218022076477</v>
      </c>
      <c r="S1763" s="57">
        <f t="shared" si="511"/>
        <v>0.67845636913321827</v>
      </c>
      <c r="T1763" s="12">
        <f t="shared" si="494"/>
        <v>48.444596508995119</v>
      </c>
    </row>
    <row r="1764" spans="1:20" x14ac:dyDescent="0.25">
      <c r="A1764" s="57">
        <f t="shared" si="495"/>
        <v>4279.0659850426273</v>
      </c>
      <c r="B1764" s="12">
        <f t="shared" si="512"/>
        <v>681.03450333592446</v>
      </c>
      <c r="C1764" s="57" t="str">
        <f t="shared" si="496"/>
        <v>-57.6374326841451-256.904042762663i</v>
      </c>
      <c r="D1764" s="57" t="str">
        <f t="shared" si="497"/>
        <v>3.89998214743616-46.7475158894253i</v>
      </c>
      <c r="E1764" s="57" t="str">
        <f t="shared" si="498"/>
        <v>161.422917997257-1.53817994161265i</v>
      </c>
      <c r="F1764" s="57" t="str">
        <f t="shared" si="499"/>
        <v>3.83982947238019-97.4770546815372i</v>
      </c>
      <c r="G1764" s="57" t="str">
        <f t="shared" si="500"/>
        <v>0.999997300028106-0.00164315690176694i</v>
      </c>
      <c r="H1764" s="57" t="str">
        <f t="shared" si="501"/>
        <v>165.962908260306+48.8285276000676i</v>
      </c>
      <c r="I1764" s="57" t="str">
        <f t="shared" si="502"/>
        <v>15.2249653086267-45.1086883208067i</v>
      </c>
      <c r="K1764" s="57" t="str">
        <f t="shared" si="503"/>
        <v>0.0665450666055884-0.0201775259874281i</v>
      </c>
      <c r="L1764" s="57" t="str">
        <f t="shared" si="504"/>
        <v>0.000125-0.73674608683718i</v>
      </c>
      <c r="M1764" s="57" t="str">
        <f t="shared" si="505"/>
        <v>0.0015-0.355160879551296i</v>
      </c>
      <c r="N1764" s="57">
        <f t="shared" si="506"/>
        <v>77.354854548524514</v>
      </c>
      <c r="O1764" s="57">
        <f t="shared" si="507"/>
        <v>48.408695856470835</v>
      </c>
      <c r="P1764" s="371">
        <f t="shared" si="508"/>
        <v>48.408695856470835</v>
      </c>
      <c r="Q1764" s="371">
        <f t="shared" si="509"/>
        <v>-102.64514545147549</v>
      </c>
      <c r="R1764" s="12">
        <f t="shared" si="510"/>
        <v>77.354854548524514</v>
      </c>
      <c r="S1764" s="57">
        <f t="shared" si="511"/>
        <v>0.68103450333592441</v>
      </c>
      <c r="T1764" s="12">
        <f t="shared" si="494"/>
        <v>48.408695856470835</v>
      </c>
    </row>
    <row r="1765" spans="1:20" x14ac:dyDescent="0.25">
      <c r="A1765" s="57">
        <f t="shared" si="495"/>
        <v>4295.3264357857897</v>
      </c>
      <c r="B1765" s="12">
        <f t="shared" si="512"/>
        <v>683.62243444860098</v>
      </c>
      <c r="C1765" s="57" t="str">
        <f t="shared" si="496"/>
        <v>-57.5937023588684-255.800169838146i</v>
      </c>
      <c r="D1765" s="57" t="str">
        <f t="shared" si="497"/>
        <v>3.89998201149952-46.5706111028982i</v>
      </c>
      <c r="E1765" s="57" t="str">
        <f t="shared" si="498"/>
        <v>161.415815757881-1.54143992364942i</v>
      </c>
      <c r="F1765" s="57" t="str">
        <f t="shared" si="499"/>
        <v>3.839829393438-97.1080919749015i</v>
      </c>
      <c r="G1765" s="57" t="str">
        <f t="shared" si="500"/>
        <v>0.999997279469388-0.00164940086408399i</v>
      </c>
      <c r="H1765" s="57" t="str">
        <f t="shared" si="501"/>
        <v>165.970268590463+49.0149364084682i</v>
      </c>
      <c r="I1765" s="57" t="str">
        <f t="shared" si="502"/>
        <v>15.2252873229651-44.9359414101143i</v>
      </c>
      <c r="K1765" s="57" t="str">
        <f t="shared" si="503"/>
        <v>0.0665020608297071-0.0202409733902519i</v>
      </c>
      <c r="L1765" s="57" t="str">
        <f t="shared" si="504"/>
        <v>0.000125-0.733957050047002i</v>
      </c>
      <c r="M1765" s="57" t="str">
        <f t="shared" si="505"/>
        <v>0.0015-0.35381637731749i</v>
      </c>
      <c r="N1765" s="57">
        <f t="shared" si="506"/>
        <v>77.311373828437056</v>
      </c>
      <c r="O1765" s="57">
        <f t="shared" si="507"/>
        <v>48.372775125042068</v>
      </c>
      <c r="P1765" s="371">
        <f t="shared" si="508"/>
        <v>48.372775125042068</v>
      </c>
      <c r="Q1765" s="371">
        <f t="shared" si="509"/>
        <v>-102.68862617156294</v>
      </c>
      <c r="R1765" s="12">
        <f t="shared" si="510"/>
        <v>77.311373828437056</v>
      </c>
      <c r="S1765" s="57">
        <f t="shared" si="511"/>
        <v>0.68362243444860094</v>
      </c>
      <c r="T1765" s="12">
        <f t="shared" si="494"/>
        <v>48.372775125042068</v>
      </c>
    </row>
    <row r="1766" spans="1:20" x14ac:dyDescent="0.25">
      <c r="A1766" s="57">
        <f t="shared" si="495"/>
        <v>4311.6486762417753</v>
      </c>
      <c r="B1766" s="12">
        <f t="shared" si="512"/>
        <v>686.22019969950566</v>
      </c>
      <c r="C1766" s="57" t="str">
        <f t="shared" si="496"/>
        <v>-57.5497055370828-254.700175923497i</v>
      </c>
      <c r="D1766" s="57" t="str">
        <f t="shared" si="497"/>
        <v>3.89998187452779-46.3943762502423i</v>
      </c>
      <c r="E1766" s="57" t="str">
        <f t="shared" si="498"/>
        <v>161.408671365814-1.54468669527061i</v>
      </c>
      <c r="F1766" s="57" t="str">
        <f t="shared" si="499"/>
        <v>3.83982931389473-96.7405262007682i</v>
      </c>
      <c r="G1766" s="57" t="str">
        <f t="shared" si="500"/>
        <v>0.999997258754128-0.00165566855306981i</v>
      </c>
      <c r="H1766" s="57" t="str">
        <f t="shared" si="501"/>
        <v>165.977685399815+49.2020634449814i</v>
      </c>
      <c r="I1766" s="57" t="str">
        <f t="shared" si="502"/>
        <v>15.2256118020375-44.7638408964981i</v>
      </c>
      <c r="K1766" s="57" t="str">
        <f t="shared" si="503"/>
        <v>0.0664587843678027-0.0203045280591694i</v>
      </c>
      <c r="L1766" s="57" t="str">
        <f t="shared" si="504"/>
        <v>0.000125-0.731178571475394i</v>
      </c>
      <c r="M1766" s="57" t="str">
        <f t="shared" si="505"/>
        <v>0.0015-0.352476964851056i</v>
      </c>
      <c r="N1766" s="57">
        <f t="shared" si="506"/>
        <v>77.267775886278031</v>
      </c>
      <c r="O1766" s="57">
        <f t="shared" si="507"/>
        <v>48.336834195314339</v>
      </c>
      <c r="P1766" s="371">
        <f t="shared" si="508"/>
        <v>48.336834195314339</v>
      </c>
      <c r="Q1766" s="371">
        <f t="shared" si="509"/>
        <v>-102.73222411372197</v>
      </c>
      <c r="R1766" s="12">
        <f t="shared" si="510"/>
        <v>77.267775886278031</v>
      </c>
      <c r="S1766" s="57">
        <f t="shared" si="511"/>
        <v>0.68622019969950565</v>
      </c>
      <c r="T1766" s="12">
        <f t="shared" si="494"/>
        <v>48.336834195314339</v>
      </c>
    </row>
    <row r="1767" spans="1:20" x14ac:dyDescent="0.25">
      <c r="A1767" s="57">
        <f t="shared" si="495"/>
        <v>4328.0329412114943</v>
      </c>
      <c r="B1767" s="12">
        <f t="shared" si="512"/>
        <v>688.82783645836378</v>
      </c>
      <c r="C1767" s="57" t="str">
        <f t="shared" si="496"/>
        <v>-57.5054410527044-253.604047017486i</v>
      </c>
      <c r="D1767" s="57" t="str">
        <f t="shared" si="497"/>
        <v>3.89998173651313-46.21880879626i</v>
      </c>
      <c r="E1767" s="57" t="str">
        <f t="shared" si="498"/>
        <v>161.401484654897-1.54791998040071i</v>
      </c>
      <c r="F1767" s="57" t="str">
        <f t="shared" si="499"/>
        <v>3.83982923374578-96.3743520715808i</v>
      </c>
      <c r="G1767" s="57" t="str">
        <f t="shared" si="500"/>
        <v>0.999997237881133-0.0016619600588813i</v>
      </c>
      <c r="H1767" s="57" t="str">
        <f t="shared" si="501"/>
        <v>165.985159125094+49.3899115524243i</v>
      </c>
      <c r="I1767" s="57" t="str">
        <f t="shared" si="502"/>
        <v>15.2259387648074-44.5923843039905i</v>
      </c>
      <c r="K1767" s="57" t="str">
        <f t="shared" si="503"/>
        <v>0.066415235913065-0.0203681891706602i</v>
      </c>
      <c r="L1767" s="57" t="str">
        <f t="shared" si="504"/>
        <v>0.000125-0.72841061115301i</v>
      </c>
      <c r="M1767" s="57" t="str">
        <f t="shared" si="505"/>
        <v>0.0015-0.351142622884097i</v>
      </c>
      <c r="N1767" s="57">
        <f t="shared" si="506"/>
        <v>77.224060750738289</v>
      </c>
      <c r="O1767" s="57">
        <f t="shared" si="507"/>
        <v>48.300872947418505</v>
      </c>
      <c r="P1767" s="371">
        <f t="shared" si="508"/>
        <v>48.300872947418505</v>
      </c>
      <c r="Q1767" s="371">
        <f t="shared" si="509"/>
        <v>-102.77593924926171</v>
      </c>
      <c r="R1767" s="12">
        <f t="shared" si="510"/>
        <v>77.224060750738289</v>
      </c>
      <c r="S1767" s="57">
        <f t="shared" si="511"/>
        <v>0.68882783645836376</v>
      </c>
      <c r="T1767" s="12">
        <f t="shared" si="494"/>
        <v>48.300872947418505</v>
      </c>
    </row>
    <row r="1768" spans="1:20" x14ac:dyDescent="0.25">
      <c r="A1768" s="57">
        <f t="shared" si="495"/>
        <v>4344.4794663880984</v>
      </c>
      <c r="B1768" s="12">
        <f t="shared" si="512"/>
        <v>691.44538223690563</v>
      </c>
      <c r="C1768" s="57" t="str">
        <f t="shared" si="496"/>
        <v>-57.4609077409164-252.511769187992i</v>
      </c>
      <c r="D1768" s="57" t="str">
        <f t="shared" si="497"/>
        <v>3.89998159744755-46.0439062153544i</v>
      </c>
      <c r="E1768" s="57" t="str">
        <f t="shared" si="498"/>
        <v>161.39425545952-1.55113950039492i</v>
      </c>
      <c r="F1768" s="57" t="str">
        <f t="shared" si="499"/>
        <v>3.83982915298653-96.0095643198007i</v>
      </c>
      <c r="G1768" s="57" t="str">
        <f t="shared" si="500"/>
        <v>0.999997216849203-0.0016682754720179i</v>
      </c>
      <c r="H1768" s="57" t="str">
        <f t="shared" si="501"/>
        <v>165.992690206461+49.5784835857271i</v>
      </c>
      <c r="I1768" s="57" t="str">
        <f t="shared" si="502"/>
        <v>15.2262682303859-44.421569165884i</v>
      </c>
      <c r="K1768" s="57" t="str">
        <f t="shared" si="503"/>
        <v>0.0663714141579564-0.0204319558888857i</v>
      </c>
      <c r="L1768" s="57" t="str">
        <f t="shared" si="504"/>
        <v>0.000125-0.72565312926182i</v>
      </c>
      <c r="M1768" s="57" t="str">
        <f t="shared" si="505"/>
        <v>0.0015-0.349813332221654i</v>
      </c>
      <c r="N1768" s="57">
        <f t="shared" si="506"/>
        <v>77.180228454777861</v>
      </c>
      <c r="O1768" s="57">
        <f t="shared" si="507"/>
        <v>48.264891261012252</v>
      </c>
      <c r="P1768" s="371">
        <f t="shared" si="508"/>
        <v>48.264891261012252</v>
      </c>
      <c r="Q1768" s="371">
        <f t="shared" si="509"/>
        <v>-102.81977154522214</v>
      </c>
      <c r="R1768" s="12">
        <f t="shared" si="510"/>
        <v>77.180228454777861</v>
      </c>
      <c r="S1768" s="57">
        <f t="shared" si="511"/>
        <v>0.69144538223690566</v>
      </c>
      <c r="T1768" s="12">
        <f t="shared" si="494"/>
        <v>48.264891261012252</v>
      </c>
    </row>
    <row r="1769" spans="1:20" x14ac:dyDescent="0.25">
      <c r="A1769" s="57">
        <f t="shared" si="495"/>
        <v>4360.9884883603736</v>
      </c>
      <c r="B1769" s="12">
        <f t="shared" si="512"/>
        <v>694.07287468940592</v>
      </c>
      <c r="C1769" s="57" t="str">
        <f t="shared" si="496"/>
        <v>-57.4161044382743-251.423328571862i</v>
      </c>
      <c r="D1769" s="57" t="str">
        <f t="shared" si="497"/>
        <v>3.89998145732309-45.8696659914932i</v>
      </c>
      <c r="E1769" s="57" t="str">
        <f t="shared" si="498"/>
        <v>161.386983614653-1.55434497402735i</v>
      </c>
      <c r="F1769" s="57" t="str">
        <f t="shared" si="499"/>
        <v>3.83982907161236-95.6461576978343i</v>
      </c>
      <c r="G1769" s="57" t="str">
        <f t="shared" si="500"/>
        <v>0.999997195657128-0.0016746148833229i</v>
      </c>
      <c r="H1769" s="57" t="str">
        <f t="shared" si="501"/>
        <v>166.00027908753+49.7677824119936i</v>
      </c>
      <c r="I1769" s="57" t="str">
        <f t="shared" si="502"/>
        <v>15.2266002180327-44.2513930246955i</v>
      </c>
      <c r="K1769" s="57" t="str">
        <f t="shared" si="503"/>
        <v>0.0663273177943002-0.0204958273656096i</v>
      </c>
      <c r="L1769" s="57" t="str">
        <f t="shared" si="504"/>
        <v>0.000125-0.722906086134507i</v>
      </c>
      <c r="M1769" s="57" t="str">
        <f t="shared" si="505"/>
        <v>0.0015-0.348489073741436i</v>
      </c>
      <c r="N1769" s="57">
        <f t="shared" si="506"/>
        <v>77.136279035670697</v>
      </c>
      <c r="O1769" s="57">
        <f t="shared" si="507"/>
        <v>48.228889015282064</v>
      </c>
      <c r="P1769" s="371">
        <f t="shared" si="508"/>
        <v>48.228889015282064</v>
      </c>
      <c r="Q1769" s="371">
        <f t="shared" si="509"/>
        <v>-102.8637209643293</v>
      </c>
      <c r="R1769" s="12">
        <f t="shared" si="510"/>
        <v>77.136279035670697</v>
      </c>
      <c r="S1769" s="57">
        <f t="shared" si="511"/>
        <v>0.69407287468940593</v>
      </c>
      <c r="T1769" s="12">
        <f t="shared" si="494"/>
        <v>48.228889015282064</v>
      </c>
    </row>
    <row r="1770" spans="1:20" x14ac:dyDescent="0.25">
      <c r="A1770" s="57">
        <f t="shared" si="495"/>
        <v>4377.5602446161429</v>
      </c>
      <c r="B1770" s="12">
        <f t="shared" si="512"/>
        <v>696.71035161322573</v>
      </c>
      <c r="C1770" s="57" t="str">
        <f t="shared" si="496"/>
        <v>-57.371029982814-250.338711374748i</v>
      </c>
      <c r="D1770" s="57" t="str">
        <f t="shared" si="497"/>
        <v>3.89998131613167-45.6960856181722i</v>
      </c>
      <c r="E1770" s="57" t="str">
        <f t="shared" si="498"/>
        <v>161.379668955862-1.55753611747895i</v>
      </c>
      <c r="F1770" s="57" t="str">
        <f t="shared" si="499"/>
        <v>3.83982898961857-95.284126977955i</v>
      </c>
      <c r="G1770" s="57" t="str">
        <f t="shared" si="500"/>
        <v>0.999997174303688-0.00168097838398476i</v>
      </c>
      <c r="H1770" s="57" t="str">
        <f t="shared" si="501"/>
        <v>166.0079262154+49.9578109105629i</v>
      </c>
      <c r="I1770" s="57" t="str">
        <f t="shared" si="502"/>
        <v>15.2269347471569-44.0818534321312i</v>
      </c>
      <c r="K1770" s="57" t="str">
        <f t="shared" si="503"/>
        <v>0.066282945513374-0.0205598027401206i</v>
      </c>
      <c r="L1770" s="57" t="str">
        <f t="shared" si="504"/>
        <v>0.000125-0.720169442253942i</v>
      </c>
      <c r="M1770" s="57" t="str">
        <f t="shared" si="505"/>
        <v>0.0015-0.347169828393542i</v>
      </c>
      <c r="N1770" s="57">
        <f t="shared" si="506"/>
        <v>77.092212535048333</v>
      </c>
      <c r="O1770" s="57">
        <f t="shared" si="507"/>
        <v>48.192866088944591</v>
      </c>
      <c r="P1770" s="371">
        <f t="shared" si="508"/>
        <v>48.192866088944591</v>
      </c>
      <c r="Q1770" s="371">
        <f t="shared" si="509"/>
        <v>-102.90778746495167</v>
      </c>
      <c r="R1770" s="12">
        <f t="shared" si="510"/>
        <v>77.092212535048333</v>
      </c>
      <c r="S1770" s="57">
        <f t="shared" si="511"/>
        <v>0.6967103516132257</v>
      </c>
      <c r="T1770" s="12">
        <f t="shared" si="494"/>
        <v>48.192866088944591</v>
      </c>
    </row>
    <row r="1771" spans="1:20" x14ac:dyDescent="0.25">
      <c r="A1771" s="57">
        <f t="shared" si="495"/>
        <v>4394.1949735456847</v>
      </c>
      <c r="B1771" s="12">
        <f t="shared" si="512"/>
        <v>699.35785094935602</v>
      </c>
      <c r="C1771" s="57" t="str">
        <f t="shared" si="496"/>
        <v>-57.3256832141613-249.257903870948i</v>
      </c>
      <c r="D1771" s="57" t="str">
        <f t="shared" si="497"/>
        <v>3.89998117386514-45.5231625983794i</v>
      </c>
      <c r="E1771" s="57" t="str">
        <f t="shared" si="498"/>
        <v>161.37231131933-1.56071264432669i</v>
      </c>
      <c r="F1771" s="57" t="str">
        <f t="shared" si="499"/>
        <v>3.83982890700044-94.9234669522293i</v>
      </c>
      <c r="G1771" s="57" t="str">
        <f t="shared" si="500"/>
        <v>0.999997152787654-0.00168736606553837i</v>
      </c>
      <c r="H1771" s="57" t="str">
        <f t="shared" si="501"/>
        <v>166.015632040684+50.1485719730726i</v>
      </c>
      <c r="I1771" s="57" t="str">
        <f t="shared" si="502"/>
        <v>15.227271837319-43.9129479490521i</v>
      </c>
      <c r="K1771" s="57" t="str">
        <f t="shared" si="503"/>
        <v>0.0662382960060014-0.0206238811391546i</v>
      </c>
      <c r="L1771" s="57" t="str">
        <f t="shared" si="504"/>
        <v>0.000125-0.717443158252582i</v>
      </c>
      <c r="M1771" s="57" t="str">
        <f t="shared" si="505"/>
        <v>0.0015-0.345855577200181i</v>
      </c>
      <c r="N1771" s="57">
        <f t="shared" si="506"/>
        <v>77.048028998943849</v>
      </c>
      <c r="O1771" s="57">
        <f t="shared" si="507"/>
        <v>48.156822360248057</v>
      </c>
      <c r="P1771" s="371">
        <f t="shared" si="508"/>
        <v>48.156822360248057</v>
      </c>
      <c r="Q1771" s="371">
        <f t="shared" si="509"/>
        <v>-102.95197100105615</v>
      </c>
      <c r="R1771" s="12">
        <f t="shared" si="510"/>
        <v>77.048028998943849</v>
      </c>
      <c r="S1771" s="57">
        <f t="shared" si="511"/>
        <v>0.69935785094935599</v>
      </c>
      <c r="T1771" s="12">
        <f t="shared" si="494"/>
        <v>48.156822360248057</v>
      </c>
    </row>
    <row r="1772" spans="1:20" x14ac:dyDescent="0.25">
      <c r="A1772" s="57">
        <f t="shared" si="495"/>
        <v>4410.8929144451586</v>
      </c>
      <c r="B1772" s="12">
        <f t="shared" si="512"/>
        <v>702.01541078296361</v>
      </c>
      <c r="C1772" s="57" t="str">
        <f t="shared" si="496"/>
        <v>-57.2800629736446-248.180892403267i</v>
      </c>
      <c r="D1772" s="57" t="str">
        <f t="shared" si="497"/>
        <v>3.89998103051536-45.3508944445589i</v>
      </c>
      <c r="E1772" s="57" t="str">
        <f t="shared" si="498"/>
        <v>161.364910541885-1.56387426553192i</v>
      </c>
      <c r="F1772" s="57" t="str">
        <f t="shared" si="499"/>
        <v>3.83982882375322-94.5641724324416i</v>
      </c>
      <c r="G1772" s="57" t="str">
        <f t="shared" si="500"/>
        <v>0.999997131107789-0.00169377801986643i</v>
      </c>
      <c r="H1772" s="57" t="str">
        <f t="shared" si="501"/>
        <v>166.023397017533+50.3400685035191i</v>
      </c>
      <c r="I1772" s="57" t="str">
        <f t="shared" si="502"/>
        <v>15.2276115082313-43.7446741454375i</v>
      </c>
      <c r="K1772" s="57" t="str">
        <f t="shared" si="503"/>
        <v>0.0661933679626487-0.0206880616768178i</v>
      </c>
      <c r="L1772" s="57" t="str">
        <f t="shared" si="504"/>
        <v>0.000125-0.714727194911918i</v>
      </c>
      <c r="M1772" s="57" t="str">
        <f t="shared" si="505"/>
        <v>0.0015-0.344546301255411i</v>
      </c>
      <c r="N1772" s="57">
        <f t="shared" si="506"/>
        <v>77.003728477836574</v>
      </c>
      <c r="O1772" s="57">
        <f t="shared" si="507"/>
        <v>48.120757706974501</v>
      </c>
      <c r="P1772" s="371">
        <f t="shared" si="508"/>
        <v>48.120757706974501</v>
      </c>
      <c r="Q1772" s="371">
        <f t="shared" si="509"/>
        <v>-102.99627152216343</v>
      </c>
      <c r="R1772" s="12">
        <f t="shared" si="510"/>
        <v>77.003728477836574</v>
      </c>
      <c r="S1772" s="57">
        <f t="shared" si="511"/>
        <v>0.70201541078296359</v>
      </c>
      <c r="T1772" s="12">
        <f t="shared" ref="T1772:T1835" si="513">P1772</f>
        <v>48.120757706974501</v>
      </c>
    </row>
    <row r="1773" spans="1:20" x14ac:dyDescent="0.25">
      <c r="A1773" s="57">
        <f t="shared" ref="A1773:A1836" si="514">2*PI()*B1773</f>
        <v>4427.6543075200507</v>
      </c>
      <c r="B1773" s="12">
        <f t="shared" si="512"/>
        <v>704.68306934393888</v>
      </c>
      <c r="C1773" s="57" t="str">
        <f t="shared" ref="C1773:C1836" si="515">IMPRODUCT(D1773,E1773,$C$40,,K1773,$C$41)</f>
        <v>-57.2341681044081-247.107663382856i</v>
      </c>
      <c r="D1773" s="57" t="str">
        <f t="shared" ref="D1773:D1836" si="516">IMDIV(IMPRODUCT($C$37,$C$38,COMPLEX(1,A1773/$C$38)),IMSUM(-1*A1773*A1773/$C$39,COMPLEX(0,1*A1773)))</f>
        <v>3.89998088607408-45.1792786785757i</v>
      </c>
      <c r="E1773" s="57" t="str">
        <f t="shared" ref="E1773:E1836" si="517">IMDIV(IMPRODUCT(IMSUM(F1773,G1773),$C$29,H1773),IMSUM(1,I1773))</f>
        <v>161.357466461017-1.5670206894282i</v>
      </c>
      <c r="F1773" s="57" t="str">
        <f t="shared" ref="F1773:F1836" si="518">IMDIV(IMPRODUCT($C$14,$C$15,COMPLEX(1,A1773/$C$15)),IMSUM(-1*A1773*A1773/$C$16,COMPLEX(0,A1773)))</f>
        <v>3.83982873987214-94.2062382500199i</v>
      </c>
      <c r="G1773" s="57" t="str">
        <f t="shared" ref="G1773:G1836" si="519">IMDIV(1,COMPLEX(1,A1773*$C$9*$C$10))</f>
        <v>0.999997109262844-0.00170021433920073i</v>
      </c>
      <c r="H1773" s="57" t="str">
        <f t="shared" ref="H1773:H1836" si="520">IMDIV($C$3,IMSUM(K1773,COMPLEX(0,$C$28*A1773)))</f>
        <v>166.031221603665+50.532303418323i</v>
      </c>
      <c r="I1773" s="57" t="str">
        <f t="shared" ref="I1773:I1836" si="521">IMPRODUCT(F1773,$C$29,H1773,$C$31)</f>
        <v>15.2279537797597-43.5770296003503i</v>
      </c>
      <c r="K1773" s="57" t="str">
        <f t="shared" ref="K1773:K1836" si="522">IF($C$26&lt;=0,IMDIV(1,IMSUM(IMDIV(1,L1773),1/$C$18)),IMDIV(1,IMSUM(IMDIV(1,L1773),1/$C$18,IMDIV(1,M1773))))</f>
        <v>0.0661481600735199-0.0207523434545104i</v>
      </c>
      <c r="L1773" s="57" t="str">
        <f t="shared" ref="L1773:L1836" si="523">IMSUM($C$21/$C$22,IMDIV(1,COMPLEX(0,$C$20*$C$22*A1773)))</f>
        <v>0.000125-0.712021513161901i</v>
      </c>
      <c r="M1773" s="57" t="str">
        <f t="shared" ref="M1773:M1836" si="524">IMSUM($C$25/$C$26,IMDIV(1,COMPLEX(0,$C$24*$C$26*A1773)))</f>
        <v>0.0015-0.343241981724856i</v>
      </c>
      <c r="N1773" s="57">
        <f t="shared" ref="N1773:N1836" si="525">ABS(R1773)</f>
        <v>76.959311026696213</v>
      </c>
      <c r="O1773" s="57">
        <f t="shared" ref="O1773:O1836" si="526">ABS(P1773)</f>
        <v>48.084672006441345</v>
      </c>
      <c r="P1773" s="371">
        <f t="shared" ref="P1773:P1836" si="527">20*LOG10(IMABS(C1773))</f>
        <v>48.084672006441345</v>
      </c>
      <c r="Q1773" s="371">
        <f t="shared" ref="Q1773:Q1836" si="528">IMARGUMENT(C1773)*180/PI()</f>
        <v>-103.04068897330379</v>
      </c>
      <c r="R1773" s="12">
        <f t="shared" ref="R1773:R1836" si="529">IF(Q1773&lt;0,Q1773+180,Q1773-180)</f>
        <v>76.959311026696213</v>
      </c>
      <c r="S1773" s="57">
        <f t="shared" ref="S1773:S1836" si="530">B1773/1000</f>
        <v>0.70468306934393887</v>
      </c>
      <c r="T1773" s="12">
        <f t="shared" si="513"/>
        <v>48.084672006441345</v>
      </c>
    </row>
    <row r="1774" spans="1:20" x14ac:dyDescent="0.25">
      <c r="A1774" s="57">
        <f t="shared" si="514"/>
        <v>4444.4793938886269</v>
      </c>
      <c r="B1774" s="12">
        <f t="shared" ref="B1774:B1837" si="531">B1773*(1+B$42)</f>
        <v>707.36086500744591</v>
      </c>
      <c r="C1774" s="57" t="str">
        <f t="shared" si="515"/>
        <v>-57.1879974515202-246.038203289049i</v>
      </c>
      <c r="D1774" s="57" t="str">
        <f t="shared" si="516"/>
        <v>3.89998074053295-45.0083128316792i</v>
      </c>
      <c r="E1774" s="57" t="str">
        <f t="shared" si="517"/>
        <v>161.349978914903-1.57015162171174i</v>
      </c>
      <c r="F1774" s="57" t="str">
        <f t="shared" si="518"/>
        <v>3.83982865535235-93.8496592559603i</v>
      </c>
      <c r="G1774" s="57" t="str">
        <f t="shared" si="519"/>
        <v>0.999997087251564-0.00170667511612347i</v>
      </c>
      <c r="H1774" s="57" t="str">
        <f t="shared" si="520"/>
        <v>166.039106260403+50.72527964639i</v>
      </c>
      <c r="I1774" s="57" t="str">
        <f t="shared" si="521"/>
        <v>15.2282986719245-43.4100119019041i</v>
      </c>
      <c r="K1774" s="57" t="str">
        <f t="shared" si="522"/>
        <v>0.0661026710286536-0.0208167255608483i</v>
      </c>
      <c r="L1774" s="57" t="str">
        <f t="shared" si="523"/>
        <v>0.000125-0.709326074080397i</v>
      </c>
      <c r="M1774" s="57" t="str">
        <f t="shared" si="524"/>
        <v>0.0015-0.341942599845442i</v>
      </c>
      <c r="N1774" s="57">
        <f t="shared" si="525"/>
        <v>76.914776705028132</v>
      </c>
      <c r="O1774" s="57">
        <f t="shared" si="526"/>
        <v>48.048565135502884</v>
      </c>
      <c r="P1774" s="371">
        <f t="shared" si="527"/>
        <v>48.048565135502884</v>
      </c>
      <c r="Q1774" s="371">
        <f t="shared" si="528"/>
        <v>-103.08522329497187</v>
      </c>
      <c r="R1774" s="12">
        <f t="shared" si="529"/>
        <v>76.914776705028132</v>
      </c>
      <c r="S1774" s="57">
        <f t="shared" si="530"/>
        <v>0.70736086500744588</v>
      </c>
      <c r="T1774" s="12">
        <f t="shared" si="513"/>
        <v>48.048565135502884</v>
      </c>
    </row>
    <row r="1775" spans="1:20" x14ac:dyDescent="0.25">
      <c r="A1775" s="57">
        <f t="shared" si="514"/>
        <v>4461.3684155854035</v>
      </c>
      <c r="B1775" s="12">
        <f t="shared" si="531"/>
        <v>710.0488362944742</v>
      </c>
      <c r="C1775" s="57" t="str">
        <f t="shared" si="515"/>
        <v>-57.141549862096-244.972498669234i</v>
      </c>
      <c r="D1775" s="57" t="str">
        <f t="shared" si="516"/>
        <v>3.89998059388363-44.8379944444683i</v>
      </c>
      <c r="E1775" s="57" t="str">
        <f t="shared" si="517"/>
        <v>161.342447742435-1.57326676542834i</v>
      </c>
      <c r="F1775" s="57" t="str">
        <f t="shared" si="518"/>
        <v>3.83982857018899-93.4944303207548i</v>
      </c>
      <c r="G1775" s="57" t="str">
        <f t="shared" si="519"/>
        <v>0.999997065072681-0.00171316044356866i</v>
      </c>
      <c r="H1775" s="57" t="str">
        <f t="shared" si="520"/>
        <v>166.047051452692+50.9190001291764i</v>
      </c>
      <c r="I1775" s="57" t="str">
        <f t="shared" si="521"/>
        <v>15.2286462049018-43.2436186472259i</v>
      </c>
      <c r="K1775" s="57" t="str">
        <f t="shared" si="522"/>
        <v>0.0660568995180234-0.0208812070715895i</v>
      </c>
      <c r="L1775" s="57" t="str">
        <f t="shared" si="523"/>
        <v>0.000125-0.706640838892603i</v>
      </c>
      <c r="M1775" s="57" t="str">
        <f t="shared" si="524"/>
        <v>0.0015-0.340648136925127i</v>
      </c>
      <c r="N1775" s="57">
        <f t="shared" si="525"/>
        <v>76.870125576917971</v>
      </c>
      <c r="O1775" s="57">
        <f t="shared" si="526"/>
        <v>48.012436970553026</v>
      </c>
      <c r="P1775" s="371">
        <f t="shared" si="527"/>
        <v>48.012436970553026</v>
      </c>
      <c r="Q1775" s="371">
        <f t="shared" si="528"/>
        <v>-103.12987442308203</v>
      </c>
      <c r="R1775" s="12">
        <f t="shared" si="529"/>
        <v>76.870125576917971</v>
      </c>
      <c r="S1775" s="57">
        <f t="shared" si="530"/>
        <v>0.71004883629447424</v>
      </c>
      <c r="T1775" s="12">
        <f t="shared" si="513"/>
        <v>48.012436970553026</v>
      </c>
    </row>
    <row r="1776" spans="1:20" x14ac:dyDescent="0.25">
      <c r="A1776" s="57">
        <f t="shared" si="514"/>
        <v>4478.3216155646287</v>
      </c>
      <c r="B1776" s="12">
        <f t="shared" si="531"/>
        <v>712.74702187239325</v>
      </c>
      <c r="C1776" s="57" t="str">
        <f t="shared" si="515"/>
        <v>-57.0948241854086-243.910536138672i</v>
      </c>
      <c r="D1776" s="57" t="str">
        <f t="shared" si="516"/>
        <v>3.89998044611766-44.6683210668556i</v>
      </c>
      <c r="E1776" s="57" t="str">
        <f t="shared" si="517"/>
        <v>161.334872783233-1.57636582096426i</v>
      </c>
      <c r="F1776" s="57" t="str">
        <f t="shared" si="518"/>
        <v>3.83982848437716-93.1405463343154i</v>
      </c>
      <c r="G1776" s="57" t="str">
        <f t="shared" si="519"/>
        <v>0.999997042724919-0.00171967041482332i</v>
      </c>
      <c r="H1776" s="57" t="str">
        <f t="shared" si="520"/>
        <v>166.055057649133+51.1134678207529i</v>
      </c>
      <c r="I1776" s="57" t="str">
        <f t="shared" si="521"/>
        <v>15.2289963990247-43.0778474424222i</v>
      </c>
      <c r="K1776" s="57" t="str">
        <f t="shared" si="522"/>
        <v>0.0660108442316371-0.0209457870495571i</v>
      </c>
      <c r="L1776" s="57" t="str">
        <f t="shared" si="523"/>
        <v>0.000125-0.703965768970515i</v>
      </c>
      <c r="M1776" s="57" t="str">
        <f t="shared" si="524"/>
        <v>0.0015-0.339358574342625i</v>
      </c>
      <c r="N1776" s="57">
        <f t="shared" si="525"/>
        <v>76.825357711076421</v>
      </c>
      <c r="O1776" s="57">
        <f t="shared" si="526"/>
        <v>47.976287387526391</v>
      </c>
      <c r="P1776" s="371">
        <f t="shared" si="527"/>
        <v>47.976287387526391</v>
      </c>
      <c r="Q1776" s="371">
        <f t="shared" si="528"/>
        <v>-103.17464228892358</v>
      </c>
      <c r="R1776" s="12">
        <f t="shared" si="529"/>
        <v>76.825357711076421</v>
      </c>
      <c r="S1776" s="57">
        <f t="shared" si="530"/>
        <v>0.71274702187239325</v>
      </c>
      <c r="T1776" s="12">
        <f t="shared" si="513"/>
        <v>47.976287387526391</v>
      </c>
    </row>
    <row r="1777" spans="1:20" x14ac:dyDescent="0.25">
      <c r="A1777" s="57">
        <f t="shared" si="514"/>
        <v>4495.3392377037744</v>
      </c>
      <c r="B1777" s="12">
        <f t="shared" si="531"/>
        <v>715.45546055550835</v>
      </c>
      <c r="C1777" s="57" t="str">
        <f t="shared" si="515"/>
        <v>-57.0478192730118-242.852302380368i</v>
      </c>
      <c r="D1777" s="57" t="str">
        <f t="shared" si="516"/>
        <v>3.89998029722655-44.4992902580327i</v>
      </c>
      <c r="E1777" s="57" t="str">
        <f t="shared" si="517"/>
        <v>161.32725387768-1.57944848603531i</v>
      </c>
      <c r="F1777" s="57" t="str">
        <f t="shared" si="518"/>
        <v>3.83982839791194-92.7880022059025i</v>
      </c>
      <c r="G1777" s="57" t="str">
        <f t="shared" si="519"/>
        <v>0.999997020206992-0.00172620512352897i</v>
      </c>
      <c r="H1777" s="57" t="str">
        <f t="shared" si="520"/>
        <v>166.063125322016+51.3086856878686i</v>
      </c>
      <c r="I1777" s="57" t="str">
        <f t="shared" si="521"/>
        <v>15.229349274785-42.9126959025456i</v>
      </c>
      <c r="K1777" s="57" t="str">
        <f t="shared" si="522"/>
        <v>0.0659645038596392-0.0210104645445647i</v>
      </c>
      <c r="L1777" s="57" t="str">
        <f t="shared" si="523"/>
        <v>0.000125-0.701300825832351i</v>
      </c>
      <c r="M1777" s="57" t="str">
        <f t="shared" si="524"/>
        <v>0.0015-0.338073893547147i</v>
      </c>
      <c r="N1777" s="57">
        <f t="shared" si="525"/>
        <v>76.780473180884599</v>
      </c>
      <c r="O1777" s="57">
        <f t="shared" si="526"/>
        <v>47.940116261901132</v>
      </c>
      <c r="P1777" s="371">
        <f t="shared" si="527"/>
        <v>47.940116261901132</v>
      </c>
      <c r="Q1777" s="371">
        <f t="shared" si="528"/>
        <v>-103.2195268191154</v>
      </c>
      <c r="R1777" s="12">
        <f t="shared" si="529"/>
        <v>76.780473180884599</v>
      </c>
      <c r="S1777" s="57">
        <f t="shared" si="530"/>
        <v>0.71545546055550835</v>
      </c>
      <c r="T1777" s="12">
        <f t="shared" si="513"/>
        <v>47.940116261901132</v>
      </c>
    </row>
    <row r="1778" spans="1:20" x14ac:dyDescent="0.25">
      <c r="A1778" s="57">
        <f t="shared" si="514"/>
        <v>4512.4215268070484</v>
      </c>
      <c r="B1778" s="12">
        <f t="shared" si="531"/>
        <v>718.17419130561927</v>
      </c>
      <c r="C1778" s="57" t="str">
        <f t="shared" si="515"/>
        <v>-57.0005339788551-241.797784144904i</v>
      </c>
      <c r="D1778" s="57" t="str">
        <f t="shared" si="516"/>
        <v>3.89998014720173-44.3308995864344i</v>
      </c>
      <c r="E1778" s="57" t="str">
        <f t="shared" si="517"/>
        <v>161.31959086694-1.58251445567464i</v>
      </c>
      <c r="F1778" s="57" t="str">
        <f t="shared" si="518"/>
        <v>3.83982831078832-92.43679286405i</v>
      </c>
      <c r="G1778" s="57" t="str">
        <f t="shared" si="519"/>
        <v>0.999996997517605-0.00173276466368289i</v>
      </c>
      <c r="H1778" s="57" t="str">
        <f t="shared" si="520"/>
        <v>166.071254947345+51.5046567100166i</v>
      </c>
      <c r="I1778" s="57" t="str">
        <f t="shared" si="521"/>
        <v>15.2297048528334-42.7481616515592i</v>
      </c>
      <c r="K1778" s="57" t="str">
        <f t="shared" si="522"/>
        <v>0.0659178770924133-0.0210752385933417i</v>
      </c>
      <c r="L1778" s="57" t="str">
        <f t="shared" si="523"/>
        <v>0.000125-0.698645971142011i</v>
      </c>
      <c r="M1778" s="57" t="str">
        <f t="shared" si="524"/>
        <v>0.0015-0.336794076058125i</v>
      </c>
      <c r="N1778" s="57">
        <f t="shared" si="525"/>
        <v>76.735472064439847</v>
      </c>
      <c r="O1778" s="57">
        <f t="shared" si="526"/>
        <v>47.903923468700633</v>
      </c>
      <c r="P1778" s="371">
        <f t="shared" si="527"/>
        <v>47.903923468700633</v>
      </c>
      <c r="Q1778" s="371">
        <f t="shared" si="528"/>
        <v>-103.26452793556015</v>
      </c>
      <c r="R1778" s="12">
        <f t="shared" si="529"/>
        <v>76.735472064439847</v>
      </c>
      <c r="S1778" s="57">
        <f t="shared" si="530"/>
        <v>0.71817419130561932</v>
      </c>
      <c r="T1778" s="12">
        <f t="shared" si="513"/>
        <v>47.903923468700633</v>
      </c>
    </row>
    <row r="1779" spans="1:20" x14ac:dyDescent="0.25">
      <c r="A1779" s="57">
        <f t="shared" si="514"/>
        <v>4529.5687286089151</v>
      </c>
      <c r="B1779" s="12">
        <f t="shared" si="531"/>
        <v>720.9032532325806</v>
      </c>
      <c r="C1779" s="57" t="str">
        <f t="shared" si="515"/>
        <v>-56.9529671594031-240.746968250285i</v>
      </c>
      <c r="D1779" s="57" t="str">
        <f t="shared" si="516"/>
        <v>3.89997999603456-44.1631466297046i</v>
      </c>
      <c r="E1779" s="57" t="str">
        <f t="shared" si="517"/>
        <v>161.31188359298-1.58556342222419i</v>
      </c>
      <c r="F1779" s="57" t="str">
        <f t="shared" si="518"/>
        <v>3.8398282230013-92.0869132564939i</v>
      </c>
      <c r="G1779" s="57" t="str">
        <f t="shared" si="519"/>
        <v>0.999996974655453-0.00173934912963949i</v>
      </c>
      <c r="H1779" s="57" t="str">
        <f t="shared" si="520"/>
        <v>166.079447004872+51.7013838794991i</v>
      </c>
      <c r="I1779" s="57" t="str">
        <f t="shared" si="521"/>
        <v>15.2300631539818-42.5842423223034i</v>
      </c>
      <c r="K1779" s="57" t="str">
        <f t="shared" si="522"/>
        <v>0.0658709626206861-0.021140108219458i</v>
      </c>
      <c r="L1779" s="57" t="str">
        <f t="shared" si="523"/>
        <v>0.000125-0.696001166708519i</v>
      </c>
      <c r="M1779" s="57" t="str">
        <f t="shared" si="524"/>
        <v>0.0015-0.335519103464958i</v>
      </c>
      <c r="N1779" s="57">
        <f t="shared" si="525"/>
        <v>76.690354444601255</v>
      </c>
      <c r="O1779" s="57">
        <f t="shared" si="526"/>
        <v>47.867708882495592</v>
      </c>
      <c r="P1779" s="371">
        <f t="shared" si="527"/>
        <v>47.867708882495592</v>
      </c>
      <c r="Q1779" s="371">
        <f t="shared" si="528"/>
        <v>-103.30964555539875</v>
      </c>
      <c r="R1779" s="12">
        <f t="shared" si="529"/>
        <v>76.690354444601255</v>
      </c>
      <c r="S1779" s="57">
        <f t="shared" si="530"/>
        <v>0.72090325323258064</v>
      </c>
      <c r="T1779" s="12">
        <f t="shared" si="513"/>
        <v>47.867708882495592</v>
      </c>
    </row>
    <row r="1780" spans="1:20" x14ac:dyDescent="0.25">
      <c r="A1780" s="57">
        <f t="shared" si="514"/>
        <v>4546.7810897776289</v>
      </c>
      <c r="B1780" s="12">
        <f t="shared" si="531"/>
        <v>723.64268559486447</v>
      </c>
      <c r="C1780" s="57" t="str">
        <f t="shared" si="515"/>
        <v>-56.9051176737651-239.699841581798i</v>
      </c>
      <c r="D1780" s="57" t="str">
        <f t="shared" si="516"/>
        <v>3.89997984371635-43.9960289746605i</v>
      </c>
      <c r="E1780" s="57" t="str">
        <f t="shared" si="517"/>
        <v>161.304131898602-1.58859507532349i</v>
      </c>
      <c r="F1780" s="57" t="str">
        <f t="shared" si="518"/>
        <v>3.83982813454586-91.7383583500986i</v>
      </c>
      <c r="G1780" s="57" t="str">
        <f t="shared" si="519"/>
        <v>0.999996951619218-0.00174595861611169i</v>
      </c>
      <c r="H1780" s="57" t="str">
        <f t="shared" si="520"/>
        <v>166.087701978122+51.8988702014938i</v>
      </c>
      <c r="I1780" s="57" t="str">
        <f t="shared" si="521"/>
        <v>15.2304241992042-42.4209355564604i</v>
      </c>
      <c r="K1780" s="57" t="str">
        <f t="shared" si="522"/>
        <v>0.0658237591356356-0.0212050724332527i</v>
      </c>
      <c r="L1780" s="57" t="str">
        <f t="shared" si="523"/>
        <v>0.000125-0.693366374485478i</v>
      </c>
      <c r="M1780" s="57" t="str">
        <f t="shared" si="524"/>
        <v>0.0015-0.334248957426737i</v>
      </c>
      <c r="N1780" s="57">
        <f t="shared" si="525"/>
        <v>76.645120409034661</v>
      </c>
      <c r="O1780" s="57">
        <f t="shared" si="526"/>
        <v>47.83147237740684</v>
      </c>
      <c r="P1780" s="371">
        <f t="shared" si="527"/>
        <v>47.83147237740684</v>
      </c>
      <c r="Q1780" s="371">
        <f t="shared" si="528"/>
        <v>-103.35487959096534</v>
      </c>
      <c r="R1780" s="12">
        <f t="shared" si="529"/>
        <v>76.645120409034661</v>
      </c>
      <c r="S1780" s="57">
        <f t="shared" si="530"/>
        <v>0.72364268559486444</v>
      </c>
      <c r="T1780" s="12">
        <f t="shared" si="513"/>
        <v>47.83147237740684</v>
      </c>
    </row>
    <row r="1781" spans="1:20" x14ac:dyDescent="0.25">
      <c r="A1781" s="57">
        <f t="shared" si="514"/>
        <v>4564.0588579187843</v>
      </c>
      <c r="B1781" s="12">
        <f t="shared" si="531"/>
        <v>726.39252780012498</v>
      </c>
      <c r="C1781" s="57" t="str">
        <f t="shared" si="515"/>
        <v>-56.8569843838082-238.656391091841i</v>
      </c>
      <c r="D1781" s="57" t="str">
        <f t="shared" si="516"/>
        <v>3.89997969023834-43.8295442172585i</v>
      </c>
      <c r="E1781" s="57" t="str">
        <f t="shared" si="517"/>
        <v>161.29633562746-1.5916091018991i</v>
      </c>
      <c r="F1781" s="57" t="str">
        <f t="shared" si="518"/>
        <v>3.83982804541688-91.3911231307846i</v>
      </c>
      <c r="G1781" s="57" t="str">
        <f t="shared" si="519"/>
        <v>0.999996928407577-0.00175259321817223i</v>
      </c>
      <c r="H1781" s="57" t="str">
        <f t="shared" si="520"/>
        <v>166.096020354433+52.0971186941207i</v>
      </c>
      <c r="I1781" s="57" t="str">
        <f t="shared" si="521"/>
        <v>15.2307880096379-42.2582390045225i</v>
      </c>
      <c r="K1781" s="57" t="str">
        <f t="shared" si="522"/>
        <v>0.0657762653289954-0.0212701302317583i</v>
      </c>
      <c r="L1781" s="57" t="str">
        <f t="shared" si="523"/>
        <v>0.000125-0.690741556570507i</v>
      </c>
      <c r="M1781" s="57" t="str">
        <f t="shared" si="524"/>
        <v>0.0015-0.332983619671983i</v>
      </c>
      <c r="N1781" s="57">
        <f t="shared" si="525"/>
        <v>76.599770050259636</v>
      </c>
      <c r="O1781" s="57">
        <f t="shared" si="526"/>
        <v>47.795213827106892</v>
      </c>
      <c r="P1781" s="371">
        <f t="shared" si="527"/>
        <v>47.795213827106892</v>
      </c>
      <c r="Q1781" s="371">
        <f t="shared" si="528"/>
        <v>-103.40022994974036</v>
      </c>
      <c r="R1781" s="12">
        <f t="shared" si="529"/>
        <v>76.599770050259636</v>
      </c>
      <c r="S1781" s="57">
        <f t="shared" si="530"/>
        <v>0.72639252780012498</v>
      </c>
      <c r="T1781" s="12">
        <f t="shared" si="513"/>
        <v>47.795213827106892</v>
      </c>
    </row>
    <row r="1782" spans="1:20" x14ac:dyDescent="0.25">
      <c r="A1782" s="57">
        <f t="shared" si="514"/>
        <v>4581.4022815788758</v>
      </c>
      <c r="B1782" s="12">
        <f t="shared" si="531"/>
        <v>729.15281940576551</v>
      </c>
      <c r="C1782" s="57" t="str">
        <f t="shared" si="515"/>
        <v>-56.8085661542894-237.616603799786i</v>
      </c>
      <c r="D1782" s="57" t="str">
        <f t="shared" si="516"/>
        <v>3.89997953559168-43.6636899625592i</v>
      </c>
      <c r="E1782" s="57" t="str">
        <f t="shared" si="517"/>
        <v>161.288494624092-1.59460518615676i</v>
      </c>
      <c r="F1782" s="57" t="str">
        <f t="shared" si="518"/>
        <v>3.83982795560923-91.0452026034564i</v>
      </c>
      <c r="G1782" s="57" t="str">
        <f t="shared" si="519"/>
        <v>0.999996905019193-0.00175925303125507i</v>
      </c>
      <c r="H1782" s="57" t="str">
        <f t="shared" si="520"/>
        <v>166.104402624977+52.2961323885067i</v>
      </c>
      <c r="I1782" s="57" t="str">
        <f t="shared" si="521"/>
        <v>15.2311546065848-42.0961503257557i</v>
      </c>
      <c r="K1782" s="57" t="str">
        <f t="shared" si="522"/>
        <v>0.0657284798931657-0.0213352805986293i</v>
      </c>
      <c r="L1782" s="57" t="str">
        <f t="shared" si="523"/>
        <v>0.000125-0.688126675204729i</v>
      </c>
      <c r="M1782" s="57" t="str">
        <f t="shared" si="524"/>
        <v>0.0015-0.331723071998389i</v>
      </c>
      <c r="N1782" s="57">
        <f t="shared" si="525"/>
        <v>76.554303465694886</v>
      </c>
      <c r="O1782" s="57">
        <f t="shared" si="526"/>
        <v>47.758933104823065</v>
      </c>
      <c r="P1782" s="371">
        <f t="shared" si="527"/>
        <v>47.758933104823065</v>
      </c>
      <c r="Q1782" s="371">
        <f t="shared" si="528"/>
        <v>-103.44569653430511</v>
      </c>
      <c r="R1782" s="12">
        <f t="shared" si="529"/>
        <v>76.554303465694886</v>
      </c>
      <c r="S1782" s="57">
        <f t="shared" si="530"/>
        <v>0.72915281940576548</v>
      </c>
      <c r="T1782" s="12">
        <f t="shared" si="513"/>
        <v>47.758933104823065</v>
      </c>
    </row>
    <row r="1783" spans="1:20" x14ac:dyDescent="0.25">
      <c r="A1783" s="57">
        <f t="shared" si="514"/>
        <v>4598.8116102488757</v>
      </c>
      <c r="B1783" s="12">
        <f t="shared" si="531"/>
        <v>731.92360011950746</v>
      </c>
      <c r="C1783" s="57" t="str">
        <f t="shared" si="515"/>
        <v>-56.7598618529791-236.580466791818i</v>
      </c>
      <c r="D1783" s="57" t="str">
        <f t="shared" si="516"/>
        <v>3.8999793797675-43.4984638246937i</v>
      </c>
      <c r="E1783" s="57" t="str">
        <f t="shared" si="517"/>
        <v>161.280608733938-1.59758300956807i</v>
      </c>
      <c r="F1783" s="57" t="str">
        <f t="shared" si="518"/>
        <v>3.83982786511775-90.7005917919315i</v>
      </c>
      <c r="G1783" s="57" t="str">
        <f t="shared" si="519"/>
        <v>0.999996881452721-0.00176593815115678i</v>
      </c>
      <c r="H1783" s="57" t="str">
        <f t="shared" si="520"/>
        <v>166.112849284794+52.495914328856i</v>
      </c>
      <c r="I1783" s="57" t="str">
        <f t="shared" si="521"/>
        <v>15.2315240115129-41.9346671881674i</v>
      </c>
      <c r="K1783" s="57" t="str">
        <f t="shared" si="522"/>
        <v>0.0656804015213235-0.021400522504071i</v>
      </c>
      <c r="L1783" s="57" t="str">
        <f t="shared" si="523"/>
        <v>0.000125-0.685521692772197i</v>
      </c>
      <c r="M1783" s="57" t="str">
        <f t="shared" si="524"/>
        <v>0.0015-0.330467296272554i</v>
      </c>
      <c r="N1783" s="57">
        <f t="shared" si="525"/>
        <v>76.508720757704538</v>
      </c>
      <c r="O1783" s="57">
        <f t="shared" si="526"/>
        <v>47.72263008333961</v>
      </c>
      <c r="P1783" s="371">
        <f t="shared" si="527"/>
        <v>47.72263008333961</v>
      </c>
      <c r="Q1783" s="371">
        <f t="shared" si="528"/>
        <v>-103.49127924229546</v>
      </c>
      <c r="R1783" s="12">
        <f t="shared" si="529"/>
        <v>76.508720757704538</v>
      </c>
      <c r="S1783" s="57">
        <f t="shared" si="530"/>
        <v>0.73192360011950741</v>
      </c>
      <c r="T1783" s="12">
        <f t="shared" si="513"/>
        <v>47.72263008333961</v>
      </c>
    </row>
    <row r="1784" spans="1:20" x14ac:dyDescent="0.25">
      <c r="A1784" s="57">
        <f t="shared" si="514"/>
        <v>4616.2870943678217</v>
      </c>
      <c r="B1784" s="12">
        <f t="shared" si="531"/>
        <v>734.70490979996157</v>
      </c>
      <c r="C1784" s="57" t="str">
        <f t="shared" si="515"/>
        <v>-56.7108703507873-235.547967220778i</v>
      </c>
      <c r="D1784" s="57" t="str">
        <f t="shared" si="516"/>
        <v>3.89997922275682-43.3338634268284i</v>
      </c>
      <c r="E1784" s="57" t="str">
        <f t="shared" si="517"/>
        <v>161.272677803374-1.60054225086394i</v>
      </c>
      <c r="F1784" s="57" t="str">
        <f t="shared" si="518"/>
        <v>3.83982777393724-90.3572857388677i</v>
      </c>
      <c r="G1784" s="57" t="str">
        <f t="shared" si="519"/>
        <v>0.999996857706804-0.00177264867403787i</v>
      </c>
      <c r="H1784" s="57" t="str">
        <f t="shared" si="520"/>
        <v>166.121360832831+52.696467572516i</v>
      </c>
      <c r="I1784" s="57" t="str">
        <f t="shared" si="521"/>
        <v>15.2318962460575-41.7737872684737i</v>
      </c>
      <c r="K1784" s="57" t="str">
        <f t="shared" si="522"/>
        <v>0.0656320289075324-0.0214658549047659i</v>
      </c>
      <c r="L1784" s="57" t="str">
        <f t="shared" si="523"/>
        <v>0.000125-0.682926571799359i</v>
      </c>
      <c r="M1784" s="57" t="str">
        <f t="shared" si="524"/>
        <v>0.0015-0.32921627442972i</v>
      </c>
      <c r="N1784" s="57">
        <f t="shared" si="525"/>
        <v>76.463022033644691</v>
      </c>
      <c r="O1784" s="57">
        <f t="shared" si="526"/>
        <v>47.686304635000155</v>
      </c>
      <c r="P1784" s="371">
        <f t="shared" si="527"/>
        <v>47.686304635000155</v>
      </c>
      <c r="Q1784" s="371">
        <f t="shared" si="528"/>
        <v>-103.53697796635531</v>
      </c>
      <c r="R1784" s="12">
        <f t="shared" si="529"/>
        <v>76.463022033644691</v>
      </c>
      <c r="S1784" s="57">
        <f t="shared" si="530"/>
        <v>0.73470490979996161</v>
      </c>
      <c r="T1784" s="12">
        <f t="shared" si="513"/>
        <v>47.686304635000155</v>
      </c>
    </row>
    <row r="1785" spans="1:20" x14ac:dyDescent="0.25">
      <c r="A1785" s="57">
        <f t="shared" si="514"/>
        <v>4633.8289853264196</v>
      </c>
      <c r="B1785" s="12">
        <f t="shared" si="531"/>
        <v>737.49678845720143</v>
      </c>
      <c r="C1785" s="57" t="str">
        <f t="shared" si="515"/>
        <v>-56.6615905218941-234.519092306018i</v>
      </c>
      <c r="D1785" s="57" t="str">
        <f t="shared" si="516"/>
        <v>3.8999790645506-43.1698864011312i</v>
      </c>
      <c r="E1785" s="57" t="str">
        <f t="shared" si="517"/>
        <v>161.26470167973-1.60348258602394i</v>
      </c>
      <c r="F1785" s="57" t="str">
        <f t="shared" si="518"/>
        <v>3.83982768206244-90.0152795056917i</v>
      </c>
      <c r="G1785" s="57" t="str">
        <f t="shared" si="519"/>
        <v>0.999996833780077-0.00177938469642424i</v>
      </c>
      <c r="H1785" s="57" t="str">
        <f t="shared" si="520"/>
        <v>166.129937771961+52.897795190046i</v>
      </c>
      <c r="I1785" s="57" t="str">
        <f t="shared" si="521"/>
        <v>15.2322713320225-41.6135082520632i</v>
      </c>
      <c r="K1785" s="57" t="str">
        <f t="shared" si="522"/>
        <v>0.0655833607468583-0.0215312767438048i</v>
      </c>
      <c r="L1785" s="57" t="str">
        <f t="shared" si="523"/>
        <v>0.000125-0.680341274954531i</v>
      </c>
      <c r="M1785" s="57" t="str">
        <f t="shared" si="524"/>
        <v>0.0015-0.327969988473522i</v>
      </c>
      <c r="N1785" s="57">
        <f t="shared" si="525"/>
        <v>76.417207405909892</v>
      </c>
      <c r="O1785" s="57">
        <f t="shared" si="526"/>
        <v>47.649956631710644</v>
      </c>
      <c r="P1785" s="371">
        <f t="shared" si="527"/>
        <v>47.649956631710644</v>
      </c>
      <c r="Q1785" s="371">
        <f t="shared" si="528"/>
        <v>-103.58279259409011</v>
      </c>
      <c r="R1785" s="12">
        <f t="shared" si="529"/>
        <v>76.417207405909892</v>
      </c>
      <c r="S1785" s="57">
        <f t="shared" si="530"/>
        <v>0.73749678845720146</v>
      </c>
      <c r="T1785" s="12">
        <f t="shared" si="513"/>
        <v>47.649956631710644</v>
      </c>
    </row>
    <row r="1786" spans="1:20" x14ac:dyDescent="0.25">
      <c r="A1786" s="57">
        <f t="shared" si="514"/>
        <v>4651.4375354706599</v>
      </c>
      <c r="B1786" s="12">
        <f t="shared" si="531"/>
        <v>740.2992762533388</v>
      </c>
      <c r="C1786" s="57" t="str">
        <f t="shared" si="515"/>
        <v>-56.6120212438764-233.493829333235i</v>
      </c>
      <c r="D1786" s="57" t="str">
        <f t="shared" si="516"/>
        <v>3.89997890513972-43.0065303887374i</v>
      </c>
      <c r="E1786" s="57" t="str">
        <f t="shared" si="517"/>
        <v>161.256680211321-1.60640368826699i</v>
      </c>
      <c r="F1786" s="57" t="str">
        <f t="shared" si="518"/>
        <v>3.83982758948806-89.6745681725292i</v>
      </c>
      <c r="G1786" s="57" t="str">
        <f t="shared" si="519"/>
        <v>0.999996809671162-0.00178614631520845i</v>
      </c>
      <c r="H1786" s="57" t="str">
        <f t="shared" si="520"/>
        <v>166.138580609026+53.0999002652858i</v>
      </c>
      <c r="I1786" s="57" t="str">
        <f t="shared" si="521"/>
        <v>15.2326492913819-41.4538278329666i</v>
      </c>
      <c r="K1786" s="57" t="str">
        <f t="shared" si="522"/>
        <v>0.0655343957354811-0.0215967869506147i</v>
      </c>
      <c r="L1786" s="57" t="str">
        <f t="shared" si="523"/>
        <v>0.000125-0.677765765047352i</v>
      </c>
      <c r="M1786" s="57" t="str">
        <f t="shared" si="524"/>
        <v>0.0015-0.326728420475714i</v>
      </c>
      <c r="N1786" s="57">
        <f t="shared" si="525"/>
        <v>76.371276991979926</v>
      </c>
      <c r="O1786" s="57">
        <f t="shared" si="526"/>
        <v>47.61358594494159</v>
      </c>
      <c r="P1786" s="371">
        <f t="shared" si="527"/>
        <v>47.61358594494159</v>
      </c>
      <c r="Q1786" s="371">
        <f t="shared" si="528"/>
        <v>-103.62872300802007</v>
      </c>
      <c r="R1786" s="12">
        <f t="shared" si="529"/>
        <v>76.371276991979926</v>
      </c>
      <c r="S1786" s="57">
        <f t="shared" si="530"/>
        <v>0.7402992762533388</v>
      </c>
      <c r="T1786" s="12">
        <f t="shared" si="513"/>
        <v>47.61358594494159</v>
      </c>
    </row>
    <row r="1787" spans="1:20" x14ac:dyDescent="0.25">
      <c r="A1787" s="57">
        <f t="shared" si="514"/>
        <v>4669.1129981054482</v>
      </c>
      <c r="B1787" s="12">
        <f t="shared" si="531"/>
        <v>743.11241350310149</v>
      </c>
      <c r="C1787" s="57" t="str">
        <f t="shared" si="515"/>
        <v>-56.5621613978427-232.472165654322i</v>
      </c>
      <c r="D1787" s="57" t="str">
        <f t="shared" si="516"/>
        <v>3.89997874451506-42.8437930397159i</v>
      </c>
      <c r="E1787" s="57" t="str">
        <f t="shared" si="517"/>
        <v>161.248613247469-1.60930522804262i</v>
      </c>
      <c r="F1787" s="57" t="str">
        <f t="shared" si="518"/>
        <v>3.8398274962088-89.3351468381333i</v>
      </c>
      <c r="G1787" s="57" t="str">
        <f t="shared" si="519"/>
        <v>0.999996785378673-0.00179293362765128i</v>
      </c>
      <c r="H1787" s="57" t="str">
        <f t="shared" si="520"/>
        <v>166.147289854864+53.3027858954251i</v>
      </c>
      <c r="I1787" s="57" t="str">
        <f t="shared" si="521"/>
        <v>15.233030146281-41.294743713822i</v>
      </c>
      <c r="K1787" s="57" t="str">
        <f t="shared" si="522"/>
        <v>0.0654851325708135-0.0216623844408909i</v>
      </c>
      <c r="L1787" s="57" t="str">
        <f t="shared" si="523"/>
        <v>0.000125-0.675200005028242i</v>
      </c>
      <c r="M1787" s="57" t="str">
        <f t="shared" si="524"/>
        <v>0.0015-0.325491552575926i</v>
      </c>
      <c r="N1787" s="57">
        <f t="shared" si="525"/>
        <v>76.325230914466133</v>
      </c>
      <c r="O1787" s="57">
        <f t="shared" si="526"/>
        <v>47.577192445731036</v>
      </c>
      <c r="P1787" s="371">
        <f t="shared" si="527"/>
        <v>47.577192445731036</v>
      </c>
      <c r="Q1787" s="371">
        <f t="shared" si="528"/>
        <v>-103.67476908553387</v>
      </c>
      <c r="R1787" s="12">
        <f t="shared" si="529"/>
        <v>76.325230914466133</v>
      </c>
      <c r="S1787" s="57">
        <f t="shared" si="530"/>
        <v>0.74311241350310153</v>
      </c>
      <c r="T1787" s="12">
        <f t="shared" si="513"/>
        <v>47.577192445731036</v>
      </c>
    </row>
    <row r="1788" spans="1:20" x14ac:dyDescent="0.25">
      <c r="A1788" s="57">
        <f t="shared" si="514"/>
        <v>4686.8556274982493</v>
      </c>
      <c r="B1788" s="12">
        <f t="shared" si="531"/>
        <v>745.93624067441328</v>
      </c>
      <c r="C1788" s="57" t="str">
        <f t="shared" si="515"/>
        <v>-56.5120098685672-231.454088687225i</v>
      </c>
      <c r="D1788" s="57" t="str">
        <f t="shared" si="516"/>
        <v>3.89997858266734-42.6816720130353i</v>
      </c>
      <c r="E1788" s="57" t="str">
        <f t="shared" si="517"/>
        <v>161.240500638536-1.61218687302227i</v>
      </c>
      <c r="F1788" s="57" t="str">
        <f t="shared" si="518"/>
        <v>3.83982740221926-88.9970106198141i</v>
      </c>
      <c r="G1788" s="57" t="str">
        <f t="shared" si="519"/>
        <v>0.999996760901211-0.00179974673138299i</v>
      </c>
      <c r="H1788" s="57" t="str">
        <f t="shared" si="520"/>
        <v>166.156066024339+53.5064551910732i</v>
      </c>
      <c r="I1788" s="57" t="str">
        <f t="shared" si="521"/>
        <v>15.2334139190378-41.1362536058411i</v>
      </c>
      <c r="K1788" s="57" t="str">
        <f t="shared" si="522"/>
        <v>0.0654355699516175-0.0217280681165273i</v>
      </c>
      <c r="L1788" s="57" t="str">
        <f t="shared" si="523"/>
        <v>0.000125-0.672643957987891i</v>
      </c>
      <c r="M1788" s="57" t="str">
        <f t="shared" si="524"/>
        <v>0.0015-0.324259366981396i</v>
      </c>
      <c r="N1788" s="57">
        <f t="shared" si="525"/>
        <v>76.279069301158671</v>
      </c>
      <c r="O1788" s="57">
        <f t="shared" si="526"/>
        <v>47.540776004687835</v>
      </c>
      <c r="P1788" s="371">
        <f t="shared" si="527"/>
        <v>47.540776004687835</v>
      </c>
      <c r="Q1788" s="371">
        <f t="shared" si="528"/>
        <v>-103.72093069884133</v>
      </c>
      <c r="R1788" s="12">
        <f t="shared" si="529"/>
        <v>76.279069301158671</v>
      </c>
      <c r="S1788" s="57">
        <f t="shared" si="530"/>
        <v>0.74593624067441333</v>
      </c>
      <c r="T1788" s="12">
        <f t="shared" si="513"/>
        <v>47.540776004687835</v>
      </c>
    </row>
    <row r="1789" spans="1:20" x14ac:dyDescent="0.25">
      <c r="A1789" s="57">
        <f t="shared" si="514"/>
        <v>4704.6656788827431</v>
      </c>
      <c r="B1789" s="12">
        <f t="shared" si="531"/>
        <v>748.77079838897612</v>
      </c>
      <c r="C1789" s="57" t="str">
        <f t="shared" si="515"/>
        <v>-56.4615655446142-230.439585915765i</v>
      </c>
      <c r="D1789" s="57" t="str">
        <f t="shared" si="516"/>
        <v>3.89997841958725-42.5201649765302i</v>
      </c>
      <c r="E1789" s="57" t="str">
        <f t="shared" si="517"/>
        <v>161.232342235946-1.61504828808853i</v>
      </c>
      <c r="F1789" s="57" t="str">
        <f t="shared" si="518"/>
        <v>3.83982730751407-88.6601546533687i</v>
      </c>
      <c r="G1789" s="57" t="str">
        <f t="shared" si="519"/>
        <v>0.999996736237368-0.00180658572440475i</v>
      </c>
      <c r="H1789" s="57" t="str">
        <f t="shared" si="520"/>
        <v>166.164909636383+53.710911276329i</v>
      </c>
      <c r="I1789" s="57" t="str">
        <f t="shared" si="521"/>
        <v>15.2338006321443-40.9783552287786i</v>
      </c>
      <c r="K1789" s="57" t="str">
        <f t="shared" si="522"/>
        <v>0.0653857065781217-0.0217938368655471i</v>
      </c>
      <c r="L1789" s="57" t="str">
        <f t="shared" si="523"/>
        <v>0.000125-0.670097587156692i</v>
      </c>
      <c r="M1789" s="57" t="str">
        <f t="shared" si="524"/>
        <v>0.0015-0.323031845966723i</v>
      </c>
      <c r="N1789" s="57">
        <f t="shared" si="525"/>
        <v>76.232792285074481</v>
      </c>
      <c r="O1789" s="57">
        <f t="shared" si="526"/>
        <v>47.504336491993662</v>
      </c>
      <c r="P1789" s="371">
        <f t="shared" si="527"/>
        <v>47.504336491993662</v>
      </c>
      <c r="Q1789" s="371">
        <f t="shared" si="528"/>
        <v>-103.76720771492552</v>
      </c>
      <c r="R1789" s="12">
        <f t="shared" si="529"/>
        <v>76.232792285074481</v>
      </c>
      <c r="S1789" s="57">
        <f t="shared" si="530"/>
        <v>0.74877079838897609</v>
      </c>
      <c r="T1789" s="12">
        <f t="shared" si="513"/>
        <v>47.504336491993662</v>
      </c>
    </row>
    <row r="1790" spans="1:20" x14ac:dyDescent="0.25">
      <c r="A1790" s="57">
        <f t="shared" si="514"/>
        <v>4722.5434084624976</v>
      </c>
      <c r="B1790" s="12">
        <f t="shared" si="531"/>
        <v>751.61612742285422</v>
      </c>
      <c r="C1790" s="57" t="str">
        <f t="shared" si="515"/>
        <v>-56.4108273184858-229.428644889499i</v>
      </c>
      <c r="D1790" s="57" t="str">
        <f t="shared" si="516"/>
        <v>3.8999782552654-42.3592696068674i</v>
      </c>
      <c r="E1790" s="57" t="str">
        <f t="shared" si="517"/>
        <v>161.224137892213-1.61788913533082i</v>
      </c>
      <c r="F1790" s="57" t="str">
        <f t="shared" si="518"/>
        <v>3.83982721208773-88.3245740930104i</v>
      </c>
      <c r="G1790" s="57" t="str">
        <f t="shared" si="519"/>
        <v>0.999996711385725-0.00181345070509011i</v>
      </c>
      <c r="H1790" s="57" t="str">
        <f t="shared" si="520"/>
        <v>166.173821214021+53.9161572888521i</v>
      </c>
      <c r="I1790" s="57" t="str">
        <f t="shared" si="521"/>
        <v>15.2341903082683-40.8210463108971i</v>
      </c>
      <c r="K1790" s="57" t="str">
        <f t="shared" si="522"/>
        <v>0.0653355411521441-0.0218596895620369i</v>
      </c>
      <c r="L1790" s="57" t="str">
        <f t="shared" si="523"/>
        <v>0.000125-0.667560855904259i</v>
      </c>
      <c r="M1790" s="57" t="str">
        <f t="shared" si="524"/>
        <v>0.0015-0.321808971873603i</v>
      </c>
      <c r="N1790" s="57">
        <f t="shared" si="525"/>
        <v>76.186400004502516</v>
      </c>
      <c r="O1790" s="57">
        <f t="shared" si="526"/>
        <v>47.467873777406659</v>
      </c>
      <c r="P1790" s="371">
        <f t="shared" si="527"/>
        <v>47.467873777406659</v>
      </c>
      <c r="Q1790" s="371">
        <f t="shared" si="528"/>
        <v>-103.81359999549748</v>
      </c>
      <c r="R1790" s="12">
        <f t="shared" si="529"/>
        <v>76.186400004502516</v>
      </c>
      <c r="S1790" s="57">
        <f t="shared" si="530"/>
        <v>0.75161612742285422</v>
      </c>
      <c r="T1790" s="12">
        <f t="shared" si="513"/>
        <v>47.467873777406659</v>
      </c>
    </row>
    <row r="1791" spans="1:20" x14ac:dyDescent="0.25">
      <c r="A1791" s="57">
        <f t="shared" si="514"/>
        <v>4740.4890734146547</v>
      </c>
      <c r="B1791" s="12">
        <f t="shared" si="531"/>
        <v>754.47226870706106</v>
      </c>
      <c r="C1791" s="57" t="str">
        <f t="shared" si="515"/>
        <v>-56.3597940867494-228.421253223562i</v>
      </c>
      <c r="D1791" s="57" t="str">
        <f t="shared" si="516"/>
        <v>3.89997808969235-42.198983589513i</v>
      </c>
      <c r="E1791" s="57" t="str">
        <f t="shared" si="517"/>
        <v>161.215887460968-1.62070907403242i</v>
      </c>
      <c r="F1791" s="57" t="str">
        <f t="shared" si="518"/>
        <v>3.83982711593479-87.9902641113009i</v>
      </c>
      <c r="G1791" s="57" t="str">
        <f t="shared" si="519"/>
        <v>0.999996686344852-0.00182034177218636i</v>
      </c>
      <c r="H1791" s="57" t="str">
        <f t="shared" si="520"/>
        <v>166.182801284404+54.1221963799322i</v>
      </c>
      <c r="I1791" s="57" t="str">
        <f t="shared" si="521"/>
        <v>15.2345829702539-40.6643245889351i</v>
      </c>
      <c r="K1791" s="57" t="str">
        <f t="shared" si="522"/>
        <v>0.0652850723772137-0.0219256250660792i</v>
      </c>
      <c r="L1791" s="57" t="str">
        <f t="shared" si="523"/>
        <v>0.000125-0.665033727738849i</v>
      </c>
      <c r="M1791" s="57" t="str">
        <f t="shared" si="524"/>
        <v>0.0015-0.320590727110583i</v>
      </c>
      <c r="N1791" s="57">
        <f t="shared" si="525"/>
        <v>76.139892603053156</v>
      </c>
      <c r="O1791" s="57">
        <f t="shared" si="526"/>
        <v>47.431387730264369</v>
      </c>
      <c r="P1791" s="371">
        <f t="shared" si="527"/>
        <v>47.431387730264369</v>
      </c>
      <c r="Q1791" s="371">
        <f t="shared" si="528"/>
        <v>-103.86010739694684</v>
      </c>
      <c r="R1791" s="12">
        <f t="shared" si="529"/>
        <v>76.139892603053156</v>
      </c>
      <c r="S1791" s="57">
        <f t="shared" si="530"/>
        <v>0.75447226870706108</v>
      </c>
      <c r="T1791" s="12">
        <f t="shared" si="513"/>
        <v>47.431387730264369</v>
      </c>
    </row>
    <row r="1792" spans="1:20" x14ac:dyDescent="0.25">
      <c r="A1792" s="57">
        <f t="shared" si="514"/>
        <v>4758.5029318936304</v>
      </c>
      <c r="B1792" s="12">
        <f t="shared" si="531"/>
        <v>757.33926332814792</v>
      </c>
      <c r="C1792" s="57" t="str">
        <f t="shared" si="515"/>
        <v>-56.30846475018-227.417398598504i</v>
      </c>
      <c r="D1792" s="57" t="str">
        <f t="shared" si="516"/>
        <v>3.89997792285857-42.0393046186988i</v>
      </c>
      <c r="E1792" s="57" t="str">
        <f t="shared" si="517"/>
        <v>161.207590796988-1.62350776066569i</v>
      </c>
      <c r="F1792" s="57" t="str">
        <f t="shared" si="518"/>
        <v>3.83982701904969-87.6572198990781i</v>
      </c>
      <c r="G1792" s="57" t="str">
        <f t="shared" si="519"/>
        <v>0.999996661113308-0.00182725902481594i</v>
      </c>
      <c r="H1792" s="57" t="str">
        <f t="shared" si="520"/>
        <v>166.19185037885+54.3290317145646i</v>
      </c>
      <c r="I1792" s="57" t="str">
        <f t="shared" si="521"/>
        <v>15.2349786411241-40.5081878080749i</v>
      </c>
      <c r="K1792" s="57" t="str">
        <f t="shared" si="522"/>
        <v>0.065234298958692-0.0219916422236859i</v>
      </c>
      <c r="L1792" s="57" t="str">
        <f t="shared" si="523"/>
        <v>0.000125-0.662516166306884i</v>
      </c>
      <c r="M1792" s="57" t="str">
        <f t="shared" si="524"/>
        <v>0.0015-0.319377094152802i</v>
      </c>
      <c r="N1792" s="57">
        <f t="shared" si="525"/>
        <v>76.093270229704075</v>
      </c>
      <c r="O1792" s="57">
        <f t="shared" si="526"/>
        <v>47.39487821948665</v>
      </c>
      <c r="P1792" s="371">
        <f t="shared" si="527"/>
        <v>47.39487821948665</v>
      </c>
      <c r="Q1792" s="371">
        <f t="shared" si="528"/>
        <v>-103.90672977029593</v>
      </c>
      <c r="R1792" s="12">
        <f t="shared" si="529"/>
        <v>76.093270229704075</v>
      </c>
      <c r="S1792" s="57">
        <f t="shared" si="530"/>
        <v>0.75733926332814794</v>
      </c>
      <c r="T1792" s="12">
        <f t="shared" si="513"/>
        <v>47.39487821948665</v>
      </c>
    </row>
    <row r="1793" spans="1:20" x14ac:dyDescent="0.25">
      <c r="A1793" s="57">
        <f t="shared" si="514"/>
        <v>4776.5852430348268</v>
      </c>
      <c r="B1793" s="12">
        <f t="shared" si="531"/>
        <v>760.21715252879494</v>
      </c>
      <c r="C1793" s="57" t="str">
        <f t="shared" si="515"/>
        <v>-56.2568382138975-226.417068760138i</v>
      </c>
      <c r="D1793" s="57" t="str">
        <f t="shared" si="516"/>
        <v>3.89997775475446-41.8802303973891i</v>
      </c>
      <c r="E1793" s="57" t="str">
        <f t="shared" si="517"/>
        <v>161.199247756224-1.62628484888337i</v>
      </c>
      <c r="F1793" s="57" t="str">
        <f t="shared" si="518"/>
        <v>3.83982692142689-87.3254366653896i</v>
      </c>
      <c r="G1793" s="57" t="str">
        <f t="shared" si="519"/>
        <v>0.999996635689641-0.00183420256247793i</v>
      </c>
      <c r="H1793" s="57" t="str">
        <f t="shared" si="520"/>
        <v>166.200969032872+54.536666471518i</v>
      </c>
      <c r="I1793" s="57" t="str">
        <f t="shared" si="521"/>
        <v>15.2353773440815-40.3526337219099i</v>
      </c>
      <c r="K1793" s="57" t="str">
        <f t="shared" si="522"/>
        <v>0.0651832196038994-0.0220577398667331i</v>
      </c>
      <c r="L1793" s="57" t="str">
        <f t="shared" si="523"/>
        <v>0.000125-0.660008135392391i</v>
      </c>
      <c r="M1793" s="57" t="str">
        <f t="shared" si="524"/>
        <v>0.0015-0.318168055541743i</v>
      </c>
      <c r="N1793" s="57">
        <f t="shared" si="525"/>
        <v>76.046533038848679</v>
      </c>
      <c r="O1793" s="57">
        <f t="shared" si="526"/>
        <v>47.358345113579041</v>
      </c>
      <c r="P1793" s="371">
        <f t="shared" si="527"/>
        <v>47.358345113579041</v>
      </c>
      <c r="Q1793" s="371">
        <f t="shared" si="528"/>
        <v>-103.95346696115132</v>
      </c>
      <c r="R1793" s="12">
        <f t="shared" si="529"/>
        <v>76.046533038848679</v>
      </c>
      <c r="S1793" s="57">
        <f t="shared" si="530"/>
        <v>0.76021715252879496</v>
      </c>
      <c r="T1793" s="12">
        <f t="shared" si="513"/>
        <v>47.358345113579041</v>
      </c>
    </row>
    <row r="1794" spans="1:20" x14ac:dyDescent="0.25">
      <c r="A1794" s="57">
        <f t="shared" si="514"/>
        <v>4794.736266958359</v>
      </c>
      <c r="B1794" s="12">
        <f t="shared" si="531"/>
        <v>763.10597770840434</v>
      </c>
      <c r="C1794" s="57" t="str">
        <f t="shared" si="515"/>
        <v>-56.2049133875093-225.420251519387i</v>
      </c>
      <c r="D1794" s="57" t="str">
        <f t="shared" si="516"/>
        <v>3.89997758537034-41.7217586372478i</v>
      </c>
      <c r="E1794" s="57" t="str">
        <f t="shared" si="517"/>
        <v>161.190858195827-1.62903998951028i</v>
      </c>
      <c r="F1794" s="57" t="str">
        <f t="shared" si="518"/>
        <v>3.83982682306074-86.9949096374222i</v>
      </c>
      <c r="G1794" s="57" t="str">
        <f t="shared" si="519"/>
        <v>0.999996610072389-0.00184117248504941i</v>
      </c>
      <c r="H1794" s="57" t="str">
        <f t="shared" si="520"/>
        <v>166.210157786211+54.7451038434097i</v>
      </c>
      <c r="I1794" s="57" t="str">
        <f t="shared" si="521"/>
        <v>15.2357791025096-40.197660092411i</v>
      </c>
      <c r="K1794" s="57" t="str">
        <f t="shared" si="522"/>
        <v>0.0651318330222424-0.0221239168128975i</v>
      </c>
      <c r="L1794" s="57" t="str">
        <f t="shared" si="523"/>
        <v>0.000125-0.657509598916511i</v>
      </c>
      <c r="M1794" s="57" t="str">
        <f t="shared" si="524"/>
        <v>0.0015-0.31696359388498i</v>
      </c>
      <c r="N1794" s="57">
        <f t="shared" si="525"/>
        <v>75.999681190343495</v>
      </c>
      <c r="O1794" s="57">
        <f t="shared" si="526"/>
        <v>47.321788280636198</v>
      </c>
      <c r="P1794" s="371">
        <f t="shared" si="527"/>
        <v>47.321788280636198</v>
      </c>
      <c r="Q1794" s="371">
        <f t="shared" si="528"/>
        <v>-104.00031880965651</v>
      </c>
      <c r="R1794" s="12">
        <f t="shared" si="529"/>
        <v>75.999681190343495</v>
      </c>
      <c r="S1794" s="57">
        <f t="shared" si="530"/>
        <v>0.76310597770840438</v>
      </c>
      <c r="T1794" s="12">
        <f t="shared" si="513"/>
        <v>47.321788280636198</v>
      </c>
    </row>
    <row r="1795" spans="1:20" x14ac:dyDescent="0.25">
      <c r="A1795" s="57">
        <f t="shared" si="514"/>
        <v>4812.9562647728008</v>
      </c>
      <c r="B1795" s="12">
        <f t="shared" si="531"/>
        <v>766.00578042369625</v>
      </c>
      <c r="C1795" s="57" t="str">
        <f t="shared" si="515"/>
        <v>-56.152689185247-224.426934752118i</v>
      </c>
      <c r="D1795" s="57" t="str">
        <f t="shared" si="516"/>
        <v>3.89997741469649-41.5638870586054i</v>
      </c>
      <c r="E1795" s="57" t="str">
        <f t="shared" si="517"/>
        <v>161.182421974179-1.63177283053513i</v>
      </c>
      <c r="F1795" s="57" t="str">
        <f t="shared" si="518"/>
        <v>3.8398267239456-86.6656340604334i</v>
      </c>
      <c r="G1795" s="57" t="str">
        <f t="shared" si="519"/>
        <v>0.999996584260076-0.00184816889278692i</v>
      </c>
      <c r="H1795" s="57" t="str">
        <f t="shared" si="520"/>
        <v>166.219417182879+54.9543470367787i</v>
      </c>
      <c r="I1795" s="57" t="str">
        <f t="shared" si="521"/>
        <v>15.2361839399746-40.0432646898971i</v>
      </c>
      <c r="K1795" s="57" t="str">
        <f t="shared" si="522"/>
        <v>0.0650801379253385-0.0221901718655912i</v>
      </c>
      <c r="L1795" s="57" t="str">
        <f t="shared" si="523"/>
        <v>0.000125-0.655020520936951i</v>
      </c>
      <c r="M1795" s="57" t="str">
        <f t="shared" si="524"/>
        <v>0.0015-0.315763691855928i</v>
      </c>
      <c r="N1795" s="57">
        <f t="shared" si="525"/>
        <v>75.9527148495566</v>
      </c>
      <c r="O1795" s="57">
        <f t="shared" si="526"/>
        <v>47.285207588344932</v>
      </c>
      <c r="P1795" s="371">
        <f t="shared" si="527"/>
        <v>47.285207588344932</v>
      </c>
      <c r="Q1795" s="371">
        <f t="shared" si="528"/>
        <v>-104.0472851504434</v>
      </c>
      <c r="R1795" s="12">
        <f t="shared" si="529"/>
        <v>75.9527148495566</v>
      </c>
      <c r="S1795" s="57">
        <f t="shared" si="530"/>
        <v>0.76600578042369627</v>
      </c>
      <c r="T1795" s="12">
        <f t="shared" si="513"/>
        <v>47.285207588344932</v>
      </c>
    </row>
    <row r="1796" spans="1:20" x14ac:dyDescent="0.25">
      <c r="A1796" s="57">
        <f t="shared" si="514"/>
        <v>4831.2454985789373</v>
      </c>
      <c r="B1796" s="12">
        <f t="shared" si="531"/>
        <v>768.91660238930626</v>
      </c>
      <c r="C1796" s="57" t="str">
        <f t="shared" si="515"/>
        <v>-56.1001645261173-223.437106398988i</v>
      </c>
      <c r="D1796" s="57" t="str">
        <f t="shared" si="516"/>
        <v>3.89997724272306-41.4066133904259i</v>
      </c>
      <c r="E1796" s="57" t="str">
        <f t="shared" si="517"/>
        <v>161.173938950919-1.6344830171066i</v>
      </c>
      <c r="F1796" s="57" t="str">
        <f t="shared" si="518"/>
        <v>3.83982662407574-86.3376051976835i</v>
      </c>
      <c r="G1796" s="57" t="str">
        <f t="shared" si="519"/>
        <v>0.999996558251219-0.00185519188632792i</v>
      </c>
      <c r="H1796" s="57" t="str">
        <f t="shared" si="520"/>
        <v>166.228747771183+55.1643992721583i</v>
      </c>
      <c r="I1796" s="57" t="str">
        <f t="shared" si="521"/>
        <v>15.236591880227-39.8894452929999i</v>
      </c>
      <c r="K1796" s="57" t="str">
        <f t="shared" si="522"/>
        <v>0.0650281330271488-0.0222565038139004i</v>
      </c>
      <c r="L1796" s="57" t="str">
        <f t="shared" si="523"/>
        <v>0.000125-0.652540865647489i</v>
      </c>
      <c r="M1796" s="57" t="str">
        <f t="shared" si="524"/>
        <v>0.0015-0.314568332193592i</v>
      </c>
      <c r="N1796" s="57">
        <f t="shared" si="525"/>
        <v>75.905634187414009</v>
      </c>
      <c r="O1796" s="57">
        <f t="shared" si="526"/>
        <v>47.248602903987859</v>
      </c>
      <c r="P1796" s="371">
        <f t="shared" si="527"/>
        <v>47.248602903987859</v>
      </c>
      <c r="Q1796" s="371">
        <f t="shared" si="528"/>
        <v>-104.09436581258599</v>
      </c>
      <c r="R1796" s="12">
        <f t="shared" si="529"/>
        <v>75.905634187414009</v>
      </c>
      <c r="S1796" s="57">
        <f t="shared" si="530"/>
        <v>0.76891660238930626</v>
      </c>
      <c r="T1796" s="12">
        <f t="shared" si="513"/>
        <v>47.248602903987859</v>
      </c>
    </row>
    <row r="1797" spans="1:20" x14ac:dyDescent="0.25">
      <c r="A1797" s="57">
        <f t="shared" si="514"/>
        <v>4849.6042314735378</v>
      </c>
      <c r="B1797" s="12">
        <f t="shared" si="531"/>
        <v>771.83848547838568</v>
      </c>
      <c r="C1797" s="57" t="str">
        <f t="shared" si="515"/>
        <v>-56.0473383340392-222.450754465289i</v>
      </c>
      <c r="D1797" s="57" t="str">
        <f t="shared" si="516"/>
        <v>3.89997706944016-41.249935370275i</v>
      </c>
      <c r="E1797" s="57" t="str">
        <f t="shared" si="517"/>
        <v>161.165408986977-1.63717019152261i</v>
      </c>
      <c r="F1797" s="57" t="str">
        <f t="shared" si="518"/>
        <v>3.83982652344545-86.0108183303672i</v>
      </c>
      <c r="G1797" s="57" t="str">
        <f t="shared" si="519"/>
        <v>0.999996532044321-0.00186224156669223i</v>
      </c>
      <c r="H1797" s="57" t="str">
        <f t="shared" si="520"/>
        <v>166.23815010377+55.3752637841514i</v>
      </c>
      <c r="I1797" s="57" t="str">
        <f t="shared" si="521"/>
        <v>15.2370029472026-39.7361996886343i</v>
      </c>
      <c r="K1797" s="57" t="str">
        <f t="shared" si="522"/>
        <v>0.0649758170441059-0.0223229114325217i</v>
      </c>
      <c r="L1797" s="57" t="str">
        <f t="shared" si="523"/>
        <v>0.000125-0.650070597377453i</v>
      </c>
      <c r="M1797" s="57" t="str">
        <f t="shared" si="524"/>
        <v>0.0015-0.313377497702323i</v>
      </c>
      <c r="N1797" s="57">
        <f t="shared" si="525"/>
        <v>75.858439380449539</v>
      </c>
      <c r="O1797" s="57">
        <f t="shared" si="526"/>
        <v>47.211974094446987</v>
      </c>
      <c r="P1797" s="371">
        <f t="shared" si="527"/>
        <v>47.211974094446987</v>
      </c>
      <c r="Q1797" s="371">
        <f t="shared" si="528"/>
        <v>-104.14156061955046</v>
      </c>
      <c r="R1797" s="12">
        <f t="shared" si="529"/>
        <v>75.858439380449539</v>
      </c>
      <c r="S1797" s="57">
        <f t="shared" si="530"/>
        <v>0.77183848547838563</v>
      </c>
      <c r="T1797" s="12">
        <f t="shared" si="513"/>
        <v>47.211974094446987</v>
      </c>
    </row>
    <row r="1798" spans="1:20" x14ac:dyDescent="0.25">
      <c r="A1798" s="57">
        <f t="shared" si="514"/>
        <v>4868.0327275531372</v>
      </c>
      <c r="B1798" s="12">
        <f t="shared" si="531"/>
        <v>774.7714717232036</v>
      </c>
      <c r="C1798" s="57" t="str">
        <f t="shared" si="515"/>
        <v>-55.9942095379952-221.467867020785i</v>
      </c>
      <c r="D1798" s="57" t="str">
        <f t="shared" si="516"/>
        <v>3.89997689483782-41.0938507442866i</v>
      </c>
      <c r="E1798" s="57" t="str">
        <f t="shared" si="517"/>
        <v>161.156831944595-1.63983399322616i</v>
      </c>
      <c r="F1798" s="57" t="str">
        <f t="shared" si="518"/>
        <v>3.83982642204892-85.6852687575456i</v>
      </c>
      <c r="G1798" s="57" t="str">
        <f t="shared" si="519"/>
        <v>0.999996505637872-0.00186931803528343i</v>
      </c>
      <c r="H1798" s="57" t="str">
        <f t="shared" si="520"/>
        <v>166.247624737654+55.5869438215047i</v>
      </c>
      <c r="I1798" s="57" t="str">
        <f t="shared" si="521"/>
        <v>15.2374171650243-39.5835256719647i</v>
      </c>
      <c r="K1798" s="57" t="str">
        <f t="shared" si="522"/>
        <v>0.0649231886952491-0.0223893934817032i</v>
      </c>
      <c r="L1798" s="57" t="str">
        <f t="shared" si="523"/>
        <v>0.000125-0.64760968059121i</v>
      </c>
      <c r="M1798" s="57" t="str">
        <f t="shared" si="524"/>
        <v>0.0015-0.312191171251568i</v>
      </c>
      <c r="N1798" s="57">
        <f t="shared" si="525"/>
        <v>75.811130610851365</v>
      </c>
      <c r="O1798" s="57">
        <f t="shared" si="526"/>
        <v>47.175321026207264</v>
      </c>
      <c r="P1798" s="371">
        <f t="shared" si="527"/>
        <v>47.175321026207264</v>
      </c>
      <c r="Q1798" s="371">
        <f t="shared" si="528"/>
        <v>-104.18886938914864</v>
      </c>
      <c r="R1798" s="12">
        <f t="shared" si="529"/>
        <v>75.811130610851365</v>
      </c>
      <c r="S1798" s="57">
        <f t="shared" si="530"/>
        <v>0.7747714717232036</v>
      </c>
      <c r="T1798" s="12">
        <f t="shared" si="513"/>
        <v>47.175321026207264</v>
      </c>
    </row>
    <row r="1799" spans="1:20" x14ac:dyDescent="0.25">
      <c r="A1799" s="57">
        <f t="shared" si="514"/>
        <v>4886.5312519178387</v>
      </c>
      <c r="B1799" s="12">
        <f t="shared" si="531"/>
        <v>777.71560331575176</v>
      </c>
      <c r="C1799" s="57" t="str">
        <f t="shared" si="515"/>
        <v>-55.9407770721737-220.488432199547i</v>
      </c>
      <c r="D1799" s="57" t="str">
        <f t="shared" si="516"/>
        <v>3.899976718906-40.9383572671309i</v>
      </c>
      <c r="E1799" s="57" t="str">
        <f t="shared" si="517"/>
        <v>161.148207687364-1.64247405879683i</v>
      </c>
      <c r="F1799" s="57" t="str">
        <f t="shared" si="518"/>
        <v>3.83982631988031-85.3609517960789i</v>
      </c>
      <c r="G1799" s="57" t="str">
        <f t="shared" si="519"/>
        <v>0.999996479030355-0.00187642139389042i</v>
      </c>
      <c r="H1799" s="57" t="str">
        <f t="shared" si="520"/>
        <v>166.257172234259+55.7994426471844i</v>
      </c>
      <c r="I1799" s="57" t="str">
        <f t="shared" si="521"/>
        <v>15.2378345580036-39.431421046375i</v>
      </c>
      <c r="K1799" s="57" t="str">
        <f t="shared" si="522"/>
        <v>0.0648702467023552-0.0224559487071824i</v>
      </c>
      <c r="L1799" s="57" t="str">
        <f t="shared" si="523"/>
        <v>0.000125-0.645158079887634i</v>
      </c>
      <c r="M1799" s="57" t="str">
        <f t="shared" si="524"/>
        <v>0.0015-0.31100933577562i</v>
      </c>
      <c r="N1799" s="57">
        <f t="shared" si="525"/>
        <v>75.763708066511043</v>
      </c>
      <c r="O1799" s="57">
        <f t="shared" si="526"/>
        <v>47.138643565359999</v>
      </c>
      <c r="P1799" s="371">
        <f t="shared" si="527"/>
        <v>47.138643565359999</v>
      </c>
      <c r="Q1799" s="371">
        <f t="shared" si="528"/>
        <v>-104.23629193348896</v>
      </c>
      <c r="R1799" s="12">
        <f t="shared" si="529"/>
        <v>75.763708066511043</v>
      </c>
      <c r="S1799" s="57">
        <f t="shared" si="530"/>
        <v>0.77771560331575174</v>
      </c>
      <c r="T1799" s="12">
        <f t="shared" si="513"/>
        <v>47.138643565359999</v>
      </c>
    </row>
    <row r="1800" spans="1:20" x14ac:dyDescent="0.25">
      <c r="A1800" s="57">
        <f t="shared" si="514"/>
        <v>4905.1000706751265</v>
      </c>
      <c r="B1800" s="12">
        <f t="shared" si="531"/>
        <v>780.67092260835159</v>
      </c>
      <c r="C1800" s="57" t="str">
        <f t="shared" si="515"/>
        <v>-55.8870398761204-219.512438199806i</v>
      </c>
      <c r="D1800" s="57" t="str">
        <f t="shared" si="516"/>
        <v>3.89997654163456-40.7834527019819i</v>
      </c>
      <c r="E1800" s="57" t="str">
        <f t="shared" si="517"/>
        <v>161.139536080249-1.64509002194655i</v>
      </c>
      <c r="F1800" s="57" t="str">
        <f t="shared" si="518"/>
        <v>3.83982621693376-85.0378627805585i</v>
      </c>
      <c r="G1800" s="57" t="str">
        <f t="shared" si="519"/>
        <v>0.999996452220238-0.00188355174468878i</v>
      </c>
      <c r="H1800" s="57" t="str">
        <f t="shared" si="520"/>
        <v>166.26679315945+56.0127635384514i</v>
      </c>
      <c r="I1800" s="57" t="str">
        <f t="shared" si="521"/>
        <v>15.2382551506419-39.2798836234352i</v>
      </c>
      <c r="K1800" s="57" t="str">
        <f t="shared" si="522"/>
        <v>0.0648169897900764-0.022522575840128i</v>
      </c>
      <c r="L1800" s="57" t="str">
        <f t="shared" si="523"/>
        <v>0.000125-0.642715759999637i</v>
      </c>
      <c r="M1800" s="57" t="str">
        <f t="shared" si="524"/>
        <v>0.0015-0.309831974273381i</v>
      </c>
      <c r="N1800" s="57">
        <f t="shared" si="525"/>
        <v>75.71617194107175</v>
      </c>
      <c r="O1800" s="57">
        <f t="shared" si="526"/>
        <v>47.101941577607164</v>
      </c>
      <c r="P1800" s="371">
        <f t="shared" si="527"/>
        <v>47.101941577607164</v>
      </c>
      <c r="Q1800" s="371">
        <f t="shared" si="528"/>
        <v>-104.28382805892825</v>
      </c>
      <c r="R1800" s="12">
        <f t="shared" si="529"/>
        <v>75.71617194107175</v>
      </c>
      <c r="S1800" s="57">
        <f t="shared" si="530"/>
        <v>0.78067092260835158</v>
      </c>
      <c r="T1800" s="12">
        <f t="shared" si="513"/>
        <v>47.101941577607164</v>
      </c>
    </row>
    <row r="1801" spans="1:20" x14ac:dyDescent="0.25">
      <c r="A1801" s="57">
        <f t="shared" si="514"/>
        <v>4923.7394509436917</v>
      </c>
      <c r="B1801" s="12">
        <f t="shared" si="531"/>
        <v>783.63747211426335</v>
      </c>
      <c r="C1801" s="57" t="str">
        <f t="shared" si="515"/>
        <v>-55.8329968948861-218.539873283777i</v>
      </c>
      <c r="D1801" s="57" t="str">
        <f t="shared" si="516"/>
        <v>3.89997636301334-40.6291348204855i</v>
      </c>
      <c r="E1801" s="57" t="str">
        <f t="shared" si="517"/>
        <v>161.130816989621-1.64768151351206i</v>
      </c>
      <c r="F1801" s="57" t="str">
        <f t="shared" si="518"/>
        <v>3.83982611320335-84.7159970632406i</v>
      </c>
      <c r="G1801" s="57" t="str">
        <f t="shared" si="519"/>
        <v>0.999996425205979-0.00189070919024231i</v>
      </c>
      <c r="H1801" s="57" t="str">
        <f t="shared" si="520"/>
        <v>166.276488083573+56.2269097869387i</v>
      </c>
      <c r="I1801" s="57" t="str">
        <f t="shared" si="521"/>
        <v>15.2386789676323-39.1289112228716i</v>
      </c>
      <c r="K1801" s="57" t="str">
        <f t="shared" si="522"/>
        <v>0.0647634166860749-0.0225892735970813i</v>
      </c>
      <c r="L1801" s="57" t="str">
        <f t="shared" si="523"/>
        <v>0.000125-0.64028268579362i</v>
      </c>
      <c r="M1801" s="57" t="str">
        <f t="shared" si="524"/>
        <v>0.0015-0.30865906980811i</v>
      </c>
      <c r="N1801" s="57">
        <f t="shared" si="525"/>
        <v>75.668522433976179</v>
      </c>
      <c r="O1801" s="57">
        <f t="shared" si="526"/>
        <v>47.065214928264673</v>
      </c>
      <c r="P1801" s="371">
        <f t="shared" si="527"/>
        <v>47.065214928264673</v>
      </c>
      <c r="Q1801" s="371">
        <f t="shared" si="528"/>
        <v>-104.33147756602382</v>
      </c>
      <c r="R1801" s="12">
        <f t="shared" si="529"/>
        <v>75.668522433976179</v>
      </c>
      <c r="S1801" s="57">
        <f t="shared" si="530"/>
        <v>0.78363747211426338</v>
      </c>
      <c r="T1801" s="12">
        <f t="shared" si="513"/>
        <v>47.065214928264673</v>
      </c>
    </row>
    <row r="1802" spans="1:20" x14ac:dyDescent="0.25">
      <c r="A1802" s="57">
        <f t="shared" si="514"/>
        <v>4942.4496608572781</v>
      </c>
      <c r="B1802" s="12">
        <f t="shared" si="531"/>
        <v>786.61529450829755</v>
      </c>
      <c r="C1802" s="57" t="str">
        <f t="shared" si="515"/>
        <v>-55.7786470791775-217.570725777509i</v>
      </c>
      <c r="D1802" s="57" t="str">
        <f t="shared" si="516"/>
        <v>3.89997618303201-40.4754014027268i</v>
      </c>
      <c r="E1802" s="57" t="str">
        <f t="shared" si="517"/>
        <v>161.122050283288-1.65024816144919i</v>
      </c>
      <c r="F1802" s="57" t="str">
        <f t="shared" si="518"/>
        <v>3.83982600868306-84.3953500139786i</v>
      </c>
      <c r="G1802" s="57" t="str">
        <f t="shared" si="519"/>
        <v>0.999996397986022-0.00189789383350446i</v>
      </c>
      <c r="H1802" s="57" t="str">
        <f t="shared" si="520"/>
        <v>166.286257581488+56.441884698727i</v>
      </c>
      <c r="I1802" s="57" t="str">
        <f t="shared" si="521"/>
        <v>15.2391060338607-38.9785016725336i</v>
      </c>
      <c r="K1802" s="57" t="str">
        <f t="shared" si="522"/>
        <v>0.0647095261211627-0.022656040679899i</v>
      </c>
      <c r="L1802" s="57" t="str">
        <f t="shared" si="523"/>
        <v>0.000125-0.637858822268998i</v>
      </c>
      <c r="M1802" s="57" t="str">
        <f t="shared" si="524"/>
        <v>0.0015-0.307490605507183i</v>
      </c>
      <c r="N1802" s="57">
        <f t="shared" si="525"/>
        <v>75.62075975051566</v>
      </c>
      <c r="O1802" s="57">
        <f t="shared" si="526"/>
        <v>47.02846348226678</v>
      </c>
      <c r="P1802" s="371">
        <f t="shared" si="527"/>
        <v>47.02846348226678</v>
      </c>
      <c r="Q1802" s="371">
        <f t="shared" si="528"/>
        <v>-104.37924024948434</v>
      </c>
      <c r="R1802" s="12">
        <f t="shared" si="529"/>
        <v>75.62075975051566</v>
      </c>
      <c r="S1802" s="57">
        <f t="shared" si="530"/>
        <v>0.78661529450829759</v>
      </c>
      <c r="T1802" s="12">
        <f t="shared" si="513"/>
        <v>47.02846348226678</v>
      </c>
    </row>
    <row r="1803" spans="1:20" x14ac:dyDescent="0.25">
      <c r="A1803" s="57">
        <f t="shared" si="514"/>
        <v>4961.2309695685362</v>
      </c>
      <c r="B1803" s="12">
        <f t="shared" si="531"/>
        <v>789.60443262742911</v>
      </c>
      <c r="C1803" s="57" t="str">
        <f t="shared" si="515"/>
        <v>-55.7239893855127-216.604984070718i</v>
      </c>
      <c r="D1803" s="57" t="str">
        <f t="shared" si="516"/>
        <v>3.89997600168025-40.3222502371992i</v>
      </c>
      <c r="E1803" s="57" t="str">
        <f t="shared" si="517"/>
        <v>161.113235830523-1.65278959082961i</v>
      </c>
      <c r="F1803" s="57" t="str">
        <f t="shared" si="518"/>
        <v>3.83982590336692-84.0759170201571i</v>
      </c>
      <c r="G1803" s="57" t="str">
        <f t="shared" si="519"/>
        <v>0.999996370558803-0.00190510577781983i</v>
      </c>
      <c r="H1803" s="57" t="str">
        <f t="shared" si="520"/>
        <v>166.296102232612+56.6576915944237i</v>
      </c>
      <c r="I1803" s="57" t="str">
        <f t="shared" si="521"/>
        <v>15.2395363744082-38.8286528083644i</v>
      </c>
      <c r="K1803" s="57" t="str">
        <f t="shared" si="522"/>
        <v>0.0646553168294403-0.0227228757756972i</v>
      </c>
      <c r="L1803" s="57" t="str">
        <f t="shared" si="523"/>
        <v>0.000125-0.635444134557679i</v>
      </c>
      <c r="M1803" s="57" t="str">
        <f t="shared" si="524"/>
        <v>0.0015-0.306326564561848i</v>
      </c>
      <c r="N1803" s="57">
        <f t="shared" si="525"/>
        <v>75.572884101877548</v>
      </c>
      <c r="O1803" s="57">
        <f t="shared" si="526"/>
        <v>46.991687104169912</v>
      </c>
      <c r="P1803" s="371">
        <f t="shared" si="527"/>
        <v>46.991687104169912</v>
      </c>
      <c r="Q1803" s="371">
        <f t="shared" si="528"/>
        <v>-104.42711589812245</v>
      </c>
      <c r="R1803" s="12">
        <f t="shared" si="529"/>
        <v>75.572884101877548</v>
      </c>
      <c r="S1803" s="57">
        <f t="shared" si="530"/>
        <v>0.78960443262742908</v>
      </c>
      <c r="T1803" s="12">
        <f t="shared" si="513"/>
        <v>46.991687104169912</v>
      </c>
    </row>
    <row r="1804" spans="1:20" x14ac:dyDescent="0.25">
      <c r="A1804" s="57">
        <f t="shared" si="514"/>
        <v>4980.0836472528963</v>
      </c>
      <c r="B1804" s="12">
        <f t="shared" si="531"/>
        <v>792.60492947141336</v>
      </c>
      <c r="C1804" s="57" t="str">
        <f t="shared" si="515"/>
        <v>-55.6690227763693-215.642636616626i</v>
      </c>
      <c r="D1804" s="57" t="str">
        <f t="shared" si="516"/>
        <v>3.89997581894762-40.1696791207715i</v>
      </c>
      <c r="E1804" s="57" t="str">
        <f t="shared" si="517"/>
        <v>161.104373502097-1.6553054238317i</v>
      </c>
      <c r="F1804" s="57" t="str">
        <f t="shared" si="518"/>
        <v>3.83982579724888-83.7576934866253i</v>
      </c>
      <c r="G1804" s="57" t="str">
        <f t="shared" si="519"/>
        <v>0.999996342922741-0.00191234512692566i</v>
      </c>
      <c r="H1804" s="57" t="str">
        <f t="shared" si="520"/>
        <v>166.306022620947+56.87433380924i</v>
      </c>
      <c r="I1804" s="57" t="str">
        <f t="shared" si="521"/>
        <v>15.2399700145516-38.6793624743675i</v>
      </c>
      <c r="K1804" s="57" t="str">
        <f t="shared" si="522"/>
        <v>0.0646007875484391-0.0227897775567963i</v>
      </c>
      <c r="L1804" s="57" t="str">
        <f t="shared" si="523"/>
        <v>0.000125-0.633038587923569i</v>
      </c>
      <c r="M1804" s="57" t="str">
        <f t="shared" si="524"/>
        <v>0.0015-0.305166930226985i</v>
      </c>
      <c r="N1804" s="57">
        <f t="shared" si="525"/>
        <v>75.524895705195235</v>
      </c>
      <c r="O1804" s="57">
        <f t="shared" si="526"/>
        <v>46.954885658156869</v>
      </c>
      <c r="P1804" s="371">
        <f t="shared" si="527"/>
        <v>46.954885658156869</v>
      </c>
      <c r="Q1804" s="371">
        <f t="shared" si="528"/>
        <v>-104.47510429480477</v>
      </c>
      <c r="R1804" s="12">
        <f t="shared" si="529"/>
        <v>75.524895705195235</v>
      </c>
      <c r="S1804" s="57">
        <f t="shared" si="530"/>
        <v>0.79260492947141337</v>
      </c>
      <c r="T1804" s="12">
        <f t="shared" si="513"/>
        <v>46.954885658156869</v>
      </c>
    </row>
    <row r="1805" spans="1:20" x14ac:dyDescent="0.25">
      <c r="A1805" s="57">
        <f t="shared" si="514"/>
        <v>4999.0079651124579</v>
      </c>
      <c r="B1805" s="12">
        <f t="shared" si="531"/>
        <v>795.61682820340479</v>
      </c>
      <c r="C1805" s="57" t="str">
        <f t="shared" si="515"/>
        <v>-55.6137462203434-214.68367193179i</v>
      </c>
      <c r="D1805" s="57" t="str">
        <f t="shared" si="516"/>
        <v>3.89997563482359-40.0176858586571i</v>
      </c>
      <c r="E1805" s="57" t="str">
        <f t="shared" si="517"/>
        <v>161.095463170307-1.65779527973968i</v>
      </c>
      <c r="F1805" s="57" t="str">
        <f t="shared" si="518"/>
        <v>3.8398256903228-83.4406748356307i</v>
      </c>
      <c r="G1805" s="57" t="str">
        <f t="shared" si="519"/>
        <v>0.999996315076249-0.00191961198495332i</v>
      </c>
      <c r="H1805" s="57" t="str">
        <f t="shared" si="520"/>
        <v>166.316019335127+57.0918146930695i</v>
      </c>
      <c r="I1805" s="57" t="str">
        <f t="shared" si="521"/>
        <v>15.2404069797657-38.5306285225775i</v>
      </c>
      <c r="K1805" s="57" t="str">
        <f t="shared" si="522"/>
        <v>0.064545937019263-0.0228567446806664i</v>
      </c>
      <c r="L1805" s="57" t="str">
        <f t="shared" si="523"/>
        <v>0.000125-0.630642147762075i</v>
      </c>
      <c r="M1805" s="57" t="str">
        <f t="shared" si="524"/>
        <v>0.0015-0.304011685820866i</v>
      </c>
      <c r="N1805" s="57">
        <f t="shared" si="525"/>
        <v>75.476794783595039</v>
      </c>
      <c r="O1805" s="57">
        <f t="shared" si="526"/>
        <v>46.918059008040736</v>
      </c>
      <c r="P1805" s="371">
        <f t="shared" si="527"/>
        <v>46.918059008040736</v>
      </c>
      <c r="Q1805" s="371">
        <f t="shared" si="528"/>
        <v>-104.52320521640496</v>
      </c>
      <c r="R1805" s="12">
        <f t="shared" si="529"/>
        <v>75.476794783595039</v>
      </c>
      <c r="S1805" s="57">
        <f t="shared" si="530"/>
        <v>0.79561682820340485</v>
      </c>
      <c r="T1805" s="12">
        <f t="shared" si="513"/>
        <v>46.918059008040736</v>
      </c>
    </row>
    <row r="1806" spans="1:20" x14ac:dyDescent="0.25">
      <c r="A1806" s="57">
        <f t="shared" si="514"/>
        <v>5018.0041953798855</v>
      </c>
      <c r="B1806" s="12">
        <f t="shared" si="531"/>
        <v>798.64017215057777</v>
      </c>
      <c r="C1806" s="57" t="str">
        <f t="shared" si="515"/>
        <v>-55.5581586922989-213.728078595944i</v>
      </c>
      <c r="D1806" s="57" t="str">
        <f t="shared" si="516"/>
        <v>3.8999754492976-39.8662682643815i</v>
      </c>
      <c r="E1806" s="57" t="str">
        <f t="shared" si="517"/>
        <v>161.08650470901-1.66025877493546i</v>
      </c>
      <c r="F1806" s="57" t="str">
        <f t="shared" si="518"/>
        <v>3.83982558258257-83.1248565067534i</v>
      </c>
      <c r="G1806" s="57" t="str">
        <f t="shared" si="519"/>
        <v>0.999996287017722-0.00192690645642979i</v>
      </c>
      <c r="H1806" s="57" t="str">
        <f t="shared" si="520"/>
        <v>166.326092968455+57.3101376105674i</v>
      </c>
      <c r="I1806" s="57" t="str">
        <f t="shared" si="521"/>
        <v>15.2408472957245-38.3824488130294i</v>
      </c>
      <c r="K1806" s="57" t="str">
        <f t="shared" si="522"/>
        <v>0.0644907639867325-0.0229237757898741i</v>
      </c>
      <c r="L1806" s="57" t="str">
        <f t="shared" si="523"/>
        <v>0.000125-0.628254779599595i</v>
      </c>
      <c r="M1806" s="57" t="str">
        <f t="shared" si="524"/>
        <v>0.0015-0.302860814724912i</v>
      </c>
      <c r="N1806" s="57">
        <f t="shared" si="525"/>
        <v>75.428581566247189</v>
      </c>
      <c r="O1806" s="57">
        <f t="shared" si="526"/>
        <v>46.881207017269375</v>
      </c>
      <c r="P1806" s="371">
        <f t="shared" si="527"/>
        <v>46.881207017269375</v>
      </c>
      <c r="Q1806" s="371">
        <f t="shared" si="528"/>
        <v>-104.57141843375281</v>
      </c>
      <c r="R1806" s="12">
        <f t="shared" si="529"/>
        <v>75.428581566247189</v>
      </c>
      <c r="S1806" s="57">
        <f t="shared" si="530"/>
        <v>0.79864017215057781</v>
      </c>
      <c r="T1806" s="12">
        <f t="shared" si="513"/>
        <v>46.881207017269375</v>
      </c>
    </row>
    <row r="1807" spans="1:20" x14ac:dyDescent="0.25">
      <c r="A1807" s="57">
        <f t="shared" si="514"/>
        <v>5037.0726113223291</v>
      </c>
      <c r="B1807" s="12">
        <f t="shared" si="531"/>
        <v>801.67500480474996</v>
      </c>
      <c r="C1807" s="57" t="str">
        <f t="shared" si="515"/>
        <v>-55.5022591735363-212.775845251839i</v>
      </c>
      <c r="D1807" s="57" t="str">
        <f t="shared" si="516"/>
        <v>3.89997526235895-39.715424159752i</v>
      </c>
      <c r="E1807" s="57" t="str">
        <f t="shared" si="517"/>
        <v>161.077497993654-1.66269552289708i</v>
      </c>
      <c r="F1807" s="57" t="str">
        <f t="shared" si="518"/>
        <v>3.83982547402194-82.810233956841i</v>
      </c>
      <c r="G1807" s="57" t="str">
        <f t="shared" si="519"/>
        <v>0.999996258745547-0.00193422864627916i</v>
      </c>
      <c r="H1807" s="57" t="str">
        <f t="shared" si="520"/>
        <v>166.336244118932+57.5293059412318i</v>
      </c>
      <c r="I1807" s="57" t="str">
        <f t="shared" si="521"/>
        <v>15.2412909883034-38.2348212137252i</v>
      </c>
      <c r="K1807" s="57" t="str">
        <f t="shared" si="522"/>
        <v>0.0644352671995323-0.0229908695120324i</v>
      </c>
      <c r="L1807" s="57" t="str">
        <f t="shared" si="523"/>
        <v>0.000125-0.625876449093043i</v>
      </c>
      <c r="M1807" s="57" t="str">
        <f t="shared" si="524"/>
        <v>0.0015-0.301714300383454i</v>
      </c>
      <c r="N1807" s="57">
        <f t="shared" si="525"/>
        <v>75.380256288411672</v>
      </c>
      <c r="O1807" s="57">
        <f t="shared" si="526"/>
        <v>46.844329548930119</v>
      </c>
      <c r="P1807" s="371">
        <f t="shared" si="527"/>
        <v>46.844329548930119</v>
      </c>
      <c r="Q1807" s="371">
        <f t="shared" si="528"/>
        <v>-104.61974371158833</v>
      </c>
      <c r="R1807" s="12">
        <f t="shared" si="529"/>
        <v>75.380256288411672</v>
      </c>
      <c r="S1807" s="57">
        <f t="shared" si="530"/>
        <v>0.80167500480474996</v>
      </c>
      <c r="T1807" s="12">
        <f t="shared" si="513"/>
        <v>46.844329548930119</v>
      </c>
    </row>
    <row r="1808" spans="1:20" x14ac:dyDescent="0.25">
      <c r="A1808" s="57">
        <f t="shared" si="514"/>
        <v>5056.2134872453535</v>
      </c>
      <c r="B1808" s="12">
        <f t="shared" si="531"/>
        <v>804.72136982300799</v>
      </c>
      <c r="C1808" s="57" t="str">
        <f t="shared" si="515"/>
        <v>-55.4460466519362-211.826960605059i</v>
      </c>
      <c r="D1808" s="57" t="str">
        <f t="shared" si="516"/>
        <v>3.89997507399685-39.5651513748253i</v>
      </c>
      <c r="E1808" s="57" t="str">
        <f t="shared" si="517"/>
        <v>161.068442901308-1.6651051341921i</v>
      </c>
      <c r="F1808" s="57" t="str">
        <f t="shared" si="518"/>
        <v>3.83982536463469-82.4968026599423i</v>
      </c>
      <c r="G1808" s="57" t="str">
        <f t="shared" si="519"/>
        <v>0.999996230258097-0.0019415786598242i</v>
      </c>
      <c r="H1808" s="57" t="str">
        <f t="shared" si="520"/>
        <v>166.34647338931+57.7493230794811i</v>
      </c>
      <c r="I1808" s="57" t="str">
        <f t="shared" si="521"/>
        <v>15.2417380835798-38.0877436006067i</v>
      </c>
      <c r="K1808" s="57" t="str">
        <f t="shared" si="522"/>
        <v>0.0643794454103554-0.023058024459747i</v>
      </c>
      <c r="L1808" s="57" t="str">
        <f t="shared" si="523"/>
        <v>0.000125-0.623507122029329i</v>
      </c>
      <c r="M1808" s="57" t="str">
        <f t="shared" si="524"/>
        <v>0.0015-0.300572126303501i</v>
      </c>
      <c r="N1808" s="57">
        <f t="shared" si="525"/>
        <v>75.331819191489743</v>
      </c>
      <c r="O1808" s="57">
        <f t="shared" si="526"/>
        <v>46.807426465753394</v>
      </c>
      <c r="P1808" s="371">
        <f t="shared" si="527"/>
        <v>46.807426465753394</v>
      </c>
      <c r="Q1808" s="371">
        <f t="shared" si="528"/>
        <v>-104.66818080851026</v>
      </c>
      <c r="R1808" s="12">
        <f t="shared" si="529"/>
        <v>75.331819191489743</v>
      </c>
      <c r="S1808" s="57">
        <f t="shared" si="530"/>
        <v>0.80472136982300801</v>
      </c>
      <c r="T1808" s="12">
        <f t="shared" si="513"/>
        <v>46.807426465753394</v>
      </c>
    </row>
    <row r="1809" spans="1:20" x14ac:dyDescent="0.25">
      <c r="A1809" s="57">
        <f t="shared" si="514"/>
        <v>5075.4270984968862</v>
      </c>
      <c r="B1809" s="12">
        <f t="shared" si="531"/>
        <v>807.77931102833543</v>
      </c>
      <c r="C1809" s="57" t="str">
        <f t="shared" si="515"/>
        <v>-55.3895201221312-210.881413423874i</v>
      </c>
      <c r="D1809" s="57" t="str">
        <f t="shared" si="516"/>
        <v>3.89997488420053-39.4154477478767i</v>
      </c>
      <c r="E1809" s="57" t="str">
        <f t="shared" si="517"/>
        <v>161.059339310696-1.66748721647577i</v>
      </c>
      <c r="F1809" s="57" t="str">
        <f t="shared" si="518"/>
        <v>3.83982525441452-82.1845581072426i</v>
      </c>
      <c r="G1809" s="57" t="str">
        <f t="shared" si="519"/>
        <v>0.999996201553732-0.00194895660278775i</v>
      </c>
      <c r="H1809" s="57" t="str">
        <f t="shared" si="520"/>
        <v>166.356781387116+57.9701924347373i</v>
      </c>
      <c r="I1809" s="57" t="str">
        <f t="shared" si="521"/>
        <v>15.2421886078356-37.9412138575212i</v>
      </c>
      <c r="K1809" s="57" t="str">
        <f t="shared" si="522"/>
        <v>0.0643232973760552-0.0231252392305699i</v>
      </c>
      <c r="L1809" s="57" t="str">
        <f t="shared" si="523"/>
        <v>0.000125-0.621146764324897i</v>
      </c>
      <c r="M1809" s="57" t="str">
        <f t="shared" si="524"/>
        <v>0.0015-0.299434276054494i</v>
      </c>
      <c r="N1809" s="57">
        <f t="shared" si="525"/>
        <v>75.283270523070854</v>
      </c>
      <c r="O1809" s="57">
        <f t="shared" si="526"/>
        <v>46.770497630118172</v>
      </c>
      <c r="P1809" s="371">
        <f t="shared" si="527"/>
        <v>46.770497630118172</v>
      </c>
      <c r="Q1809" s="371">
        <f t="shared" si="528"/>
        <v>-104.71672947692915</v>
      </c>
      <c r="R1809" s="12">
        <f t="shared" si="529"/>
        <v>75.283270523070854</v>
      </c>
      <c r="S1809" s="57">
        <f t="shared" si="530"/>
        <v>0.80777931102833544</v>
      </c>
      <c r="T1809" s="12">
        <f t="shared" si="513"/>
        <v>46.770497630118172</v>
      </c>
    </row>
    <row r="1810" spans="1:20" x14ac:dyDescent="0.25">
      <c r="A1810" s="57">
        <f t="shared" si="514"/>
        <v>5094.7137214711738</v>
      </c>
      <c r="B1810" s="12">
        <f t="shared" si="531"/>
        <v>810.84887241024308</v>
      </c>
      <c r="C1810" s="57" t="str">
        <f t="shared" si="515"/>
        <v>-55.3326785856598-209.939192539056i</v>
      </c>
      <c r="D1810" s="57" t="str">
        <f t="shared" si="516"/>
        <v>3.899974692959-39.2663111253695i</v>
      </c>
      <c r="E1810" s="57" t="str">
        <f t="shared" si="517"/>
        <v>161.050187102226-1.66984137448699i</v>
      </c>
      <c r="F1810" s="57" t="str">
        <f t="shared" si="518"/>
        <v>3.83982514335511-81.8734958069995i</v>
      </c>
      <c r="G1810" s="57" t="str">
        <f t="shared" si="519"/>
        <v>0.999996172630802-0.00195636258129439i</v>
      </c>
      <c r="H1810" s="57" t="str">
        <f t="shared" si="520"/>
        <v>166.367168724706+58.1919174315073i</v>
      </c>
      <c r="I1810" s="57" t="str">
        <f t="shared" si="521"/>
        <v>15.2426425875588-37.7952298761948i</v>
      </c>
      <c r="K1810" s="57" t="str">
        <f t="shared" si="522"/>
        <v>0.0642668218577927-0.0231925124069485i</v>
      </c>
      <c r="L1810" s="57" t="str">
        <f t="shared" si="523"/>
        <v>0.000125-0.618795342025199i</v>
      </c>
      <c r="M1810" s="57" t="str">
        <f t="shared" si="524"/>
        <v>0.0015-0.298300733268075i</v>
      </c>
      <c r="N1810" s="57">
        <f t="shared" si="525"/>
        <v>75.234610536982061</v>
      </c>
      <c r="O1810" s="57">
        <f t="shared" si="526"/>
        <v>46.733542904055916</v>
      </c>
      <c r="P1810" s="371">
        <f t="shared" si="527"/>
        <v>46.733542904055916</v>
      </c>
      <c r="Q1810" s="371">
        <f t="shared" si="528"/>
        <v>-104.76538946301794</v>
      </c>
      <c r="R1810" s="12">
        <f t="shared" si="529"/>
        <v>75.234610536982061</v>
      </c>
      <c r="S1810" s="57">
        <f t="shared" si="530"/>
        <v>0.81084887241024306</v>
      </c>
      <c r="T1810" s="12">
        <f t="shared" si="513"/>
        <v>46.733542904055916</v>
      </c>
    </row>
    <row r="1811" spans="1:20" x14ac:dyDescent="0.25">
      <c r="A1811" s="57">
        <f t="shared" si="514"/>
        <v>5114.0736336127648</v>
      </c>
      <c r="B1811" s="12">
        <f t="shared" si="531"/>
        <v>813.93009812540197</v>
      </c>
      <c r="C1811" s="57" t="str">
        <f t="shared" si="515"/>
        <v>-55.275521051129-209.000286843721i</v>
      </c>
      <c r="D1811" s="57" t="str">
        <f t="shared" si="516"/>
        <v>3.89997450026132-39.117739361923i</v>
      </c>
      <c r="E1811" s="57" t="str">
        <f t="shared" si="517"/>
        <v>161.040986158027-1.67216721004405i</v>
      </c>
      <c r="F1811" s="57" t="str">
        <f t="shared" si="518"/>
        <v>3.83982503145005-81.5636112844772i</v>
      </c>
      <c r="G1811" s="57" t="str">
        <f t="shared" si="519"/>
        <v>0.999996143487641-0.00196379670187184i</v>
      </c>
      <c r="H1811" s="57" t="str">
        <f t="shared" si="520"/>
        <v>166.377636019294+58.4145015094644i</v>
      </c>
      <c r="I1811" s="57" t="str">
        <f t="shared" si="521"/>
        <v>15.2431000494447-37.6497895561989i</v>
      </c>
      <c r="K1811" s="57" t="str">
        <f t="shared" si="522"/>
        <v>0.0642100176211896-0.0232598425561799i</v>
      </c>
      <c r="L1811" s="57" t="str">
        <f t="shared" si="523"/>
        <v>0.000125-0.616452821304244i</v>
      </c>
      <c r="M1811" s="57" t="str">
        <f t="shared" si="524"/>
        <v>0.0015-0.297171481637851i</v>
      </c>
      <c r="N1811" s="57">
        <f t="shared" si="525"/>
        <v>75.185839493337511</v>
      </c>
      <c r="O1811" s="57">
        <f t="shared" si="526"/>
        <v>46.696562149255733</v>
      </c>
      <c r="P1811" s="371">
        <f t="shared" si="527"/>
        <v>46.696562149255733</v>
      </c>
      <c r="Q1811" s="371">
        <f t="shared" si="528"/>
        <v>-104.81416050666249</v>
      </c>
      <c r="R1811" s="12">
        <f t="shared" si="529"/>
        <v>75.185839493337511</v>
      </c>
      <c r="S1811" s="57">
        <f t="shared" si="530"/>
        <v>0.81393009812540196</v>
      </c>
      <c r="T1811" s="12">
        <f t="shared" si="513"/>
        <v>46.696562149255733</v>
      </c>
    </row>
    <row r="1812" spans="1:20" x14ac:dyDescent="0.25">
      <c r="A1812" s="57">
        <f t="shared" si="514"/>
        <v>5133.5071134204936</v>
      </c>
      <c r="B1812" s="12">
        <f t="shared" si="531"/>
        <v>817.02303249827855</v>
      </c>
      <c r="C1812" s="57" t="str">
        <f t="shared" si="515"/>
        <v>-55.2180465343793-208.064685293156i</v>
      </c>
      <c r="D1812" s="57" t="str">
        <f t="shared" si="516"/>
        <v>3.89997430609638-38.9697303202825i</v>
      </c>
      <c r="E1812" s="57" t="str">
        <f t="shared" si="517"/>
        <v>161.031736361978-1.67446432204202i</v>
      </c>
      <c r="F1812" s="57" t="str">
        <f t="shared" si="518"/>
        <v>3.83982491869289-81.2549000818827i</v>
      </c>
      <c r="G1812" s="57" t="str">
        <f t="shared" si="519"/>
        <v>0.999996114122573-0.00197125907145258i</v>
      </c>
      <c r="H1812" s="57" t="str">
        <f t="shared" si="520"/>
        <v>166.388183892995+58.6379481235298i</v>
      </c>
      <c r="I1812" s="57" t="str">
        <f t="shared" si="521"/>
        <v>15.2435610203973-37.5048908049213i</v>
      </c>
      <c r="K1812" s="57" t="str">
        <f t="shared" si="522"/>
        <v>0.0641528834364823-0.023327228230365i</v>
      </c>
      <c r="L1812" s="57" t="str">
        <f t="shared" si="523"/>
        <v>0.000125-0.614119168464081i</v>
      </c>
      <c r="M1812" s="57" t="str">
        <f t="shared" si="524"/>
        <v>0.0015-0.296046504919159i</v>
      </c>
      <c r="N1812" s="57">
        <f t="shared" si="525"/>
        <v>75.136957658586553</v>
      </c>
      <c r="O1812" s="57">
        <f t="shared" si="526"/>
        <v>46.659555227069099</v>
      </c>
      <c r="P1812" s="371">
        <f t="shared" si="527"/>
        <v>46.659555227069099</v>
      </c>
      <c r="Q1812" s="371">
        <f t="shared" si="528"/>
        <v>-104.86304234141345</v>
      </c>
      <c r="R1812" s="12">
        <f t="shared" si="529"/>
        <v>75.136957658586553</v>
      </c>
      <c r="S1812" s="57">
        <f t="shared" si="530"/>
        <v>0.81702303249827857</v>
      </c>
      <c r="T1812" s="12">
        <f t="shared" si="513"/>
        <v>46.659555227069099</v>
      </c>
    </row>
    <row r="1813" spans="1:20" x14ac:dyDescent="0.25">
      <c r="A1813" s="57">
        <f t="shared" si="514"/>
        <v>5153.0144404514913</v>
      </c>
      <c r="B1813" s="12">
        <f t="shared" si="531"/>
        <v>820.12772002177201</v>
      </c>
      <c r="C1813" s="57" t="str">
        <f t="shared" si="515"/>
        <v>-55.1602540586463-207.132376904638i</v>
      </c>
      <c r="D1813" s="57" t="str">
        <f t="shared" si="516"/>
        <v>3.89997411045299-38.8222818712882i</v>
      </c>
      <c r="E1813" s="57" t="str">
        <f t="shared" si="517"/>
        <v>161.02243759974-1.67673230645106i</v>
      </c>
      <c r="F1813" s="57" t="str">
        <f t="shared" si="518"/>
        <v>3.83982480507716-80.9473577583017i</v>
      </c>
      <c r="G1813" s="57" t="str">
        <f t="shared" si="519"/>
        <v>0.999996084533909-0.0019787497973753i</v>
      </c>
      <c r="H1813" s="57" t="str">
        <f t="shared" si="520"/>
        <v>166.39881297287+58.8622607439598i</v>
      </c>
      <c r="I1813" s="57" t="str">
        <f t="shared" si="521"/>
        <v>15.2440255275323-37.3605315375366i</v>
      </c>
      <c r="K1813" s="57" t="str">
        <f t="shared" si="522"/>
        <v>0.0640954180786737-0.0233946679663631i</v>
      </c>
      <c r="L1813" s="57" t="str">
        <f t="shared" si="523"/>
        <v>0.000125-0.611794349934331i</v>
      </c>
      <c r="M1813" s="57" t="str">
        <f t="shared" si="524"/>
        <v>0.0015-0.294925786928829i</v>
      </c>
      <c r="N1813" s="57">
        <f t="shared" si="525"/>
        <v>75.087965305562648</v>
      </c>
      <c r="O1813" s="57">
        <f t="shared" si="526"/>
        <v>46.622521998514337</v>
      </c>
      <c r="P1813" s="371">
        <f t="shared" si="527"/>
        <v>46.622521998514337</v>
      </c>
      <c r="Q1813" s="371">
        <f t="shared" si="528"/>
        <v>-104.91203469443735</v>
      </c>
      <c r="R1813" s="12">
        <f t="shared" si="529"/>
        <v>75.087965305562648</v>
      </c>
      <c r="S1813" s="57">
        <f t="shared" si="530"/>
        <v>0.82012772002177203</v>
      </c>
      <c r="T1813" s="12">
        <f t="shared" si="513"/>
        <v>46.622521998514337</v>
      </c>
    </row>
    <row r="1814" spans="1:20" x14ac:dyDescent="0.25">
      <c r="A1814" s="57">
        <f t="shared" si="514"/>
        <v>5172.5958953252066</v>
      </c>
      <c r="B1814" s="12">
        <f t="shared" si="531"/>
        <v>823.24420535785475</v>
      </c>
      <c r="C1814" s="57" t="str">
        <f t="shared" si="515"/>
        <v>-55.1021426547297-206.203350757279i</v>
      </c>
      <c r="D1814" s="57" t="str">
        <f t="shared" si="516"/>
        <v>3.8999739133199-38.6753918938444i</v>
      </c>
      <c r="E1814" s="57" t="str">
        <f t="shared" si="517"/>
        <v>161.013089758793-1.67897075631471i</v>
      </c>
      <c r="F1814" s="57" t="str">
        <f t="shared" si="518"/>
        <v>3.8398246905963-80.6409798896346i</v>
      </c>
      <c r="G1814" s="57" t="str">
        <f t="shared" si="519"/>
        <v>0.999996054719944-0.00198626898738654i</v>
      </c>
      <c r="H1814" s="57" t="str">
        <f t="shared" si="520"/>
        <v>166.40952389096+59.0874428564255i</v>
      </c>
      <c r="I1814" s="57" t="str">
        <f t="shared" si="521"/>
        <v>15.2444935981776-37.2167096769746i</v>
      </c>
      <c r="K1814" s="57" t="str">
        <f t="shared" si="522"/>
        <v>0.0640376203276919-0.0234621602857494i</v>
      </c>
      <c r="L1814" s="57" t="str">
        <f t="shared" si="523"/>
        <v>0.000125-0.609478332271696i</v>
      </c>
      <c r="M1814" s="57" t="str">
        <f t="shared" si="524"/>
        <v>0.0015-0.293809311544958i</v>
      </c>
      <c r="N1814" s="57">
        <f t="shared" si="525"/>
        <v>75.038862713532396</v>
      </c>
      <c r="O1814" s="57">
        <f t="shared" si="526"/>
        <v>46.585462324282325</v>
      </c>
      <c r="P1814" s="371">
        <f t="shared" si="527"/>
        <v>46.585462324282325</v>
      </c>
      <c r="Q1814" s="371">
        <f t="shared" si="528"/>
        <v>-104.9611372864676</v>
      </c>
      <c r="R1814" s="12">
        <f t="shared" si="529"/>
        <v>75.038862713532396</v>
      </c>
      <c r="S1814" s="57">
        <f t="shared" si="530"/>
        <v>0.82324420535785481</v>
      </c>
      <c r="T1814" s="12">
        <f t="shared" si="513"/>
        <v>46.585462324282325</v>
      </c>
    </row>
    <row r="1815" spans="1:20" x14ac:dyDescent="0.25">
      <c r="A1815" s="57">
        <f t="shared" si="514"/>
        <v>5192.2517597274427</v>
      </c>
      <c r="B1815" s="12">
        <f t="shared" si="531"/>
        <v>826.37253333821457</v>
      </c>
      <c r="C1815" s="57" t="str">
        <f t="shared" si="515"/>
        <v>-55.0437113611547-205.277595991843i</v>
      </c>
      <c r="D1815" s="57" t="str">
        <f t="shared" si="516"/>
        <v>3.89997371468579-38.5290582748896i</v>
      </c>
      <c r="E1815" s="57" t="str">
        <f t="shared" si="517"/>
        <v>161.003692728468-1.68117926174431i</v>
      </c>
      <c r="F1815" s="57" t="str">
        <f t="shared" si="518"/>
        <v>3.83982457524376-80.335762068533i</v>
      </c>
      <c r="G1815" s="57" t="str">
        <f t="shared" si="519"/>
        <v>0.999996024678966-0.00199381674964217i</v>
      </c>
      <c r="H1815" s="57" t="str">
        <f t="shared" si="520"/>
        <v>166.420317284332+59.3134979620992i</v>
      </c>
      <c r="I1815" s="57" t="str">
        <f t="shared" si="521"/>
        <v>15.2449652598751-37.073423153892i</v>
      </c>
      <c r="K1815" s="57" t="str">
        <f t="shared" si="522"/>
        <v>0.0639794889685468-0.0235297036947727i</v>
      </c>
      <c r="L1815" s="57" t="str">
        <f t="shared" si="523"/>
        <v>0.000125-0.607171082159493i</v>
      </c>
      <c r="M1815" s="57" t="str">
        <f t="shared" si="524"/>
        <v>0.0015-0.292697062706673i</v>
      </c>
      <c r="N1815" s="57">
        <f t="shared" si="525"/>
        <v>74.989650168245134</v>
      </c>
      <c r="O1815" s="57">
        <f t="shared" si="526"/>
        <v>46.548376064741134</v>
      </c>
      <c r="P1815" s="371">
        <f t="shared" si="527"/>
        <v>46.548376064741134</v>
      </c>
      <c r="Q1815" s="371">
        <f t="shared" si="528"/>
        <v>-105.01034983175487</v>
      </c>
      <c r="R1815" s="12">
        <f t="shared" si="529"/>
        <v>74.989650168245134</v>
      </c>
      <c r="S1815" s="57">
        <f t="shared" si="530"/>
        <v>0.82637253333821459</v>
      </c>
      <c r="T1815" s="12">
        <f t="shared" si="513"/>
        <v>46.548376064741134</v>
      </c>
    </row>
    <row r="1816" spans="1:20" x14ac:dyDescent="0.25">
      <c r="A1816" s="57">
        <f t="shared" si="514"/>
        <v>5211.9823164144073</v>
      </c>
      <c r="B1816" s="12">
        <f t="shared" si="531"/>
        <v>829.51274896489986</v>
      </c>
      <c r="C1816" s="57" t="str">
        <f t="shared" si="515"/>
        <v>-54.9849592243439-204.355101810569i</v>
      </c>
      <c r="D1816" s="57" t="str">
        <f t="shared" si="516"/>
        <v>3.89997351453919-38.3832789093653i</v>
      </c>
      <c r="E1816" s="57" t="str">
        <f t="shared" si="517"/>
        <v>160.994246399976-1.68335740992163i</v>
      </c>
      <c r="F1816" s="57" t="str">
        <f t="shared" si="518"/>
        <v>3.83982445901286-80.0316999043358i</v>
      </c>
      <c r="G1816" s="57" t="str">
        <f t="shared" si="519"/>
        <v>0.999995994409243-0.00200139319270894i</v>
      </c>
      <c r="H1816" s="57" t="str">
        <f t="shared" si="520"/>
        <v>166.431193795119+59.5404295777413i</v>
      </c>
      <c r="I1816" s="57" t="str">
        <f t="shared" si="521"/>
        <v>15.2454405403833-36.9306699066415i</v>
      </c>
      <c r="K1816" s="57" t="str">
        <f t="shared" si="522"/>
        <v>0.0639210227914883-0.0235972966843153i</v>
      </c>
      <c r="L1816" s="57" t="str">
        <f t="shared" si="523"/>
        <v>0.000125-0.604872566407144i</v>
      </c>
      <c r="M1816" s="57" t="str">
        <f t="shared" si="524"/>
        <v>0.0015-0.2915890244139i</v>
      </c>
      <c r="N1816" s="57">
        <f t="shared" si="525"/>
        <v>74.940327961980444</v>
      </c>
      <c r="O1816" s="57">
        <f t="shared" si="526"/>
        <v>46.511263079941152</v>
      </c>
      <c r="P1816" s="371">
        <f t="shared" si="527"/>
        <v>46.511263079941152</v>
      </c>
      <c r="Q1816" s="371">
        <f t="shared" si="528"/>
        <v>-105.05967203801956</v>
      </c>
      <c r="R1816" s="12">
        <f t="shared" si="529"/>
        <v>74.940327961980444</v>
      </c>
      <c r="S1816" s="57">
        <f t="shared" si="530"/>
        <v>0.8295127489648999</v>
      </c>
      <c r="T1816" s="12">
        <f t="shared" si="513"/>
        <v>46.511263079941152</v>
      </c>
    </row>
    <row r="1817" spans="1:20" x14ac:dyDescent="0.25">
      <c r="A1817" s="57">
        <f t="shared" si="514"/>
        <v>5231.7878492167829</v>
      </c>
      <c r="B1817" s="12">
        <f t="shared" si="531"/>
        <v>832.66489741096655</v>
      </c>
      <c r="C1817" s="57" t="str">
        <f t="shared" si="515"/>
        <v>-54.9258852987829-203.435857477005i</v>
      </c>
      <c r="D1817" s="57" t="str">
        <f t="shared" si="516"/>
        <v>3.89997331286864-38.2380517001865i</v>
      </c>
      <c r="E1817" s="57" t="str">
        <f t="shared" si="517"/>
        <v>160.98475066645-1.68550478509491i</v>
      </c>
      <c r="F1817" s="57" t="str">
        <f t="shared" si="518"/>
        <v>3.83982434189695-79.7287890230069i</v>
      </c>
      <c r="G1817" s="57" t="str">
        <f t="shared" si="519"/>
        <v>0.999995963909036-0.00200899842556613i</v>
      </c>
      <c r="H1817" s="57" t="str">
        <f t="shared" si="520"/>
        <v>166.44215407056+59.7682412357827i</v>
      </c>
      <c r="I1817" s="57" t="str">
        <f t="shared" si="521"/>
        <v>15.2459194676779-36.7884478812421i</v>
      </c>
      <c r="K1817" s="57" t="str">
        <f t="shared" si="522"/>
        <v>0.0638622205921677-0.0236649377298528i</v>
      </c>
      <c r="L1817" s="57" t="str">
        <f t="shared" si="523"/>
        <v>0.000125-0.602582751949736i</v>
      </c>
      <c r="M1817" s="57" t="str">
        <f t="shared" si="524"/>
        <v>0.0015-0.290485180727137i</v>
      </c>
      <c r="N1817" s="57">
        <f t="shared" si="525"/>
        <v>74.890896393598496</v>
      </c>
      <c r="O1817" s="57">
        <f t="shared" si="526"/>
        <v>46.474123229620659</v>
      </c>
      <c r="P1817" s="371">
        <f t="shared" si="527"/>
        <v>46.474123229620659</v>
      </c>
      <c r="Q1817" s="371">
        <f t="shared" si="528"/>
        <v>-105.1091036064015</v>
      </c>
      <c r="R1817" s="12">
        <f t="shared" si="529"/>
        <v>74.890896393598496</v>
      </c>
      <c r="S1817" s="57">
        <f t="shared" si="530"/>
        <v>0.8326648974109665</v>
      </c>
      <c r="T1817" s="12">
        <f t="shared" si="513"/>
        <v>46.474123229620659</v>
      </c>
    </row>
    <row r="1818" spans="1:20" x14ac:dyDescent="0.25">
      <c r="A1818" s="57">
        <f t="shared" si="514"/>
        <v>5251.6686430438067</v>
      </c>
      <c r="B1818" s="12">
        <f t="shared" si="531"/>
        <v>835.82902402112825</v>
      </c>
      <c r="C1818" s="57" t="str">
        <f t="shared" si="515"/>
        <v>-54.8664886471914-202.519852315823i</v>
      </c>
      <c r="D1818" s="57" t="str">
        <f t="shared" si="516"/>
        <v>3.89997310966245-38.0933745582107i</v>
      </c>
      <c r="E1818" s="57" t="str">
        <f t="shared" si="517"/>
        <v>160.97520542297-1.68762096857857i</v>
      </c>
      <c r="F1818" s="57" t="str">
        <f t="shared" si="518"/>
        <v>3.83982422388927-79.4270250670712i</v>
      </c>
      <c r="G1818" s="57" t="str">
        <f t="shared" si="519"/>
        <v>0.999995933176589-0.00201663255760697i</v>
      </c>
      <c r="H1818" s="57" t="str">
        <f t="shared" si="520"/>
        <v>166.453198763047+59.9969364844135i</v>
      </c>
      <c r="I1818" s="57" t="str">
        <f t="shared" si="521"/>
        <v>15.2464020699544-36.6467550313505i</v>
      </c>
      <c r="K1818" s="57" t="str">
        <f t="shared" si="522"/>
        <v>0.0638030811717995-0.0237326252914178i</v>
      </c>
      <c r="L1818" s="57" t="str">
        <f t="shared" si="523"/>
        <v>0.000125-0.600301605847513i</v>
      </c>
      <c r="M1818" s="57" t="str">
        <f t="shared" si="524"/>
        <v>0.0015-0.289385515767222i</v>
      </c>
      <c r="N1818" s="57">
        <f t="shared" si="525"/>
        <v>74.841355768587974</v>
      </c>
      <c r="O1818" s="57">
        <f t="shared" si="526"/>
        <v>46.436956373210911</v>
      </c>
      <c r="P1818" s="371">
        <f t="shared" si="527"/>
        <v>46.436956373210911</v>
      </c>
      <c r="Q1818" s="371">
        <f t="shared" si="528"/>
        <v>-105.15864423141203</v>
      </c>
      <c r="R1818" s="12">
        <f t="shared" si="529"/>
        <v>74.841355768587974</v>
      </c>
      <c r="S1818" s="57">
        <f t="shared" si="530"/>
        <v>0.83582902402112824</v>
      </c>
      <c r="T1818" s="12">
        <f t="shared" si="513"/>
        <v>46.436956373210911</v>
      </c>
    </row>
    <row r="1819" spans="1:20" x14ac:dyDescent="0.25">
      <c r="A1819" s="57">
        <f t="shared" si="514"/>
        <v>5271.6249838873737</v>
      </c>
      <c r="B1819" s="12">
        <f t="shared" si="531"/>
        <v>839.0051743124086</v>
      </c>
      <c r="C1819" s="57" t="str">
        <f t="shared" si="515"/>
        <v>-54.806768340696-201.60707571265i</v>
      </c>
      <c r="D1819" s="57" t="str">
        <f t="shared" si="516"/>
        <v>3.89997290490901-37.9492454022087i</v>
      </c>
      <c r="E1819" s="57" t="str">
        <f t="shared" si="517"/>
        <v>160.965610566605-1.68970553875267i</v>
      </c>
      <c r="F1819" s="57" t="str">
        <f t="shared" si="518"/>
        <v>3.83982410498305-79.1264036955533i</v>
      </c>
      <c r="G1819" s="57" t="str">
        <f t="shared" si="519"/>
        <v>0.999995902210133-0.00202429569864036i</v>
      </c>
      <c r="H1819" s="57" t="str">
        <f t="shared" si="520"/>
        <v>166.46432853016+60.2265188876705i</v>
      </c>
      <c r="I1819" s="57" t="str">
        <f t="shared" si="521"/>
        <v>15.2468883756295-36.50558931823i</v>
      </c>
      <c r="K1819" s="57" t="str">
        <f t="shared" si="522"/>
        <v>0.0637436033373246-0.0238003578135631i</v>
      </c>
      <c r="L1819" s="57" t="str">
        <f t="shared" si="523"/>
        <v>0.000125-0.598029095285432i</v>
      </c>
      <c r="M1819" s="57" t="str">
        <f t="shared" si="524"/>
        <v>0.0015-0.288290013715104i</v>
      </c>
      <c r="N1819" s="57">
        <f t="shared" si="525"/>
        <v>74.791706399114929</v>
      </c>
      <c r="O1819" s="57">
        <f t="shared" si="526"/>
        <v>46.399762369841952</v>
      </c>
      <c r="P1819" s="371">
        <f t="shared" si="527"/>
        <v>46.399762369841952</v>
      </c>
      <c r="Q1819" s="371">
        <f t="shared" si="528"/>
        <v>-105.20829360088507</v>
      </c>
      <c r="R1819" s="12">
        <f t="shared" si="529"/>
        <v>74.791706399114929</v>
      </c>
      <c r="S1819" s="57">
        <f t="shared" si="530"/>
        <v>0.83900517431240862</v>
      </c>
      <c r="T1819" s="12">
        <f t="shared" si="513"/>
        <v>46.399762369841952</v>
      </c>
    </row>
    <row r="1820" spans="1:20" x14ac:dyDescent="0.25">
      <c r="A1820" s="57">
        <f t="shared" si="514"/>
        <v>5291.657158826145</v>
      </c>
      <c r="B1820" s="12">
        <f t="shared" si="531"/>
        <v>842.19339397479575</v>
      </c>
      <c r="C1820" s="57" t="str">
        <f t="shared" si="515"/>
        <v>-54.746723458995-200.697517113877i</v>
      </c>
      <c r="D1820" s="57" t="str">
        <f t="shared" si="516"/>
        <v>3.89997269859653-37.8056621588341i</v>
      </c>
      <c r="E1820" s="57" t="str">
        <f t="shared" si="517"/>
        <v>160.955965996441-1.69175807106232i</v>
      </c>
      <c r="F1820" s="57" t="str">
        <f t="shared" si="518"/>
        <v>3.83982398517143-78.8269205839134i</v>
      </c>
      <c r="G1820" s="57" t="str">
        <f t="shared" si="519"/>
        <v>0.999995871007886-0.00203198795889234i</v>
      </c>
      <c r="H1820" s="57" t="str">
        <f t="shared" si="520"/>
        <v>166.475544034723+60.4569920255232i</v>
      </c>
      <c r="I1820" s="57" t="str">
        <f t="shared" si="521"/>
        <v>15.2473784133429-36.3649487107235i</v>
      </c>
      <c r="K1820" s="57" t="str">
        <f t="shared" si="522"/>
        <v>0.0636837859015736-0.0238681337253255i</v>
      </c>
      <c r="L1820" s="57" t="str">
        <f t="shared" si="523"/>
        <v>0.000125-0.595765187572655i</v>
      </c>
      <c r="M1820" s="57" t="str">
        <f t="shared" si="524"/>
        <v>0.0015-0.28719865881162i</v>
      </c>
      <c r="N1820" s="57">
        <f t="shared" si="525"/>
        <v>74.741948604072704</v>
      </c>
      <c r="O1820" s="57">
        <f t="shared" si="526"/>
        <v>46.362541078347562</v>
      </c>
      <c r="P1820" s="371">
        <f t="shared" si="527"/>
        <v>46.362541078347562</v>
      </c>
      <c r="Q1820" s="371">
        <f t="shared" si="528"/>
        <v>-105.2580513959273</v>
      </c>
      <c r="R1820" s="12">
        <f t="shared" si="529"/>
        <v>74.741948604072704</v>
      </c>
      <c r="S1820" s="57">
        <f t="shared" si="530"/>
        <v>0.84219339397479576</v>
      </c>
      <c r="T1820" s="12">
        <f t="shared" si="513"/>
        <v>46.362541078347562</v>
      </c>
    </row>
    <row r="1821" spans="1:20" x14ac:dyDescent="0.25">
      <c r="A1821" s="57">
        <f t="shared" si="514"/>
        <v>5311.7654560296842</v>
      </c>
      <c r="B1821" s="12">
        <f t="shared" si="531"/>
        <v>845.39372887189995</v>
      </c>
      <c r="C1821" s="57" t="str">
        <f t="shared" si="515"/>
        <v>-54.686353090542-199.791166026493i</v>
      </c>
      <c r="D1821" s="57" t="str">
        <f t="shared" si="516"/>
        <v>3.89997249071311-37.6626227625936i</v>
      </c>
      <c r="E1821" s="57" t="str">
        <f t="shared" si="517"/>
        <v>160.946271613621-1.69377813801768i</v>
      </c>
      <c r="F1821" s="57" t="str">
        <f t="shared" si="518"/>
        <v>3.83982386444751-78.5285714239867i</v>
      </c>
      <c r="G1821" s="57" t="str">
        <f t="shared" si="519"/>
        <v>0.999995839568054-0.00203970944900774i</v>
      </c>
      <c r="H1821" s="57" t="str">
        <f t="shared" si="520"/>
        <v>166.486845944829+60.6883594939641i</v>
      </c>
      <c r="I1821" s="57" t="str">
        <f t="shared" si="521"/>
        <v>15.2478722119594-36.224831185221i</v>
      </c>
      <c r="K1821" s="57" t="str">
        <f t="shared" si="522"/>
        <v>0.0636236276834361-0.0239359514401955i</v>
      </c>
      <c r="L1821" s="57" t="str">
        <f t="shared" si="523"/>
        <v>0.000125-0.593509850142112i</v>
      </c>
      <c r="M1821" s="57" t="str">
        <f t="shared" si="524"/>
        <v>0.0015-0.286111435357262i</v>
      </c>
      <c r="N1821" s="57">
        <f t="shared" si="525"/>
        <v>74.692082709128812</v>
      </c>
      <c r="O1821" s="57">
        <f t="shared" si="526"/>
        <v>46.325292357271657</v>
      </c>
      <c r="P1821" s="371">
        <f t="shared" si="527"/>
        <v>46.325292357271657</v>
      </c>
      <c r="Q1821" s="371">
        <f t="shared" si="528"/>
        <v>-105.30791729087119</v>
      </c>
      <c r="R1821" s="12">
        <f t="shared" si="529"/>
        <v>74.692082709128812</v>
      </c>
      <c r="S1821" s="57">
        <f t="shared" si="530"/>
        <v>0.84539372887190001</v>
      </c>
      <c r="T1821" s="12">
        <f t="shared" si="513"/>
        <v>46.325292357271657</v>
      </c>
    </row>
    <row r="1822" spans="1:20" x14ac:dyDescent="0.25">
      <c r="A1822" s="57">
        <f t="shared" si="514"/>
        <v>5331.9501647625975</v>
      </c>
      <c r="B1822" s="12">
        <f t="shared" si="531"/>
        <v>848.60622504161324</v>
      </c>
      <c r="C1822" s="57" t="str">
        <f t="shared" si="515"/>
        <v>-54.6256563327092-198.888012017891i</v>
      </c>
      <c r="D1822" s="57" t="str">
        <f t="shared" si="516"/>
        <v>3.89997228124676-37.5201251558173i</v>
      </c>
      <c r="E1822" s="57" t="str">
        <f t="shared" si="517"/>
        <v>160.936527321375-1.69576530919507i</v>
      </c>
      <c r="F1822" s="57" t="str">
        <f t="shared" si="518"/>
        <v>3.83982374280435-78.2313519239197i</v>
      </c>
      <c r="G1822" s="57" t="str">
        <f t="shared" si="519"/>
        <v>0.999995807888828-0.00204746028005174i</v>
      </c>
      <c r="H1822" s="57" t="str">
        <f t="shared" si="520"/>
        <v>166.498234933903+60.9206249050965i</v>
      </c>
      <c r="I1822" s="57" t="str">
        <f t="shared" si="521"/>
        <v>15.2483698005701-36.0852347256335i</v>
      </c>
      <c r="K1822" s="57" t="str">
        <f t="shared" si="522"/>
        <v>0.0635631275080246-0.0240038093560822i</v>
      </c>
      <c r="L1822" s="57" t="str">
        <f t="shared" si="523"/>
        <v>0.000125-0.591263050550022i</v>
      </c>
      <c r="M1822" s="57" t="str">
        <f t="shared" si="524"/>
        <v>0.0015-0.285028327711957i</v>
      </c>
      <c r="N1822" s="57">
        <f t="shared" si="525"/>
        <v>74.642109046775488</v>
      </c>
      <c r="O1822" s="57">
        <f t="shared" si="526"/>
        <v>46.288016064873361</v>
      </c>
      <c r="P1822" s="371">
        <f t="shared" si="527"/>
        <v>46.288016064873361</v>
      </c>
      <c r="Q1822" s="371">
        <f t="shared" si="528"/>
        <v>-105.35789095322451</v>
      </c>
      <c r="R1822" s="12">
        <f t="shared" si="529"/>
        <v>74.642109046775488</v>
      </c>
      <c r="S1822" s="57">
        <f t="shared" si="530"/>
        <v>0.8486062250416132</v>
      </c>
      <c r="T1822" s="12">
        <f t="shared" si="513"/>
        <v>46.288016064873361</v>
      </c>
    </row>
    <row r="1823" spans="1:20" x14ac:dyDescent="0.25">
      <c r="A1823" s="57">
        <f t="shared" si="514"/>
        <v>5352.2115753886956</v>
      </c>
      <c r="B1823" s="12">
        <f t="shared" si="531"/>
        <v>851.83092869677137</v>
      </c>
      <c r="C1823" s="57" t="str">
        <f t="shared" si="515"/>
        <v>-54.5646322919692-197.988044715697i</v>
      </c>
      <c r="D1823" s="57" t="str">
        <f t="shared" si="516"/>
        <v>3.89997207018549-37.3781672886293i</v>
      </c>
      <c r="E1823" s="57" t="str">
        <f t="shared" si="517"/>
        <v>160.926733025059-1.6977191512361i</v>
      </c>
      <c r="F1823" s="57" t="str">
        <f t="shared" si="518"/>
        <v>3.83982362023495-77.9352578081107i</v>
      </c>
      <c r="G1823" s="57" t="str">
        <f t="shared" si="519"/>
        <v>0.999995775968384-0.00205524056351147i</v>
      </c>
      <c r="H1823" s="57" t="str">
        <f t="shared" si="520"/>
        <v>166.509711680731+61.1537918872247i</v>
      </c>
      <c r="I1823" s="57" t="str">
        <f t="shared" si="521"/>
        <v>15.248871208495-35.9461573233622i</v>
      </c>
      <c r="K1823" s="57" t="str">
        <f t="shared" si="522"/>
        <v>0.0635022842068465-0.0240717058552858i</v>
      </c>
      <c r="L1823" s="57" t="str">
        <f t="shared" si="523"/>
        <v>0.000125-0.589024756475419i</v>
      </c>
      <c r="M1823" s="57" t="str">
        <f t="shared" si="524"/>
        <v>0.0015-0.283949320294836i</v>
      </c>
      <c r="N1823" s="57">
        <f t="shared" si="525"/>
        <v>74.592027956377592</v>
      </c>
      <c r="O1823" s="57">
        <f t="shared" si="526"/>
        <v>46.25071205913342</v>
      </c>
      <c r="P1823" s="371">
        <f t="shared" si="527"/>
        <v>46.25071205913342</v>
      </c>
      <c r="Q1823" s="371">
        <f t="shared" si="528"/>
        <v>-105.40797204362241</v>
      </c>
      <c r="R1823" s="12">
        <f t="shared" si="529"/>
        <v>74.592027956377592</v>
      </c>
      <c r="S1823" s="57">
        <f t="shared" si="530"/>
        <v>0.85183092869677135</v>
      </c>
      <c r="T1823" s="12">
        <f t="shared" si="513"/>
        <v>46.25071205913342</v>
      </c>
    </row>
    <row r="1824" spans="1:20" x14ac:dyDescent="0.25">
      <c r="A1824" s="57">
        <f t="shared" si="514"/>
        <v>5372.5499793751733</v>
      </c>
      <c r="B1824" s="12">
        <f t="shared" si="531"/>
        <v>855.06788622581917</v>
      </c>
      <c r="C1824" s="57" t="str">
        <f t="shared" si="515"/>
        <v>-54.5032800840694-197.091253807579i</v>
      </c>
      <c r="D1824" s="57" t="str">
        <f t="shared" si="516"/>
        <v>3.89997185751711-37.236747118918i</v>
      </c>
      <c r="E1824" s="57" t="str">
        <f t="shared" si="517"/>
        <v>160.916888632189-1.69963922785047i</v>
      </c>
      <c r="F1824" s="57" t="str">
        <f t="shared" si="518"/>
        <v>3.83982349673228-77.6402848171463i</v>
      </c>
      <c r="G1824" s="57" t="str">
        <f t="shared" si="519"/>
        <v>0.999995743804885-0.00206305041129762i</v>
      </c>
      <c r="H1824" s="57" t="str">
        <f t="shared" si="520"/>
        <v>166.521276869514+61.3878640849446i</v>
      </c>
      <c r="I1824" s="57" t="str">
        <f t="shared" si="521"/>
        <v>15.2493764652842-35.8075969772699i</v>
      </c>
      <c r="K1824" s="57" t="str">
        <f t="shared" si="522"/>
        <v>0.0634410966179728-0.0241396393044677i</v>
      </c>
      <c r="L1824" s="57" t="str">
        <f t="shared" si="523"/>
        <v>0.000125-0.586794935719684i</v>
      </c>
      <c r="M1824" s="57" t="str">
        <f t="shared" si="524"/>
        <v>0.0015-0.282874397584017i</v>
      </c>
      <c r="N1824" s="57">
        <f t="shared" si="525"/>
        <v>74.541839784220841</v>
      </c>
      <c r="O1824" s="57">
        <f t="shared" si="526"/>
        <v>46.213380197759825</v>
      </c>
      <c r="P1824" s="371">
        <f t="shared" si="527"/>
        <v>46.213380197759825</v>
      </c>
      <c r="Q1824" s="371">
        <f t="shared" si="528"/>
        <v>-105.45816021577916</v>
      </c>
      <c r="R1824" s="12">
        <f t="shared" si="529"/>
        <v>74.541839784220841</v>
      </c>
      <c r="S1824" s="57">
        <f t="shared" si="530"/>
        <v>0.8550678862258192</v>
      </c>
      <c r="T1824" s="12">
        <f t="shared" si="513"/>
        <v>46.213380197759825</v>
      </c>
    </row>
    <row r="1825" spans="1:20" x14ac:dyDescent="0.25">
      <c r="A1825" s="57">
        <f t="shared" si="514"/>
        <v>5392.9656692967983</v>
      </c>
      <c r="B1825" s="12">
        <f t="shared" si="531"/>
        <v>858.31714419347725</v>
      </c>
      <c r="C1825" s="57" t="str">
        <f t="shared" si="515"/>
        <v>-54.4415988342046-196.197629041057i</v>
      </c>
      <c r="D1825" s="57" t="str">
        <f t="shared" si="516"/>
        <v>3.89997164322944-37.0958626123065i</v>
      </c>
      <c r="E1825" s="57" t="str">
        <f t="shared" si="517"/>
        <v>160.906994052473-1.7015250998163i</v>
      </c>
      <c r="F1825" s="57" t="str">
        <f t="shared" si="518"/>
        <v>3.83982337228919-77.3464287077407i</v>
      </c>
      <c r="G1825" s="57" t="str">
        <f t="shared" si="519"/>
        <v>0.999995711396482-0.00207088993574602i</v>
      </c>
      <c r="H1825" s="57" t="str">
        <f t="shared" si="520"/>
        <v>166.532931189911+61.6228451592347i</v>
      </c>
      <c r="I1825" s="57" t="str">
        <f t="shared" si="521"/>
        <v>15.2498856007201-35.669551693653i</v>
      </c>
      <c r="K1825" s="57" t="str">
        <f t="shared" si="522"/>
        <v>0.0633795635862098-0.0242076080546234i</v>
      </c>
      <c r="L1825" s="57" t="str">
        <f t="shared" si="523"/>
        <v>0.000125-0.584573556206101i</v>
      </c>
      <c r="M1825" s="57" t="str">
        <f t="shared" si="524"/>
        <v>0.0015-0.281803544116375i</v>
      </c>
      <c r="N1825" s="57">
        <f t="shared" si="525"/>
        <v>74.491544883561488</v>
      </c>
      <c r="O1825" s="57">
        <f t="shared" si="526"/>
        <v>46.176020338193602</v>
      </c>
      <c r="P1825" s="371">
        <f t="shared" si="527"/>
        <v>46.176020338193602</v>
      </c>
      <c r="Q1825" s="371">
        <f t="shared" si="528"/>
        <v>-105.50845511643851</v>
      </c>
      <c r="R1825" s="12">
        <f t="shared" si="529"/>
        <v>74.491544883561488</v>
      </c>
      <c r="S1825" s="57">
        <f t="shared" si="530"/>
        <v>0.85831714419347727</v>
      </c>
      <c r="T1825" s="12">
        <f t="shared" si="513"/>
        <v>46.176020338193602</v>
      </c>
    </row>
    <row r="1826" spans="1:20" x14ac:dyDescent="0.25">
      <c r="A1826" s="57">
        <f t="shared" si="514"/>
        <v>5413.4589388401264</v>
      </c>
      <c r="B1826" s="12">
        <f t="shared" si="531"/>
        <v>861.5787493414125</v>
      </c>
      <c r="C1826" s="57" t="str">
        <f t="shared" si="515"/>
        <v>-54.3795876772042-195.307160223333i</v>
      </c>
      <c r="D1826" s="57" t="str">
        <f t="shared" si="516"/>
        <v>3.89997142731011-36.9555117421239i</v>
      </c>
      <c r="E1826" s="57" t="str">
        <f t="shared" si="517"/>
        <v>160.897049197853-1.70337632498286i</v>
      </c>
      <c r="F1826" s="57" t="str">
        <f t="shared" si="518"/>
        <v>3.83982324689856-77.0536852526753i</v>
      </c>
      <c r="G1826" s="57" t="str">
        <f t="shared" si="519"/>
        <v>0.999995678741309-0.00207875924961932i</v>
      </c>
      <c r="H1826" s="57" t="str">
        <f t="shared" si="520"/>
        <v>166.544675337079+61.8587387875497i</v>
      </c>
      <c r="I1826" s="57" t="str">
        <f t="shared" si="521"/>
        <v>15.2503986448195-35.5320194862107i</v>
      </c>
      <c r="K1826" s="57" t="str">
        <f t="shared" si="522"/>
        <v>0.0633176839632734-0.0242756104410587i</v>
      </c>
      <c r="L1826" s="57" t="str">
        <f t="shared" si="523"/>
        <v>0.000125-0.582360585979377i</v>
      </c>
      <c r="M1826" s="57" t="str">
        <f t="shared" si="524"/>
        <v>0.0015-0.280736744487323i</v>
      </c>
      <c r="N1826" s="57">
        <f t="shared" si="525"/>
        <v>74.441143614673194</v>
      </c>
      <c r="O1826" s="57">
        <f t="shared" si="526"/>
        <v>46.138632337615775</v>
      </c>
      <c r="P1826" s="371">
        <f t="shared" si="527"/>
        <v>46.138632337615775</v>
      </c>
      <c r="Q1826" s="371">
        <f t="shared" si="528"/>
        <v>-105.55885638532681</v>
      </c>
      <c r="R1826" s="12">
        <f t="shared" si="529"/>
        <v>74.441143614673194</v>
      </c>
      <c r="S1826" s="57">
        <f t="shared" si="530"/>
        <v>0.86157874934141254</v>
      </c>
      <c r="T1826" s="12">
        <f t="shared" si="513"/>
        <v>46.138632337615775</v>
      </c>
    </row>
    <row r="1827" spans="1:20" x14ac:dyDescent="0.25">
      <c r="A1827" s="57">
        <f t="shared" si="514"/>
        <v>5434.0300828077188</v>
      </c>
      <c r="B1827" s="12">
        <f t="shared" si="531"/>
        <v>864.85274858890989</v>
      </c>
      <c r="C1827" s="57" t="str">
        <f t="shared" si="515"/>
        <v>-54.3172457577002-194.419837221085i</v>
      </c>
      <c r="D1827" s="57" t="str">
        <f t="shared" si="516"/>
        <v>3.89997120974665-36.8156924893757i</v>
      </c>
      <c r="E1827" s="57" t="str">
        <f t="shared" si="517"/>
        <v>160.887053982534-1.70519245827157i</v>
      </c>
      <c r="F1827" s="57" t="str">
        <f t="shared" si="518"/>
        <v>3.83982312055314-76.7620502407371i</v>
      </c>
      <c r="G1827" s="57" t="str">
        <f t="shared" si="519"/>
        <v>0.999995645837487-0.00208665846610853i</v>
      </c>
      <c r="H1827" s="57" t="str">
        <f t="shared" si="520"/>
        <v>166.556510011725+62.0955486639079i</v>
      </c>
      <c r="I1827" s="57" t="str">
        <f t="shared" si="521"/>
        <v>15.2509156278346-35.3949983760186i</v>
      </c>
      <c r="K1827" s="57" t="str">
        <f t="shared" si="522"/>
        <v>0.0632554566079633-0.0243436447833642i</v>
      </c>
      <c r="L1827" s="57" t="str">
        <f t="shared" si="523"/>
        <v>0.000125-0.580155993205197i</v>
      </c>
      <c r="M1827" s="57" t="str">
        <f t="shared" si="524"/>
        <v>0.0015-0.279673983350591i</v>
      </c>
      <c r="N1827" s="57">
        <f t="shared" si="525"/>
        <v>74.390636344897217</v>
      </c>
      <c r="O1827" s="57">
        <f t="shared" si="526"/>
        <v>46.101216052952694</v>
      </c>
      <c r="P1827" s="371">
        <f t="shared" si="527"/>
        <v>46.101216052952694</v>
      </c>
      <c r="Q1827" s="371">
        <f t="shared" si="528"/>
        <v>-105.60936365510278</v>
      </c>
      <c r="R1827" s="12">
        <f t="shared" si="529"/>
        <v>74.390636344897217</v>
      </c>
      <c r="S1827" s="57">
        <f t="shared" si="530"/>
        <v>0.86485274858890993</v>
      </c>
      <c r="T1827" s="12">
        <f t="shared" si="513"/>
        <v>46.101216052952694</v>
      </c>
    </row>
    <row r="1828" spans="1:20" x14ac:dyDescent="0.25">
      <c r="A1828" s="57">
        <f t="shared" si="514"/>
        <v>5454.6793971223888</v>
      </c>
      <c r="B1828" s="12">
        <f t="shared" si="531"/>
        <v>868.13918903354772</v>
      </c>
      <c r="C1828" s="57" t="str">
        <f t="shared" si="515"/>
        <v>-54.254572230313-193.535649960286i</v>
      </c>
      <c r="D1828" s="57" t="str">
        <f t="shared" si="516"/>
        <v>3.89997099052665-36.6764028427148i</v>
      </c>
      <c r="E1828" s="57" t="str">
        <f t="shared" si="517"/>
        <v>160.877008323027-1.70697305167994i</v>
      </c>
      <c r="F1828" s="57" t="str">
        <f t="shared" si="518"/>
        <v>3.83982299324571-76.4715194766584i</v>
      </c>
      <c r="G1828" s="57" t="str">
        <f t="shared" si="519"/>
        <v>0.999995612683123-0.00209458769883472i</v>
      </c>
      <c r="H1828" s="57" t="str">
        <f t="shared" si="520"/>
        <v>166.568435920153+62.3332784989913i</v>
      </c>
      <c r="I1828" s="57" t="str">
        <f t="shared" si="521"/>
        <v>15.2514365802561-35.2584863914994i</v>
      </c>
      <c r="K1828" s="57" t="str">
        <f t="shared" si="522"/>
        <v>0.0631928803863371-0.0244117093853942i</v>
      </c>
      <c r="L1828" s="57" t="str">
        <f t="shared" si="523"/>
        <v>0.000125-0.577959746169753i</v>
      </c>
      <c r="M1828" s="57" t="str">
        <f t="shared" si="524"/>
        <v>0.0015-0.278615245418002i</v>
      </c>
      <c r="N1828" s="57">
        <f t="shared" si="525"/>
        <v>74.340023448689678</v>
      </c>
      <c r="O1828" s="57">
        <f t="shared" si="526"/>
        <v>46.063771340882838</v>
      </c>
      <c r="P1828" s="371">
        <f t="shared" si="527"/>
        <v>46.063771340882838</v>
      </c>
      <c r="Q1828" s="371">
        <f t="shared" si="528"/>
        <v>-105.65997655131032</v>
      </c>
      <c r="R1828" s="12">
        <f t="shared" si="529"/>
        <v>74.340023448689678</v>
      </c>
      <c r="S1828" s="57">
        <f t="shared" si="530"/>
        <v>0.8681391890335477</v>
      </c>
      <c r="T1828" s="12">
        <f t="shared" si="513"/>
        <v>46.063771340882838</v>
      </c>
    </row>
    <row r="1829" spans="1:20" x14ac:dyDescent="0.25">
      <c r="A1829" s="57">
        <f t="shared" si="514"/>
        <v>5475.4071788314541</v>
      </c>
      <c r="B1829" s="12">
        <f t="shared" si="531"/>
        <v>871.43811795187526</v>
      </c>
      <c r="C1829" s="57" t="str">
        <f t="shared" si="515"/>
        <v>-54.1915662598327-192.654588426016i</v>
      </c>
      <c r="D1829" s="57" t="str">
        <f t="shared" si="516"/>
        <v>3.8999707696374-36.5376407984129i</v>
      </c>
      <c r="E1829" s="57" t="str">
        <f t="shared" si="517"/>
        <v>160.866912138179-1.70871765428326i</v>
      </c>
      <c r="F1829" s="57" t="str">
        <f t="shared" si="518"/>
        <v>3.83982286496889-76.1820887810567i</v>
      </c>
      <c r="G1829" s="57" t="str">
        <f t="shared" si="519"/>
        <v>0.99999557927631-0.00210254706185058i</v>
      </c>
      <c r="H1829" s="57" t="str">
        <f t="shared" si="520"/>
        <v>166.580453774303+62.5719320202342i</v>
      </c>
      <c r="I1829" s="57" t="str">
        <f t="shared" si="521"/>
        <v>15.2519615328141-35.1224815683936i</v>
      </c>
      <c r="K1829" s="57" t="str">
        <f t="shared" si="522"/>
        <v>0.0631299541718906-0.0244798025352475i</v>
      </c>
      <c r="L1829" s="57" t="str">
        <f t="shared" si="523"/>
        <v>0.000125-0.57577181327929i</v>
      </c>
      <c r="M1829" s="57" t="str">
        <f t="shared" si="524"/>
        <v>0.0015-0.277560515459257i</v>
      </c>
      <c r="N1829" s="57">
        <f t="shared" si="525"/>
        <v>74.289305307669721</v>
      </c>
      <c r="O1829" s="57">
        <f t="shared" si="526"/>
        <v>46.026298057843327</v>
      </c>
      <c r="P1829" s="371">
        <f t="shared" si="527"/>
        <v>46.026298057843327</v>
      </c>
      <c r="Q1829" s="371">
        <f t="shared" si="528"/>
        <v>-105.71069469233028</v>
      </c>
      <c r="R1829" s="12">
        <f t="shared" si="529"/>
        <v>74.289305307669721</v>
      </c>
      <c r="S1829" s="57">
        <f t="shared" si="530"/>
        <v>0.8714381179518752</v>
      </c>
      <c r="T1829" s="12">
        <f t="shared" si="513"/>
        <v>46.026298057843327</v>
      </c>
    </row>
    <row r="1830" spans="1:20" x14ac:dyDescent="0.25">
      <c r="A1830" s="57">
        <f t="shared" si="514"/>
        <v>5496.2137261110138</v>
      </c>
      <c r="B1830" s="12">
        <f t="shared" si="531"/>
        <v>874.74958280009241</v>
      </c>
      <c r="C1830" s="57" t="str">
        <f t="shared" si="515"/>
        <v>-54.1282270213952-191.776642662261i</v>
      </c>
      <c r="D1830" s="57" t="str">
        <f t="shared" si="516"/>
        <v>3.89997054706623-36.3994043603312i</v>
      </c>
      <c r="E1830" s="57" t="str">
        <f t="shared" si="517"/>
        <v>160.856765349211-1.7104258122386i</v>
      </c>
      <c r="F1830" s="57" t="str">
        <f t="shared" si="518"/>
        <v>3.83982273571534-75.8937539903742i</v>
      </c>
      <c r="G1830" s="57" t="str">
        <f t="shared" si="519"/>
        <v>0.999995545615125-0.00211053666964213i</v>
      </c>
      <c r="H1830" s="57" t="str">
        <f t="shared" si="520"/>
        <v>166.592564291807+62.8115129719207i</v>
      </c>
      <c r="I1830" s="57" t="str">
        <f t="shared" si="521"/>
        <v>15.2524905164808-34.9869819497328i</v>
      </c>
      <c r="K1830" s="57" t="str">
        <f t="shared" si="522"/>
        <v>0.0630666768457337-0.0245479225052475i</v>
      </c>
      <c r="L1830" s="57" t="str">
        <f t="shared" si="523"/>
        <v>0.000125-0.573592163059666i</v>
      </c>
      <c r="M1830" s="57" t="str">
        <f t="shared" si="524"/>
        <v>0.0015-0.27650977830171i</v>
      </c>
      <c r="N1830" s="57">
        <f t="shared" si="525"/>
        <v>74.238482310668488</v>
      </c>
      <c r="O1830" s="57">
        <f t="shared" si="526"/>
        <v>45.988796060036123</v>
      </c>
      <c r="P1830" s="371">
        <f t="shared" si="527"/>
        <v>45.988796060036123</v>
      </c>
      <c r="Q1830" s="371">
        <f t="shared" si="528"/>
        <v>-105.76151768933151</v>
      </c>
      <c r="R1830" s="12">
        <f t="shared" si="529"/>
        <v>74.238482310668488</v>
      </c>
      <c r="S1830" s="57">
        <f t="shared" si="530"/>
        <v>0.87474958280009241</v>
      </c>
      <c r="T1830" s="12">
        <f t="shared" si="513"/>
        <v>45.988796060036123</v>
      </c>
    </row>
    <row r="1831" spans="1:20" x14ac:dyDescent="0.25">
      <c r="A1831" s="57">
        <f t="shared" si="514"/>
        <v>5517.0993382702354</v>
      </c>
      <c r="B1831" s="12">
        <f t="shared" si="531"/>
        <v>878.07363121473281</v>
      </c>
      <c r="C1831" s="57" t="str">
        <f t="shared" si="515"/>
        <v>-54.0645537006721-190.901802771727i</v>
      </c>
      <c r="D1831" s="57" t="str">
        <f t="shared" si="516"/>
        <v>3.89997032280036-36.2616915398921i</v>
      </c>
      <c r="E1831" s="57" t="str">
        <f t="shared" si="517"/>
        <v>160.846567879759-1.71209706878936i</v>
      </c>
      <c r="F1831" s="57" t="str">
        <f t="shared" si="518"/>
        <v>3.83982260547759-75.6065109568179i</v>
      </c>
      <c r="G1831" s="57" t="str">
        <f t="shared" si="519"/>
        <v>0.99999551169763-0.00211855663713032i</v>
      </c>
      <c r="H1831" s="57" t="str">
        <f t="shared" si="520"/>
        <v>166.604768196029+63.0520251152796i</v>
      </c>
      <c r="I1831" s="57" t="str">
        <f t="shared" si="521"/>
        <v>15.2530235624721-34.8519855858097i</v>
      </c>
      <c r="K1831" s="57" t="str">
        <f t="shared" si="522"/>
        <v>0.0630030472967717-0.0246160675519269i</v>
      </c>
      <c r="L1831" s="57" t="str">
        <f t="shared" si="523"/>
        <v>0.000125-0.571420764155872i</v>
      </c>
      <c r="M1831" s="57" t="str">
        <f t="shared" si="524"/>
        <v>0.0015-0.275463018830156i</v>
      </c>
      <c r="N1831" s="57">
        <f t="shared" si="525"/>
        <v>74.18755485377568</v>
      </c>
      <c r="O1831" s="57">
        <f t="shared" si="526"/>
        <v>45.951265203434993</v>
      </c>
      <c r="P1831" s="371">
        <f t="shared" si="527"/>
        <v>45.951265203434993</v>
      </c>
      <c r="Q1831" s="371">
        <f t="shared" si="528"/>
        <v>-105.81244514622432</v>
      </c>
      <c r="R1831" s="12">
        <f t="shared" si="529"/>
        <v>74.18755485377568</v>
      </c>
      <c r="S1831" s="57">
        <f t="shared" si="530"/>
        <v>0.87807363121473281</v>
      </c>
      <c r="T1831" s="12">
        <f t="shared" si="513"/>
        <v>45.951265203434993</v>
      </c>
    </row>
    <row r="1832" spans="1:20" x14ac:dyDescent="0.25">
      <c r="A1832" s="57">
        <f t="shared" si="514"/>
        <v>5538.0643157556633</v>
      </c>
      <c r="B1832" s="12">
        <f t="shared" si="531"/>
        <v>881.41031101334886</v>
      </c>
      <c r="C1832" s="57" t="str">
        <f t="shared" si="515"/>
        <v>-54.0005454940456-190.030058915638i</v>
      </c>
      <c r="D1832" s="57" t="str">
        <f t="shared" si="516"/>
        <v>3.89997009682682-36.1245003560504i</v>
      </c>
      <c r="E1832" s="57" t="str">
        <f t="shared" si="517"/>
        <v>160.836319655904-1.71373096426799i</v>
      </c>
      <c r="F1832" s="57" t="str">
        <f t="shared" si="518"/>
        <v>3.83982247424816-75.3203555483007i</v>
      </c>
      <c r="G1832" s="57" t="str">
        <f t="shared" si="519"/>
        <v>0.999995477521876-0.00212660707967268i</v>
      </c>
      <c r="H1832" s="57" t="str">
        <f t="shared" si="520"/>
        <v>166.61706621612+63.2934722285794i</v>
      </c>
      <c r="I1832" s="57" t="str">
        <f t="shared" si="521"/>
        <v>15.2535607022495-34.717490534152i</v>
      </c>
      <c r="K1832" s="57" t="str">
        <f t="shared" si="522"/>
        <v>0.0629390644218856-0.0246842359160116i</v>
      </c>
      <c r="L1832" s="57" t="str">
        <f t="shared" si="523"/>
        <v>0.000125-0.569257585331611i</v>
      </c>
      <c r="M1832" s="57" t="str">
        <f t="shared" si="524"/>
        <v>0.0015-0.274420221986607i</v>
      </c>
      <c r="N1832" s="57">
        <f t="shared" si="525"/>
        <v>74.136523340389161</v>
      </c>
      <c r="O1832" s="57">
        <f t="shared" si="526"/>
        <v>45.913705343791975</v>
      </c>
      <c r="P1832" s="371">
        <f t="shared" si="527"/>
        <v>45.913705343791975</v>
      </c>
      <c r="Q1832" s="371">
        <f t="shared" si="528"/>
        <v>-105.86347665961084</v>
      </c>
      <c r="R1832" s="12">
        <f t="shared" si="529"/>
        <v>74.136523340389161</v>
      </c>
      <c r="S1832" s="57">
        <f t="shared" si="530"/>
        <v>0.88141031101334888</v>
      </c>
      <c r="T1832" s="12">
        <f t="shared" si="513"/>
        <v>45.913705343791975</v>
      </c>
    </row>
    <row r="1833" spans="1:20" x14ac:dyDescent="0.25">
      <c r="A1833" s="57">
        <f t="shared" si="514"/>
        <v>5559.108960155535</v>
      </c>
      <c r="B1833" s="12">
        <f t="shared" si="531"/>
        <v>884.75967019519965</v>
      </c>
      <c r="C1833" s="57" t="str">
        <f t="shared" si="515"/>
        <v>-53.9362016087973-189.161401313545i</v>
      </c>
      <c r="D1833" s="57" t="str">
        <f t="shared" si="516"/>
        <v>3.89996986913268-35.9878288352645i</v>
      </c>
      <c r="E1833" s="57" t="str">
        <f t="shared" si="517"/>
        <v>160.826020606214-1.71532703610116i</v>
      </c>
      <c r="F1833" s="57" t="str">
        <f t="shared" si="518"/>
        <v>3.83982234201951-75.0352836483806i</v>
      </c>
      <c r="G1833" s="57" t="str">
        <f t="shared" si="519"/>
        <v>0.999995443085895-0.00213468811306503i</v>
      </c>
      <c r="H1833" s="57" t="str">
        <f t="shared" si="520"/>
        <v>166.629459087059+63.5358581072262i</v>
      </c>
      <c r="I1833" s="57" t="str">
        <f t="shared" si="521"/>
        <v>15.2541019675222-34.5834948594922i</v>
      </c>
      <c r="K1833" s="57" t="str">
        <f t="shared" si="522"/>
        <v>0.0628747271261157-0.0247524258224093i</v>
      </c>
      <c r="L1833" s="57" t="str">
        <f t="shared" si="523"/>
        <v>0.000125-0.567102595468829i</v>
      </c>
      <c r="M1833" s="57" t="str">
        <f t="shared" si="524"/>
        <v>0.0015-0.273381372770081i</v>
      </c>
      <c r="N1833" s="57">
        <f t="shared" si="525"/>
        <v>74.085388181261877</v>
      </c>
      <c r="O1833" s="57">
        <f t="shared" si="526"/>
        <v>45.876116336644444</v>
      </c>
      <c r="P1833" s="371">
        <f t="shared" si="527"/>
        <v>45.876116336644444</v>
      </c>
      <c r="Q1833" s="371">
        <f t="shared" si="528"/>
        <v>-105.91461181873812</v>
      </c>
      <c r="R1833" s="12">
        <f t="shared" si="529"/>
        <v>74.085388181261877</v>
      </c>
      <c r="S1833" s="57">
        <f t="shared" si="530"/>
        <v>0.88475967019519963</v>
      </c>
      <c r="T1833" s="12">
        <f t="shared" si="513"/>
        <v>45.876116336644444</v>
      </c>
    </row>
    <row r="1834" spans="1:20" x14ac:dyDescent="0.25">
      <c r="A1834" s="57">
        <f t="shared" si="514"/>
        <v>5580.2335742041259</v>
      </c>
      <c r="B1834" s="12">
        <f t="shared" si="531"/>
        <v>888.12175694194138</v>
      </c>
      <c r="C1834" s="57" t="str">
        <f t="shared" si="515"/>
        <v>-53.8715212632928-188.295820243122i</v>
      </c>
      <c r="D1834" s="57" t="str">
        <f t="shared" si="516"/>
        <v>3.89996963970479-35.8516750114688i</v>
      </c>
      <c r="E1834" s="57" t="str">
        <f t="shared" si="517"/>
        <v>160.815670661776-1.71688481881471i</v>
      </c>
      <c r="F1834" s="57" t="str">
        <f t="shared" si="518"/>
        <v>3.83982220878402-74.7512911562025i</v>
      </c>
      <c r="G1834" s="57" t="str">
        <f t="shared" si="519"/>
        <v>0.999995408387705-0.00214279985354305i</v>
      </c>
      <c r="H1834" s="57" t="str">
        <f t="shared" si="520"/>
        <v>166.641947549707+63.7791865638624i</v>
      </c>
      <c r="I1834" s="57" t="str">
        <f t="shared" si="521"/>
        <v>15.2546473902494-34.4499966337415i</v>
      </c>
      <c r="K1834" s="57" t="str">
        <f t="shared" si="522"/>
        <v>0.0628100343228443-0.0248206354801981i</v>
      </c>
      <c r="L1834" s="57" t="str">
        <f t="shared" si="523"/>
        <v>0.000125-0.564955763567274i</v>
      </c>
      <c r="M1834" s="57" t="str">
        <f t="shared" si="524"/>
        <v>0.0015-0.272346456236383i</v>
      </c>
      <c r="N1834" s="57">
        <f t="shared" si="525"/>
        <v>74.034149794549094</v>
      </c>
      <c r="O1834" s="57">
        <f t="shared" si="526"/>
        <v>45.838498037321912</v>
      </c>
      <c r="P1834" s="371">
        <f t="shared" si="527"/>
        <v>45.838498037321912</v>
      </c>
      <c r="Q1834" s="371">
        <f t="shared" si="528"/>
        <v>-105.96585020545091</v>
      </c>
      <c r="R1834" s="12">
        <f t="shared" si="529"/>
        <v>74.034149794549094</v>
      </c>
      <c r="S1834" s="57">
        <f t="shared" si="530"/>
        <v>0.8881217569419414</v>
      </c>
      <c r="T1834" s="12">
        <f t="shared" si="513"/>
        <v>45.838498037321912</v>
      </c>
    </row>
    <row r="1835" spans="1:20" x14ac:dyDescent="0.25">
      <c r="A1835" s="57">
        <f t="shared" si="514"/>
        <v>5601.4384617861015</v>
      </c>
      <c r="B1835" s="12">
        <f t="shared" si="531"/>
        <v>891.49661961832078</v>
      </c>
      <c r="C1835" s="57" t="str">
        <f t="shared" si="515"/>
        <v>-53.8065036871683-187.43330603997i</v>
      </c>
      <c r="D1835" s="57" t="str">
        <f t="shared" si="516"/>
        <v>3.89996940852994-35.7160369260447i</v>
      </c>
      <c r="E1835" s="57" t="str">
        <f t="shared" si="517"/>
        <v>160.805269756241-1.71840384404026i</v>
      </c>
      <c r="F1835" s="57" t="str">
        <f t="shared" si="518"/>
        <v>3.83982207453402-74.4683739864394i</v>
      </c>
      <c r="G1835" s="57" t="str">
        <f t="shared" si="519"/>
        <v>0.99999537342531-0.00215094241778407i</v>
      </c>
      <c r="H1835" s="57" t="str">
        <f t="shared" si="520"/>
        <v>166.654532350853+64.0234614284629i</v>
      </c>
      <c r="I1835" s="57" t="str">
        <f t="shared" si="521"/>
        <v>15.255197002642-34.3169939359609i</v>
      </c>
      <c r="K1835" s="57" t="str">
        <f t="shared" si="522"/>
        <v>0.0627449849339817-0.0248888630826174i</v>
      </c>
      <c r="L1835" s="57" t="str">
        <f t="shared" si="523"/>
        <v>0.000125-0.562817058744048i</v>
      </c>
      <c r="M1835" s="57" t="str">
        <f t="shared" si="524"/>
        <v>0.0015-0.271315457497891i</v>
      </c>
      <c r="N1835" s="57">
        <f t="shared" si="525"/>
        <v>73.98280860585588</v>
      </c>
      <c r="O1835" s="57">
        <f t="shared" si="526"/>
        <v>45.800850300953222</v>
      </c>
      <c r="P1835" s="371">
        <f t="shared" si="527"/>
        <v>45.800850300953222</v>
      </c>
      <c r="Q1835" s="371">
        <f t="shared" si="528"/>
        <v>-106.01719139414412</v>
      </c>
      <c r="R1835" s="12">
        <f t="shared" si="529"/>
        <v>73.98280860585588</v>
      </c>
      <c r="S1835" s="57">
        <f t="shared" si="530"/>
        <v>0.89149661961832083</v>
      </c>
      <c r="T1835" s="12">
        <f t="shared" si="513"/>
        <v>45.800850300953222</v>
      </c>
    </row>
    <row r="1836" spans="1:20" x14ac:dyDescent="0.25">
      <c r="A1836" s="57">
        <f t="shared" si="514"/>
        <v>5622.7239279408886</v>
      </c>
      <c r="B1836" s="12">
        <f t="shared" si="531"/>
        <v>894.88430677287045</v>
      </c>
      <c r="C1836" s="57" t="str">
        <f t="shared" si="515"/>
        <v>-53.7411481215095-186.573849097412i</v>
      </c>
      <c r="D1836" s="57" t="str">
        <f t="shared" si="516"/>
        <v>3.89996917559488-35.5809126277927i</v>
      </c>
      <c r="E1836" s="57" t="str">
        <f t="shared" si="517"/>
        <v>160.794817825854-1.71988364051847i</v>
      </c>
      <c r="F1836" s="57" t="str">
        <f t="shared" si="518"/>
        <v>3.83982193926181-74.1865280692324i</v>
      </c>
      <c r="G1836" s="57" t="str">
        <f t="shared" si="519"/>
        <v>0.999995338196699-0.00215911592290864i</v>
      </c>
      <c r="H1836" s="57" t="str">
        <f t="shared" si="520"/>
        <v>166.667214243269+64.2686865484349i</v>
      </c>
      <c r="I1836" s="57" t="str">
        <f t="shared" si="521"/>
        <v>15.2557508371645-34.1844848523345i</v>
      </c>
      <c r="K1836" s="57" t="str">
        <f t="shared" si="522"/>
        <v>0.0626795778901513-0.0249571068070598i</v>
      </c>
      <c r="L1836" s="57" t="str">
        <f t="shared" si="523"/>
        <v>0.000125-0.560686450233161i</v>
      </c>
      <c r="M1836" s="57" t="str">
        <f t="shared" si="524"/>
        <v>0.0015-0.270288361723342i</v>
      </c>
      <c r="N1836" s="57">
        <f t="shared" si="525"/>
        <v>73.93136504828631</v>
      </c>
      <c r="O1836" s="57">
        <f t="shared" si="526"/>
        <v>45.763172982473499</v>
      </c>
      <c r="P1836" s="371">
        <f t="shared" si="527"/>
        <v>45.763172982473499</v>
      </c>
      <c r="Q1836" s="371">
        <f t="shared" si="528"/>
        <v>-106.06863495171369</v>
      </c>
      <c r="R1836" s="12">
        <f t="shared" si="529"/>
        <v>73.93136504828631</v>
      </c>
      <c r="S1836" s="57">
        <f t="shared" si="530"/>
        <v>0.89488430677287045</v>
      </c>
      <c r="T1836" s="12">
        <f t="shared" ref="T1836:T1899" si="532">P1836</f>
        <v>45.763172982473499</v>
      </c>
    </row>
    <row r="1837" spans="1:20" x14ac:dyDescent="0.25">
      <c r="A1837" s="57">
        <f t="shared" ref="A1837:A1900" si="533">2*PI()*B1837</f>
        <v>5644.0902788670646</v>
      </c>
      <c r="B1837" s="12">
        <f t="shared" si="531"/>
        <v>898.28486713860741</v>
      </c>
      <c r="C1837" s="57" t="str">
        <f t="shared" ref="C1837:C1900" si="534">IMPRODUCT(D1837,E1837,$C$40,,K1837,$C$41)</f>
        <v>-53.6754538190472-185.717439866288i</v>
      </c>
      <c r="D1837" s="57" t="str">
        <f t="shared" ref="D1837:D1900" si="535">IMDIV(IMPRODUCT($C$37,$C$38,COMPLEX(1,A1837/$C$38)),IMSUM(-1*A1837*A1837/$C$39,COMPLEX(0,1*A1837)))</f>
        <v>3.89996894088615-35.4463001729042i</v>
      </c>
      <c r="E1837" s="57" t="str">
        <f t="shared" ref="E1837:E1900" si="536">IMDIV(IMPRODUCT(IMSUM(F1837,G1837),$C$29,H1837),IMSUM(1,I1837))</f>
        <v>160.784314809492-1.72132373410757i</v>
      </c>
      <c r="F1837" s="57" t="str">
        <f t="shared" ref="F1837:F1900" si="537">IMDIV(IMPRODUCT($C$14,$C$15,COMPLEX(1,A1837/$C$15)),IMSUM(-1*A1837*A1837/$C$16,COMPLEX(0,A1837)))</f>
        <v>3.83982180295957-73.9057493501335i</v>
      </c>
      <c r="G1837" s="57" t="str">
        <f t="shared" ref="G1837:G1900" si="538">IMDIV(1,COMPLEX(1,A1837*$C$9*$C$10))</f>
        <v>0.999995302699844-0.00216732048648227i</v>
      </c>
      <c r="H1837" s="57" t="str">
        <f t="shared" ref="H1837:H1900" si="539">IMDIV($C$3,IMSUM(K1837,COMPLEX(0,$C$28*A1837)))</f>
        <v>166.679993985752+64.5148657887187i</v>
      </c>
      <c r="I1837" s="57" t="str">
        <f t="shared" ref="I1837:I1900" si="540">IMPRODUCT(F1837,$C$29,H1837,$C$31)</f>
        <v>15.2563089265374-34.0524674761408i</v>
      </c>
      <c r="K1837" s="57" t="str">
        <f t="shared" ref="K1837:K1900" si="541">IF($C$26&lt;=0,IMDIV(1,IMSUM(IMDIV(1,L1837),1/$C$18)),IMDIV(1,IMSUM(IMDIV(1,L1837),1/$C$18,IMDIV(1,M1837))))</f>
        <v>0.0626138121308786-0.0250253648150682i</v>
      </c>
      <c r="L1837" s="57" t="str">
        <f t="shared" ref="L1837:L1900" si="542">IMSUM($C$21/$C$22,IMDIV(1,COMPLEX(0,$C$20*$C$22*A1837)))</f>
        <v>0.000125-0.558563907385099i</v>
      </c>
      <c r="M1837" s="57" t="str">
        <f t="shared" ref="M1837:M1900" si="543">IMSUM($C$25/$C$26,IMDIV(1,COMPLEX(0,$C$24*$C$26*A1837)))</f>
        <v>0.0015-0.269265154137619i</v>
      </c>
      <c r="N1837" s="57">
        <f t="shared" ref="N1837:N1900" si="544">ABS(R1837)</f>
        <v>73.879819562487995</v>
      </c>
      <c r="O1837" s="57">
        <f t="shared" ref="O1837:O1900" si="545">ABS(P1837)</f>
        <v>45.725465936631473</v>
      </c>
      <c r="P1837" s="371">
        <f t="shared" ref="P1837:P1900" si="546">20*LOG10(IMABS(C1837))</f>
        <v>45.725465936631473</v>
      </c>
      <c r="Q1837" s="371">
        <f t="shared" ref="Q1837:Q1900" si="547">IMARGUMENT(C1837)*180/PI()</f>
        <v>-106.120180437512</v>
      </c>
      <c r="R1837" s="12">
        <f t="shared" ref="R1837:R1900" si="548">IF(Q1837&lt;0,Q1837+180,Q1837-180)</f>
        <v>73.879819562487995</v>
      </c>
      <c r="S1837" s="57">
        <f t="shared" ref="S1837:S1900" si="549">B1837/1000</f>
        <v>0.89828486713860745</v>
      </c>
      <c r="T1837" s="12">
        <f t="shared" si="532"/>
        <v>45.725465936631473</v>
      </c>
    </row>
    <row r="1838" spans="1:20" x14ac:dyDescent="0.25">
      <c r="A1838" s="57">
        <f t="shared" si="533"/>
        <v>5665.5378219267595</v>
      </c>
      <c r="B1838" s="12">
        <f t="shared" ref="B1838:B1901" si="550">B1837*(1+B$42)</f>
        <v>901.6983496337341</v>
      </c>
      <c r="C1838" s="57" t="str">
        <f t="shared" si="534"/>
        <v>-53.6094200443417-184.864068854756i</v>
      </c>
      <c r="D1838" s="57" t="str">
        <f t="shared" si="535"/>
        <v>3.89996870439029-35.3121976249338i</v>
      </c>
      <c r="E1838" s="57" t="str">
        <f t="shared" si="536"/>
        <v>160.773760648709-1.72272364778945i</v>
      </c>
      <c r="F1838" s="57" t="str">
        <f t="shared" si="537"/>
        <v>3.83982166561946-73.6260337900463i</v>
      </c>
      <c r="G1838" s="57" t="str">
        <f t="shared" si="538"/>
        <v>0.999995266932703-0.00217555622651712i</v>
      </c>
      <c r="H1838" s="57" t="str">
        <f t="shared" si="539"/>
        <v>166.692872343179+64.7620030318884i</v>
      </c>
      <c r="I1838" s="57" t="str">
        <f t="shared" si="540"/>
        <v>15.2568713037393-33.9209399077253i</v>
      </c>
      <c r="K1838" s="57" t="str">
        <f t="shared" si="541"/>
        <v>0.0625476866047787-0.0250936352523309i</v>
      </c>
      <c r="L1838" s="57" t="str">
        <f t="shared" si="542"/>
        <v>0.000125-0.556449399666365i</v>
      </c>
      <c r="M1838" s="57" t="str">
        <f t="shared" si="543"/>
        <v>0.0015-0.268245820021537i</v>
      </c>
      <c r="N1838" s="57">
        <f t="shared" si="544"/>
        <v>73.828172596700597</v>
      </c>
      <c r="O1838" s="57">
        <f t="shared" si="545"/>
        <v>45.687729017997036</v>
      </c>
      <c r="P1838" s="371">
        <f t="shared" si="546"/>
        <v>45.687729017997036</v>
      </c>
      <c r="Q1838" s="371">
        <f t="shared" si="547"/>
        <v>-106.1718274032994</v>
      </c>
      <c r="R1838" s="12">
        <f t="shared" si="548"/>
        <v>73.828172596700597</v>
      </c>
      <c r="S1838" s="57">
        <f t="shared" si="549"/>
        <v>0.90169834963373408</v>
      </c>
      <c r="T1838" s="12">
        <f t="shared" si="532"/>
        <v>45.687729017997036</v>
      </c>
    </row>
    <row r="1839" spans="1:20" x14ac:dyDescent="0.25">
      <c r="A1839" s="57">
        <f t="shared" si="533"/>
        <v>5687.0668656500811</v>
      </c>
      <c r="B1839" s="12">
        <f t="shared" si="550"/>
        <v>905.12480336234228</v>
      </c>
      <c r="C1839" s="57" t="str">
        <f t="shared" si="534"/>
        <v>-53.5430460739669-184.013726628075i</v>
      </c>
      <c r="D1839" s="57" t="str">
        <f t="shared" si="535"/>
        <v>3.89996846609369-35.1786030547712i</v>
      </c>
      <c r="E1839" s="57" t="str">
        <f t="shared" si="536"/>
        <v>160.763155287765-1.72408290167544i</v>
      </c>
      <c r="F1839" s="57" t="str">
        <f t="shared" si="537"/>
        <v>3.83982152723361-73.3473773651688i</v>
      </c>
      <c r="G1839" s="57" t="str">
        <f t="shared" si="538"/>
        <v>0.999995230893218-0.00218382326147363i</v>
      </c>
      <c r="H1839" s="57" t="str">
        <f t="shared" si="539"/>
        <v>166.705850086563+65.0101021782517i</v>
      </c>
      <c r="I1839" s="57" t="str">
        <f t="shared" si="540"/>
        <v>15.2574380020086-33.7899002544751i</v>
      </c>
      <c r="K1839" s="57" t="str">
        <f t="shared" si="541"/>
        <v>0.0624812002697466-0.0251619162486809i</v>
      </c>
      <c r="L1839" s="57" t="str">
        <f t="shared" si="542"/>
        <v>0.000125-0.55434289665906i</v>
      </c>
      <c r="M1839" s="57" t="str">
        <f t="shared" si="543"/>
        <v>0.0015-0.267230344711633i</v>
      </c>
      <c r="N1839" s="57">
        <f t="shared" si="544"/>
        <v>73.776424606802976</v>
      </c>
      <c r="O1839" s="57">
        <f t="shared" si="545"/>
        <v>45.649962080968251</v>
      </c>
      <c r="P1839" s="371">
        <f t="shared" si="546"/>
        <v>45.649962080968251</v>
      </c>
      <c r="Q1839" s="371">
        <f t="shared" si="547"/>
        <v>-106.22357539319702</v>
      </c>
      <c r="R1839" s="12">
        <f t="shared" si="548"/>
        <v>73.776424606802976</v>
      </c>
      <c r="S1839" s="57">
        <f t="shared" si="549"/>
        <v>0.90512480336234225</v>
      </c>
      <c r="T1839" s="12">
        <f t="shared" si="532"/>
        <v>45.649962080968251</v>
      </c>
    </row>
    <row r="1840" spans="1:20" x14ac:dyDescent="0.25">
      <c r="A1840" s="57">
        <f t="shared" si="533"/>
        <v>5708.6777197395513</v>
      </c>
      <c r="B1840" s="12">
        <f t="shared" si="550"/>
        <v>908.56427761511918</v>
      </c>
      <c r="C1840" s="57" t="str">
        <f t="shared" si="534"/>
        <v>-53.4763311967068-183.166403808407i</v>
      </c>
      <c r="D1840" s="57" t="str">
        <f t="shared" si="535"/>
        <v>3.8999682259826-35.0455145406135i</v>
      </c>
      <c r="E1840" s="57" t="str">
        <f t="shared" si="536"/>
        <v>160.752498673668-1.72540101301602i</v>
      </c>
      <c r="F1840" s="57" t="str">
        <f t="shared" si="537"/>
        <v>3.83982138779405-73.0697760669346i</v>
      </c>
      <c r="G1840" s="57" t="str">
        <f t="shared" si="538"/>
        <v>0.999995194579315-0.00219212171026236i</v>
      </c>
      <c r="H1840" s="57" t="str">
        <f t="shared" si="539"/>
        <v>166.718927993092+65.2591671459545i</v>
      </c>
      <c r="I1840" s="57" t="str">
        <f t="shared" si="540"/>
        <v>15.2580090548462-33.6593466307883i</v>
      </c>
      <c r="K1840" s="57" t="str">
        <f t="shared" si="541"/>
        <v>0.0624143520931493-0.0252302059180982i</v>
      </c>
      <c r="L1840" s="57" t="str">
        <f t="shared" si="542"/>
        <v>0.000125-0.55224436806043i</v>
      </c>
      <c r="M1840" s="57" t="str">
        <f t="shared" si="543"/>
        <v>0.0015-0.266218713599953i</v>
      </c>
      <c r="N1840" s="57">
        <f t="shared" si="544"/>
        <v>73.724576056358586</v>
      </c>
      <c r="O1840" s="57">
        <f t="shared" si="545"/>
        <v>45.612164979779493</v>
      </c>
      <c r="P1840" s="371">
        <f t="shared" si="546"/>
        <v>45.612164979779493</v>
      </c>
      <c r="Q1840" s="371">
        <f t="shared" si="547"/>
        <v>-106.27542394364141</v>
      </c>
      <c r="R1840" s="12">
        <f t="shared" si="548"/>
        <v>73.724576056358586</v>
      </c>
      <c r="S1840" s="57">
        <f t="shared" si="549"/>
        <v>0.90856427761511915</v>
      </c>
      <c r="T1840" s="12">
        <f t="shared" si="532"/>
        <v>45.612164979779493</v>
      </c>
    </row>
    <row r="1841" spans="1:20" x14ac:dyDescent="0.25">
      <c r="A1841" s="57">
        <f t="shared" si="533"/>
        <v>5730.3706950745618</v>
      </c>
      <c r="B1841" s="12">
        <f t="shared" si="550"/>
        <v>912.01682187005667</v>
      </c>
      <c r="C1841" s="57" t="str">
        <f t="shared" si="534"/>
        <v>-53.4092747137396-182.322091074597i</v>
      </c>
      <c r="D1841" s="57" t="str">
        <f t="shared" si="535"/>
        <v>3.89996798404323-34.9129301679376i</v>
      </c>
      <c r="E1841" s="57" t="str">
        <f t="shared" si="536"/>
        <v>160.741790756214-1.72667749620752i</v>
      </c>
      <c r="F1841" s="57" t="str">
        <f t="shared" si="537"/>
        <v>3.83982124729274-72.7932259019558i</v>
      </c>
      <c r="G1841" s="57" t="str">
        <f t="shared" si="538"/>
        <v>0.999995157988905-0.00220045169224553i</v>
      </c>
      <c r="H1841" s="57" t="str">
        <f t="shared" si="539"/>
        <v>166.732106846192+65.5092018710825i</v>
      </c>
      <c r="I1841" s="57" t="str">
        <f t="shared" si="540"/>
        <v>15.2585844960171-33.5292771580494i</v>
      </c>
      <c r="K1841" s="57" t="str">
        <f t="shared" si="541"/>
        <v>0.0623471410520168-0.0252985023587116i</v>
      </c>
      <c r="L1841" s="57" t="str">
        <f t="shared" si="542"/>
        <v>0.000125-0.550153783682439i</v>
      </c>
      <c r="M1841" s="57" t="str">
        <f t="shared" si="543"/>
        <v>0.0015-0.265210912133844i</v>
      </c>
      <c r="N1841" s="57">
        <f t="shared" si="544"/>
        <v>73.672627416662692</v>
      </c>
      <c r="O1841" s="57">
        <f t="shared" si="545"/>
        <v>45.574337568508668</v>
      </c>
      <c r="P1841" s="371">
        <f t="shared" si="546"/>
        <v>45.574337568508668</v>
      </c>
      <c r="Q1841" s="371">
        <f t="shared" si="547"/>
        <v>-106.32737258333731</v>
      </c>
      <c r="R1841" s="12">
        <f t="shared" si="548"/>
        <v>73.672627416662692</v>
      </c>
      <c r="S1841" s="57">
        <f t="shared" si="549"/>
        <v>0.91201682187005673</v>
      </c>
      <c r="T1841" s="12">
        <f t="shared" si="532"/>
        <v>45.574337568508668</v>
      </c>
    </row>
    <row r="1842" spans="1:20" x14ac:dyDescent="0.25">
      <c r="A1842" s="57">
        <f t="shared" si="533"/>
        <v>5752.146103715846</v>
      </c>
      <c r="B1842" s="12">
        <f t="shared" si="550"/>
        <v>915.48248579316294</v>
      </c>
      <c r="C1842" s="57" t="str">
        <f t="shared" si="534"/>
        <v>-53.3418759388268-181.480779161965i</v>
      </c>
      <c r="D1842" s="57" t="str">
        <f t="shared" si="535"/>
        <v>3.89996774026167-34.7808480294728i</v>
      </c>
      <c r="E1842" s="57" t="str">
        <f t="shared" si="536"/>
        <v>160.731031488021-1.72791186280061i</v>
      </c>
      <c r="F1842" s="57" t="str">
        <f t="shared" si="537"/>
        <v>3.83982110572159-72.5177228919651i</v>
      </c>
      <c r="G1842" s="57" t="str">
        <f t="shared" si="538"/>
        <v>0.999995121119882-0.00220881332723888i</v>
      </c>
      <c r="H1842" s="57" t="str">
        <f t="shared" si="539"/>
        <v>166.745387435577+65.7602103077653i</v>
      </c>
      <c r="I1842" s="57" t="str">
        <f t="shared" si="540"/>
        <v>15.2591643595527-33.3996899646014i</v>
      </c>
      <c r="K1842" s="57" t="str">
        <f t="shared" si="541"/>
        <v>0.0622795661332356-0.0253668036528037i</v>
      </c>
      <c r="L1842" s="57" t="str">
        <f t="shared" si="542"/>
        <v>0.000125-0.548071113451322i</v>
      </c>
      <c r="M1842" s="57" t="str">
        <f t="shared" si="543"/>
        <v>0.0015-0.264206925815744i</v>
      </c>
      <c r="N1842" s="57">
        <f t="shared" si="544"/>
        <v>73.620579166789284</v>
      </c>
      <c r="O1842" s="57">
        <f t="shared" si="545"/>
        <v>45.536479701085135</v>
      </c>
      <c r="P1842" s="371">
        <f t="shared" si="546"/>
        <v>45.536479701085135</v>
      </c>
      <c r="Q1842" s="371">
        <f t="shared" si="547"/>
        <v>-106.37942083321072</v>
      </c>
      <c r="R1842" s="12">
        <f t="shared" si="548"/>
        <v>73.620579166789284</v>
      </c>
      <c r="S1842" s="57">
        <f t="shared" si="549"/>
        <v>0.91548248579316294</v>
      </c>
      <c r="T1842" s="12">
        <f t="shared" si="532"/>
        <v>45.536479701085135</v>
      </c>
    </row>
    <row r="1843" spans="1:20" x14ac:dyDescent="0.25">
      <c r="A1843" s="57">
        <f t="shared" si="533"/>
        <v>5774.0042589099658</v>
      </c>
      <c r="B1843" s="12">
        <f t="shared" si="550"/>
        <v>918.96131923917699</v>
      </c>
      <c r="C1843" s="57" t="str">
        <f t="shared" si="534"/>
        <v>-53.27413419851-180.642458862089i</v>
      </c>
      <c r="D1843" s="57" t="str">
        <f t="shared" si="535"/>
        <v>3.89996749462386-34.649266225173i</v>
      </c>
      <c r="E1843" s="57" t="str">
        <f t="shared" si="536"/>
        <v>160.720220824569-1.72910362151011i</v>
      </c>
      <c r="F1843" s="57" t="str">
        <f t="shared" si="537"/>
        <v>3.83982096307246-72.2432630737596i</v>
      </c>
      <c r="G1843" s="57" t="str">
        <f t="shared" si="538"/>
        <v>0.999995083970125-0.00221720673551329i</v>
      </c>
      <c r="H1843" s="57" t="str">
        <f t="shared" si="539"/>
        <v>166.758770557296+66.0121964282818i</v>
      </c>
      <c r="I1843" s="57" t="str">
        <f t="shared" si="540"/>
        <v>15.2597486797534-33.2705831857183i</v>
      </c>
      <c r="K1843" s="57" t="str">
        <f t="shared" si="541"/>
        <v>0.0622116263337452-0.0254351078668207i</v>
      </c>
      <c r="L1843" s="57" t="str">
        <f t="shared" si="542"/>
        <v>0.000125-0.545996327407176i</v>
      </c>
      <c r="M1843" s="57" t="str">
        <f t="shared" si="543"/>
        <v>0.0015-0.263206740202973i</v>
      </c>
      <c r="N1843" s="57">
        <f t="shared" si="544"/>
        <v>73.568431793635071</v>
      </c>
      <c r="O1843" s="57">
        <f t="shared" si="545"/>
        <v>45.498591231297574</v>
      </c>
      <c r="P1843" s="371">
        <f t="shared" si="546"/>
        <v>45.498591231297574</v>
      </c>
      <c r="Q1843" s="371">
        <f t="shared" si="547"/>
        <v>-106.43156820636493</v>
      </c>
      <c r="R1843" s="12">
        <f t="shared" si="548"/>
        <v>73.568431793635071</v>
      </c>
      <c r="S1843" s="57">
        <f t="shared" si="549"/>
        <v>0.91896131923917701</v>
      </c>
      <c r="T1843" s="12">
        <f t="shared" si="532"/>
        <v>45.498591231297574</v>
      </c>
    </row>
    <row r="1844" spans="1:20" x14ac:dyDescent="0.25">
      <c r="A1844" s="57">
        <f t="shared" si="533"/>
        <v>5795.9454750938248</v>
      </c>
      <c r="B1844" s="12">
        <f t="shared" si="550"/>
        <v>922.45337225228593</v>
      </c>
      <c r="C1844" s="57" t="str">
        <f t="shared" si="534"/>
        <v>-53.2060488322949-179.807121022595i</v>
      </c>
      <c r="D1844" s="57" t="str">
        <f t="shared" si="535"/>
        <v>3.89996724711574-34.5181828621897i</v>
      </c>
      <c r="E1844" s="57" t="str">
        <f t="shared" si="536"/>
        <v>160.709358724242-1.73025227822363i</v>
      </c>
      <c r="F1844" s="57" t="str">
        <f t="shared" si="537"/>
        <v>3.83982081933717-71.9698424991425i</v>
      </c>
      <c r="G1844" s="57" t="str">
        <f t="shared" si="538"/>
        <v>0.999995046537495-0.00222563203779657i</v>
      </c>
      <c r="H1844" s="57" t="str">
        <f t="shared" si="539"/>
        <v>166.772257013795+66.2651642231651i</v>
      </c>
      <c r="I1844" s="57" t="str">
        <f t="shared" si="540"/>
        <v>15.2603374911903-33.1419549635792i</v>
      </c>
      <c r="K1844" s="57" t="str">
        <f t="shared" si="541"/>
        <v>0.0621433206607311-0.0255034130513792i</v>
      </c>
      <c r="L1844" s="57" t="str">
        <f t="shared" si="542"/>
        <v>0.000125-0.543929395703503i</v>
      </c>
      <c r="M1844" s="57" t="str">
        <f t="shared" si="543"/>
        <v>0.0015-0.262210340907524i</v>
      </c>
      <c r="N1844" s="57">
        <f t="shared" si="544"/>
        <v>73.516185791967942</v>
      </c>
      <c r="O1844" s="57">
        <f t="shared" si="545"/>
        <v>45.46067201280222</v>
      </c>
      <c r="P1844" s="371">
        <f t="shared" si="546"/>
        <v>45.46067201280222</v>
      </c>
      <c r="Q1844" s="371">
        <f t="shared" si="547"/>
        <v>-106.48381420803206</v>
      </c>
      <c r="R1844" s="12">
        <f t="shared" si="548"/>
        <v>73.516185791967942</v>
      </c>
      <c r="S1844" s="57">
        <f t="shared" si="549"/>
        <v>0.92245337225228596</v>
      </c>
      <c r="T1844" s="12">
        <f t="shared" si="532"/>
        <v>45.46067201280222</v>
      </c>
    </row>
    <row r="1845" spans="1:20" x14ac:dyDescent="0.25">
      <c r="A1845" s="57">
        <f t="shared" si="533"/>
        <v>5817.9700678991812</v>
      </c>
      <c r="B1845" s="12">
        <f t="shared" si="550"/>
        <v>925.9586950668446</v>
      </c>
      <c r="C1845" s="57" t="str">
        <f t="shared" si="534"/>
        <v>-53.1376191928447-178.974756546927i</v>
      </c>
      <c r="D1845" s="57" t="str">
        <f t="shared" si="535"/>
        <v>3.89996699772297-34.3875960548445i</v>
      </c>
      <c r="E1845" s="57" t="str">
        <f t="shared" si="536"/>
        <v>160.698445148361-1.73135733600966i</v>
      </c>
      <c r="F1845" s="57" t="str">
        <f t="shared" si="537"/>
        <v>3.83982067450741-71.6974572348667i</v>
      </c>
      <c r="G1845" s="57" t="str">
        <f t="shared" si="538"/>
        <v>0.999995008819841-0.00223408935527517i</v>
      </c>
      <c r="H1845" s="57" t="str">
        <f t="shared" si="539"/>
        <v>166.785847613965+66.5191177013086i</v>
      </c>
      <c r="I1845" s="57" t="str">
        <f t="shared" si="540"/>
        <v>15.2609308287071-33.0138034472407i</v>
      </c>
      <c r="K1845" s="57" t="str">
        <f t="shared" si="541"/>
        <v>0.0620746481318235-0.0255717172412798i</v>
      </c>
      <c r="L1845" s="57" t="str">
        <f t="shared" si="542"/>
        <v>0.000125-0.541870288606797i</v>
      </c>
      <c r="M1845" s="57" t="str">
        <f t="shared" si="543"/>
        <v>0.0015-0.26121771359586i</v>
      </c>
      <c r="N1845" s="57">
        <f t="shared" si="544"/>
        <v>73.463841664470948</v>
      </c>
      <c r="O1845" s="57">
        <f t="shared" si="545"/>
        <v>45.422721899130366</v>
      </c>
      <c r="P1845" s="371">
        <f t="shared" si="546"/>
        <v>45.422721899130366</v>
      </c>
      <c r="Q1845" s="371">
        <f t="shared" si="547"/>
        <v>-106.53615833552905</v>
      </c>
      <c r="R1845" s="12">
        <f t="shared" si="548"/>
        <v>73.463841664470948</v>
      </c>
      <c r="S1845" s="57">
        <f t="shared" si="549"/>
        <v>0.92595869506684458</v>
      </c>
      <c r="T1845" s="12">
        <f t="shared" si="532"/>
        <v>45.422721899130366</v>
      </c>
    </row>
    <row r="1846" spans="1:20" x14ac:dyDescent="0.25">
      <c r="A1846" s="57">
        <f t="shared" si="533"/>
        <v>5840.0783541571973</v>
      </c>
      <c r="B1846" s="12">
        <f t="shared" si="550"/>
        <v>929.47733810809859</v>
      </c>
      <c r="C1846" s="57" t="str">
        <f t="shared" si="534"/>
        <v>-53.0688446461759-178.145356394136i</v>
      </c>
      <c r="D1846" s="57" t="str">
        <f t="shared" si="535"/>
        <v>3.89996674643124-34.2575039246022i</v>
      </c>
      <c r="E1846" s="57" t="str">
        <f t="shared" si="536"/>
        <v>160.687480061224-1.73241829513255i</v>
      </c>
      <c r="F1846" s="57" t="str">
        <f t="shared" si="537"/>
        <v>3.83982052857488-71.426103362579i</v>
      </c>
      <c r="G1846" s="57" t="str">
        <f t="shared" si="538"/>
        <v>0.99999497081499-0.00224257880959591i</v>
      </c>
      <c r="H1846" s="57" t="str">
        <f t="shared" si="539"/>
        <v>166.799543173198+66.7740608900749i</v>
      </c>
      <c r="I1846" s="57" t="str">
        <f t="shared" si="540"/>
        <v>15.2615287274237-32.8861267926107i</v>
      </c>
      <c r="K1846" s="57" t="str">
        <f t="shared" si="541"/>
        <v>0.0620056077752947-0.0256400184555212i</v>
      </c>
      <c r="L1846" s="57" t="str">
        <f t="shared" si="542"/>
        <v>0.000125-0.539818976496113i</v>
      </c>
      <c r="M1846" s="57" t="str">
        <f t="shared" si="543"/>
        <v>0.0015-0.260228843988703i</v>
      </c>
      <c r="N1846" s="57">
        <f t="shared" si="544"/>
        <v>73.411399921787464</v>
      </c>
      <c r="O1846" s="57">
        <f t="shared" si="545"/>
        <v>45.384740743697094</v>
      </c>
      <c r="P1846" s="371">
        <f t="shared" si="546"/>
        <v>45.384740743697094</v>
      </c>
      <c r="Q1846" s="371">
        <f t="shared" si="547"/>
        <v>-106.58860007821254</v>
      </c>
      <c r="R1846" s="12">
        <f t="shared" si="548"/>
        <v>73.411399921787464</v>
      </c>
      <c r="S1846" s="57">
        <f t="shared" si="549"/>
        <v>0.92947733810809863</v>
      </c>
      <c r="T1846" s="12">
        <f t="shared" si="532"/>
        <v>45.384740743697094</v>
      </c>
    </row>
    <row r="1847" spans="1:20" x14ac:dyDescent="0.25">
      <c r="A1847" s="57">
        <f t="shared" si="533"/>
        <v>5862.2706519029953</v>
      </c>
      <c r="B1847" s="12">
        <f t="shared" si="550"/>
        <v>933.00935199290939</v>
      </c>
      <c r="C1847" s="57" t="str">
        <f t="shared" si="534"/>
        <v>-52.9997245718473-177.318911578658i</v>
      </c>
      <c r="D1847" s="57" t="str">
        <f t="shared" si="535"/>
        <v>3.89996649322611-34.1279046000438i</v>
      </c>
      <c r="E1847" s="57" t="str">
        <f t="shared" si="536"/>
        <v>160.676463430149-1.73343465305853i</v>
      </c>
      <c r="F1847" s="57" t="str">
        <f t="shared" si="537"/>
        <v>3.83982038153115-71.1557769787626i</v>
      </c>
      <c r="G1847" s="57" t="str">
        <f t="shared" si="538"/>
        <v>0.999994932520757-0.00225110052286777i</v>
      </c>
      <c r="H1847" s="57" t="str">
        <f t="shared" si="539"/>
        <v>166.81334451344+67.029997835402i</v>
      </c>
      <c r="I1847" s="57" t="str">
        <f t="shared" si="540"/>
        <v>15.2621312227368-32.7589231624208i</v>
      </c>
      <c r="K1847" s="57" t="str">
        <f t="shared" si="541"/>
        <v>0.0619361986302581-0.0257083146973165i</v>
      </c>
      <c r="L1847" s="57" t="str">
        <f t="shared" si="542"/>
        <v>0.000125-0.537775429862634i</v>
      </c>
      <c r="M1847" s="57" t="str">
        <f t="shared" si="543"/>
        <v>0.0015-0.259243717860832i</v>
      </c>
      <c r="N1847" s="57">
        <f t="shared" si="544"/>
        <v>73.358861082567174</v>
      </c>
      <c r="O1847" s="57">
        <f t="shared" si="545"/>
        <v>45.346728399809535</v>
      </c>
      <c r="P1847" s="371">
        <f t="shared" si="546"/>
        <v>45.346728399809535</v>
      </c>
      <c r="Q1847" s="371">
        <f t="shared" si="547"/>
        <v>-106.64113891743283</v>
      </c>
      <c r="R1847" s="12">
        <f t="shared" si="548"/>
        <v>73.358861082567174</v>
      </c>
      <c r="S1847" s="57">
        <f t="shared" si="549"/>
        <v>0.93300935199290935</v>
      </c>
      <c r="T1847" s="12">
        <f t="shared" si="532"/>
        <v>45.346728399809535</v>
      </c>
    </row>
    <row r="1848" spans="1:20" x14ac:dyDescent="0.25">
      <c r="A1848" s="57">
        <f t="shared" si="533"/>
        <v>5884.5472803802268</v>
      </c>
      <c r="B1848" s="12">
        <f t="shared" si="550"/>
        <v>936.55478753048249</v>
      </c>
      <c r="C1848" s="57" t="str">
        <f t="shared" si="534"/>
        <v>-52.9302583631522-176.495413170086i</v>
      </c>
      <c r="D1848" s="57" t="str">
        <f t="shared" si="535"/>
        <v>3.89996623809301-33.9987962168393i</v>
      </c>
      <c r="E1848" s="57" t="str">
        <f t="shared" si="536"/>
        <v>160.66539522551-1.73440590446914i</v>
      </c>
      <c r="F1848" s="57" t="str">
        <f t="shared" si="537"/>
        <v>3.83982023336778-70.8864741946817i</v>
      </c>
      <c r="G1848" s="57" t="str">
        <f t="shared" si="538"/>
        <v>0.999994893934937-0.0022596546176636i</v>
      </c>
      <c r="H1848" s="57" t="str">
        <f t="shared" si="539"/>
        <v>166.827252463252+67.2869326019132i</v>
      </c>
      <c r="I1848" s="57" t="str">
        <f t="shared" si="540"/>
        <v>15.2627383503232-32.6321907262017i</v>
      </c>
      <c r="K1848" s="57" t="str">
        <f t="shared" si="541"/>
        <v>0.0618664197468676-0.0257766039541113i</v>
      </c>
      <c r="L1848" s="57" t="str">
        <f t="shared" si="542"/>
        <v>0.000125-0.535739619309258i</v>
      </c>
      <c r="M1848" s="57" t="str">
        <f t="shared" si="543"/>
        <v>0.0015-0.258262321040876i</v>
      </c>
      <c r="N1848" s="57">
        <f t="shared" si="544"/>
        <v>73.306225673510866</v>
      </c>
      <c r="O1848" s="57">
        <f t="shared" si="545"/>
        <v>45.308684720675089</v>
      </c>
      <c r="P1848" s="371">
        <f t="shared" si="546"/>
        <v>45.308684720675089</v>
      </c>
      <c r="Q1848" s="371">
        <f t="shared" si="547"/>
        <v>-106.69377432648913</v>
      </c>
      <c r="R1848" s="12">
        <f t="shared" si="548"/>
        <v>73.306225673510866</v>
      </c>
      <c r="S1848" s="57">
        <f t="shared" si="549"/>
        <v>0.93655478753048249</v>
      </c>
      <c r="T1848" s="12">
        <f t="shared" si="532"/>
        <v>45.308684720675089</v>
      </c>
    </row>
    <row r="1849" spans="1:20" x14ac:dyDescent="0.25">
      <c r="A1849" s="57">
        <f t="shared" si="533"/>
        <v>5906.9085600456719</v>
      </c>
      <c r="B1849" s="12">
        <f t="shared" si="550"/>
        <v>940.11369572309832</v>
      </c>
      <c r="C1849" s="57" t="str">
        <f t="shared" si="534"/>
        <v>-52.8604454273124-175.674852292939i</v>
      </c>
      <c r="D1849" s="57" t="str">
        <f t="shared" si="535"/>
        <v>3.89996598101721-33.8701769177212i</v>
      </c>
      <c r="E1849" s="57" t="str">
        <f t="shared" si="536"/>
        <v>160.654275420771-1.73533154127338i</v>
      </c>
      <c r="F1849" s="57" t="str">
        <f t="shared" si="537"/>
        <v>3.83982008407625-70.6181911363254i</v>
      </c>
      <c r="G1849" s="57" t="str">
        <f t="shared" si="538"/>
        <v>0.999994855055311-0.0022682412170219i</v>
      </c>
      <c r="H1849" s="57" t="str">
        <f t="shared" si="539"/>
        <v>166.841267857859+67.5448692730262i</v>
      </c>
      <c r="I1849" s="57" t="str">
        <f t="shared" si="540"/>
        <v>15.2633501461417-32.505927660255i</v>
      </c>
      <c r="K1849" s="57" t="str">
        <f t="shared" si="541"/>
        <v>0.0617962701865193-0.0258448841976055i</v>
      </c>
      <c r="L1849" s="57" t="str">
        <f t="shared" si="542"/>
        <v>0.000125-0.533711515550167i</v>
      </c>
      <c r="M1849" s="57" t="str">
        <f t="shared" si="543"/>
        <v>0.0015-0.257284639411114i</v>
      </c>
      <c r="N1849" s="57">
        <f t="shared" si="544"/>
        <v>73.253494229414343</v>
      </c>
      <c r="O1849" s="57">
        <f t="shared" si="545"/>
        <v>45.270609559409721</v>
      </c>
      <c r="P1849" s="371">
        <f t="shared" si="546"/>
        <v>45.270609559409721</v>
      </c>
      <c r="Q1849" s="371">
        <f t="shared" si="547"/>
        <v>-106.74650577058566</v>
      </c>
      <c r="R1849" s="12">
        <f t="shared" si="548"/>
        <v>73.253494229414343</v>
      </c>
      <c r="S1849" s="57">
        <f t="shared" si="549"/>
        <v>0.94011369572309833</v>
      </c>
      <c r="T1849" s="12">
        <f t="shared" si="532"/>
        <v>45.270609559409721</v>
      </c>
    </row>
    <row r="1850" spans="1:20" x14ac:dyDescent="0.25">
      <c r="A1850" s="57">
        <f t="shared" si="533"/>
        <v>5929.3548125738453</v>
      </c>
      <c r="B1850" s="12">
        <f t="shared" si="550"/>
        <v>943.68612776684608</v>
      </c>
      <c r="C1850" s="57" t="str">
        <f t="shared" si="534"/>
        <v>-52.7902851856734-174.857220126449i</v>
      </c>
      <c r="D1850" s="57" t="str">
        <f t="shared" si="535"/>
        <v>3.899965721984-33.7420448524575i</v>
      </c>
      <c r="E1850" s="57" t="str">
        <f t="shared" si="536"/>
        <v>160.643103992537-1.73621105261823i</v>
      </c>
      <c r="F1850" s="57" t="str">
        <f t="shared" si="537"/>
        <v>3.83981993364795-70.3509239443515i</v>
      </c>
      <c r="G1850" s="57" t="str">
        <f t="shared" si="538"/>
        <v>0.999994815879641-0.00227686044444859i</v>
      </c>
      <c r="H1850" s="57" t="str">
        <f t="shared" si="539"/>
        <v>166.855391539209+67.8038119510653i</v>
      </c>
      <c r="I1850" s="57" t="str">
        <f t="shared" si="540"/>
        <v>15.2639666464356-32.3801321476274i</v>
      </c>
      <c r="K1850" s="57" t="str">
        <f t="shared" si="541"/>
        <v>0.0617257490220534-0.0259131533837772i</v>
      </c>
      <c r="L1850" s="57" t="str">
        <f t="shared" si="542"/>
        <v>0.000125-0.531691089410409i</v>
      </c>
      <c r="M1850" s="57" t="str">
        <f t="shared" si="543"/>
        <v>0.0015-0.256310658907267i</v>
      </c>
      <c r="N1850" s="57">
        <f t="shared" si="544"/>
        <v>73.200667293213513</v>
      </c>
      <c r="O1850" s="57">
        <f t="shared" si="545"/>
        <v>45.232502769047372</v>
      </c>
      <c r="P1850" s="371">
        <f t="shared" si="546"/>
        <v>45.232502769047372</v>
      </c>
      <c r="Q1850" s="371">
        <f t="shared" si="547"/>
        <v>-106.79933270678649</v>
      </c>
      <c r="R1850" s="12">
        <f t="shared" si="548"/>
        <v>73.200667293213513</v>
      </c>
      <c r="S1850" s="57">
        <f t="shared" si="549"/>
        <v>0.94368612776684613</v>
      </c>
      <c r="T1850" s="12">
        <f t="shared" si="532"/>
        <v>45.232502769047372</v>
      </c>
    </row>
    <row r="1851" spans="1:20" x14ac:dyDescent="0.25">
      <c r="A1851" s="57">
        <f t="shared" si="533"/>
        <v>5951.8863608616257</v>
      </c>
      <c r="B1851" s="12">
        <f t="shared" si="550"/>
        <v>947.27213505236011</v>
      </c>
      <c r="C1851" s="57" t="str">
        <f t="shared" si="534"/>
        <v>-52.7197770738956-174.042507904314i</v>
      </c>
      <c r="D1851" s="57" t="str">
        <f t="shared" si="535"/>
        <v>3.89996546097843-33.6143981778254i</v>
      </c>
      <c r="E1851" s="57" t="str">
        <f t="shared" si="536"/>
        <v>160.631880920581-1.73704392490326i</v>
      </c>
      <c r="F1851" s="57" t="str">
        <f t="shared" si="537"/>
        <v>3.83981978207424-70.084668774032i</v>
      </c>
      <c r="G1851" s="57" t="str">
        <f t="shared" si="538"/>
        <v>0.999994776405674-0.00228551242391877i</v>
      </c>
      <c r="H1851" s="57" t="str">
        <f t="shared" si="539"/>
        <v>166.869624356033+68.0637647573711i</v>
      </c>
      <c r="I1851" s="57" t="str">
        <f t="shared" si="540"/>
        <v>15.264587887735-32.2548023780855i</v>
      </c>
      <c r="K1851" s="57" t="str">
        <f t="shared" si="541"/>
        <v>0.0616548553379564-0.0259814094529075i</v>
      </c>
      <c r="L1851" s="57" t="str">
        <f t="shared" si="542"/>
        <v>0.000125-0.529678311825471i</v>
      </c>
      <c r="M1851" s="57" t="str">
        <f t="shared" si="543"/>
        <v>0.0015-0.255340365518297i</v>
      </c>
      <c r="N1851" s="57">
        <f t="shared" si="544"/>
        <v>73.14774541602776</v>
      </c>
      <c r="O1851" s="57">
        <f t="shared" si="545"/>
        <v>45.194364202547852</v>
      </c>
      <c r="P1851" s="371">
        <f t="shared" si="546"/>
        <v>45.194364202547852</v>
      </c>
      <c r="Q1851" s="371">
        <f t="shared" si="547"/>
        <v>-106.85225458397224</v>
      </c>
      <c r="R1851" s="12">
        <f t="shared" si="548"/>
        <v>73.14774541602776</v>
      </c>
      <c r="S1851" s="57">
        <f t="shared" si="549"/>
        <v>0.94727213505236008</v>
      </c>
      <c r="T1851" s="12">
        <f t="shared" si="532"/>
        <v>45.194364202547852</v>
      </c>
    </row>
    <row r="1852" spans="1:20" x14ac:dyDescent="0.25">
      <c r="A1852" s="57">
        <f t="shared" si="533"/>
        <v>5974.5035290329006</v>
      </c>
      <c r="B1852" s="12">
        <f t="shared" si="550"/>
        <v>950.87176916555916</v>
      </c>
      <c r="C1852" s="57" t="str">
        <f t="shared" si="534"/>
        <v>-52.6489205421495-173.230706914475i</v>
      </c>
      <c r="D1852" s="57" t="str">
        <f t="shared" si="535"/>
        <v>3.89996519798545-33.4872350575844i</v>
      </c>
      <c r="E1852" s="57" t="str">
        <f t="shared" si="536"/>
        <v>160.620606187891-1.73782964179231i</v>
      </c>
      <c r="F1852" s="57" t="str">
        <f t="shared" si="537"/>
        <v>3.83981962934639-69.8194217951966i</v>
      </c>
      <c r="G1852" s="57" t="str">
        <f t="shared" si="538"/>
        <v>0.999994736631138-0.00229419727987855i</v>
      </c>
      <c r="H1852" s="57" t="str">
        <f t="shared" si="539"/>
        <v>166.883967163897+68.324731832415i</v>
      </c>
      <c r="I1852" s="57" t="str">
        <f t="shared" si="540"/>
        <v>15.265213906859-32.1299365480878i</v>
      </c>
      <c r="K1852" s="57" t="str">
        <f t="shared" si="541"/>
        <v>0.0615835882305654-0.0260496503296098i</v>
      </c>
      <c r="L1852" s="57" t="str">
        <f t="shared" si="542"/>
        <v>0.000125-0.527673153840875i</v>
      </c>
      <c r="M1852" s="57" t="str">
        <f t="shared" si="543"/>
        <v>0.0015-0.254373745286209i</v>
      </c>
      <c r="N1852" s="57">
        <f t="shared" si="544"/>
        <v>73.094729157204142</v>
      </c>
      <c r="O1852" s="57">
        <f t="shared" si="545"/>
        <v>45.156193712806115</v>
      </c>
      <c r="P1852" s="371">
        <f t="shared" si="546"/>
        <v>45.156193712806115</v>
      </c>
      <c r="Q1852" s="371">
        <f t="shared" si="547"/>
        <v>-106.90527084279586</v>
      </c>
      <c r="R1852" s="12">
        <f t="shared" si="548"/>
        <v>73.094729157204142</v>
      </c>
      <c r="S1852" s="57">
        <f t="shared" si="549"/>
        <v>0.95087176916555916</v>
      </c>
      <c r="T1852" s="12">
        <f t="shared" si="532"/>
        <v>45.156193712806115</v>
      </c>
    </row>
    <row r="1853" spans="1:20" x14ac:dyDescent="0.25">
      <c r="A1853" s="57">
        <f t="shared" si="533"/>
        <v>5997.206642443226</v>
      </c>
      <c r="B1853" s="12">
        <f t="shared" si="550"/>
        <v>954.48508188838832</v>
      </c>
      <c r="C1853" s="57" t="str">
        <f t="shared" si="534"/>
        <v>-52.5777150553081-172.42180849888i</v>
      </c>
      <c r="D1853" s="57" t="str">
        <f t="shared" si="535"/>
        <v>3.89996493299-33.3605536624502i</v>
      </c>
      <c r="E1853" s="57" t="str">
        <f t="shared" si="536"/>
        <v>160.609279780706-1.73856768422797i</v>
      </c>
      <c r="F1853" s="57" t="str">
        <f t="shared" si="537"/>
        <v>3.83981947545562-69.5551791921785i</v>
      </c>
      <c r="G1853" s="57" t="str">
        <f t="shared" si="538"/>
        <v>0.999994696553744-0.00230291513724676i</v>
      </c>
      <c r="H1853" s="57" t="str">
        <f t="shared" si="539"/>
        <v>166.898420825266+68.5867173359098i</v>
      </c>
      <c r="I1853" s="57" t="str">
        <f t="shared" si="540"/>
        <v>15.265844740918-32.0055328607609i</v>
      </c>
      <c r="K1853" s="57" t="str">
        <f t="shared" si="541"/>
        <v>0.0615119468082732-0.0261178739228598i</v>
      </c>
      <c r="L1853" s="57" t="str">
        <f t="shared" si="542"/>
        <v>0.000125-0.525675586611752i</v>
      </c>
      <c r="M1853" s="57" t="str">
        <f t="shared" si="543"/>
        <v>0.0015-0.253410784305847i</v>
      </c>
      <c r="N1853" s="57">
        <f t="shared" si="544"/>
        <v>73.041619084361244</v>
      </c>
      <c r="O1853" s="57">
        <f t="shared" si="545"/>
        <v>45.117991152661176</v>
      </c>
      <c r="P1853" s="371">
        <f t="shared" si="546"/>
        <v>45.117991152661176</v>
      </c>
      <c r="Q1853" s="371">
        <f t="shared" si="547"/>
        <v>-106.95838091563876</v>
      </c>
      <c r="R1853" s="12">
        <f t="shared" si="548"/>
        <v>73.041619084361244</v>
      </c>
      <c r="S1853" s="57">
        <f t="shared" si="549"/>
        <v>0.95448508188838832</v>
      </c>
      <c r="T1853" s="12">
        <f t="shared" si="532"/>
        <v>45.117991152661176</v>
      </c>
    </row>
    <row r="1854" spans="1:20" x14ac:dyDescent="0.25">
      <c r="A1854" s="57">
        <f t="shared" si="533"/>
        <v>6019.9960276845104</v>
      </c>
      <c r="B1854" s="12">
        <f t="shared" si="550"/>
        <v>958.11212519956428</v>
      </c>
      <c r="C1854" s="57" t="str">
        <f t="shared" si="534"/>
        <v>-52.506160093148-171.615804053246i</v>
      </c>
      <c r="D1854" s="57" t="str">
        <f t="shared" si="535"/>
        <v>3.89996466597675-33.2343521700683i</v>
      </c>
      <c r="E1854" s="57" t="str">
        <f t="shared" si="536"/>
        <v>160.597901688557-1.73925753044618i</v>
      </c>
      <c r="F1854" s="57" t="str">
        <f t="shared" si="537"/>
        <v>3.83981932039306-69.291937163759i</v>
      </c>
      <c r="G1854" s="57" t="str">
        <f t="shared" si="538"/>
        <v>0.999994656171187-0.00231166612141681i</v>
      </c>
      <c r="H1854" s="57" t="str">
        <f t="shared" si="539"/>
        <v>166.912986209551+68.8497254469284i</v>
      </c>
      <c r="I1854" s="57" t="str">
        <f t="shared" si="540"/>
        <v>15.2664804273168-31.8815895258706i</v>
      </c>
      <c r="K1854" s="57" t="str">
        <f t="shared" si="541"/>
        <v>0.0614399301917339-0.0261860781260307i</v>
      </c>
      <c r="L1854" s="57" t="str">
        <f t="shared" si="542"/>
        <v>0.000125-0.523685581402421i</v>
      </c>
      <c r="M1854" s="57" t="str">
        <f t="shared" si="543"/>
        <v>0.0015-0.252451468724693i</v>
      </c>
      <c r="N1854" s="57">
        <f t="shared" si="544"/>
        <v>72.988415773430162</v>
      </c>
      <c r="O1854" s="57">
        <f t="shared" si="545"/>
        <v>45.079756374905116</v>
      </c>
      <c r="P1854" s="371">
        <f t="shared" si="546"/>
        <v>45.079756374905116</v>
      </c>
      <c r="Q1854" s="371">
        <f t="shared" si="547"/>
        <v>-107.01158422656984</v>
      </c>
      <c r="R1854" s="12">
        <f t="shared" si="548"/>
        <v>72.988415773430162</v>
      </c>
      <c r="S1854" s="57">
        <f t="shared" si="549"/>
        <v>0.95811212519956424</v>
      </c>
      <c r="T1854" s="12">
        <f t="shared" si="532"/>
        <v>45.079756374905116</v>
      </c>
    </row>
    <row r="1855" spans="1:20" x14ac:dyDescent="0.25">
      <c r="A1855" s="57">
        <f t="shared" si="533"/>
        <v>6042.8720125897116</v>
      </c>
      <c r="B1855" s="12">
        <f t="shared" si="550"/>
        <v>961.75295127532263</v>
      </c>
      <c r="C1855" s="57" t="str">
        <f t="shared" si="534"/>
        <v>-52.4342551505313-170.812685026819i</v>
      </c>
      <c r="D1855" s="57" t="str">
        <f t="shared" si="535"/>
        <v>3.89996439693041-33.1086287649877i</v>
      </c>
      <c r="E1855" s="57" t="str">
        <f t="shared" si="536"/>
        <v>160.586471904304-1.73989865598918i</v>
      </c>
      <c r="F1855" s="57" t="str">
        <f t="shared" si="537"/>
        <v>3.83981916414982-69.0296919231132i</v>
      </c>
      <c r="G1855" s="57" t="str">
        <f t="shared" si="538"/>
        <v>0.999994615481142-0.00232045035825846i</v>
      </c>
      <c r="H1855" s="57" t="str">
        <f t="shared" si="539"/>
        <v>166.927664193186+69.1137603640135i</v>
      </c>
      <c r="I1855" s="57" t="str">
        <f t="shared" si="540"/>
        <v>15.2671210037557-31.7581047597999i</v>
      </c>
      <c r="K1855" s="57" t="str">
        <f t="shared" si="541"/>
        <v>0.0613675375140679-0.0262542608169257i</v>
      </c>
      <c r="L1855" s="57" t="str">
        <f t="shared" si="542"/>
        <v>0.000125-0.521703109585994i</v>
      </c>
      <c r="M1855" s="57" t="str">
        <f t="shared" si="543"/>
        <v>0.0015-0.251495784742671i</v>
      </c>
      <c r="N1855" s="57">
        <f t="shared" si="544"/>
        <v>72.935119808701018</v>
      </c>
      <c r="O1855" s="57">
        <f t="shared" si="545"/>
        <v>45.041489232292136</v>
      </c>
      <c r="P1855" s="371">
        <f t="shared" si="546"/>
        <v>45.041489232292136</v>
      </c>
      <c r="Q1855" s="371">
        <f t="shared" si="547"/>
        <v>-107.06488019129898</v>
      </c>
      <c r="R1855" s="12">
        <f t="shared" si="548"/>
        <v>72.935119808701018</v>
      </c>
      <c r="S1855" s="57">
        <f t="shared" si="549"/>
        <v>0.96175295127532268</v>
      </c>
      <c r="T1855" s="12">
        <f t="shared" si="532"/>
        <v>45.041489232292136</v>
      </c>
    </row>
    <row r="1856" spans="1:20" x14ac:dyDescent="0.25">
      <c r="A1856" s="57">
        <f t="shared" si="533"/>
        <v>6065.8349262375523</v>
      </c>
      <c r="B1856" s="12">
        <f t="shared" si="550"/>
        <v>965.40761249016884</v>
      </c>
      <c r="C1856" s="57" t="str">
        <f t="shared" si="534"/>
        <v>-52.3619997376129-170.012442922138i</v>
      </c>
      <c r="D1856" s="57" t="str">
        <f t="shared" si="535"/>
        <v>3.89996412583547-32.9833816386349i</v>
      </c>
      <c r="E1856" s="57" t="str">
        <f t="shared" si="536"/>
        <v>160.574990424179-1.74049053372286i</v>
      </c>
      <c r="F1856" s="57" t="str">
        <f t="shared" si="537"/>
        <v>3.83981900671686-68.7684396977551i</v>
      </c>
      <c r="G1856" s="57" t="str">
        <f t="shared" si="538"/>
        <v>0.999994574481269-0.00232926797411963i</v>
      </c>
      <c r="H1856" s="57" t="str">
        <f t="shared" si="539"/>
        <v>166.942455659672+69.3788263052985i</v>
      </c>
      <c r="I1856" s="57" t="str">
        <f t="shared" si="540"/>
        <v>15.2677665082344-31.6350767855202i</v>
      </c>
      <c r="K1856" s="57" t="str">
        <f t="shared" si="541"/>
        <v>0.0612947679210714-0.0263224198578196i</v>
      </c>
      <c r="L1856" s="57" t="str">
        <f t="shared" si="542"/>
        <v>0.000125-0.519728142643949i</v>
      </c>
      <c r="M1856" s="57" t="str">
        <f t="shared" si="543"/>
        <v>0.0015-0.250543718611946i</v>
      </c>
      <c r="N1856" s="57">
        <f t="shared" si="544"/>
        <v>72.881731782862062</v>
      </c>
      <c r="O1856" s="57">
        <f t="shared" si="545"/>
        <v>45.003189577548142</v>
      </c>
      <c r="P1856" s="371">
        <f t="shared" si="546"/>
        <v>45.003189577548142</v>
      </c>
      <c r="Q1856" s="371">
        <f t="shared" si="547"/>
        <v>-107.11826821713794</v>
      </c>
      <c r="R1856" s="12">
        <f t="shared" si="548"/>
        <v>72.881731782862062</v>
      </c>
      <c r="S1856" s="57">
        <f t="shared" si="549"/>
        <v>0.96540761249016882</v>
      </c>
      <c r="T1856" s="12">
        <f t="shared" si="532"/>
        <v>45.003189577548142</v>
      </c>
    </row>
    <row r="1857" spans="1:20" x14ac:dyDescent="0.25">
      <c r="A1857" s="57">
        <f t="shared" si="533"/>
        <v>6088.8850989572557</v>
      </c>
      <c r="B1857" s="12">
        <f t="shared" si="550"/>
        <v>969.07616141763151</v>
      </c>
      <c r="C1857" s="57" t="str">
        <f t="shared" si="534"/>
        <v>-52.2893933800284-169.215069294784i</v>
      </c>
      <c r="D1857" s="57" t="str">
        <f t="shared" si="535"/>
        <v>3.89996385267632-32.8586089892877i</v>
      </c>
      <c r="E1857" s="57" t="str">
        <f t="shared" si="536"/>
        <v>160.563457247822-1.74103263385101i</v>
      </c>
      <c r="F1857" s="57" t="str">
        <f t="shared" si="537"/>
        <v>3.83981884808516-68.5081767294836i</v>
      </c>
      <c r="G1857" s="57" t="str">
        <f t="shared" si="538"/>
        <v>0.999994533169208-0.00233811909582824i</v>
      </c>
      <c r="H1857" s="57" t="str">
        <f t="shared" si="539"/>
        <v>166.957361499643+69.6449275086226i</v>
      </c>
      <c r="I1857" s="57" t="str">
        <f t="shared" si="540"/>
        <v>15.2684169790533-31.5125038325665i</v>
      </c>
      <c r="K1857" s="57" t="str">
        <f t="shared" si="541"/>
        <v>0.0612216205714233-0.0263905530954986i</v>
      </c>
      <c r="L1857" s="57" t="str">
        <f t="shared" si="542"/>
        <v>0.000125-0.517760652165719i</v>
      </c>
      <c r="M1857" s="57" t="str">
        <f t="shared" si="543"/>
        <v>0.0015-0.249595256636727i</v>
      </c>
      <c r="N1857" s="57">
        <f t="shared" si="544"/>
        <v>72.828252297043093</v>
      </c>
      <c r="O1857" s="57">
        <f t="shared" si="545"/>
        <v>44.964857263379685</v>
      </c>
      <c r="P1857" s="371">
        <f t="shared" si="546"/>
        <v>44.964857263379685</v>
      </c>
      <c r="Q1857" s="371">
        <f t="shared" si="547"/>
        <v>-107.17174770295691</v>
      </c>
      <c r="R1857" s="12">
        <f t="shared" si="548"/>
        <v>72.828252297043093</v>
      </c>
      <c r="S1857" s="57">
        <f t="shared" si="549"/>
        <v>0.96907616141763153</v>
      </c>
      <c r="T1857" s="12">
        <f t="shared" si="532"/>
        <v>44.964857263379685</v>
      </c>
    </row>
    <row r="1858" spans="1:20" x14ac:dyDescent="0.25">
      <c r="A1858" s="57">
        <f t="shared" si="533"/>
        <v>6112.0228623332923</v>
      </c>
      <c r="B1858" s="12">
        <f t="shared" si="550"/>
        <v>972.75865083101849</v>
      </c>
      <c r="C1858" s="57" t="str">
        <f t="shared" si="534"/>
        <v>-52.2164356190911-168.420555753143i</v>
      </c>
      <c r="D1858" s="57" t="str">
        <f t="shared" si="535"/>
        <v>3.89996357743728-32.7343090220496i</v>
      </c>
      <c r="E1858" s="57" t="str">
        <f t="shared" si="536"/>
        <v>160.551872378325-1.7415244239327i</v>
      </c>
      <c r="F1858" s="57" t="str">
        <f t="shared" si="537"/>
        <v>3.8398186882456-68.2488992743287i</v>
      </c>
      <c r="G1858" s="57" t="str">
        <f t="shared" si="538"/>
        <v>0.999994491542582-0.00234700385069399i</v>
      </c>
      <c r="H1858" s="57" t="str">
        <f t="shared" si="539"/>
        <v>166.972382610927+69.9120682316492i</v>
      </c>
      <c r="I1858" s="57" t="str">
        <f t="shared" si="540"/>
        <v>15.2690724548169-31.3903841370127i</v>
      </c>
      <c r="K1858" s="57" t="str">
        <f t="shared" si="541"/>
        <v>0.0611480946368936-0.0264586583613033i</v>
      </c>
      <c r="L1858" s="57" t="str">
        <f t="shared" si="542"/>
        <v>0.000125-0.515800609848295i</v>
      </c>
      <c r="M1858" s="57" t="str">
        <f t="shared" si="543"/>
        <v>0.0015-0.248650385173068i</v>
      </c>
      <c r="N1858" s="57">
        <f t="shared" si="544"/>
        <v>72.774681960857407</v>
      </c>
      <c r="O1858" s="57">
        <f t="shared" si="545"/>
        <v>44.926492142483944</v>
      </c>
      <c r="P1858" s="371">
        <f t="shared" si="546"/>
        <v>44.926492142483944</v>
      </c>
      <c r="Q1858" s="371">
        <f t="shared" si="547"/>
        <v>-107.22531803914259</v>
      </c>
      <c r="R1858" s="12">
        <f t="shared" si="548"/>
        <v>72.774681960857407</v>
      </c>
      <c r="S1858" s="57">
        <f t="shared" si="549"/>
        <v>0.97275865083101853</v>
      </c>
      <c r="T1858" s="12">
        <f t="shared" si="532"/>
        <v>44.926492142483944</v>
      </c>
    </row>
    <row r="1859" spans="1:20" x14ac:dyDescent="0.25">
      <c r="A1859" s="57">
        <f t="shared" si="533"/>
        <v>6135.2485492101596</v>
      </c>
      <c r="B1859" s="12">
        <f t="shared" si="550"/>
        <v>976.45513370417643</v>
      </c>
      <c r="C1859" s="57" t="str">
        <f t="shared" si="534"/>
        <v>-52.1431260119847-167.628893958152i</v>
      </c>
      <c r="D1859" s="57" t="str">
        <f t="shared" si="535"/>
        <v>3.89996330010246-32.6104799488237i</v>
      </c>
      <c r="E1859" s="57" t="str">
        <f t="shared" si="536"/>
        <v>160.540235822264-1.74196536889693i</v>
      </c>
      <c r="F1859" s="57" t="str">
        <f t="shared" si="537"/>
        <v>3.83981852718893-67.9906036024968i</v>
      </c>
      <c r="G1859" s="57" t="str">
        <f t="shared" si="538"/>
        <v>0.999994449598996-0.00235592236651025i</v>
      </c>
      <c r="H1859" s="57" t="str">
        <f t="shared" si="539"/>
        <v>166.987519898603+70.1802527519836i</v>
      </c>
      <c r="I1859" s="57" t="str">
        <f t="shared" si="540"/>
        <v>15.2697329744351-31.2687159414443i</v>
      </c>
      <c r="K1859" s="57" t="str">
        <f t="shared" si="541"/>
        <v>0.0610741893025553-0.0265267334711763i</v>
      </c>
      <c r="L1859" s="57" t="str">
        <f t="shared" si="542"/>
        <v>0.000125-0.513847987495812i</v>
      </c>
      <c r="M1859" s="57" t="str">
        <f t="shared" si="543"/>
        <v>0.0015-0.24770909062868i</v>
      </c>
      <c r="N1859" s="57">
        <f t="shared" si="544"/>
        <v>72.721021392443262</v>
      </c>
      <c r="O1859" s="57">
        <f t="shared" si="545"/>
        <v>44.888094067557923</v>
      </c>
      <c r="P1859" s="371">
        <f t="shared" si="546"/>
        <v>44.888094067557923</v>
      </c>
      <c r="Q1859" s="371">
        <f t="shared" si="547"/>
        <v>-107.27897860755674</v>
      </c>
      <c r="R1859" s="12">
        <f t="shared" si="548"/>
        <v>72.721021392443262</v>
      </c>
      <c r="S1859" s="57">
        <f t="shared" si="549"/>
        <v>0.97645513370417647</v>
      </c>
      <c r="T1859" s="12">
        <f t="shared" si="532"/>
        <v>44.888094067557923</v>
      </c>
    </row>
    <row r="1860" spans="1:20" x14ac:dyDescent="0.25">
      <c r="A1860" s="57">
        <f t="shared" si="533"/>
        <v>6158.5624936971581</v>
      </c>
      <c r="B1860" s="12">
        <f t="shared" si="550"/>
        <v>980.1656632122523</v>
      </c>
      <c r="C1860" s="57" t="str">
        <f t="shared" si="534"/>
        <v>-52.0694641319608-166.840075623052i</v>
      </c>
      <c r="D1860" s="57" t="str">
        <f t="shared" si="535"/>
        <v>3.89996302065594-32.487119988287i</v>
      </c>
      <c r="E1860" s="57" t="str">
        <f t="shared" si="536"/>
        <v>160.528547589749-1.74235493106372i</v>
      </c>
      <c r="F1860" s="57" t="str">
        <f t="shared" si="537"/>
        <v>3.83981836490594-67.7332859983181i</v>
      </c>
      <c r="G1860" s="57" t="str">
        <f t="shared" si="538"/>
        <v>0.999994407336037-0.00236487477155583i</v>
      </c>
      <c r="H1860" s="57" t="str">
        <f t="shared" si="539"/>
        <v>167.002774275074+70.4494853672959i</v>
      </c>
      <c r="I1860" s="57" t="str">
        <f t="shared" si="540"/>
        <v>15.2703985771274-31.1474974949361i</v>
      </c>
      <c r="K1860" s="57" t="str">
        <f t="shared" si="541"/>
        <v>0.0609999037669911-0.0265947762257093i</v>
      </c>
      <c r="L1860" s="57" t="str">
        <f t="shared" si="542"/>
        <v>0.000125-0.511902757019138i</v>
      </c>
      <c r="M1860" s="57" t="str">
        <f t="shared" si="543"/>
        <v>0.0015-0.246771359462721i</v>
      </c>
      <c r="N1860" s="57">
        <f t="shared" si="544"/>
        <v>72.667271218504197</v>
      </c>
      <c r="O1860" s="57">
        <f t="shared" si="545"/>
        <v>44.849662891308398</v>
      </c>
      <c r="P1860" s="371">
        <f t="shared" si="546"/>
        <v>44.849662891308398</v>
      </c>
      <c r="Q1860" s="371">
        <f t="shared" si="547"/>
        <v>-107.3327287814958</v>
      </c>
      <c r="R1860" s="12">
        <f t="shared" si="548"/>
        <v>72.667271218504197</v>
      </c>
      <c r="S1860" s="57">
        <f t="shared" si="549"/>
        <v>0.98016566321225229</v>
      </c>
      <c r="T1860" s="12">
        <f t="shared" si="532"/>
        <v>44.849662891308398</v>
      </c>
    </row>
    <row r="1861" spans="1:20" x14ac:dyDescent="0.25">
      <c r="A1861" s="57">
        <f t="shared" si="533"/>
        <v>6181.9650311732075</v>
      </c>
      <c r="B1861" s="12">
        <f t="shared" si="550"/>
        <v>983.89029273245887</v>
      </c>
      <c r="C1861" s="57" t="str">
        <f t="shared" si="534"/>
        <v>-51.9954495685309-166.054092513135i</v>
      </c>
      <c r="D1861" s="57" t="str">
        <f t="shared" si="535"/>
        <v>3.89996273908164-32.364227365865i</v>
      </c>
      <c r="E1861" s="57" t="str">
        <f t="shared" si="536"/>
        <v>160.516807694455-1.7426925701573i</v>
      </c>
      <c r="F1861" s="57" t="str">
        <f t="shared" si="537"/>
        <v>3.83981820138726-67.4769427601924i</v>
      </c>
      <c r="G1861" s="57" t="str">
        <f t="shared" si="538"/>
        <v>0.999994364751273-0.00237386119459685i</v>
      </c>
      <c r="H1861" s="57" t="str">
        <f t="shared" si="539"/>
        <v>167.018146660113+70.7197703954388i</v>
      </c>
      <c r="I1861" s="57" t="str">
        <f t="shared" si="540"/>
        <v>15.2710693024236-31.0267270530233i</v>
      </c>
      <c r="K1861" s="57" t="str">
        <f t="shared" si="541"/>
        <v>0.0609252372425082-0.0266627844101966i</v>
      </c>
      <c r="L1861" s="57" t="str">
        <f t="shared" si="542"/>
        <v>0.000125-0.509964890435484i</v>
      </c>
      <c r="M1861" s="57" t="str">
        <f t="shared" si="543"/>
        <v>0.0015-0.245837178185616i</v>
      </c>
      <c r="N1861" s="57">
        <f t="shared" si="544"/>
        <v>72.61343207435057</v>
      </c>
      <c r="O1861" s="57">
        <f t="shared" si="545"/>
        <v>44.811198466461626</v>
      </c>
      <c r="P1861" s="371">
        <f t="shared" si="546"/>
        <v>44.811198466461626</v>
      </c>
      <c r="Q1861" s="371">
        <f t="shared" si="547"/>
        <v>-107.38656792564943</v>
      </c>
      <c r="R1861" s="12">
        <f t="shared" si="548"/>
        <v>72.61343207435057</v>
      </c>
      <c r="S1861" s="57">
        <f t="shared" si="549"/>
        <v>0.98389029273245887</v>
      </c>
      <c r="T1861" s="12">
        <f t="shared" si="532"/>
        <v>44.811198466461626</v>
      </c>
    </row>
    <row r="1862" spans="1:20" x14ac:dyDescent="0.25">
      <c r="A1862" s="57">
        <f t="shared" si="533"/>
        <v>6205.4564982916654</v>
      </c>
      <c r="B1862" s="12">
        <f t="shared" si="550"/>
        <v>987.62907584484219</v>
      </c>
      <c r="C1862" s="57" t="str">
        <f t="shared" si="534"/>
        <v>-51.9210819276633-165.270936445488i</v>
      </c>
      <c r="D1862" s="57" t="str">
        <f t="shared" si="535"/>
        <v>3.89996245536333-32.2418003137058i</v>
      </c>
      <c r="E1862" s="57" t="str">
        <f t="shared" si="536"/>
        <v>160.505016153666-1.74297774332834i</v>
      </c>
      <c r="F1862" s="57" t="str">
        <f t="shared" si="537"/>
        <v>3.83981803662351-67.221570200536i</v>
      </c>
      <c r="G1862" s="57" t="str">
        <f t="shared" si="538"/>
        <v>0.999994321842253-0.00238288176488862i</v>
      </c>
      <c r="H1862" s="57" t="str">
        <f t="shared" si="539"/>
        <v>167.03363798094+70.9911121745727i</v>
      </c>
      <c r="I1862" s="57" t="str">
        <f t="shared" si="540"/>
        <v>15.2717451901679-30.9064028776789i</v>
      </c>
      <c r="K1862" s="57" t="str">
        <f t="shared" si="541"/>
        <v>0.060850188955347-0.0267307557946883i</v>
      </c>
      <c r="L1862" s="57" t="str">
        <f t="shared" si="542"/>
        <v>0.000125-0.508034359867984i</v>
      </c>
      <c r="M1862" s="57" t="str">
        <f t="shared" si="543"/>
        <v>0.0015-0.244906533358852i</v>
      </c>
      <c r="N1862" s="57">
        <f t="shared" si="544"/>
        <v>72.559504603938834</v>
      </c>
      <c r="O1862" s="57">
        <f t="shared" si="545"/>
        <v>44.772700645773249</v>
      </c>
      <c r="P1862" s="371">
        <f t="shared" si="546"/>
        <v>44.772700645773249</v>
      </c>
      <c r="Q1862" s="371">
        <f t="shared" si="547"/>
        <v>-107.44049539606117</v>
      </c>
      <c r="R1862" s="12">
        <f t="shared" si="548"/>
        <v>72.559504603938834</v>
      </c>
      <c r="S1862" s="57">
        <f t="shared" si="549"/>
        <v>0.98762907584484216</v>
      </c>
      <c r="T1862" s="12">
        <f t="shared" si="532"/>
        <v>44.772700645773249</v>
      </c>
    </row>
    <row r="1863" spans="1:20" x14ac:dyDescent="0.25">
      <c r="A1863" s="57">
        <f t="shared" si="533"/>
        <v>6229.0372329851743</v>
      </c>
      <c r="B1863" s="12">
        <f t="shared" si="550"/>
        <v>991.38206633305265</v>
      </c>
      <c r="C1863" s="57" t="str">
        <f t="shared" si="534"/>
        <v>-51.8463608319743-164.490599288739i</v>
      </c>
      <c r="D1863" s="57" t="str">
        <f t="shared" si="535"/>
        <v>3.89996216948476-32.1198370706552i</v>
      </c>
      <c r="E1863" s="57" t="str">
        <f t="shared" si="536"/>
        <v>160.493172988312-1.74320990517071i</v>
      </c>
      <c r="F1863" s="57" t="str">
        <f t="shared" si="537"/>
        <v>3.83981787060518-66.967164645729i</v>
      </c>
      <c r="G1863" s="57" t="str">
        <f t="shared" si="538"/>
        <v>0.999994278606509-0.00239193661217745i</v>
      </c>
      <c r="H1863" s="57" t="str">
        <f t="shared" si="539"/>
        <v>167.049249172278+71.2635150632862i</v>
      </c>
      <c r="I1863" s="57" t="str">
        <f t="shared" si="540"/>
        <v>15.2724262805206-30.7865232372879i</v>
      </c>
      <c r="K1863" s="57" t="str">
        <f t="shared" si="541"/>
        <v>0.060774758145895-0.0267986881340473i</v>
      </c>
      <c r="L1863" s="57" t="str">
        <f t="shared" si="542"/>
        <v>0.000125-0.506111137545312i</v>
      </c>
      <c r="M1863" s="57" t="str">
        <f t="shared" si="543"/>
        <v>0.0015-0.243979411594792i</v>
      </c>
      <c r="N1863" s="57">
        <f t="shared" si="544"/>
        <v>72.505489459912766</v>
      </c>
      <c r="O1863" s="57">
        <f t="shared" si="545"/>
        <v>44.734169282038401</v>
      </c>
      <c r="P1863" s="371">
        <f t="shared" si="546"/>
        <v>44.734169282038401</v>
      </c>
      <c r="Q1863" s="371">
        <f t="shared" si="547"/>
        <v>-107.49451054008723</v>
      </c>
      <c r="R1863" s="12">
        <f t="shared" si="548"/>
        <v>72.505489459912766</v>
      </c>
      <c r="S1863" s="57">
        <f t="shared" si="549"/>
        <v>0.9913820663330527</v>
      </c>
      <c r="T1863" s="12">
        <f t="shared" si="532"/>
        <v>44.734169282038401</v>
      </c>
    </row>
    <row r="1864" spans="1:20" x14ac:dyDescent="0.25">
      <c r="A1864" s="57">
        <f t="shared" si="533"/>
        <v>6252.707574470518</v>
      </c>
      <c r="B1864" s="12">
        <f t="shared" si="550"/>
        <v>995.14931818511832</v>
      </c>
      <c r="C1864" s="57" t="str">
        <f t="shared" si="534"/>
        <v>-51.7712859209254-163.713072962795i</v>
      </c>
      <c r="D1864" s="57" t="str">
        <f t="shared" si="535"/>
        <v>3.89996188142935-31.9983358822305i</v>
      </c>
      <c r="E1864" s="57" t="str">
        <f t="shared" si="536"/>
        <v>160.481278223012-1.74338850774087i</v>
      </c>
      <c r="F1864" s="57" t="str">
        <f t="shared" si="537"/>
        <v>3.83981770332272-66.7137224360617i</v>
      </c>
      <c r="G1864" s="57" t="str">
        <f t="shared" si="538"/>
        <v>0.999994235041553-0.00240102586670253i</v>
      </c>
      <c r="H1864" s="57" t="str">
        <f t="shared" si="539"/>
        <v>167.064981176419+71.536983440721i</v>
      </c>
      <c r="I1864" s="57" t="str">
        <f t="shared" si="540"/>
        <v>15.2731126139609-30.6670864066217i</v>
      </c>
      <c r="K1864" s="57" t="str">
        <f t="shared" si="541"/>
        <v>0.0606989440688998-0.0268665791680103i</v>
      </c>
      <c r="L1864" s="57" t="str">
        <f t="shared" si="542"/>
        <v>0.000125-0.504195195801268i</v>
      </c>
      <c r="M1864" s="57" t="str">
        <f t="shared" si="543"/>
        <v>0.0015-0.243055799556478i</v>
      </c>
      <c r="N1864" s="57">
        <f t="shared" si="544"/>
        <v>72.451387303641468</v>
      </c>
      <c r="O1864" s="57">
        <f t="shared" si="545"/>
        <v>44.695604228101814</v>
      </c>
      <c r="P1864" s="371">
        <f t="shared" si="546"/>
        <v>44.695604228101814</v>
      </c>
      <c r="Q1864" s="371">
        <f t="shared" si="547"/>
        <v>-107.54861269635853</v>
      </c>
      <c r="R1864" s="12">
        <f t="shared" si="548"/>
        <v>72.451387303641468</v>
      </c>
      <c r="S1864" s="57">
        <f t="shared" si="549"/>
        <v>0.99514931818511831</v>
      </c>
      <c r="T1864" s="12">
        <f t="shared" si="532"/>
        <v>44.695604228101814</v>
      </c>
    </row>
    <row r="1865" spans="1:20" x14ac:dyDescent="0.25">
      <c r="A1865" s="57">
        <f t="shared" si="533"/>
        <v>6276.467863253506</v>
      </c>
      <c r="B1865" s="12">
        <f t="shared" si="550"/>
        <v>998.93088559422176</v>
      </c>
      <c r="C1865" s="57" t="str">
        <f t="shared" si="534"/>
        <v>-51.6958568510158-162.938349438583i</v>
      </c>
      <c r="D1865" s="57" t="str">
        <f t="shared" si="535"/>
        <v>3.89996159118065-31.8772950005965i</v>
      </c>
      <c r="E1865" s="57" t="str">
        <f t="shared" si="536"/>
        <v>160.469331886111-1.74351300057876i</v>
      </c>
      <c r="F1865" s="57" t="str">
        <f t="shared" si="537"/>
        <v>3.83981753476651-66.461239925683i</v>
      </c>
      <c r="G1865" s="57" t="str">
        <f t="shared" si="538"/>
        <v>0.999994191144878-0.00241014965919783i</v>
      </c>
      <c r="H1865" s="57" t="str">
        <f t="shared" si="539"/>
        <v>167.080834943289+71.8115217066983i</v>
      </c>
      <c r="I1865" s="57" t="str">
        <f t="shared" si="540"/>
        <v>15.2738042312898-30.548090666814i</v>
      </c>
      <c r="K1865" s="57" t="str">
        <f t="shared" si="541"/>
        <v>0.060622745993681-0.0269344266212492i</v>
      </c>
      <c r="L1865" s="57" t="str">
        <f t="shared" si="542"/>
        <v>0.000125-0.502286507074386i</v>
      </c>
      <c r="M1865" s="57" t="str">
        <f t="shared" si="543"/>
        <v>0.0015-0.242135683957439i</v>
      </c>
      <c r="N1865" s="57">
        <f t="shared" si="544"/>
        <v>72.397198805259293</v>
      </c>
      <c r="O1865" s="57">
        <f t="shared" si="545"/>
        <v>44.65700533686811</v>
      </c>
      <c r="P1865" s="371">
        <f t="shared" si="546"/>
        <v>44.65700533686811</v>
      </c>
      <c r="Q1865" s="371">
        <f t="shared" si="547"/>
        <v>-107.60280119474071</v>
      </c>
      <c r="R1865" s="12">
        <f t="shared" si="548"/>
        <v>72.397198805259293</v>
      </c>
      <c r="S1865" s="57">
        <f t="shared" si="549"/>
        <v>0.99893088559422172</v>
      </c>
      <c r="T1865" s="12">
        <f t="shared" si="532"/>
        <v>44.65700533686811</v>
      </c>
    </row>
    <row r="1866" spans="1:20" x14ac:dyDescent="0.25">
      <c r="A1866" s="57">
        <f t="shared" si="533"/>
        <v>6300.3184411338698</v>
      </c>
      <c r="B1866" s="12">
        <f t="shared" si="550"/>
        <v>1002.7268229594798</v>
      </c>
      <c r="C1866" s="57" t="str">
        <f t="shared" si="534"/>
        <v>-51.6200732959748-162.166420737783i</v>
      </c>
      <c r="D1866" s="57" t="str">
        <f t="shared" si="535"/>
        <v>3.89996129872189-31.7567126845391i</v>
      </c>
      <c r="E1866" s="57" t="str">
        <f t="shared" si="536"/>
        <v>160.45733400972-1.74358283072823i</v>
      </c>
      <c r="F1866" s="57" t="str">
        <f t="shared" si="537"/>
        <v>3.83981736492687-66.2097134825471i</v>
      </c>
      <c r="G1866" s="57" t="str">
        <f t="shared" si="538"/>
        <v>0.999994146913957-0.00241930812089393i</v>
      </c>
      <c r="H1866" s="57" t="str">
        <f t="shared" si="539"/>
        <v>167.096811430514+72.0871342818414i</v>
      </c>
      <c r="I1866" s="57" t="str">
        <f t="shared" si="540"/>
        <v>15.2745011736323-30.4295343053359i</v>
      </c>
      <c r="K1866" s="57" t="str">
        <f t="shared" si="541"/>
        <v>0.060546163204346-0.027002228203437i</v>
      </c>
      <c r="L1866" s="57" t="str">
        <f t="shared" si="542"/>
        <v>0.000125-0.500385043907538i</v>
      </c>
      <c r="M1866" s="57" t="str">
        <f t="shared" si="543"/>
        <v>0.0015-0.241219051561505i</v>
      </c>
      <c r="N1866" s="57">
        <f t="shared" si="544"/>
        <v>72.342924643704364</v>
      </c>
      <c r="O1866" s="57">
        <f t="shared" si="545"/>
        <v>44.618372461312035</v>
      </c>
      <c r="P1866" s="371">
        <f t="shared" si="546"/>
        <v>44.618372461312035</v>
      </c>
      <c r="Q1866" s="371">
        <f t="shared" si="547"/>
        <v>-107.65707535629564</v>
      </c>
      <c r="R1866" s="12">
        <f t="shared" si="548"/>
        <v>72.342924643704364</v>
      </c>
      <c r="S1866" s="57">
        <f t="shared" si="549"/>
        <v>1.0027268229594799</v>
      </c>
      <c r="T1866" s="12">
        <f t="shared" si="532"/>
        <v>44.618372461312035</v>
      </c>
    </row>
    <row r="1867" spans="1:20" x14ac:dyDescent="0.25">
      <c r="A1867" s="57">
        <f t="shared" si="533"/>
        <v>6324.2596512101791</v>
      </c>
      <c r="B1867" s="12">
        <f t="shared" si="550"/>
        <v>1006.5371848867259</v>
      </c>
      <c r="C1867" s="57" t="str">
        <f t="shared" si="534"/>
        <v>-51.5439349469597-161.397278932565i</v>
      </c>
      <c r="D1867" s="57" t="str">
        <f t="shared" si="535"/>
        <v>3.8999610040363-31.6365871994412i</v>
      </c>
      <c r="E1867" s="57" t="str">
        <f t="shared" si="536"/>
        <v>160.445284629758-1.74359744275808i</v>
      </c>
      <c r="F1867" s="57" t="str">
        <f t="shared" si="537"/>
        <v>3.839817193794-65.9591394883616i</v>
      </c>
      <c r="G1867" s="57" t="str">
        <f t="shared" si="538"/>
        <v>0.999994102346248-0.00242850138351994i</v>
      </c>
      <c r="H1867" s="57" t="str">
        <f t="shared" si="539"/>
        <v>167.112911603482+72.3638256077071i</v>
      </c>
      <c r="I1867" s="57" t="str">
        <f t="shared" si="540"/>
        <v>15.2752034824406-30.3114156159701i</v>
      </c>
      <c r="K1867" s="57" t="str">
        <f t="shared" si="541"/>
        <v>0.0604691950000032-0.027069981609317i</v>
      </c>
      <c r="L1867" s="57" t="str">
        <f t="shared" si="542"/>
        <v>0.000125-0.498490778947536i</v>
      </c>
      <c r="M1867" s="57" t="str">
        <f t="shared" si="543"/>
        <v>0.0015-0.240305889182611i</v>
      </c>
      <c r="N1867" s="57">
        <f t="shared" si="544"/>
        <v>72.288565506755617</v>
      </c>
      <c r="O1867" s="57">
        <f t="shared" si="545"/>
        <v>44.579705454489151</v>
      </c>
      <c r="P1867" s="371">
        <f t="shared" si="546"/>
        <v>44.579705454489151</v>
      </c>
      <c r="Q1867" s="371">
        <f t="shared" si="547"/>
        <v>-107.71143449324438</v>
      </c>
      <c r="R1867" s="12">
        <f t="shared" si="548"/>
        <v>72.288565506755617</v>
      </c>
      <c r="S1867" s="57">
        <f t="shared" si="549"/>
        <v>1.0065371848867259</v>
      </c>
      <c r="T1867" s="12">
        <f t="shared" si="532"/>
        <v>44.579705454489151</v>
      </c>
    </row>
    <row r="1868" spans="1:20" x14ac:dyDescent="0.25">
      <c r="A1868" s="57">
        <f t="shared" si="533"/>
        <v>6348.2918378847771</v>
      </c>
      <c r="B1868" s="12">
        <f t="shared" si="550"/>
        <v>1010.3620261892954</v>
      </c>
      <c r="C1868" s="57" t="str">
        <f t="shared" si="534"/>
        <v>-51.4674415127416-160.630916145319i</v>
      </c>
      <c r="D1868" s="57" t="str">
        <f t="shared" si="535"/>
        <v>3.89996070710687-31.5169168172572i</v>
      </c>
      <c r="E1868" s="57" t="str">
        <f t="shared" si="536"/>
        <v>160.433183785987-1.74355627878164i</v>
      </c>
      <c r="F1868" s="57" t="str">
        <f t="shared" si="537"/>
        <v>3.83981702135807-65.7095143385354i</v>
      </c>
      <c r="G1868" s="57" t="str">
        <f t="shared" si="538"/>
        <v>0.999994057439184-0.00243772957930539i</v>
      </c>
      <c r="H1868" s="57" t="str">
        <f t="shared" si="539"/>
        <v>167.129136435416+72.6416001469106i</v>
      </c>
      <c r="I1868" s="57" t="str">
        <f t="shared" si="540"/>
        <v>15.2759111994963-30.1937328987882i</v>
      </c>
      <c r="K1868" s="57" t="str">
        <f t="shared" si="541"/>
        <v>0.0603918406949775-0.027137684518773i</v>
      </c>
      <c r="L1868" s="57" t="str">
        <f t="shared" si="542"/>
        <v>0.000125-0.496603684944746i</v>
      </c>
      <c r="M1868" s="57" t="str">
        <f t="shared" si="543"/>
        <v>0.0015-0.23939618368461i</v>
      </c>
      <c r="N1868" s="57">
        <f t="shared" si="544"/>
        <v>72.234122091072578</v>
      </c>
      <c r="O1868" s="57">
        <f t="shared" si="545"/>
        <v>44.541004169546227</v>
      </c>
      <c r="P1868" s="371">
        <f t="shared" si="546"/>
        <v>44.541004169546227</v>
      </c>
      <c r="Q1868" s="371">
        <f t="shared" si="547"/>
        <v>-107.76587790892742</v>
      </c>
      <c r="R1868" s="12">
        <f t="shared" si="548"/>
        <v>72.234122091072578</v>
      </c>
      <c r="S1868" s="57">
        <f t="shared" si="549"/>
        <v>1.0103620261892954</v>
      </c>
      <c r="T1868" s="12">
        <f t="shared" si="532"/>
        <v>44.541004169546227</v>
      </c>
    </row>
    <row r="1869" spans="1:20" x14ac:dyDescent="0.25">
      <c r="A1869" s="57">
        <f t="shared" si="533"/>
        <v>6372.4153468687391</v>
      </c>
      <c r="B1869" s="12">
        <f t="shared" si="550"/>
        <v>1014.2014018888148</v>
      </c>
      <c r="C1869" s="57" t="str">
        <f t="shared" si="534"/>
        <v>-51.390592719903-159.86732454838i</v>
      </c>
      <c r="D1869" s="57" t="str">
        <f t="shared" si="535"/>
        <v>3.89996040791652-31.3976998164882i</v>
      </c>
      <c r="E1869" s="57" t="str">
        <f t="shared" si="536"/>
        <v>160.421031522057-1.74345877848194i</v>
      </c>
      <c r="F1869" s="57" t="str">
        <f t="shared" si="537"/>
        <v>3.83981684760915-65.4608344421268i</v>
      </c>
      <c r="G1869" s="57" t="str">
        <f t="shared" si="538"/>
        <v>0.999994012190182-0.00244699284098211i</v>
      </c>
      <c r="H1869" s="57" t="str">
        <f t="shared" si="539"/>
        <v>167.145486907435+72.9204623832569i</v>
      </c>
      <c r="I1869" s="57" t="str">
        <f t="shared" si="540"/>
        <v>15.2766243669134-30.0764844601241i</v>
      </c>
      <c r="K1869" s="57" t="str">
        <f t="shared" si="541"/>
        <v>0.0603140996190248-0.0272053345969036i</v>
      </c>
      <c r="L1869" s="57" t="str">
        <f t="shared" si="542"/>
        <v>0.000125-0.494723734752687i</v>
      </c>
      <c r="M1869" s="57" t="str">
        <f t="shared" si="543"/>
        <v>0.0015-0.238489921981082i</v>
      </c>
      <c r="N1869" s="57">
        <f t="shared" si="544"/>
        <v>72.179595102230593</v>
      </c>
      <c r="O1869" s="57">
        <f t="shared" si="545"/>
        <v>44.502268459731837</v>
      </c>
      <c r="P1869" s="371">
        <f t="shared" si="546"/>
        <v>44.502268459731837</v>
      </c>
      <c r="Q1869" s="371">
        <f t="shared" si="547"/>
        <v>-107.82040489776941</v>
      </c>
      <c r="R1869" s="12">
        <f t="shared" si="548"/>
        <v>72.179595102230593</v>
      </c>
      <c r="S1869" s="57">
        <f t="shared" si="549"/>
        <v>1.0142014018888148</v>
      </c>
      <c r="T1869" s="12">
        <f t="shared" si="532"/>
        <v>44.502268459731837</v>
      </c>
    </row>
    <row r="1870" spans="1:20" x14ac:dyDescent="0.25">
      <c r="A1870" s="57">
        <f t="shared" si="533"/>
        <v>6396.6305251868407</v>
      </c>
      <c r="B1870" s="12">
        <f t="shared" si="550"/>
        <v>1018.0553672159923</v>
      </c>
      <c r="C1870" s="57" t="str">
        <f t="shared" si="534"/>
        <v>-51.3133883130272-159.106496363757i</v>
      </c>
      <c r="D1870" s="57" t="str">
        <f t="shared" si="535"/>
        <v>3.89996010644806-31.2789344821575i</v>
      </c>
      <c r="E1870" s="57" t="str">
        <f t="shared" si="536"/>
        <v>160.40882788554-1.74330437913313i</v>
      </c>
      <c r="F1870" s="57" t="str">
        <f t="shared" si="537"/>
        <v>3.83981667253725-65.213096221792i</v>
      </c>
      <c r="G1870" s="57" t="str">
        <f t="shared" si="538"/>
        <v>0.999993966596639-0.00245629130178614i</v>
      </c>
      <c r="H1870" s="57" t="str">
        <f t="shared" si="539"/>
        <v>167.161964008628+73.2004168218694i</v>
      </c>
      <c r="I1870" s="57" t="str">
        <f t="shared" si="540"/>
        <v>15.2773430271413-29.9596686125517i</v>
      </c>
      <c r="K1870" s="57" t="str">
        <f t="shared" si="541"/>
        <v>0.0602359711175481-0.0272729294940994i</v>
      </c>
      <c r="L1870" s="57" t="str">
        <f t="shared" si="542"/>
        <v>0.000125-0.49285090132764i</v>
      </c>
      <c r="M1870" s="57" t="str">
        <f t="shared" si="543"/>
        <v>0.0015-0.237587091035148i</v>
      </c>
      <c r="N1870" s="57">
        <f t="shared" si="544"/>
        <v>72.12498525475857</v>
      </c>
      <c r="O1870" s="57">
        <f t="shared" si="545"/>
        <v>44.463498178407228</v>
      </c>
      <c r="P1870" s="371">
        <f t="shared" si="546"/>
        <v>44.463498178407228</v>
      </c>
      <c r="Q1870" s="371">
        <f t="shared" si="547"/>
        <v>-107.87501474524143</v>
      </c>
      <c r="R1870" s="12">
        <f t="shared" si="548"/>
        <v>72.12498525475857</v>
      </c>
      <c r="S1870" s="57">
        <f t="shared" si="549"/>
        <v>1.0180553672159922</v>
      </c>
      <c r="T1870" s="12">
        <f t="shared" si="532"/>
        <v>44.463498178407228</v>
      </c>
    </row>
    <row r="1871" spans="1:20" x14ac:dyDescent="0.25">
      <c r="A1871" s="57">
        <f t="shared" si="533"/>
        <v>6420.9377211825513</v>
      </c>
      <c r="B1871" s="12">
        <f t="shared" si="550"/>
        <v>1021.9239776114131</v>
      </c>
      <c r="C1871" s="57" t="str">
        <f t="shared" si="534"/>
        <v>-51.2358280548937-158.348423862863i</v>
      </c>
      <c r="D1871" s="57" t="str">
        <f t="shared" si="535"/>
        <v>3.89995980268413-31.1606191057857i</v>
      </c>
      <c r="E1871" s="57" t="str">
        <f t="shared" si="536"/>
        <v>160.396572927974-1.74309251562311i</v>
      </c>
      <c r="F1871" s="57" t="str">
        <f t="shared" si="537"/>
        <v>3.83981649613228-64.9662961137334i</v>
      </c>
      <c r="G1871" s="57" t="str">
        <f t="shared" si="538"/>
        <v>0.99999392065593-0.00246562509545967i</v>
      </c>
      <c r="H1871" s="57" t="str">
        <f t="shared" si="539"/>
        <v>167.178568736115+73.4814679893231i</v>
      </c>
      <c r="I1871" s="57" t="str">
        <f t="shared" si="540"/>
        <v>15.278067222967-29.8432836748582i</v>
      </c>
      <c r="K1871" s="57" t="str">
        <f t="shared" si="541"/>
        <v>0.0601574545518146-0.0273404668461244i</v>
      </c>
      <c r="L1871" s="57" t="str">
        <f t="shared" si="542"/>
        <v>0.000125-0.490985157728272i</v>
      </c>
      <c r="M1871" s="57" t="str">
        <f t="shared" si="543"/>
        <v>0.0015-0.236687677859283i</v>
      </c>
      <c r="N1871" s="57">
        <f t="shared" si="544"/>
        <v>72.070293272174723</v>
      </c>
      <c r="O1871" s="57">
        <f t="shared" si="545"/>
        <v>44.424693179057584</v>
      </c>
      <c r="P1871" s="371">
        <f t="shared" si="546"/>
        <v>44.424693179057584</v>
      </c>
      <c r="Q1871" s="371">
        <f t="shared" si="547"/>
        <v>-107.92970672782528</v>
      </c>
      <c r="R1871" s="12">
        <f t="shared" si="548"/>
        <v>72.070293272174723</v>
      </c>
      <c r="S1871" s="57">
        <f t="shared" si="549"/>
        <v>1.0219239776114131</v>
      </c>
      <c r="T1871" s="12">
        <f t="shared" si="532"/>
        <v>44.424693179057584</v>
      </c>
    </row>
    <row r="1872" spans="1:20" x14ac:dyDescent="0.25">
      <c r="A1872" s="57">
        <f t="shared" si="533"/>
        <v>6445.3372845230451</v>
      </c>
      <c r="B1872" s="12">
        <f t="shared" si="550"/>
        <v>1025.8072887263365</v>
      </c>
      <c r="C1872" s="57" t="str">
        <f t="shared" si="534"/>
        <v>-51.1579117266618-157.593099366225i</v>
      </c>
      <c r="D1872" s="57" t="str">
        <f t="shared" si="535"/>
        <v>3.89995949660726-31.0427519853663i</v>
      </c>
      <c r="E1872" s="57" t="str">
        <f t="shared" si="536"/>
        <v>160.384266704898-1.74282262047727i</v>
      </c>
      <c r="F1872" s="57" t="str">
        <f t="shared" si="537"/>
        <v>3.83981631838411-64.7204305676485i</v>
      </c>
      <c r="G1872" s="57" t="str">
        <f t="shared" si="538"/>
        <v>0.999993874365413-0.00247499435625295i</v>
      </c>
      <c r="H1872" s="57" t="str">
        <f t="shared" si="539"/>
        <v>167.195302095121+73.7636204337754i</v>
      </c>
      <c r="I1872" s="57" t="str">
        <f t="shared" si="540"/>
        <v>15.2787969975182-29.7273279720215i</v>
      </c>
      <c r="K1872" s="57" t="str">
        <f t="shared" si="541"/>
        <v>0.0600785492991699-0.0274079442741965i</v>
      </c>
      <c r="L1872" s="57" t="str">
        <f t="shared" si="542"/>
        <v>0.000125-0.489126477115235i</v>
      </c>
      <c r="M1872" s="57" t="str">
        <f t="shared" si="543"/>
        <v>0.0015-0.235791669515126i</v>
      </c>
      <c r="N1872" s="57">
        <f t="shared" si="544"/>
        <v>72.015519887023345</v>
      </c>
      <c r="O1872" s="57">
        <f t="shared" si="545"/>
        <v>44.385853315302342</v>
      </c>
      <c r="P1872" s="371">
        <f t="shared" si="546"/>
        <v>44.385853315302342</v>
      </c>
      <c r="Q1872" s="371">
        <f t="shared" si="547"/>
        <v>-107.98448011297666</v>
      </c>
      <c r="R1872" s="12">
        <f t="shared" si="548"/>
        <v>72.015519887023345</v>
      </c>
      <c r="S1872" s="57">
        <f t="shared" si="549"/>
        <v>1.0258072887263365</v>
      </c>
      <c r="T1872" s="12">
        <f t="shared" si="532"/>
        <v>44.385853315302342</v>
      </c>
    </row>
    <row r="1873" spans="1:20" x14ac:dyDescent="0.25">
      <c r="A1873" s="57">
        <f t="shared" si="533"/>
        <v>6469.8295662042328</v>
      </c>
      <c r="B1873" s="12">
        <f t="shared" si="550"/>
        <v>1029.7053564234966</v>
      </c>
      <c r="C1873" s="57" t="str">
        <f t="shared" si="534"/>
        <v>-51.0796391280703-156.840515243214i</v>
      </c>
      <c r="D1873" s="57" t="str">
        <f t="shared" si="535"/>
        <v>3.89995918819984-30.925331425341i</v>
      </c>
      <c r="E1873" s="57" t="str">
        <f t="shared" si="536"/>
        <v>160.371909275899-1.74249412388514i</v>
      </c>
      <c r="F1873" s="57" t="str">
        <f t="shared" si="537"/>
        <v>3.8398161392825-64.475496046679i</v>
      </c>
      <c r="G1873" s="57" t="str">
        <f t="shared" si="538"/>
        <v>0.999993827722424-0.00248439921892619i</v>
      </c>
      <c r="H1873" s="57" t="str">
        <f t="shared" si="539"/>
        <v>167.212165099047+74.0468787251005i</v>
      </c>
      <c r="I1873" s="57" t="str">
        <f t="shared" si="540"/>
        <v>15.2795323942662-29.6117998351857i</v>
      </c>
      <c r="K1873" s="57" t="str">
        <f t="shared" si="541"/>
        <v>0.0599992547532563-0.0274753593850758i</v>
      </c>
      <c r="L1873" s="57" t="str">
        <f t="shared" si="542"/>
        <v>0.000125-0.487274832750783i</v>
      </c>
      <c r="M1873" s="57" t="str">
        <f t="shared" si="543"/>
        <v>0.0015-0.234899053113295i</v>
      </c>
      <c r="N1873" s="57">
        <f t="shared" si="544"/>
        <v>71.960665840908277</v>
      </c>
      <c r="O1873" s="57">
        <f t="shared" si="545"/>
        <v>44.346978440907002</v>
      </c>
      <c r="P1873" s="371">
        <f t="shared" si="546"/>
        <v>44.346978440907002</v>
      </c>
      <c r="Q1873" s="371">
        <f t="shared" si="547"/>
        <v>-108.03933415909172</v>
      </c>
      <c r="R1873" s="12">
        <f t="shared" si="548"/>
        <v>71.960665840908277</v>
      </c>
      <c r="S1873" s="57">
        <f t="shared" si="549"/>
        <v>1.0297053564234966</v>
      </c>
      <c r="T1873" s="12">
        <f t="shared" si="532"/>
        <v>44.346978440907002</v>
      </c>
    </row>
    <row r="1874" spans="1:20" x14ac:dyDescent="0.25">
      <c r="A1874" s="57">
        <f t="shared" si="533"/>
        <v>6494.414918555809</v>
      </c>
      <c r="B1874" s="12">
        <f t="shared" si="550"/>
        <v>1033.6182367779058</v>
      </c>
      <c r="C1874" s="57" t="str">
        <f t="shared" si="534"/>
        <v>-51.0010100776187-156.090663911751i</v>
      </c>
      <c r="D1874" s="57" t="str">
        <f t="shared" si="535"/>
        <v>3.8999588774441-30.8083557365755i</v>
      </c>
      <c r="E1874" s="57" t="str">
        <f t="shared" si="536"/>
        <v>160.35950070464-1.74210645372128i</v>
      </c>
      <c r="F1874" s="57" t="str">
        <f t="shared" si="537"/>
        <v>3.83981595881715-64.2314890273591i</v>
      </c>
      <c r="G1874" s="57" t="str">
        <f t="shared" si="538"/>
        <v>0.999993780724279-0.00249383981875153i</v>
      </c>
      <c r="H1874" s="57" t="str">
        <f t="shared" si="539"/>
        <v>167.229158769533+74.3312474550254i</v>
      </c>
      <c r="I1874" s="57" t="str">
        <f t="shared" si="540"/>
        <v>15.2802734570286-29.496697601636i</v>
      </c>
      <c r="K1874" s="57" t="str">
        <f t="shared" si="541"/>
        <v>0.0599195703242287-0.0275427097711529i</v>
      </c>
      <c r="L1874" s="57" t="str">
        <f t="shared" si="542"/>
        <v>0.000125-0.485430197998389i</v>
      </c>
      <c r="M1874" s="57" t="str">
        <f t="shared" si="543"/>
        <v>0.0015-0.234009815813205i</v>
      </c>
      <c r="N1874" s="57">
        <f t="shared" si="544"/>
        <v>71.905731884529146</v>
      </c>
      <c r="O1874" s="57">
        <f t="shared" si="545"/>
        <v>44.308068409793684</v>
      </c>
      <c r="P1874" s="371">
        <f t="shared" si="546"/>
        <v>44.308068409793684</v>
      </c>
      <c r="Q1874" s="371">
        <f t="shared" si="547"/>
        <v>-108.09426811547085</v>
      </c>
      <c r="R1874" s="12">
        <f t="shared" si="548"/>
        <v>71.905731884529146</v>
      </c>
      <c r="S1874" s="57">
        <f t="shared" si="549"/>
        <v>1.0336182367779059</v>
      </c>
      <c r="T1874" s="12">
        <f t="shared" si="532"/>
        <v>44.308068409793684</v>
      </c>
    </row>
    <row r="1875" spans="1:20" x14ac:dyDescent="0.25">
      <c r="A1875" s="57">
        <f t="shared" si="533"/>
        <v>6519.0936952463207</v>
      </c>
      <c r="B1875" s="12">
        <f t="shared" si="550"/>
        <v>1037.5459860776618</v>
      </c>
      <c r="C1875" s="57" t="str">
        <f t="shared" si="534"/>
        <v>-50.9220244127596-155.343537838025i</v>
      </c>
      <c r="D1875" s="57" t="str">
        <f t="shared" si="535"/>
        <v>3.89995856432218-30.6918232363349i</v>
      </c>
      <c r="E1875" s="57" t="str">
        <f t="shared" si="536"/>
        <v>160.347041058908-1.74165903557603i</v>
      </c>
      <c r="F1875" s="57" t="str">
        <f t="shared" si="537"/>
        <v>3.83981577697768-63.9884059995663i</v>
      </c>
      <c r="G1875" s="57" t="str">
        <f t="shared" si="538"/>
        <v>0.999993733368274-0.00250331629151499i</v>
      </c>
      <c r="H1875" s="57" t="str">
        <f t="shared" si="539"/>
        <v>167.246284136542+74.6167312372635i</v>
      </c>
      <c r="I1875" s="57" t="str">
        <f t="shared" si="540"/>
        <v>15.2810202299726-29.3820196147769i</v>
      </c>
      <c r="K1875" s="57" t="str">
        <f t="shared" si="541"/>
        <v>0.0598394954389711-0.0276099930105398i</v>
      </c>
      <c r="L1875" s="57" t="str">
        <f t="shared" si="542"/>
        <v>0.000125-0.483592546322364i</v>
      </c>
      <c r="M1875" s="57" t="str">
        <f t="shared" si="543"/>
        <v>0.0015-0.233123944822878i</v>
      </c>
      <c r="N1875" s="57">
        <f t="shared" si="544"/>
        <v>71.850718777715016</v>
      </c>
      <c r="O1875" s="57">
        <f t="shared" si="545"/>
        <v>44.269123076052743</v>
      </c>
      <c r="P1875" s="371">
        <f t="shared" si="546"/>
        <v>44.269123076052743</v>
      </c>
      <c r="Q1875" s="371">
        <f t="shared" si="547"/>
        <v>-108.14928122228498</v>
      </c>
      <c r="R1875" s="12">
        <f t="shared" si="548"/>
        <v>71.850718777715016</v>
      </c>
      <c r="S1875" s="57">
        <f t="shared" si="549"/>
        <v>1.0375459860776619</v>
      </c>
      <c r="T1875" s="12">
        <f t="shared" si="532"/>
        <v>44.269123076052743</v>
      </c>
    </row>
    <row r="1876" spans="1:20" x14ac:dyDescent="0.25">
      <c r="A1876" s="57">
        <f t="shared" si="533"/>
        <v>6543.8662512882574</v>
      </c>
      <c r="B1876" s="12">
        <f t="shared" si="550"/>
        <v>1041.4886608247571</v>
      </c>
      <c r="C1876" s="57" t="str">
        <f t="shared" si="534"/>
        <v>-50.8426819900891-154.599129536213i</v>
      </c>
      <c r="D1876" s="57" t="str">
        <f t="shared" si="535"/>
        <v>3.89995824881609-30.5757322482601i</v>
      </c>
      <c r="E1876" s="57" t="str">
        <f t="shared" si="536"/>
        <v>160.334530410651-1.74115129277537i</v>
      </c>
      <c r="F1876" s="57" t="str">
        <f t="shared" si="537"/>
        <v>3.83981559375361-63.7462434664691i</v>
      </c>
      <c r="G1876" s="57" t="str">
        <f t="shared" si="538"/>
        <v>0.999993685651684-0.00251282877351837i</v>
      </c>
      <c r="H1876" s="57" t="str">
        <f t="shared" si="539"/>
        <v>167.263542238415+74.9033347076532i</v>
      </c>
      <c r="I1876" s="57" t="str">
        <f t="shared" si="540"/>
        <v>15.2817727576168-29.2677642241052i</v>
      </c>
      <c r="K1876" s="57" t="str">
        <f t="shared" si="541"/>
        <v>0.0597590295413158-0.0276772066671681i</v>
      </c>
      <c r="L1876" s="57" t="str">
        <f t="shared" si="542"/>
        <v>0.000125-0.481761851287472i</v>
      </c>
      <c r="M1876" s="57" t="str">
        <f t="shared" si="543"/>
        <v>0.0015-0.232241427398763i</v>
      </c>
      <c r="N1876" s="57">
        <f t="shared" si="544"/>
        <v>71.795627289458039</v>
      </c>
      <c r="O1876" s="57">
        <f t="shared" si="545"/>
        <v>44.2301422939546</v>
      </c>
      <c r="P1876" s="371">
        <f t="shared" si="546"/>
        <v>44.2301422939546</v>
      </c>
      <c r="Q1876" s="371">
        <f t="shared" si="547"/>
        <v>-108.20437271054196</v>
      </c>
      <c r="R1876" s="12">
        <f t="shared" si="548"/>
        <v>71.795627289458039</v>
      </c>
      <c r="S1876" s="57">
        <f t="shared" si="549"/>
        <v>1.0414886608247571</v>
      </c>
      <c r="T1876" s="12">
        <f t="shared" si="532"/>
        <v>44.2301422939546</v>
      </c>
    </row>
    <row r="1877" spans="1:20" x14ac:dyDescent="0.25">
      <c r="A1877" s="57">
        <f t="shared" si="533"/>
        <v>6568.7329430431528</v>
      </c>
      <c r="B1877" s="12">
        <f t="shared" si="550"/>
        <v>1045.4463177358912</v>
      </c>
      <c r="C1877" s="57" t="str">
        <f t="shared" si="534"/>
        <v>-50.7629826855311-153.857431568174i</v>
      </c>
      <c r="D1877" s="57" t="str">
        <f t="shared" si="535"/>
        <v>3.89995793090764-30.460081102343i</v>
      </c>
      <c r="E1877" s="57" t="str">
        <f t="shared" si="536"/>
        <v>160.321968836014-1.74058264641375i</v>
      </c>
      <c r="F1877" s="57" t="str">
        <f t="shared" si="537"/>
        <v>3.83981540913442-63.5049979444785i</v>
      </c>
      <c r="G1877" s="57" t="str">
        <f t="shared" si="538"/>
        <v>0.999993637571764-0.00252237740158126i</v>
      </c>
      <c r="H1877" s="57" t="str">
        <f t="shared" si="539"/>
        <v>167.280934121958+75.1910625242967i</v>
      </c>
      <c r="I1877" s="57" t="str">
        <f t="shared" si="540"/>
        <v>15.2825310848359-29.153929785189i</v>
      </c>
      <c r="K1877" s="57" t="str">
        <f t="shared" si="541"/>
        <v>0.0596781720922579-0.0277443482908844i</v>
      </c>
      <c r="L1877" s="57" t="str">
        <f t="shared" si="542"/>
        <v>0.000125-0.479938086558548i</v>
      </c>
      <c r="M1877" s="57" t="str">
        <f t="shared" si="543"/>
        <v>0.0015-0.23136225084555i</v>
      </c>
      <c r="N1877" s="57">
        <f t="shared" si="544"/>
        <v>71.740458197946111</v>
      </c>
      <c r="O1877" s="57">
        <f t="shared" si="545"/>
        <v>44.191125917960548</v>
      </c>
      <c r="P1877" s="371">
        <f t="shared" si="546"/>
        <v>44.191125917960548</v>
      </c>
      <c r="Q1877" s="371">
        <f t="shared" si="547"/>
        <v>-108.25954180205389</v>
      </c>
      <c r="R1877" s="12">
        <f t="shared" si="548"/>
        <v>71.740458197946111</v>
      </c>
      <c r="S1877" s="57">
        <f t="shared" si="549"/>
        <v>1.0454463177358913</v>
      </c>
      <c r="T1877" s="12">
        <f t="shared" si="532"/>
        <v>44.191125917960548</v>
      </c>
    </row>
    <row r="1878" spans="1:20" x14ac:dyDescent="0.25">
      <c r="A1878" s="57">
        <f t="shared" si="533"/>
        <v>6593.6941282267171</v>
      </c>
      <c r="B1878" s="12">
        <f t="shared" si="550"/>
        <v>1049.4190137432877</v>
      </c>
      <c r="C1878" s="57" t="str">
        <f t="shared" si="534"/>
        <v>-50.6829263945229-153.118436543162i</v>
      </c>
      <c r="D1878" s="57" t="str">
        <f t="shared" si="535"/>
        <v>3.89995761057853-30.3448681349027i</v>
      </c>
      <c r="E1878" s="57" t="str">
        <f t="shared" si="536"/>
        <v>160.30935641538-1.73995251537655i</v>
      </c>
      <c r="F1878" s="57" t="str">
        <f t="shared" si="537"/>
        <v>3.83981522310947-63.2646659631963i</v>
      </c>
      <c r="G1878" s="57" t="str">
        <f t="shared" si="538"/>
        <v>0.999993589125746-0.00253196231304299i</v>
      </c>
      <c r="H1878" s="57" t="str">
        <f t="shared" si="539"/>
        <v>167.298460842509+75.479919367697i</v>
      </c>
      <c r="I1878" s="57" t="str">
        <f t="shared" si="540"/>
        <v>15.2832952568617-29.0405146596426i</v>
      </c>
      <c r="K1878" s="57" t="str">
        <f t="shared" si="541"/>
        <v>0.0595969225701741-0.0278114154175529i</v>
      </c>
      <c r="L1878" s="57" t="str">
        <f t="shared" si="542"/>
        <v>0.000125-0.478121225900129i</v>
      </c>
      <c r="M1878" s="57" t="str">
        <f t="shared" si="543"/>
        <v>0.0015-0.230486402515989i</v>
      </c>
      <c r="N1878" s="57">
        <f t="shared" si="544"/>
        <v>71.68521229059634</v>
      </c>
      <c r="O1878" s="57">
        <f t="shared" si="545"/>
        <v>44.152073802734648</v>
      </c>
      <c r="P1878" s="371">
        <f t="shared" si="546"/>
        <v>44.152073802734648</v>
      </c>
      <c r="Q1878" s="371">
        <f t="shared" si="547"/>
        <v>-108.31478770940366</v>
      </c>
      <c r="R1878" s="12">
        <f t="shared" si="548"/>
        <v>71.68521229059634</v>
      </c>
      <c r="S1878" s="57">
        <f t="shared" si="549"/>
        <v>1.0494190137432877</v>
      </c>
      <c r="T1878" s="12">
        <f t="shared" si="532"/>
        <v>44.152073802734648</v>
      </c>
    </row>
    <row r="1879" spans="1:20" x14ac:dyDescent="0.25">
      <c r="A1879" s="57">
        <f t="shared" si="533"/>
        <v>6618.7501659139798</v>
      </c>
      <c r="B1879" s="12">
        <f t="shared" si="550"/>
        <v>1053.4068059955123</v>
      </c>
      <c r="C1879" s="57" t="str">
        <f t="shared" si="534"/>
        <v>-50.6025130322072-152.382137117539i</v>
      </c>
      <c r="D1879" s="57" t="str">
        <f t="shared" si="535"/>
        <v>3.89995728781038-30.2300916885621i</v>
      </c>
      <c r="E1879" s="57" t="str">
        <f t="shared" si="536"/>
        <v>160.296693233412-1.73926031637008i</v>
      </c>
      <c r="F1879" s="57" t="str">
        <f t="shared" si="537"/>
        <v>3.83981503566806-63.0252440653664i</v>
      </c>
      <c r="G1879" s="57" t="str">
        <f t="shared" si="538"/>
        <v>0.999993540310844-0.0025415836457646i</v>
      </c>
      <c r="H1879" s="57" t="str">
        <f t="shared" si="539"/>
        <v>167.316123464008+75.7699099409007i</v>
      </c>
      <c r="I1879" s="57" t="str">
        <f t="shared" si="540"/>
        <v>15.2840653192874-28.9275172151023i</v>
      </c>
      <c r="K1879" s="57" t="str">
        <f t="shared" si="541"/>
        <v>0.0595152804710408-0.0278784055691612i</v>
      </c>
      <c r="L1879" s="57" t="str">
        <f t="shared" si="542"/>
        <v>0.000125-0.47631124317606i</v>
      </c>
      <c r="M1879" s="57" t="str">
        <f t="shared" si="543"/>
        <v>0.0015-0.229613869810708i</v>
      </c>
      <c r="N1879" s="57">
        <f t="shared" si="544"/>
        <v>71.629890364085966</v>
      </c>
      <c r="O1879" s="57">
        <f t="shared" si="545"/>
        <v>44.112985803156086</v>
      </c>
      <c r="P1879" s="371">
        <f t="shared" si="546"/>
        <v>44.112985803156086</v>
      </c>
      <c r="Q1879" s="371">
        <f t="shared" si="547"/>
        <v>-108.37010963591403</v>
      </c>
      <c r="R1879" s="12">
        <f t="shared" si="548"/>
        <v>71.629890364085966</v>
      </c>
      <c r="S1879" s="57">
        <f t="shared" si="549"/>
        <v>1.0534068059955124</v>
      </c>
      <c r="T1879" s="12">
        <f t="shared" si="532"/>
        <v>44.112985803156086</v>
      </c>
    </row>
    <row r="1880" spans="1:20" x14ac:dyDescent="0.25">
      <c r="A1880" s="57">
        <f t="shared" si="533"/>
        <v>6643.9014165444532</v>
      </c>
      <c r="B1880" s="12">
        <f t="shared" si="550"/>
        <v>1057.4097518582953</v>
      </c>
      <c r="C1880" s="57" t="str">
        <f t="shared" si="534"/>
        <v>-50.5217425336069-151.648525994457i</v>
      </c>
      <c r="D1880" s="57" t="str">
        <f t="shared" si="535"/>
        <v>3.89995696258455-30.1157501122231i</v>
      </c>
      <c r="E1880" s="57" t="str">
        <f t="shared" si="536"/>
        <v>160.283979379083-1.73850546394904i</v>
      </c>
      <c r="F1880" s="57" t="str">
        <f t="shared" si="537"/>
        <v>3.83981484679942-62.7867288068242i</v>
      </c>
      <c r="G1880" s="57" t="str">
        <f t="shared" si="538"/>
        <v>0.999993491124249-0.0025512415381308i</v>
      </c>
      <c r="H1880" s="57" t="str">
        <f t="shared" si="539"/>
        <v>167.33392305908+76.0610389696398i</v>
      </c>
      <c r="I1880" s="57" t="str">
        <f t="shared" si="540"/>
        <v>15.2848413180703-28.8149358252044i</v>
      </c>
      <c r="K1880" s="57" t="str">
        <f t="shared" si="541"/>
        <v>0.0594332453086486-0.0279453162539254i</v>
      </c>
      <c r="L1880" s="57" t="str">
        <f t="shared" si="542"/>
        <v>0.000125-0.474508112349132i</v>
      </c>
      <c r="M1880" s="57" t="str">
        <f t="shared" si="543"/>
        <v>0.0015-0.228744640178032i</v>
      </c>
      <c r="N1880" s="57">
        <f t="shared" si="544"/>
        <v>71.574493224384824</v>
      </c>
      <c r="O1880" s="57">
        <f t="shared" si="545"/>
        <v>44.073861774329842</v>
      </c>
      <c r="P1880" s="371">
        <f t="shared" si="546"/>
        <v>44.073861774329842</v>
      </c>
      <c r="Q1880" s="371">
        <f t="shared" si="547"/>
        <v>-108.42550677561518</v>
      </c>
      <c r="R1880" s="12">
        <f t="shared" si="548"/>
        <v>71.574493224384824</v>
      </c>
      <c r="S1880" s="57">
        <f t="shared" si="549"/>
        <v>1.0574097518582952</v>
      </c>
      <c r="T1880" s="12">
        <f t="shared" si="532"/>
        <v>44.073861774329842</v>
      </c>
    </row>
    <row r="1881" spans="1:20" x14ac:dyDescent="0.25">
      <c r="A1881" s="57">
        <f t="shared" si="533"/>
        <v>6669.1482419273216</v>
      </c>
      <c r="B1881" s="12">
        <f t="shared" si="550"/>
        <v>1061.4279089153567</v>
      </c>
      <c r="C1881" s="57" t="str">
        <f t="shared" si="534"/>
        <v>-50.4406148538205-150.917595923572i</v>
      </c>
      <c r="D1881" s="57" t="str">
        <f t="shared" si="535"/>
        <v>3.89995663488237-30.0018417610435i</v>
      </c>
      <c r="E1881" s="57" t="str">
        <f t="shared" si="536"/>
        <v>160.271214945723-1.73768737054798i</v>
      </c>
      <c r="F1881" s="57" t="str">
        <f t="shared" si="537"/>
        <v>3.83981465649266-62.5491167564475i</v>
      </c>
      <c r="G1881" s="57" t="str">
        <f t="shared" si="538"/>
        <v>0.99999344156313-0.002560936129052i</v>
      </c>
      <c r="H1881" s="57" t="str">
        <f t="shared" si="539"/>
        <v>167.351860709103+76.3533112024734i</v>
      </c>
      <c r="I1881" s="57" t="str">
        <f t="shared" si="540"/>
        <v>15.2856232995348-28.7027688695601i</v>
      </c>
      <c r="K1881" s="57" t="str">
        <f t="shared" si="541"/>
        <v>0.0593508166148226-0.0280121449664041i</v>
      </c>
      <c r="L1881" s="57" t="str">
        <f t="shared" si="542"/>
        <v>0.000125-0.472711807480705i</v>
      </c>
      <c r="M1881" s="57" t="str">
        <f t="shared" si="543"/>
        <v>0.0015-0.227878701113799i</v>
      </c>
      <c r="N1881" s="57">
        <f t="shared" si="544"/>
        <v>71.519021686783944</v>
      </c>
      <c r="O1881" s="57">
        <f t="shared" si="545"/>
        <v>44.03470157159969</v>
      </c>
      <c r="P1881" s="371">
        <f t="shared" si="546"/>
        <v>44.03470157159969</v>
      </c>
      <c r="Q1881" s="371">
        <f t="shared" si="547"/>
        <v>-108.48097831321606</v>
      </c>
      <c r="R1881" s="12">
        <f t="shared" si="548"/>
        <v>71.519021686783944</v>
      </c>
      <c r="S1881" s="57">
        <f t="shared" si="549"/>
        <v>1.0614279089153567</v>
      </c>
      <c r="T1881" s="12">
        <f t="shared" si="532"/>
        <v>44.03470157159969</v>
      </c>
    </row>
    <row r="1882" spans="1:20" x14ac:dyDescent="0.25">
      <c r="A1882" s="57">
        <f t="shared" si="533"/>
        <v>6694.4910052466457</v>
      </c>
      <c r="B1882" s="12">
        <f t="shared" si="550"/>
        <v>1065.4613349692352</v>
      </c>
      <c r="C1882" s="57" t="str">
        <f t="shared" si="534"/>
        <v>-50.359129968192-150.189339700734i</v>
      </c>
      <c r="D1882" s="57" t="str">
        <f t="shared" si="535"/>
        <v>3.89995630468499-29.8883649964134i</v>
      </c>
      <c r="E1882" s="57" t="str">
        <f t="shared" si="536"/>
        <v>160.258400031051-1.73680544650502i</v>
      </c>
      <c r="F1882" s="57" t="str">
        <f t="shared" si="537"/>
        <v>3.83981446473684-62.3124044961071i</v>
      </c>
      <c r="G1882" s="57" t="str">
        <f t="shared" si="538"/>
        <v>0.999993391624636-0.00257066755796629i</v>
      </c>
      <c r="H1882" s="57" t="str">
        <f t="shared" si="539"/>
        <v>167.369937504289+76.6467314109323i</v>
      </c>
      <c r="I1882" s="57" t="str">
        <f t="shared" si="540"/>
        <v>15.286411310375-28.5910147337336i</v>
      </c>
      <c r="K1882" s="57" t="str">
        <f t="shared" si="541"/>
        <v>0.0592679939396371-0.0280788891876097i</v>
      </c>
      <c r="L1882" s="57" t="str">
        <f t="shared" si="542"/>
        <v>0.000125-0.47092230273033i</v>
      </c>
      <c r="M1882" s="57" t="str">
        <f t="shared" si="543"/>
        <v>0.0015-0.227016040161187i</v>
      </c>
      <c r="N1882" s="57">
        <f t="shared" si="544"/>
        <v>71.46347657592932</v>
      </c>
      <c r="O1882" s="57">
        <f t="shared" si="545"/>
        <v>43.995505050559601</v>
      </c>
      <c r="P1882" s="371">
        <f t="shared" si="546"/>
        <v>43.995505050559601</v>
      </c>
      <c r="Q1882" s="371">
        <f t="shared" si="547"/>
        <v>-108.53652342407068</v>
      </c>
      <c r="R1882" s="12">
        <f t="shared" si="548"/>
        <v>71.46347657592932</v>
      </c>
      <c r="S1882" s="57">
        <f t="shared" si="549"/>
        <v>1.0654613349692352</v>
      </c>
      <c r="T1882" s="12">
        <f t="shared" si="532"/>
        <v>43.995505050559601</v>
      </c>
    </row>
    <row r="1883" spans="1:20" x14ac:dyDescent="0.25">
      <c r="A1883" s="57">
        <f t="shared" si="533"/>
        <v>6719.930071066583</v>
      </c>
      <c r="B1883" s="12">
        <f t="shared" si="550"/>
        <v>1069.5100880421182</v>
      </c>
      <c r="C1883" s="57" t="str">
        <f t="shared" si="534"/>
        <v>-50.2772878725056-149.463750167683i</v>
      </c>
      <c r="D1883" s="57" t="str">
        <f t="shared" si="535"/>
        <v>3.8999559719734-29.7753181859313i</v>
      </c>
      <c r="E1883" s="57" t="str">
        <f t="shared" si="536"/>
        <v>160.245534737219-1.73585910009921i</v>
      </c>
      <c r="F1883" s="57" t="str">
        <f t="shared" si="537"/>
        <v>3.83981427152092-62.0765886206179i</v>
      </c>
      <c r="G1883" s="57" t="str">
        <f t="shared" si="538"/>
        <v>0.999993341305893-0.00258043596484141i</v>
      </c>
      <c r="H1883" s="57" t="str">
        <f t="shared" si="539"/>
        <v>167.388154543755+76.9413043896656i</v>
      </c>
      <c r="I1883" s="57" t="str">
        <f t="shared" si="540"/>
        <v>15.2872053976588-28.4796718092172i</v>
      </c>
      <c r="K1883" s="57" t="str">
        <f t="shared" si="541"/>
        <v>0.0591847768516339-0.0281455463851281i</v>
      </c>
      <c r="L1883" s="57" t="str">
        <f t="shared" si="542"/>
        <v>0.000125-0.46913957235538i</v>
      </c>
      <c r="M1883" s="57" t="str">
        <f t="shared" si="543"/>
        <v>0.0015-0.226156644910527i</v>
      </c>
      <c r="N1883" s="57">
        <f t="shared" si="544"/>
        <v>71.407858725847277</v>
      </c>
      <c r="O1883" s="57">
        <f t="shared" si="545"/>
        <v>43.956272067066379</v>
      </c>
      <c r="P1883" s="371">
        <f t="shared" si="546"/>
        <v>43.956272067066379</v>
      </c>
      <c r="Q1883" s="371">
        <f t="shared" si="547"/>
        <v>-108.59214127415272</v>
      </c>
      <c r="R1883" s="12">
        <f t="shared" si="548"/>
        <v>71.407858725847277</v>
      </c>
      <c r="S1883" s="57">
        <f t="shared" si="549"/>
        <v>1.0695100880421182</v>
      </c>
      <c r="T1883" s="12">
        <f t="shared" si="532"/>
        <v>43.956272067066379</v>
      </c>
    </row>
    <row r="1884" spans="1:20" x14ac:dyDescent="0.25">
      <c r="A1884" s="57">
        <f t="shared" si="533"/>
        <v>6745.4658053366365</v>
      </c>
      <c r="B1884" s="12">
        <f t="shared" si="550"/>
        <v>1073.5742263766783</v>
      </c>
      <c r="C1884" s="57" t="str">
        <f t="shared" si="534"/>
        <v>-50.1950885831556-148.740820211736i</v>
      </c>
      <c r="D1884" s="57" t="str">
        <f t="shared" si="535"/>
        <v>3.89995563672844-29.6626997033804i</v>
      </c>
      <c r="E1884" s="57" t="str">
        <f t="shared" si="536"/>
        <v>160.232619170846-1.73484773757517i</v>
      </c>
      <c r="F1884" s="57" t="str">
        <f t="shared" si="537"/>
        <v>3.83981407683379-61.8416657376888i</v>
      </c>
      <c r="G1884" s="57" t="str">
        <f t="shared" si="538"/>
        <v>0.999993290604007-0.00259024149017679i</v>
      </c>
      <c r="H1884" s="57" t="str">
        <f t="shared" si="539"/>
        <v>167.406512935606+77.2370349565859i</v>
      </c>
      <c r="I1884" s="57" t="str">
        <f t="shared" si="540"/>
        <v>15.2880056088298-28.368738493409i</v>
      </c>
      <c r="K1884" s="57" t="str">
        <f t="shared" si="541"/>
        <v>0.0591011649380384-0.028212114013238i</v>
      </c>
      <c r="L1884" s="57" t="str">
        <f t="shared" si="542"/>
        <v>0.000125-0.46736359071068i</v>
      </c>
      <c r="M1884" s="57" t="str">
        <f t="shared" si="543"/>
        <v>0.0015-0.22530050299913i</v>
      </c>
      <c r="N1884" s="57">
        <f t="shared" si="544"/>
        <v>71.352168979976511</v>
      </c>
      <c r="O1884" s="57">
        <f t="shared" si="545"/>
        <v>43.91700247725143</v>
      </c>
      <c r="P1884" s="371">
        <f t="shared" si="546"/>
        <v>43.91700247725143</v>
      </c>
      <c r="Q1884" s="371">
        <f t="shared" si="547"/>
        <v>-108.64783102002349</v>
      </c>
      <c r="R1884" s="12">
        <f t="shared" si="548"/>
        <v>71.352168979976511</v>
      </c>
      <c r="S1884" s="57">
        <f t="shared" si="549"/>
        <v>1.0735742263766783</v>
      </c>
      <c r="T1884" s="12">
        <f t="shared" si="532"/>
        <v>43.91700247725143</v>
      </c>
    </row>
    <row r="1885" spans="1:20" x14ac:dyDescent="0.25">
      <c r="A1885" s="57">
        <f t="shared" si="533"/>
        <v>6771.0985753969153</v>
      </c>
      <c r="B1885" s="12">
        <f t="shared" si="550"/>
        <v>1077.6538084369097</v>
      </c>
      <c r="C1885" s="57" t="str">
        <f t="shared" si="534"/>
        <v>-50.1125321373316-148.020542765479i</v>
      </c>
      <c r="D1885" s="57" t="str">
        <f t="shared" si="535"/>
        <v>3.89995529893083-29.5505079287061i</v>
      </c>
      <c r="E1885" s="57" t="str">
        <f t="shared" si="536"/>
        <v>160.219653443054-1.73377076317785i</v>
      </c>
      <c r="F1885" s="57" t="str">
        <f t="shared" si="537"/>
        <v>3.83981388066427-61.6076324678755i</v>
      </c>
      <c r="G1885" s="57" t="str">
        <f t="shared" si="538"/>
        <v>0.999993239516059-0.0026000842750056i</v>
      </c>
      <c r="H1885" s="57" t="str">
        <f t="shared" si="539"/>
        <v>167.42501379701+77.5339279530185i</v>
      </c>
      <c r="I1885" s="57" t="str">
        <f t="shared" si="540"/>
        <v>15.2888119917117-28.2582131895901i</v>
      </c>
      <c r="K1885" s="57" t="str">
        <f t="shared" si="541"/>
        <v>0.0590171578049761-0.0282785895130352i</v>
      </c>
      <c r="L1885" s="57" t="str">
        <f t="shared" si="542"/>
        <v>0.000125-0.465594332248137i</v>
      </c>
      <c r="M1885" s="57" t="str">
        <f t="shared" si="543"/>
        <v>0.0015-0.224447602111108i</v>
      </c>
      <c r="N1885" s="57">
        <f t="shared" si="544"/>
        <v>71.296408191194686</v>
      </c>
      <c r="O1885" s="57">
        <f t="shared" si="545"/>
        <v>43.877696137533491</v>
      </c>
      <c r="P1885" s="371">
        <f t="shared" si="546"/>
        <v>43.877696137533491</v>
      </c>
      <c r="Q1885" s="371">
        <f t="shared" si="547"/>
        <v>-108.70359180880531</v>
      </c>
      <c r="R1885" s="12">
        <f t="shared" si="548"/>
        <v>71.296408191194686</v>
      </c>
      <c r="S1885" s="57">
        <f t="shared" si="549"/>
        <v>1.0776538084369096</v>
      </c>
      <c r="T1885" s="12">
        <f t="shared" si="532"/>
        <v>43.877696137533491</v>
      </c>
    </row>
    <row r="1886" spans="1:20" x14ac:dyDescent="0.25">
      <c r="A1886" s="57">
        <f t="shared" si="533"/>
        <v>6796.8287499834241</v>
      </c>
      <c r="B1886" s="12">
        <f t="shared" si="550"/>
        <v>1081.74889290897</v>
      </c>
      <c r="C1886" s="57" t="str">
        <f t="shared" si="534"/>
        <v>-50.0296185931933-147.302910806451i</v>
      </c>
      <c r="D1886" s="57" t="str">
        <f t="shared" si="535"/>
        <v>3.89995495856115-29.4387412479918i</v>
      </c>
      <c r="E1886" s="57" t="str">
        <f t="shared" si="536"/>
        <v>160.20663766951-1.73262757918253i</v>
      </c>
      <c r="F1886" s="57" t="str">
        <f t="shared" si="537"/>
        <v>3.83981368300103-61.3744854445307i</v>
      </c>
      <c r="G1886" s="57" t="str">
        <f t="shared" si="538"/>
        <v>0.99999318803911-0.0026099644608967i</v>
      </c>
      <c r="H1886" s="57" t="str">
        <f t="shared" si="539"/>
        <v>167.443658254278+77.8319882438502i</v>
      </c>
      <c r="I1886" s="57" t="str">
        <f t="shared" si="540"/>
        <v>15.2896245945104-28.1480943069006i</v>
      </c>
      <c r="K1886" s="57" t="str">
        <f t="shared" si="541"/>
        <v>0.0589327550776886-0.0283449703125595i</v>
      </c>
      <c r="L1886" s="57" t="str">
        <f t="shared" si="542"/>
        <v>0.000125-0.463831771516375i</v>
      </c>
      <c r="M1886" s="57" t="str">
        <f t="shared" si="543"/>
        <v>0.0015-0.223597929977195i</v>
      </c>
      <c r="N1886" s="57">
        <f t="shared" si="544"/>
        <v>71.24057722184692</v>
      </c>
      <c r="O1886" s="57">
        <f t="shared" si="545"/>
        <v>43.838352904630902</v>
      </c>
      <c r="P1886" s="371">
        <f t="shared" si="546"/>
        <v>43.838352904630902</v>
      </c>
      <c r="Q1886" s="371">
        <f t="shared" si="547"/>
        <v>-108.75942277815308</v>
      </c>
      <c r="R1886" s="12">
        <f t="shared" si="548"/>
        <v>71.24057722184692</v>
      </c>
      <c r="S1886" s="57">
        <f t="shared" si="549"/>
        <v>1.08174889290897</v>
      </c>
      <c r="T1886" s="12">
        <f t="shared" si="532"/>
        <v>43.838352904630902</v>
      </c>
    </row>
    <row r="1887" spans="1:20" x14ac:dyDescent="0.25">
      <c r="A1887" s="57">
        <f t="shared" si="533"/>
        <v>6822.656699233361</v>
      </c>
      <c r="B1887" s="12">
        <f t="shared" si="550"/>
        <v>1085.8595387020241</v>
      </c>
      <c r="C1887" s="57" t="str">
        <f t="shared" si="534"/>
        <v>-49.946348030051-146.587917356829i</v>
      </c>
      <c r="D1887" s="57" t="str">
        <f t="shared" si="535"/>
        <v>3.89995461559982-29.327398053436i</v>
      </c>
      <c r="E1887" s="57" t="str">
        <f t="shared" si="536"/>
        <v>160.193571970462-1.73141758592724i</v>
      </c>
      <c r="F1887" s="57" t="str">
        <f t="shared" si="537"/>
        <v>3.83981348383271-61.142221313756i</v>
      </c>
      <c r="G1887" s="57" t="str">
        <f t="shared" si="538"/>
        <v>0.999993136170199-0.00261988218995673i</v>
      </c>
      <c r="H1887" s="57" t="str">
        <f t="shared" si="539"/>
        <v>167.462447442942+78.1312207176804i</v>
      </c>
      <c r="I1887" s="57" t="str">
        <f t="shared" si="540"/>
        <v>15.2904434658178-28.0383802603169i</v>
      </c>
      <c r="K1887" s="57" t="str">
        <f t="shared" si="541"/>
        <v>0.0588479564007502-0.0284112538269265i</v>
      </c>
      <c r="L1887" s="57" t="str">
        <f t="shared" si="542"/>
        <v>0.000125-0.462075883160365i</v>
      </c>
      <c r="M1887" s="57" t="str">
        <f t="shared" si="543"/>
        <v>0.0015-0.222751474374571i</v>
      </c>
      <c r="N1887" s="57">
        <f t="shared" si="544"/>
        <v>71.184676943771677</v>
      </c>
      <c r="O1887" s="57">
        <f t="shared" si="545"/>
        <v>43.798972635574323</v>
      </c>
      <c r="P1887" s="371">
        <f t="shared" si="546"/>
        <v>43.798972635574323</v>
      </c>
      <c r="Q1887" s="371">
        <f t="shared" si="547"/>
        <v>-108.81532305622832</v>
      </c>
      <c r="R1887" s="12">
        <f t="shared" si="548"/>
        <v>71.184676943771677</v>
      </c>
      <c r="S1887" s="57">
        <f t="shared" si="549"/>
        <v>1.085859538702024</v>
      </c>
      <c r="T1887" s="12">
        <f t="shared" si="532"/>
        <v>43.798972635574323</v>
      </c>
    </row>
    <row r="1888" spans="1:20" x14ac:dyDescent="0.25">
      <c r="A1888" s="57">
        <f t="shared" si="533"/>
        <v>6848.5827946904474</v>
      </c>
      <c r="B1888" s="12">
        <f t="shared" si="550"/>
        <v>1089.9858049490917</v>
      </c>
      <c r="C1888" s="57" t="str">
        <f t="shared" si="534"/>
        <v>-49.8627205485365-145.875555483104i</v>
      </c>
      <c r="D1888" s="57" t="str">
        <f t="shared" si="535"/>
        <v>3.89995427002708-29.2164767433292i</v>
      </c>
      <c r="E1888" s="57" t="str">
        <f t="shared" si="536"/>
        <v>160.180456470775-1.73014018184778i</v>
      </c>
      <c r="F1888" s="57" t="str">
        <f t="shared" si="537"/>
        <v>3.83981328314787-60.9108367343539i</v>
      </c>
      <c r="G1888" s="57" t="str">
        <f t="shared" si="538"/>
        <v>0.99999308390634-0.00262983760483215i</v>
      </c>
      <c r="H1888" s="57" t="str">
        <f t="shared" si="539"/>
        <v>167.481382507839+78.4316302869712i</v>
      </c>
      <c r="I1888" s="57" t="str">
        <f t="shared" si="540"/>
        <v>15.2912686546148-27.9290694706295i</v>
      </c>
      <c r="K1888" s="57" t="str">
        <f t="shared" si="541"/>
        <v>0.0587627614382821-0.0284774374584589i</v>
      </c>
      <c r="L1888" s="57" t="str">
        <f t="shared" si="542"/>
        <v>0.000125-0.460326641921065i</v>
      </c>
      <c r="M1888" s="57" t="str">
        <f t="shared" si="543"/>
        <v>0.0015-0.22190822312669i</v>
      </c>
      <c r="N1888" s="57">
        <f t="shared" si="544"/>
        <v>71.128708238327974</v>
      </c>
      <c r="O1888" s="57">
        <f t="shared" si="545"/>
        <v>43.759555187719116</v>
      </c>
      <c r="P1888" s="371">
        <f t="shared" si="546"/>
        <v>43.759555187719116</v>
      </c>
      <c r="Q1888" s="371">
        <f t="shared" si="547"/>
        <v>-108.87129176167203</v>
      </c>
      <c r="R1888" s="12">
        <f t="shared" si="548"/>
        <v>71.128708238327974</v>
      </c>
      <c r="S1888" s="57">
        <f t="shared" si="549"/>
        <v>1.0899858049490918</v>
      </c>
      <c r="T1888" s="12">
        <f t="shared" si="532"/>
        <v>43.759555187719116</v>
      </c>
    </row>
    <row r="1889" spans="1:20" x14ac:dyDescent="0.25">
      <c r="A1889" s="57">
        <f t="shared" si="533"/>
        <v>6874.6074093102707</v>
      </c>
      <c r="B1889" s="12">
        <f t="shared" si="550"/>
        <v>1094.1277510078983</v>
      </c>
      <c r="C1889" s="57" t="str">
        <f t="shared" si="534"/>
        <v>-49.7787362707813-145.165818295765i</v>
      </c>
      <c r="D1889" s="57" t="str">
        <f t="shared" si="535"/>
        <v>3.89995392182305-29.1059757220311i</v>
      </c>
      <c r="E1889" s="57" t="str">
        <f t="shared" si="536"/>
        <v>160.167291299968-1.72879476350877i</v>
      </c>
      <c r="F1889" s="57" t="str">
        <f t="shared" si="537"/>
        <v>3.83981308093494-60.6803283777795i</v>
      </c>
      <c r="G1889" s="57" t="str">
        <f t="shared" si="538"/>
        <v>0.999993031244527-0.00263983084871126i</v>
      </c>
      <c r="H1889" s="57" t="str">
        <f t="shared" si="539"/>
        <v>167.500464603186+78.7332218882036i</v>
      </c>
      <c r="I1889" s="57" t="str">
        <f t="shared" si="540"/>
        <v>15.2921002102749-27.8201603644187i</v>
      </c>
      <c r="K1889" s="57" t="str">
        <f t="shared" si="541"/>
        <v>0.0586771698741682-0.0285435185968261i</v>
      </c>
      <c r="L1889" s="57" t="str">
        <f t="shared" si="542"/>
        <v>0.000125-0.458584022635051i</v>
      </c>
      <c r="M1889" s="57" t="str">
        <f t="shared" si="543"/>
        <v>0.0015-0.221068164103098i</v>
      </c>
      <c r="N1889" s="57">
        <f t="shared" si="544"/>
        <v>71.072671996420183</v>
      </c>
      <c r="O1889" s="57">
        <f t="shared" si="545"/>
        <v>43.720100418758435</v>
      </c>
      <c r="P1889" s="371">
        <f t="shared" si="546"/>
        <v>43.720100418758435</v>
      </c>
      <c r="Q1889" s="371">
        <f t="shared" si="547"/>
        <v>-108.92732800357982</v>
      </c>
      <c r="R1889" s="12">
        <f t="shared" si="548"/>
        <v>71.072671996420183</v>
      </c>
      <c r="S1889" s="57">
        <f t="shared" si="549"/>
        <v>1.0941277510078982</v>
      </c>
      <c r="T1889" s="12">
        <f t="shared" si="532"/>
        <v>43.720100418758435</v>
      </c>
    </row>
    <row r="1890" spans="1:20" x14ac:dyDescent="0.25">
      <c r="A1890" s="57">
        <f t="shared" si="533"/>
        <v>6900.7309174656502</v>
      </c>
      <c r="B1890" s="12">
        <f t="shared" si="550"/>
        <v>1098.2854364617283</v>
      </c>
      <c r="C1890" s="57" t="str">
        <f t="shared" si="534"/>
        <v>-49.6943953405852-144.45869894897i</v>
      </c>
      <c r="D1890" s="57" t="str">
        <f t="shared" si="535"/>
        <v>3.89995357096772-28.9958933999471i</v>
      </c>
      <c r="E1890" s="57" t="str">
        <f t="shared" si="536"/>
        <v>160.154076592252-1.72738072563818i</v>
      </c>
      <c r="F1890" s="57" t="str">
        <f t="shared" si="537"/>
        <v>3.83981287718229-60.4506929280924i</v>
      </c>
      <c r="G1890" s="57" t="str">
        <f t="shared" si="538"/>
        <v>0.999992978181729-0.00264986206532629i</v>
      </c>
      <c r="H1890" s="57" t="str">
        <f t="shared" si="539"/>
        <v>167.519694892668+79.0360004820287i</v>
      </c>
      <c r="I1890" s="57" t="str">
        <f t="shared" si="540"/>
        <v>15.2929381825667-27.7116513740334i</v>
      </c>
      <c r="K1890" s="57" t="str">
        <f t="shared" si="541"/>
        <v>0.0585911814122694-0.0286094946191832i</v>
      </c>
      <c r="L1890" s="57" t="str">
        <f t="shared" si="542"/>
        <v>0.000125-0.456848000234163i</v>
      </c>
      <c r="M1890" s="57" t="str">
        <f t="shared" si="543"/>
        <v>0.0015-0.220231285219264i</v>
      </c>
      <c r="N1890" s="57">
        <f t="shared" si="544"/>
        <v>71.016569118523691</v>
      </c>
      <c r="O1890" s="57">
        <f t="shared" si="545"/>
        <v>43.680608186735853</v>
      </c>
      <c r="P1890" s="371">
        <f t="shared" si="546"/>
        <v>43.680608186735853</v>
      </c>
      <c r="Q1890" s="371">
        <f t="shared" si="547"/>
        <v>-108.98343088147631</v>
      </c>
      <c r="R1890" s="12">
        <f t="shared" si="548"/>
        <v>71.016569118523691</v>
      </c>
      <c r="S1890" s="57">
        <f t="shared" si="549"/>
        <v>1.0982854364617283</v>
      </c>
      <c r="T1890" s="12">
        <f t="shared" si="532"/>
        <v>43.680608186735853</v>
      </c>
    </row>
    <row r="1891" spans="1:20" x14ac:dyDescent="0.25">
      <c r="A1891" s="57">
        <f t="shared" si="533"/>
        <v>6926.9536949520198</v>
      </c>
      <c r="B1891" s="12">
        <f t="shared" si="550"/>
        <v>1102.4589211202829</v>
      </c>
      <c r="C1891" s="57" t="str">
        <f t="shared" si="534"/>
        <v>-49.609697923591-143.754190640221i</v>
      </c>
      <c r="D1891" s="57" t="str">
        <f t="shared" si="535"/>
        <v>3.89995321744087-28.8862281935059i</v>
      </c>
      <c r="E1891" s="57" t="str">
        <f t="shared" si="536"/>
        <v>160.140812486567-1.72589746116389i</v>
      </c>
      <c r="F1891" s="57" t="str">
        <f t="shared" si="537"/>
        <v>3.83981267187821-60.2219270819097i</v>
      </c>
      <c r="G1891" s="57" t="str">
        <f t="shared" si="538"/>
        <v>0.999992924714893-0.00265993139895541i</v>
      </c>
      <c r="H1891" s="57" t="str">
        <f t="shared" si="539"/>
        <v>167.539074549519+79.3399710534272i</v>
      </c>
      <c r="I1891" s="57" t="str">
        <f t="shared" si="540"/>
        <v>15.2937826216584-27.6035409375677i</v>
      </c>
      <c r="K1891" s="57" t="str">
        <f t="shared" si="541"/>
        <v>0.0585047957766368-0.028675362890315i</v>
      </c>
      <c r="L1891" s="57" t="str">
        <f t="shared" si="542"/>
        <v>0.000125-0.45511854974513i</v>
      </c>
      <c r="M1891" s="57" t="str">
        <f t="shared" si="543"/>
        <v>0.0015-0.219397574436406i</v>
      </c>
      <c r="N1891" s="57">
        <f t="shared" si="544"/>
        <v>70.960400514707985</v>
      </c>
      <c r="O1891" s="57">
        <f t="shared" si="545"/>
        <v>43.641078350058429</v>
      </c>
      <c r="P1891" s="371">
        <f t="shared" si="546"/>
        <v>43.641078350058429</v>
      </c>
      <c r="Q1891" s="371">
        <f t="shared" si="547"/>
        <v>-109.03959948529202</v>
      </c>
      <c r="R1891" s="12">
        <f t="shared" si="548"/>
        <v>70.960400514707985</v>
      </c>
      <c r="S1891" s="57">
        <f t="shared" si="549"/>
        <v>1.1024589211202829</v>
      </c>
      <c r="T1891" s="12">
        <f t="shared" si="532"/>
        <v>43.641078350058429</v>
      </c>
    </row>
    <row r="1892" spans="1:20" x14ac:dyDescent="0.25">
      <c r="A1892" s="57">
        <f t="shared" si="533"/>
        <v>6953.2761189928378</v>
      </c>
      <c r="B1892" s="12">
        <f t="shared" si="550"/>
        <v>1106.6482650205401</v>
      </c>
      <c r="C1892" s="57" t="str">
        <f t="shared" si="534"/>
        <v>-49.5246442074503-143.052286610033i</v>
      </c>
      <c r="D1892" s="57" t="str">
        <f t="shared" si="535"/>
        <v>3.89995286122221-28.7769785251364i</v>
      </c>
      <c r="E1892" s="57" t="str">
        <f t="shared" si="536"/>
        <v>160.127499126615-1.72434436124633i</v>
      </c>
      <c r="F1892" s="57" t="str">
        <f t="shared" si="537"/>
        <v>3.83981246501086-59.9940275483577i</v>
      </c>
      <c r="G1892" s="57" t="str">
        <f t="shared" si="538"/>
        <v>0.999992870840943-0.00267003899442487i</v>
      </c>
      <c r="H1892" s="57" t="str">
        <f t="shared" si="539"/>
        <v>167.558604756602+79.6451386118632i</v>
      </c>
      <c r="I1892" s="57" t="str">
        <f t="shared" si="540"/>
        <v>15.2946335781199-27.495827498838i</v>
      </c>
      <c r="K1892" s="57" t="str">
        <f t="shared" si="541"/>
        <v>0.0584180127117264-0.0287411207627838i</v>
      </c>
      <c r="L1892" s="57" t="str">
        <f t="shared" si="542"/>
        <v>0.000125-0.453395646289231i</v>
      </c>
      <c r="M1892" s="57" t="str">
        <f t="shared" si="543"/>
        <v>0.0015-0.218567019761313i</v>
      </c>
      <c r="N1892" s="57">
        <f t="shared" si="544"/>
        <v>70.904167104661298</v>
      </c>
      <c r="O1892" s="57">
        <f t="shared" si="545"/>
        <v>43.60151076750968</v>
      </c>
      <c r="P1892" s="371">
        <f t="shared" si="546"/>
        <v>43.60151076750968</v>
      </c>
      <c r="Q1892" s="371">
        <f t="shared" si="547"/>
        <v>-109.0958328953387</v>
      </c>
      <c r="R1892" s="12">
        <f t="shared" si="548"/>
        <v>70.904167104661298</v>
      </c>
      <c r="S1892" s="57">
        <f t="shared" si="549"/>
        <v>1.10664826502054</v>
      </c>
      <c r="T1892" s="12">
        <f t="shared" si="532"/>
        <v>43.60151076750968</v>
      </c>
    </row>
    <row r="1893" spans="1:20" x14ac:dyDescent="0.25">
      <c r="A1893" s="57">
        <f t="shared" si="533"/>
        <v>6979.6985682450113</v>
      </c>
      <c r="B1893" s="12">
        <f t="shared" si="550"/>
        <v>1110.8535284276181</v>
      </c>
      <c r="C1893" s="57" t="str">
        <f t="shared" si="534"/>
        <v>-49.4392344019948-142.352980141599i</v>
      </c>
      <c r="D1893" s="57" t="str">
        <f t="shared" si="535"/>
        <v>3.89995250229117-28.6681428232452i</v>
      </c>
      <c r="E1893" s="57" t="str">
        <f t="shared" si="536"/>
        <v>160.114136660897-1.72272081531661i</v>
      </c>
      <c r="F1893" s="57" t="str">
        <f t="shared" si="537"/>
        <v>3.83981225656838-59.7669910490251i</v>
      </c>
      <c r="G1893" s="57" t="str">
        <f t="shared" si="538"/>
        <v>0.99999281655678-0.00268018499711103i</v>
      </c>
      <c r="H1893" s="57" t="str">
        <f t="shared" si="539"/>
        <v>167.578286706498+79.9515081914452i</v>
      </c>
      <c r="I1893" s="57" t="str">
        <f t="shared" si="540"/>
        <v>15.2954911029273-27.3885095073614i</v>
      </c>
      <c r="K1893" s="57" t="str">
        <f t="shared" si="541"/>
        <v>0.0583308319826107-0.0288067655770796i</v>
      </c>
      <c r="L1893" s="57" t="str">
        <f t="shared" si="542"/>
        <v>0.000125-0.451679265081919i</v>
      </c>
      <c r="M1893" s="57" t="str">
        <f t="shared" si="543"/>
        <v>0.0015-0.217739609246178i</v>
      </c>
      <c r="N1893" s="57">
        <f t="shared" si="544"/>
        <v>70.84786981771164</v>
      </c>
      <c r="O1893" s="57">
        <f t="shared" si="545"/>
        <v>43.561905298262637</v>
      </c>
      <c r="P1893" s="371">
        <f t="shared" si="546"/>
        <v>43.561905298262637</v>
      </c>
      <c r="Q1893" s="371">
        <f t="shared" si="547"/>
        <v>-109.15213018228836</v>
      </c>
      <c r="R1893" s="12">
        <f t="shared" si="548"/>
        <v>70.84786981771164</v>
      </c>
      <c r="S1893" s="57">
        <f t="shared" si="549"/>
        <v>1.1108535284276182</v>
      </c>
      <c r="T1893" s="12">
        <f t="shared" si="532"/>
        <v>43.561905298262637</v>
      </c>
    </row>
    <row r="1894" spans="1:20" x14ac:dyDescent="0.25">
      <c r="A1894" s="57">
        <f t="shared" si="533"/>
        <v>7006.2214228043422</v>
      </c>
      <c r="B1894" s="12">
        <f t="shared" si="550"/>
        <v>1115.0747718356431</v>
      </c>
      <c r="C1894" s="57" t="str">
        <f t="shared" si="534"/>
        <v>-49.3534687393993-141.656264560463i</v>
      </c>
      <c r="D1894" s="57" t="str">
        <f t="shared" si="535"/>
        <v>3.89995214062717-28.5597195221941i</v>
      </c>
      <c r="E1894" s="57" t="str">
        <f t="shared" si="536"/>
        <v>160.100725242755-1.7210262111108i</v>
      </c>
      <c r="F1894" s="57" t="str">
        <f t="shared" si="537"/>
        <v>3.83981204653873-59.5408143179154i</v>
      </c>
      <c r="G1894" s="57" t="str">
        <f t="shared" si="538"/>
        <v>0.999992761859278-0.0026903695529425i</v>
      </c>
      <c r="H1894" s="57" t="str">
        <f t="shared" si="539"/>
        <v>167.59812160159+80.2590848510856i</v>
      </c>
      <c r="I1894" s="57" t="str">
        <f t="shared" si="540"/>
        <v>15.2963552474654-27.2815854183325i</v>
      </c>
      <c r="K1894" s="57" t="str">
        <f t="shared" si="541"/>
        <v>0.0582432533751902-0.0288722946617733i</v>
      </c>
      <c r="L1894" s="57" t="str">
        <f t="shared" si="542"/>
        <v>0.000125-0.449969381432476i</v>
      </c>
      <c r="M1894" s="57" t="str">
        <f t="shared" si="543"/>
        <v>0.0015-0.216915330988422i</v>
      </c>
      <c r="N1894" s="57">
        <f t="shared" si="544"/>
        <v>70.791509592850801</v>
      </c>
      <c r="O1894" s="57">
        <f t="shared" si="545"/>
        <v>43.522261801893443</v>
      </c>
      <c r="P1894" s="371">
        <f t="shared" si="546"/>
        <v>43.522261801893443</v>
      </c>
      <c r="Q1894" s="371">
        <f t="shared" si="547"/>
        <v>-109.2084904071492</v>
      </c>
      <c r="R1894" s="12">
        <f t="shared" si="548"/>
        <v>70.791509592850801</v>
      </c>
      <c r="S1894" s="57">
        <f t="shared" si="549"/>
        <v>1.1150747718356431</v>
      </c>
      <c r="T1894" s="12">
        <f t="shared" si="532"/>
        <v>43.522261801893443</v>
      </c>
    </row>
    <row r="1895" spans="1:20" x14ac:dyDescent="0.25">
      <c r="A1895" s="57">
        <f t="shared" si="533"/>
        <v>7032.8450642109983</v>
      </c>
      <c r="B1895" s="12">
        <f t="shared" si="550"/>
        <v>1119.3120559686186</v>
      </c>
      <c r="C1895" s="57" t="str">
        <f t="shared" si="534"/>
        <v>-49.2673474743489-140.962133234172i</v>
      </c>
      <c r="D1895" s="57" t="str">
        <f t="shared" si="535"/>
        <v>3.89995177620934-28.4517070622772i</v>
      </c>
      <c r="E1895" s="57" t="str">
        <f t="shared" si="536"/>
        <v>160.087265030397-1.71925993470871i</v>
      </c>
      <c r="F1895" s="57" t="str">
        <f t="shared" si="537"/>
        <v>3.83981183490985-59.3154941014003i</v>
      </c>
      <c r="G1895" s="57" t="str">
        <f t="shared" si="538"/>
        <v>0.999992706745292-0.00270059280840216i</v>
      </c>
      <c r="H1895" s="57" t="str">
        <f t="shared" si="539"/>
        <v>167.618110654147+80.5678736746617i</v>
      </c>
      <c r="I1895" s="57" t="str">
        <f t="shared" si="540"/>
        <v>15.2972260635317-27.1750536926014i</v>
      </c>
      <c r="K1895" s="57" t="str">
        <f t="shared" si="541"/>
        <v>0.0581552766964064-0.0289377053336757i</v>
      </c>
      <c r="L1895" s="57" t="str">
        <f t="shared" si="542"/>
        <v>0.000125-0.44826597074365i</v>
      </c>
      <c r="M1895" s="57" t="str">
        <f t="shared" si="543"/>
        <v>0.0015-0.216094173130526i</v>
      </c>
      <c r="N1895" s="57">
        <f t="shared" si="544"/>
        <v>70.73508737875332</v>
      </c>
      <c r="O1895" s="57">
        <f t="shared" si="545"/>
        <v>43.482580138394169</v>
      </c>
      <c r="P1895" s="371">
        <f t="shared" si="546"/>
        <v>43.482580138394169</v>
      </c>
      <c r="Q1895" s="371">
        <f t="shared" si="547"/>
        <v>-109.26491262124668</v>
      </c>
      <c r="R1895" s="12">
        <f t="shared" si="548"/>
        <v>70.73508737875332</v>
      </c>
      <c r="S1895" s="57">
        <f t="shared" si="549"/>
        <v>1.1193120559686185</v>
      </c>
      <c r="T1895" s="12">
        <f t="shared" si="532"/>
        <v>43.482580138394169</v>
      </c>
    </row>
    <row r="1896" spans="1:20" x14ac:dyDescent="0.25">
      <c r="A1896" s="57">
        <f t="shared" si="533"/>
        <v>7059.5698754550012</v>
      </c>
      <c r="B1896" s="12">
        <f t="shared" si="550"/>
        <v>1123.5654417812993</v>
      </c>
      <c r="C1896" s="57" t="str">
        <f t="shared" si="534"/>
        <v>-49.1808708841991-140.270579571946i</v>
      </c>
      <c r="D1896" s="57" t="str">
        <f t="shared" si="535"/>
        <v>3.89995140901676-28.3441038896988i</v>
      </c>
      <c r="E1896" s="57" t="str">
        <f t="shared" si="536"/>
        <v>160.07375618694-1.71742137057037i</v>
      </c>
      <c r="F1896" s="57" t="str">
        <f t="shared" si="537"/>
        <v>3.83981162166956-59.0910271581728i</v>
      </c>
      <c r="G1896" s="57" t="str">
        <f t="shared" si="538"/>
        <v>0.999992651211649-0.00271085491052933i</v>
      </c>
      <c r="H1896" s="57" t="str">
        <f t="shared" si="539"/>
        <v>167.638255086412+80.8778797711787i</v>
      </c>
      <c r="I1896" s="57" t="str">
        <f t="shared" si="540"/>
        <v>15.2981036033397-27.0689127966513i</v>
      </c>
      <c r="K1896" s="57" t="str">
        <f t="shared" si="541"/>
        <v>0.0580669017744504-0.0290029948979968i</v>
      </c>
      <c r="L1896" s="57" t="str">
        <f t="shared" si="542"/>
        <v>0.000125-0.446569008511307i</v>
      </c>
      <c r="M1896" s="57" t="str">
        <f t="shared" si="543"/>
        <v>0.0015-0.215276123859858i</v>
      </c>
      <c r="N1896" s="57">
        <f t="shared" si="544"/>
        <v>70.678604133798942</v>
      </c>
      <c r="O1896" s="57">
        <f t="shared" si="545"/>
        <v>43.442860168186819</v>
      </c>
      <c r="P1896" s="371">
        <f t="shared" si="546"/>
        <v>43.442860168186819</v>
      </c>
      <c r="Q1896" s="371">
        <f t="shared" si="547"/>
        <v>-109.32139586620106</v>
      </c>
      <c r="R1896" s="12">
        <f t="shared" si="548"/>
        <v>70.678604133798942</v>
      </c>
      <c r="S1896" s="57">
        <f t="shared" si="549"/>
        <v>1.1235654417812992</v>
      </c>
      <c r="T1896" s="12">
        <f t="shared" si="532"/>
        <v>43.442860168186819</v>
      </c>
    </row>
    <row r="1897" spans="1:20" x14ac:dyDescent="0.25">
      <c r="A1897" s="57">
        <f t="shared" si="533"/>
        <v>7086.3962409817304</v>
      </c>
      <c r="B1897" s="12">
        <f t="shared" si="550"/>
        <v>1127.8349904600684</v>
      </c>
      <c r="C1897" s="57" t="str">
        <f t="shared" si="534"/>
        <v>-49.0940392691374-139.581597024325i</v>
      </c>
      <c r="D1897" s="57" t="str">
        <f t="shared" si="535"/>
        <v>3.89995103902829-28.2369084565509i</v>
      </c>
      <c r="E1897" s="57" t="str">
        <f t="shared" si="536"/>
        <v>160.060198880441-1.71550990157455i</v>
      </c>
      <c r="F1897" s="57" t="str">
        <f t="shared" si="537"/>
        <v>3.83981140680558-58.8674102592005i</v>
      </c>
      <c r="G1897" s="57" t="str">
        <f t="shared" si="538"/>
        <v>0.999992595255156-0.00272115600692186i</v>
      </c>
      <c r="H1897" s="57" t="str">
        <f t="shared" si="539"/>
        <v>167.658556130692+81.1891082749342i</v>
      </c>
      <c r="I1897" s="57" t="str">
        <f t="shared" si="540"/>
        <v>15.2989879195223-26.963161202577i</v>
      </c>
      <c r="K1897" s="57" t="str">
        <f t="shared" si="541"/>
        <v>0.0579781284589734-0.0290681606485104i</v>
      </c>
      <c r="L1897" s="57" t="str">
        <f t="shared" si="542"/>
        <v>0.000125-0.444878470324077i</v>
      </c>
      <c r="M1897" s="57" t="str">
        <f t="shared" si="543"/>
        <v>0.0015-0.214461171408506i</v>
      </c>
      <c r="N1897" s="57">
        <f t="shared" si="544"/>
        <v>70.622060826090717</v>
      </c>
      <c r="O1897" s="57">
        <f t="shared" si="545"/>
        <v>43.403101752136166</v>
      </c>
      <c r="P1897" s="371">
        <f t="shared" si="546"/>
        <v>43.403101752136166</v>
      </c>
      <c r="Q1897" s="371">
        <f t="shared" si="547"/>
        <v>-109.37793917390928</v>
      </c>
      <c r="R1897" s="12">
        <f t="shared" si="548"/>
        <v>70.622060826090717</v>
      </c>
      <c r="S1897" s="57">
        <f t="shared" si="549"/>
        <v>1.1278349904600684</v>
      </c>
      <c r="T1897" s="12">
        <f t="shared" si="532"/>
        <v>43.403101752136166</v>
      </c>
    </row>
    <row r="1898" spans="1:20" x14ac:dyDescent="0.25">
      <c r="A1898" s="57">
        <f t="shared" si="533"/>
        <v>7113.3245466974613</v>
      </c>
      <c r="B1898" s="12">
        <f t="shared" si="550"/>
        <v>1132.1207634238167</v>
      </c>
      <c r="C1898" s="57" t="str">
        <f t="shared" si="534"/>
        <v>-49.0068529523455-138.895179082836i</v>
      </c>
      <c r="D1898" s="57" t="str">
        <f t="shared" si="535"/>
        <v>3.89995066622261-28.130119220791i</v>
      </c>
      <c r="E1898" s="57" t="str">
        <f t="shared" si="536"/>
        <v>160.046593283936-1.71352490905746i</v>
      </c>
      <c r="F1898" s="57" t="str">
        <f t="shared" si="537"/>
        <v>3.83981119030556-58.6446401876791i</v>
      </c>
      <c r="G1898" s="57" t="str">
        <f t="shared" si="538"/>
        <v>0.999992538872591-0.00273149624573826i</v>
      </c>
      <c r="H1898" s="57" t="str">
        <f t="shared" si="539"/>
        <v>167.679015029438+81.5015643456847i</v>
      </c>
      <c r="I1898" s="57" t="str">
        <f t="shared" si="540"/>
        <v>15.2998790651356-26.8577973880608i</v>
      </c>
      <c r="K1898" s="57" t="str">
        <f t="shared" si="541"/>
        <v>0.0578889566212954-0.0291331998677229i</v>
      </c>
      <c r="L1898" s="57" t="str">
        <f t="shared" si="542"/>
        <v>0.000125-0.443194331862998i</v>
      </c>
      <c r="M1898" s="57" t="str">
        <f t="shared" si="543"/>
        <v>0.0015-0.213649304053104i</v>
      </c>
      <c r="N1898" s="57">
        <f t="shared" si="544"/>
        <v>70.565458433474177</v>
      </c>
      <c r="O1898" s="57">
        <f t="shared" si="545"/>
        <v>43.363304751564257</v>
      </c>
      <c r="P1898" s="371">
        <f t="shared" si="546"/>
        <v>43.363304751564257</v>
      </c>
      <c r="Q1898" s="371">
        <f t="shared" si="547"/>
        <v>-109.43454156652582</v>
      </c>
      <c r="R1898" s="12">
        <f t="shared" si="548"/>
        <v>70.565458433474177</v>
      </c>
      <c r="S1898" s="57">
        <f t="shared" si="549"/>
        <v>1.1321207634238166</v>
      </c>
      <c r="T1898" s="12">
        <f t="shared" si="532"/>
        <v>43.363304751564257</v>
      </c>
    </row>
    <row r="1899" spans="1:20" x14ac:dyDescent="0.25">
      <c r="A1899" s="57">
        <f t="shared" si="533"/>
        <v>7140.3551799749112</v>
      </c>
      <c r="B1899" s="12">
        <f t="shared" si="550"/>
        <v>1136.4228223248272</v>
      </c>
      <c r="C1899" s="57" t="str">
        <f t="shared" si="534"/>
        <v>-48.9193122801501-138.211319279632i</v>
      </c>
      <c r="D1899" s="57" t="str">
        <f t="shared" si="535"/>
        <v>3.89995029057831-28.0237346462199i</v>
      </c>
      <c r="E1899" s="57" t="str">
        <f t="shared" si="536"/>
        <v>160.032939575469-1.71146577285235i</v>
      </c>
      <c r="F1899" s="57" t="str">
        <f t="shared" si="537"/>
        <v>3.83981097215704-58.4227137389862i</v>
      </c>
      <c r="G1899" s="57" t="str">
        <f t="shared" si="538"/>
        <v>0.999992482060711-0.00274187577569978i</v>
      </c>
      <c r="H1899" s="57" t="str">
        <f t="shared" si="539"/>
        <v>167.69963303535+81.815253168811i</v>
      </c>
      <c r="I1899" s="57" t="str">
        <f t="shared" si="540"/>
        <v>15.3007770936622-26.7528198363536i</v>
      </c>
      <c r="K1899" s="57" t="str">
        <f t="shared" si="541"/>
        <v>0.0577993861546119-0.029198109827042i</v>
      </c>
      <c r="L1899" s="57" t="str">
        <f t="shared" si="542"/>
        <v>0.000125-0.441516568901173i</v>
      </c>
      <c r="M1899" s="57" t="str">
        <f t="shared" si="543"/>
        <v>0.0015-0.212840510114669i</v>
      </c>
      <c r="N1899" s="57">
        <f t="shared" si="544"/>
        <v>70.508797943555848</v>
      </c>
      <c r="O1899" s="57">
        <f t="shared" si="545"/>
        <v>43.323469028263148</v>
      </c>
      <c r="P1899" s="371">
        <f t="shared" si="546"/>
        <v>43.323469028263148</v>
      </c>
      <c r="Q1899" s="371">
        <f t="shared" si="547"/>
        <v>-109.49120205644415</v>
      </c>
      <c r="R1899" s="12">
        <f t="shared" si="548"/>
        <v>70.508797943555848</v>
      </c>
      <c r="S1899" s="57">
        <f t="shared" si="549"/>
        <v>1.1364228223248272</v>
      </c>
      <c r="T1899" s="12">
        <f t="shared" si="532"/>
        <v>43.323469028263148</v>
      </c>
    </row>
    <row r="1900" spans="1:20" x14ac:dyDescent="0.25">
      <c r="A1900" s="57">
        <f t="shared" si="533"/>
        <v>7167.4885296588163</v>
      </c>
      <c r="B1900" s="12">
        <f t="shared" si="550"/>
        <v>1140.7412290496616</v>
      </c>
      <c r="C1900" s="57" t="str">
        <f t="shared" si="534"/>
        <v>-48.8314176221808-137.530011187148i</v>
      </c>
      <c r="D1900" s="57" t="str">
        <f t="shared" si="535"/>
        <v>3.89994991207375-27.9177532024594i</v>
      </c>
      <c r="E1900" s="57" t="str">
        <f t="shared" si="536"/>
        <v>160.019237938126-1.70933187132811i</v>
      </c>
      <c r="F1900" s="57" t="str">
        <f t="shared" si="537"/>
        <v>3.83981075234748-58.2016277206352i</v>
      </c>
      <c r="G1900" s="57" t="str">
        <f t="shared" si="538"/>
        <v>0.999992424816247-0.00275229474609261i</v>
      </c>
      <c r="H1900" s="57" t="str">
        <f t="shared" si="539"/>
        <v>167.72041141145+82.1301799554897i</v>
      </c>
      <c r="I1900" s="57" t="str">
        <f t="shared" si="540"/>
        <v>15.3016820590151-26.6482270362502i</v>
      </c>
      <c r="K1900" s="57" t="str">
        <f t="shared" si="541"/>
        <v>0.0577094169742015-0.0292628877869535i</v>
      </c>
      <c r="L1900" s="57" t="str">
        <f t="shared" si="542"/>
        <v>0.000125-0.439845157303419i</v>
      </c>
      <c r="M1900" s="57" t="str">
        <f t="shared" si="543"/>
        <v>0.0015-0.212034777958426i</v>
      </c>
      <c r="N1900" s="57">
        <f t="shared" si="544"/>
        <v>70.452080353720206</v>
      </c>
      <c r="O1900" s="57">
        <f t="shared" si="545"/>
        <v>43.283594444509141</v>
      </c>
      <c r="P1900" s="371">
        <f t="shared" si="546"/>
        <v>43.283594444509141</v>
      </c>
      <c r="Q1900" s="371">
        <f t="shared" si="547"/>
        <v>-109.54791964627979</v>
      </c>
      <c r="R1900" s="12">
        <f t="shared" si="548"/>
        <v>70.452080353720206</v>
      </c>
      <c r="S1900" s="57">
        <f t="shared" si="549"/>
        <v>1.1407412290496615</v>
      </c>
      <c r="T1900" s="12">
        <f t="shared" ref="T1900:T1963" si="551">P1900</f>
        <v>43.283594444509141</v>
      </c>
    </row>
    <row r="1901" spans="1:20" x14ac:dyDescent="0.25">
      <c r="A1901" s="57">
        <f t="shared" ref="A1901:A1964" si="552">2*PI()*B1901</f>
        <v>7194.724986071521</v>
      </c>
      <c r="B1901" s="12">
        <f t="shared" si="550"/>
        <v>1145.0760457200504</v>
      </c>
      <c r="C1901" s="57" t="str">
        <f t="shared" ref="C1901:C1964" si="553">IMPRODUCT(D1901,E1901,$C$40,,K1901,$C$41)</f>
        <v>-48.7431693715269-136.851248417755i</v>
      </c>
      <c r="D1901" s="57" t="str">
        <f t="shared" ref="D1901:D1964" si="554">IMDIV(IMPRODUCT($C$37,$C$38,COMPLEX(1,A1901/$C$38)),IMSUM(-1*A1901*A1901/$C$39,COMPLEX(0,1*A1901)))</f>
        <v>3.89994953068718-27.8121733649308i</v>
      </c>
      <c r="E1901" s="57" t="str">
        <f t="shared" ref="E1901:E1964" si="555">IMDIV(IMPRODUCT(IMSUM(F1901,G1901),$C$29,H1901),IMSUM(1,I1901))</f>
        <v>160.005488560076-1.70712258143161i</v>
      </c>
      <c r="F1901" s="57" t="str">
        <f t="shared" ref="F1901:F1964" si="556">IMDIV(IMPRODUCT($C$14,$C$15,COMPLEX(1,A1901/$C$15)),IMSUM(-1*A1901*A1901/$C$16,COMPLEX(0,A1901)))</f>
        <v>3.8398105308642-57.9813789522295i</v>
      </c>
      <c r="G1901" s="57" t="str">
        <f t="shared" ref="G1901:G1964" si="557">IMDIV(1,COMPLEX(1,A1901*$C$9*$C$10))</f>
        <v>0.999992367135905-0.00276275330676998i</v>
      </c>
      <c r="H1901" s="57" t="str">
        <f t="shared" ref="H1901:H1964" si="558">IMDIV($C$3,IMSUM(K1901,COMPLEX(0,$C$28*A1901)))</f>
        <v>167.741351431182+82.44634994286i</v>
      </c>
      <c r="I1901" s="57" t="str">
        <f t="shared" ref="I1901:I1964" si="559">IMPRODUCT(F1901,$C$29,H1901,$C$31)</f>
        <v>15.3025940155409-26.5440174820683i</v>
      </c>
      <c r="K1901" s="57" t="str">
        <f t="shared" ref="K1901:K1964" si="560">IF($C$26&lt;=0,IMDIV(1,IMSUM(IMDIV(1,L1901),1/$C$18)),IMDIV(1,IMSUM(IMDIV(1,L1901),1/$C$18,IMDIV(1,M1901))))</f>
        <v>0.0576190490176318-0.0293275309971986i</v>
      </c>
      <c r="L1901" s="57" t="str">
        <f t="shared" ref="L1901:L1964" si="561">IMSUM($C$21/$C$22,IMDIV(1,COMPLEX(0,$C$20*$C$22*A1901)))</f>
        <v>0.000125-0.43818007302592i</v>
      </c>
      <c r="M1901" s="57" t="str">
        <f t="shared" ref="M1901:M1964" si="562">IMSUM($C$25/$C$26,IMDIV(1,COMPLEX(0,$C$24*$C$26*A1901)))</f>
        <v>0.0015-0.211232095993651i</v>
      </c>
      <c r="N1901" s="57">
        <f t="shared" ref="N1901:N1964" si="563">ABS(R1901)</f>
        <v>70.395306671145619</v>
      </c>
      <c r="O1901" s="57">
        <f t="shared" ref="O1901:O1964" si="564">ABS(P1901)</f>
        <v>43.243680863077152</v>
      </c>
      <c r="P1901" s="371">
        <f t="shared" ref="P1901:P1964" si="565">20*LOG10(IMABS(C1901))</f>
        <v>43.243680863077152</v>
      </c>
      <c r="Q1901" s="371">
        <f t="shared" ref="Q1901:Q1964" si="566">IMARGUMENT(C1901)*180/PI()</f>
        <v>-109.60469332885438</v>
      </c>
      <c r="R1901" s="12">
        <f t="shared" ref="R1901:R1964" si="567">IF(Q1901&lt;0,Q1901+180,Q1901-180)</f>
        <v>70.395306671145619</v>
      </c>
      <c r="S1901" s="57">
        <f t="shared" ref="S1901:S1964" si="568">B1901/1000</f>
        <v>1.1450760457200504</v>
      </c>
      <c r="T1901" s="12">
        <f t="shared" si="551"/>
        <v>43.243680863077152</v>
      </c>
    </row>
    <row r="1902" spans="1:20" x14ac:dyDescent="0.25">
      <c r="A1902" s="57">
        <f t="shared" si="552"/>
        <v>7222.0649410185924</v>
      </c>
      <c r="B1902" s="12">
        <f t="shared" ref="B1902:B1965" si="569">B1901*(1+B$42)</f>
        <v>1149.4273346937866</v>
      </c>
      <c r="C1902" s="57" t="str">
        <f t="shared" si="553"/>
        <v>-48.6545679448794-136.17502462339i</v>
      </c>
      <c r="D1902" s="57" t="str">
        <f t="shared" si="554"/>
        <v>3.89994914639665-27.7069936148324i</v>
      </c>
      <c r="E1902" s="57" t="str">
        <f t="shared" si="555"/>
        <v>159.991691634596-1.70483727872569i</v>
      </c>
      <c r="F1902" s="57" t="str">
        <f t="shared" si="556"/>
        <v>3.83981030769448-57.7619642654165i</v>
      </c>
      <c r="G1902" s="57" t="str">
        <f t="shared" si="557"/>
        <v>0.999992309016367-0.00277325160815437i</v>
      </c>
      <c r="H1902" s="57" t="str">
        <f t="shared" si="558"/>
        <v>167.762454378508+82.7637683941993i</v>
      </c>
      <c r="I1902" s="57" t="str">
        <f t="shared" si="559"/>
        <v>15.3035130180238-26.4401896736281i</v>
      </c>
      <c r="K1902" s="57" t="str">
        <f t="shared" si="560"/>
        <v>0.0575282822449619-0.0293920366969543i</v>
      </c>
      <c r="L1902" s="57" t="str">
        <f t="shared" si="561"/>
        <v>0.000125-0.43652129211588i</v>
      </c>
      <c r="M1902" s="57" t="str">
        <f t="shared" si="562"/>
        <v>0.0015-0.210432452673491i</v>
      </c>
      <c r="N1902" s="57">
        <f t="shared" si="563"/>
        <v>70.338477912820963</v>
      </c>
      <c r="O1902" s="57">
        <f t="shared" si="564"/>
        <v>43.203728147253663</v>
      </c>
      <c r="P1902" s="371">
        <f t="shared" si="565"/>
        <v>43.203728147253663</v>
      </c>
      <c r="Q1902" s="371">
        <f t="shared" si="566"/>
        <v>-109.66152208717904</v>
      </c>
      <c r="R1902" s="12">
        <f t="shared" si="567"/>
        <v>70.338477912820963</v>
      </c>
      <c r="S1902" s="57">
        <f t="shared" si="568"/>
        <v>1.1494273346937867</v>
      </c>
      <c r="T1902" s="12">
        <f t="shared" si="551"/>
        <v>43.203728147253663</v>
      </c>
    </row>
    <row r="1903" spans="1:20" x14ac:dyDescent="0.25">
      <c r="A1903" s="57">
        <f t="shared" si="552"/>
        <v>7249.5087877944634</v>
      </c>
      <c r="B1903" s="12">
        <f t="shared" si="569"/>
        <v>1153.7951585656231</v>
      </c>
      <c r="C1903" s="57" t="str">
        <f t="shared" si="553"/>
        <v>-48.5656137826881-135.50133349521i</v>
      </c>
      <c r="D1903" s="57" t="str">
        <f t="shared" si="554"/>
        <v>3.89994875918002-27.6022124391179i</v>
      </c>
      <c r="E1903" s="57" t="str">
        <f t="shared" si="555"/>
        <v>159.977847360108-1.7024753374354i</v>
      </c>
      <c r="F1903" s="57" t="str">
        <f t="shared" si="556"/>
        <v>3.83981008282547-57.5433805038421i</v>
      </c>
      <c r="G1903" s="57" t="str">
        <f t="shared" si="557"/>
        <v>0.999992250454287-0.00278378980123957i</v>
      </c>
      <c r="H1903" s="57" t="str">
        <f t="shared" si="558"/>
        <v>167.783721547991+83.0824405990926i</v>
      </c>
      <c r="I1903" s="57" t="str">
        <f t="shared" si="559"/>
        <v>15.3044391216893-26.3367421162281i</v>
      </c>
      <c r="K1903" s="57" t="str">
        <f t="shared" si="560"/>
        <v>0.057437116638948-0.0294564021150195i</v>
      </c>
      <c r="L1903" s="57" t="str">
        <f t="shared" si="561"/>
        <v>0.000125-0.434868790711179i</v>
      </c>
      <c r="M1903" s="57" t="str">
        <f t="shared" si="562"/>
        <v>0.0015-0.209635836494811i</v>
      </c>
      <c r="N1903" s="57">
        <f t="shared" si="563"/>
        <v>70.281595105558964</v>
      </c>
      <c r="O1903" s="57">
        <f t="shared" si="564"/>
        <v>43.163736160851599</v>
      </c>
      <c r="P1903" s="371">
        <f t="shared" si="565"/>
        <v>43.163736160851599</v>
      </c>
      <c r="Q1903" s="371">
        <f t="shared" si="566"/>
        <v>-109.71840489444104</v>
      </c>
      <c r="R1903" s="12">
        <f t="shared" si="567"/>
        <v>70.281595105558964</v>
      </c>
      <c r="S1903" s="57">
        <f t="shared" si="568"/>
        <v>1.153795158565623</v>
      </c>
      <c r="T1903" s="12">
        <f t="shared" si="551"/>
        <v>43.163736160851599</v>
      </c>
    </row>
    <row r="1904" spans="1:20" x14ac:dyDescent="0.25">
      <c r="A1904" s="57">
        <f t="shared" si="552"/>
        <v>7277.056921188082</v>
      </c>
      <c r="B1904" s="12">
        <f t="shared" si="569"/>
        <v>1158.1795801681724</v>
      </c>
      <c r="C1904" s="57" t="str">
        <f t="shared" si="553"/>
        <v>-48.4763073493036-134.830168763224i</v>
      </c>
      <c r="D1904" s="57" t="str">
        <f t="shared" si="554"/>
        <v>3.89994836901505-27.4978283304747i</v>
      </c>
      <c r="E1904" s="57" t="str">
        <f t="shared" si="555"/>
        <v>159.963955940211-1.70003613048468i</v>
      </c>
      <c r="F1904" s="57" t="str">
        <f t="shared" si="556"/>
        <v>3.83980985624424-57.3256245231054i</v>
      </c>
      <c r="G1904" s="57" t="str">
        <f t="shared" si="557"/>
        <v>0.999992191446297-0.00279436803759295i</v>
      </c>
      <c r="H1904" s="57" t="str">
        <f t="shared" si="558"/>
        <v>167.805154244895+83.402371873612i</v>
      </c>
      <c r="I1904" s="57" t="str">
        <f t="shared" si="559"/>
        <v>15.305372382208-26.2336733206255i</v>
      </c>
      <c r="K1904" s="57" t="str">
        <f t="shared" si="560"/>
        <v>0.0573455522052437-0.0295206244700038i</v>
      </c>
      <c r="L1904" s="57" t="str">
        <f t="shared" si="561"/>
        <v>0.000125-0.433222545040026i</v>
      </c>
      <c r="M1904" s="57" t="str">
        <f t="shared" si="562"/>
        <v>0.0015-0.208842235998018i</v>
      </c>
      <c r="N1904" s="57">
        <f t="shared" si="563"/>
        <v>70.224659286010478</v>
      </c>
      <c r="O1904" s="57">
        <f t="shared" si="564"/>
        <v>43.12370476822398</v>
      </c>
      <c r="P1904" s="371">
        <f t="shared" si="565"/>
        <v>43.12370476822398</v>
      </c>
      <c r="Q1904" s="371">
        <f t="shared" si="566"/>
        <v>-109.77534071398952</v>
      </c>
      <c r="R1904" s="12">
        <f t="shared" si="567"/>
        <v>70.224659286010478</v>
      </c>
      <c r="S1904" s="57">
        <f t="shared" si="568"/>
        <v>1.1581795801681725</v>
      </c>
      <c r="T1904" s="12">
        <f t="shared" si="551"/>
        <v>43.12370476822398</v>
      </c>
    </row>
    <row r="1905" spans="1:20" x14ac:dyDescent="0.25">
      <c r="A1905" s="57">
        <f t="shared" si="552"/>
        <v>7304.7097374885971</v>
      </c>
      <c r="B1905" s="12">
        <f t="shared" si="569"/>
        <v>1162.5806625728114</v>
      </c>
      <c r="C1905" s="57" t="str">
        <f t="shared" si="553"/>
        <v>-48.3866491331213-134.161524195939i</v>
      </c>
      <c r="D1905" s="57" t="str">
        <f t="shared" si="554"/>
        <v>3.89994797587925-27.3938397873021i</v>
      </c>
      <c r="E1905" s="57" t="str">
        <f t="shared" si="555"/>
        <v>159.950017583712-1.69751902954243i</v>
      </c>
      <c r="F1905" s="57" t="str">
        <f t="shared" si="556"/>
        <v>3.83980962793775-57.1086931907134i</v>
      </c>
      <c r="G1905" s="57" t="str">
        <f t="shared" si="557"/>
        <v>0.999992131989001-0.00280498646935758i</v>
      </c>
      <c r="H1905" s="57" t="str">
        <f t="shared" si="558"/>
        <v>167.826753785277+83.7235675604879i</v>
      </c>
      <c r="I1905" s="57" t="str">
        <f t="shared" si="559"/>
        <v>15.3063128556988-26.1309818030135i</v>
      </c>
      <c r="K1905" s="57" t="str">
        <f t="shared" si="560"/>
        <v>0.057253588972602-0.0295847009705179i</v>
      </c>
      <c r="L1905" s="57" t="str">
        <f t="shared" si="561"/>
        <v>0.000125-0.431582531420628i</v>
      </c>
      <c r="M1905" s="57" t="str">
        <f t="shared" si="562"/>
        <v>0.0015-0.208051639766904i</v>
      </c>
      <c r="N1905" s="57">
        <f t="shared" si="563"/>
        <v>70.167671500678793</v>
      </c>
      <c r="O1905" s="57">
        <f t="shared" si="564"/>
        <v>43.083633834278608</v>
      </c>
      <c r="P1905" s="371">
        <f t="shared" si="565"/>
        <v>43.083633834278608</v>
      </c>
      <c r="Q1905" s="371">
        <f t="shared" si="566"/>
        <v>-109.83232849932121</v>
      </c>
      <c r="R1905" s="12">
        <f t="shared" si="567"/>
        <v>70.167671500678793</v>
      </c>
      <c r="S1905" s="57">
        <f t="shared" si="568"/>
        <v>1.1625806625728115</v>
      </c>
      <c r="T1905" s="12">
        <f t="shared" si="551"/>
        <v>43.083633834278608</v>
      </c>
    </row>
    <row r="1906" spans="1:20" x14ac:dyDescent="0.25">
      <c r="A1906" s="57">
        <f t="shared" si="552"/>
        <v>7332.4676344910531</v>
      </c>
      <c r="B1906" s="12">
        <f t="shared" si="569"/>
        <v>1166.9984690905881</v>
      </c>
      <c r="C1906" s="57" t="str">
        <f t="shared" si="553"/>
        <v>-48.2966396467234-133.495393599982i</v>
      </c>
      <c r="D1906" s="57" t="str">
        <f t="shared" si="554"/>
        <v>3.89994757975002-27.2902453136898i</v>
      </c>
      <c r="E1906" s="57" t="str">
        <f t="shared" si="555"/>
        <v>159.936032504661-1.69492340506503i</v>
      </c>
      <c r="F1906" s="57" t="str">
        <f t="shared" si="556"/>
        <v>3.83980939789285-56.8925833860361i</v>
      </c>
      <c r="G1906" s="57" t="str">
        <f t="shared" si="557"/>
        <v>0.999992072078978-0.00281564524925443i</v>
      </c>
      <c r="H1906" s="57" t="str">
        <f t="shared" si="558"/>
        <v>167.848521496088+84.0460330292912i</v>
      </c>
      <c r="I1906" s="57" t="str">
        <f t="shared" si="559"/>
        <v>15.3072605987335-26.0286660850007i</v>
      </c>
      <c r="K1906" s="57" t="str">
        <f t="shared" si="560"/>
        <v>0.0571612269930727-0.0296486288153691i</v>
      </c>
      <c r="L1906" s="57" t="str">
        <f t="shared" si="561"/>
        <v>0.000125-0.429948726260837i</v>
      </c>
      <c r="M1906" s="57" t="str">
        <f t="shared" si="562"/>
        <v>0.0015-0.207264036428476i</v>
      </c>
      <c r="N1906" s="57">
        <f t="shared" si="563"/>
        <v>70.110632805929697</v>
      </c>
      <c r="O1906" s="57">
        <f t="shared" si="564"/>
        <v>43.0435232244917</v>
      </c>
      <c r="P1906" s="371">
        <f t="shared" si="565"/>
        <v>43.0435232244917</v>
      </c>
      <c r="Q1906" s="371">
        <f t="shared" si="566"/>
        <v>-109.8893671940703</v>
      </c>
      <c r="R1906" s="12">
        <f t="shared" si="567"/>
        <v>70.110632805929697</v>
      </c>
      <c r="S1906" s="57">
        <f t="shared" si="568"/>
        <v>1.1669984690905881</v>
      </c>
      <c r="T1906" s="12">
        <f t="shared" si="551"/>
        <v>43.0435232244917</v>
      </c>
    </row>
    <row r="1907" spans="1:20" x14ac:dyDescent="0.25">
      <c r="A1907" s="57">
        <f t="shared" si="552"/>
        <v>7360.3310115021195</v>
      </c>
      <c r="B1907" s="12">
        <f t="shared" si="569"/>
        <v>1171.4330632731323</v>
      </c>
      <c r="C1907" s="57" t="str">
        <f t="shared" si="553"/>
        <v>-48.2062794270199-132.831770819745i</v>
      </c>
      <c r="D1907" s="57" t="str">
        <f t="shared" si="554"/>
        <v>3.89994718060457-27.1870434193962i</v>
      </c>
      <c r="E1907" s="57" t="str">
        <f t="shared" si="555"/>
        <v>159.922000922377-1.69224862633993i</v>
      </c>
      <c r="F1907" s="57" t="str">
        <f t="shared" si="556"/>
        <v>3.83980916609633-56.677292000261i</v>
      </c>
      <c r="G1907" s="57" t="str">
        <f t="shared" si="557"/>
        <v>0.999992011712782-0.00282634453058456i</v>
      </c>
      <c r="H1907" s="57" t="str">
        <f t="shared" si="558"/>
        <v>167.870458715262+84.3697736766112i</v>
      </c>
      <c r="I1907" s="57" t="str">
        <f t="shared" si="559"/>
        <v>15.3082156683402-25.9267246935889i</v>
      </c>
      <c r="K1907" s="57" t="str">
        <f t="shared" si="560"/>
        <v>0.0570684663422028-0.0297124051937618i</v>
      </c>
      <c r="L1907" s="57" t="str">
        <f t="shared" si="561"/>
        <v>0.000125-0.428321106057817i</v>
      </c>
      <c r="M1907" s="57" t="str">
        <f t="shared" si="562"/>
        <v>0.0015-0.206479414652796i</v>
      </c>
      <c r="N1907" s="57">
        <f t="shared" si="563"/>
        <v>70.053544268004003</v>
      </c>
      <c r="O1907" s="57">
        <f t="shared" si="564"/>
        <v>43.003372804922996</v>
      </c>
      <c r="P1907" s="371">
        <f t="shared" si="565"/>
        <v>43.003372804922996</v>
      </c>
      <c r="Q1907" s="371">
        <f t="shared" si="566"/>
        <v>-109.946455731996</v>
      </c>
      <c r="R1907" s="12">
        <f t="shared" si="567"/>
        <v>70.053544268004003</v>
      </c>
      <c r="S1907" s="57">
        <f t="shared" si="568"/>
        <v>1.1714330632731325</v>
      </c>
      <c r="T1907" s="12">
        <f t="shared" si="551"/>
        <v>43.003372804922996</v>
      </c>
    </row>
    <row r="1908" spans="1:20" x14ac:dyDescent="0.25">
      <c r="A1908" s="57">
        <f t="shared" si="552"/>
        <v>7388.3002693458275</v>
      </c>
      <c r="B1908" s="12">
        <f t="shared" si="569"/>
        <v>1175.8845089135702</v>
      </c>
      <c r="C1908" s="57" t="str">
        <f t="shared" si="553"/>
        <v>-48.1155690353823-132.170649737007i</v>
      </c>
      <c r="D1908" s="57" t="str">
        <f t="shared" si="554"/>
        <v>3.89994677841996-27.0842326198271i</v>
      </c>
      <c r="E1908" s="57" t="str">
        <f t="shared" si="555"/>
        <v>159.907923061486-1.68949406152848i</v>
      </c>
      <c r="F1908" s="57" t="str">
        <f t="shared" si="556"/>
        <v>3.83980893253482-56.4628159363494i</v>
      </c>
      <c r="G1908" s="57" t="str">
        <f t="shared" si="557"/>
        <v>0.999991950886938-0.00283708446723134i</v>
      </c>
      <c r="H1908" s="57" t="str">
        <f t="shared" si="558"/>
        <v>167.892566791821+84.6947949262374i</v>
      </c>
      <c r="I1908" s="57" t="str">
        <f t="shared" si="559"/>
        <v>15.3091781220072-25.8251561611526i</v>
      </c>
      <c r="K1908" s="57" t="str">
        <f t="shared" si="560"/>
        <v>0.0569753071192305-0.0297760272854977i</v>
      </c>
      <c r="L1908" s="57" t="str">
        <f t="shared" si="561"/>
        <v>0.000125-0.426699647397705i</v>
      </c>
      <c r="M1908" s="57" t="str">
        <f t="shared" si="562"/>
        <v>0.0015-0.205697763152815i</v>
      </c>
      <c r="N1908" s="57">
        <f t="shared" si="563"/>
        <v>69.996406963027781</v>
      </c>
      <c r="O1908" s="57">
        <f t="shared" si="564"/>
        <v>42.963182442229702</v>
      </c>
      <c r="P1908" s="371">
        <f t="shared" si="565"/>
        <v>42.963182442229702</v>
      </c>
      <c r="Q1908" s="371">
        <f t="shared" si="566"/>
        <v>-110.00359303697222</v>
      </c>
      <c r="R1908" s="12">
        <f t="shared" si="567"/>
        <v>69.996406963027781</v>
      </c>
      <c r="S1908" s="57">
        <f t="shared" si="568"/>
        <v>1.1758845089135703</v>
      </c>
      <c r="T1908" s="12">
        <f t="shared" si="551"/>
        <v>42.963182442229702</v>
      </c>
    </row>
    <row r="1909" spans="1:20" x14ac:dyDescent="0.25">
      <c r="A1909" s="57">
        <f t="shared" si="552"/>
        <v>7416.3758103693426</v>
      </c>
      <c r="B1909" s="12">
        <f t="shared" si="569"/>
        <v>1180.3528700474419</v>
      </c>
      <c r="C1909" s="57" t="str">
        <f t="shared" si="553"/>
        <v>-48.024509057784-131.512024270566i</v>
      </c>
      <c r="D1909" s="57" t="str">
        <f t="shared" si="554"/>
        <v>3.899946373173-26.9818114360145i</v>
      </c>
      <c r="E1909" s="57" t="str">
        <f t="shared" si="555"/>
        <v>159.893799151947-1.68665907771472i</v>
      </c>
      <c r="F1909" s="57" t="str">
        <f t="shared" si="556"/>
        <v>3.83980869719492-56.2491521089908i</v>
      </c>
      <c r="G1909" s="57" t="str">
        <f t="shared" si="557"/>
        <v>0.999991889597946-0.00284786521366262i</v>
      </c>
      <c r="H1909" s="57" t="str">
        <f t="shared" si="558"/>
        <v>167.914847085965+85.0211022293424i</v>
      </c>
      <c r="I1909" s="57" t="str">
        <f t="shared" si="559"/>
        <v>15.3101480176871-25.7239590254164i</v>
      </c>
      <c r="K1909" s="57" t="str">
        <f t="shared" si="560"/>
        <v>0.056881749447282-0.0298394922611834i</v>
      </c>
      <c r="L1909" s="57" t="str">
        <f t="shared" si="561"/>
        <v>0.000125-0.425084326955274i</v>
      </c>
      <c r="M1909" s="57" t="str">
        <f t="shared" si="562"/>
        <v>0.0015-0.204919070684215i</v>
      </c>
      <c r="N1909" s="57">
        <f t="shared" si="563"/>
        <v>69.939221977020097</v>
      </c>
      <c r="O1909" s="57">
        <f t="shared" si="564"/>
        <v>42.922952003681473</v>
      </c>
      <c r="P1909" s="371">
        <f t="shared" si="565"/>
        <v>42.922952003681473</v>
      </c>
      <c r="Q1909" s="371">
        <f t="shared" si="566"/>
        <v>-110.0607780229799</v>
      </c>
      <c r="R1909" s="12">
        <f t="shared" si="567"/>
        <v>69.939221977020097</v>
      </c>
      <c r="S1909" s="57">
        <f t="shared" si="568"/>
        <v>1.1803528700474419</v>
      </c>
      <c r="T1909" s="12">
        <f t="shared" si="551"/>
        <v>42.922952003681473</v>
      </c>
    </row>
    <row r="1910" spans="1:20" x14ac:dyDescent="0.25">
      <c r="A1910" s="57">
        <f t="shared" si="552"/>
        <v>7444.5580384487457</v>
      </c>
      <c r="B1910" s="12">
        <f t="shared" si="569"/>
        <v>1184.8382109536221</v>
      </c>
      <c r="C1910" s="57" t="str">
        <f t="shared" si="553"/>
        <v>-47.9331001049213-130.855888375856i</v>
      </c>
      <c r="D1910" s="57" t="str">
        <f t="shared" si="554"/>
        <v>3.8999459648404-26.879778394595i</v>
      </c>
      <c r="E1910" s="57" t="str">
        <f t="shared" si="555"/>
        <v>159.879629429081-1.68374304094495i</v>
      </c>
      <c r="F1910" s="57" t="str">
        <f t="shared" si="556"/>
        <v>3.83980846006305-56.0362974445593i</v>
      </c>
      <c r="G1910" s="57" t="str">
        <f t="shared" si="557"/>
        <v>0.999991827842281-0.00285868692493298i</v>
      </c>
      <c r="H1910" s="57" t="str">
        <f t="shared" si="558"/>
        <v>167.93730096918+85.3487010646652i</v>
      </c>
      <c r="I1910" s="57" t="str">
        <f t="shared" si="559"/>
        <v>15.3111254138003-25.6231318294356i</v>
      </c>
      <c r="K1910" s="57" t="str">
        <f t="shared" si="560"/>
        <v>0.0567877934735634-0.0299027972824374i</v>
      </c>
      <c r="L1910" s="57" t="str">
        <f t="shared" si="561"/>
        <v>0.000125-0.4234751214936i</v>
      </c>
      <c r="M1910" s="57" t="str">
        <f t="shared" si="562"/>
        <v>0.0015-0.204143326045243i</v>
      </c>
      <c r="N1910" s="57">
        <f t="shared" si="563"/>
        <v>69.88199040590456</v>
      </c>
      <c r="O1910" s="57">
        <f t="shared" si="564"/>
        <v>42.88268135717432</v>
      </c>
      <c r="P1910" s="371">
        <f t="shared" si="565"/>
        <v>42.88268135717432</v>
      </c>
      <c r="Q1910" s="371">
        <f t="shared" si="566"/>
        <v>-110.11800959409544</v>
      </c>
      <c r="R1910" s="12">
        <f t="shared" si="567"/>
        <v>69.88199040590456</v>
      </c>
      <c r="S1910" s="57">
        <f t="shared" si="568"/>
        <v>1.1848382109536222</v>
      </c>
      <c r="T1910" s="12">
        <f t="shared" si="551"/>
        <v>42.88268135717432</v>
      </c>
    </row>
    <row r="1911" spans="1:20" x14ac:dyDescent="0.25">
      <c r="A1911" s="57">
        <f t="shared" si="552"/>
        <v>7472.8473589948517</v>
      </c>
      <c r="B1911" s="12">
        <f t="shared" si="569"/>
        <v>1189.340596155246</v>
      </c>
      <c r="C1911" s="57" t="str">
        <f t="shared" si="553"/>
        <v>-47.8413428123536-130.202236044583i</v>
      </c>
      <c r="D1911" s="57" t="str">
        <f t="shared" si="554"/>
        <v>3.89994555339866-26.7781320277887i</v>
      </c>
      <c r="E1911" s="57" t="str">
        <f t="shared" si="555"/>
        <v>159.865414133607-1.68074531627952i</v>
      </c>
      <c r="F1911" s="57" t="str">
        <f t="shared" si="556"/>
        <v>3.83980822112559-55.8242488810691i</v>
      </c>
      <c r="G1911" s="57" t="str">
        <f t="shared" si="557"/>
        <v>0.999991765616389-0.00286954975668596i</v>
      </c>
      <c r="H1911" s="57" t="str">
        <f t="shared" si="558"/>
        <v>167.959929824336+85.6775969386993i</v>
      </c>
      <c r="I1911" s="57" t="str">
        <f t="shared" si="559"/>
        <v>15.3121103692396-25.5226731215741i</v>
      </c>
      <c r="K1911" s="57" t="str">
        <f t="shared" si="560"/>
        <v>0.0566934393695531-0.0299659395021048i</v>
      </c>
      <c r="L1911" s="57" t="str">
        <f t="shared" si="561"/>
        <v>0.000125-0.421872007863717i</v>
      </c>
      <c r="M1911" s="57" t="str">
        <f t="shared" si="562"/>
        <v>0.0015-0.203370518076552i</v>
      </c>
      <c r="N1911" s="57">
        <f t="shared" si="563"/>
        <v>69.824713355514319</v>
      </c>
      <c r="O1911" s="57">
        <f t="shared" si="564"/>
        <v>42.842370371246304</v>
      </c>
      <c r="P1911" s="371">
        <f t="shared" si="565"/>
        <v>42.842370371246304</v>
      </c>
      <c r="Q1911" s="371">
        <f t="shared" si="566"/>
        <v>-110.17528664448568</v>
      </c>
      <c r="R1911" s="12">
        <f t="shared" si="567"/>
        <v>69.824713355514319</v>
      </c>
      <c r="S1911" s="57">
        <f t="shared" si="568"/>
        <v>1.1893405961552459</v>
      </c>
      <c r="T1911" s="12">
        <f t="shared" si="551"/>
        <v>42.842370371246304</v>
      </c>
    </row>
    <row r="1912" spans="1:20" x14ac:dyDescent="0.25">
      <c r="A1912" s="57">
        <f t="shared" si="552"/>
        <v>7501.2441789590321</v>
      </c>
      <c r="B1912" s="12">
        <f t="shared" si="569"/>
        <v>1193.860090420636</v>
      </c>
      <c r="C1912" s="57" t="str">
        <f t="shared" si="553"/>
        <v>-47.7492378406249-129.551061304332i</v>
      </c>
      <c r="D1912" s="57" t="str">
        <f t="shared" si="554"/>
        <v>3.89994513882413-26.6768708733783i</v>
      </c>
      <c r="E1912" s="57" t="str">
        <f t="shared" si="555"/>
        <v>159.851153511663-1.67766526783578i</v>
      </c>
      <c r="F1912" s="57" t="str">
        <f t="shared" si="556"/>
        <v>3.83980798036879-55.61300336813i</v>
      </c>
      <c r="G1912" s="57" t="str">
        <f t="shared" si="557"/>
        <v>0.999991702916689-0.00288045386515628i</v>
      </c>
      <c r="H1912" s="57" t="str">
        <f t="shared" si="558"/>
        <v>167.982735045783+86.0077953858804i</v>
      </c>
      <c r="I1912" s="57" t="str">
        <f t="shared" si="559"/>
        <v>15.3131029433739-25.4225814554827i</v>
      </c>
      <c r="K1912" s="57" t="str">
        <f t="shared" si="560"/>
        <v>0.0565986873311918-0.0300289160644733i</v>
      </c>
      <c r="L1912" s="57" t="str">
        <f t="shared" si="561"/>
        <v>0.000125-0.420274963004302i</v>
      </c>
      <c r="M1912" s="57" t="str">
        <f t="shared" si="562"/>
        <v>0.0015-0.20260063566104i</v>
      </c>
      <c r="N1912" s="57">
        <f t="shared" si="563"/>
        <v>69.767391941598703</v>
      </c>
      <c r="O1912" s="57">
        <f t="shared" si="564"/>
        <v>42.802018915091409</v>
      </c>
      <c r="P1912" s="371">
        <f t="shared" si="565"/>
        <v>42.802018915091409</v>
      </c>
      <c r="Q1912" s="371">
        <f t="shared" si="566"/>
        <v>-110.2326080584013</v>
      </c>
      <c r="R1912" s="12">
        <f t="shared" si="567"/>
        <v>69.767391941598703</v>
      </c>
      <c r="S1912" s="57">
        <f t="shared" si="568"/>
        <v>1.193860090420636</v>
      </c>
      <c r="T1912" s="12">
        <f t="shared" si="551"/>
        <v>42.802018915091409</v>
      </c>
    </row>
    <row r="1913" spans="1:20" x14ac:dyDescent="0.25">
      <c r="A1913" s="57">
        <f t="shared" si="552"/>
        <v>7529.7489068390769</v>
      </c>
      <c r="B1913" s="12">
        <f t="shared" si="569"/>
        <v>1198.3967587642344</v>
      </c>
      <c r="C1913" s="57" t="str">
        <f t="shared" si="553"/>
        <v>-47.6567858753851-128.902358218194i</v>
      </c>
      <c r="D1913" s="57" t="str">
        <f t="shared" si="554"/>
        <v>3.89994472109291-26.5759934746878i</v>
      </c>
      <c r="E1913" s="57" t="str">
        <f t="shared" si="555"/>
        <v>159.836847814844-1.67450225883401i</v>
      </c>
      <c r="F1913" s="57" t="str">
        <f t="shared" si="556"/>
        <v>3.83980773777878-55.4025578669045i</v>
      </c>
      <c r="G1913" s="57" t="str">
        <f t="shared" si="557"/>
        <v>0.999991639739574-0.00289139940717208i</v>
      </c>
      <c r="H1913" s="57" t="str">
        <f t="shared" si="558"/>
        <v>168.005718039462+86.3393019687758i</v>
      </c>
      <c r="I1913" s="57" t="str">
        <f t="shared" si="559"/>
        <v>15.3141031960521-25.32285539008i</v>
      </c>
      <c r="K1913" s="57" t="str">
        <f t="shared" si="560"/>
        <v>0.0565035375790693-0.0300917241054909i</v>
      </c>
      <c r="L1913" s="57" t="str">
        <f t="shared" si="561"/>
        <v>0.000125-0.418683963941325i</v>
      </c>
      <c r="M1913" s="57" t="str">
        <f t="shared" si="562"/>
        <v>0.0015-0.20183366772369i</v>
      </c>
      <c r="N1913" s="57">
        <f t="shared" si="563"/>
        <v>69.710027289831118</v>
      </c>
      <c r="O1913" s="57">
        <f t="shared" si="564"/>
        <v>42.761626858574935</v>
      </c>
      <c r="P1913" s="371">
        <f t="shared" si="565"/>
        <v>42.761626858574935</v>
      </c>
      <c r="Q1913" s="371">
        <f t="shared" si="566"/>
        <v>-110.28997271016888</v>
      </c>
      <c r="R1913" s="12">
        <f t="shared" si="567"/>
        <v>69.710027289831118</v>
      </c>
      <c r="S1913" s="57">
        <f t="shared" si="568"/>
        <v>1.1983967587642343</v>
      </c>
      <c r="T1913" s="12">
        <f t="shared" si="551"/>
        <v>42.761626858574935</v>
      </c>
    </row>
    <row r="1914" spans="1:20" x14ac:dyDescent="0.25">
      <c r="A1914" s="57">
        <f t="shared" si="552"/>
        <v>7558.3619526850644</v>
      </c>
      <c r="B1914" s="12">
        <f t="shared" si="569"/>
        <v>1202.9506664475384</v>
      </c>
      <c r="C1914" s="57" t="str">
        <f t="shared" si="553"/>
        <v>-47.5639876275159-128.256120884378i</v>
      </c>
      <c r="D1914" s="57" t="str">
        <f t="shared" si="554"/>
        <v>3.89994430018099-26.4754983805617i</v>
      </c>
      <c r="E1914" s="57" t="str">
        <f t="shared" si="555"/>
        <v>159.822497300223-1.67125565164927i</v>
      </c>
      <c r="F1914" s="57" t="str">
        <f t="shared" si="556"/>
        <v>3.83980749334162-55.1929093500632i</v>
      </c>
      <c r="G1914" s="57" t="str">
        <f t="shared" si="557"/>
        <v>0.999991576081409-0.00290238654015717i</v>
      </c>
      <c r="H1914" s="57" t="str">
        <f t="shared" si="558"/>
        <v>168.028880223003+86.6721222782744i</v>
      </c>
      <c r="I1914" s="57" t="str">
        <f t="shared" si="559"/>
        <v>15.3151111876076-25.22349348953i</v>
      </c>
      <c r="K1914" s="57" t="str">
        <f t="shared" si="560"/>
        <v>0.0564079903586128-0.0301543607529912i</v>
      </c>
      <c r="L1914" s="57" t="str">
        <f t="shared" si="561"/>
        <v>0.000125-0.417098987787731i</v>
      </c>
      <c r="M1914" s="57" t="str">
        <f t="shared" si="562"/>
        <v>0.0015-0.201069603231411i</v>
      </c>
      <c r="N1914" s="57">
        <f t="shared" si="563"/>
        <v>69.652620535811124</v>
      </c>
      <c r="O1914" s="57">
        <f t="shared" si="564"/>
        <v>42.721194072248203</v>
      </c>
      <c r="P1914" s="371">
        <f t="shared" si="565"/>
        <v>42.721194072248203</v>
      </c>
      <c r="Q1914" s="371">
        <f t="shared" si="566"/>
        <v>-110.34737946418888</v>
      </c>
      <c r="R1914" s="12">
        <f t="shared" si="567"/>
        <v>69.652620535811124</v>
      </c>
      <c r="S1914" s="57">
        <f t="shared" si="568"/>
        <v>1.2029506664475385</v>
      </c>
      <c r="T1914" s="12">
        <f t="shared" si="551"/>
        <v>42.721194072248203</v>
      </c>
    </row>
    <row r="1915" spans="1:20" x14ac:dyDescent="0.25">
      <c r="A1915" s="57">
        <f t="shared" si="552"/>
        <v>7587.0837281052673</v>
      </c>
      <c r="B1915" s="12">
        <f t="shared" si="569"/>
        <v>1207.521878980039</v>
      </c>
      <c r="C1915" s="57" t="str">
        <f t="shared" si="553"/>
        <v>-47.4708438332448-127.612343435823i</v>
      </c>
      <c r="D1915" s="57" t="str">
        <f t="shared" si="554"/>
        <v>3.89994387606416-26.375384145344i</v>
      </c>
      <c r="E1915" s="57" t="str">
        <f t="shared" si="555"/>
        <v>159.808102230382-1.66792480785502i</v>
      </c>
      <c r="F1915" s="57" t="str">
        <f t="shared" si="556"/>
        <v>3.83980724704325-54.9840548017417i</v>
      </c>
      <c r="G1915" s="57" t="str">
        <f t="shared" si="557"/>
        <v>0.999991511938531-0.00291341542213333i</v>
      </c>
      <c r="H1915" s="57" t="str">
        <f t="shared" si="558"/>
        <v>168.052223025833+87.0062619337834i</v>
      </c>
      <c r="I1915" s="57" t="str">
        <f t="shared" si="559"/>
        <v>15.3161269788621-25.124494323222i</v>
      </c>
      <c r="K1915" s="57" t="str">
        <f t="shared" si="560"/>
        <v>0.0563120459402692-0.0302168231269186i</v>
      </c>
      <c r="L1915" s="57" t="str">
        <f t="shared" si="561"/>
        <v>0.000125-0.415520011743107i</v>
      </c>
      <c r="M1915" s="57" t="str">
        <f t="shared" si="562"/>
        <v>0.0015-0.200308431192877i</v>
      </c>
      <c r="N1915" s="57">
        <f t="shared" si="563"/>
        <v>69.595172825069525</v>
      </c>
      <c r="O1915" s="57">
        <f t="shared" si="564"/>
        <v>42.680720427363454</v>
      </c>
      <c r="P1915" s="371">
        <f t="shared" si="565"/>
        <v>42.680720427363454</v>
      </c>
      <c r="Q1915" s="371">
        <f t="shared" si="566"/>
        <v>-110.40482717493047</v>
      </c>
      <c r="R1915" s="12">
        <f t="shared" si="567"/>
        <v>69.595172825069525</v>
      </c>
      <c r="S1915" s="57">
        <f t="shared" si="568"/>
        <v>1.207521878980039</v>
      </c>
      <c r="T1915" s="12">
        <f t="shared" si="551"/>
        <v>42.680720427363454</v>
      </c>
    </row>
    <row r="1916" spans="1:20" x14ac:dyDescent="0.25">
      <c r="A1916" s="57">
        <f t="shared" si="552"/>
        <v>7615.9146462720682</v>
      </c>
      <c r="B1916" s="12">
        <f t="shared" si="569"/>
        <v>1212.1104621201632</v>
      </c>
      <c r="C1916" s="57" t="str">
        <f t="shared" si="553"/>
        <v>-47.3773552542634-126.971020039818i</v>
      </c>
      <c r="D1916" s="57" t="str">
        <f t="shared" si="554"/>
        <v>3.89994344871801-26.2756493288576i</v>
      </c>
      <c r="E1916" s="57" t="str">
        <f t="shared" si="555"/>
        <v>159.793662873442-1.66450908827418i</v>
      </c>
      <c r="F1916" s="57" t="str">
        <f t="shared" si="556"/>
        <v>3.83980699886948-54.775991217497i</v>
      </c>
      <c r="G1916" s="57" t="str">
        <f t="shared" si="557"/>
        <v>0.999991447307249-0.00292448621172252i</v>
      </c>
      <c r="H1916" s="57" t="str">
        <f t="shared" si="558"/>
        <v>168.075747889276+87.3417265834181i</v>
      </c>
      <c r="I1916" s="57" t="str">
        <f t="shared" si="559"/>
        <v>15.3171506311296-25.0258564657492i</v>
      </c>
      <c r="K1916" s="57" t="str">
        <f t="shared" si="560"/>
        <v>0.0562157046196898-0.0302791083395589i</v>
      </c>
      <c r="L1916" s="57" t="str">
        <f t="shared" si="561"/>
        <v>0.000125-0.413947013093352i</v>
      </c>
      <c r="M1916" s="57" t="str">
        <f t="shared" si="562"/>
        <v>0.0015-0.199550140658376i</v>
      </c>
      <c r="N1916" s="57">
        <f t="shared" si="563"/>
        <v>69.537685313071108</v>
      </c>
      <c r="O1916" s="57">
        <f t="shared" si="564"/>
        <v>42.640205795889436</v>
      </c>
      <c r="P1916" s="371">
        <f t="shared" si="565"/>
        <v>42.640205795889436</v>
      </c>
      <c r="Q1916" s="371">
        <f t="shared" si="566"/>
        <v>-110.46231468692889</v>
      </c>
      <c r="R1916" s="12">
        <f t="shared" si="567"/>
        <v>69.537685313071108</v>
      </c>
      <c r="S1916" s="57">
        <f t="shared" si="568"/>
        <v>1.2121104621201633</v>
      </c>
      <c r="T1916" s="12">
        <f t="shared" si="551"/>
        <v>42.640205795889436</v>
      </c>
    </row>
    <row r="1917" spans="1:20" x14ac:dyDescent="0.25">
      <c r="A1917" s="57">
        <f t="shared" si="552"/>
        <v>7644.8551219279016</v>
      </c>
      <c r="B1917" s="12">
        <f t="shared" si="569"/>
        <v>1216.7164818762199</v>
      </c>
      <c r="C1917" s="57" t="str">
        <f t="shared" si="553"/>
        <v>-47.2835226778369-126.332144897596i</v>
      </c>
      <c r="D1917" s="57" t="str">
        <f t="shared" si="554"/>
        <v>3.89994301811797-26.1762924963834i</v>
      </c>
      <c r="E1917" s="57" t="str">
        <f t="shared" si="555"/>
        <v>159.779179503084-1.66100785302729i</v>
      </c>
      <c r="F1917" s="57" t="str">
        <f t="shared" si="556"/>
        <v>3.83980674880603-54.5687156042647i</v>
      </c>
      <c r="G1917" s="57" t="str">
        <f t="shared" si="557"/>
        <v>0.999991382183844-0.00293559906814921i</v>
      </c>
      <c r="H1917" s="57" t="str">
        <f t="shared" si="558"/>
        <v>168.099456266666+87.6785219042053i</v>
      </c>
      <c r="I1917" s="57" t="str">
        <f t="shared" si="559"/>
        <v>15.3181822062216-24.927578496889i</v>
      </c>
      <c r="K1917" s="57" t="str">
        <f t="shared" si="560"/>
        <v>0.0561189667179081-0.0303412134957723i</v>
      </c>
      <c r="L1917" s="57" t="str">
        <f t="shared" si="561"/>
        <v>0.000125-0.412379969210353i</v>
      </c>
      <c r="M1917" s="57" t="str">
        <f t="shared" si="562"/>
        <v>0.0015-0.198794720719641i</v>
      </c>
      <c r="N1917" s="57">
        <f t="shared" si="563"/>
        <v>69.480159165215184</v>
      </c>
      <c r="O1917" s="57">
        <f t="shared" si="564"/>
        <v>42.599650050525604</v>
      </c>
      <c r="P1917" s="371">
        <f t="shared" si="565"/>
        <v>42.599650050525604</v>
      </c>
      <c r="Q1917" s="371">
        <f t="shared" si="566"/>
        <v>-110.51984083478482</v>
      </c>
      <c r="R1917" s="12">
        <f t="shared" si="567"/>
        <v>69.480159165215184</v>
      </c>
      <c r="S1917" s="57">
        <f t="shared" si="568"/>
        <v>1.2167164818762199</v>
      </c>
      <c r="T1917" s="12">
        <f t="shared" si="551"/>
        <v>42.599650050525604</v>
      </c>
    </row>
    <row r="1918" spans="1:20" x14ac:dyDescent="0.25">
      <c r="A1918" s="57">
        <f t="shared" si="552"/>
        <v>7673.9055713912276</v>
      </c>
      <c r="B1918" s="12">
        <f t="shared" si="569"/>
        <v>1221.3400045073495</v>
      </c>
      <c r="C1918" s="57" t="str">
        <f t="shared" si="553"/>
        <v>-47.1893469169139-125.695712243955i</v>
      </c>
      <c r="D1918" s="57" t="str">
        <f t="shared" si="554"/>
        <v>3.89994258423925-26.0773122186397i</v>
      </c>
      <c r="E1918" s="57" t="str">
        <f t="shared" si="555"/>
        <v>159.76465239858-1.6574204615814i</v>
      </c>
      <c r="F1918" s="57" t="str">
        <f t="shared" si="556"/>
        <v>3.83980649683853-54.3622249803151i</v>
      </c>
      <c r="G1918" s="57" t="str">
        <f t="shared" si="557"/>
        <v>0.99999131656457-0.00294675415124264i</v>
      </c>
      <c r="H1918" s="57" t="str">
        <f t="shared" si="558"/>
        <v>168.123349623454+88.0166536022759i</v>
      </c>
      <c r="I1918" s="57" t="str">
        <f t="shared" si="559"/>
        <v>15.31922176645-24.8296590015821i</v>
      </c>
      <c r="K1918" s="57" t="str">
        <f t="shared" si="560"/>
        <v>0.0560218325815201-0.0304031356932302i</v>
      </c>
      <c r="L1918" s="57" t="str">
        <f t="shared" si="561"/>
        <v>0.000125-0.410818857551656i</v>
      </c>
      <c r="M1918" s="57" t="str">
        <f t="shared" si="562"/>
        <v>0.0015-0.198042160509704i</v>
      </c>
      <c r="N1918" s="57">
        <f t="shared" si="563"/>
        <v>69.422595556838118</v>
      </c>
      <c r="O1918" s="57">
        <f t="shared" si="564"/>
        <v>42.559053064718171</v>
      </c>
      <c r="P1918" s="371">
        <f t="shared" si="565"/>
        <v>42.559053064718171</v>
      </c>
      <c r="Q1918" s="371">
        <f t="shared" si="566"/>
        <v>-110.57740444316188</v>
      </c>
      <c r="R1918" s="12">
        <f t="shared" si="567"/>
        <v>69.422595556838118</v>
      </c>
      <c r="S1918" s="57">
        <f t="shared" si="568"/>
        <v>1.2213400045073495</v>
      </c>
      <c r="T1918" s="12">
        <f t="shared" si="551"/>
        <v>42.559053064718171</v>
      </c>
    </row>
    <row r="1919" spans="1:20" x14ac:dyDescent="0.25">
      <c r="A1919" s="57">
        <f t="shared" si="552"/>
        <v>7703.0664125625144</v>
      </c>
      <c r="B1919" s="12">
        <f t="shared" si="569"/>
        <v>1225.9810965244774</v>
      </c>
      <c r="C1919" s="57" t="str">
        <f t="shared" si="553"/>
        <v>-47.094828810234-125.061716346856i</v>
      </c>
      <c r="D1919" s="57" t="str">
        <f t="shared" si="554"/>
        <v>3.89994214705685-25.9787070717618i</v>
      </c>
      <c r="E1919" s="57" t="str">
        <f t="shared" si="555"/>
        <v>159.75008184482-1.65374627280128i</v>
      </c>
      <c r="F1919" s="57" t="str">
        <f t="shared" si="556"/>
        <v>3.83980624295246-54.1565163752113i</v>
      </c>
      <c r="G1919" s="57" t="str">
        <f t="shared" si="557"/>
        <v>0.99999125044565-0.00295795162143909i</v>
      </c>
      <c r="H1919" s="57" t="str">
        <f t="shared" si="558"/>
        <v>168.14742943731+88.3561274130682i</v>
      </c>
      <c r="I1919" s="57" t="str">
        <f t="shared" si="559"/>
        <v>15.3202693746323-24.7320965699111i</v>
      </c>
      <c r="K1919" s="57" t="str">
        <f t="shared" si="560"/>
        <v>0.0559243025828597-0.0304648720226555i</v>
      </c>
      <c r="L1919" s="57" t="str">
        <f t="shared" si="561"/>
        <v>0.000125-0.409263655660148i</v>
      </c>
      <c r="M1919" s="57" t="str">
        <f t="shared" si="562"/>
        <v>0.0015-0.197292449202734i</v>
      </c>
      <c r="N1919" s="57">
        <f t="shared" si="563"/>
        <v>69.364995673211254</v>
      </c>
      <c r="O1919" s="57">
        <f t="shared" si="564"/>
        <v>42.518414712674975</v>
      </c>
      <c r="P1919" s="371">
        <f t="shared" si="565"/>
        <v>42.518414712674975</v>
      </c>
      <c r="Q1919" s="371">
        <f t="shared" si="566"/>
        <v>-110.63500432678875</v>
      </c>
      <c r="R1919" s="12">
        <f t="shared" si="567"/>
        <v>69.364995673211254</v>
      </c>
      <c r="S1919" s="57">
        <f t="shared" si="568"/>
        <v>1.2259810965244773</v>
      </c>
      <c r="T1919" s="12">
        <f t="shared" si="551"/>
        <v>42.518414712674975</v>
      </c>
    </row>
    <row r="1920" spans="1:20" x14ac:dyDescent="0.25">
      <c r="A1920" s="57">
        <f t="shared" si="552"/>
        <v>7732.3380649302517</v>
      </c>
      <c r="B1920" s="12">
        <f t="shared" si="569"/>
        <v>1230.6398246912704</v>
      </c>
      <c r="C1920" s="57" t="str">
        <f t="shared" si="553"/>
        <v>-46.9999692224285-124.430151507027i</v>
      </c>
      <c r="D1920" s="57" t="str">
        <f t="shared" si="554"/>
        <v>3.89994170654568-25.880475637281i</v>
      </c>
      <c r="E1920" s="57" t="str">
        <f t="shared" si="555"/>
        <v>159.735468132333-1.64998464499987i</v>
      </c>
      <c r="F1920" s="57" t="str">
        <f t="shared" si="556"/>
        <v>3.83980598713324-53.9515868297658i</v>
      </c>
      <c r="G1920" s="57" t="str">
        <f t="shared" si="557"/>
        <v>0.999991183823281-0.00296919163978423i</v>
      </c>
      <c r="H1920" s="57" t="str">
        <f t="shared" si="558"/>
        <v>168.171697198243+88.6969491015306i</v>
      </c>
      <c r="I1920" s="57" t="str">
        <f t="shared" si="559"/>
        <v>15.3213250940958-24.6348897970816i</v>
      </c>
      <c r="K1920" s="57" t="str">
        <f t="shared" si="560"/>
        <v>0.0558263771201725-0.0305264195680663i</v>
      </c>
      <c r="L1920" s="57" t="str">
        <f t="shared" si="561"/>
        <v>0.000125-0.407714341163725i</v>
      </c>
      <c r="M1920" s="57" t="str">
        <f t="shared" si="562"/>
        <v>0.0015-0.196545576013881i</v>
      </c>
      <c r="N1920" s="57">
        <f t="shared" si="563"/>
        <v>69.307360709540944</v>
      </c>
      <c r="O1920" s="57">
        <f t="shared" si="564"/>
        <v>42.477734869380839</v>
      </c>
      <c r="P1920" s="371">
        <f t="shared" si="565"/>
        <v>42.477734869380839</v>
      </c>
      <c r="Q1920" s="371">
        <f t="shared" si="566"/>
        <v>-110.69263929045906</v>
      </c>
      <c r="R1920" s="12">
        <f t="shared" si="567"/>
        <v>69.307360709540944</v>
      </c>
      <c r="S1920" s="57">
        <f t="shared" si="568"/>
        <v>1.2306398246912704</v>
      </c>
      <c r="T1920" s="12">
        <f t="shared" si="551"/>
        <v>42.477734869380839</v>
      </c>
    </row>
    <row r="1921" spans="1:20" x14ac:dyDescent="0.25">
      <c r="A1921" s="57">
        <f t="shared" si="552"/>
        <v>7761.7209495769876</v>
      </c>
      <c r="B1921" s="12">
        <f t="shared" si="569"/>
        <v>1235.3162560250973</v>
      </c>
      <c r="C1921" s="57" t="str">
        <f t="shared" si="553"/>
        <v>-46.90476904412-123.801012057562i</v>
      </c>
      <c r="D1921" s="57" t="str">
        <f t="shared" si="554"/>
        <v>3.89994126268036-25.7826165021051i</v>
      </c>
      <c r="E1921" s="57" t="str">
        <f t="shared" si="555"/>
        <v>159.720811557315-1.64613493598702i</v>
      </c>
      <c r="F1921" s="57" t="str">
        <f t="shared" si="556"/>
        <v>3.83980572936612-53.747433395998i</v>
      </c>
      <c r="G1921" s="57" t="str">
        <f t="shared" si="557"/>
        <v>0.999991116693629-0.00298047436793542i</v>
      </c>
      <c r="H1921" s="57" t="str">
        <f t="shared" si="558"/>
        <v>168.196154408707+89.0391244623241i</v>
      </c>
      <c r="I1921" s="57" t="str">
        <f t="shared" si="559"/>
        <v>15.3223889886815-24.538037283401i</v>
      </c>
      <c r="K1921" s="57" t="str">
        <f t="shared" si="560"/>
        <v>0.0557280566177873-0.0305877754070221i</v>
      </c>
      <c r="L1921" s="57" t="str">
        <f t="shared" si="561"/>
        <v>0.000125-0.406170891774981i</v>
      </c>
      <c r="M1921" s="57" t="str">
        <f t="shared" si="562"/>
        <v>0.0015-0.195801530199124i</v>
      </c>
      <c r="N1921" s="57">
        <f t="shared" si="563"/>
        <v>69.24969187096579</v>
      </c>
      <c r="O1921" s="57">
        <f t="shared" si="564"/>
        <v>42.437013410612856</v>
      </c>
      <c r="P1921" s="371">
        <f t="shared" si="565"/>
        <v>42.437013410612856</v>
      </c>
      <c r="Q1921" s="371">
        <f t="shared" si="566"/>
        <v>-110.75030812903421</v>
      </c>
      <c r="R1921" s="12">
        <f t="shared" si="567"/>
        <v>69.24969187096579</v>
      </c>
      <c r="S1921" s="57">
        <f t="shared" si="568"/>
        <v>1.2353162560250974</v>
      </c>
      <c r="T1921" s="12">
        <f t="shared" si="551"/>
        <v>42.437013410612856</v>
      </c>
    </row>
    <row r="1922" spans="1:20" x14ac:dyDescent="0.25">
      <c r="A1922" s="57">
        <f t="shared" si="552"/>
        <v>7791.2154891853806</v>
      </c>
      <c r="B1922" s="12">
        <f t="shared" si="569"/>
        <v>1240.0104577979928</v>
      </c>
      <c r="C1922" s="57" t="str">
        <f t="shared" si="553"/>
        <v>-46.8092291920231-123.174292363527i</v>
      </c>
      <c r="D1922" s="57" t="str">
        <f t="shared" si="554"/>
        <v>3.89994081543535-25.6851282584972i</v>
      </c>
      <c r="E1922" s="57" t="str">
        <f t="shared" si="555"/>
        <v>159.706112421656-1.642196503124i</v>
      </c>
      <c r="F1922" s="57" t="str">
        <f t="shared" si="556"/>
        <v>3.83980546963629-53.5440531370924i</v>
      </c>
      <c r="G1922" s="57" t="str">
        <f t="shared" si="557"/>
        <v>0.999991049052831-0.00299179996816403i</v>
      </c>
      <c r="H1922" s="57" t="str">
        <f t="shared" si="558"/>
        <v>168.220802583708+89.3826593200294i</v>
      </c>
      <c r="I1922" s="57" t="str">
        <f t="shared" si="559"/>
        <v>15.3234611227491-24.4415376342577i</v>
      </c>
      <c r="K1922" s="57" t="str">
        <f t="shared" si="560"/>
        <v>0.0556293415262867-0.0306489366108758i</v>
      </c>
      <c r="L1922" s="57" t="str">
        <f t="shared" si="561"/>
        <v>0.000125-0.404633285290876i</v>
      </c>
      <c r="M1922" s="57" t="str">
        <f t="shared" si="562"/>
        <v>0.0015-0.195060301055115i</v>
      </c>
      <c r="N1922" s="57">
        <f t="shared" si="563"/>
        <v>69.191990372552681</v>
      </c>
      <c r="O1922" s="57">
        <f t="shared" si="564"/>
        <v>42.396250212956382</v>
      </c>
      <c r="P1922" s="371">
        <f t="shared" si="565"/>
        <v>42.396250212956382</v>
      </c>
      <c r="Q1922" s="371">
        <f t="shared" si="566"/>
        <v>-110.80800962744732</v>
      </c>
      <c r="R1922" s="12">
        <f t="shared" si="567"/>
        <v>69.191990372552681</v>
      </c>
      <c r="S1922" s="57">
        <f t="shared" si="568"/>
        <v>1.2400104577979927</v>
      </c>
      <c r="T1922" s="12">
        <f t="shared" si="551"/>
        <v>42.396250212956382</v>
      </c>
    </row>
    <row r="1923" spans="1:20" x14ac:dyDescent="0.25">
      <c r="A1923" s="57">
        <f t="shared" si="552"/>
        <v>7820.8221080442854</v>
      </c>
      <c r="B1923" s="12">
        <f t="shared" si="569"/>
        <v>1244.7224975376253</v>
      </c>
      <c r="C1923" s="57" t="str">
        <f t="shared" si="553"/>
        <v>-46.7133506090318-122.549986821541i</v>
      </c>
      <c r="D1923" s="57" t="str">
        <f t="shared" si="554"/>
        <v>3.89994036478492-25.5880095040559i</v>
      </c>
      <c r="E1923" s="57" t="str">
        <f t="shared" si="555"/>
        <v>159.691371032956-1.63816870337472i</v>
      </c>
      <c r="F1923" s="57" t="str">
        <f t="shared" si="556"/>
        <v>3.8398052079288-53.3414431273552i</v>
      </c>
      <c r="G1923" s="57" t="str">
        <f t="shared" si="557"/>
        <v>0.999990980896996-0.00300316860335774i</v>
      </c>
      <c r="H1923" s="57" t="str">
        <f t="shared" si="558"/>
        <v>168.245643250929+89.7275595293555i</v>
      </c>
      <c r="I1923" s="57" t="str">
        <f t="shared" si="559"/>
        <v>15.3245415611814-24.3453894601021i</v>
      </c>
      <c r="K1923" s="57" t="str">
        <f t="shared" si="560"/>
        <v>0.0555302323226718-0.0307099002450252i</v>
      </c>
      <c r="L1923" s="57" t="str">
        <f t="shared" si="561"/>
        <v>0.000125-0.403101499592424i</v>
      </c>
      <c r="M1923" s="57" t="str">
        <f t="shared" si="562"/>
        <v>0.0015-0.194321877919023i</v>
      </c>
      <c r="N1923" s="57">
        <f t="shared" si="563"/>
        <v>69.134257439292369</v>
      </c>
      <c r="O1923" s="57">
        <f t="shared" si="564"/>
        <v>42.355445153819446</v>
      </c>
      <c r="P1923" s="371">
        <f t="shared" si="565"/>
        <v>42.355445153819446</v>
      </c>
      <c r="Q1923" s="371">
        <f t="shared" si="566"/>
        <v>-110.86574256070763</v>
      </c>
      <c r="R1923" s="12">
        <f t="shared" si="567"/>
        <v>69.134257439292369</v>
      </c>
      <c r="S1923" s="57">
        <f t="shared" si="568"/>
        <v>1.2447224975376252</v>
      </c>
      <c r="T1923" s="12">
        <f t="shared" si="551"/>
        <v>42.355445153819446</v>
      </c>
    </row>
    <row r="1924" spans="1:20" x14ac:dyDescent="0.25">
      <c r="A1924" s="57">
        <f t="shared" si="552"/>
        <v>7850.5412320548548</v>
      </c>
      <c r="B1924" s="12">
        <f t="shared" si="569"/>
        <v>1249.4524430282684</v>
      </c>
      <c r="C1924" s="57" t="str">
        <f t="shared" si="553"/>
        <v>-46.617134264313-121.928089859389i</v>
      </c>
      <c r="D1924" s="57" t="str">
        <f t="shared" si="554"/>
        <v>3.89993991070315-25.4912588416949i</v>
      </c>
      <c r="E1924" s="57" t="str">
        <f t="shared" si="555"/>
        <v>159.676587704558-1.63405089335624i</v>
      </c>
      <c r="F1924" s="57" t="str">
        <f t="shared" si="556"/>
        <v>3.83980494422859-53.1396004521736i</v>
      </c>
      <c r="G1924" s="57" t="str">
        <f t="shared" si="557"/>
        <v>0.999990912222201-0.00301458043702292i</v>
      </c>
      <c r="H1924" s="57" t="str">
        <f t="shared" si="558"/>
        <v>168.270677950835+90.0738309753476i</v>
      </c>
      <c r="I1924" s="57" t="str">
        <f t="shared" si="559"/>
        <v>15.3256303693882-24.2495913764256i</v>
      </c>
      <c r="K1924" s="57" t="str">
        <f t="shared" si="560"/>
        <v>0.055430729510529-0.0307706633691717i</v>
      </c>
      <c r="L1924" s="57" t="str">
        <f t="shared" si="561"/>
        <v>0.000125-0.401575512644375i</v>
      </c>
      <c r="M1924" s="57" t="str">
        <f t="shared" si="562"/>
        <v>0.0015-0.193586250168383i</v>
      </c>
      <c r="N1924" s="57">
        <f t="shared" si="563"/>
        <v>69.076494306095299</v>
      </c>
      <c r="O1924" s="57">
        <f t="shared" si="564"/>
        <v>42.314598111449506</v>
      </c>
      <c r="P1924" s="371">
        <f t="shared" si="565"/>
        <v>42.314598111449506</v>
      </c>
      <c r="Q1924" s="371">
        <f t="shared" si="566"/>
        <v>-110.9235056939047</v>
      </c>
      <c r="R1924" s="12">
        <f t="shared" si="567"/>
        <v>69.076494306095299</v>
      </c>
      <c r="S1924" s="57">
        <f t="shared" si="568"/>
        <v>1.2494524430282683</v>
      </c>
      <c r="T1924" s="12">
        <f t="shared" si="551"/>
        <v>42.314598111449506</v>
      </c>
    </row>
    <row r="1925" spans="1:20" x14ac:dyDescent="0.25">
      <c r="A1925" s="57">
        <f t="shared" si="552"/>
        <v>7880.3732887366632</v>
      </c>
      <c r="B1925" s="12">
        <f t="shared" si="569"/>
        <v>1254.2003623117757</v>
      </c>
      <c r="C1925" s="57" t="str">
        <f t="shared" si="553"/>
        <v>-46.5205811533918-121.308595935603i</v>
      </c>
      <c r="D1925" s="57" t="str">
        <f t="shared" si="554"/>
        <v>3.8999394531639-25.3948748796233i</v>
      </c>
      <c r="E1925" s="57" t="str">
        <f t="shared" si="555"/>
        <v>159.661762755562-1.62984242939214i</v>
      </c>
      <c r="F1925" s="57" t="str">
        <f t="shared" si="556"/>
        <v>3.83980467852048-52.9385222079726i</v>
      </c>
      <c r="G1925" s="57" t="str">
        <f t="shared" si="557"/>
        <v>0.999990843024496-0.00302603563328698i</v>
      </c>
      <c r="H1925" s="57" t="str">
        <f t="shared" si="558"/>
        <v>168.29590823679+90.4214795736024i</v>
      </c>
      <c r="I1925" s="57" t="str">
        <f t="shared" si="559"/>
        <v>15.3267276133116-24.1541420037406i</v>
      </c>
      <c r="K1925" s="57" t="str">
        <f t="shared" si="560"/>
        <v>0.0553308336201903-0.0308312230375804i</v>
      </c>
      <c r="L1925" s="57" t="str">
        <f t="shared" si="561"/>
        <v>0.000125-0.400055302494895i</v>
      </c>
      <c r="M1925" s="57" t="str">
        <f t="shared" si="562"/>
        <v>0.0015-0.192853407220943i</v>
      </c>
      <c r="N1925" s="57">
        <f t="shared" si="563"/>
        <v>69.01870221778357</v>
      </c>
      <c r="O1925" s="57">
        <f t="shared" si="564"/>
        <v>42.273708964948355</v>
      </c>
      <c r="P1925" s="371">
        <f t="shared" si="565"/>
        <v>42.273708964948355</v>
      </c>
      <c r="Q1925" s="371">
        <f t="shared" si="566"/>
        <v>-110.98129778221643</v>
      </c>
      <c r="R1925" s="12">
        <f t="shared" si="567"/>
        <v>69.01870221778357</v>
      </c>
      <c r="S1925" s="57">
        <f t="shared" si="568"/>
        <v>1.2542003623117757</v>
      </c>
      <c r="T1925" s="12">
        <f t="shared" si="551"/>
        <v>42.273708964948355</v>
      </c>
    </row>
    <row r="1926" spans="1:20" x14ac:dyDescent="0.25">
      <c r="A1926" s="57">
        <f t="shared" si="552"/>
        <v>7910.3187072338633</v>
      </c>
      <c r="B1926" s="12">
        <f t="shared" si="569"/>
        <v>1258.9663236885606</v>
      </c>
      <c r="C1926" s="57" t="str">
        <f t="shared" si="553"/>
        <v>-46.4236922982354-120.691499539054i</v>
      </c>
      <c r="D1926" s="57" t="str">
        <f t="shared" si="554"/>
        <v>3.89993899214086-25.2988562313251i</v>
      </c>
      <c r="E1926" s="57" t="str">
        <f t="shared" si="555"/>
        <v>159.646896510854-1.6255426675699i</v>
      </c>
      <c r="F1926" s="57" t="str">
        <f t="shared" si="556"/>
        <v>3.83980441078921-52.738205502174i</v>
      </c>
      <c r="G1926" s="57" t="str">
        <f t="shared" si="557"/>
        <v>0.999990773299899-0.00303753435690065i</v>
      </c>
      <c r="H1926" s="57" t="str">
        <f t="shared" si="558"/>
        <v>168.321335675178+90.7705112704773i</v>
      </c>
      <c r="I1926" s="57" t="str">
        <f t="shared" si="559"/>
        <v>15.32783335943-24.0590399675606i</v>
      </c>
      <c r="K1926" s="57" t="str">
        <f t="shared" si="560"/>
        <v>0.0552305452088935-0.0308915762993424i</v>
      </c>
      <c r="L1926" s="57" t="str">
        <f t="shared" si="561"/>
        <v>0.000125-0.398540847275249i</v>
      </c>
      <c r="M1926" s="57" t="str">
        <f t="shared" si="562"/>
        <v>0.0015-0.192123338534512i</v>
      </c>
      <c r="N1926" s="57">
        <f t="shared" si="563"/>
        <v>68.960882429083114</v>
      </c>
      <c r="O1926" s="57">
        <f t="shared" si="564"/>
        <v>42.23277759428786</v>
      </c>
      <c r="P1926" s="371">
        <f t="shared" si="565"/>
        <v>42.23277759428786</v>
      </c>
      <c r="Q1926" s="371">
        <f t="shared" si="566"/>
        <v>-111.03911757091689</v>
      </c>
      <c r="R1926" s="12">
        <f t="shared" si="567"/>
        <v>68.960882429083114</v>
      </c>
      <c r="S1926" s="57">
        <f t="shared" si="568"/>
        <v>1.2589663236885607</v>
      </c>
      <c r="T1926" s="12">
        <f t="shared" si="551"/>
        <v>42.23277759428786</v>
      </c>
    </row>
    <row r="1927" spans="1:20" x14ac:dyDescent="0.25">
      <c r="A1927" s="57">
        <f t="shared" si="552"/>
        <v>7940.3779183213528</v>
      </c>
      <c r="B1927" s="12">
        <f t="shared" si="569"/>
        <v>1263.7503957185772</v>
      </c>
      <c r="C1927" s="57" t="str">
        <f t="shared" si="553"/>
        <v>-46.3264687473282-120.076795188544i</v>
      </c>
      <c r="D1927" s="57" t="str">
        <f t="shared" si="554"/>
        <v>3.8999385276075-25.2032015155394i</v>
      </c>
      <c r="E1927" s="57" t="str">
        <f t="shared" si="555"/>
        <v>159.631989301123-1.62115096378653i</v>
      </c>
      <c r="F1927" s="57" t="str">
        <f t="shared" si="556"/>
        <v>3.83980414101933-52.5386474531547i</v>
      </c>
      <c r="G1927" s="57" t="str">
        <f t="shared" si="557"/>
        <v>0.999990703044398-0.00304907677324047i</v>
      </c>
      <c r="H1927" s="57" t="str">
        <f t="shared" si="558"/>
        <v>168.34696184552+91.1209320433116i</v>
      </c>
      <c r="I1927" s="57" t="str">
        <f t="shared" si="559"/>
        <v>15.3289476747631-23.9642838983812i</v>
      </c>
      <c r="K1927" s="57" t="str">
        <f t="shared" si="560"/>
        <v>0.0551298648609379-0.0309517201986428i</v>
      </c>
      <c r="L1927" s="57" t="str">
        <f t="shared" si="561"/>
        <v>0.000125-0.397032125199491i</v>
      </c>
      <c r="M1927" s="57" t="str">
        <f t="shared" si="562"/>
        <v>0.0015-0.191396033606806i</v>
      </c>
      <c r="N1927" s="57">
        <f t="shared" si="563"/>
        <v>68.903036204617351</v>
      </c>
      <c r="O1927" s="57">
        <f t="shared" si="564"/>
        <v>42.191803880325736</v>
      </c>
      <c r="P1927" s="371">
        <f t="shared" si="565"/>
        <v>42.191803880325736</v>
      </c>
      <c r="Q1927" s="371">
        <f t="shared" si="566"/>
        <v>-111.09696379538265</v>
      </c>
      <c r="R1927" s="12">
        <f t="shared" si="567"/>
        <v>68.903036204617351</v>
      </c>
      <c r="S1927" s="57">
        <f t="shared" si="568"/>
        <v>1.2637503957185772</v>
      </c>
      <c r="T1927" s="12">
        <f t="shared" si="551"/>
        <v>42.191803880325736</v>
      </c>
    </row>
    <row r="1928" spans="1:20" x14ac:dyDescent="0.25">
      <c r="A1928" s="57">
        <f t="shared" si="552"/>
        <v>7970.5513544109735</v>
      </c>
      <c r="B1928" s="12">
        <f t="shared" si="569"/>
        <v>1268.5526472223078</v>
      </c>
      <c r="C1928" s="57" t="str">
        <f t="shared" si="553"/>
        <v>-46.2289115757566-119.464477432393i</v>
      </c>
      <c r="D1928" s="57" t="str">
        <f t="shared" si="554"/>
        <v>3.89993805953708-25.1079093562408i</v>
      </c>
      <c r="E1928" s="57" t="str">
        <f t="shared" si="555"/>
        <v>159.617041462886-1.61666667381201i</v>
      </c>
      <c r="F1928" s="57" t="str">
        <f t="shared" si="556"/>
        <v>3.83980386919535-52.339845190205i</v>
      </c>
      <c r="G1928" s="57" t="str">
        <f t="shared" si="557"/>
        <v>0.99999063225395-0.00306066304831104i</v>
      </c>
      <c r="H1928" s="57" t="str">
        <f t="shared" si="558"/>
        <v>168.372788340587+91.4727479006398i</v>
      </c>
      <c r="I1928" s="57" t="str">
        <f t="shared" si="559"/>
        <v>15.3300706268765-23.8698724316583i</v>
      </c>
      <c r="K1928" s="57" t="str">
        <f t="shared" si="560"/>
        <v>0.05502879318784-0.0310116517750311i</v>
      </c>
      <c r="L1928" s="57" t="str">
        <f t="shared" si="561"/>
        <v>0.000125-0.395529114564147i</v>
      </c>
      <c r="M1928" s="57" t="str">
        <f t="shared" si="562"/>
        <v>0.0015-0.1906714819753i</v>
      </c>
      <c r="N1928" s="57">
        <f t="shared" si="563"/>
        <v>68.845164818893423</v>
      </c>
      <c r="O1928" s="57">
        <f t="shared" si="564"/>
        <v>42.150787704821582</v>
      </c>
      <c r="P1928" s="371">
        <f t="shared" si="565"/>
        <v>42.150787704821582</v>
      </c>
      <c r="Q1928" s="371">
        <f t="shared" si="566"/>
        <v>-111.15483518110658</v>
      </c>
      <c r="R1928" s="12">
        <f t="shared" si="567"/>
        <v>68.845164818893423</v>
      </c>
      <c r="S1928" s="57">
        <f t="shared" si="568"/>
        <v>1.2685526472223079</v>
      </c>
      <c r="T1928" s="12">
        <f t="shared" si="551"/>
        <v>42.150787704821582</v>
      </c>
    </row>
    <row r="1929" spans="1:20" x14ac:dyDescent="0.25">
      <c r="A1929" s="57">
        <f t="shared" si="552"/>
        <v>8000.839449557735</v>
      </c>
      <c r="B1929" s="12">
        <f t="shared" si="569"/>
        <v>1273.3731472817526</v>
      </c>
      <c r="C1929" s="57" t="str">
        <f t="shared" si="553"/>
        <v>-46.1310218852712-118.854540848021i</v>
      </c>
      <c r="D1929" s="57" t="str">
        <f t="shared" si="554"/>
        <v>3.89993758790271-25.0129783826192i</v>
      </c>
      <c r="E1929" s="57" t="str">
        <f t="shared" si="555"/>
        <v>159.602053338504-1.61208915333676i</v>
      </c>
      <c r="F1929" s="57" t="str">
        <f t="shared" si="556"/>
        <v>3.83980359530162-52.1417958534874i</v>
      </c>
      <c r="G1929" s="57" t="str">
        <f t="shared" si="557"/>
        <v>0.999990560924483-0.00307229334874751i</v>
      </c>
      <c r="H1929" s="57" t="str">
        <f t="shared" si="558"/>
        <v>168.39881676653+91.8259648824156i</v>
      </c>
      <c r="I1929" s="57" t="str">
        <f t="shared" si="559"/>
        <v>15.3312022838863-23.77580420779i</v>
      </c>
      <c r="K1929" s="57" t="str">
        <f t="shared" si="560"/>
        <v>0.0549273308284825-0.0310713680636933i</v>
      </c>
      <c r="L1929" s="57" t="str">
        <f t="shared" si="561"/>
        <v>0.000125-0.394031793747905i</v>
      </c>
      <c r="M1929" s="57" t="str">
        <f t="shared" si="562"/>
        <v>0.0015-0.189949673217075i</v>
      </c>
      <c r="N1929" s="57">
        <f t="shared" si="563"/>
        <v>68.787269556295001</v>
      </c>
      <c r="O1929" s="57">
        <f t="shared" si="564"/>
        <v>42.109728950452158</v>
      </c>
      <c r="P1929" s="371">
        <f t="shared" si="565"/>
        <v>42.109728950452158</v>
      </c>
      <c r="Q1929" s="371">
        <f t="shared" si="566"/>
        <v>-111.212730443705</v>
      </c>
      <c r="R1929" s="12">
        <f t="shared" si="567"/>
        <v>68.787269556295001</v>
      </c>
      <c r="S1929" s="57">
        <f t="shared" si="568"/>
        <v>1.2733731472817527</v>
      </c>
      <c r="T1929" s="12">
        <f t="shared" si="551"/>
        <v>42.109728950452158</v>
      </c>
    </row>
    <row r="1930" spans="1:20" x14ac:dyDescent="0.25">
      <c r="A1930" s="57">
        <f t="shared" si="552"/>
        <v>8031.2426394660552</v>
      </c>
      <c r="B1930" s="12">
        <f t="shared" si="569"/>
        <v>1278.2119652414233</v>
      </c>
      <c r="C1930" s="57" t="str">
        <f t="shared" si="553"/>
        <v>-46.0328008043637-118.246980041537i</v>
      </c>
      <c r="D1930" s="57" t="str">
        <f t="shared" si="554"/>
        <v>3.89993711267719-24.9184072290603i</v>
      </c>
      <c r="E1930" s="57" t="str">
        <f t="shared" si="555"/>
        <v>159.587025276207-1.60741775802975i</v>
      </c>
      <c r="F1930" s="57" t="str">
        <f t="shared" si="556"/>
        <v>3.83980331932238-51.9444965939956i</v>
      </c>
      <c r="G1930" s="57" t="str">
        <f t="shared" si="557"/>
        <v>0.999990489051892-0.00308396784181789i</v>
      </c>
      <c r="H1930" s="57" t="str">
        <f t="shared" si="558"/>
        <v>168.42504874299+92.1805890602304i</v>
      </c>
      <c r="I1930" s="57" t="str">
        <f t="shared" si="559"/>
        <v>15.3323427144637-23.6820778720957i</v>
      </c>
      <c r="K1930" s="57" t="str">
        <f t="shared" si="560"/>
        <v>0.0548254784492652-0.0311308660957302i</v>
      </c>
      <c r="L1930" s="57" t="str">
        <f t="shared" si="561"/>
        <v>0.000125-0.392540141211302i</v>
      </c>
      <c r="M1930" s="57" t="str">
        <f t="shared" si="562"/>
        <v>0.0015-0.18923059694867i</v>
      </c>
      <c r="N1930" s="57">
        <f t="shared" si="563"/>
        <v>68.729351711067608</v>
      </c>
      <c r="O1930" s="57">
        <f t="shared" si="564"/>
        <v>42.068627500827851</v>
      </c>
      <c r="P1930" s="371">
        <f t="shared" si="565"/>
        <v>42.068627500827851</v>
      </c>
      <c r="Q1930" s="371">
        <f t="shared" si="566"/>
        <v>-111.27064828893239</v>
      </c>
      <c r="R1930" s="12">
        <f t="shared" si="567"/>
        <v>68.729351711067608</v>
      </c>
      <c r="S1930" s="57">
        <f t="shared" si="568"/>
        <v>1.2782119652414232</v>
      </c>
      <c r="T1930" s="12">
        <f t="shared" si="551"/>
        <v>42.068627500827851</v>
      </c>
    </row>
    <row r="1931" spans="1:20" x14ac:dyDescent="0.25">
      <c r="A1931" s="57">
        <f t="shared" si="552"/>
        <v>8061.7613614960264</v>
      </c>
      <c r="B1931" s="12">
        <f t="shared" si="569"/>
        <v>1283.0691707093408</v>
      </c>
      <c r="C1931" s="57" t="str">
        <f t="shared" si="553"/>
        <v>-45.9342494883244-117.641789647313i</v>
      </c>
      <c r="D1931" s="57" t="str">
        <f t="shared" si="554"/>
        <v>3.89993663383324-24.8241945351261i</v>
      </c>
      <c r="E1931" s="57" t="str">
        <f t="shared" si="555"/>
        <v>159.571957630108-1.60265184359363i</v>
      </c>
      <c r="F1931" s="57" t="str">
        <f t="shared" si="556"/>
        <v>3.83980304124176-51.7479445735134i</v>
      </c>
      <c r="G1931" s="57" t="str">
        <f t="shared" si="557"/>
        <v>0.999990416632043-0.00309568669542547i</v>
      </c>
      <c r="H1931" s="57" t="str">
        <f t="shared" si="558"/>
        <v>168.451485903238+92.5366265375398i</v>
      </c>
      <c r="I1931" s="57" t="str">
        <f t="shared" si="559"/>
        <v>15.3334919878402-23.5886920747982i</v>
      </c>
      <c r="K1931" s="57" t="str">
        <f t="shared" si="560"/>
        <v>0.0547232367442476-0.0311901428984344i</v>
      </c>
      <c r="L1931" s="57" t="str">
        <f t="shared" si="561"/>
        <v>0.000125-0.391054135496415i</v>
      </c>
      <c r="M1931" s="57" t="str">
        <f t="shared" si="562"/>
        <v>0.0015-0.188514242825932i</v>
      </c>
      <c r="N1931" s="57">
        <f t="shared" si="563"/>
        <v>68.671412587307216</v>
      </c>
      <c r="O1931" s="57">
        <f t="shared" si="564"/>
        <v>42.027483240507863</v>
      </c>
      <c r="P1931" s="371">
        <f t="shared" si="565"/>
        <v>42.027483240507863</v>
      </c>
      <c r="Q1931" s="371">
        <f t="shared" si="566"/>
        <v>-111.32858741269278</v>
      </c>
      <c r="R1931" s="12">
        <f t="shared" si="567"/>
        <v>68.671412587307216</v>
      </c>
      <c r="S1931" s="57">
        <f t="shared" si="568"/>
        <v>1.2830691707093409</v>
      </c>
      <c r="T1931" s="12">
        <f t="shared" si="551"/>
        <v>42.027483240507863</v>
      </c>
    </row>
    <row r="1932" spans="1:20" x14ac:dyDescent="0.25">
      <c r="A1932" s="57">
        <f t="shared" si="552"/>
        <v>8092.3960546697117</v>
      </c>
      <c r="B1932" s="12">
        <f t="shared" si="569"/>
        <v>1287.9448335580364</v>
      </c>
      <c r="C1932" s="57" t="str">
        <f t="shared" si="553"/>
        <v>-45.8353691193116-117.038964327573i</v>
      </c>
      <c r="D1932" s="57" t="str">
        <f t="shared" si="554"/>
        <v>3.89993615134325-24.7303389455349i</v>
      </c>
      <c r="E1932" s="57" t="str">
        <f t="shared" si="555"/>
        <v>159.556850760225-1.59779076582078i</v>
      </c>
      <c r="F1932" s="57" t="str">
        <f t="shared" si="556"/>
        <v>3.83980276104374-51.5521369645739i</v>
      </c>
      <c r="G1932" s="57" t="str">
        <f t="shared" si="557"/>
        <v>0.999990343660767-0.00310745007811131i</v>
      </c>
      <c r="H1932" s="57" t="str">
        <f t="shared" si="558"/>
        <v>168.478129894277+92.8940834498903i</v>
      </c>
      <c r="I1932" s="57" t="str">
        <f t="shared" si="559"/>
        <v>15.3346501738125-23.4956454710016i</v>
      </c>
      <c r="K1932" s="57" t="str">
        <f t="shared" si="560"/>
        <v>0.054620606435294-0.031249195495577i</v>
      </c>
      <c r="L1932" s="57" t="str">
        <f t="shared" si="561"/>
        <v>0.000125-0.389573755226555i</v>
      </c>
      <c r="M1932" s="57" t="str">
        <f t="shared" si="562"/>
        <v>0.0015-0.187800600543865i</v>
      </c>
      <c r="N1932" s="57">
        <f t="shared" si="563"/>
        <v>68.613453498943812</v>
      </c>
      <c r="O1932" s="57">
        <f t="shared" si="564"/>
        <v>41.986296055016894</v>
      </c>
      <c r="P1932" s="371">
        <f t="shared" si="565"/>
        <v>41.986296055016894</v>
      </c>
      <c r="Q1932" s="371">
        <f t="shared" si="566"/>
        <v>-111.38654650105619</v>
      </c>
      <c r="R1932" s="12">
        <f t="shared" si="567"/>
        <v>68.613453498943812</v>
      </c>
      <c r="S1932" s="57">
        <f t="shared" si="568"/>
        <v>1.2879448335580364</v>
      </c>
      <c r="T1932" s="12">
        <f t="shared" si="551"/>
        <v>41.986296055016894</v>
      </c>
    </row>
    <row r="1933" spans="1:20" x14ac:dyDescent="0.25">
      <c r="A1933" s="57">
        <f t="shared" si="552"/>
        <v>8123.1471596774572</v>
      </c>
      <c r="B1933" s="12">
        <f t="shared" si="569"/>
        <v>1292.8390239255571</v>
      </c>
      <c r="C1933" s="57" t="str">
        <f t="shared" si="553"/>
        <v>-45.7361609064025-116.438498771967i</v>
      </c>
      <c r="D1933" s="57" t="str">
        <f t="shared" si="554"/>
        <v>3.8999356651795-24.6368391101424i</v>
      </c>
      <c r="E1933" s="57" t="str">
        <f t="shared" si="555"/>
        <v>159.541705032499-1.59283388064953i</v>
      </c>
      <c r="F1933" s="57" t="str">
        <f t="shared" si="556"/>
        <v>3.83980247871222-51.3570709504186i</v>
      </c>
      <c r="G1933" s="57" t="str">
        <f t="shared" si="557"/>
        <v>0.999990270133867-0.00311925815905651i</v>
      </c>
      <c r="H1933" s="57" t="str">
        <f t="shared" si="558"/>
        <v>168.504982376985+93.2529659651466i</v>
      </c>
      <c r="I1933" s="57" t="str">
        <f t="shared" si="559"/>
        <v>15.3358173427468-23.4029367206734i</v>
      </c>
      <c r="K1933" s="57" t="str">
        <f t="shared" si="560"/>
        <v>0.0545175882722111-0.0313080209076898i</v>
      </c>
      <c r="L1933" s="57" t="str">
        <f t="shared" si="561"/>
        <v>0.000125-0.388098979105952i</v>
      </c>
      <c r="M1933" s="57" t="str">
        <f t="shared" si="562"/>
        <v>0.0015-0.187089659836486i</v>
      </c>
      <c r="N1933" s="57">
        <f t="shared" si="563"/>
        <v>68.555475769727991</v>
      </c>
      <c r="O1933" s="57">
        <f t="shared" si="564"/>
        <v>41.945065830860671</v>
      </c>
      <c r="P1933" s="371">
        <f t="shared" si="565"/>
        <v>41.945065830860671</v>
      </c>
      <c r="Q1933" s="371">
        <f t="shared" si="566"/>
        <v>-111.44452423027201</v>
      </c>
      <c r="R1933" s="12">
        <f t="shared" si="567"/>
        <v>68.555475769727991</v>
      </c>
      <c r="S1933" s="57">
        <f t="shared" si="568"/>
        <v>1.2928390239255572</v>
      </c>
      <c r="T1933" s="12">
        <f t="shared" si="551"/>
        <v>41.945065830860671</v>
      </c>
    </row>
    <row r="1934" spans="1:20" x14ac:dyDescent="0.25">
      <c r="A1934" s="57">
        <f t="shared" si="552"/>
        <v>8154.0151188842328</v>
      </c>
      <c r="B1934" s="12">
        <f t="shared" si="569"/>
        <v>1297.7518122164743</v>
      </c>
      <c r="C1934" s="57" t="str">
        <f t="shared" si="553"/>
        <v>-45.6366260856471-115.840387697149i</v>
      </c>
      <c r="D1934" s="57" t="str">
        <f t="shared" si="554"/>
        <v>3.89993517531403-24.5436936839215i</v>
      </c>
      <c r="E1934" s="57" t="str">
        <f t="shared" si="555"/>
        <v>159.526520818809-1.58778054421925i</v>
      </c>
      <c r="F1934" s="57" t="str">
        <f t="shared" si="556"/>
        <v>3.83980219423095-51.1627437249573i</v>
      </c>
      <c r="G1934" s="57" t="str">
        <f t="shared" si="557"/>
        <v>0.999990196047111-0.0031311111080848i</v>
      </c>
      <c r="H1934" s="57" t="str">
        <f t="shared" si="558"/>
        <v>168.532045026239+93.6132802837213i</v>
      </c>
      <c r="I1934" s="57" t="str">
        <f t="shared" si="559"/>
        <v>15.3369935655841-23.3105644886258i</v>
      </c>
      <c r="K1934" s="57" t="str">
        <f t="shared" si="560"/>
        <v>0.0544141830328853-0.0313666161523563i</v>
      </c>
      <c r="L1934" s="57" t="str">
        <f t="shared" si="561"/>
        <v>0.000125-0.386629785919458i</v>
      </c>
      <c r="M1934" s="57" t="str">
        <f t="shared" si="562"/>
        <v>0.0015-0.186381410476675i</v>
      </c>
      <c r="N1934" s="57">
        <f t="shared" si="563"/>
        <v>68.497480733214104</v>
      </c>
      <c r="O1934" s="57">
        <f t="shared" si="564"/>
        <v>41.903792455542046</v>
      </c>
      <c r="P1934" s="371">
        <f t="shared" si="565"/>
        <v>41.903792455542046</v>
      </c>
      <c r="Q1934" s="371">
        <f t="shared" si="566"/>
        <v>-111.5025192667859</v>
      </c>
      <c r="R1934" s="12">
        <f t="shared" si="567"/>
        <v>68.497480733214104</v>
      </c>
      <c r="S1934" s="57">
        <f t="shared" si="568"/>
        <v>1.2977518122164742</v>
      </c>
      <c r="T1934" s="12">
        <f t="shared" si="551"/>
        <v>41.903792455542046</v>
      </c>
    </row>
    <row r="1935" spans="1:20" x14ac:dyDescent="0.25">
      <c r="A1935" s="57">
        <f t="shared" si="552"/>
        <v>8185.0003763359928</v>
      </c>
      <c r="B1935" s="12">
        <f t="shared" si="569"/>
        <v>1302.6832691028969</v>
      </c>
      <c r="C1935" s="57" t="str">
        <f t="shared" si="553"/>
        <v>-45.5367659201215-115.244625846351i</v>
      </c>
      <c r="D1935" s="57" t="str">
        <f t="shared" si="554"/>
        <v>3.89993468171861-24.4509013269438i</v>
      </c>
      <c r="E1935" s="57" t="str">
        <f t="shared" si="555"/>
        <v>159.511298496989-1.58263011293006i</v>
      </c>
      <c r="F1935" s="57" t="str">
        <f t="shared" si="556"/>
        <v>3.83980190758356-50.9691524927275i</v>
      </c>
      <c r="G1935" s="57" t="str">
        <f t="shared" si="557"/>
        <v>0.999990121396238-0.00314300909566482i</v>
      </c>
      <c r="H1935" s="57" t="str">
        <f t="shared" si="558"/>
        <v>168.559319531033+93.9750326388103i</v>
      </c>
      <c r="I1935" s="57" t="str">
        <f t="shared" si="559"/>
        <v>15.3381789138456-23.2185274444942i</v>
      </c>
      <c r="K1935" s="57" t="str">
        <f t="shared" si="560"/>
        <v>0.0543103915234157-0.0314249782445036i</v>
      </c>
      <c r="L1935" s="57" t="str">
        <f t="shared" si="561"/>
        <v>0.000125-0.385166154532235i</v>
      </c>
      <c r="M1935" s="57" t="str">
        <f t="shared" si="562"/>
        <v>0.0015-0.185675842276026i</v>
      </c>
      <c r="N1935" s="57">
        <f t="shared" si="563"/>
        <v>68.439469732740733</v>
      </c>
      <c r="O1935" s="57">
        <f t="shared" si="564"/>
        <v>41.862475817577021</v>
      </c>
      <c r="P1935" s="371">
        <f t="shared" si="565"/>
        <v>41.862475817577021</v>
      </c>
      <c r="Q1935" s="371">
        <f t="shared" si="566"/>
        <v>-111.56053026725927</v>
      </c>
      <c r="R1935" s="12">
        <f t="shared" si="567"/>
        <v>68.439469732740733</v>
      </c>
      <c r="S1935" s="57">
        <f t="shared" si="568"/>
        <v>1.3026832691028969</v>
      </c>
      <c r="T1935" s="12">
        <f t="shared" si="551"/>
        <v>41.862475817577021</v>
      </c>
    </row>
    <row r="1936" spans="1:20" x14ac:dyDescent="0.25">
      <c r="A1936" s="57">
        <f t="shared" si="552"/>
        <v>8216.1033777660705</v>
      </c>
      <c r="B1936" s="12">
        <f t="shared" si="569"/>
        <v>1307.633465525488</v>
      </c>
      <c r="C1936" s="57" t="str">
        <f t="shared" si="553"/>
        <v>-45.4365816999714-114.651207988962i</v>
      </c>
      <c r="D1936" s="57" t="str">
        <f t="shared" si="554"/>
        <v>3.89993418436485-24.3584607043597i</v>
      </c>
      <c r="E1936" s="57" t="str">
        <f t="shared" si="555"/>
        <v>159.496038450848-1.57738194349802i</v>
      </c>
      <c r="F1936" s="57" t="str">
        <f t="shared" si="556"/>
        <v>3.83980161875354-50.7762944688542i</v>
      </c>
      <c r="G1936" s="57" t="str">
        <f t="shared" si="557"/>
        <v>0.999990046176951-0.00315495229291273i</v>
      </c>
      <c r="H1936" s="57" t="str">
        <f t="shared" si="558"/>
        <v>168.586807594619+94.3382292966265i</v>
      </c>
      <c r="I1936" s="57" t="str">
        <f t="shared" si="559"/>
        <v>15.3393734596369-23.1268242627195i</v>
      </c>
      <c r="K1936" s="57" t="str">
        <f t="shared" si="560"/>
        <v>0.054206214578244-0.0314831041966977i</v>
      </c>
      <c r="L1936" s="57" t="str">
        <f t="shared" si="561"/>
        <v>0.000125-0.383708063889455i</v>
      </c>
      <c r="M1936" s="57" t="str">
        <f t="shared" si="562"/>
        <v>0.0015-0.184972945084704i</v>
      </c>
      <c r="N1936" s="57">
        <f t="shared" si="563"/>
        <v>68.381444121413367</v>
      </c>
      <c r="O1936" s="57">
        <f t="shared" si="564"/>
        <v>41.821115806511088</v>
      </c>
      <c r="P1936" s="371">
        <f t="shared" si="565"/>
        <v>41.821115806511088</v>
      </c>
      <c r="Q1936" s="371">
        <f t="shared" si="566"/>
        <v>-111.61855587858663</v>
      </c>
      <c r="R1936" s="12">
        <f t="shared" si="567"/>
        <v>68.381444121413367</v>
      </c>
      <c r="S1936" s="57">
        <f t="shared" si="568"/>
        <v>1.307633465525488</v>
      </c>
      <c r="T1936" s="12">
        <f t="shared" si="551"/>
        <v>41.821115806511088</v>
      </c>
    </row>
    <row r="1937" spans="1:20" x14ac:dyDescent="0.25">
      <c r="A1937" s="57">
        <f t="shared" si="552"/>
        <v>8247.3245706015823</v>
      </c>
      <c r="B1937" s="12">
        <f t="shared" si="569"/>
        <v>1312.602472694485</v>
      </c>
      <c r="C1937" s="57" t="str">
        <f t="shared" si="553"/>
        <v>-45.3360747424515-114.060128920096i</v>
      </c>
      <c r="D1937" s="57" t="str">
        <f t="shared" si="554"/>
        <v>3.89993368322419-24.2663704863794i</v>
      </c>
      <c r="E1937" s="57" t="str">
        <f t="shared" si="555"/>
        <v>159.48074107018-1.57203539301293i</v>
      </c>
      <c r="F1937" s="57" t="str">
        <f t="shared" si="556"/>
        <v>3.83980132772428-50.5841668790098i</v>
      </c>
      <c r="G1937" s="57" t="str">
        <f t="shared" si="557"/>
        <v>0.999989970384923-0.00316694087159452i</v>
      </c>
      <c r="H1937" s="57" t="str">
        <f t="shared" si="558"/>
        <v>168.61451093463+94.7028765566373i</v>
      </c>
      <c r="I1937" s="57" t="str">
        <f t="shared" si="559"/>
        <v>15.3405772756537-23.0354536225282i</v>
      </c>
      <c r="K1937" s="57" t="str">
        <f t="shared" si="560"/>
        <v>0.0541016530602814-0.031540991019441i</v>
      </c>
      <c r="L1937" s="57" t="str">
        <f t="shared" si="561"/>
        <v>0.000125-0.382255493015995i</v>
      </c>
      <c r="M1937" s="57" t="str">
        <f t="shared" si="562"/>
        <v>0.0015-0.184272708791297i</v>
      </c>
      <c r="N1937" s="57">
        <f t="shared" si="563"/>
        <v>68.323405262084478</v>
      </c>
      <c r="O1937" s="57">
        <f t="shared" si="564"/>
        <v>41.779712312934961</v>
      </c>
      <c r="P1937" s="371">
        <f t="shared" si="565"/>
        <v>41.779712312934961</v>
      </c>
      <c r="Q1937" s="371">
        <f t="shared" si="566"/>
        <v>-111.67659473791552</v>
      </c>
      <c r="R1937" s="12">
        <f t="shared" si="567"/>
        <v>68.323405262084478</v>
      </c>
      <c r="S1937" s="57">
        <f t="shared" si="568"/>
        <v>1.3126024726944849</v>
      </c>
      <c r="T1937" s="12">
        <f t="shared" si="551"/>
        <v>41.779712312934961</v>
      </c>
    </row>
    <row r="1938" spans="1:20" x14ac:dyDescent="0.25">
      <c r="A1938" s="57">
        <f t="shared" si="552"/>
        <v>8278.6644039698676</v>
      </c>
      <c r="B1938" s="12">
        <f t="shared" si="569"/>
        <v>1317.5903620907241</v>
      </c>
      <c r="C1938" s="57" t="str">
        <f t="shared" si="553"/>
        <v>-45.2352463919685-113.471383460167i</v>
      </c>
      <c r="D1938" s="57" t="str">
        <f t="shared" si="554"/>
        <v>3.89993317826771-24.1746293482539i</v>
      </c>
      <c r="E1938" s="57" t="str">
        <f t="shared" si="555"/>
        <v>159.465406750782-1.5665898189994i</v>
      </c>
      <c r="F1938" s="57" t="str">
        <f t="shared" si="556"/>
        <v>3.83980103447906-50.3927669593742i</v>
      </c>
      <c r="G1938" s="57" t="str">
        <f t="shared" si="557"/>
        <v>0.999989894015792-0.00317897500412857i</v>
      </c>
      <c r="H1938" s="57" t="str">
        <f t="shared" si="558"/>
        <v>168.642431283217+95.0689807518044i</v>
      </c>
      <c r="I1938" s="57" t="str">
        <f t="shared" si="559"/>
        <v>15.3417904351869-22.9444142079135i</v>
      </c>
      <c r="K1938" s="57" t="str">
        <f t="shared" si="560"/>
        <v>0.0539967078610315-0.0315986357214739i</v>
      </c>
      <c r="L1938" s="57" t="str">
        <f t="shared" si="561"/>
        <v>0.000125-0.380808421016134i</v>
      </c>
      <c r="M1938" s="57" t="str">
        <f t="shared" si="562"/>
        <v>0.0015-0.183575123322671i</v>
      </c>
      <c r="N1938" s="57">
        <f t="shared" si="563"/>
        <v>68.265354527330331</v>
      </c>
      <c r="O1938" s="57">
        <f t="shared" si="564"/>
        <v>41.738265228501099</v>
      </c>
      <c r="P1938" s="371">
        <f t="shared" si="565"/>
        <v>41.738265228501099</v>
      </c>
      <c r="Q1938" s="371">
        <f t="shared" si="566"/>
        <v>-111.73464547266967</v>
      </c>
      <c r="R1938" s="12">
        <f t="shared" si="567"/>
        <v>68.265354527330331</v>
      </c>
      <c r="S1938" s="57">
        <f t="shared" si="568"/>
        <v>1.3175903620907241</v>
      </c>
      <c r="T1938" s="12">
        <f t="shared" si="551"/>
        <v>41.738265228501099</v>
      </c>
    </row>
    <row r="1939" spans="1:20" x14ac:dyDescent="0.25">
      <c r="A1939" s="57">
        <f t="shared" si="552"/>
        <v>8310.1233287049545</v>
      </c>
      <c r="B1939" s="12">
        <f t="shared" si="569"/>
        <v>1322.5972054666688</v>
      </c>
      <c r="C1939" s="57" t="str">
        <f t="shared" si="553"/>
        <v>-45.1340980201081-112.884966454456i</v>
      </c>
      <c r="D1939" s="57" t="str">
        <f t="shared" si="554"/>
        <v>3.89993266946644-24.0832359702558i</v>
      </c>
      <c r="E1939" s="57" t="str">
        <f t="shared" si="555"/>
        <v>159.450035894467-1.56104457947022i</v>
      </c>
      <c r="F1939" s="57" t="str">
        <f t="shared" si="556"/>
        <v>3.83980073900098-50.2020919565952i</v>
      </c>
      <c r="G1939" s="57" t="str">
        <f t="shared" si="557"/>
        <v>0.999989817065165-0.00319105486358808i</v>
      </c>
      <c r="H1939" s="57" t="str">
        <f t="shared" si="558"/>
        <v>168.67057038718+95.436548248826i</v>
      </c>
      <c r="I1939" s="57" t="str">
        <f t="shared" si="559"/>
        <v>15.3430130121273-22.8537047076161i</v>
      </c>
      <c r="K1939" s="57" t="str">
        <f t="shared" si="560"/>
        <v>0.0538913799007107-0.0316560353100786i</v>
      </c>
      <c r="L1939" s="57" t="str">
        <f t="shared" si="561"/>
        <v>0.000125-0.379366827073255i</v>
      </c>
      <c r="M1939" s="57" t="str">
        <f t="shared" si="562"/>
        <v>0.0015-0.182880178643824i</v>
      </c>
      <c r="N1939" s="57">
        <f t="shared" si="563"/>
        <v>68.207293299430845</v>
      </c>
      <c r="O1939" s="57">
        <f t="shared" si="564"/>
        <v>41.696774445939518</v>
      </c>
      <c r="P1939" s="371">
        <f t="shared" si="565"/>
        <v>41.696774445939518</v>
      </c>
      <c r="Q1939" s="371">
        <f t="shared" si="566"/>
        <v>-111.79270670056916</v>
      </c>
      <c r="R1939" s="12">
        <f t="shared" si="567"/>
        <v>68.207293299430845</v>
      </c>
      <c r="S1939" s="57">
        <f t="shared" si="568"/>
        <v>1.3225972054666688</v>
      </c>
      <c r="T1939" s="12">
        <f t="shared" si="551"/>
        <v>41.696774445939518</v>
      </c>
    </row>
    <row r="1940" spans="1:20" x14ac:dyDescent="0.25">
      <c r="A1940" s="57">
        <f t="shared" si="552"/>
        <v>8341.7017973540333</v>
      </c>
      <c r="B1940" s="12">
        <f t="shared" si="569"/>
        <v>1327.6230748474422</v>
      </c>
      <c r="C1940" s="57" t="str">
        <f t="shared" si="553"/>
        <v>-45.03263102567-112.300872772684i</v>
      </c>
      <c r="D1940" s="57" t="str">
        <f t="shared" si="554"/>
        <v>3.89993215679106-23.9921890376602i</v>
      </c>
      <c r="E1940" s="57" t="str">
        <f t="shared" si="555"/>
        <v>159.434628909076-1.55539903299001i</v>
      </c>
      <c r="F1940" s="57" t="str">
        <f t="shared" si="556"/>
        <v>3.83980044127304-50.0121391277488i</v>
      </c>
      <c r="G1940" s="57" t="str">
        <f t="shared" si="557"/>
        <v>0.999989739528615-0.00320318062370359i</v>
      </c>
      <c r="H1940" s="57" t="str">
        <f t="shared" si="558"/>
        <v>168.698930008099+95.8055854483803i</v>
      </c>
      <c r="I1940" s="57" t="str">
        <f t="shared" si="559"/>
        <v>15.3442450809716-22.7633238151049i</v>
      </c>
      <c r="K1940" s="57" t="str">
        <f t="shared" si="560"/>
        <v>0.053785670128365-0.0317131867913867i</v>
      </c>
      <c r="L1940" s="57" t="str">
        <f t="shared" si="561"/>
        <v>0.000125-0.377930690449547i</v>
      </c>
      <c r="M1940" s="57" t="str">
        <f t="shared" si="562"/>
        <v>0.0015-0.182187864757745i</v>
      </c>
      <c r="N1940" s="57">
        <f t="shared" si="563"/>
        <v>68.149222970344127</v>
      </c>
      <c r="O1940" s="57">
        <f t="shared" si="564"/>
        <v>41.655239859074385</v>
      </c>
      <c r="P1940" s="371">
        <f t="shared" si="565"/>
        <v>41.655239859074385</v>
      </c>
      <c r="Q1940" s="371">
        <f t="shared" si="566"/>
        <v>-111.85077702965587</v>
      </c>
      <c r="R1940" s="12">
        <f t="shared" si="567"/>
        <v>68.149222970344127</v>
      </c>
      <c r="S1940" s="57">
        <f t="shared" si="568"/>
        <v>1.3276230748474422</v>
      </c>
      <c r="T1940" s="12">
        <f t="shared" si="551"/>
        <v>41.655239859074385</v>
      </c>
    </row>
    <row r="1941" spans="1:20" x14ac:dyDescent="0.25">
      <c r="A1941" s="57">
        <f t="shared" si="552"/>
        <v>8373.4002641839779</v>
      </c>
      <c r="B1941" s="12">
        <f t="shared" si="569"/>
        <v>1332.6680425318625</v>
      </c>
      <c r="C1941" s="57" t="str">
        <f t="shared" si="553"/>
        <v>-44.9308468346897-111.719097308576i</v>
      </c>
      <c r="D1941" s="57" t="str">
        <f t="shared" si="554"/>
        <v>3.89993164021207-23.9014872407261i</v>
      </c>
      <c r="E1941" s="57" t="str">
        <f t="shared" si="555"/>
        <v>159.419186208493-1.54965253873185i</v>
      </c>
      <c r="F1941" s="57" t="str">
        <f t="shared" si="556"/>
        <v>3.83980014127811-49.8229057402993i</v>
      </c>
      <c r="G1941" s="57" t="str">
        <f t="shared" si="557"/>
        <v>0.999989661401679-0.00321535245886543i</v>
      </c>
      <c r="H1941" s="57" t="str">
        <f t="shared" si="558"/>
        <v>168.72751192248+96.1760987853736i</v>
      </c>
      <c r="I1941" s="57" t="str">
        <f t="shared" si="559"/>
        <v>15.3454867168269-22.6732702285584i</v>
      </c>
      <c r="K1941" s="57" t="str">
        <f t="shared" si="560"/>
        <v>0.0536795795219819-0.0317700871706876i</v>
      </c>
      <c r="L1941" s="57" t="str">
        <f t="shared" si="561"/>
        <v>0.000125-0.376499990485701i</v>
      </c>
      <c r="M1941" s="57" t="str">
        <f t="shared" si="562"/>
        <v>0.0015-0.181498171705265i</v>
      </c>
      <c r="N1941" s="57">
        <f t="shared" si="563"/>
        <v>68.091144941682302</v>
      </c>
      <c r="O1941" s="57">
        <f t="shared" si="564"/>
        <v>41.613661362839885</v>
      </c>
      <c r="P1941" s="371">
        <f t="shared" si="565"/>
        <v>41.613661362839885</v>
      </c>
      <c r="Q1941" s="371">
        <f t="shared" si="566"/>
        <v>-111.9088550583177</v>
      </c>
      <c r="R1941" s="12">
        <f t="shared" si="567"/>
        <v>68.091144941682302</v>
      </c>
      <c r="S1941" s="57">
        <f t="shared" si="568"/>
        <v>1.3326680425318624</v>
      </c>
      <c r="T1941" s="12">
        <f t="shared" si="551"/>
        <v>41.613661362839885</v>
      </c>
    </row>
    <row r="1942" spans="1:20" x14ac:dyDescent="0.25">
      <c r="A1942" s="57">
        <f t="shared" si="552"/>
        <v>8405.2191851878779</v>
      </c>
      <c r="B1942" s="12">
        <f t="shared" si="569"/>
        <v>1337.7321810934836</v>
      </c>
      <c r="C1942" s="57" t="str">
        <f t="shared" si="553"/>
        <v>-44.8287469004581-111.139634979431i</v>
      </c>
      <c r="D1942" s="57" t="str">
        <f t="shared" si="554"/>
        <v>3.89993111969976-23.8111292746773i</v>
      </c>
      <c r="E1942" s="57" t="str">
        <f t="shared" si="555"/>
        <v>159.403708212654-1.54380445653639i</v>
      </c>
      <c r="F1942" s="57" t="str">
        <f t="shared" si="556"/>
        <v>3.83979983899895-49.6343890720611i</v>
      </c>
      <c r="G1942" s="57" t="str">
        <f t="shared" si="557"/>
        <v>0.999989582679862-0.00322757054412626i</v>
      </c>
      <c r="H1942" s="57" t="str">
        <f t="shared" si="558"/>
        <v>168.756317921884+96.5480947291876i</v>
      </c>
      <c r="I1942" s="57" t="str">
        <f t="shared" si="559"/>
        <v>15.3467379954167-22.583542650846i</v>
      </c>
      <c r="K1942" s="57" t="str">
        <f t="shared" si="560"/>
        <v>0.0535731090886005-0.0318267334527415i</v>
      </c>
      <c r="L1942" s="57" t="str">
        <f t="shared" si="561"/>
        <v>0.000125-0.375074706600619i</v>
      </c>
      <c r="M1942" s="57" t="str">
        <f t="shared" si="562"/>
        <v>0.0015-0.180811089564918i</v>
      </c>
      <c r="N1942" s="57">
        <f t="shared" si="563"/>
        <v>68.033060624686641</v>
      </c>
      <c r="O1942" s="57">
        <f t="shared" si="564"/>
        <v>41.572038853296647</v>
      </c>
      <c r="P1942" s="371">
        <f t="shared" si="565"/>
        <v>41.572038853296647</v>
      </c>
      <c r="Q1942" s="371">
        <f t="shared" si="566"/>
        <v>-111.96693937531336</v>
      </c>
      <c r="R1942" s="12">
        <f t="shared" si="567"/>
        <v>68.033060624686641</v>
      </c>
      <c r="S1942" s="57">
        <f t="shared" si="568"/>
        <v>1.3377321810934837</v>
      </c>
      <c r="T1942" s="12">
        <f t="shared" si="551"/>
        <v>41.572038853296647</v>
      </c>
    </row>
    <row r="1943" spans="1:20" x14ac:dyDescent="0.25">
      <c r="A1943" s="57">
        <f t="shared" si="552"/>
        <v>8437.1590180915919</v>
      </c>
      <c r="B1943" s="12">
        <f t="shared" si="569"/>
        <v>1342.8155633816389</v>
      </c>
      <c r="C1943" s="57" t="str">
        <f t="shared" si="553"/>
        <v>-44.7263327035452-110.562480725689i</v>
      </c>
      <c r="D1943" s="57" t="str">
        <f t="shared" si="554"/>
        <v>3.89993059522417-23.7211138396839i</v>
      </c>
      <c r="E1943" s="57" t="str">
        <f t="shared" si="555"/>
        <v>159.388195347564-1.53785414697343i</v>
      </c>
      <c r="F1943" s="57" t="str">
        <f t="shared" si="556"/>
        <v>3.83979953441815-49.4465864111583i</v>
      </c>
      <c r="G1943" s="57" t="str">
        <f t="shared" si="557"/>
        <v>0.999989503358636-0.00323983505520355i</v>
      </c>
      <c r="H1943" s="57" t="str">
        <f t="shared" si="558"/>
        <v>168.785349813069+96.9215797839321i</v>
      </c>
      <c r="I1943" s="57" t="str">
        <f t="shared" si="559"/>
        <v>15.3479989930858-22.4941397895084i</v>
      </c>
      <c r="K1943" s="57" t="str">
        <f t="shared" si="560"/>
        <v>0.0534662598644178-0.0318831226420963i</v>
      </c>
      <c r="L1943" s="57" t="str">
        <f t="shared" si="561"/>
        <v>0.000125-0.373654818291113i</v>
      </c>
      <c r="M1943" s="57" t="str">
        <f t="shared" si="562"/>
        <v>0.0015-0.180126608452798i</v>
      </c>
      <c r="N1943" s="57">
        <f t="shared" si="563"/>
        <v>67.974971440197322</v>
      </c>
      <c r="O1943" s="57">
        <f t="shared" si="564"/>
        <v>41.530372227648307</v>
      </c>
      <c r="P1943" s="371">
        <f t="shared" si="565"/>
        <v>41.530372227648307</v>
      </c>
      <c r="Q1943" s="371">
        <f t="shared" si="566"/>
        <v>-112.02502855980268</v>
      </c>
      <c r="R1943" s="12">
        <f t="shared" si="567"/>
        <v>67.974971440197322</v>
      </c>
      <c r="S1943" s="57">
        <f t="shared" si="568"/>
        <v>1.3428155633816388</v>
      </c>
      <c r="T1943" s="12">
        <f t="shared" si="551"/>
        <v>41.530372227648307</v>
      </c>
    </row>
    <row r="1944" spans="1:20" x14ac:dyDescent="0.25">
      <c r="A1944" s="57">
        <f t="shared" si="552"/>
        <v>8469.2202223603399</v>
      </c>
      <c r="B1944" s="12">
        <f t="shared" si="569"/>
        <v>1347.9182625224892</v>
      </c>
      <c r="C1944" s="57" t="str">
        <f t="shared" si="553"/>
        <v>-44.623605751803-109.987629510488i</v>
      </c>
      <c r="D1944" s="57" t="str">
        <f t="shared" si="554"/>
        <v>3.89993006675515-23.6314396408431i</v>
      </c>
      <c r="E1944" s="57" t="str">
        <f t="shared" si="555"/>
        <v>159.3726480453-1.53180097139984i</v>
      </c>
      <c r="F1944" s="57" t="str">
        <f t="shared" si="556"/>
        <v>3.83979922751818-49.2594950559864i</v>
      </c>
      <c r="G1944" s="57" t="str">
        <f t="shared" si="557"/>
        <v>0.999989423433435-0.00325214616848214i</v>
      </c>
      <c r="H1944" s="57" t="str">
        <f t="shared" si="558"/>
        <v>168.814609418131+97.2965604886993i</v>
      </c>
      <c r="I1944" s="57" t="str">
        <f t="shared" si="559"/>
        <v>15.349269786806-22.4050603567395i</v>
      </c>
      <c r="K1944" s="57" t="str">
        <f t="shared" si="560"/>
        <v>0.053359032914889-0.0319392517434031i</v>
      </c>
      <c r="L1944" s="57" t="str">
        <f t="shared" si="561"/>
        <v>0.000125-0.372240305131612i</v>
      </c>
      <c r="M1944" s="57" t="str">
        <f t="shared" si="562"/>
        <v>0.0015-0.179444718522413i</v>
      </c>
      <c r="N1944" s="57">
        <f t="shared" si="563"/>
        <v>67.916878818627765</v>
      </c>
      <c r="O1944" s="57">
        <f t="shared" si="564"/>
        <v>41.488661384256986</v>
      </c>
      <c r="P1944" s="371">
        <f t="shared" si="565"/>
        <v>41.488661384256986</v>
      </c>
      <c r="Q1944" s="371">
        <f t="shared" si="566"/>
        <v>-112.08312118137223</v>
      </c>
      <c r="R1944" s="12">
        <f t="shared" si="567"/>
        <v>67.916878818627765</v>
      </c>
      <c r="S1944" s="57">
        <f t="shared" si="568"/>
        <v>1.3479182625224893</v>
      </c>
      <c r="T1944" s="12">
        <f t="shared" si="551"/>
        <v>41.488661384256986</v>
      </c>
    </row>
    <row r="1945" spans="1:20" x14ac:dyDescent="0.25">
      <c r="A1945" s="57">
        <f t="shared" si="552"/>
        <v>8501.40325920531</v>
      </c>
      <c r="B1945" s="12">
        <f t="shared" si="569"/>
        <v>1353.0403519200747</v>
      </c>
      <c r="C1945" s="57" t="str">
        <f t="shared" si="553"/>
        <v>-44.5205675803784-109.415076319236i</v>
      </c>
      <c r="D1945" s="57" t="str">
        <f t="shared" si="554"/>
        <v>3.89992953426226-23.542105388161i</v>
      </c>
      <c r="E1945" s="57" t="str">
        <f t="shared" si="555"/>
        <v>159.357066744023-1.52564429202069i</v>
      </c>
      <c r="F1945" s="57" t="str">
        <f t="shared" si="556"/>
        <v>3.83979891828138-49.0731123151733i</v>
      </c>
      <c r="G1945" s="57" t="str">
        <f t="shared" si="557"/>
        <v>0.999989342899662-0.00326450406101674i</v>
      </c>
      <c r="H1945" s="57" t="str">
        <f t="shared" si="558"/>
        <v>168.844098574644+97.6730434178187i</v>
      </c>
      <c r="I1945" s="57" t="str">
        <f t="shared" si="559"/>
        <v>15.3505504541814-22.3163030693673i</v>
      </c>
      <c r="K1945" s="57" t="str">
        <f t="shared" si="560"/>
        <v>0.0532514293348275-0.0319951177617384i</v>
      </c>
      <c r="L1945" s="57" t="str">
        <f t="shared" si="561"/>
        <v>0.000125-0.370831146773872i</v>
      </c>
      <c r="M1945" s="57" t="str">
        <f t="shared" si="562"/>
        <v>0.0015-0.178765409964547i</v>
      </c>
      <c r="N1945" s="57">
        <f t="shared" si="563"/>
        <v>67.858784199934121</v>
      </c>
      <c r="O1945" s="57">
        <f t="shared" si="564"/>
        <v>41.44690622266026</v>
      </c>
      <c r="P1945" s="371">
        <f t="shared" si="565"/>
        <v>41.44690622266026</v>
      </c>
      <c r="Q1945" s="371">
        <f t="shared" si="566"/>
        <v>-112.14121580006588</v>
      </c>
      <c r="R1945" s="12">
        <f t="shared" si="567"/>
        <v>67.858784199934121</v>
      </c>
      <c r="S1945" s="57">
        <f t="shared" si="568"/>
        <v>1.3530403519200747</v>
      </c>
      <c r="T1945" s="12">
        <f t="shared" si="551"/>
        <v>41.44690622266026</v>
      </c>
    </row>
    <row r="1946" spans="1:20" x14ac:dyDescent="0.25">
      <c r="A1946" s="57">
        <f t="shared" si="552"/>
        <v>8533.7085915902899</v>
      </c>
      <c r="B1946" s="12">
        <f t="shared" si="569"/>
        <v>1358.181905257371</v>
      </c>
      <c r="C1946" s="57" t="str">
        <f t="shared" si="553"/>
        <v>-44.4172197517188-108.844816159173i</v>
      </c>
      <c r="D1946" s="57" t="str">
        <f t="shared" si="554"/>
        <v>3.89992899771491-23.4531097965342i</v>
      </c>
      <c r="E1946" s="57" t="str">
        <f t="shared" si="555"/>
        <v>159.34145188799-1.5193834719505i</v>
      </c>
      <c r="F1946" s="57" t="str">
        <f t="shared" si="556"/>
        <v>3.83979860668998-48.8874355075405i</v>
      </c>
      <c r="G1946" s="57" t="str">
        <f t="shared" si="557"/>
        <v>0.999989261752682-0.00327690891053449i</v>
      </c>
      <c r="H1946" s="57" t="str">
        <f t="shared" si="558"/>
        <v>168.873819135807+98.0510351811174i</v>
      </c>
      <c r="I1946" s="57" t="str">
        <f t="shared" si="559"/>
        <v>15.3518410734544-22.2278666488356i</v>
      </c>
      <c r="K1946" s="57" t="str">
        <f t="shared" si="560"/>
        <v>0.0531434502484985-0.0320507177029278i</v>
      </c>
      <c r="L1946" s="57" t="str">
        <f t="shared" si="561"/>
        <v>0.000125-0.369427322946674i</v>
      </c>
      <c r="M1946" s="57" t="str">
        <f t="shared" si="562"/>
        <v>0.0015-0.17808867300712i</v>
      </c>
      <c r="N1946" s="57">
        <f t="shared" si="563"/>
        <v>67.800689033583339</v>
      </c>
      <c r="O1946" s="57">
        <f t="shared" si="564"/>
        <v>41.405106643587501</v>
      </c>
      <c r="P1946" s="371">
        <f t="shared" si="565"/>
        <v>41.405106643587501</v>
      </c>
      <c r="Q1946" s="371">
        <f t="shared" si="566"/>
        <v>-112.19931096641666</v>
      </c>
      <c r="R1946" s="12">
        <f t="shared" si="567"/>
        <v>67.800689033583339</v>
      </c>
      <c r="S1946" s="57">
        <f t="shared" si="568"/>
        <v>1.3581819052573709</v>
      </c>
      <c r="T1946" s="12">
        <f t="shared" si="551"/>
        <v>41.405106643587501</v>
      </c>
    </row>
    <row r="1947" spans="1:20" x14ac:dyDescent="0.25">
      <c r="A1947" s="57">
        <f t="shared" si="552"/>
        <v>8566.1366842383341</v>
      </c>
      <c r="B1947" s="12">
        <f t="shared" si="569"/>
        <v>1363.3429964973491</v>
      </c>
      <c r="C1947" s="57" t="str">
        <f t="shared" si="553"/>
        <v>-44.3135638555678-108.276844058929i</v>
      </c>
      <c r="D1947" s="57" t="str">
        <f t="shared" si="554"/>
        <v>3.89992845708219-23.3644515857307i</v>
      </c>
      <c r="E1947" s="57" t="str">
        <f t="shared" si="555"/>
        <v>159.325803927561-1.51301787527408i</v>
      </c>
      <c r="F1947" s="57" t="str">
        <f t="shared" si="556"/>
        <v>3.83979829272603-48.7024619620646i</v>
      </c>
      <c r="G1947" s="57" t="str">
        <f t="shared" si="557"/>
        <v>0.999989179987827-0.00328936089543749i</v>
      </c>
      <c r="H1947" s="57" t="str">
        <f t="shared" si="558"/>
        <v>168.903772970584+98.4305424241805i</v>
      </c>
      <c r="I1947" s="57" t="str">
        <f t="shared" si="559"/>
        <v>15.3531417235106-22.1397498211849i</v>
      </c>
      <c r="K1947" s="57" t="str">
        <f t="shared" si="560"/>
        <v>0.0530350968097096-0.0321060485738707i</v>
      </c>
      <c r="L1947" s="57" t="str">
        <f t="shared" si="561"/>
        <v>0.000125-0.368028813455543i</v>
      </c>
      <c r="M1947" s="57" t="str">
        <f t="shared" si="562"/>
        <v>0.0015-0.177414497915043i</v>
      </c>
      <c r="N1947" s="57">
        <f t="shared" si="563"/>
        <v>67.742594778521649</v>
      </c>
      <c r="O1947" s="57">
        <f t="shared" si="564"/>
        <v>41.363262548975761</v>
      </c>
      <c r="P1947" s="371">
        <f t="shared" si="565"/>
        <v>41.363262548975761</v>
      </c>
      <c r="Q1947" s="371">
        <f t="shared" si="566"/>
        <v>-112.25740522147835</v>
      </c>
      <c r="R1947" s="12">
        <f t="shared" si="567"/>
        <v>67.742594778521649</v>
      </c>
      <c r="S1947" s="57">
        <f t="shared" si="568"/>
        <v>1.3633429964973491</v>
      </c>
      <c r="T1947" s="12">
        <f t="shared" si="551"/>
        <v>41.363262548975761</v>
      </c>
    </row>
    <row r="1948" spans="1:20" x14ac:dyDescent="0.25">
      <c r="A1948" s="57">
        <f t="shared" si="552"/>
        <v>8598.6880036384391</v>
      </c>
      <c r="B1948" s="12">
        <f t="shared" si="569"/>
        <v>1368.5236998840389</v>
      </c>
      <c r="C1948" s="57" t="str">
        <f t="shared" si="553"/>
        <v>-44.209601508959-107.711155068086i</v>
      </c>
      <c r="D1948" s="57" t="str">
        <f t="shared" si="554"/>
        <v>3.899927912333-23.276129480372i</v>
      </c>
      <c r="E1948" s="57" t="str">
        <f t="shared" si="555"/>
        <v>159.310123319203-1.50654686710565i</v>
      </c>
      <c r="F1948" s="57" t="str">
        <f t="shared" si="556"/>
        <v>3.83979797637148-48.5181890178389i</v>
      </c>
      <c r="G1948" s="57" t="str">
        <f t="shared" si="557"/>
        <v>0.999989097600392-0.00330186019480539i</v>
      </c>
      <c r="H1948" s="57" t="str">
        <f t="shared" si="558"/>
        <v>168.933961963856+98.8115718286161i</v>
      </c>
      <c r="I1948" s="57" t="str">
        <f t="shared" si="559"/>
        <v>15.3544524838851-22.0519513170346i</v>
      </c>
      <c r="K1948" s="57" t="str">
        <f t="shared" si="560"/>
        <v>0.0529263702018973-0.0321611073828692i</v>
      </c>
      <c r="L1948" s="57" t="str">
        <f t="shared" si="561"/>
        <v>0.000125-0.36663559818245i</v>
      </c>
      <c r="M1948" s="57" t="str">
        <f t="shared" si="562"/>
        <v>0.0015-0.176742874990081i</v>
      </c>
      <c r="N1948" s="57">
        <f t="shared" si="563"/>
        <v>67.684502903141706</v>
      </c>
      <c r="O1948" s="57">
        <f t="shared" si="564"/>
        <v>41.321373841986144</v>
      </c>
      <c r="P1948" s="371">
        <f t="shared" si="565"/>
        <v>41.321373841986144</v>
      </c>
      <c r="Q1948" s="371">
        <f t="shared" si="566"/>
        <v>-112.31549709685829</v>
      </c>
      <c r="R1948" s="12">
        <f t="shared" si="567"/>
        <v>67.684502903141706</v>
      </c>
      <c r="S1948" s="57">
        <f t="shared" si="568"/>
        <v>1.3685236998840389</v>
      </c>
      <c r="T1948" s="12">
        <f t="shared" si="551"/>
        <v>41.321373841986144</v>
      </c>
    </row>
    <row r="1949" spans="1:20" x14ac:dyDescent="0.25">
      <c r="A1949" s="57">
        <f t="shared" si="552"/>
        <v>8631.363018052265</v>
      </c>
      <c r="B1949" s="12">
        <f t="shared" si="569"/>
        <v>1373.7240899435983</v>
      </c>
      <c r="C1949" s="57" t="str">
        <f t="shared" si="553"/>
        <v>-44.1053343562104-107.147744256747i</v>
      </c>
      <c r="D1949" s="57" t="str">
        <f t="shared" si="554"/>
        <v>3.89992736343599-23.1881422099146i</v>
      </c>
      <c r="E1949" s="57" t="str">
        <f t="shared" si="555"/>
        <v>159.294410525502-1.49996981365145i</v>
      </c>
      <c r="F1949" s="57" t="str">
        <f t="shared" si="556"/>
        <v>3.83979765760811-48.3346140240351i</v>
      </c>
      <c r="G1949" s="57" t="str">
        <f t="shared" si="557"/>
        <v>0.999989014585636-0.00331440698839795i</v>
      </c>
      <c r="H1949" s="57" t="str">
        <f t="shared" si="558"/>
        <v>168.964388016564+99.1941301123215i</v>
      </c>
      <c r="I1949" s="57" t="str">
        <f t="shared" si="559"/>
        <v>15.3557734347677-21.9644698715639i</v>
      </c>
      <c r="K1949" s="57" t="str">
        <f t="shared" si="560"/>
        <v>0.0528172716382098-0.0322158911399599i</v>
      </c>
      <c r="L1949" s="57" t="str">
        <f t="shared" si="561"/>
        <v>0.000125-0.365247657085525i</v>
      </c>
      <c r="M1949" s="57" t="str">
        <f t="shared" si="562"/>
        <v>0.0015-0.176073794570712i</v>
      </c>
      <c r="N1949" s="57">
        <f t="shared" si="563"/>
        <v>67.626414885247527</v>
      </c>
      <c r="O1949" s="57">
        <f t="shared" si="564"/>
        <v>41.279440427020823</v>
      </c>
      <c r="P1949" s="371">
        <f t="shared" si="565"/>
        <v>41.279440427020823</v>
      </c>
      <c r="Q1949" s="371">
        <f t="shared" si="566"/>
        <v>-112.37358511475247</v>
      </c>
      <c r="R1949" s="12">
        <f t="shared" si="567"/>
        <v>67.626414885247527</v>
      </c>
      <c r="S1949" s="57">
        <f t="shared" si="568"/>
        <v>1.3737240899435983</v>
      </c>
      <c r="T1949" s="12">
        <f t="shared" si="551"/>
        <v>41.279440427020823</v>
      </c>
    </row>
    <row r="1950" spans="1:20" x14ac:dyDescent="0.25">
      <c r="A1950" s="57">
        <f t="shared" si="552"/>
        <v>8664.1621975208636</v>
      </c>
      <c r="B1950" s="12">
        <f t="shared" si="569"/>
        <v>1378.9442414853841</v>
      </c>
      <c r="C1950" s="57" t="str">
        <f t="shared" si="553"/>
        <v>-44.0007640689083-106.586606715083i</v>
      </c>
      <c r="D1950" s="57" t="str">
        <f t="shared" si="554"/>
        <v>3.89992681035962-23.1004885086317i</v>
      </c>
      <c r="E1950" s="57" t="str">
        <f t="shared" si="555"/>
        <v>159.278666015165-1.4932860822737i</v>
      </c>
      <c r="F1950" s="57" t="str">
        <f t="shared" si="556"/>
        <v>3.83979733641759-48.151734339865i</v>
      </c>
      <c r="G1950" s="57" t="str">
        <f t="shared" si="557"/>
        <v>0.999988930938783-0.00332700145665758i</v>
      </c>
      <c r="H1950" s="57" t="str">
        <f t="shared" si="558"/>
        <v>168.995053045862+99.5782240297529i</v>
      </c>
      <c r="I1950" s="57" t="str">
        <f t="shared" si="559"/>
        <v>15.3571046570093-21.8773042244936i</v>
      </c>
      <c r="K1950" s="57" t="str">
        <f t="shared" si="560"/>
        <v>0.0527078023615855-0.0322703968572467i</v>
      </c>
      <c r="L1950" s="57" t="str">
        <f t="shared" si="561"/>
        <v>0.000125-0.363864970198769i</v>
      </c>
      <c r="M1950" s="57" t="str">
        <f t="shared" si="562"/>
        <v>0.0015-0.17540724703199i</v>
      </c>
      <c r="N1950" s="57">
        <f t="shared" si="563"/>
        <v>67.568332212016855</v>
      </c>
      <c r="O1950" s="57">
        <f t="shared" si="564"/>
        <v>41.237462209738361</v>
      </c>
      <c r="P1950" s="371">
        <f t="shared" si="565"/>
        <v>41.237462209738361</v>
      </c>
      <c r="Q1950" s="371">
        <f t="shared" si="566"/>
        <v>-112.43166778798314</v>
      </c>
      <c r="R1950" s="12">
        <f t="shared" si="567"/>
        <v>67.568332212016855</v>
      </c>
      <c r="S1950" s="57">
        <f t="shared" si="568"/>
        <v>1.3789442414853841</v>
      </c>
      <c r="T1950" s="12">
        <f t="shared" si="551"/>
        <v>41.237462209738361</v>
      </c>
    </row>
    <row r="1951" spans="1:20" x14ac:dyDescent="0.25">
      <c r="A1951" s="57">
        <f t="shared" si="552"/>
        <v>8697.0860138714434</v>
      </c>
      <c r="B1951" s="12">
        <f t="shared" si="569"/>
        <v>1384.1842296030286</v>
      </c>
      <c r="C1951" s="57" t="str">
        <f t="shared" si="553"/>
        <v>-43.895892345885-106.027737552904i</v>
      </c>
      <c r="D1951" s="57" t="str">
        <f t="shared" si="554"/>
        <v>3.89992625307204-23.0131671155948i</v>
      </c>
      <c r="E1951" s="57" t="str">
        <f t="shared" si="555"/>
        <v>159.262890263027-1.48649504154716i</v>
      </c>
      <c r="F1951" s="57" t="str">
        <f t="shared" si="556"/>
        <v>3.83979701278145-47.9695473345428i</v>
      </c>
      <c r="G1951" s="57" t="str">
        <f t="shared" si="557"/>
        <v>0.999988846655021-0.00333964378071199i</v>
      </c>
      <c r="H1951" s="57" t="str">
        <f t="shared" si="558"/>
        <v>169.025958985266+99.9638603721944i</v>
      </c>
      <c r="I1951" s="57" t="str">
        <f t="shared" si="559"/>
        <v>15.3584462321267-21.790453120068i</v>
      </c>
      <c r="K1951" s="57" t="str">
        <f t="shared" si="560"/>
        <v>0.0525979636448276-0.0323246215492358i</v>
      </c>
      <c r="L1951" s="57" t="str">
        <f t="shared" si="561"/>
        <v>0.000125-0.362487517631769i</v>
      </c>
      <c r="M1951" s="57" t="str">
        <f t="shared" si="562"/>
        <v>0.0015-0.174743222785406i</v>
      </c>
      <c r="N1951" s="57">
        <f t="shared" si="563"/>
        <v>67.510256379967743</v>
      </c>
      <c r="O1951" s="57">
        <f t="shared" si="564"/>
        <v>41.195439097070825</v>
      </c>
      <c r="P1951" s="371">
        <f t="shared" si="565"/>
        <v>41.195439097070825</v>
      </c>
      <c r="Q1951" s="371">
        <f t="shared" si="566"/>
        <v>-112.48974362003226</v>
      </c>
      <c r="R1951" s="12">
        <f t="shared" si="567"/>
        <v>67.510256379967743</v>
      </c>
      <c r="S1951" s="57">
        <f t="shared" si="568"/>
        <v>1.3841842296030287</v>
      </c>
      <c r="T1951" s="12">
        <f t="shared" si="551"/>
        <v>41.195439097070825</v>
      </c>
    </row>
    <row r="1952" spans="1:20" x14ac:dyDescent="0.25">
      <c r="A1952" s="57">
        <f t="shared" si="552"/>
        <v>8730.134940724156</v>
      </c>
      <c r="B1952" s="12">
        <f t="shared" si="569"/>
        <v>1389.4441296755201</v>
      </c>
      <c r="C1952" s="57" t="str">
        <f t="shared" si="553"/>
        <v>-43.7907209132-105.471131899211i</v>
      </c>
      <c r="D1952" s="57" t="str">
        <f t="shared" si="554"/>
        <v>3.89992569154117-22.926176774656i</v>
      </c>
      <c r="E1952" s="57" t="str">
        <f t="shared" si="555"/>
        <v>159.247083750055-1.47959606132561i</v>
      </c>
      <c r="F1952" s="57" t="str">
        <f t="shared" si="556"/>
        <v>3.83979668668104-47.7880503872471i</v>
      </c>
      <c r="G1952" s="57" t="str">
        <f t="shared" si="557"/>
        <v>0.999988761729499-0.00335233414237678i</v>
      </c>
      <c r="H1952" s="57" t="str">
        <f t="shared" si="558"/>
        <v>169.057107784811+100.351045968038i</v>
      </c>
      <c r="I1952" s="57" t="str">
        <f t="shared" si="559"/>
        <v>15.3597982423098-21.7039153070367i</v>
      </c>
      <c r="K1952" s="57" t="str">
        <f t="shared" si="560"/>
        <v>0.0524877567906733-0.0323785622331749i</v>
      </c>
      <c r="L1952" s="57" t="str">
        <f t="shared" si="561"/>
        <v>0.000125-0.361115279569405i</v>
      </c>
      <c r="M1952" s="57" t="str">
        <f t="shared" si="562"/>
        <v>0.0015-0.174081712278747i</v>
      </c>
      <c r="N1952" s="57">
        <f t="shared" si="563"/>
        <v>67.452188894916588</v>
      </c>
      <c r="O1952" s="57">
        <f t="shared" si="564"/>
        <v>41.153370997239655</v>
      </c>
      <c r="P1952" s="371">
        <f t="shared" si="565"/>
        <v>41.153370997239655</v>
      </c>
      <c r="Q1952" s="371">
        <f t="shared" si="566"/>
        <v>-112.54781110508341</v>
      </c>
      <c r="R1952" s="12">
        <f t="shared" si="567"/>
        <v>67.452188894916588</v>
      </c>
      <c r="S1952" s="57">
        <f t="shared" si="568"/>
        <v>1.3894441296755202</v>
      </c>
      <c r="T1952" s="12">
        <f t="shared" si="551"/>
        <v>41.153370997239655</v>
      </c>
    </row>
    <row r="1953" spans="1:20" x14ac:dyDescent="0.25">
      <c r="A1953" s="57">
        <f t="shared" si="552"/>
        <v>8763.3094534989086</v>
      </c>
      <c r="B1953" s="12">
        <f t="shared" si="569"/>
        <v>1394.7240173682872</v>
      </c>
      <c r="C1953" s="57" t="str">
        <f t="shared" si="553"/>
        <v>-43.6852515241088-104.916784901757i</v>
      </c>
      <c r="D1953" s="57" t="str">
        <f t="shared" si="554"/>
        <v>3.89992512573474-22.8395162344297i</v>
      </c>
      <c r="E1953" s="57" t="str">
        <f t="shared" si="555"/>
        <v>159.231246963351-1.47258851280069i</v>
      </c>
      <c r="F1953" s="57" t="str">
        <f t="shared" si="556"/>
        <v>3.83979635809762-47.6072408870832i</v>
      </c>
      <c r="G1953" s="57" t="str">
        <f t="shared" si="557"/>
        <v>0.999988676157332-0.00336507272415798i</v>
      </c>
      <c r="H1953" s="57" t="str">
        <f t="shared" si="558"/>
        <v>169.0885014112+100.739787683057i</v>
      </c>
      <c r="I1953" s="57" t="str">
        <f t="shared" si="559"/>
        <v>15.3611607704264-21.6176895386361i</v>
      </c>
      <c r="K1953" s="57" t="str">
        <f t="shared" si="560"/>
        <v>0.052377183131861-0.0324322159293932i</v>
      </c>
      <c r="L1953" s="57" t="str">
        <f t="shared" si="561"/>
        <v>0.000125-0.359748236271573i</v>
      </c>
      <c r="M1953" s="57" t="str">
        <f t="shared" si="562"/>
        <v>0.0015-0.173422705995962i</v>
      </c>
      <c r="N1953" s="57">
        <f t="shared" si="563"/>
        <v>67.394131271940154</v>
      </c>
      <c r="O1953" s="57">
        <f t="shared" si="564"/>
        <v>41.111257819772156</v>
      </c>
      <c r="P1953" s="371">
        <f t="shared" si="565"/>
        <v>41.111257819772156</v>
      </c>
      <c r="Q1953" s="371">
        <f t="shared" si="566"/>
        <v>-112.60586872805985</v>
      </c>
      <c r="R1953" s="12">
        <f t="shared" si="567"/>
        <v>67.394131271940154</v>
      </c>
      <c r="S1953" s="57">
        <f t="shared" si="568"/>
        <v>1.3947240173682871</v>
      </c>
      <c r="T1953" s="12">
        <f t="shared" si="551"/>
        <v>41.111257819772156</v>
      </c>
    </row>
    <row r="1954" spans="1:20" x14ac:dyDescent="0.25">
      <c r="A1954" s="57">
        <f t="shared" si="552"/>
        <v>8796.6100294222033</v>
      </c>
      <c r="B1954" s="12">
        <f t="shared" si="569"/>
        <v>1400.0239686342866</v>
      </c>
      <c r="C1954" s="57" t="str">
        <f t="shared" si="553"/>
        <v>-43.5794859590343-104.364691726609i</v>
      </c>
      <c r="D1954" s="57" t="str">
        <f t="shared" si="554"/>
        <v>3.89992455562017-22.7531842482745i</v>
      </c>
      <c r="E1954" s="57" t="str">
        <f t="shared" si="555"/>
        <v>159.215380396157-1.46547176856844i</v>
      </c>
      <c r="F1954" s="57" t="str">
        <f t="shared" si="556"/>
        <v>3.83979602701228-47.4271162330456i</v>
      </c>
      <c r="G1954" s="57" t="str">
        <f t="shared" si="557"/>
        <v>0.999988589933595-0.00337785970925477i</v>
      </c>
      <c r="H1954" s="57" t="str">
        <f t="shared" si="558"/>
        <v>169.12014184796+101.130092420686i</v>
      </c>
      <c r="I1954" s="57" t="str">
        <f t="shared" si="559"/>
        <v>15.3625339000289-21.5317745725707i</v>
      </c>
      <c r="K1954" s="57" t="str">
        <f t="shared" si="560"/>
        <v>0.0522662440311919-0.0324855796616448i</v>
      </c>
      <c r="L1954" s="57" t="str">
        <f t="shared" si="561"/>
        <v>0.000125-0.358386368072896i</v>
      </c>
      <c r="M1954" s="57" t="str">
        <f t="shared" si="562"/>
        <v>0.0015-0.172766194457025i</v>
      </c>
      <c r="N1954" s="57">
        <f t="shared" si="563"/>
        <v>67.336085035333511</v>
      </c>
      <c r="O1954" s="57">
        <f t="shared" si="564"/>
        <v>41.069099475518101</v>
      </c>
      <c r="P1954" s="371">
        <f t="shared" si="565"/>
        <v>41.069099475518101</v>
      </c>
      <c r="Q1954" s="371">
        <f t="shared" si="566"/>
        <v>-112.66391496466649</v>
      </c>
      <c r="R1954" s="12">
        <f t="shared" si="567"/>
        <v>67.336085035333511</v>
      </c>
      <c r="S1954" s="57">
        <f t="shared" si="568"/>
        <v>1.4000239686342866</v>
      </c>
      <c r="T1954" s="12">
        <f t="shared" si="551"/>
        <v>41.069099475518101</v>
      </c>
    </row>
    <row r="1955" spans="1:20" x14ac:dyDescent="0.25">
      <c r="A1955" s="57">
        <f t="shared" si="552"/>
        <v>8830.0371475340071</v>
      </c>
      <c r="B1955" s="12">
        <f t="shared" si="569"/>
        <v>1405.3440597150968</v>
      </c>
      <c r="C1955" s="57" t="str">
        <f t="shared" si="553"/>
        <v>-43.4734260255222-103.814847557701i</v>
      </c>
      <c r="D1955" s="57" t="str">
        <f t="shared" si="554"/>
        <v>3.89992398116466-22.6671795742753i</v>
      </c>
      <c r="E1955" s="57" t="str">
        <f t="shared" si="555"/>
        <v>159.199484547856-1.45824520268638i</v>
      </c>
      <c r="F1955" s="57" t="str">
        <f t="shared" si="556"/>
        <v>3.83979569340597-47.2476738339803i</v>
      </c>
      <c r="G1955" s="57" t="str">
        <f t="shared" si="557"/>
        <v>0.999988503053328-0.00339069528156204i</v>
      </c>
      <c r="H1955" s="57" t="str">
        <f t="shared" si="558"/>
        <v>169.152031095607+101.521967122305i</v>
      </c>
      <c r="I1955" s="57" t="str">
        <f t="shared" si="559"/>
        <v>15.3639177153597-21.4461691709966i</v>
      </c>
      <c r="K1955" s="57" t="str">
        <f t="shared" si="560"/>
        <v>0.0521549408815867-0.0325386504574516i</v>
      </c>
      <c r="L1955" s="57" t="str">
        <f t="shared" si="561"/>
        <v>0.000125-0.357029655382442i</v>
      </c>
      <c r="M1955" s="57" t="str">
        <f t="shared" si="562"/>
        <v>0.0015-0.172112168217798i</v>
      </c>
      <c r="N1955" s="57">
        <f t="shared" si="563"/>
        <v>67.278051718569984</v>
      </c>
      <c r="O1955" s="57">
        <f t="shared" si="564"/>
        <v>41.02689587666557</v>
      </c>
      <c r="P1955" s="371">
        <f t="shared" si="565"/>
        <v>41.02689587666557</v>
      </c>
      <c r="Q1955" s="371">
        <f t="shared" si="566"/>
        <v>-112.72194828143002</v>
      </c>
      <c r="R1955" s="12">
        <f t="shared" si="567"/>
        <v>67.278051718569984</v>
      </c>
      <c r="S1955" s="57">
        <f t="shared" si="568"/>
        <v>1.4053440597150968</v>
      </c>
      <c r="T1955" s="12">
        <f t="shared" si="551"/>
        <v>41.02689587666557</v>
      </c>
    </row>
    <row r="1956" spans="1:20" x14ac:dyDescent="0.25">
      <c r="A1956" s="57">
        <f t="shared" si="552"/>
        <v>8863.5912886946371</v>
      </c>
      <c r="B1956" s="12">
        <f t="shared" si="569"/>
        <v>1410.6843671420143</v>
      </c>
      <c r="C1956" s="57" t="str">
        <f t="shared" si="553"/>
        <v>-43.367073558204-103.267247596392i</v>
      </c>
      <c r="D1956" s="57" t="str">
        <f t="shared" si="554"/>
        <v>3.89992340233517-22.5815009752255i</v>
      </c>
      <c r="E1956" s="57" t="str">
        <f t="shared" si="555"/>
        <v>159.18355992397-1.45090819074046i</v>
      </c>
      <c r="F1956" s="57" t="str">
        <f t="shared" si="556"/>
        <v>3.8397953572595-47.068911108548i</v>
      </c>
      <c r="G1956" s="57" t="str">
        <f t="shared" si="557"/>
        <v>0.999988415511531-0.00340357962567305i</v>
      </c>
      <c r="H1956" s="57" t="str">
        <f t="shared" si="558"/>
        <v>169.184171171798+101.915418767526i</v>
      </c>
      <c r="I1956" s="57" t="str">
        <f t="shared" si="559"/>
        <v>15.3653123013583-21.3608721005023i</v>
      </c>
      <c r="K1956" s="57" t="str">
        <f t="shared" si="560"/>
        <v>0.0520432751061388-0.032591425348452i</v>
      </c>
      <c r="L1956" s="57" t="str">
        <f t="shared" si="561"/>
        <v>0.000125-0.355678078683445i</v>
      </c>
      <c r="M1956" s="57" t="str">
        <f t="shared" si="562"/>
        <v>0.0015-0.171460617869892i</v>
      </c>
      <c r="N1956" s="57">
        <f t="shared" si="563"/>
        <v>67.220032864255188</v>
      </c>
      <c r="O1956" s="57">
        <f t="shared" si="564"/>
        <v>40.984646936757301</v>
      </c>
      <c r="P1956" s="371">
        <f t="shared" si="565"/>
        <v>40.984646936757301</v>
      </c>
      <c r="Q1956" s="371">
        <f t="shared" si="566"/>
        <v>-112.77996713574481</v>
      </c>
      <c r="R1956" s="12">
        <f t="shared" si="567"/>
        <v>67.220032864255188</v>
      </c>
      <c r="S1956" s="57">
        <f t="shared" si="568"/>
        <v>1.4106843671420142</v>
      </c>
      <c r="T1956" s="12">
        <f t="shared" si="551"/>
        <v>40.984646936757301</v>
      </c>
    </row>
    <row r="1957" spans="1:20" x14ac:dyDescent="0.25">
      <c r="A1957" s="57">
        <f t="shared" si="552"/>
        <v>8897.2729355916763</v>
      </c>
      <c r="B1957" s="12">
        <f t="shared" si="569"/>
        <v>1416.0449677371539</v>
      </c>
      <c r="C1957" s="57" t="str">
        <f t="shared" si="553"/>
        <v>-43.2604304187498-102.721887061029i</v>
      </c>
      <c r="D1957" s="57" t="str">
        <f t="shared" si="554"/>
        <v>3.8999228190984-22.4961472186094i</v>
      </c>
      <c r="E1957" s="57" t="str">
        <f t="shared" si="555"/>
        <v>159.167607036167-1.44346010990551i</v>
      </c>
      <c r="F1957" s="57" t="str">
        <f t="shared" si="556"/>
        <v>3.83979501855351-46.8908254851869i</v>
      </c>
      <c r="G1957" s="57" t="str">
        <f t="shared" si="557"/>
        <v>0.999988327303169-0.00341651292688207i</v>
      </c>
      <c r="H1957" s="57" t="str">
        <f t="shared" si="558"/>
        <v>169.216564111494+102.310454374478i</v>
      </c>
      <c r="I1957" s="57" t="str">
        <f t="shared" si="559"/>
        <v>15.3667177436663-21.2758821320909i</v>
      </c>
      <c r="K1957" s="57" t="str">
        <f t="shared" si="560"/>
        <v>0.0519312481581634-0.0326439013707494i</v>
      </c>
      <c r="L1957" s="57" t="str">
        <f t="shared" si="561"/>
        <v>0.000125-0.35433161853302i</v>
      </c>
      <c r="M1957" s="57" t="str">
        <f t="shared" si="562"/>
        <v>0.0015-0.170811534040538i</v>
      </c>
      <c r="N1957" s="57">
        <f t="shared" si="563"/>
        <v>67.162030024083421</v>
      </c>
      <c r="O1957" s="57">
        <f t="shared" si="564"/>
        <v>40.942352570707421</v>
      </c>
      <c r="P1957" s="371">
        <f t="shared" si="565"/>
        <v>40.942352570707421</v>
      </c>
      <c r="Q1957" s="371">
        <f t="shared" si="566"/>
        <v>-112.83796997591658</v>
      </c>
      <c r="R1957" s="12">
        <f t="shared" si="567"/>
        <v>67.162030024083421</v>
      </c>
      <c r="S1957" s="57">
        <f t="shared" si="568"/>
        <v>1.4160449677371538</v>
      </c>
      <c r="T1957" s="12">
        <f t="shared" si="551"/>
        <v>40.942352570707421</v>
      </c>
    </row>
    <row r="1958" spans="1:20" x14ac:dyDescent="0.25">
      <c r="A1958" s="57">
        <f t="shared" si="552"/>
        <v>8931.0825727469255</v>
      </c>
      <c r="B1958" s="12">
        <f t="shared" si="569"/>
        <v>1421.4259386145552</v>
      </c>
      <c r="C1958" s="57" t="str">
        <f t="shared" si="553"/>
        <v>-43.1534984958153-102.178761186498i</v>
      </c>
      <c r="D1958" s="57" t="str">
        <f t="shared" si="554"/>
        <v>3.89992223142077-22.411117076584i</v>
      </c>
      <c r="E1958" s="57" t="str">
        <f t="shared" si="555"/>
        <v>159.151626402253-1.43590033901062i</v>
      </c>
      <c r="F1958" s="57" t="str">
        <f t="shared" si="556"/>
        <v>3.83979467726853-46.7134144020751i</v>
      </c>
      <c r="G1958" s="57" t="str">
        <f t="shared" si="557"/>
        <v>0.999988238423164-0.00342949537118708i</v>
      </c>
      <c r="H1958" s="57" t="str">
        <f t="shared" si="558"/>
        <v>169.249211967123+102.707081000102i</v>
      </c>
      <c r="I1958" s="57" t="str">
        <f t="shared" si="559"/>
        <v>15.3681341286346-21.1911980411621i</v>
      </c>
      <c r="K1958" s="57" t="str">
        <f t="shared" si="560"/>
        <v>0.0518188615212411-0.0326960755652631i</v>
      </c>
      <c r="L1958" s="57" t="str">
        <f t="shared" si="561"/>
        <v>0.000125-0.352990255561886i</v>
      </c>
      <c r="M1958" s="57" t="str">
        <f t="shared" si="562"/>
        <v>0.0015-0.170164907392447i</v>
      </c>
      <c r="N1958" s="57">
        <f t="shared" si="563"/>
        <v>67.104044758790778</v>
      </c>
      <c r="O1958" s="57">
        <f t="shared" si="564"/>
        <v>40.900012694817136</v>
      </c>
      <c r="P1958" s="371">
        <f t="shared" si="565"/>
        <v>40.900012694817136</v>
      </c>
      <c r="Q1958" s="371">
        <f t="shared" si="566"/>
        <v>-112.89595524120922</v>
      </c>
      <c r="R1958" s="12">
        <f t="shared" si="567"/>
        <v>67.104044758790778</v>
      </c>
      <c r="S1958" s="57">
        <f t="shared" si="568"/>
        <v>1.4214259386145551</v>
      </c>
      <c r="T1958" s="12">
        <f t="shared" si="551"/>
        <v>40.900012694817136</v>
      </c>
    </row>
    <row r="1959" spans="1:20" x14ac:dyDescent="0.25">
      <c r="A1959" s="57">
        <f t="shared" si="552"/>
        <v>8965.0206865233649</v>
      </c>
      <c r="B1959" s="12">
        <f t="shared" si="569"/>
        <v>1426.8273571812906</v>
      </c>
      <c r="C1959" s="57" t="str">
        <f t="shared" si="553"/>
        <v>-43.0462797049845-101.637865223788i</v>
      </c>
      <c r="D1959" s="57" t="str">
        <f t="shared" si="554"/>
        <v>3.89992163926848-22.3264093259618i</v>
      </c>
      <c r="E1959" s="57" t="str">
        <f t="shared" si="555"/>
        <v>159.13561854618-1.42822825859857i</v>
      </c>
      <c r="F1959" s="57" t="str">
        <f t="shared" si="556"/>
        <v>3.83979433338492-46.5366753070945i</v>
      </c>
      <c r="G1959" s="57" t="str">
        <f t="shared" si="557"/>
        <v>0.999988148866404-0.00344252714529236i</v>
      </c>
      <c r="H1959" s="57" t="str">
        <f t="shared" si="558"/>
        <v>169.282116808749+103.105305740444i</v>
      </c>
      <c r="I1959" s="57" t="str">
        <f t="shared" si="559"/>
        <v>15.3695615433292-21.1068186074954i</v>
      </c>
      <c r="K1959" s="57" t="str">
        <f t="shared" si="560"/>
        <v>0.051706116709257-0.0327479449780805i</v>
      </c>
      <c r="L1959" s="57" t="str">
        <f t="shared" si="561"/>
        <v>0.000125-0.351653970474084i</v>
      </c>
      <c r="M1959" s="57" t="str">
        <f t="shared" si="562"/>
        <v>0.0015-0.169520728623677i</v>
      </c>
      <c r="N1959" s="57">
        <f t="shared" si="563"/>
        <v>67.046078638109378</v>
      </c>
      <c r="O1959" s="57">
        <f t="shared" si="564"/>
        <v>40.857627226791458</v>
      </c>
      <c r="P1959" s="371">
        <f t="shared" si="565"/>
        <v>40.857627226791458</v>
      </c>
      <c r="Q1959" s="371">
        <f t="shared" si="566"/>
        <v>-112.95392136189062</v>
      </c>
      <c r="R1959" s="12">
        <f t="shared" si="567"/>
        <v>67.046078638109378</v>
      </c>
      <c r="S1959" s="57">
        <f t="shared" si="568"/>
        <v>1.4268273571812906</v>
      </c>
      <c r="T1959" s="12">
        <f t="shared" si="551"/>
        <v>40.857627226791458</v>
      </c>
    </row>
    <row r="1960" spans="1:20" x14ac:dyDescent="0.25">
      <c r="A1960" s="57">
        <f t="shared" si="552"/>
        <v>8999.0877651321534</v>
      </c>
      <c r="B1960" s="12">
        <f t="shared" si="569"/>
        <v>1432.2493011385795</v>
      </c>
      <c r="C1960" s="57" t="str">
        <f t="shared" si="553"/>
        <v>-42.9387759887093-101.099194439543i</v>
      </c>
      <c r="D1960" s="57" t="str">
        <f t="shared" si="554"/>
        <v>3.89992104260747-22.2420227481928i</v>
      </c>
      <c r="E1960" s="57" t="str">
        <f t="shared" si="555"/>
        <v>159.119583998035-1.42044325099128i</v>
      </c>
      <c r="F1960" s="57" t="str">
        <f t="shared" si="556"/>
        <v>3.83979398688288-46.3606056577936i</v>
      </c>
      <c r="G1960" s="57" t="str">
        <f t="shared" si="557"/>
        <v>0.999988058627736-0.00345560843661125i</v>
      </c>
      <c r="H1960" s="57" t="str">
        <f t="shared" si="558"/>
        <v>169.315280724228+103.505135730953i</v>
      </c>
      <c r="I1960" s="57" t="str">
        <f t="shared" si="559"/>
        <v>15.3710000755378-21.0227426152306i</v>
      </c>
      <c r="K1960" s="57" t="str">
        <f t="shared" si="560"/>
        <v>0.0515930152664365-0.0327995066608133i</v>
      </c>
      <c r="L1960" s="57" t="str">
        <f t="shared" si="561"/>
        <v>0.000125-0.350322744046706i</v>
      </c>
      <c r="M1960" s="57" t="str">
        <f t="shared" si="562"/>
        <v>0.0015-0.1688789884675i</v>
      </c>
      <c r="N1960" s="57">
        <f t="shared" si="563"/>
        <v>66.98813324071709</v>
      </c>
      <c r="O1960" s="57">
        <f t="shared" si="564"/>
        <v>40.815196085754984</v>
      </c>
      <c r="P1960" s="371">
        <f t="shared" si="565"/>
        <v>40.815196085754984</v>
      </c>
      <c r="Q1960" s="371">
        <f t="shared" si="566"/>
        <v>-113.01186675928291</v>
      </c>
      <c r="R1960" s="12">
        <f t="shared" si="567"/>
        <v>66.98813324071709</v>
      </c>
      <c r="S1960" s="57">
        <f t="shared" si="568"/>
        <v>1.4322493011385795</v>
      </c>
      <c r="T1960" s="12">
        <f t="shared" si="551"/>
        <v>40.815196085754984</v>
      </c>
    </row>
    <row r="1961" spans="1:20" x14ac:dyDescent="0.25">
      <c r="A1961" s="57">
        <f t="shared" si="552"/>
        <v>9033.2842986396554</v>
      </c>
      <c r="B1961" s="12">
        <f t="shared" si="569"/>
        <v>1437.6918484829062</v>
      </c>
      <c r="C1961" s="57" t="str">
        <f t="shared" si="553"/>
        <v>-42.8309893162425-100.562744115627i</v>
      </c>
      <c r="D1961" s="57" t="str">
        <f t="shared" si="554"/>
        <v>3.89992044140341-22.1579561293473i</v>
      </c>
      <c r="E1961" s="57" t="str">
        <f t="shared" si="555"/>
        <v>159.103523294044-1.41254470035361i</v>
      </c>
      <c r="F1961" s="57" t="str">
        <f t="shared" si="556"/>
        <v>3.83979363774249-46.1852029213513i</v>
      </c>
      <c r="G1961" s="57" t="str">
        <f t="shared" si="557"/>
        <v>0.999987967701968-0.00346873943326878i</v>
      </c>
      <c r="H1961" s="57" t="str">
        <f t="shared" si="558"/>
        <v>169.34870581939+103.906578146778i</v>
      </c>
      <c r="I1961" s="57" t="str">
        <f t="shared" si="559"/>
        <v>15.3724498137759-20.9389688528522i</v>
      </c>
      <c r="K1961" s="57" t="str">
        <f t="shared" si="560"/>
        <v>0.0514795587673749-0.032850757670952i</v>
      </c>
      <c r="L1961" s="57" t="str">
        <f t="shared" si="561"/>
        <v>0.000125-0.348996557129613i</v>
      </c>
      <c r="M1961" s="57" t="str">
        <f t="shared" si="562"/>
        <v>0.0015-0.16823967769227i</v>
      </c>
      <c r="N1961" s="57">
        <f t="shared" si="563"/>
        <v>66.930210154189339</v>
      </c>
      <c r="O1961" s="57">
        <f t="shared" si="564"/>
        <v>40.772719192268603</v>
      </c>
      <c r="P1961" s="371">
        <f t="shared" si="565"/>
        <v>40.772719192268603</v>
      </c>
      <c r="Q1961" s="371">
        <f t="shared" si="566"/>
        <v>-113.06978984581066</v>
      </c>
      <c r="R1961" s="12">
        <f t="shared" si="567"/>
        <v>66.930210154189339</v>
      </c>
      <c r="S1961" s="57">
        <f t="shared" si="568"/>
        <v>1.4376918484829062</v>
      </c>
      <c r="T1961" s="12">
        <f t="shared" si="551"/>
        <v>40.772719192268603</v>
      </c>
    </row>
    <row r="1962" spans="1:20" x14ac:dyDescent="0.25">
      <c r="A1962" s="57">
        <f t="shared" si="552"/>
        <v>9067.6107789744856</v>
      </c>
      <c r="B1962" s="12">
        <f t="shared" si="569"/>
        <v>1443.1550775071412</v>
      </c>
      <c r="C1962" s="57" t="str">
        <f t="shared" si="553"/>
        <v>-42.7229216835684-100.028509548675i</v>
      </c>
      <c r="D1962" s="57" t="str">
        <f t="shared" si="554"/>
        <v>3.89991983562171-22.0742082600984i</v>
      </c>
      <c r="E1962" s="57" t="str">
        <f t="shared" si="555"/>
        <v>159.087436976563-1.40453199275368i</v>
      </c>
      <c r="F1962" s="57" t="str">
        <f t="shared" si="556"/>
        <v>3.83979328594365-46.01046457454i</v>
      </c>
      <c r="G1962" s="57" t="str">
        <f t="shared" si="557"/>
        <v>0.999987876083867-0.0034819203241044i</v>
      </c>
      <c r="H1962" s="57" t="str">
        <f t="shared" si="558"/>
        <v>169.382394218195+104.309640203075i</v>
      </c>
      <c r="I1962" s="57" t="str">
        <f t="shared" si="559"/>
        <v>15.3739108472934-20.8554961131696i</v>
      </c>
      <c r="K1962" s="57" t="str">
        <f t="shared" si="560"/>
        <v>0.0513657488170634-0.032901695072227i</v>
      </c>
      <c r="L1962" s="57" t="str">
        <f t="shared" si="561"/>
        <v>0.000125-0.347675390645161i</v>
      </c>
      <c r="M1962" s="57" t="str">
        <f t="shared" si="562"/>
        <v>0.0015-0.167602787101285i</v>
      </c>
      <c r="N1962" s="57">
        <f t="shared" si="563"/>
        <v>66.872310974945577</v>
      </c>
      <c r="O1962" s="57">
        <f t="shared" si="564"/>
        <v>40.730196468345198</v>
      </c>
      <c r="P1962" s="371">
        <f t="shared" si="565"/>
        <v>40.730196468345198</v>
      </c>
      <c r="Q1962" s="371">
        <f t="shared" si="566"/>
        <v>-113.12768902505442</v>
      </c>
      <c r="R1962" s="12">
        <f t="shared" si="567"/>
        <v>66.872310974945577</v>
      </c>
      <c r="S1962" s="57">
        <f t="shared" si="568"/>
        <v>1.4431550775071411</v>
      </c>
      <c r="T1962" s="12">
        <f t="shared" si="551"/>
        <v>40.730196468345198</v>
      </c>
    </row>
    <row r="1963" spans="1:20" x14ac:dyDescent="0.25">
      <c r="A1963" s="57">
        <f t="shared" si="552"/>
        <v>9102.0676999345906</v>
      </c>
      <c r="B1963" s="12">
        <f t="shared" si="569"/>
        <v>1448.6390668016684</v>
      </c>
      <c r="C1963" s="57" t="str">
        <f t="shared" si="553"/>
        <v>-42.6145751133251-99.4964860496564i</v>
      </c>
      <c r="D1963" s="57" t="str">
        <f t="shared" si="554"/>
        <v>3.8999192252275-21.9907779357043i</v>
      </c>
      <c r="E1963" s="57" t="str">
        <f t="shared" si="555"/>
        <v>159.071325594078-1.39640451623147i</v>
      </c>
      <c r="F1963" s="57" t="str">
        <f t="shared" si="556"/>
        <v>3.83979293146614-45.8363881036899i</v>
      </c>
      <c r="G1963" s="57" t="str">
        <f t="shared" si="557"/>
        <v>0.999987783768163-0.0034951512986747i</v>
      </c>
      <c r="H1963" s="57" t="str">
        <f t="shared" si="558"/>
        <v>169.416348062915+104.714329155312i</v>
      </c>
      <c r="I1963" s="57" t="str">
        <f t="shared" si="559"/>
        <v>15.3753832660817-20.7723231933012i</v>
      </c>
      <c r="K1963" s="57" t="str">
        <f t="shared" si="560"/>
        <v>0.0512515870509094-0.0329523159349656i</v>
      </c>
      <c r="L1963" s="57" t="str">
        <f t="shared" si="561"/>
        <v>0.000125-0.346359225587928i</v>
      </c>
      <c r="M1963" s="57" t="str">
        <f t="shared" si="562"/>
        <v>0.0015-0.166968307532661i</v>
      </c>
      <c r="N1963" s="57">
        <f t="shared" si="563"/>
        <v>66.814437308198535</v>
      </c>
      <c r="O1963" s="57">
        <f t="shared" si="564"/>
        <v>40.68762783746606</v>
      </c>
      <c r="P1963" s="371">
        <f t="shared" si="565"/>
        <v>40.68762783746606</v>
      </c>
      <c r="Q1963" s="371">
        <f t="shared" si="566"/>
        <v>-113.18556269180147</v>
      </c>
      <c r="R1963" s="12">
        <f t="shared" si="567"/>
        <v>66.814437308198535</v>
      </c>
      <c r="S1963" s="57">
        <f t="shared" si="568"/>
        <v>1.4486390668016684</v>
      </c>
      <c r="T1963" s="12">
        <f t="shared" si="551"/>
        <v>40.68762783746606</v>
      </c>
    </row>
    <row r="1964" spans="1:20" x14ac:dyDescent="0.25">
      <c r="A1964" s="57">
        <f t="shared" si="552"/>
        <v>9136.6555571943409</v>
      </c>
      <c r="B1964" s="12">
        <f t="shared" si="569"/>
        <v>1454.1438952555147</v>
      </c>
      <c r="C1964" s="57" t="str">
        <f t="shared" si="553"/>
        <v>-42.5059516547237-98.9666689434329i</v>
      </c>
      <c r="D1964" s="57" t="str">
        <f t="shared" si="554"/>
        <v>3.89991861018568-21.9076639559913i</v>
      </c>
      <c r="E1964" s="57" t="str">
        <f t="shared" si="555"/>
        <v>159.0551897012-1.38816166085589i</v>
      </c>
      <c r="F1964" s="57" t="str">
        <f t="shared" si="556"/>
        <v>3.83979257428954-45.6629710046521i</v>
      </c>
      <c r="G1964" s="57" t="str">
        <f t="shared" si="557"/>
        <v>0.999987690749544-0.0035084325472561i</v>
      </c>
      <c r="H1964" s="57" t="str">
        <f t="shared" si="558"/>
        <v>169.450569514303+105.12065229958i</v>
      </c>
      <c r="I1964" s="57" t="str">
        <f t="shared" si="559"/>
        <v>15.3768671608795-20.6894488946558i</v>
      </c>
      <c r="K1964" s="57" t="str">
        <f t="shared" si="560"/>
        <v>0.051137075134753-0.0330026173364557i</v>
      </c>
      <c r="L1964" s="57" t="str">
        <f t="shared" si="561"/>
        <v>0.000125-0.345048043024435i</v>
      </c>
      <c r="M1964" s="57" t="str">
        <f t="shared" si="562"/>
        <v>0.0015-0.166336229859196i</v>
      </c>
      <c r="N1964" s="57">
        <f t="shared" si="563"/>
        <v>66.756590767900136</v>
      </c>
      <c r="O1964" s="57">
        <f t="shared" si="564"/>
        <v>40.645013224596951</v>
      </c>
      <c r="P1964" s="371">
        <f t="shared" si="565"/>
        <v>40.645013224596951</v>
      </c>
      <c r="Q1964" s="371">
        <f t="shared" si="566"/>
        <v>-113.24340923209986</v>
      </c>
      <c r="R1964" s="12">
        <f t="shared" si="567"/>
        <v>66.756590767900136</v>
      </c>
      <c r="S1964" s="57">
        <f t="shared" si="568"/>
        <v>1.4541438952555148</v>
      </c>
      <c r="T1964" s="12">
        <f t="shared" ref="T1964:T2027" si="570">P1964</f>
        <v>40.645013224596951</v>
      </c>
    </row>
    <row r="1965" spans="1:20" x14ac:dyDescent="0.25">
      <c r="A1965" s="57">
        <f t="shared" ref="A1965:A2028" si="571">2*PI()*B1965</f>
        <v>9171.3748483116815</v>
      </c>
      <c r="B1965" s="12">
        <f t="shared" si="569"/>
        <v>1459.6696420574858</v>
      </c>
      <c r="C1965" s="57" t="str">
        <f t="shared" ref="C1965:C2028" si="572">IMPRODUCT(D1965,E1965,$C$40,,K1965,$C$41)</f>
        <v>-42.3970533834626-98.4390535683165i</v>
      </c>
      <c r="D1965" s="57" t="str">
        <f t="shared" ref="D1965:D2028" si="573">IMDIV(IMPRODUCT($C$37,$C$38,COMPLEX(1,A1965/$C$38)),IMSUM(-1*A1965*A1965/$C$39,COMPLEX(0,1*A1965)))</f>
        <v>3.89991799046086-21.8248651253365i</v>
      </c>
      <c r="E1965" s="57" t="str">
        <f t="shared" ref="E1965:E2028" si="574">IMDIV(IMPRODUCT(IMSUM(F1965,G1965),$C$29,H1965),IMSUM(1,I1965))</f>
        <v>159.039029858653-1.37980281879156i</v>
      </c>
      <c r="F1965" s="57" t="str">
        <f t="shared" ref="F1965:F2028" si="575">IMDIV(IMPRODUCT($C$14,$C$15,COMPLEX(1,A1965/$C$15)),IMSUM(-1*A1965*A1965/$C$16,COMPLEX(0,A1965)))</f>
        <v>3.8397922143933-45.4902107827633i</v>
      </c>
      <c r="G1965" s="57" t="str">
        <f t="shared" ref="G1965:G2028" si="576">IMDIV(1,COMPLEX(1,A1965*$C$9*$C$10))</f>
        <v>0.999987597022657-0.00352176426084758i</v>
      </c>
      <c r="H1965" s="57" t="str">
        <f t="shared" ref="H1965:H2028" si="577">IMDIV($C$3,IMSUM(K1965,COMPLEX(0,$C$28*A1965)))</f>
        <v>169.485060751768+105.528616972902i</v>
      </c>
      <c r="I1965" s="57" t="str">
        <f t="shared" ref="I1965:I2028" si="578">IMPRODUCT(F1965,$C$29,H1965,$C$31)</f>
        <v>15.3783626231798-20.6068720229158i</v>
      </c>
      <c r="K1965" s="57" t="str">
        <f t="shared" ref="K1965:K2028" si="579">IF($C$26&lt;=0,IMDIV(1,IMSUM(IMDIV(1,L1965),1/$C$18)),IMDIV(1,IMSUM(IMDIV(1,L1965),1/$C$18,IMDIV(1,M1965))))</f>
        <v>0.0510222147648779-0.0330525963613082i</v>
      </c>
      <c r="L1965" s="57" t="str">
        <f t="shared" ref="L1965:L2028" si="580">IMSUM($C$21/$C$22,IMDIV(1,COMPLEX(0,$C$20*$C$22*A1965)))</f>
        <v>0.000125-0.343741824092882i</v>
      </c>
      <c r="M1965" s="57" t="str">
        <f t="shared" ref="M1965:M2028" si="581">IMSUM($C$25/$C$26,IMDIV(1,COMPLEX(0,$C$24*$C$26*A1965)))</f>
        <v>0.0015-0.16570654498824i</v>
      </c>
      <c r="N1965" s="57">
        <f t="shared" ref="N1965:N2028" si="582">ABS(R1965)</f>
        <v>66.698772976686001</v>
      </c>
      <c r="O1965" s="57">
        <f t="shared" ref="O1965:O2028" si="583">ABS(P1965)</f>
        <v>40.602352556204067</v>
      </c>
      <c r="P1965" s="371">
        <f t="shared" ref="P1965:P2028" si="584">20*LOG10(IMABS(C1965))</f>
        <v>40.602352556204067</v>
      </c>
      <c r="Q1965" s="371">
        <f t="shared" ref="Q1965:Q2028" si="585">IMARGUMENT(C1965)*180/PI()</f>
        <v>-113.301227023314</v>
      </c>
      <c r="R1965" s="12">
        <f t="shared" ref="R1965:R2028" si="586">IF(Q1965&lt;0,Q1965+180,Q1965-180)</f>
        <v>66.698772976686001</v>
      </c>
      <c r="S1965" s="57">
        <f t="shared" ref="S1965:S2028" si="587">B1965/1000</f>
        <v>1.4596696420574857</v>
      </c>
      <c r="T1965" s="12">
        <f t="shared" si="570"/>
        <v>40.602352556204067</v>
      </c>
    </row>
    <row r="1966" spans="1:20" x14ac:dyDescent="0.25">
      <c r="A1966" s="57">
        <f t="shared" si="571"/>
        <v>9206.2260727352641</v>
      </c>
      <c r="B1966" s="12">
        <f t="shared" ref="B1966:B2029" si="588">B1965*(1+B$42)</f>
        <v>1465.2163866973042</v>
      </c>
      <c r="C1966" s="57" t="str">
        <f t="shared" si="572"/>
        <v>-42.2878824016375-97.9136352756322i</v>
      </c>
      <c r="D1966" s="57" t="str">
        <f t="shared" si="573"/>
        <v>3.89991736601736-21.7423802526504i</v>
      </c>
      <c r="E1966" s="57" t="str">
        <f t="shared" si="574"/>
        <v>159.022846633276-1.37132738436434i</v>
      </c>
      <c r="F1966" s="57" t="str">
        <f t="shared" si="575"/>
        <v>3.83979185175674-45.3181049528095i</v>
      </c>
      <c r="G1966" s="57" t="str">
        <f t="shared" si="576"/>
        <v>0.999987502582111-0.00353514663117344i</v>
      </c>
      <c r="H1966" s="57" t="str">
        <f t="shared" si="577"/>
        <v>169.519823973559+105.938230553551i</v>
      </c>
      <c r="I1966" s="57" t="str">
        <f t="shared" si="578"/>
        <v>15.379869745237-20.5245913880199i</v>
      </c>
      <c r="K1966" s="57" t="str">
        <f t="shared" si="579"/>
        <v>0.0509070076680179-0.0331022501018207i</v>
      </c>
      <c r="L1966" s="57" t="str">
        <f t="shared" si="580"/>
        <v>0.000125-0.34244055000287i</v>
      </c>
      <c r="M1966" s="57" t="str">
        <f t="shared" si="581"/>
        <v>0.0015-0.165079243861566i</v>
      </c>
      <c r="N1966" s="57">
        <f t="shared" si="582"/>
        <v>66.640985565819264</v>
      </c>
      <c r="O1966" s="57">
        <f t="shared" si="583"/>
        <v>40.559645760270307</v>
      </c>
      <c r="P1966" s="371">
        <f t="shared" si="584"/>
        <v>40.559645760270307</v>
      </c>
      <c r="Q1966" s="371">
        <f t="shared" si="585"/>
        <v>-113.35901443418074</v>
      </c>
      <c r="R1966" s="12">
        <f t="shared" si="586"/>
        <v>66.640985565819264</v>
      </c>
      <c r="S1966" s="57">
        <f t="shared" si="587"/>
        <v>1.4652163866973043</v>
      </c>
      <c r="T1966" s="12">
        <f t="shared" si="570"/>
        <v>40.559645760270307</v>
      </c>
    </row>
    <row r="1967" spans="1:20" x14ac:dyDescent="0.25">
      <c r="A1967" s="57">
        <f t="shared" si="571"/>
        <v>9241.2097318116594</v>
      </c>
      <c r="B1967" s="12">
        <f t="shared" si="588"/>
        <v>1470.784208966754</v>
      </c>
      <c r="C1967" s="57" t="str">
        <f t="shared" si="572"/>
        <v>-42.1784408376448-97.3904094292762i</v>
      </c>
      <c r="D1967" s="57" t="str">
        <f t="shared" si="573"/>
        <v>3.89991673681929-21.6602081513599i</v>
      </c>
      <c r="E1967" s="57" t="str">
        <f t="shared" si="574"/>
        <v>159.006640598006-1.36273475412068i</v>
      </c>
      <c r="F1967" s="57" t="str">
        <f t="shared" si="575"/>
        <v>3.83979148635895-45.1466510389902i</v>
      </c>
      <c r="G1967" s="57" t="str">
        <f t="shared" si="576"/>
        <v>0.99998740742247-0.00354857985068607i</v>
      </c>
      <c r="H1967" s="57" t="str">
        <f t="shared" si="577"/>
        <v>169.554861396932+106.349500461369i</v>
      </c>
      <c r="I1967" s="57" t="str">
        <f t="shared" si="578"/>
        <v>15.3813886200731-20.4426058041446i</v>
      </c>
      <c r="K1967" s="57" t="str">
        <f t="shared" si="579"/>
        <v>0.0507914556013587-0.0331515756583457i</v>
      </c>
      <c r="L1967" s="57" t="str">
        <f t="shared" si="580"/>
        <v>0.000125-0.341144202035137i</v>
      </c>
      <c r="M1967" s="57" t="str">
        <f t="shared" si="581"/>
        <v>0.0015-0.164454317455236i</v>
      </c>
      <c r="N1967" s="57">
        <f t="shared" si="582"/>
        <v>66.583230175132627</v>
      </c>
      <c r="O1967" s="57">
        <f t="shared" si="583"/>
        <v>40.516892766311017</v>
      </c>
      <c r="P1967" s="371">
        <f t="shared" si="584"/>
        <v>40.516892766311017</v>
      </c>
      <c r="Q1967" s="371">
        <f t="shared" si="585"/>
        <v>-113.41676982486737</v>
      </c>
      <c r="R1967" s="12">
        <f t="shared" si="586"/>
        <v>66.583230175132627</v>
      </c>
      <c r="S1967" s="57">
        <f t="shared" si="587"/>
        <v>1.470784208966754</v>
      </c>
      <c r="T1967" s="12">
        <f t="shared" si="570"/>
        <v>40.516892766311017</v>
      </c>
    </row>
    <row r="1968" spans="1:20" x14ac:dyDescent="0.25">
      <c r="A1968" s="57">
        <f t="shared" si="571"/>
        <v>9276.3263287925438</v>
      </c>
      <c r="B1968" s="12">
        <f t="shared" si="588"/>
        <v>1476.3731889608277</v>
      </c>
      <c r="C1968" s="57" t="str">
        <f t="shared" si="572"/>
        <v>-42.0687308460794-96.8693714052783i</v>
      </c>
      <c r="D1968" s="57" t="str">
        <f t="shared" si="573"/>
        <v>3.89991610283044-21.5783476393912i</v>
      </c>
      <c r="E1968" s="57" t="str">
        <f t="shared" si="574"/>
        <v>158.990412331877-1.35402432689244i</v>
      </c>
      <c r="F1968" s="57" t="str">
        <f t="shared" si="575"/>
        <v>3.83979111817895-44.9758465748833i</v>
      </c>
      <c r="G1968" s="57" t="str">
        <f t="shared" si="576"/>
        <v>0.999987311538261-0.00356206411256865i</v>
      </c>
      <c r="H1968" s="57" t="str">
        <f t="shared" si="577"/>
        <v>169.590175258345+106.762434158089i</v>
      </c>
      <c r="I1968" s="57" t="str">
        <f t="shared" si="578"/>
        <v>15.3829193414849-20.3609140896886i</v>
      </c>
      <c r="K1968" s="57" t="str">
        <f t="shared" si="579"/>
        <v>0.0506755603525332-0.0332005701396552i</v>
      </c>
      <c r="L1968" s="57" t="str">
        <f t="shared" si="580"/>
        <v>0.000125-0.339852761541281i</v>
      </c>
      <c r="M1968" s="57" t="str">
        <f t="shared" si="581"/>
        <v>0.0015-0.163831756779475i</v>
      </c>
      <c r="N1968" s="57">
        <f t="shared" si="582"/>
        <v>66.52550845297047</v>
      </c>
      <c r="O1968" s="57">
        <f t="shared" si="583"/>
        <v>40.474093505390044</v>
      </c>
      <c r="P1968" s="371">
        <f t="shared" si="584"/>
        <v>40.474093505390044</v>
      </c>
      <c r="Q1968" s="371">
        <f t="shared" si="585"/>
        <v>-113.47449154702953</v>
      </c>
      <c r="R1968" s="12">
        <f t="shared" si="586"/>
        <v>66.52550845297047</v>
      </c>
      <c r="S1968" s="57">
        <f t="shared" si="587"/>
        <v>1.4763731889608278</v>
      </c>
      <c r="T1968" s="12">
        <f t="shared" si="570"/>
        <v>40.474093505390044</v>
      </c>
    </row>
    <row r="1969" spans="1:20" x14ac:dyDescent="0.25">
      <c r="A1969" s="57">
        <f t="shared" si="571"/>
        <v>9311.5763688419556</v>
      </c>
      <c r="B1969" s="12">
        <f t="shared" si="588"/>
        <v>1481.9834070788788</v>
      </c>
      <c r="C1969" s="57" t="str">
        <f t="shared" si="572"/>
        <v>-41.9587546076322-96.3505165913642i</v>
      </c>
      <c r="D1969" s="57" t="str">
        <f t="shared" si="573"/>
        <v>3.89991546401432-21.4967975391529i</v>
      </c>
      <c r="E1969" s="57" t="str">
        <f t="shared" si="574"/>
        <v>158.974162420007-1.34519550386106i</v>
      </c>
      <c r="F1969" s="57" t="str">
        <f t="shared" si="575"/>
        <v>3.83979074719552-44.8056891034088i</v>
      </c>
      <c r="G1969" s="57" t="str">
        <f t="shared" si="576"/>
        <v>0.999987214923966-0.00357559961073795i</v>
      </c>
      <c r="H1969" s="57" t="str">
        <f t="shared" si="577"/>
        <v>169.625767813633+107.177039147663i</v>
      </c>
      <c r="I1969" s="57" t="str">
        <f t="shared" si="578"/>
        <v>15.3844620040514-20.2795150672545i</v>
      </c>
      <c r="K1969" s="57" t="str">
        <f t="shared" si="579"/>
        <v>0.0505593237396136-0.0332492306633113i</v>
      </c>
      <c r="L1969" s="57" t="str">
        <f t="shared" si="580"/>
        <v>0.000125-0.338566209943495i</v>
      </c>
      <c r="M1969" s="57" t="str">
        <f t="shared" si="581"/>
        <v>0.0015-0.163211552878536i</v>
      </c>
      <c r="N1969" s="57">
        <f t="shared" si="582"/>
        <v>66.467822056126863</v>
      </c>
      <c r="O1969" s="57">
        <f t="shared" si="583"/>
        <v>40.431247910135696</v>
      </c>
      <c r="P1969" s="371">
        <f t="shared" si="584"/>
        <v>40.431247910135696</v>
      </c>
      <c r="Q1969" s="371">
        <f t="shared" si="585"/>
        <v>-113.53217794387314</v>
      </c>
      <c r="R1969" s="12">
        <f t="shared" si="586"/>
        <v>66.467822056126863</v>
      </c>
      <c r="S1969" s="57">
        <f t="shared" si="587"/>
        <v>1.4819834070788789</v>
      </c>
      <c r="T1969" s="12">
        <f t="shared" si="570"/>
        <v>40.431247910135696</v>
      </c>
    </row>
    <row r="1970" spans="1:20" x14ac:dyDescent="0.25">
      <c r="A1970" s="57">
        <f t="shared" si="571"/>
        <v>9346.9603590435545</v>
      </c>
      <c r="B1970" s="12">
        <f t="shared" si="588"/>
        <v>1487.6149440257786</v>
      </c>
      <c r="C1970" s="57" t="str">
        <f t="shared" si="572"/>
        <v>-41.8485143289778-95.8338403865186i</v>
      </c>
      <c r="D1970" s="57" t="str">
        <f t="shared" si="573"/>
        <v>3.89991482033419-21.415556677519i</v>
      </c>
      <c r="E1970" s="57" t="str">
        <f t="shared" si="574"/>
        <v>158.957891453587-1.33624768862203i</v>
      </c>
      <c r="F1970" s="57" t="str">
        <f t="shared" si="575"/>
        <v>3.83979037338735-44.6361761767943i</v>
      </c>
      <c r="G1970" s="57" t="str">
        <f t="shared" si="576"/>
        <v>0.999987117574025-0.00358918653984716i</v>
      </c>
      <c r="H1970" s="57" t="str">
        <f t="shared" si="577"/>
        <v>169.661641338192+107.593322976584i</v>
      </c>
      <c r="I1970" s="57" t="str">
        <f t="shared" si="578"/>
        <v>15.3860167031399-20.1984075636313i</v>
      </c>
      <c r="K1970" s="57" t="str">
        <f t="shared" si="579"/>
        <v>0.0504427476110985-0.0332975543560351i</v>
      </c>
      <c r="L1970" s="57" t="str">
        <f t="shared" si="580"/>
        <v>0.000125-0.337284528734304i</v>
      </c>
      <c r="M1970" s="57" t="str">
        <f t="shared" si="581"/>
        <v>0.0015-0.16259369683058i</v>
      </c>
      <c r="N1970" s="57">
        <f t="shared" si="582"/>
        <v>66.410172649784883</v>
      </c>
      <c r="O1970" s="57">
        <f t="shared" si="583"/>
        <v>40.388355914756602</v>
      </c>
      <c r="P1970" s="371">
        <f t="shared" si="584"/>
        <v>40.388355914756602</v>
      </c>
      <c r="Q1970" s="371">
        <f t="shared" si="585"/>
        <v>-113.58982735021512</v>
      </c>
      <c r="R1970" s="12">
        <f t="shared" si="586"/>
        <v>66.410172649784883</v>
      </c>
      <c r="S1970" s="57">
        <f t="shared" si="587"/>
        <v>1.4876149440257787</v>
      </c>
      <c r="T1970" s="12">
        <f t="shared" si="570"/>
        <v>40.388355914756602</v>
      </c>
    </row>
    <row r="1971" spans="1:20" x14ac:dyDescent="0.25">
      <c r="A1971" s="57">
        <f t="shared" si="571"/>
        <v>9382.478808407921</v>
      </c>
      <c r="B1971" s="12">
        <f t="shared" si="588"/>
        <v>1493.2678808130765</v>
      </c>
      <c r="C1971" s="57" t="str">
        <f t="shared" si="572"/>
        <v>-41.7380122426578-95.3193382005495i</v>
      </c>
      <c r="D1971" s="57" t="str">
        <f t="shared" si="573"/>
        <v>3.899914171753-21.3346238858117i</v>
      </c>
      <c r="E1971" s="57" t="str">
        <f t="shared" si="574"/>
        <v>158.941600029875-1.32718028724537i</v>
      </c>
      <c r="F1971" s="57" t="str">
        <f t="shared" si="575"/>
        <v>3.83978999673291-44.4673053565391i</v>
      </c>
      <c r="G1971" s="57" t="str">
        <f t="shared" si="576"/>
        <v>0.999987019482839-0.0036028250952886i</v>
      </c>
      <c r="H1971" s="57" t="str">
        <f t="shared" si="577"/>
        <v>169.697798127175+108.011293234224i</v>
      </c>
      <c r="I1971" s="57" t="str">
        <f t="shared" si="578"/>
        <v>15.3875835349136-20.1175904097787i</v>
      </c>
      <c r="K1971" s="57" t="str">
        <f t="shared" si="579"/>
        <v>0.050325833845893-0.0333455383540774i</v>
      </c>
      <c r="L1971" s="57" t="str">
        <f t="shared" si="580"/>
        <v>0.000125-0.336007699476295i</v>
      </c>
      <c r="M1971" s="57" t="str">
        <f t="shared" si="581"/>
        <v>0.0015-0.161978179747539i</v>
      </c>
      <c r="N1971" s="57">
        <f t="shared" si="582"/>
        <v>66.352561907454188</v>
      </c>
      <c r="O1971" s="57">
        <f t="shared" si="583"/>
        <v>40.345417455057479</v>
      </c>
      <c r="P1971" s="371">
        <f t="shared" si="584"/>
        <v>40.345417455057479</v>
      </c>
      <c r="Q1971" s="371">
        <f t="shared" si="585"/>
        <v>-113.64743809254581</v>
      </c>
      <c r="R1971" s="12">
        <f t="shared" si="586"/>
        <v>66.352561907454188</v>
      </c>
      <c r="S1971" s="57">
        <f t="shared" si="587"/>
        <v>1.4932678808130766</v>
      </c>
      <c r="T1971" s="12">
        <f t="shared" si="570"/>
        <v>40.345417455057479</v>
      </c>
    </row>
    <row r="1972" spans="1:20" x14ac:dyDescent="0.25">
      <c r="A1972" s="57">
        <f t="shared" si="571"/>
        <v>9418.1322278798707</v>
      </c>
      <c r="B1972" s="12">
        <f t="shared" si="588"/>
        <v>1498.9422987601663</v>
      </c>
      <c r="C1972" s="57" t="str">
        <f t="shared" si="572"/>
        <v>-41.6272506069608-94.807005453651i</v>
      </c>
      <c r="D1972" s="57" t="str">
        <f t="shared" si="573"/>
        <v>3.89991351823346-21.2539979997852i</v>
      </c>
      <c r="E1972" s="57" t="str">
        <f t="shared" si="574"/>
        <v>158.925288752176-1.31799270834099i</v>
      </c>
      <c r="F1972" s="57" t="str">
        <f t="shared" si="575"/>
        <v>3.83978961721052-44.2990742133795i</v>
      </c>
      <c r="G1972" s="57" t="str">
        <f t="shared" si="576"/>
        <v>0.999986920644763-0.00361651547319659i</v>
      </c>
      <c r="H1972" s="57" t="str">
        <f t="shared" si="577"/>
        <v>169.734240495674+108.430957553169i</v>
      </c>
      <c r="I1972" s="57" t="str">
        <f t="shared" si="578"/>
        <v>15.389162596339-20.0370624408088i</v>
      </c>
      <c r="K1972" s="57" t="str">
        <f t="shared" si="579"/>
        <v>0.0502085843532854-0.0333931798035908i</v>
      </c>
      <c r="L1972" s="57" t="str">
        <f t="shared" si="580"/>
        <v>0.000125-0.334735703801848i</v>
      </c>
      <c r="M1972" s="57" t="str">
        <f t="shared" si="581"/>
        <v>0.0015-0.161364992774994i</v>
      </c>
      <c r="N1972" s="57">
        <f t="shared" si="582"/>
        <v>66.294991510906058</v>
      </c>
      <c r="O1972" s="57">
        <f t="shared" si="583"/>
        <v>40.302432468454761</v>
      </c>
      <c r="P1972" s="371">
        <f t="shared" si="584"/>
        <v>40.302432468454761</v>
      </c>
      <c r="Q1972" s="371">
        <f t="shared" si="585"/>
        <v>-113.70500848909394</v>
      </c>
      <c r="R1972" s="12">
        <f t="shared" si="586"/>
        <v>66.294991510906058</v>
      </c>
      <c r="S1972" s="57">
        <f t="shared" si="587"/>
        <v>1.4989422987601664</v>
      </c>
      <c r="T1972" s="12">
        <f t="shared" si="570"/>
        <v>40.302432468454761</v>
      </c>
    </row>
    <row r="1973" spans="1:20" x14ac:dyDescent="0.25">
      <c r="A1973" s="57">
        <f t="shared" si="571"/>
        <v>9453.9211303458142</v>
      </c>
      <c r="B1973" s="12">
        <f t="shared" si="588"/>
        <v>1504.638279495455</v>
      </c>
      <c r="C1973" s="57" t="str">
        <f t="shared" si="572"/>
        <v>-41.5162317057964-94.2968375759737i</v>
      </c>
      <c r="D1973" s="57" t="str">
        <f t="shared" si="573"/>
        <v>3.89991285973795-21.1736778596086i</v>
      </c>
      <c r="E1973" s="57" t="str">
        <f t="shared" si="574"/>
        <v>158.908958229837-1.30868436312017i</v>
      </c>
      <c r="F1973" s="57" t="str">
        <f t="shared" si="575"/>
        <v>3.83978923479836-44.1314803272539i</v>
      </c>
      <c r="G1973" s="57" t="str">
        <f t="shared" si="576"/>
        <v>0.99998682105411-0.00363025787045022i</v>
      </c>
      <c r="H1973" s="57" t="str">
        <f t="shared" si="577"/>
        <v>169.770970778915+108.852323609556i</v>
      </c>
      <c r="I1973" s="57" t="str">
        <f t="shared" si="578"/>
        <v>15.3907539851926-19.9568224959699i</v>
      </c>
      <c r="K1973" s="57" t="str">
        <f t="shared" si="579"/>
        <v>0.0500910010729183-0.033440475861002i</v>
      </c>
      <c r="L1973" s="57" t="str">
        <f t="shared" si="580"/>
        <v>0.000125-0.333468523412879i</v>
      </c>
      <c r="M1973" s="57" t="str">
        <f t="shared" si="581"/>
        <v>0.0015-0.160754127092044i</v>
      </c>
      <c r="N1973" s="57">
        <f t="shared" si="582"/>
        <v>66.237463150108923</v>
      </c>
      <c r="O1973" s="57">
        <f t="shared" si="583"/>
        <v>40.25940089399262</v>
      </c>
      <c r="P1973" s="371">
        <f t="shared" si="584"/>
        <v>40.25940089399262</v>
      </c>
      <c r="Q1973" s="371">
        <f t="shared" si="585"/>
        <v>-113.76253684989108</v>
      </c>
      <c r="R1973" s="12">
        <f t="shared" si="586"/>
        <v>66.237463150108923</v>
      </c>
      <c r="S1973" s="57">
        <f t="shared" si="587"/>
        <v>1.5046382794954549</v>
      </c>
      <c r="T1973" s="12">
        <f t="shared" si="570"/>
        <v>40.25940089399262</v>
      </c>
    </row>
    <row r="1974" spans="1:20" x14ac:dyDescent="0.25">
      <c r="A1974" s="57">
        <f t="shared" si="571"/>
        <v>9489.8460306411289</v>
      </c>
      <c r="B1974" s="12">
        <f t="shared" si="588"/>
        <v>1510.3559049575379</v>
      </c>
      <c r="C1974" s="57" t="str">
        <f t="shared" si="572"/>
        <v>-41.4049578485673-93.7888300071888i</v>
      </c>
      <c r="D1974" s="57" t="str">
        <f t="shared" si="573"/>
        <v>3.8999121962286-21.0936623098491i</v>
      </c>
      <c r="E1974" s="57" t="str">
        <f t="shared" si="574"/>
        <v>158.892609078231-1.29925466546234i</v>
      </c>
      <c r="F1974" s="57" t="str">
        <f t="shared" si="575"/>
        <v>3.83978884947442-43.9645212872675i</v>
      </c>
      <c r="G1974" s="57" t="str">
        <f t="shared" si="576"/>
        <v>0.999986720705149-0.0036440524846762i</v>
      </c>
      <c r="H1974" s="57" t="str">
        <f t="shared" si="577"/>
        <v>169.807991332446+109.275399123418i</v>
      </c>
      <c r="I1974" s="57" t="str">
        <f t="shared" si="578"/>
        <v>15.3923578000687-19.8768694186283i</v>
      </c>
      <c r="K1974" s="57" t="str">
        <f t="shared" si="579"/>
        <v>0.0499730859747543-0.0334874236933869i</v>
      </c>
      <c r="L1974" s="57" t="str">
        <f t="shared" si="580"/>
        <v>0.000125-0.332206140080572i</v>
      </c>
      <c r="M1974" s="57" t="str">
        <f t="shared" si="581"/>
        <v>0.0015-0.160145573911182i</v>
      </c>
      <c r="N1974" s="57">
        <f t="shared" si="582"/>
        <v>66.179978523159534</v>
      </c>
      <c r="O1974" s="57">
        <f t="shared" si="583"/>
        <v>40.216322672358416</v>
      </c>
      <c r="P1974" s="371">
        <f t="shared" si="584"/>
        <v>40.216322672358416</v>
      </c>
      <c r="Q1974" s="371">
        <f t="shared" si="585"/>
        <v>-113.82002147684047</v>
      </c>
      <c r="R1974" s="12">
        <f t="shared" si="586"/>
        <v>66.179978523159534</v>
      </c>
      <c r="S1974" s="57">
        <f t="shared" si="587"/>
        <v>1.5103559049575379</v>
      </c>
      <c r="T1974" s="12">
        <f t="shared" si="570"/>
        <v>40.216322672358416</v>
      </c>
    </row>
    <row r="1975" spans="1:20" x14ac:dyDescent="0.25">
      <c r="A1975" s="57">
        <f t="shared" si="571"/>
        <v>9525.9074455575665</v>
      </c>
      <c r="B1975" s="12">
        <f t="shared" si="588"/>
        <v>1516.0952573963766</v>
      </c>
      <c r="C1975" s="57" t="str">
        <f t="shared" si="572"/>
        <v>-41.2934313700283-93.282978196057i</v>
      </c>
      <c r="D1975" s="57" t="str">
        <f t="shared" si="573"/>
        <v>3.89991152766721-21.0139501994557i</v>
      </c>
      <c r="E1975" s="57" t="str">
        <f t="shared" si="574"/>
        <v>158.876241918738-1.2897030319729i</v>
      </c>
      <c r="F1975" s="57" t="str">
        <f t="shared" si="575"/>
        <v>3.83978846121655-43.7981946916585i</v>
      </c>
      <c r="G1975" s="57" t="str">
        <f t="shared" si="576"/>
        <v>0.999986619592108-0.00365789951425168i</v>
      </c>
      <c r="H1975" s="57" t="str">
        <f t="shared" si="577"/>
        <v>169.845304532342+109.700191859027i</v>
      </c>
      <c r="I1975" s="57" t="str">
        <f t="shared" si="578"/>
        <v>15.3939741403865-19.7972020562535i</v>
      </c>
      <c r="K1975" s="57" t="str">
        <f t="shared" si="579"/>
        <v>0.0498548410590368-0.0335340204788433i</v>
      </c>
      <c r="L1975" s="57" t="str">
        <f t="shared" si="580"/>
        <v>0.000125-0.330948535645121i</v>
      </c>
      <c r="M1975" s="57" t="str">
        <f t="shared" si="581"/>
        <v>0.0015-0.159539324478165i</v>
      </c>
      <c r="N1975" s="57">
        <f t="shared" si="582"/>
        <v>66.122539336217457</v>
      </c>
      <c r="O1975" s="57">
        <f t="shared" si="583"/>
        <v>40.173197745898207</v>
      </c>
      <c r="P1975" s="371">
        <f t="shared" si="584"/>
        <v>40.173197745898207</v>
      </c>
      <c r="Q1975" s="371">
        <f t="shared" si="585"/>
        <v>-113.87746066378254</v>
      </c>
      <c r="R1975" s="12">
        <f t="shared" si="586"/>
        <v>66.122539336217457</v>
      </c>
      <c r="S1975" s="57">
        <f t="shared" si="587"/>
        <v>1.5160952573963766</v>
      </c>
      <c r="T1975" s="12">
        <f t="shared" si="570"/>
        <v>40.173197745898207</v>
      </c>
    </row>
    <row r="1976" spans="1:20" x14ac:dyDescent="0.25">
      <c r="A1976" s="57">
        <f t="shared" si="571"/>
        <v>9562.1058938506849</v>
      </c>
      <c r="B1976" s="12">
        <f t="shared" si="588"/>
        <v>1521.8564193744828</v>
      </c>
      <c r="C1976" s="57" t="str">
        <f t="shared" si="572"/>
        <v>-41.1816546301498-92.7792775999991i</v>
      </c>
      <c r="D1976" s="57" t="str">
        <f t="shared" si="573"/>
        <v>3.89991085401535-20.9345403817423i</v>
      </c>
      <c r="E1976" s="57" t="str">
        <f t="shared" si="574"/>
        <v>158.859857378737-1.28002888205118i</v>
      </c>
      <c r="F1976" s="57" t="str">
        <f t="shared" si="575"/>
        <v>3.83978807000237-43.6324981477627i</v>
      </c>
      <c r="G1976" s="57" t="str">
        <f t="shared" si="576"/>
        <v>0.999986517709169-0.00367179915830709i</v>
      </c>
      <c r="H1976" s="57" t="str">
        <f t="shared" si="577"/>
        <v>169.882912775394+110.126709625248i</v>
      </c>
      <c r="I1976" s="57" t="str">
        <f t="shared" si="578"/>
        <v>15.3956031063978-19.7178192603992i</v>
      </c>
      <c r="K1976" s="57" t="str">
        <f t="shared" si="579"/>
        <v>0.0497362683562448-0.033580263406867i</v>
      </c>
      <c r="L1976" s="57" t="str">
        <f t="shared" si="580"/>
        <v>0.000125-0.329695692015462i</v>
      </c>
      <c r="M1976" s="57" t="str">
        <f t="shared" si="581"/>
        <v>0.0015-0.158935370071892i</v>
      </c>
      <c r="N1976" s="57">
        <f t="shared" si="582"/>
        <v>66.065147303433875</v>
      </c>
      <c r="O1976" s="57">
        <f t="shared" si="583"/>
        <v>40.130026058632339</v>
      </c>
      <c r="P1976" s="371">
        <f t="shared" si="584"/>
        <v>40.130026058632339</v>
      </c>
      <c r="Q1976" s="371">
        <f t="shared" si="585"/>
        <v>-113.93485269656613</v>
      </c>
      <c r="R1976" s="12">
        <f t="shared" si="586"/>
        <v>66.065147303433875</v>
      </c>
      <c r="S1976" s="57">
        <f t="shared" si="587"/>
        <v>1.5218564193744828</v>
      </c>
      <c r="T1976" s="12">
        <f t="shared" si="570"/>
        <v>40.130026058632339</v>
      </c>
    </row>
    <row r="1977" spans="1:20" x14ac:dyDescent="0.25">
      <c r="A1977" s="57">
        <f t="shared" si="571"/>
        <v>9598.4418962473192</v>
      </c>
      <c r="B1977" s="12">
        <f t="shared" si="588"/>
        <v>1527.639473768106</v>
      </c>
      <c r="C1977" s="57" t="str">
        <f t="shared" si="572"/>
        <v>-41.0696300139679-92.277723684667i</v>
      </c>
      <c r="D1977" s="57" t="str">
        <f t="shared" si="573"/>
        <v>3.89991017523422-20.8554317143714i</v>
      </c>
      <c r="E1977" s="57" t="str">
        <f t="shared" si="574"/>
        <v>158.843456091584-1.27023163794808i</v>
      </c>
      <c r="F1977" s="57" t="str">
        <f t="shared" si="575"/>
        <v>3.83978767580941-43.4674292719793i</v>
      </c>
      <c r="G1977" s="57" t="str">
        <f t="shared" si="576"/>
        <v>0.999986415050469-0.00368575161672906i</v>
      </c>
      <c r="H1977" s="57" t="str">
        <f t="shared" si="577"/>
        <v>169.920818479319+110.554960275887i</v>
      </c>
      <c r="I1977" s="57" t="str">
        <f t="shared" si="578"/>
        <v>15.3972447991941-19.6387198866887i</v>
      </c>
      <c r="K1977" s="57" t="str">
        <f t="shared" si="579"/>
        <v>0.0496173699270433-0.0336261496787269i</v>
      </c>
      <c r="L1977" s="57" t="str">
        <f t="shared" si="580"/>
        <v>0.000125-0.32844759116902i</v>
      </c>
      <c r="M1977" s="57" t="str">
        <f t="shared" si="581"/>
        <v>0.0015-0.158333702004275i</v>
      </c>
      <c r="N1977" s="57">
        <f t="shared" si="582"/>
        <v>66.007804146882677</v>
      </c>
      <c r="O1977" s="57">
        <f t="shared" si="583"/>
        <v>40.086807556270799</v>
      </c>
      <c r="P1977" s="371">
        <f t="shared" si="584"/>
        <v>40.086807556270799</v>
      </c>
      <c r="Q1977" s="371">
        <f t="shared" si="585"/>
        <v>-113.99219585311732</v>
      </c>
      <c r="R1977" s="12">
        <f t="shared" si="586"/>
        <v>66.007804146882677</v>
      </c>
      <c r="S1977" s="57">
        <f t="shared" si="587"/>
        <v>1.527639473768106</v>
      </c>
      <c r="T1977" s="12">
        <f t="shared" si="570"/>
        <v>40.086807556270799</v>
      </c>
    </row>
    <row r="1978" spans="1:20" x14ac:dyDescent="0.25">
      <c r="A1978" s="57">
        <f t="shared" si="571"/>
        <v>9634.9159754530574</v>
      </c>
      <c r="B1978" s="12">
        <f t="shared" si="588"/>
        <v>1533.4445037684247</v>
      </c>
      <c r="C1978" s="57" t="str">
        <f t="shared" si="572"/>
        <v>-40.9573599314401-91.7783119235207i</v>
      </c>
      <c r="D1978" s="57" t="str">
        <f t="shared" si="573"/>
        <v>3.89990949128481-20.7766230593379i</v>
      </c>
      <c r="E1978" s="57" t="str">
        <f t="shared" si="574"/>
        <v>158.827038696601-1.2603107248343i</v>
      </c>
      <c r="F1978" s="57" t="str">
        <f t="shared" si="575"/>
        <v>3.83978727861496-43.3029856897369i</v>
      </c>
      <c r="G1978" s="57" t="str">
        <f t="shared" si="576"/>
        <v>0.999986311610102-0.00369975709016315i</v>
      </c>
      <c r="H1978" s="57" t="str">
        <f t="shared" si="577"/>
        <v>169.959024082949+110.98495171005i</v>
      </c>
      <c r="I1978" s="57" t="str">
        <f t="shared" si="578"/>
        <v>15.3988993207144-19.5599027947958i</v>
      </c>
      <c r="K1978" s="57" t="str">
        <f t="shared" si="579"/>
        <v>0.0494981478622288-0.0336716765078426i</v>
      </c>
      <c r="L1978" s="57" t="str">
        <f t="shared" si="580"/>
        <v>0.000125-0.327204215151445i</v>
      </c>
      <c r="M1978" s="57" t="str">
        <f t="shared" si="581"/>
        <v>0.0015-0.157734311620119i</v>
      </c>
      <c r="N1978" s="57">
        <f t="shared" si="582"/>
        <v>65.950511596486294</v>
      </c>
      <c r="O1978" s="57">
        <f t="shared" si="583"/>
        <v>40.043542186229146</v>
      </c>
      <c r="P1978" s="371">
        <f t="shared" si="584"/>
        <v>40.043542186229146</v>
      </c>
      <c r="Q1978" s="371">
        <f t="shared" si="585"/>
        <v>-114.04948840351371</v>
      </c>
      <c r="R1978" s="12">
        <f t="shared" si="586"/>
        <v>65.950511596486294</v>
      </c>
      <c r="S1978" s="57">
        <f t="shared" si="587"/>
        <v>1.5334445037684248</v>
      </c>
      <c r="T1978" s="12">
        <f t="shared" si="570"/>
        <v>40.043542186229146</v>
      </c>
    </row>
    <row r="1979" spans="1:20" x14ac:dyDescent="0.25">
      <c r="A1979" s="57">
        <f t="shared" si="571"/>
        <v>9671.5286561597786</v>
      </c>
      <c r="B1979" s="12">
        <f t="shared" si="588"/>
        <v>1539.2715928827447</v>
      </c>
      <c r="C1979" s="57" t="str">
        <f t="shared" si="572"/>
        <v>-40.8448468172819-91.2810377973947i</v>
      </c>
      <c r="D1979" s="57" t="str">
        <f t="shared" si="573"/>
        <v>3.89990880212775-20.698113282952i</v>
      </c>
      <c r="E1979" s="57" t="str">
        <f t="shared" si="574"/>
        <v>158.810605839052-1.25026557085891i</v>
      </c>
      <c r="F1979" s="57" t="str">
        <f t="shared" si="575"/>
        <v>3.83978687839619-43.1391650354592i</v>
      </c>
      <c r="G1979" s="57" t="str">
        <f t="shared" si="576"/>
        <v>0.999986207382116-0.00371381578001689i</v>
      </c>
      <c r="H1979" s="57" t="str">
        <f t="shared" si="577"/>
        <v>169.997532046449+111.416691872508i</v>
      </c>
      <c r="I1979" s="57" t="str">
        <f t="shared" si="578"/>
        <v>15.4005667737536-19.4813668484304i</v>
      </c>
      <c r="K1979" s="57" t="str">
        <f t="shared" si="579"/>
        <v>0.049378604282667-0.0337168411201596i</v>
      </c>
      <c r="L1979" s="57" t="str">
        <f t="shared" si="580"/>
        <v>0.000125-0.325965546076355i</v>
      </c>
      <c r="M1979" s="57" t="str">
        <f t="shared" si="581"/>
        <v>0.0015-0.157137190296991i</v>
      </c>
      <c r="N1979" s="57">
        <f t="shared" si="582"/>
        <v>65.893271389944417</v>
      </c>
      <c r="O1979" s="57">
        <f t="shared" si="583"/>
        <v>40.000229897642839</v>
      </c>
      <c r="P1979" s="371">
        <f t="shared" si="584"/>
        <v>40.000229897642839</v>
      </c>
      <c r="Q1979" s="371">
        <f t="shared" si="585"/>
        <v>-114.10672861005558</v>
      </c>
      <c r="R1979" s="12">
        <f t="shared" si="586"/>
        <v>65.893271389944417</v>
      </c>
      <c r="S1979" s="57">
        <f t="shared" si="587"/>
        <v>1.5392715928827447</v>
      </c>
      <c r="T1979" s="12">
        <f t="shared" si="570"/>
        <v>40.000229897642839</v>
      </c>
    </row>
    <row r="1980" spans="1:20" x14ac:dyDescent="0.25">
      <c r="A1980" s="57">
        <f t="shared" si="571"/>
        <v>9708.2804650531871</v>
      </c>
      <c r="B1980" s="12">
        <f t="shared" si="588"/>
        <v>1545.1208249356991</v>
      </c>
      <c r="C1980" s="57" t="str">
        <f t="shared" si="572"/>
        <v>-40.7320931308116-90.7858967940827i</v>
      </c>
      <c r="D1980" s="57" t="str">
        <f t="shared" si="573"/>
        <v>3.89990810772338-20.6199012558239i</v>
      </c>
      <c r="E1980" s="57" t="str">
        <f t="shared" si="574"/>
        <v>158.794158170129-1.24009560721178i</v>
      </c>
      <c r="F1980" s="57" t="str">
        <f t="shared" si="575"/>
        <v>3.83978647513006-42.9759649525307i</v>
      </c>
      <c r="G1980" s="57" t="str">
        <f t="shared" si="576"/>
        <v>0.999986102360514-0.00372792788846256i</v>
      </c>
      <c r="H1980" s="57" t="str">
        <f t="shared" si="577"/>
        <v>170.036344851515+111.850188754057i</v>
      </c>
      <c r="I1980" s="57" t="str">
        <f t="shared" si="578"/>
        <v>15.4022472619693-19.4031109153203i</v>
      </c>
      <c r="K1980" s="57" t="str">
        <f t="shared" si="579"/>
        <v>0.0492587413392279-0.0337616407545277i</v>
      </c>
      <c r="L1980" s="57" t="str">
        <f t="shared" si="580"/>
        <v>0.000125-0.324731566125079i</v>
      </c>
      <c r="M1980" s="57" t="str">
        <f t="shared" si="581"/>
        <v>0.0015-0.156542329445099i</v>
      </c>
      <c r="N1980" s="57">
        <f t="shared" si="582"/>
        <v>65.836085272658508</v>
      </c>
      <c r="O1980" s="57">
        <f t="shared" si="583"/>
        <v>39.956870641383411</v>
      </c>
      <c r="P1980" s="371">
        <f t="shared" si="584"/>
        <v>39.956870641383411</v>
      </c>
      <c r="Q1980" s="371">
        <f t="shared" si="585"/>
        <v>-114.16391472734149</v>
      </c>
      <c r="R1980" s="12">
        <f t="shared" si="586"/>
        <v>65.836085272658508</v>
      </c>
      <c r="S1980" s="57">
        <f t="shared" si="587"/>
        <v>1.5451208249356991</v>
      </c>
      <c r="T1980" s="12">
        <f t="shared" si="570"/>
        <v>39.956870641383411</v>
      </c>
    </row>
    <row r="1981" spans="1:20" x14ac:dyDescent="0.25">
      <c r="A1981" s="57">
        <f t="shared" si="571"/>
        <v>9745.1719308203883</v>
      </c>
      <c r="B1981" s="12">
        <f t="shared" si="588"/>
        <v>1550.9922840704548</v>
      </c>
      <c r="C1981" s="57" t="str">
        <f t="shared" si="572"/>
        <v>-40.6191013557803-90.2928844079092i</v>
      </c>
      <c r="D1981" s="57" t="str">
        <f t="shared" si="573"/>
        <v>3.89990740803177-20.5419858528466i</v>
      </c>
      <c r="E1981" s="57" t="str">
        <f t="shared" si="574"/>
        <v>158.777696346927-1.22980026818779i</v>
      </c>
      <c r="F1981" s="57" t="str">
        <f t="shared" si="575"/>
        <v>3.83978606879337-42.8133830932632i</v>
      </c>
      <c r="G1981" s="57" t="str">
        <f t="shared" si="576"/>
        <v>0.999985996539254-0.00374209361844011i</v>
      </c>
      <c r="H1981" s="57" t="str">
        <f t="shared" si="577"/>
        <v>170.075465001587+112.285450391882i</v>
      </c>
      <c r="I1981" s="57" t="str">
        <f t="shared" si="578"/>
        <v>15.4039408898897-19.3251338671958i</v>
      </c>
      <c r="K1981" s="57" t="str">
        <f t="shared" si="579"/>
        <v>0.0491385612127148-0.0338060726630778i</v>
      </c>
      <c r="L1981" s="57" t="str">
        <f t="shared" si="580"/>
        <v>0.000125-0.323502257546403i</v>
      </c>
      <c r="M1981" s="57" t="str">
        <f t="shared" si="581"/>
        <v>0.0015-0.155949720507172i</v>
      </c>
      <c r="N1981" s="57">
        <f t="shared" si="582"/>
        <v>65.778954997656697</v>
      </c>
      <c r="O1981" s="57">
        <f t="shared" si="583"/>
        <v>39.91346437007288</v>
      </c>
      <c r="P1981" s="371">
        <f t="shared" si="584"/>
        <v>39.91346437007288</v>
      </c>
      <c r="Q1981" s="371">
        <f t="shared" si="585"/>
        <v>-114.2210450023433</v>
      </c>
      <c r="R1981" s="12">
        <f t="shared" si="586"/>
        <v>65.778954997656697</v>
      </c>
      <c r="S1981" s="57">
        <f t="shared" si="587"/>
        <v>1.5509922840704549</v>
      </c>
      <c r="T1981" s="12">
        <f t="shared" si="570"/>
        <v>39.91346437007288</v>
      </c>
    </row>
    <row r="1982" spans="1:20" x14ac:dyDescent="0.25">
      <c r="A1982" s="57">
        <f t="shared" si="571"/>
        <v>9782.2035841575071</v>
      </c>
      <c r="B1982" s="12">
        <f t="shared" si="588"/>
        <v>1556.8860547499226</v>
      </c>
      <c r="C1982" s="57" t="str">
        <f t="shared" si="572"/>
        <v>-40.5058740002054-89.8019961393159i</v>
      </c>
      <c r="D1982" s="57" t="str">
        <f t="shared" si="573"/>
        <v>3.89990670301264-20.4643659531803i</v>
      </c>
      <c r="E1982" s="57" t="str">
        <f t="shared" si="574"/>
        <v>158.761221032434-1.21937899124596i</v>
      </c>
      <c r="F1982" s="57" t="str">
        <f t="shared" si="575"/>
        <v>3.83978565936274-42.6514171188619i</v>
      </c>
      <c r="G1982" s="57" t="str">
        <f t="shared" si="576"/>
        <v>0.999985889912247-0.0037563131736601i</v>
      </c>
      <c r="H1982" s="57" t="str">
        <f t="shared" si="577"/>
        <v>170.114895022059+112.72248486994i</v>
      </c>
      <c r="I1982" s="57" t="str">
        <f t="shared" si="578"/>
        <v>15.4056477629223-19.2474345797724i</v>
      </c>
      <c r="K1982" s="57" t="str">
        <f t="shared" si="579"/>
        <v>0.0490180661137862-0.0338501341116002i</v>
      </c>
      <c r="L1982" s="57" t="str">
        <f t="shared" si="580"/>
        <v>0.000125-0.322277602656309i</v>
      </c>
      <c r="M1982" s="57" t="str">
        <f t="shared" si="581"/>
        <v>0.0015-0.15535935495833i</v>
      </c>
      <c r="N1982" s="57">
        <f t="shared" si="582"/>
        <v>65.721882325515978</v>
      </c>
      <c r="O1982" s="57">
        <f t="shared" si="583"/>
        <v>39.870011038099548</v>
      </c>
      <c r="P1982" s="371">
        <f t="shared" si="584"/>
        <v>39.870011038099548</v>
      </c>
      <c r="Q1982" s="371">
        <f t="shared" si="585"/>
        <v>-114.27811767448402</v>
      </c>
      <c r="R1982" s="12">
        <f t="shared" si="586"/>
        <v>65.721882325515978</v>
      </c>
      <c r="S1982" s="57">
        <f t="shared" si="587"/>
        <v>1.5568860547499226</v>
      </c>
      <c r="T1982" s="12">
        <f t="shared" si="570"/>
        <v>39.870011038099548</v>
      </c>
    </row>
    <row r="1983" spans="1:20" x14ac:dyDescent="0.25">
      <c r="A1983" s="57">
        <f t="shared" si="571"/>
        <v>9819.3759577773053</v>
      </c>
      <c r="B1983" s="12">
        <f t="shared" si="588"/>
        <v>1562.8022217579723</v>
      </c>
      <c r="C1983" s="57" t="str">
        <f t="shared" si="572"/>
        <v>-40.39241359619-89.3132274944365i</v>
      </c>
      <c r="D1983" s="57" t="str">
        <f t="shared" si="573"/>
        <v>3.89990599262545-20.3870404402361i</v>
      </c>
      <c r="E1983" s="57" t="str">
        <f t="shared" si="574"/>
        <v>158.744732895497-1.20883121707454i</v>
      </c>
      <c r="F1983" s="57" t="str">
        <f t="shared" si="575"/>
        <v>3.83978524681461-42.4900646993915i</v>
      </c>
      <c r="G1983" s="57" t="str">
        <f t="shared" si="576"/>
        <v>0.999985782473358-0.0037705867586066i</v>
      </c>
      <c r="H1983" s="57" t="str">
        <f t="shared" si="577"/>
        <v>170.154637460495+113.161300319328i</v>
      </c>
      <c r="I1983" s="57" t="str">
        <f t="shared" si="578"/>
        <v>15.4073679873615-19.1700119327348i</v>
      </c>
      <c r="K1983" s="57" t="str">
        <f t="shared" si="579"/>
        <v>0.0488972582828744-0.0338938223799209i</v>
      </c>
      <c r="L1983" s="57" t="str">
        <f t="shared" si="580"/>
        <v>0.000125-0.321057583837726i</v>
      </c>
      <c r="M1983" s="57" t="str">
        <f t="shared" si="581"/>
        <v>0.0015-0.154771224305967i</v>
      </c>
      <c r="N1983" s="57">
        <f t="shared" si="582"/>
        <v>65.664869024284656</v>
      </c>
      <c r="O1983" s="57">
        <f t="shared" si="583"/>
        <v>39.826510601632258</v>
      </c>
      <c r="P1983" s="371">
        <f t="shared" si="584"/>
        <v>39.826510601632258</v>
      </c>
      <c r="Q1983" s="371">
        <f t="shared" si="585"/>
        <v>-114.33513097571534</v>
      </c>
      <c r="R1983" s="12">
        <f t="shared" si="586"/>
        <v>65.664869024284656</v>
      </c>
      <c r="S1983" s="57">
        <f t="shared" si="587"/>
        <v>1.5628022217579725</v>
      </c>
      <c r="T1983" s="12">
        <f t="shared" si="570"/>
        <v>39.826510601632258</v>
      </c>
    </row>
    <row r="1984" spans="1:20" x14ac:dyDescent="0.25">
      <c r="A1984" s="57">
        <f t="shared" si="571"/>
        <v>9856.6895864168582</v>
      </c>
      <c r="B1984" s="12">
        <f t="shared" si="588"/>
        <v>1568.7408702006526</v>
      </c>
      <c r="C1984" s="57" t="str">
        <f t="shared" si="572"/>
        <v>-40.2787226997454-88.8265739846869i</v>
      </c>
      <c r="D1984" s="57" t="str">
        <f t="shared" si="573"/>
        <v>3.89990527682932-20.31000820166i</v>
      </c>
      <c r="E1984" s="57" t="str">
        <f t="shared" si="574"/>
        <v>158.72823261081-1.19815638964862i</v>
      </c>
      <c r="F1984" s="57" t="str">
        <f t="shared" si="575"/>
        <v>3.83978483112525-42.3293235137431i</v>
      </c>
      <c r="G1984" s="57" t="str">
        <f t="shared" si="576"/>
        <v>0.999985674216405-0.00378491457854011i</v>
      </c>
      <c r="H1984" s="57" t="str">
        <f t="shared" si="577"/>
        <v>170.194694886845+113.601904918664i</v>
      </c>
      <c r="I1984" s="57" t="str">
        <f t="shared" si="578"/>
        <v>15.4091016703963-19.0928648097208i</v>
      </c>
      <c r="K1984" s="57" t="str">
        <f t="shared" si="579"/>
        <v>0.0487761399900976-0.0339371347622811i</v>
      </c>
      <c r="L1984" s="57" t="str">
        <f t="shared" si="580"/>
        <v>0.000125-0.319842183540272i</v>
      </c>
      <c r="M1984" s="57" t="str">
        <f t="shared" si="581"/>
        <v>0.0015-0.154185320089627i</v>
      </c>
      <c r="N1984" s="57">
        <f t="shared" si="582"/>
        <v>65.607916869402558</v>
      </c>
      <c r="O1984" s="57">
        <f t="shared" si="583"/>
        <v>39.782963018635868</v>
      </c>
      <c r="P1984" s="371">
        <f t="shared" si="584"/>
        <v>39.782963018635868</v>
      </c>
      <c r="Q1984" s="371">
        <f t="shared" si="585"/>
        <v>-114.39208313059744</v>
      </c>
      <c r="R1984" s="12">
        <f t="shared" si="586"/>
        <v>65.607916869402558</v>
      </c>
      <c r="S1984" s="57">
        <f t="shared" si="587"/>
        <v>1.5687408702006527</v>
      </c>
      <c r="T1984" s="12">
        <f t="shared" si="570"/>
        <v>39.782963018635868</v>
      </c>
    </row>
    <row r="1985" spans="1:20" x14ac:dyDescent="0.25">
      <c r="A1985" s="57">
        <f t="shared" si="571"/>
        <v>9894.1450068452432</v>
      </c>
      <c r="B1985" s="12">
        <f t="shared" si="588"/>
        <v>1574.7020855074152</v>
      </c>
      <c r="C1985" s="57" t="str">
        <f t="shared" si="572"/>
        <v>-40.1648038906057-88.3420311263487i</v>
      </c>
      <c r="D1985" s="57" t="str">
        <f t="shared" si="573"/>
        <v>3.89990455558309-20.2332681293167i</v>
      </c>
      <c r="E1985" s="57" t="str">
        <f t="shared" si="574"/>
        <v>158.711720858888-1.18735395629421i</v>
      </c>
      <c r="F1985" s="57" t="str">
        <f t="shared" si="575"/>
        <v>3.83978441227075-42.1691912496005i</v>
      </c>
      <c r="G1985" s="57" t="str">
        <f t="shared" si="576"/>
        <v>0.99998556513516-0.00379929683950055i</v>
      </c>
      <c r="H1985" s="57" t="str">
        <f t="shared" si="577"/>
        <v>170.235069893657+114.044306894474i</v>
      </c>
      <c r="I1985" s="57" t="str">
        <f t="shared" si="578"/>
        <v>15.4108489201192-19.0159920983036i</v>
      </c>
      <c r="K1985" s="57" t="str">
        <f t="shared" si="579"/>
        <v>0.0486547135351666-0.0339800685677148i</v>
      </c>
      <c r="L1985" s="57" t="str">
        <f t="shared" si="580"/>
        <v>0.000125-0.318631384280009i</v>
      </c>
      <c r="M1985" s="57" t="str">
        <f t="shared" si="581"/>
        <v>0.0015-0.153601633880879i</v>
      </c>
      <c r="N1985" s="57">
        <f t="shared" si="582"/>
        <v>65.551027643619378</v>
      </c>
      <c r="O1985" s="57">
        <f t="shared" si="583"/>
        <v>39.739368248885917</v>
      </c>
      <c r="P1985" s="371">
        <f t="shared" si="584"/>
        <v>39.739368248885917</v>
      </c>
      <c r="Q1985" s="371">
        <f t="shared" si="585"/>
        <v>-114.44897235638062</v>
      </c>
      <c r="R1985" s="12">
        <f t="shared" si="586"/>
        <v>65.551027643619378</v>
      </c>
      <c r="S1985" s="57">
        <f t="shared" si="587"/>
        <v>1.5747020855074152</v>
      </c>
      <c r="T1985" s="12">
        <f t="shared" si="570"/>
        <v>39.739368248885917</v>
      </c>
    </row>
    <row r="1986" spans="1:20" x14ac:dyDescent="0.25">
      <c r="A1986" s="57">
        <f t="shared" si="571"/>
        <v>9931.7427578712559</v>
      </c>
      <c r="B1986" s="12">
        <f t="shared" si="588"/>
        <v>1580.6859534323435</v>
      </c>
      <c r="C1986" s="57" t="str">
        <f t="shared" si="572"/>
        <v>-40.0506597720342-87.8595944401571i</v>
      </c>
      <c r="D1986" s="57" t="str">
        <f t="shared" si="573"/>
        <v>3.89990382884521-20.1568191192738i</v>
      </c>
      <c r="E1986" s="57" t="str">
        <f t="shared" si="574"/>
        <v>158.695198326043-1.17642336774778i</v>
      </c>
      <c r="F1986" s="57" t="str">
        <f t="shared" si="575"/>
        <v>3.83978399022698-42.0096656034069i</v>
      </c>
      <c r="G1986" s="57" t="str">
        <f t="shared" si="576"/>
        <v>0.999985455223346-0.00381373374831017i</v>
      </c>
      <c r="H1986" s="57" t="str">
        <f t="shared" si="577"/>
        <v>170.275765096311+114.488514521573i</v>
      </c>
      <c r="I1986" s="57" t="str">
        <f t="shared" si="578"/>
        <v>15.4126098455334-18.9393926899778i</v>
      </c>
      <c r="K1986" s="57" t="str">
        <f t="shared" si="579"/>
        <v>0.048532981247286-0.0340226211204248i</v>
      </c>
      <c r="L1986" s="57" t="str">
        <f t="shared" si="580"/>
        <v>0.000125-0.31742516863918i</v>
      </c>
      <c r="M1986" s="57" t="str">
        <f t="shared" si="581"/>
        <v>0.0015-0.153020157283203i</v>
      </c>
      <c r="N1986" s="57">
        <f t="shared" si="582"/>
        <v>65.494203136914038</v>
      </c>
      <c r="O1986" s="57">
        <f t="shared" si="583"/>
        <v>39.695726253983196</v>
      </c>
      <c r="P1986" s="371">
        <f t="shared" si="584"/>
        <v>39.695726253983196</v>
      </c>
      <c r="Q1986" s="371">
        <f t="shared" si="585"/>
        <v>-114.50579686308596</v>
      </c>
      <c r="R1986" s="12">
        <f t="shared" si="586"/>
        <v>65.494203136914038</v>
      </c>
      <c r="S1986" s="57">
        <f t="shared" si="587"/>
        <v>1.5806859534323434</v>
      </c>
      <c r="T1986" s="12">
        <f t="shared" si="570"/>
        <v>39.695726253983196</v>
      </c>
    </row>
    <row r="1987" spans="1:20" x14ac:dyDescent="0.25">
      <c r="A1987" s="57">
        <f t="shared" si="571"/>
        <v>9969.4833803511665</v>
      </c>
      <c r="B1987" s="12">
        <f t="shared" si="588"/>
        <v>1586.6925600553864</v>
      </c>
      <c r="C1987" s="57" t="str">
        <f t="shared" si="572"/>
        <v>-39.93629297063-87.3792594508913i</v>
      </c>
      <c r="D1987" s="57" t="str">
        <f t="shared" si="573"/>
        <v>3.89990309657391-20.0806600717862i</v>
      </c>
      <c r="E1987" s="57" t="str">
        <f t="shared" si="574"/>
        <v>158.678665704356-1.16536407821721i</v>
      </c>
      <c r="F1987" s="57" t="str">
        <f t="shared" si="575"/>
        <v>3.83978356496969-41.8507442803322i</v>
      </c>
      <c r="G1987" s="57" t="str">
        <f t="shared" si="576"/>
        <v>0.99998534447464-0.00382822551257651i</v>
      </c>
      <c r="H1987" s="57" t="str">
        <f t="shared" si="577"/>
        <v>170.31678313323+114.934536123469i</v>
      </c>
      <c r="I1987" s="57" t="str">
        <f t="shared" si="578"/>
        <v>15.414384556563-18.8630654801411i</v>
      </c>
      <c r="K1987" s="57" t="str">
        <f t="shared" si="579"/>
        <v>0.0484109454850499-0.034064789760162i</v>
      </c>
      <c r="L1987" s="57" t="str">
        <f t="shared" si="580"/>
        <v>0.000125-0.316223519265969i</v>
      </c>
      <c r="M1987" s="57" t="str">
        <f t="shared" si="581"/>
        <v>0.0015-0.152440881931862i</v>
      </c>
      <c r="N1987" s="57">
        <f t="shared" si="582"/>
        <v>65.437445146409999</v>
      </c>
      <c r="O1987" s="57">
        <f t="shared" si="583"/>
        <v>39.652036997368434</v>
      </c>
      <c r="P1987" s="371">
        <f t="shared" si="584"/>
        <v>39.652036997368434</v>
      </c>
      <c r="Q1987" s="371">
        <f t="shared" si="585"/>
        <v>-114.56255485359</v>
      </c>
      <c r="R1987" s="12">
        <f t="shared" si="586"/>
        <v>65.437445146409999</v>
      </c>
      <c r="S1987" s="57">
        <f t="shared" si="587"/>
        <v>1.5866925600553863</v>
      </c>
      <c r="T1987" s="12">
        <f t="shared" si="570"/>
        <v>39.652036997368434</v>
      </c>
    </row>
    <row r="1988" spans="1:20" x14ac:dyDescent="0.25">
      <c r="A1988" s="57">
        <f t="shared" si="571"/>
        <v>10007.367417196501</v>
      </c>
      <c r="B1988" s="12">
        <f t="shared" si="588"/>
        <v>1592.7219917835969</v>
      </c>
      <c r="C1988" s="57" t="str">
        <f t="shared" si="572"/>
        <v>-39.8217061361268-86.9010216869694i</v>
      </c>
      <c r="D1988" s="57" t="str">
        <f t="shared" si="573"/>
        <v>3.89990235872707-20.0047898912797i</v>
      </c>
      <c r="E1988" s="57" t="str">
        <f t="shared" si="574"/>
        <v>158.66212369166-1.15417554544247i</v>
      </c>
      <c r="F1988" s="57" t="str">
        <f t="shared" si="575"/>
        <v>3.8397831364744-41.6924249942395i</v>
      </c>
      <c r="G1988" s="57" t="str">
        <f t="shared" si="576"/>
        <v>0.99998523288267-0.00384277234069543i</v>
      </c>
      <c r="H1988" s="57" t="str">
        <f t="shared" si="577"/>
        <v>170.358126666116+115.382380072746i</v>
      </c>
      <c r="I1988" s="57" t="str">
        <f t="shared" si="578"/>
        <v>15.4161731640594-18.7870093680796i</v>
      </c>
      <c r="K1988" s="57" t="str">
        <f t="shared" si="579"/>
        <v>0.0482886086363321-0.034106571842601i</v>
      </c>
      <c r="L1988" s="57" t="str">
        <f t="shared" si="580"/>
        <v>0.000125-0.315026418874247i</v>
      </c>
      <c r="M1988" s="57" t="str">
        <f t="shared" si="581"/>
        <v>0.0015-0.151863799493786i</v>
      </c>
      <c r="N1988" s="57">
        <f t="shared" si="582"/>
        <v>65.380755476291583</v>
      </c>
      <c r="O1988" s="57">
        <f t="shared" si="583"/>
        <v>39.608300444336997</v>
      </c>
      <c r="P1988" s="371">
        <f t="shared" si="584"/>
        <v>39.608300444336997</v>
      </c>
      <c r="Q1988" s="371">
        <f t="shared" si="585"/>
        <v>-114.61924452370842</v>
      </c>
      <c r="R1988" s="12">
        <f t="shared" si="586"/>
        <v>65.380755476291583</v>
      </c>
      <c r="S1988" s="57">
        <f t="shared" si="587"/>
        <v>1.5927219917835969</v>
      </c>
      <c r="T1988" s="12">
        <f t="shared" si="570"/>
        <v>39.608300444336997</v>
      </c>
    </row>
    <row r="1989" spans="1:20" x14ac:dyDescent="0.25">
      <c r="A1989" s="57">
        <f t="shared" si="571"/>
        <v>10045.39541338185</v>
      </c>
      <c r="B1989" s="12">
        <f t="shared" si="588"/>
        <v>1598.7743353523747</v>
      </c>
      <c r="C1989" s="57" t="str">
        <f t="shared" si="572"/>
        <v>-39.7069019411872-86.424876680043i</v>
      </c>
      <c r="D1989" s="57" t="str">
        <f t="shared" si="573"/>
        <v>3.89990161526223-19.9292074863357i</v>
      </c>
      <c r="E1989" s="57" t="str">
        <f t="shared" si="574"/>
        <v>158.645572991507-1.14285723075253i</v>
      </c>
      <c r="F1989" s="57" t="str">
        <f t="shared" si="575"/>
        <v>3.83978270471646-41.5347054676526i</v>
      </c>
      <c r="G1989" s="57" t="str">
        <f t="shared" si="576"/>
        <v>0.999985120441014-0.00385737444185405i</v>
      </c>
      <c r="H1989" s="57" t="str">
        <f t="shared" si="577"/>
        <v>170.399798380172+115.832054791476i</v>
      </c>
      <c r="I1989" s="57" t="str">
        <f t="shared" si="578"/>
        <v>15.4179757798112-18.711223256951i</v>
      </c>
      <c r="K1989" s="57" t="str">
        <f t="shared" si="579"/>
        <v>0.0481659731181707-0.0341479647397182i</v>
      </c>
      <c r="L1989" s="57" t="str">
        <f t="shared" si="580"/>
        <v>0.000125-0.313833850243322i</v>
      </c>
      <c r="M1989" s="57" t="str">
        <f t="shared" si="581"/>
        <v>0.0015-0.151288901667449i</v>
      </c>
      <c r="N1989" s="57">
        <f t="shared" si="582"/>
        <v>65.324135937718097</v>
      </c>
      <c r="O1989" s="57">
        <f t="shared" si="583"/>
        <v>39.564516562053207</v>
      </c>
      <c r="P1989" s="371">
        <f t="shared" si="584"/>
        <v>39.564516562053207</v>
      </c>
      <c r="Q1989" s="371">
        <f t="shared" si="585"/>
        <v>-114.6758640622819</v>
      </c>
      <c r="R1989" s="12">
        <f t="shared" si="586"/>
        <v>65.324135937718097</v>
      </c>
      <c r="S1989" s="57">
        <f t="shared" si="587"/>
        <v>1.5987743353523747</v>
      </c>
      <c r="T1989" s="12">
        <f t="shared" si="570"/>
        <v>39.564516562053207</v>
      </c>
    </row>
    <row r="1990" spans="1:20" x14ac:dyDescent="0.25">
      <c r="A1990" s="57">
        <f t="shared" si="571"/>
        <v>10083.567915952701</v>
      </c>
      <c r="B1990" s="12">
        <f t="shared" si="588"/>
        <v>1604.8496778267138</v>
      </c>
      <c r="C1990" s="57" t="str">
        <f t="shared" si="572"/>
        <v>-39.5918830811949-85.9508199645948i</v>
      </c>
      <c r="D1990" s="57" t="str">
        <f t="shared" si="573"/>
        <v>3.89990086613657-19.8539117696752i</v>
      </c>
      <c r="E1990" s="57" t="str">
        <f t="shared" si="574"/>
        <v>158.629014313146-1.13140859913221i</v>
      </c>
      <c r="F1990" s="57" t="str">
        <f t="shared" si="575"/>
        <v>3.839782269671-41.3775834317223i</v>
      </c>
      <c r="G1990" s="57" t="str">
        <f t="shared" si="576"/>
        <v>0.999985007143203-0.00387203202603377i</v>
      </c>
      <c r="H1990" s="57" t="str">
        <f t="shared" si="577"/>
        <v>170.441800984336+116.283568751611i</v>
      </c>
      <c r="I1990" s="57" t="str">
        <f t="shared" si="578"/>
        <v>15.4197925165516-18.635706053768i</v>
      </c>
      <c r="K1990" s="57" t="str">
        <f t="shared" si="579"/>
        <v>0.0480430413766476-0.0341889658401665i</v>
      </c>
      <c r="L1990" s="57" t="str">
        <f t="shared" si="580"/>
        <v>0.000125-0.312645796217695i</v>
      </c>
      <c r="M1990" s="57" t="str">
        <f t="shared" si="581"/>
        <v>0.0015-0.150716180182755i</v>
      </c>
      <c r="N1990" s="57">
        <f t="shared" si="582"/>
        <v>65.267588348735202</v>
      </c>
      <c r="O1990" s="57">
        <f t="shared" si="583"/>
        <v>39.52068531956477</v>
      </c>
      <c r="P1990" s="371">
        <f t="shared" si="584"/>
        <v>39.52068531956477</v>
      </c>
      <c r="Q1990" s="371">
        <f t="shared" si="585"/>
        <v>-114.7324116512648</v>
      </c>
      <c r="R1990" s="12">
        <f t="shared" si="586"/>
        <v>65.267588348735202</v>
      </c>
      <c r="S1990" s="57">
        <f t="shared" si="587"/>
        <v>1.6048496778267138</v>
      </c>
      <c r="T1990" s="12">
        <f t="shared" si="570"/>
        <v>39.52068531956477</v>
      </c>
    </row>
    <row r="1991" spans="1:20" x14ac:dyDescent="0.25">
      <c r="A1991" s="57">
        <f t="shared" si="571"/>
        <v>10121.885474033321</v>
      </c>
      <c r="B1991" s="12">
        <f t="shared" si="588"/>
        <v>1610.9481066024553</v>
      </c>
      <c r="C1991" s="57" t="str">
        <f t="shared" si="572"/>
        <v>-39.4766522740337-85.4788470775386i</v>
      </c>
      <c r="D1991" s="57" t="str">
        <f t="shared" si="573"/>
        <v>3.89990011130705-19.7789016581434i</v>
      </c>
      <c r="E1991" s="57" t="str">
        <f t="shared" si="574"/>
        <v>158.61244837149-1.11982911927293i</v>
      </c>
      <c r="F1991" s="57" t="str">
        <f t="shared" si="575"/>
        <v>3.83978183131303-41.2210566261958i</v>
      </c>
      <c r="G1991" s="57" t="str">
        <f t="shared" si="576"/>
        <v>0.99998489298272-0.00388674530401327i</v>
      </c>
      <c r="H1991" s="57" t="str">
        <f t="shared" si="577"/>
        <v>170.484137211518+116.736930475407i</v>
      </c>
      <c r="I1991" s="57" t="str">
        <f t="shared" si="578"/>
        <v>15.4216234879689-18.5604566693844i</v>
      </c>
      <c r="K1991" s="57" t="str">
        <f t="shared" si="579"/>
        <v>0.0479198158867609-0.034229572549651i</v>
      </c>
      <c r="L1991" s="57" t="str">
        <f t="shared" si="580"/>
        <v>0.000125-0.311462239706809i</v>
      </c>
      <c r="M1991" s="57" t="str">
        <f t="shared" si="581"/>
        <v>0.0015-0.150145626800912i</v>
      </c>
      <c r="N1991" s="57">
        <f t="shared" si="582"/>
        <v>65.211114534189647</v>
      </c>
      <c r="O1991" s="57">
        <f t="shared" si="583"/>
        <v>39.476806687816712</v>
      </c>
      <c r="P1991" s="371">
        <f t="shared" si="584"/>
        <v>39.476806687816712</v>
      </c>
      <c r="Q1991" s="371">
        <f t="shared" si="585"/>
        <v>-114.78888546581035</v>
      </c>
      <c r="R1991" s="12">
        <f t="shared" si="586"/>
        <v>65.211114534189647</v>
      </c>
      <c r="S1991" s="57">
        <f t="shared" si="587"/>
        <v>1.6109481066024554</v>
      </c>
      <c r="T1991" s="12">
        <f t="shared" si="570"/>
        <v>39.476806687816712</v>
      </c>
    </row>
    <row r="1992" spans="1:20" x14ac:dyDescent="0.25">
      <c r="A1992" s="57">
        <f t="shared" si="571"/>
        <v>10160.348638834648</v>
      </c>
      <c r="B1992" s="12">
        <f t="shared" si="588"/>
        <v>1617.0697094075447</v>
      </c>
      <c r="C1992" s="57" t="str">
        <f t="shared" si="572"/>
        <v>-39.3612122598752-85.0089535578257i</v>
      </c>
      <c r="D1992" s="57" t="str">
        <f t="shared" si="573"/>
        <v>3.89989935073024-19.7041760726941i</v>
      </c>
      <c r="E1992" s="57" t="str">
        <f t="shared" si="574"/>
        <v>158.595875887093-1.10811826363762i</v>
      </c>
      <c r="F1992" s="57" t="str">
        <f t="shared" si="575"/>
        <v>3.83978138961732-41.0651227993818i</v>
      </c>
      <c r="G1992" s="57" t="str">
        <f t="shared" si="576"/>
        <v>0.999984777952994-0.00390151448737155i</v>
      </c>
      <c r="H1992" s="57" t="str">
        <f t="shared" si="577"/>
        <v>170.526809818831+117.192148535824i</v>
      </c>
      <c r="I1992" s="57" t="str">
        <f t="shared" si="578"/>
        <v>15.4234688087134-18.4854740184767i</v>
      </c>
      <c r="K1992" s="57" t="str">
        <f t="shared" si="579"/>
        <v>0.0477962991522938-0.0342697822913053i</v>
      </c>
      <c r="L1992" s="57" t="str">
        <f t="shared" si="580"/>
        <v>0.000125-0.310283163684807i</v>
      </c>
      <c r="M1992" s="57" t="str">
        <f t="shared" si="581"/>
        <v>0.0015-0.149577233314317i</v>
      </c>
      <c r="N1992" s="57">
        <f t="shared" si="582"/>
        <v>65.154716325636528</v>
      </c>
      <c r="O1992" s="57">
        <f t="shared" si="583"/>
        <v>39.43288063966606</v>
      </c>
      <c r="P1992" s="371">
        <f t="shared" si="584"/>
        <v>39.43288063966606</v>
      </c>
      <c r="Q1992" s="371">
        <f t="shared" si="585"/>
        <v>-114.84528367436347</v>
      </c>
      <c r="R1992" s="12">
        <f t="shared" si="586"/>
        <v>65.154716325636528</v>
      </c>
      <c r="S1992" s="57">
        <f t="shared" si="587"/>
        <v>1.6170697094075446</v>
      </c>
      <c r="T1992" s="12">
        <f t="shared" si="570"/>
        <v>39.43288063966606</v>
      </c>
    </row>
    <row r="1993" spans="1:20" x14ac:dyDescent="0.25">
      <c r="A1993" s="57">
        <f t="shared" si="571"/>
        <v>10198.95796366222</v>
      </c>
      <c r="B1993" s="12">
        <f t="shared" si="588"/>
        <v>1623.2145743032934</v>
      </c>
      <c r="C1993" s="57" t="str">
        <f t="shared" si="572"/>
        <v>-39.2455658009487-84.541134946047i</v>
      </c>
      <c r="D1993" s="57" t="str">
        <f t="shared" si="573"/>
        <v>3.89989858436233-19.6297339383739i</v>
      </c>
      <c r="E1993" s="57" t="str">
        <f t="shared" si="574"/>
        <v>158.579297586116-1.09627550851744i</v>
      </c>
      <c r="F1993" s="57" t="str">
        <f t="shared" si="575"/>
        <v>3.83978094455843-40.9097797081194i</v>
      </c>
      <c r="G1993" s="57" t="str">
        <f t="shared" si="576"/>
        <v>0.999984662047408-0.00391633978849094i</v>
      </c>
      <c r="H1993" s="57" t="str">
        <f t="shared" si="577"/>
        <v>170.569821587832+117.649231556951i</v>
      </c>
      <c r="I1993" s="57" t="str">
        <f t="shared" si="578"/>
        <v>15.4253285944074-18.4107570195294i</v>
      </c>
      <c r="K1993" s="57" t="str">
        <f t="shared" si="579"/>
        <v>0.0476724937056769-0.0343095925060641i</v>
      </c>
      <c r="L1993" s="57" t="str">
        <f t="shared" si="580"/>
        <v>0.000125-0.309108551190283i</v>
      </c>
      <c r="M1993" s="57" t="str">
        <f t="shared" si="581"/>
        <v>0.0015-0.149010991546441i</v>
      </c>
      <c r="N1993" s="57">
        <f t="shared" si="582"/>
        <v>65.098395561250257</v>
      </c>
      <c r="O1993" s="57">
        <f t="shared" si="583"/>
        <v>39.388907149895275</v>
      </c>
      <c r="P1993" s="371">
        <f t="shared" si="584"/>
        <v>39.388907149895275</v>
      </c>
      <c r="Q1993" s="371">
        <f t="shared" si="585"/>
        <v>-114.90160443874974</v>
      </c>
      <c r="R1993" s="12">
        <f t="shared" si="586"/>
        <v>65.098395561250257</v>
      </c>
      <c r="S1993" s="57">
        <f t="shared" si="587"/>
        <v>1.6232145743032933</v>
      </c>
      <c r="T1993" s="12">
        <f t="shared" si="570"/>
        <v>39.388907149895275</v>
      </c>
    </row>
    <row r="1994" spans="1:20" x14ac:dyDescent="0.25">
      <c r="A1994" s="57">
        <f t="shared" si="571"/>
        <v>10237.714003924137</v>
      </c>
      <c r="B1994" s="12">
        <f t="shared" si="588"/>
        <v>1629.382789685646</v>
      </c>
      <c r="C1994" s="57" t="str">
        <f t="shared" si="572"/>
        <v>-39.1297156813131-84.0753867840446i</v>
      </c>
      <c r="D1994" s="57" t="str">
        <f t="shared" si="573"/>
        <v>3.89989781215929-19.555574184307i</v>
      </c>
      <c r="E1994" s="57" t="str">
        <f t="shared" si="574"/>
        <v>158.562714200301-1.08430033408984i</v>
      </c>
      <c r="F1994" s="57" t="str">
        <f t="shared" si="575"/>
        <v>3.83978049611077-40.7550251177461i</v>
      </c>
      <c r="G1994" s="57" t="str">
        <f t="shared" si="576"/>
        <v>0.999984545259293-0.00393122142056017i</v>
      </c>
      <c r="H1994" s="57" t="str">
        <f t="shared" si="577"/>
        <v>170.613175324771+118.108188214427i</v>
      </c>
      <c r="I1994" s="57" t="str">
        <f t="shared" si="578"/>
        <v>15.427202961654-18.3363045948197i</v>
      </c>
      <c r="K1994" s="57" t="str">
        <f t="shared" si="579"/>
        <v>0.0475484021078438-0.0343490006530364i</v>
      </c>
      <c r="L1994" s="57" t="str">
        <f t="shared" si="580"/>
        <v>0.000125-0.307938385326044i</v>
      </c>
      <c r="M1994" s="57" t="str">
        <f t="shared" si="581"/>
        <v>0.0015-0.148446893351704i</v>
      </c>
      <c r="N1994" s="57">
        <f t="shared" si="582"/>
        <v>65.042154085732491</v>
      </c>
      <c r="O1994" s="57">
        <f t="shared" si="583"/>
        <v>39.344886195226493</v>
      </c>
      <c r="P1994" s="371">
        <f t="shared" si="584"/>
        <v>39.344886195226493</v>
      </c>
      <c r="Q1994" s="371">
        <f t="shared" si="585"/>
        <v>-114.95784591426751</v>
      </c>
      <c r="R1994" s="12">
        <f t="shared" si="586"/>
        <v>65.042154085732491</v>
      </c>
      <c r="S1994" s="57">
        <f t="shared" si="587"/>
        <v>1.6293827896856461</v>
      </c>
      <c r="T1994" s="12">
        <f t="shared" si="570"/>
        <v>39.344886195226493</v>
      </c>
    </row>
    <row r="1995" spans="1:20" x14ac:dyDescent="0.25">
      <c r="A1995" s="57">
        <f t="shared" si="571"/>
        <v>10276.617317139049</v>
      </c>
      <c r="B1995" s="12">
        <f t="shared" si="588"/>
        <v>1635.5744442864516</v>
      </c>
      <c r="C1995" s="57" t="str">
        <f t="shared" si="572"/>
        <v>-39.0136647066233-83.6117046145259i</v>
      </c>
      <c r="D1995" s="57" t="str">
        <f t="shared" si="573"/>
        <v>3.89989703407665-19.48169574368i</v>
      </c>
      <c r="E1995" s="57" t="str">
        <f t="shared" si="574"/>
        <v>158.546126466938-1.07219222447516i</v>
      </c>
      <c r="F1995" s="57" t="str">
        <f t="shared" si="575"/>
        <v>3.83978004424855-40.6008568020647i</v>
      </c>
      <c r="G1995" s="57" t="str">
        <f t="shared" si="576"/>
        <v>0.99998442758193-0.00394615959757741i</v>
      </c>
      <c r="H1995" s="57" t="str">
        <f t="shared" si="577"/>
        <v>170.656873860824+118.569027235865i</v>
      </c>
      <c r="I1995" s="57" t="str">
        <f t="shared" si="578"/>
        <v>15.4290920280456-18.2621156704006i</v>
      </c>
      <c r="K1995" s="57" t="str">
        <f t="shared" si="579"/>
        <v>0.0474240269480838-0.0343880042098784i</v>
      </c>
      <c r="L1995" s="57" t="str">
        <f t="shared" si="580"/>
        <v>0.000125-0.306772649258861i</v>
      </c>
      <c r="M1995" s="57" t="str">
        <f t="shared" si="581"/>
        <v>0.0015-0.147884930615366i</v>
      </c>
      <c r="N1995" s="57">
        <f t="shared" si="582"/>
        <v>64.98599375021935</v>
      </c>
      <c r="O1995" s="57">
        <f t="shared" si="583"/>
        <v>39.300817754335441</v>
      </c>
      <c r="P1995" s="371">
        <f t="shared" si="584"/>
        <v>39.300817754335441</v>
      </c>
      <c r="Q1995" s="371">
        <f t="shared" si="585"/>
        <v>-115.01400624978065</v>
      </c>
      <c r="R1995" s="12">
        <f t="shared" si="586"/>
        <v>64.98599375021935</v>
      </c>
      <c r="S1995" s="57">
        <f t="shared" si="587"/>
        <v>1.6355744442864515</v>
      </c>
      <c r="T1995" s="12">
        <f t="shared" si="570"/>
        <v>39.300817754335441</v>
      </c>
    </row>
    <row r="1996" spans="1:20" x14ac:dyDescent="0.25">
      <c r="A1996" s="57">
        <f t="shared" si="571"/>
        <v>10315.668462944179</v>
      </c>
      <c r="B1996" s="12">
        <f t="shared" si="588"/>
        <v>1641.7896271747402</v>
      </c>
      <c r="C1996" s="57" t="str">
        <f t="shared" si="572"/>
        <v>-38.8974157038915-83.1500839806706i</v>
      </c>
      <c r="D1996" s="57" t="str">
        <f t="shared" si="573"/>
        <v>3.89989625006965-19.4080975537256i</v>
      </c>
      <c r="E1996" s="57" t="str">
        <f t="shared" si="574"/>
        <v>158.529535128833-1.05995066779856i</v>
      </c>
      <c r="F1996" s="57" t="str">
        <f t="shared" si="575"/>
        <v>3.83977958894573-40.4472725433116i</v>
      </c>
      <c r="G1996" s="57" t="str">
        <f t="shared" si="576"/>
        <v>0.999984309008548-0.00396115453435334i</v>
      </c>
      <c r="H1996" s="57" t="str">
        <f t="shared" si="577"/>
        <v>170.700920052353+119.03175740129i</v>
      </c>
      <c r="I1996" s="57" t="str">
        <f t="shared" si="578"/>
        <v>15.4309959121743-18.1881891760858i</v>
      </c>
      <c r="K1996" s="57" t="str">
        <f t="shared" si="579"/>
        <v>0.0472993708438854-0.0344266006731646i</v>
      </c>
      <c r="L1996" s="57" t="str">
        <f t="shared" si="580"/>
        <v>0.000125-0.305611326219228i</v>
      </c>
      <c r="M1996" s="57" t="str">
        <f t="shared" si="581"/>
        <v>0.0015-0.147325095253403i</v>
      </c>
      <c r="N1996" s="57">
        <f t="shared" si="582"/>
        <v>64.92991641218471</v>
      </c>
      <c r="O1996" s="57">
        <f t="shared" si="583"/>
        <v>39.256701807864459</v>
      </c>
      <c r="P1996" s="371">
        <f t="shared" si="584"/>
        <v>39.256701807864459</v>
      </c>
      <c r="Q1996" s="371">
        <f t="shared" si="585"/>
        <v>-115.07008358781529</v>
      </c>
      <c r="R1996" s="12">
        <f t="shared" si="586"/>
        <v>64.92991641218471</v>
      </c>
      <c r="S1996" s="57">
        <f t="shared" si="587"/>
        <v>1.6417896271747401</v>
      </c>
      <c r="T1996" s="12">
        <f t="shared" si="570"/>
        <v>39.256701807864459</v>
      </c>
    </row>
    <row r="1997" spans="1:20" x14ac:dyDescent="0.25">
      <c r="A1997" s="57">
        <f t="shared" si="571"/>
        <v>10354.868003103365</v>
      </c>
      <c r="B1997" s="12">
        <f t="shared" si="588"/>
        <v>1648.0284277580042</v>
      </c>
      <c r="C1997" s="57" t="str">
        <f t="shared" si="572"/>
        <v>-38.7809715212435-82.6905204257617i</v>
      </c>
      <c r="D1997" s="57" t="str">
        <f t="shared" si="573"/>
        <v>3.89989546009318-19.3347785557088i</v>
      </c>
      <c r="E1997" s="57" t="str">
        <f t="shared" si="574"/>
        <v>158.512940934278-1.04757515624096i</v>
      </c>
      <c r="F1997" s="57" t="str">
        <f t="shared" si="575"/>
        <v>3.83977913017615-40.294270132126i</v>
      </c>
      <c r="G1997" s="57" t="str">
        <f t="shared" si="576"/>
        <v>0.999984189532324-0.00397620644651424i</v>
      </c>
      <c r="H1997" s="57" t="str">
        <f t="shared" si="577"/>
        <v>170.745316781144+119.496387543563i</v>
      </c>
      <c r="I1997" s="57" t="str">
        <f t="shared" si="578"/>
        <v>15.4329147336396-18.114524045434i</v>
      </c>
      <c r="K1997" s="57" t="str">
        <f t="shared" si="579"/>
        <v>0.0471744364407789-0.0344647875587573i</v>
      </c>
      <c r="L1997" s="57" t="str">
        <f t="shared" si="580"/>
        <v>0.000125-0.304454399501123i</v>
      </c>
      <c r="M1997" s="57" t="str">
        <f t="shared" si="581"/>
        <v>0.0015-0.146767379212396i</v>
      </c>
      <c r="N1997" s="57">
        <f t="shared" si="582"/>
        <v>64.873923935348003</v>
      </c>
      <c r="O1997" s="57">
        <f t="shared" si="583"/>
        <v>39.212538338437128</v>
      </c>
      <c r="P1997" s="371">
        <f t="shared" si="584"/>
        <v>39.212538338437128</v>
      </c>
      <c r="Q1997" s="371">
        <f t="shared" si="585"/>
        <v>-115.126076064652</v>
      </c>
      <c r="R1997" s="12">
        <f t="shared" si="586"/>
        <v>64.873923935348003</v>
      </c>
      <c r="S1997" s="57">
        <f t="shared" si="587"/>
        <v>1.6480284277580042</v>
      </c>
      <c r="T1997" s="12">
        <f t="shared" si="570"/>
        <v>39.212538338437128</v>
      </c>
    </row>
    <row r="1998" spans="1:20" x14ac:dyDescent="0.25">
      <c r="A1998" s="57">
        <f t="shared" si="571"/>
        <v>10394.216501515159</v>
      </c>
      <c r="B1998" s="12">
        <f t="shared" si="588"/>
        <v>1654.2909357834847</v>
      </c>
      <c r="C1998" s="57" t="str">
        <f t="shared" si="572"/>
        <v>-38.664335027669-82.2330094927952i</v>
      </c>
      <c r="D1998" s="57" t="str">
        <f t="shared" si="573"/>
        <v>3.89989466410183-19.2617376949104i</v>
      </c>
      <c r="E1998" s="57" t="str">
        <f t="shared" si="574"/>
        <v>158.496344637015-1.03506518609919i</v>
      </c>
      <c r="F1998" s="57" t="str">
        <f t="shared" si="575"/>
        <v>3.83977866791342-40.1418473675162i</v>
      </c>
      <c r="G1998" s="57" t="str">
        <f t="shared" si="576"/>
        <v>0.999984069146384-0.00399131555050507i</v>
      </c>
      <c r="H1998" s="57" t="str">
        <f t="shared" si="577"/>
        <v>170.790066954674+119.962926548836i</v>
      </c>
      <c r="I1998" s="57" t="str">
        <f t="shared" si="578"/>
        <v>15.4348486130591-18.0411192157334i</v>
      </c>
      <c r="K1998" s="57" t="str">
        <f t="shared" si="579"/>
        <v>0.0470492264121677-0.0345025624021755i</v>
      </c>
      <c r="L1998" s="57" t="str">
        <f t="shared" si="580"/>
        <v>0.000125-0.303301852461769i</v>
      </c>
      <c r="M1998" s="57" t="str">
        <f t="shared" si="581"/>
        <v>0.0015-0.146211774469412i</v>
      </c>
      <c r="N1998" s="57">
        <f t="shared" si="582"/>
        <v>64.81801818957554</v>
      </c>
      <c r="O1998" s="57">
        <f t="shared" si="583"/>
        <v>39.168327330670664</v>
      </c>
      <c r="P1998" s="371">
        <f t="shared" si="584"/>
        <v>39.168327330670664</v>
      </c>
      <c r="Q1998" s="371">
        <f t="shared" si="585"/>
        <v>-115.18198181042446</v>
      </c>
      <c r="R1998" s="12">
        <f t="shared" si="586"/>
        <v>64.81801818957554</v>
      </c>
      <c r="S1998" s="57">
        <f t="shared" si="587"/>
        <v>1.6542909357834847</v>
      </c>
      <c r="T1998" s="12">
        <f t="shared" si="570"/>
        <v>39.168327330670664</v>
      </c>
    </row>
    <row r="1999" spans="1:20" x14ac:dyDescent="0.25">
      <c r="A1999" s="57">
        <f t="shared" si="571"/>
        <v>10433.714524220917</v>
      </c>
      <c r="B1999" s="12">
        <f t="shared" si="588"/>
        <v>1660.577241339462</v>
      </c>
      <c r="C1999" s="57" t="str">
        <f t="shared" si="572"/>
        <v>-38.5475091127715-81.777546724112i</v>
      </c>
      <c r="D1999" s="57" t="str">
        <f t="shared" si="573"/>
        <v>3.8998938620498-19.1889739206126i</v>
      </c>
      <c r="E1999" s="57" t="str">
        <f t="shared" si="574"/>
        <v>158.479746996203-1.02242025784132i</v>
      </c>
      <c r="F1999" s="57" t="str">
        <f t="shared" si="575"/>
        <v>3.83977820213095-39.9900020568296i</v>
      </c>
      <c r="G1999" s="57" t="str">
        <f t="shared" si="576"/>
        <v>0.999983947843802-0.00400648206359257i</v>
      </c>
      <c r="H1999" s="57" t="str">
        <f t="shared" si="577"/>
        <v>170.835173506355+120.431383356987i</v>
      </c>
      <c r="I1999" s="57" t="str">
        <f t="shared" si="578"/>
        <v>15.4367976720773-17.9679736279858i</v>
      </c>
      <c r="K1999" s="57" t="str">
        <f t="shared" si="579"/>
        <v>0.0469237434591595-0.0345399227589626i</v>
      </c>
      <c r="L1999" s="57" t="str">
        <f t="shared" si="580"/>
        <v>0.000125-0.302153668521388i</v>
      </c>
      <c r="M1999" s="57" t="str">
        <f t="shared" si="581"/>
        <v>0.0015-0.145658273031891i</v>
      </c>
      <c r="N1999" s="57">
        <f t="shared" si="582"/>
        <v>64.762201050782636</v>
      </c>
      <c r="O1999" s="57">
        <f t="shared" si="583"/>
        <v>39.124068771189897</v>
      </c>
      <c r="P1999" s="371">
        <f t="shared" si="584"/>
        <v>39.124068771189897</v>
      </c>
      <c r="Q1999" s="371">
        <f t="shared" si="585"/>
        <v>-115.23779894921736</v>
      </c>
      <c r="R1999" s="12">
        <f t="shared" si="586"/>
        <v>64.762201050782636</v>
      </c>
      <c r="S1999" s="57">
        <f t="shared" si="587"/>
        <v>1.6605772413394619</v>
      </c>
      <c r="T1999" s="12">
        <f t="shared" si="570"/>
        <v>39.124068771189897</v>
      </c>
    </row>
    <row r="2000" spans="1:20" x14ac:dyDescent="0.25">
      <c r="A2000" s="57">
        <f t="shared" si="571"/>
        <v>10473.362639412957</v>
      </c>
      <c r="B2000" s="12">
        <f t="shared" si="588"/>
        <v>1666.8874348565521</v>
      </c>
      <c r="C2000" s="57" t="str">
        <f t="shared" si="572"/>
        <v>-38.4304966865083-81.3241276610188i</v>
      </c>
      <c r="D2000" s="57" t="str">
        <f t="shared" si="573"/>
        <v>3.89989305389089-19.1164861860828i</v>
      </c>
      <c r="E2000" s="57" t="str">
        <f t="shared" si="574"/>
        <v>158.463148776385-1.00963987616407i</v>
      </c>
      <c r="F2000" s="57" t="str">
        <f t="shared" si="575"/>
        <v>3.83977773280189-39.8387320157193i</v>
      </c>
      <c r="G2000" s="57" t="str">
        <f t="shared" si="576"/>
        <v>0.999983825617599-0.0040217062038684i</v>
      </c>
      <c r="H2000" s="57" t="str">
        <f t="shared" si="577"/>
        <v>170.880639395804+120.901766962074i</v>
      </c>
      <c r="I2000" s="57" t="str">
        <f t="shared" si="578"/>
        <v>15.438762033375-17.8950862268909i</v>
      </c>
      <c r="K2000" s="57" t="str">
        <f t="shared" si="579"/>
        <v>0.046797990310387-0.0345768662050516i</v>
      </c>
      <c r="L2000" s="57" t="str">
        <f t="shared" si="580"/>
        <v>0.000125-0.301009831162968i</v>
      </c>
      <c r="M2000" s="57" t="str">
        <f t="shared" si="581"/>
        <v>0.0015-0.145106866937528i</v>
      </c>
      <c r="N2000" s="57">
        <f t="shared" si="582"/>
        <v>64.706474400834452</v>
      </c>
      <c r="O2000" s="57">
        <f t="shared" si="583"/>
        <v>39.079762648639736</v>
      </c>
      <c r="P2000" s="371">
        <f t="shared" si="584"/>
        <v>39.079762648639736</v>
      </c>
      <c r="Q2000" s="371">
        <f t="shared" si="585"/>
        <v>-115.29352559916555</v>
      </c>
      <c r="R2000" s="12">
        <f t="shared" si="586"/>
        <v>64.706474400834452</v>
      </c>
      <c r="S2000" s="57">
        <f t="shared" si="587"/>
        <v>1.6668874348565521</v>
      </c>
      <c r="T2000" s="12">
        <f t="shared" si="570"/>
        <v>39.079762648639736</v>
      </c>
    </row>
    <row r="2001" spans="1:20" x14ac:dyDescent="0.25">
      <c r="A2001" s="57">
        <f t="shared" si="571"/>
        <v>10513.161417442727</v>
      </c>
      <c r="B2001" s="12">
        <f t="shared" si="588"/>
        <v>1673.221607109007</v>
      </c>
      <c r="C2001" s="57" t="str">
        <f t="shared" si="572"/>
        <v>-38.3133006789326-80.8727478434322i</v>
      </c>
      <c r="D2001" s="57" t="str">
        <f t="shared" si="573"/>
        <v>3.8998922395787-19.0442734485605i</v>
      </c>
      <c r="E2001" s="57" t="str">
        <f t="shared" si="574"/>
        <v>158.446550747452-0.99672355004424i</v>
      </c>
      <c r="F2001" s="57" t="str">
        <f t="shared" si="575"/>
        <v>3.83977725989932-39.6880350681156i</v>
      </c>
      <c r="G2001" s="57" t="str">
        <f t="shared" si="576"/>
        <v>0.999983702460742-0.00403698819025221i</v>
      </c>
      <c r="H2001" s="57" t="str">
        <f t="shared" si="577"/>
        <v>170.926467609098+121.37408641279i</v>
      </c>
      <c r="I2001" s="57" t="str">
        <f t="shared" si="578"/>
        <v>15.4407418206797-17.822455960832i</v>
      </c>
      <c r="K2001" s="57" t="str">
        <f t="shared" si="579"/>
        <v>0.046671969721828-0.0346133903371304i</v>
      </c>
      <c r="L2001" s="57" t="str">
        <f t="shared" si="580"/>
        <v>0.000125-0.299870323932027i</v>
      </c>
      <c r="M2001" s="57" t="str">
        <f t="shared" si="581"/>
        <v>0.0015-0.144557548254162i</v>
      </c>
      <c r="N2001" s="57">
        <f t="shared" si="582"/>
        <v>64.650840127446742</v>
      </c>
      <c r="O2001" s="57">
        <f t="shared" si="583"/>
        <v>39.035408953699466</v>
      </c>
      <c r="P2001" s="371">
        <f t="shared" si="584"/>
        <v>39.035408953699466</v>
      </c>
      <c r="Q2001" s="371">
        <f t="shared" si="585"/>
        <v>-115.34915987255326</v>
      </c>
      <c r="R2001" s="12">
        <f t="shared" si="586"/>
        <v>64.650840127446742</v>
      </c>
      <c r="S2001" s="57">
        <f t="shared" si="587"/>
        <v>1.6732216071090069</v>
      </c>
      <c r="T2001" s="12">
        <f t="shared" si="570"/>
        <v>39.035408953699466</v>
      </c>
    </row>
    <row r="2002" spans="1:20" x14ac:dyDescent="0.25">
      <c r="A2002" s="57">
        <f t="shared" si="571"/>
        <v>10553.111430829011</v>
      </c>
      <c r="B2002" s="12">
        <f t="shared" si="588"/>
        <v>1679.5798492160213</v>
      </c>
      <c r="C2002" s="57" t="str">
        <f t="shared" si="572"/>
        <v>-38.1959240399215-80.4234028095006i</v>
      </c>
      <c r="D2002" s="57" t="str">
        <f t="shared" si="573"/>
        <v>3.89989141906626-18.97233466924i</v>
      </c>
      <c r="E2002" s="57" t="str">
        <f t="shared" si="574"/>
        <v>158.429953684604-0.983670792794916i</v>
      </c>
      <c r="F2002" s="57" t="str">
        <f t="shared" si="575"/>
        <v>3.83977678339595-39.5379090461912i</v>
      </c>
      <c r="G2002" s="57" t="str">
        <f t="shared" si="576"/>
        <v>0.999983578366145-0.00405232824249487i</v>
      </c>
      <c r="H2002" s="57" t="str">
        <f t="shared" si="577"/>
        <v>170.972661159039+121.848350812921i</v>
      </c>
      <c r="I2002" s="57" t="str">
        <f t="shared" si="578"/>
        <v>15.4427371587742-17.7500817818589i</v>
      </c>
      <c r="K2002" s="57" t="str">
        <f t="shared" si="579"/>
        <v>0.0465456844766161-0.034649492773004i</v>
      </c>
      <c r="L2002" s="57" t="str">
        <f t="shared" si="580"/>
        <v>0.000125-0.298735130436369i</v>
      </c>
      <c r="M2002" s="57" t="str">
        <f t="shared" si="581"/>
        <v>0.0015-0.14401030907966i</v>
      </c>
      <c r="N2002" s="57">
        <f t="shared" si="582"/>
        <v>64.595300124084218</v>
      </c>
      <c r="O2002" s="57">
        <f t="shared" si="583"/>
        <v>38.991007679094267</v>
      </c>
      <c r="P2002" s="371">
        <f t="shared" si="584"/>
        <v>38.991007679094267</v>
      </c>
      <c r="Q2002" s="371">
        <f t="shared" si="585"/>
        <v>-115.40469987591578</v>
      </c>
      <c r="R2002" s="12">
        <f t="shared" si="586"/>
        <v>64.595300124084218</v>
      </c>
      <c r="S2002" s="57">
        <f t="shared" si="587"/>
        <v>1.6795798492160214</v>
      </c>
      <c r="T2002" s="12">
        <f t="shared" si="570"/>
        <v>38.991007679094267</v>
      </c>
    </row>
    <row r="2003" spans="1:20" x14ac:dyDescent="0.25">
      <c r="A2003" s="57">
        <f t="shared" si="571"/>
        <v>10593.213254266162</v>
      </c>
      <c r="B2003" s="12">
        <f t="shared" si="588"/>
        <v>1685.9622526430423</v>
      </c>
      <c r="C2003" s="57" t="str">
        <f t="shared" si="572"/>
        <v>-38.0783697389104-79.9760880952496i</v>
      </c>
      <c r="D2003" s="57" t="str">
        <f t="shared" si="573"/>
        <v>3.89989059230644-18.9006688132572i</v>
      </c>
      <c r="E2003" s="57" t="str">
        <f t="shared" si="574"/>
        <v>158.413358368317-0.97048112212262i</v>
      </c>
      <c r="F2003" s="57" t="str">
        <f t="shared" si="575"/>
        <v>3.83977630326435-39.3883517903327i</v>
      </c>
      <c r="G2003" s="57" t="str">
        <f t="shared" si="576"/>
        <v>0.999983453326668-0.00406772658118154i</v>
      </c>
      <c r="H2003" s="57" t="str">
        <f t="shared" si="577"/>
        <v>171.019223085434+122.324569321815i</v>
      </c>
      <c r="I2003" s="57" t="str">
        <f t="shared" si="578"/>
        <v>15.4447481735079-17.6779626456742i</v>
      </c>
      <c r="K2003" s="57" t="str">
        <f t="shared" si="579"/>
        <v>0.046419137384846-0.0346851711519549i</v>
      </c>
      <c r="L2003" s="57" t="str">
        <f t="shared" si="580"/>
        <v>0.000125-0.297604234345854i</v>
      </c>
      <c r="M2003" s="57" t="str">
        <f t="shared" si="581"/>
        <v>0.0015-0.143465141541801i</v>
      </c>
      <c r="N2003" s="57">
        <f t="shared" si="582"/>
        <v>64.539856289856871</v>
      </c>
      <c r="O2003" s="57">
        <f t="shared" si="583"/>
        <v>38.946558819608782</v>
      </c>
      <c r="P2003" s="371">
        <f t="shared" si="584"/>
        <v>38.946558819608782</v>
      </c>
      <c r="Q2003" s="371">
        <f t="shared" si="585"/>
        <v>-115.46014371014313</v>
      </c>
      <c r="R2003" s="12">
        <f t="shared" si="586"/>
        <v>64.539856289856871</v>
      </c>
      <c r="S2003" s="57">
        <f t="shared" si="587"/>
        <v>1.6859622526430424</v>
      </c>
      <c r="T2003" s="12">
        <f t="shared" si="570"/>
        <v>38.946558819608782</v>
      </c>
    </row>
    <row r="2004" spans="1:20" x14ac:dyDescent="0.25">
      <c r="A2004" s="57">
        <f t="shared" si="571"/>
        <v>10633.467464632373</v>
      </c>
      <c r="B2004" s="12">
        <f t="shared" si="588"/>
        <v>1692.3689092030859</v>
      </c>
      <c r="C2004" s="57" t="str">
        <f t="shared" si="572"/>
        <v>-37.9606407646179-79.5307992342257i</v>
      </c>
      <c r="D2004" s="57" t="str">
        <f t="shared" si="573"/>
        <v>3.89988975925167-18.8292748496742i</v>
      </c>
      <c r="E2004" s="57" t="str">
        <f t="shared" si="574"/>
        <v>158.396765584303-0.957154060175048i</v>
      </c>
      <c r="F2004" s="57" t="str">
        <f t="shared" si="575"/>
        <v>3.83977581947697-39.2393611491088i</v>
      </c>
      <c r="G2004" s="57" t="str">
        <f t="shared" si="576"/>
        <v>0.999983327335118-0.00408318342773483i</v>
      </c>
      <c r="H2004" s="57" t="str">
        <f t="shared" si="577"/>
        <v>171.066156455348+122.802751154849i</v>
      </c>
      <c r="I2004" s="57" t="str">
        <f t="shared" si="578"/>
        <v>15.4467749918059-17.6060975116169i</v>
      </c>
      <c r="K2004" s="57" t="str">
        <f t="shared" si="579"/>
        <v>0.0462923312833759-0.0347204231351048i</v>
      </c>
      <c r="L2004" s="57" t="str">
        <f t="shared" si="580"/>
        <v>0.000125-0.296477619392164i</v>
      </c>
      <c r="M2004" s="57" t="str">
        <f t="shared" si="581"/>
        <v>0.0015-0.142922037798168i</v>
      </c>
      <c r="N2004" s="57">
        <f t="shared" si="582"/>
        <v>64.484510529416767</v>
      </c>
      <c r="O2004" s="57">
        <f t="shared" si="583"/>
        <v>38.902062372099884</v>
      </c>
      <c r="P2004" s="371">
        <f t="shared" si="584"/>
        <v>38.902062372099884</v>
      </c>
      <c r="Q2004" s="371">
        <f t="shared" si="585"/>
        <v>-115.51548947058323</v>
      </c>
      <c r="R2004" s="12">
        <f t="shared" si="586"/>
        <v>64.484510529416767</v>
      </c>
      <c r="S2004" s="57">
        <f t="shared" si="587"/>
        <v>1.6923689092030858</v>
      </c>
      <c r="T2004" s="12">
        <f t="shared" si="570"/>
        <v>38.902062372099884</v>
      </c>
    </row>
    <row r="2005" spans="1:20" x14ac:dyDescent="0.25">
      <c r="A2005" s="57">
        <f t="shared" si="571"/>
        <v>10673.874640997976</v>
      </c>
      <c r="B2005" s="12">
        <f t="shared" si="588"/>
        <v>1698.7999110580577</v>
      </c>
      <c r="C2005" s="57" t="str">
        <f t="shared" si="572"/>
        <v>-37.8427401247617-79.0875317571381i</v>
      </c>
      <c r="D2005" s="57" t="str">
        <f t="shared" si="573"/>
        <v>3.89988891985403-18.7581517514638i</v>
      </c>
      <c r="E2005" s="57" t="str">
        <f t="shared" si="574"/>
        <v>158.380176123474-0.943689133601083i</v>
      </c>
      <c r="F2005" s="57" t="str">
        <f t="shared" si="575"/>
        <v>3.83977533200596-39.0909349792386i</v>
      </c>
      <c r="G2005" s="57" t="str">
        <f t="shared" si="576"/>
        <v>0.999983200384244-0.00409869900441806i</v>
      </c>
      <c r="H2005" s="57" t="str">
        <f t="shared" si="577"/>
        <v>171.113464363397+123.282905583905i</v>
      </c>
      <c r="I2005" s="57" t="str">
        <f t="shared" si="578"/>
        <v>15.4488177416791-17.5344853426474i</v>
      </c>
      <c r="K2005" s="57" t="str">
        <f t="shared" si="579"/>
        <v>0.0461652690356226-0.0347552464057679i</v>
      </c>
      <c r="L2005" s="57" t="str">
        <f t="shared" si="580"/>
        <v>0.000125-0.295355269368563i</v>
      </c>
      <c r="M2005" s="57" t="str">
        <f t="shared" si="581"/>
        <v>0.0015-0.142380990036031i</v>
      </c>
      <c r="N2005" s="57">
        <f t="shared" si="582"/>
        <v>64.429264752854806</v>
      </c>
      <c r="O2005" s="57">
        <f t="shared" si="583"/>
        <v>38.857518335508551</v>
      </c>
      <c r="P2005" s="371">
        <f t="shared" si="584"/>
        <v>38.857518335508551</v>
      </c>
      <c r="Q2005" s="371">
        <f t="shared" si="585"/>
        <v>-115.57073524714519</v>
      </c>
      <c r="R2005" s="12">
        <f t="shared" si="586"/>
        <v>64.429264752854806</v>
      </c>
      <c r="S2005" s="57">
        <f t="shared" si="587"/>
        <v>1.6987999110580576</v>
      </c>
      <c r="T2005" s="12">
        <f t="shared" si="570"/>
        <v>38.857518335508551</v>
      </c>
    </row>
    <row r="2006" spans="1:20" x14ac:dyDescent="0.25">
      <c r="A2006" s="57">
        <f t="shared" si="571"/>
        <v>10714.435364633768</v>
      </c>
      <c r="B2006" s="12">
        <f t="shared" si="588"/>
        <v>1705.2553507200782</v>
      </c>
      <c r="C2006" s="57" t="str">
        <f t="shared" si="572"/>
        <v>-37.724670845779-78.6462811915124i</v>
      </c>
      <c r="D2006" s="57" t="str">
        <f t="shared" si="573"/>
        <v>3.89988807406518-18.6872984954957i</v>
      </c>
      <c r="E2006" s="57" t="str">
        <f t="shared" si="574"/>
        <v>158.3635907819-0.93008587359506i</v>
      </c>
      <c r="F2006" s="57" t="str">
        <f t="shared" si="575"/>
        <v>3.83977484082325-38.9430711455613i</v>
      </c>
      <c r="G2006" s="57" t="str">
        <f t="shared" si="576"/>
        <v>0.999983072466743-0.00411427353433836i</v>
      </c>
      <c r="H2006" s="57" t="str">
        <f t="shared" si="577"/>
        <v>171.161149932015+123.765041937848i</v>
      </c>
      <c r="I2006" s="57" t="str">
        <f t="shared" si="578"/>
        <v>15.4508765522342-17.4631251053328i</v>
      </c>
      <c r="K2006" s="57" t="str">
        <f t="shared" si="579"/>
        <v>0.0460379535313504-0.0347896386698095i</v>
      </c>
      <c r="L2006" s="57" t="str">
        <f t="shared" si="580"/>
        <v>0.000125-0.294237168129671i</v>
      </c>
      <c r="M2006" s="57" t="str">
        <f t="shared" si="581"/>
        <v>0.0015-0.141841990472236i</v>
      </c>
      <c r="N2006" s="57">
        <f t="shared" si="582"/>
        <v>64.374120875593363</v>
      </c>
      <c r="O2006" s="57">
        <f t="shared" si="583"/>
        <v>38.812926710872773</v>
      </c>
      <c r="P2006" s="371">
        <f t="shared" si="584"/>
        <v>38.812926710872773</v>
      </c>
      <c r="Q2006" s="371">
        <f t="shared" si="585"/>
        <v>-115.62587912440664</v>
      </c>
      <c r="R2006" s="12">
        <f t="shared" si="586"/>
        <v>64.374120875593363</v>
      </c>
      <c r="S2006" s="57">
        <f t="shared" si="587"/>
        <v>1.7052553507200783</v>
      </c>
      <c r="T2006" s="12">
        <f t="shared" si="570"/>
        <v>38.812926710872773</v>
      </c>
    </row>
    <row r="2007" spans="1:20" x14ac:dyDescent="0.25">
      <c r="A2007" s="57">
        <f t="shared" si="571"/>
        <v>10755.150219019375</v>
      </c>
      <c r="B2007" s="12">
        <f t="shared" si="588"/>
        <v>1711.7353210528145</v>
      </c>
      <c r="C2007" s="57" t="str">
        <f t="shared" si="572"/>
        <v>-37.6064359725395-78.2070430613437i</v>
      </c>
      <c r="D2007" s="57" t="str">
        <f t="shared" si="573"/>
        <v>3.89988722183653-18.6167140625212i</v>
      </c>
      <c r="E2007" s="57" t="str">
        <f t="shared" si="574"/>
        <v>158.347010360773-0.91634381595747i</v>
      </c>
      <c r="F2007" s="57" t="str">
        <f t="shared" si="575"/>
        <v>3.83977434590055-38.7957675210059i</v>
      </c>
      <c r="G2007" s="57" t="str">
        <f t="shared" si="576"/>
        <v>0.999982943575255-0.00412990724144987i</v>
      </c>
      <c r="H2007" s="57" t="str">
        <f t="shared" si="577"/>
        <v>171.209216311738+124.249169603019i</v>
      </c>
      <c r="I2007" s="57" t="str">
        <f t="shared" si="578"/>
        <v>15.452951553685-17.3920157698307i</v>
      </c>
      <c r="K2007" s="57" t="str">
        <f t="shared" si="579"/>
        <v>0.0459103876864562-0.0348235976559981i</v>
      </c>
      <c r="L2007" s="57" t="str">
        <f t="shared" si="580"/>
        <v>0.000125-0.293123299591224i</v>
      </c>
      <c r="M2007" s="57" t="str">
        <f t="shared" si="581"/>
        <v>0.0015-0.141305031353095i</v>
      </c>
      <c r="N2007" s="57">
        <f t="shared" si="582"/>
        <v>64.319080818278749</v>
      </c>
      <c r="O2007" s="57">
        <f t="shared" si="583"/>
        <v>38.768287501339657</v>
      </c>
      <c r="P2007" s="371">
        <f t="shared" si="584"/>
        <v>38.768287501339657</v>
      </c>
      <c r="Q2007" s="371">
        <f t="shared" si="585"/>
        <v>-115.68091918172125</v>
      </c>
      <c r="R2007" s="12">
        <f t="shared" si="586"/>
        <v>64.319080818278749</v>
      </c>
      <c r="S2007" s="57">
        <f t="shared" si="587"/>
        <v>1.7117353210528146</v>
      </c>
      <c r="T2007" s="12">
        <f t="shared" si="570"/>
        <v>38.768287501339657</v>
      </c>
    </row>
    <row r="2008" spans="1:20" x14ac:dyDescent="0.25">
      <c r="A2008" s="57">
        <f t="shared" si="571"/>
        <v>10796.019789851649</v>
      </c>
      <c r="B2008" s="12">
        <f t="shared" si="588"/>
        <v>1718.2399152728151</v>
      </c>
      <c r="C2008" s="57" t="str">
        <f t="shared" si="572"/>
        <v>-37.4880385680491-77.7698128867542i</v>
      </c>
      <c r="D2008" s="57" t="str">
        <f t="shared" si="573"/>
        <v>3.89988636311901-18.546397437159i</v>
      </c>
      <c r="E2008" s="57" t="str">
        <f t="shared" si="574"/>
        <v>158.330435666361-0.902462501139378i</v>
      </c>
      <c r="F2008" s="57" t="str">
        <f t="shared" si="575"/>
        <v>3.83977384720949-38.6490219865601i</v>
      </c>
      <c r="G2008" s="57" t="str">
        <f t="shared" si="576"/>
        <v>0.999982813702365-0.00414560035055703i</v>
      </c>
      <c r="H2008" s="57" t="str">
        <f t="shared" si="577"/>
        <v>171.257666681491+124.735298023715i</v>
      </c>
      <c r="I2008" s="57" t="str">
        <f t="shared" si="578"/>
        <v>15.4550428773616-17.3211563098755i</v>
      </c>
      <c r="K2008" s="57" t="str">
        <f t="shared" si="579"/>
        <v>0.045782574442748-0.0348571211163552i</v>
      </c>
      <c r="L2008" s="57" t="str">
        <f t="shared" si="580"/>
        <v>0.000125-0.292013647729851i</v>
      </c>
      <c r="M2008" s="57" t="str">
        <f t="shared" si="581"/>
        <v>0.0015-0.140770104954268i</v>
      </c>
      <c r="N2008" s="57">
        <f t="shared" si="582"/>
        <v>64.26414650667526</v>
      </c>
      <c r="O2008" s="57">
        <f t="shared" si="583"/>
        <v>38.723600712177337</v>
      </c>
      <c r="P2008" s="371">
        <f t="shared" si="584"/>
        <v>38.723600712177337</v>
      </c>
      <c r="Q2008" s="371">
        <f t="shared" si="585"/>
        <v>-115.73585349332474</v>
      </c>
      <c r="R2008" s="12">
        <f t="shared" si="586"/>
        <v>64.26414650667526</v>
      </c>
      <c r="S2008" s="57">
        <f t="shared" si="587"/>
        <v>1.7182399152728152</v>
      </c>
      <c r="T2008" s="12">
        <f t="shared" si="570"/>
        <v>38.723600712177337</v>
      </c>
    </row>
    <row r="2009" spans="1:20" x14ac:dyDescent="0.25">
      <c r="A2009" s="57">
        <f t="shared" si="571"/>
        <v>10837.044665053085</v>
      </c>
      <c r="B2009" s="12">
        <f t="shared" si="588"/>
        <v>1724.7692269508518</v>
      </c>
      <c r="C2009" s="57" t="str">
        <f t="shared" si="572"/>
        <v>-37.3694817131568-77.3345861836528i</v>
      </c>
      <c r="D2009" s="57" t="str">
        <f t="shared" si="573"/>
        <v>3.89988549786318-18.4763476078795i</v>
      </c>
      <c r="E2009" s="57" t="str">
        <f t="shared" si="574"/>
        <v>158.313867509973-0.888441474298303i</v>
      </c>
      <c r="F2009" s="57" t="str">
        <f t="shared" si="575"/>
        <v>3.83977334472125-38.502832431239i</v>
      </c>
      <c r="G2009" s="57" t="str">
        <f t="shared" si="576"/>
        <v>0.999982682840599-0.0041613530873177i</v>
      </c>
      <c r="H2009" s="57" t="str">
        <f t="shared" si="577"/>
        <v>171.306504248873+125.223436702697i</v>
      </c>
      <c r="I2009" s="57" t="str">
        <f t="shared" si="578"/>
        <v>15.4571506557216-17.2505457027616i</v>
      </c>
      <c r="K2009" s="57" t="str">
        <f t="shared" si="579"/>
        <v>0.0456545167677178-0.0348902068265054i</v>
      </c>
      <c r="L2009" s="57" t="str">
        <f t="shared" si="580"/>
        <v>0.000125-0.290908196582836i</v>
      </c>
      <c r="M2009" s="57" t="str">
        <f t="shared" si="581"/>
        <v>0.0015-0.140237203580662i</v>
      </c>
      <c r="N2009" s="57">
        <f t="shared" si="582"/>
        <v>64.209319871553731</v>
      </c>
      <c r="O2009" s="57">
        <f t="shared" si="583"/>
        <v>38.67886635078677</v>
      </c>
      <c r="P2009" s="371">
        <f t="shared" si="584"/>
        <v>38.67886635078677</v>
      </c>
      <c r="Q2009" s="371">
        <f t="shared" si="585"/>
        <v>-115.79068012844627</v>
      </c>
      <c r="R2009" s="12">
        <f t="shared" si="586"/>
        <v>64.209319871553731</v>
      </c>
      <c r="S2009" s="57">
        <f t="shared" si="587"/>
        <v>1.7247692269508519</v>
      </c>
      <c r="T2009" s="12">
        <f t="shared" si="570"/>
        <v>38.67886635078677</v>
      </c>
    </row>
    <row r="2010" spans="1:20" x14ac:dyDescent="0.25">
      <c r="A2010" s="57">
        <f t="shared" si="571"/>
        <v>10878.225434780288</v>
      </c>
      <c r="B2010" s="12">
        <f t="shared" si="588"/>
        <v>1731.3233500132651</v>
      </c>
      <c r="C2010" s="57" t="str">
        <f t="shared" si="572"/>
        <v>-37.2507685062558-76.9013584634108i</v>
      </c>
      <c r="D2010" s="57" t="str">
        <f t="shared" si="573"/>
        <v>3.89988462601932-18.4065635669921i</v>
      </c>
      <c r="E2010" s="57" t="str">
        <f t="shared" si="574"/>
        <v>158.297306707917-0.874280285343028i</v>
      </c>
      <c r="F2010" s="57" t="str">
        <f t="shared" si="575"/>
        <v>3.839772838407-38.3571967520571i</v>
      </c>
      <c r="G2010" s="57" t="str">
        <f t="shared" si="576"/>
        <v>0.999982550982428-0.00417716567824647i</v>
      </c>
      <c r="H2010" s="57" t="str">
        <f t="shared" si="577"/>
        <v>171.35573225045+125.713595201682i</v>
      </c>
      <c r="I2010" s="57" t="str">
        <f t="shared" si="578"/>
        <v>15.4592750223605-17.1801829293303i</v>
      </c>
      <c r="K2010" s="57" t="str">
        <f t="shared" si="579"/>
        <v>0.0455262176543101-0.0349228525860221i</v>
      </c>
      <c r="L2010" s="57" t="str">
        <f t="shared" si="580"/>
        <v>0.000125-0.289806930247894i</v>
      </c>
      <c r="M2010" s="57" t="str">
        <f t="shared" si="581"/>
        <v>0.0015-0.13970631956631i</v>
      </c>
      <c r="N2010" s="57">
        <f t="shared" si="582"/>
        <v>64.154602848583096</v>
      </c>
      <c r="O2010" s="57">
        <f t="shared" si="583"/>
        <v>38.634084426714381</v>
      </c>
      <c r="P2010" s="371">
        <f t="shared" si="584"/>
        <v>38.634084426714381</v>
      </c>
      <c r="Q2010" s="371">
        <f t="shared" si="585"/>
        <v>-115.8453971514169</v>
      </c>
      <c r="R2010" s="12">
        <f t="shared" si="586"/>
        <v>64.154602848583096</v>
      </c>
      <c r="S2010" s="57">
        <f t="shared" si="587"/>
        <v>1.7313233500132652</v>
      </c>
      <c r="T2010" s="12">
        <f t="shared" si="570"/>
        <v>38.634084426714381</v>
      </c>
    </row>
    <row r="2011" spans="1:20" x14ac:dyDescent="0.25">
      <c r="A2011" s="57">
        <f t="shared" si="571"/>
        <v>10919.562691432453</v>
      </c>
      <c r="B2011" s="12">
        <f t="shared" si="588"/>
        <v>1737.9023787433155</v>
      </c>
      <c r="C2011" s="57" t="str">
        <f t="shared" si="572"/>
        <v>-37.1319020629747-76.47012523252i</v>
      </c>
      <c r="D2011" s="57" t="str">
        <f t="shared" si="573"/>
        <v>3.89988374753724-18.3370443106288i</v>
      </c>
      <c r="E2011" s="57" t="str">
        <f t="shared" si="574"/>
        <v>158.280754081452-0.859978488988917i</v>
      </c>
      <c r="F2011" s="57" t="str">
        <f t="shared" si="575"/>
        <v>3.83977232823757-38.2121128539956i</v>
      </c>
      <c r="G2011" s="57" t="str">
        <f t="shared" si="576"/>
        <v>0.999982418120267-0.00419303835071788i</v>
      </c>
      <c r="H2011" s="57" t="str">
        <f t="shared" si="577"/>
        <v>171.405353952051+126.205783141858i</v>
      </c>
      <c r="I2011" s="57" t="str">
        <f t="shared" si="578"/>
        <v>15.4614161120228-17.1100669739535i</v>
      </c>
      <c r="K2011" s="57" t="str">
        <f t="shared" si="579"/>
        <v>0.045397680120684-0.0349550562187704i</v>
      </c>
      <c r="L2011" s="57" t="str">
        <f t="shared" si="580"/>
        <v>0.000125-0.288709832882939i</v>
      </c>
      <c r="M2011" s="57" t="str">
        <f t="shared" si="581"/>
        <v>0.0015-0.139177445274268i</v>
      </c>
      <c r="N2011" s="57">
        <f t="shared" si="582"/>
        <v>64.099997378218333</v>
      </c>
      <c r="O2011" s="57">
        <f t="shared" si="583"/>
        <v>38.589254951662404</v>
      </c>
      <c r="P2011" s="371">
        <f t="shared" si="584"/>
        <v>38.589254951662404</v>
      </c>
      <c r="Q2011" s="371">
        <f t="shared" si="585"/>
        <v>-115.90000262178167</v>
      </c>
      <c r="R2011" s="12">
        <f t="shared" si="586"/>
        <v>64.099997378218333</v>
      </c>
      <c r="S2011" s="57">
        <f t="shared" si="587"/>
        <v>1.7379023787433154</v>
      </c>
      <c r="T2011" s="12">
        <f t="shared" si="570"/>
        <v>38.589254951662404</v>
      </c>
    </row>
    <row r="2012" spans="1:20" x14ac:dyDescent="0.25">
      <c r="A2012" s="57">
        <f t="shared" si="571"/>
        <v>10961.057029659894</v>
      </c>
      <c r="B2012" s="12">
        <f t="shared" si="588"/>
        <v>1744.50640778254</v>
      </c>
      <c r="C2012" s="57" t="str">
        <f t="shared" si="572"/>
        <v>-37.0128855158733-76.0408819922765i</v>
      </c>
      <c r="D2012" s="57" t="str">
        <f t="shared" si="573"/>
        <v>3.89988286236644-18.2677888387312i</v>
      </c>
      <c r="E2012" s="57" t="str">
        <f t="shared" si="574"/>
        <v>158.264210456748-0.84553564480239i</v>
      </c>
      <c r="F2012" s="57" t="str">
        <f t="shared" si="575"/>
        <v>3.83977181418363-38.0675786499739i</v>
      </c>
      <c r="G2012" s="57" t="str">
        <f t="shared" si="576"/>
        <v>0.99998228424647-0.00420897133296965i</v>
      </c>
      <c r="H2012" s="57" t="str">
        <f t="shared" si="577"/>
        <v>171.455372649064+126.700010204389i</v>
      </c>
      <c r="I2012" s="57" t="str">
        <f t="shared" si="578"/>
        <v>15.4635740606122-17.0401968245197i</v>
      </c>
      <c r="K2012" s="57" t="str">
        <f t="shared" si="579"/>
        <v>0.0452689072099707-0.0349868155732494i</v>
      </c>
      <c r="L2012" s="57" t="str">
        <f t="shared" si="580"/>
        <v>0.000125-0.287616888705856i</v>
      </c>
      <c r="M2012" s="57" t="str">
        <f t="shared" si="581"/>
        <v>0.0015-0.138650573096501i</v>
      </c>
      <c r="N2012" s="57">
        <f t="shared" si="582"/>
        <v>64.045505405588358</v>
      </c>
      <c r="O2012" s="57">
        <f t="shared" si="583"/>
        <v>38.544377939501317</v>
      </c>
      <c r="P2012" s="371">
        <f t="shared" si="584"/>
        <v>38.544377939501317</v>
      </c>
      <c r="Q2012" s="371">
        <f t="shared" si="585"/>
        <v>-115.95449459441164</v>
      </c>
      <c r="R2012" s="12">
        <f t="shared" si="586"/>
        <v>64.045505405588358</v>
      </c>
      <c r="S2012" s="57">
        <f t="shared" si="587"/>
        <v>1.7445064077825401</v>
      </c>
      <c r="T2012" s="12">
        <f t="shared" si="570"/>
        <v>38.544377939501317</v>
      </c>
    </row>
    <row r="2013" spans="1:20" x14ac:dyDescent="0.25">
      <c r="A2013" s="57">
        <f t="shared" si="571"/>
        <v>11002.709046372604</v>
      </c>
      <c r="B2013" s="12">
        <f t="shared" si="588"/>
        <v>1751.1355321321137</v>
      </c>
      <c r="C2013" s="57" t="str">
        <f t="shared" si="572"/>
        <v>-36.8937220141303-75.6136242384566i</v>
      </c>
      <c r="D2013" s="57" t="str">
        <f t="shared" si="573"/>
        <v>3.89988197045595-18.1987961550351i</v>
      </c>
      <c r="E2013" s="57" t="str">
        <f t="shared" si="574"/>
        <v>158.247676664847-0.830951317252487i</v>
      </c>
      <c r="F2013" s="57" t="str">
        <f t="shared" si="575"/>
        <v>3.83977129621562-37.9235920608183i</v>
      </c>
      <c r="G2013" s="57" t="str">
        <f t="shared" si="576"/>
        <v>0.999982149353336-0.00422496485410601i</v>
      </c>
      <c r="H2013" s="57" t="str">
        <f t="shared" si="577"/>
        <v>171.505791666738+127.196286130944i</v>
      </c>
      <c r="I2013" s="57" t="str">
        <f t="shared" si="578"/>
        <v>15.4657490052034-16.9705714724178i</v>
      </c>
      <c r="K2013" s="57" t="str">
        <f t="shared" si="579"/>
        <v>0.0451399019900246-0.0350181285229301i</v>
      </c>
      <c r="L2013" s="57" t="str">
        <f t="shared" si="580"/>
        <v>0.000125-0.286528081994278i</v>
      </c>
      <c r="M2013" s="57" t="str">
        <f t="shared" si="581"/>
        <v>0.0015-0.138125695453777i</v>
      </c>
      <c r="N2013" s="57">
        <f t="shared" si="582"/>
        <v>63.991128880381822</v>
      </c>
      <c r="O2013" s="57">
        <f t="shared" si="583"/>
        <v>38.499453406280807</v>
      </c>
      <c r="P2013" s="371">
        <f t="shared" si="584"/>
        <v>38.499453406280807</v>
      </c>
      <c r="Q2013" s="371">
        <f t="shared" si="585"/>
        <v>-116.00887111961818</v>
      </c>
      <c r="R2013" s="12">
        <f t="shared" si="586"/>
        <v>63.991128880381822</v>
      </c>
      <c r="S2013" s="57">
        <f t="shared" si="587"/>
        <v>1.7511355321321136</v>
      </c>
      <c r="T2013" s="12">
        <f t="shared" si="570"/>
        <v>38.499453406280807</v>
      </c>
    </row>
    <row r="2014" spans="1:20" x14ac:dyDescent="0.25">
      <c r="A2014" s="57">
        <f t="shared" si="571"/>
        <v>11044.519340748819</v>
      </c>
      <c r="B2014" s="12">
        <f t="shared" si="588"/>
        <v>1757.7898471542157</v>
      </c>
      <c r="C2014" s="57" t="str">
        <f t="shared" si="572"/>
        <v>-36.7744147232237-75.1883474609996i</v>
      </c>
      <c r="D2014" s="57" t="str">
        <f t="shared" si="573"/>
        <v>3.89988107175448-18.1300652670567i</v>
      </c>
      <c r="E2014" s="57" t="str">
        <f t="shared" si="574"/>
        <v>158.231153541611-0.816225075755548i</v>
      </c>
      <c r="F2014" s="57" t="str">
        <f t="shared" si="575"/>
        <v>3.83977077430368-37.780151015233i</v>
      </c>
      <c r="G2014" s="57" t="str">
        <f t="shared" si="576"/>
        <v>0.999982013433103-0.00424101914410094i</v>
      </c>
      <c r="H2014" s="57" t="str">
        <f t="shared" si="577"/>
        <v>171.556614360492+127.694620724212i</v>
      </c>
      <c r="I2014" s="57" t="str">
        <f t="shared" si="578"/>
        <v>15.4679410840524-16.901189912524i</v>
      </c>
      <c r="K2014" s="57" t="str">
        <f t="shared" si="579"/>
        <v>0.0450106675531697-0.03504899296659i</v>
      </c>
      <c r="L2014" s="57" t="str">
        <f t="shared" si="580"/>
        <v>0.000125-0.285443397085354i</v>
      </c>
      <c r="M2014" s="57" t="str">
        <f t="shared" si="581"/>
        <v>0.0015-0.137602804795554i</v>
      </c>
      <c r="N2014" s="57">
        <f t="shared" si="582"/>
        <v>63.936869756734808</v>
      </c>
      <c r="O2014" s="57">
        <f t="shared" si="583"/>
        <v>38.454481370240686</v>
      </c>
      <c r="P2014" s="371">
        <f t="shared" si="584"/>
        <v>38.454481370240686</v>
      </c>
      <c r="Q2014" s="371">
        <f t="shared" si="585"/>
        <v>-116.06313024326519</v>
      </c>
      <c r="R2014" s="12">
        <f t="shared" si="586"/>
        <v>63.936869756734808</v>
      </c>
      <c r="S2014" s="57">
        <f t="shared" si="587"/>
        <v>1.7577898471542157</v>
      </c>
      <c r="T2014" s="12">
        <f t="shared" si="570"/>
        <v>38.454481370240686</v>
      </c>
    </row>
    <row r="2015" spans="1:20" x14ac:dyDescent="0.25">
      <c r="A2015" s="57">
        <f t="shared" si="571"/>
        <v>11086.488514243665</v>
      </c>
      <c r="B2015" s="12">
        <f t="shared" si="588"/>
        <v>1764.4694485734019</v>
      </c>
      <c r="C2015" s="57" t="str">
        <f t="shared" si="572"/>
        <v>-36.6549668246162-74.7650471436989i</v>
      </c>
      <c r="D2015" s="57" t="str">
        <f t="shared" si="573"/>
        <v>3.8998801662103-18.0615951860782i</v>
      </c>
      <c r="E2015" s="57" t="str">
        <f t="shared" si="574"/>
        <v>158.214641927682-0.801356494724592i</v>
      </c>
      <c r="F2015" s="57" t="str">
        <f t="shared" si="575"/>
        <v>3.83977024841781-37.6372534497699i</v>
      </c>
      <c r="G2015" s="57" t="str">
        <f t="shared" si="576"/>
        <v>0.999981876477951-0.00425713443380146i</v>
      </c>
      <c r="H2015" s="57" t="str">
        <f t="shared" si="577"/>
        <v>171.607844116219+128.195023848436i</v>
      </c>
      <c r="I2015" s="57" t="str">
        <f t="shared" si="578"/>
        <v>15.4701504366082-16.8320511431857i</v>
      </c>
      <c r="K2015" s="57" t="str">
        <f t="shared" si="579"/>
        <v>0.0448812070159419-0.035079406828648i</v>
      </c>
      <c r="L2015" s="57" t="str">
        <f t="shared" si="580"/>
        <v>0.000125-0.284362818375527i</v>
      </c>
      <c r="M2015" s="57" t="str">
        <f t="shared" si="581"/>
        <v>0.0015-0.137081893599874i</v>
      </c>
      <c r="N2015" s="57">
        <f t="shared" si="582"/>
        <v>63.882729993113131</v>
      </c>
      <c r="O2015" s="57">
        <f t="shared" si="583"/>
        <v>38.40946185182235</v>
      </c>
      <c r="P2015" s="371">
        <f t="shared" si="584"/>
        <v>38.40946185182235</v>
      </c>
      <c r="Q2015" s="371">
        <f t="shared" si="585"/>
        <v>-116.11727000688687</v>
      </c>
      <c r="R2015" s="12">
        <f t="shared" si="586"/>
        <v>63.882729993113131</v>
      </c>
      <c r="S2015" s="57">
        <f t="shared" si="587"/>
        <v>1.7644694485734018</v>
      </c>
      <c r="T2015" s="12">
        <f t="shared" si="570"/>
        <v>38.40946185182235</v>
      </c>
    </row>
    <row r="2016" spans="1:20" x14ac:dyDescent="0.25">
      <c r="A2016" s="57">
        <f t="shared" si="571"/>
        <v>11128.617170597792</v>
      </c>
      <c r="B2016" s="12">
        <f t="shared" si="588"/>
        <v>1771.1744324779809</v>
      </c>
      <c r="C2016" s="57" t="str">
        <f t="shared" si="572"/>
        <v>-36.5353815154281-74.3437187638939i</v>
      </c>
      <c r="D2016" s="57" t="str">
        <f t="shared" si="573"/>
        <v>3.89987925377136-17.9933849271338i</v>
      </c>
      <c r="E2016" s="57" t="str">
        <f t="shared" si="574"/>
        <v>158.198142668437-0.786345153613651i</v>
      </c>
      <c r="F2016" s="57" t="str">
        <f t="shared" si="575"/>
        <v>3.8397697185278-37.4948973087995i</v>
      </c>
      <c r="G2016" s="57" t="str">
        <f t="shared" si="576"/>
        <v>0.999981738479999-0.00427331095493097i</v>
      </c>
      <c r="H2016" s="57" t="str">
        <f t="shared" si="577"/>
        <v>171.659484350606+128.697505429951i</v>
      </c>
      <c r="I2016" s="57" t="str">
        <f t="shared" si="578"/>
        <v>15.4723772035242-16.763154166208i</v>
      </c>
      <c r="K2016" s="57" t="str">
        <f t="shared" si="579"/>
        <v>0.0447515235188231-0.0351093680594914i</v>
      </c>
      <c r="L2016" s="57" t="str">
        <f t="shared" si="580"/>
        <v>0.000125-0.283286330320309i</v>
      </c>
      <c r="M2016" s="57" t="str">
        <f t="shared" si="581"/>
        <v>0.0015-0.136562954373256i</v>
      </c>
      <c r="N2016" s="57">
        <f t="shared" si="582"/>
        <v>63.828711552198172</v>
      </c>
      <c r="O2016" s="57">
        <f t="shared" si="583"/>
        <v>38.364394873679359</v>
      </c>
      <c r="P2016" s="371">
        <f t="shared" si="584"/>
        <v>38.364394873679359</v>
      </c>
      <c r="Q2016" s="371">
        <f t="shared" si="585"/>
        <v>-116.17128844780183</v>
      </c>
      <c r="R2016" s="12">
        <f t="shared" si="586"/>
        <v>63.828711552198172</v>
      </c>
      <c r="S2016" s="57">
        <f t="shared" si="587"/>
        <v>1.7711744324779808</v>
      </c>
      <c r="T2016" s="12">
        <f t="shared" si="570"/>
        <v>38.364394873679359</v>
      </c>
    </row>
    <row r="2017" spans="1:20" x14ac:dyDescent="0.25">
      <c r="A2017" s="57">
        <f t="shared" si="571"/>
        <v>11170.905915846062</v>
      </c>
      <c r="B2017" s="12">
        <f t="shared" si="588"/>
        <v>1777.9048953213971</v>
      </c>
      <c r="C2017" s="57" t="str">
        <f t="shared" si="572"/>
        <v>-36.4156620081133-73.9243577921645i</v>
      </c>
      <c r="D2017" s="57" t="str">
        <f t="shared" si="573"/>
        <v>3.89987833438511-17.925433508995i</v>
      </c>
      <c r="E2017" s="57" t="str">
        <f t="shared" si="574"/>
        <v>158.181656613937-0.771190636966024i</v>
      </c>
      <c r="F2017" s="57" t="str">
        <f t="shared" si="575"/>
        <v>3.83976918460309-37.3530805444802i</v>
      </c>
      <c r="G2017" s="57" t="str">
        <f t="shared" si="576"/>
        <v>0.99998159943131-0.00428954894009258i</v>
      </c>
      <c r="H2017" s="57" t="str">
        <f t="shared" si="577"/>
        <v>171.711538511439+129.202075457724i</v>
      </c>
      <c r="I2017" s="57" t="str">
        <f t="shared" si="578"/>
        <v>15.4746215266694-16.6944979868373i</v>
      </c>
      <c r="K2017" s="57" t="str">
        <f t="shared" si="579"/>
        <v>0.0446216202259731-0.0351388746358056i</v>
      </c>
      <c r="L2017" s="57" t="str">
        <f t="shared" si="580"/>
        <v>0.000125-0.28221391743406i</v>
      </c>
      <c r="M2017" s="57" t="str">
        <f t="shared" si="581"/>
        <v>0.0015-0.136045979650583i</v>
      </c>
      <c r="N2017" s="57">
        <f t="shared" si="582"/>
        <v>63.774816400766653</v>
      </c>
      <c r="O2017" s="57">
        <f t="shared" si="583"/>
        <v>38.319280460687949</v>
      </c>
      <c r="P2017" s="371">
        <f t="shared" si="584"/>
        <v>38.319280460687949</v>
      </c>
      <c r="Q2017" s="371">
        <f t="shared" si="585"/>
        <v>-116.22518359923335</v>
      </c>
      <c r="R2017" s="12">
        <f t="shared" si="586"/>
        <v>63.774816400766653</v>
      </c>
      <c r="S2017" s="57">
        <f t="shared" si="587"/>
        <v>1.7779048953213972</v>
      </c>
      <c r="T2017" s="12">
        <f t="shared" si="570"/>
        <v>38.319280460687949</v>
      </c>
    </row>
    <row r="2018" spans="1:20" x14ac:dyDescent="0.25">
      <c r="A2018" s="57">
        <f t="shared" si="571"/>
        <v>11213.355358326278</v>
      </c>
      <c r="B2018" s="12">
        <f t="shared" si="588"/>
        <v>1784.6609339236186</v>
      </c>
      <c r="C2018" s="57" t="str">
        <f t="shared" si="572"/>
        <v>-36.2958115301252-73.5069596920407i</v>
      </c>
      <c r="D2018" s="57" t="str">
        <f t="shared" si="573"/>
        <v>3.89987740799873-17.8577399541572i</v>
      </c>
      <c r="E2018" s="57" t="str">
        <f t="shared" si="574"/>
        <v>158.165184618889-0.75589253445601i</v>
      </c>
      <c r="F2018" s="57" t="str">
        <f t="shared" si="575"/>
        <v>3.839768646613-37.2118011167301i</v>
      </c>
      <c r="G2018" s="57" t="str">
        <f t="shared" si="576"/>
        <v>0.999981459323881-0.00430584862277237i</v>
      </c>
      <c r="H2018" s="57" t="str">
        <f t="shared" si="577"/>
        <v>171.764010077939+129.708743983897i</v>
      </c>
      <c r="I2018" s="57" t="str">
        <f t="shared" si="578"/>
        <v>15.4768835491397-16.6260816137489i</v>
      </c>
      <c r="K2018" s="57" t="str">
        <f t="shared" si="579"/>
        <v>0.0444915003249554-0.0351679245608942i</v>
      </c>
      <c r="L2018" s="57" t="str">
        <f t="shared" si="580"/>
        <v>0.000125-0.281145564289759i</v>
      </c>
      <c r="M2018" s="57" t="str">
        <f t="shared" si="581"/>
        <v>0.0015-0.135530961995002i</v>
      </c>
      <c r="N2018" s="57">
        <f t="shared" si="582"/>
        <v>63.721046509576865</v>
      </c>
      <c r="O2018" s="57">
        <f t="shared" si="583"/>
        <v>38.27411863995799</v>
      </c>
      <c r="P2018" s="371">
        <f t="shared" si="584"/>
        <v>38.27411863995799</v>
      </c>
      <c r="Q2018" s="371">
        <f t="shared" si="585"/>
        <v>-116.27895349042313</v>
      </c>
      <c r="R2018" s="12">
        <f t="shared" si="586"/>
        <v>63.721046509576865</v>
      </c>
      <c r="S2018" s="57">
        <f t="shared" si="587"/>
        <v>1.7846609339236186</v>
      </c>
      <c r="T2018" s="12">
        <f t="shared" si="570"/>
        <v>38.27411863995799</v>
      </c>
    </row>
    <row r="2019" spans="1:20" x14ac:dyDescent="0.25">
      <c r="A2019" s="57">
        <f t="shared" si="571"/>
        <v>11255.966108687919</v>
      </c>
      <c r="B2019" s="12">
        <f t="shared" si="588"/>
        <v>1791.4426454725283</v>
      </c>
      <c r="C2019" s="57" t="str">
        <f t="shared" si="572"/>
        <v>-36.1758333235856-73.0915199196981i</v>
      </c>
      <c r="D2019" s="57" t="str">
        <f t="shared" si="573"/>
        <v>3.89987647455885-17.7903032888248i</v>
      </c>
      <c r="E2019" s="57" t="str">
        <f t="shared" si="574"/>
        <v>158.148727542587-0.740450440936017i</v>
      </c>
      <c r="F2019" s="57" t="str">
        <f t="shared" si="575"/>
        <v>3.83976810452661-37.0710569931968i</v>
      </c>
      <c r="G2019" s="57" t="str">
        <f t="shared" si="576"/>
        <v>0.999981318149653-0.00432221023734281i</v>
      </c>
      <c r="H2019" s="57" t="str">
        <f t="shared" si="577"/>
        <v>171.816902561073+130.217521124356i</v>
      </c>
      <c r="I2019" s="57" t="str">
        <f t="shared" si="578"/>
        <v>15.479163415271-16.5579040590307i</v>
      </c>
      <c r="K2019" s="57" t="str">
        <f t="shared" si="579"/>
        <v>0.0443611670264555-0.0351965158650023i</v>
      </c>
      <c r="L2019" s="57" t="str">
        <f t="shared" si="580"/>
        <v>0.000125-0.280081255518787i</v>
      </c>
      <c r="M2019" s="57" t="str">
        <f t="shared" si="581"/>
        <v>0.0015-0.135017893997811i</v>
      </c>
      <c r="N2019" s="57">
        <f t="shared" si="582"/>
        <v>63.667403853244096</v>
      </c>
      <c r="O2019" s="57">
        <f t="shared" si="583"/>
        <v>38.228909440842443</v>
      </c>
      <c r="P2019" s="371">
        <f t="shared" si="584"/>
        <v>38.228909440842443</v>
      </c>
      <c r="Q2019" s="371">
        <f t="shared" si="585"/>
        <v>-116.3325961467559</v>
      </c>
      <c r="R2019" s="12">
        <f t="shared" si="586"/>
        <v>63.667403853244096</v>
      </c>
      <c r="S2019" s="57">
        <f t="shared" si="587"/>
        <v>1.7914426454725283</v>
      </c>
      <c r="T2019" s="12">
        <f t="shared" si="570"/>
        <v>38.228909440842443</v>
      </c>
    </row>
    <row r="2020" spans="1:20" x14ac:dyDescent="0.25">
      <c r="A2020" s="57">
        <f t="shared" si="571"/>
        <v>11298.738779900932</v>
      </c>
      <c r="B2020" s="12">
        <f t="shared" si="588"/>
        <v>1798.2501275253239</v>
      </c>
      <c r="C2020" s="57" t="str">
        <f t="shared" si="572"/>
        <v>-36.0557306449463-72.6780339236805i</v>
      </c>
      <c r="D2020" s="57" t="str">
        <f t="shared" si="573"/>
        <v>3.89987553401183-17.7231225428978i</v>
      </c>
      <c r="E2020" s="57" t="str">
        <f t="shared" si="574"/>
        <v>158.132286248877-0.724863956478455i</v>
      </c>
      <c r="F2020" s="57" t="str">
        <f t="shared" si="575"/>
        <v>3.83976755831265-36.9308461492283i</v>
      </c>
      <c r="G2020" s="57" t="str">
        <f t="shared" si="576"/>
        <v>0.999981175900502-0.00433863401906609i</v>
      </c>
      <c r="H2020" s="57" t="str">
        <f t="shared" si="577"/>
        <v>171.870219503888+130.728417059276i</v>
      </c>
      <c r="I2020" s="57" t="str">
        <f t="shared" si="578"/>
        <v>15.4814612706492-16.4899643381692i</v>
      </c>
      <c r="K2020" s="57" t="str">
        <f t="shared" si="579"/>
        <v>0.044230623563998-0.0352246466056315i</v>
      </c>
      <c r="L2020" s="57" t="str">
        <f t="shared" si="580"/>
        <v>0.000125-0.279020975810707i</v>
      </c>
      <c r="M2020" s="57" t="str">
        <f t="shared" si="581"/>
        <v>0.0015-0.134506768278353i</v>
      </c>
      <c r="N2020" s="57">
        <f t="shared" si="582"/>
        <v>63.613890410124171</v>
      </c>
      <c r="O2020" s="57">
        <f t="shared" si="583"/>
        <v>38.183652894948381</v>
      </c>
      <c r="P2020" s="371">
        <f t="shared" si="584"/>
        <v>38.183652894948381</v>
      </c>
      <c r="Q2020" s="371">
        <f t="shared" si="585"/>
        <v>-116.38610958987583</v>
      </c>
      <c r="R2020" s="12">
        <f t="shared" si="586"/>
        <v>63.613890410124171</v>
      </c>
      <c r="S2020" s="57">
        <f t="shared" si="587"/>
        <v>1.798250127525324</v>
      </c>
      <c r="T2020" s="12">
        <f t="shared" si="570"/>
        <v>38.183652894948381</v>
      </c>
    </row>
    <row r="2021" spans="1:20" x14ac:dyDescent="0.25">
      <c r="A2021" s="57">
        <f t="shared" si="571"/>
        <v>11341.673987264556</v>
      </c>
      <c r="B2021" s="12">
        <f t="shared" si="588"/>
        <v>1805.0834780099201</v>
      </c>
      <c r="C2021" s="57" t="str">
        <f t="shared" si="572"/>
        <v>-35.935506764647-72.2664971446118i</v>
      </c>
      <c r="D2021" s="57" t="str">
        <f t="shared" si="573"/>
        <v>3.89987458630347-17.6561967499576i</v>
      </c>
      <c r="E2021" s="57" t="str">
        <f t="shared" si="574"/>
        <v>158.115861606099-0.709132686416872i</v>
      </c>
      <c r="F2021" s="57" t="str">
        <f t="shared" si="575"/>
        <v>3.83976700793971-36.7911665678438i</v>
      </c>
      <c r="G2021" s="57" t="str">
        <f t="shared" si="576"/>
        <v>0.999981032568244-0.00435512020409749i</v>
      </c>
      <c r="H2021" s="57" t="str">
        <f t="shared" si="577"/>
        <v>171.923964481843+131.241442033694i</v>
      </c>
      <c r="I2021" s="57" t="str">
        <f t="shared" si="578"/>
        <v>15.4837772621229-16.4222614700353i</v>
      </c>
      <c r="K2021" s="57" t="str">
        <f t="shared" si="579"/>
        <v>0.0440998731936568-0.0352523148678542i</v>
      </c>
      <c r="L2021" s="57" t="str">
        <f t="shared" si="580"/>
        <v>0.000125-0.277964709913037i</v>
      </c>
      <c r="M2021" s="57" t="str">
        <f t="shared" si="581"/>
        <v>0.0015-0.133997577483914i</v>
      </c>
      <c r="N2021" s="57">
        <f t="shared" si="582"/>
        <v>63.560508162191852</v>
      </c>
      <c r="O2021" s="57">
        <f t="shared" si="583"/>
        <v>38.138349036146487</v>
      </c>
      <c r="P2021" s="371">
        <f t="shared" si="584"/>
        <v>38.138349036146487</v>
      </c>
      <c r="Q2021" s="371">
        <f t="shared" si="585"/>
        <v>-116.43949183780815</v>
      </c>
      <c r="R2021" s="12">
        <f t="shared" si="586"/>
        <v>63.560508162191852</v>
      </c>
      <c r="S2021" s="57">
        <f t="shared" si="587"/>
        <v>1.8050834780099201</v>
      </c>
      <c r="T2021" s="12">
        <f t="shared" si="570"/>
        <v>38.138349036146487</v>
      </c>
    </row>
    <row r="2022" spans="1:20" x14ac:dyDescent="0.25">
      <c r="A2022" s="57">
        <f t="shared" si="571"/>
        <v>11384.772348416162</v>
      </c>
      <c r="B2022" s="12">
        <f t="shared" si="588"/>
        <v>1811.9427952263579</v>
      </c>
      <c r="C2022" s="57" t="str">
        <f t="shared" si="572"/>
        <v>-35.8151649667751-71.856905014918i</v>
      </c>
      <c r="D2022" s="57" t="str">
        <f t="shared" si="573"/>
        <v>3.89987363137935-17.5895249472535i</v>
      </c>
      <c r="E2022" s="57" t="str">
        <f t="shared" si="574"/>
        <v>158.099454487044-0.693256241394219i</v>
      </c>
      <c r="F2022" s="57" t="str">
        <f t="shared" si="575"/>
        <v>3.83976645337617-36.6520162397058i</v>
      </c>
      <c r="G2022" s="57" t="str">
        <f t="shared" si="576"/>
        <v>0.999980888144634-0.00437166902948877i</v>
      </c>
      <c r="H2022" s="57" t="str">
        <f t="shared" si="577"/>
        <v>171.978141103145+131.756606358087i</v>
      </c>
      <c r="I2022" s="57" t="str">
        <f t="shared" si="578"/>
        <v>15.4861115378169-16.3547944768699i</v>
      </c>
      <c r="K2022" s="57" t="str">
        <f t="shared" si="579"/>
        <v>0.0439689191937585-0.0352795187646231i</v>
      </c>
      <c r="L2022" s="57" t="str">
        <f t="shared" si="580"/>
        <v>0.000125-0.276912442631039i</v>
      </c>
      <c r="M2022" s="57" t="str">
        <f t="shared" si="581"/>
        <v>0.0015-0.133490314289614i</v>
      </c>
      <c r="N2022" s="57">
        <f t="shared" si="582"/>
        <v>63.507259094916193</v>
      </c>
      <c r="O2022" s="57">
        <f t="shared" si="583"/>
        <v>38.092997900581025</v>
      </c>
      <c r="P2022" s="371">
        <f t="shared" si="584"/>
        <v>38.092997900581025</v>
      </c>
      <c r="Q2022" s="371">
        <f t="shared" si="585"/>
        <v>-116.49274090508381</v>
      </c>
      <c r="R2022" s="12">
        <f t="shared" si="586"/>
        <v>63.507259094916193</v>
      </c>
      <c r="S2022" s="57">
        <f t="shared" si="587"/>
        <v>1.811942795226358</v>
      </c>
      <c r="T2022" s="12">
        <f t="shared" si="570"/>
        <v>38.092997900581025</v>
      </c>
    </row>
    <row r="2023" spans="1:20" x14ac:dyDescent="0.25">
      <c r="A2023" s="57">
        <f t="shared" si="571"/>
        <v>11428.034483340143</v>
      </c>
      <c r="B2023" s="12">
        <f t="shared" si="588"/>
        <v>1818.828177848218</v>
      </c>
      <c r="C2023" s="57" t="str">
        <f t="shared" si="572"/>
        <v>-35.6947085487128-71.449252958556i</v>
      </c>
      <c r="D2023" s="57" t="str">
        <f t="shared" si="573"/>
        <v>3.89987266918452-17.5231061756884i</v>
      </c>
      <c r="E2023" s="57" t="str">
        <f t="shared" si="574"/>
        <v>158.083065768901-0.677234237395379i</v>
      </c>
      <c r="F2023" s="57" t="str">
        <f t="shared" si="575"/>
        <v>3.83976589459013-36.5133931630897i</v>
      </c>
      <c r="G2023" s="57" t="str">
        <f t="shared" si="576"/>
        <v>0.99998074262136-0.00438828073319155i</v>
      </c>
      <c r="H2023" s="57" t="str">
        <f t="shared" si="577"/>
        <v>172.032753009087+132.27392040894i</v>
      </c>
      <c r="I2023" s="57" t="str">
        <f t="shared" si="578"/>
        <v>15.4884642471417-16.2875623842691i</v>
      </c>
      <c r="K2023" s="57" t="str">
        <f t="shared" si="579"/>
        <v>0.0438377648645852-0.0353062564370773i</v>
      </c>
      <c r="L2023" s="57" t="str">
        <f t="shared" si="580"/>
        <v>0.000125-0.275864158827495i</v>
      </c>
      <c r="M2023" s="57" t="str">
        <f t="shared" si="581"/>
        <v>0.0015-0.1329849713983i</v>
      </c>
      <c r="N2023" s="57">
        <f t="shared" si="582"/>
        <v>63.454145197141926</v>
      </c>
      <c r="O2023" s="57">
        <f t="shared" si="583"/>
        <v>38.047599526679392</v>
      </c>
      <c r="P2023" s="371">
        <f t="shared" si="584"/>
        <v>38.047599526679392</v>
      </c>
      <c r="Q2023" s="371">
        <f t="shared" si="585"/>
        <v>-116.54585480285807</v>
      </c>
      <c r="R2023" s="12">
        <f t="shared" si="586"/>
        <v>63.454145197141926</v>
      </c>
      <c r="S2023" s="57">
        <f t="shared" si="587"/>
        <v>1.818828177848218</v>
      </c>
      <c r="T2023" s="12">
        <f t="shared" si="570"/>
        <v>38.047599526679392</v>
      </c>
    </row>
    <row r="2024" spans="1:20" x14ac:dyDescent="0.25">
      <c r="A2024" s="57">
        <f t="shared" si="571"/>
        <v>11471.461014376837</v>
      </c>
      <c r="B2024" s="12">
        <f t="shared" si="588"/>
        <v>1825.7397249240414</v>
      </c>
      <c r="C2024" s="57" t="str">
        <f t="shared" si="572"/>
        <v>-35.5741408207914-71.0435363907408i</v>
      </c>
      <c r="D2024" s="57" t="str">
        <f t="shared" si="573"/>
        <v>3.89987169966356-17.4569394798047i</v>
      </c>
      <c r="E2024" s="57" t="str">
        <f t="shared" si="574"/>
        <v>158.066696333212-0.661066295796336i</v>
      </c>
      <c r="F2024" s="57" t="str">
        <f t="shared" si="575"/>
        <v>3.83976533154941-36.3752953438551i</v>
      </c>
      <c r="G2024" s="57" t="str">
        <f t="shared" si="576"/>
        <v>0.999980595990051-0.00440495555406075i</v>
      </c>
      <c r="H2024" s="57" t="str">
        <f t="shared" si="577"/>
        <v>172.087803874398+132.793394629345i</v>
      </c>
      <c r="I2024" s="57" t="str">
        <f t="shared" si="578"/>
        <v>15.4908355408084-16.2205642211701i</v>
      </c>
      <c r="K2024" s="57" t="str">
        <f t="shared" si="579"/>
        <v>0.0437064135280671-0.0353325260548452i</v>
      </c>
      <c r="L2024" s="57" t="str">
        <f t="shared" si="580"/>
        <v>0.000125-0.27481984342249i</v>
      </c>
      <c r="M2024" s="57" t="str">
        <f t="shared" si="581"/>
        <v>0.0015-0.132481541540446i</v>
      </c>
      <c r="N2024" s="57">
        <f t="shared" si="582"/>
        <v>63.401168460961031</v>
      </c>
      <c r="O2024" s="57">
        <f t="shared" si="583"/>
        <v>38.002153955161319</v>
      </c>
      <c r="P2024" s="371">
        <f t="shared" si="584"/>
        <v>38.002153955161319</v>
      </c>
      <c r="Q2024" s="371">
        <f t="shared" si="585"/>
        <v>-116.59883153903897</v>
      </c>
      <c r="R2024" s="12">
        <f t="shared" si="586"/>
        <v>63.401168460961031</v>
      </c>
      <c r="S2024" s="57">
        <f t="shared" si="587"/>
        <v>1.8257397249240415</v>
      </c>
      <c r="T2024" s="12">
        <f t="shared" si="570"/>
        <v>38.002153955161319</v>
      </c>
    </row>
    <row r="2025" spans="1:20" x14ac:dyDescent="0.25">
      <c r="A2025" s="57">
        <f t="shared" si="571"/>
        <v>11515.052566231469</v>
      </c>
      <c r="B2025" s="12">
        <f t="shared" si="588"/>
        <v>1832.6775358787529</v>
      </c>
      <c r="C2025" s="57" t="str">
        <f t="shared" si="572"/>
        <v>-35.453465105933-70.6397507176879i</v>
      </c>
      <c r="D2025" s="57" t="str">
        <f t="shared" si="573"/>
        <v>3.8998707227607-17.3910239077713i</v>
      </c>
      <c r="E2025" s="57" t="str">
        <f t="shared" si="574"/>
        <v>158.050347065815-0.644752043394864i</v>
      </c>
      <c r="F2025" s="57" t="str">
        <f t="shared" si="575"/>
        <v>3.83976476422156-36.2377207954181i</v>
      </c>
      <c r="G2025" s="57" t="str">
        <f t="shared" si="576"/>
        <v>0.99998044824227-0.00442169373185796i</v>
      </c>
      <c r="H2025" s="57" t="str">
        <f t="shared" si="577"/>
        <v>172.143297407585+133.315039529586i</v>
      </c>
      <c r="I2025" s="57" t="str">
        <f t="shared" si="578"/>
        <v>15.4932255708396-16.1537990198372i</v>
      </c>
      <c r="K2025" s="57" t="str">
        <f t="shared" si="579"/>
        <v>0.0435748685274752-0.0353583258163432i</v>
      </c>
      <c r="L2025" s="57" t="str">
        <f t="shared" si="580"/>
        <v>0.000125-0.273779481393195i</v>
      </c>
      <c r="M2025" s="57" t="str">
        <f t="shared" si="581"/>
        <v>0.0015-0.131980017474045i</v>
      </c>
      <c r="N2025" s="57">
        <f t="shared" si="582"/>
        <v>63.348330881592901</v>
      </c>
      <c r="O2025" s="57">
        <f t="shared" si="583"/>
        <v>37.956661229048379</v>
      </c>
      <c r="P2025" s="371">
        <f t="shared" si="584"/>
        <v>37.956661229048379</v>
      </c>
      <c r="Q2025" s="371">
        <f t="shared" si="585"/>
        <v>-116.6516691184071</v>
      </c>
      <c r="R2025" s="12">
        <f t="shared" si="586"/>
        <v>63.348330881592901</v>
      </c>
      <c r="S2025" s="57">
        <f t="shared" si="587"/>
        <v>1.8326775358787528</v>
      </c>
      <c r="T2025" s="12">
        <f t="shared" si="570"/>
        <v>37.956661229048379</v>
      </c>
    </row>
    <row r="2026" spans="1:20" x14ac:dyDescent="0.25">
      <c r="A2026" s="57">
        <f t="shared" si="571"/>
        <v>11558.809765983149</v>
      </c>
      <c r="B2026" s="12">
        <f t="shared" si="588"/>
        <v>1839.6417105150922</v>
      </c>
      <c r="C2026" s="57" t="str">
        <f t="shared" si="572"/>
        <v>-35.3326847393009-70.2378913363539i</v>
      </c>
      <c r="D2026" s="57" t="str">
        <f t="shared" si="573"/>
        <v>3.89986973841983-17.32535851137i</v>
      </c>
      <c r="E2026" s="57" t="str">
        <f t="shared" si="574"/>
        <v>158.034018856799-0.628291112459343i</v>
      </c>
      <c r="F2026" s="57" t="str">
        <f t="shared" si="575"/>
        <v>3.83976419257407-36.1006675387229i</v>
      </c>
      <c r="G2026" s="57" t="str">
        <f t="shared" si="576"/>
        <v>0.999980299369517-0.00443849550725496i</v>
      </c>
      <c r="H2026" s="57" t="str">
        <f t="shared" si="577"/>
        <v>172.199237351289+133.838865687739i</v>
      </c>
      <c r="I2026" s="57" t="str">
        <f t="shared" si="578"/>
        <v>15.4956344905832-16.0872658158473i</v>
      </c>
      <c r="K2026" s="57" t="str">
        <f t="shared" si="579"/>
        <v>0.0434431332271058-0.0353836539490705i</v>
      </c>
      <c r="L2026" s="57" t="str">
        <f t="shared" si="580"/>
        <v>0.000125-0.272743057773656i</v>
      </c>
      <c r="M2026" s="57" t="str">
        <f t="shared" si="581"/>
        <v>0.0015-0.131480391984504i</v>
      </c>
      <c r="N2026" s="57">
        <f t="shared" si="582"/>
        <v>63.29563445725384</v>
      </c>
      <c r="O2026" s="57">
        <f t="shared" si="583"/>
        <v>37.911121393673241</v>
      </c>
      <c r="P2026" s="371">
        <f t="shared" si="584"/>
        <v>37.911121393673241</v>
      </c>
      <c r="Q2026" s="371">
        <f t="shared" si="585"/>
        <v>-116.70436554274616</v>
      </c>
      <c r="R2026" s="12">
        <f t="shared" si="586"/>
        <v>63.29563445725384</v>
      </c>
      <c r="S2026" s="57">
        <f t="shared" si="587"/>
        <v>1.8396417105150922</v>
      </c>
      <c r="T2026" s="12">
        <f t="shared" si="570"/>
        <v>37.911121393673241</v>
      </c>
    </row>
    <row r="2027" spans="1:20" x14ac:dyDescent="0.25">
      <c r="A2027" s="57">
        <f t="shared" si="571"/>
        <v>11602.733243093886</v>
      </c>
      <c r="B2027" s="12">
        <f t="shared" si="588"/>
        <v>1846.6323490150496</v>
      </c>
      <c r="C2027" s="57" t="str">
        <f t="shared" si="572"/>
        <v>-35.2118030679332-69.8379536341796i</v>
      </c>
      <c r="D2027" s="57" t="str">
        <f t="shared" si="573"/>
        <v>3.8998687465842-17.2599423459806i</v>
      </c>
      <c r="E2027" s="57" t="str">
        <f t="shared" si="574"/>
        <v>158.017712600449-0.611683140759412i</v>
      </c>
      <c r="F2027" s="57" t="str">
        <f t="shared" si="575"/>
        <v>3.83976361657392-35.964133602211i</v>
      </c>
      <c r="G2027" s="57" t="str">
        <f t="shared" si="576"/>
        <v>0.999980149363226-0.00445536112183706i</v>
      </c>
      <c r="H2027" s="57" t="str">
        <f t="shared" si="577"/>
        <v>172.255627482643+134.364883750282i</v>
      </c>
      <c r="I2027" s="57" t="str">
        <f t="shared" si="578"/>
        <v>15.4980624547241-16.0209636480753i</v>
      </c>
      <c r="K2027" s="57" t="str">
        <f t="shared" si="579"/>
        <v>0.0433112110119612-0.0354085087099003i</v>
      </c>
      <c r="L2027" s="57" t="str">
        <f t="shared" si="580"/>
        <v>0.000125-0.271710557654568i</v>
      </c>
      <c r="M2027" s="57" t="str">
        <f t="shared" si="581"/>
        <v>0.0015-0.130982657884542i</v>
      </c>
      <c r="N2027" s="57">
        <f t="shared" si="582"/>
        <v>63.243081189033646</v>
      </c>
      <c r="O2027" s="57">
        <f t="shared" si="583"/>
        <v>37.865534496687793</v>
      </c>
      <c r="P2027" s="371">
        <f t="shared" si="584"/>
        <v>37.865534496687793</v>
      </c>
      <c r="Q2027" s="371">
        <f t="shared" si="585"/>
        <v>-116.75691881096635</v>
      </c>
      <c r="R2027" s="12">
        <f t="shared" si="586"/>
        <v>63.243081189033646</v>
      </c>
      <c r="S2027" s="57">
        <f t="shared" si="587"/>
        <v>1.8466323490150496</v>
      </c>
      <c r="T2027" s="12">
        <f t="shared" si="570"/>
        <v>37.865534496687793</v>
      </c>
    </row>
    <row r="2028" spans="1:20" x14ac:dyDescent="0.25">
      <c r="A2028" s="57">
        <f t="shared" si="571"/>
        <v>11646.823629417642</v>
      </c>
      <c r="B2028" s="12">
        <f t="shared" si="588"/>
        <v>1853.6495519413068</v>
      </c>
      <c r="C2028" s="57" t="str">
        <f t="shared" si="572"/>
        <v>-35.0908234503853-69.4399329888526i</v>
      </c>
      <c r="D2028" s="57" t="str">
        <f t="shared" si="573"/>
        <v>3.89986774719685-17.194774470569i</v>
      </c>
      <c r="E2028" s="57" t="str">
        <f t="shared" si="574"/>
        <v>158.001429195202-0.594927771606797i</v>
      </c>
      <c r="F2028" s="57" t="str">
        <f t="shared" si="575"/>
        <v>3.83976303618805-35.8281170217963i</v>
      </c>
      <c r="G2028" s="57" t="str">
        <f t="shared" si="576"/>
        <v>0.999979998214767-0.00447229081810667i</v>
      </c>
      <c r="H2028" s="57" t="str">
        <f t="shared" si="577"/>
        <v>172.312471613634+134.893104432706i</v>
      </c>
      <c r="I2028" s="57" t="str">
        <f t="shared" si="578"/>
        <v>15.5005096192982-15.9548915586812i</v>
      </c>
      <c r="K2028" s="57" t="str">
        <f t="shared" si="579"/>
        <v>0.0431791052874269-0.0354328883853653i</v>
      </c>
      <c r="L2028" s="57" t="str">
        <f t="shared" si="580"/>
        <v>0.000125-0.270681966183072i</v>
      </c>
      <c r="M2028" s="57" t="str">
        <f t="shared" si="581"/>
        <v>0.0015-0.130486808014089i</v>
      </c>
      <c r="N2028" s="57">
        <f t="shared" si="582"/>
        <v>63.190673080768747</v>
      </c>
      <c r="O2028" s="57">
        <f t="shared" si="583"/>
        <v>37.819900588072976</v>
      </c>
      <c r="P2028" s="371">
        <f t="shared" si="584"/>
        <v>37.819900588072976</v>
      </c>
      <c r="Q2028" s="371">
        <f t="shared" si="585"/>
        <v>-116.80932691923125</v>
      </c>
      <c r="R2028" s="12">
        <f t="shared" si="586"/>
        <v>63.190673080768747</v>
      </c>
      <c r="S2028" s="57">
        <f t="shared" si="587"/>
        <v>1.8536495519413068</v>
      </c>
      <c r="T2028" s="12">
        <f t="shared" ref="T2028:T2091" si="589">P2028</f>
        <v>37.819900588072976</v>
      </c>
    </row>
    <row r="2029" spans="1:20" x14ac:dyDescent="0.25">
      <c r="A2029" s="57">
        <f t="shared" ref="A2029:A2092" si="590">2*PI()*B2029</f>
        <v>11691.08155920943</v>
      </c>
      <c r="B2029" s="12">
        <f t="shared" si="588"/>
        <v>1860.6934202386838</v>
      </c>
      <c r="C2029" s="57" t="str">
        <f t="shared" ref="C2029:C2092" si="591">IMPRODUCT(D2029,E2029,$C$40,,K2029,$C$41)</f>
        <v>-34.9697492563616-69.0438247680538i</v>
      </c>
      <c r="D2029" s="57" t="str">
        <f t="shared" ref="D2029:D2092" si="592">IMDIV(IMPRODUCT($C$37,$C$38,COMPLEX(1,A2029/$C$38)),IMSUM(-1*A2029*A2029/$C$39,COMPLEX(0,1*A2029)))</f>
        <v>3.89986674020023-17.1298539476721i</v>
      </c>
      <c r="E2029" s="57" t="str">
        <f t="shared" ref="E2029:E2092" si="593">IMDIV(IMPRODUCT(IMSUM(F2029,G2029),$C$29,H2029),IMSUM(1,I2029))</f>
        <v>157.985169543582-0.578024653891367i</v>
      </c>
      <c r="F2029" s="57" t="str">
        <f t="shared" ref="F2029:F2092" si="594">IMDIV(IMPRODUCT($C$14,$C$15,COMPLEX(1,A2029/$C$15)),IMSUM(-1*A2029*A2029/$C$16,COMPLEX(0,A2029)))</f>
        <v>3.83976245138303-35.6926158408336i</v>
      </c>
      <c r="G2029" s="57" t="str">
        <f t="shared" ref="G2029:G2092" si="595">IMDIV(1,COMPLEX(1,A2029*$C$9*$C$10))</f>
        <v>0.999979845915443-0.00448928483948664i</v>
      </c>
      <c r="H2029" s="57" t="str">
        <f t="shared" ref="H2029:H2092" si="596">IMDIV($C$3,IMSUM(K2029,COMPLEX(0,$C$28*A2029)))</f>
        <v>172.369773591462+135.423538520133i</v>
      </c>
      <c r="I2029" s="57" t="str">
        <f t="shared" ref="I2029:I2092" si="597">IMPRODUCT(F2029,$C$29,H2029,$C$31)</f>
        <v>15.5029761417044-15.8890485930943i</v>
      </c>
      <c r="K2029" s="57" t="str">
        <f t="shared" ref="K2029:K2092" si="598">IF($C$26&lt;=0,IMDIV(1,IMSUM(IMDIV(1,L2029),1/$C$18)),IMDIV(1,IMSUM(IMDIV(1,L2029),1/$C$18,IMDIV(1,M2029))))</f>
        <v>0.0430468194789428-0.0354567912919424i</v>
      </c>
      <c r="L2029" s="57" t="str">
        <f t="shared" ref="L2029:L2092" si="599">IMSUM($C$21/$C$22,IMDIV(1,COMPLEX(0,$C$20*$C$22*A2029)))</f>
        <v>0.000125-0.269657268562535i</v>
      </c>
      <c r="M2029" s="57" t="str">
        <f t="shared" ref="M2029:M2092" si="600">IMSUM($C$25/$C$26,IMDIV(1,COMPLEX(0,$C$24*$C$26*A2029)))</f>
        <v>0.0015-0.129992835240176i</v>
      </c>
      <c r="N2029" s="57">
        <f t="shared" ref="N2029:N2092" si="601">ABS(R2029)</f>
        <v>63.138412138912301</v>
      </c>
      <c r="O2029" s="57">
        <f t="shared" ref="O2029:O2092" si="602">ABS(P2029)</f>
        <v>37.774219720145986</v>
      </c>
      <c r="P2029" s="371">
        <f t="shared" ref="P2029:P2092" si="603">20*LOG10(IMABS(C2029))</f>
        <v>37.774219720145986</v>
      </c>
      <c r="Q2029" s="371">
        <f t="shared" ref="Q2029:Q2092" si="604">IMARGUMENT(C2029)*180/PI()</f>
        <v>-116.8615878610877</v>
      </c>
      <c r="R2029" s="12">
        <f t="shared" ref="R2029:R2092" si="605">IF(Q2029&lt;0,Q2029+180,Q2029-180)</f>
        <v>63.138412138912301</v>
      </c>
      <c r="S2029" s="57">
        <f t="shared" ref="S2029:S2092" si="606">B2029/1000</f>
        <v>1.8606934202386838</v>
      </c>
      <c r="T2029" s="12">
        <f t="shared" si="589"/>
        <v>37.774219720145986</v>
      </c>
    </row>
    <row r="2030" spans="1:20" x14ac:dyDescent="0.25">
      <c r="A2030" s="57">
        <f t="shared" si="590"/>
        <v>11735.507669134426</v>
      </c>
      <c r="B2030" s="12">
        <f t="shared" ref="B2030:B2093" si="607">B2029*(1+B$42)</f>
        <v>1867.7640552355908</v>
      </c>
      <c r="C2030" s="57" t="str">
        <f t="shared" si="591"/>
        <v>-34.8485838663499-68.6496243292283i</v>
      </c>
      <c r="D2030" s="57" t="str">
        <f t="shared" si="592"/>
        <v>3.89986572553641-17.0651798433855i</v>
      </c>
      <c r="E2030" s="57" t="str">
        <f t="shared" si="593"/>
        <v>157.968934552158-0.560973442115539i</v>
      </c>
      <c r="F2030" s="57" t="str">
        <f t="shared" si="594"/>
        <v>3.83976186212524-35.5576281100926i</v>
      </c>
      <c r="G2030" s="57" t="str">
        <f t="shared" si="595"/>
        <v>0.999979692456492-0.00450634343032391i</v>
      </c>
      <c r="H2030" s="57" t="str">
        <f t="shared" si="596"/>
        <v>172.427537298925+135.95619686795i</v>
      </c>
      <c r="I2030" s="57" t="str">
        <f t="shared" si="597"/>
        <v>15.5054621807191-15.8234338000012i</v>
      </c>
      <c r="K2030" s="57" t="str">
        <f t="shared" si="598"/>
        <v>0.042914357031669-0.035480215776329i</v>
      </c>
      <c r="L2030" s="57" t="str">
        <f t="shared" si="599"/>
        <v>0.000125-0.268636450052336i</v>
      </c>
      <c r="M2030" s="57" t="str">
        <f t="shared" si="600"/>
        <v>0.0015-0.12950073245684i</v>
      </c>
      <c r="N2030" s="57">
        <f t="shared" si="601"/>
        <v>63.086300372406697</v>
      </c>
      <c r="O2030" s="57">
        <f t="shared" si="602"/>
        <v>37.728491947569388</v>
      </c>
      <c r="P2030" s="371">
        <f t="shared" si="603"/>
        <v>37.728491947569388</v>
      </c>
      <c r="Q2030" s="371">
        <f t="shared" si="604"/>
        <v>-116.9136996275933</v>
      </c>
      <c r="R2030" s="12">
        <f t="shared" si="605"/>
        <v>63.086300372406697</v>
      </c>
      <c r="S2030" s="57">
        <f t="shared" si="606"/>
        <v>1.8677640552355907</v>
      </c>
      <c r="T2030" s="12">
        <f t="shared" si="589"/>
        <v>37.728491947569388</v>
      </c>
    </row>
    <row r="2031" spans="1:20" x14ac:dyDescent="0.25">
      <c r="A2031" s="57">
        <f t="shared" si="590"/>
        <v>11780.102598277137</v>
      </c>
      <c r="B2031" s="12">
        <f t="shared" si="607"/>
        <v>1874.8615586454862</v>
      </c>
      <c r="C2031" s="57" t="str">
        <f t="shared" si="591"/>
        <v>-34.7273306712523-68.2573270193552i</v>
      </c>
      <c r="D2031" s="57" t="str">
        <f t="shared" si="592"/>
        <v>3.89986470314703-17.0007512273496i</v>
      </c>
      <c r="E2031" s="57" t="str">
        <f t="shared" si="593"/>
        <v>157.952725131489-0.543773796432617i</v>
      </c>
      <c r="F2031" s="57" t="str">
        <f t="shared" si="594"/>
        <v>3.83976126838075-35.4231518877292i</v>
      </c>
      <c r="G2031" s="57" t="str">
        <f t="shared" si="595"/>
        <v>0.999979537829084-0.00452346683589288i</v>
      </c>
      <c r="H2031" s="57" t="str">
        <f t="shared" si="596"/>
        <v>172.485766654778+136.491090402434i</v>
      </c>
      <c r="I2031" s="57" t="str">
        <f t="shared" si="597"/>
        <v>15.5079678965082-15.7580462313298i</v>
      </c>
      <c r="K2031" s="57" t="str">
        <f t="shared" si="598"/>
        <v>0.042781721410151-0.0355031602157188i</v>
      </c>
      <c r="L2031" s="57" t="str">
        <f t="shared" si="599"/>
        <v>0.000125-0.267619495967659i</v>
      </c>
      <c r="M2031" s="57" t="str">
        <f t="shared" si="600"/>
        <v>0.0015-0.129010492585017i</v>
      </c>
      <c r="N2031" s="57">
        <f t="shared" si="601"/>
        <v>63.034339792553268</v>
      </c>
      <c r="O2031" s="57">
        <f t="shared" si="602"/>
        <v>37.68271732735937</v>
      </c>
      <c r="P2031" s="371">
        <f t="shared" si="603"/>
        <v>37.68271732735937</v>
      </c>
      <c r="Q2031" s="371">
        <f t="shared" si="604"/>
        <v>-116.96566020744673</v>
      </c>
      <c r="R2031" s="12">
        <f t="shared" si="605"/>
        <v>63.034339792553268</v>
      </c>
      <c r="S2031" s="57">
        <f t="shared" si="606"/>
        <v>1.8748615586454862</v>
      </c>
      <c r="T2031" s="12">
        <f t="shared" si="589"/>
        <v>37.68271732735937</v>
      </c>
    </row>
    <row r="2032" spans="1:20" x14ac:dyDescent="0.25">
      <c r="A2032" s="57">
        <f t="shared" si="590"/>
        <v>11824.86698815059</v>
      </c>
      <c r="B2032" s="12">
        <f t="shared" si="607"/>
        <v>1881.9860325683392</v>
      </c>
      <c r="C2032" s="57" t="str">
        <f t="shared" si="591"/>
        <v>-34.6059930720086-67.8669281747164i</v>
      </c>
      <c r="D2032" s="57" t="str">
        <f t="shared" si="592"/>
        <v>3.89986367297326-16.9365671727358i</v>
      </c>
      <c r="E2032" s="57" t="str">
        <f t="shared" si="593"/>
        <v>157.936542196069-0.52642538267638i</v>
      </c>
      <c r="F2032" s="57" t="str">
        <f t="shared" si="594"/>
        <v>3.83976067011541-35.2891852392571i</v>
      </c>
      <c r="G2032" s="57" t="str">
        <f t="shared" si="595"/>
        <v>0.999979382024324-0.00454065530239897i</v>
      </c>
      <c r="H2032" s="57" t="str">
        <f t="shared" si="596"/>
        <v>172.544465614123+137.028230121404i</v>
      </c>
      <c r="I2032" s="57" t="str">
        <f t="shared" si="597"/>
        <v>15.5104934506418-15.6928849422366i</v>
      </c>
      <c r="K2032" s="57" t="str">
        <f t="shared" si="598"/>
        <v>0.0426489160979749-0.0355256230180704i</v>
      </c>
      <c r="L2032" s="57" t="str">
        <f t="shared" si="599"/>
        <v>0.000125-0.266606391679277i</v>
      </c>
      <c r="M2032" s="57" t="str">
        <f t="shared" si="600"/>
        <v>0.0015-0.128522108572442i</v>
      </c>
      <c r="N2032" s="57">
        <f t="shared" si="601"/>
        <v>62.982532412882804</v>
      </c>
      <c r="O2032" s="57">
        <f t="shared" si="602"/>
        <v>37.636895918892861</v>
      </c>
      <c r="P2032" s="371">
        <f t="shared" si="603"/>
        <v>37.636895918892861</v>
      </c>
      <c r="Q2032" s="371">
        <f t="shared" si="604"/>
        <v>-117.0174675871172</v>
      </c>
      <c r="R2032" s="12">
        <f t="shared" si="605"/>
        <v>62.982532412882804</v>
      </c>
      <c r="S2032" s="57">
        <f t="shared" si="606"/>
        <v>1.8819860325683391</v>
      </c>
      <c r="T2032" s="12">
        <f t="shared" si="589"/>
        <v>37.636895918892861</v>
      </c>
    </row>
    <row r="2033" spans="1:20" x14ac:dyDescent="0.25">
      <c r="A2033" s="57">
        <f t="shared" si="590"/>
        <v>11869.801482705563</v>
      </c>
      <c r="B2033" s="12">
        <f t="shared" si="607"/>
        <v>1889.1375794920989</v>
      </c>
      <c r="C2033" s="57" t="str">
        <f t="shared" si="591"/>
        <v>-34.4845744792248-67.478423120683i</v>
      </c>
      <c r="D2033" s="57" t="str">
        <f t="shared" si="592"/>
        <v>3.89986263495584-16.872626756234i</v>
      </c>
      <c r="E2033" s="57" t="str">
        <f t="shared" si="593"/>
        <v>157.920386664274-0.508927872398086i</v>
      </c>
      <c r="F2033" s="57" t="str">
        <f t="shared" si="594"/>
        <v>3.8397600672948-35.1557262375207i</v>
      </c>
      <c r="G2033" s="57" t="str">
        <f t="shared" si="595"/>
        <v>0.999979225033247-0.00455790907698217i</v>
      </c>
      <c r="H2033" s="57" t="str">
        <f t="shared" si="596"/>
        <v>172.603638168789+137.567627094859i</v>
      </c>
      <c r="I2033" s="57" t="str">
        <f t="shared" si="597"/>
        <v>15.5130390061068-15.6279489910925i</v>
      </c>
      <c r="K2033" s="57" t="str">
        <f t="shared" si="598"/>
        <v>0.0425159445974235-0.0355476026223728i</v>
      </c>
      <c r="L2033" s="57" t="str">
        <f t="shared" si="599"/>
        <v>0.000125-0.265597122613347i</v>
      </c>
      <c r="M2033" s="57" t="str">
        <f t="shared" si="600"/>
        <v>0.0015-0.128035573393547i</v>
      </c>
      <c r="N2033" s="57">
        <f t="shared" si="601"/>
        <v>62.930880249024071</v>
      </c>
      <c r="O2033" s="57">
        <f t="shared" si="602"/>
        <v>37.59102778391609</v>
      </c>
      <c r="P2033" s="371">
        <f t="shared" si="603"/>
        <v>37.59102778391609</v>
      </c>
      <c r="Q2033" s="371">
        <f t="shared" si="604"/>
        <v>-117.06911975097593</v>
      </c>
      <c r="R2033" s="12">
        <f t="shared" si="605"/>
        <v>62.930880249024071</v>
      </c>
      <c r="S2033" s="57">
        <f t="shared" si="606"/>
        <v>1.8891375794920988</v>
      </c>
      <c r="T2033" s="12">
        <f t="shared" si="589"/>
        <v>37.59102778391609</v>
      </c>
    </row>
    <row r="2034" spans="1:20" x14ac:dyDescent="0.25">
      <c r="A2034" s="57">
        <f t="shared" si="590"/>
        <v>11914.906728339845</v>
      </c>
      <c r="B2034" s="12">
        <f t="shared" si="607"/>
        <v>1896.316302294169</v>
      </c>
      <c r="C2034" s="57" t="str">
        <f t="shared" si="591"/>
        <v>-34.3630783127961-67.0918071714967i</v>
      </c>
      <c r="D2034" s="57" t="str">
        <f t="shared" si="592"/>
        <v>3.89986158903511-16.8089290580391i</v>
      </c>
      <c r="E2034" s="57" t="str">
        <f t="shared" si="593"/>
        <v>157.904259458309-0.491280942897308i</v>
      </c>
      <c r="F2034" s="57" t="str">
        <f t="shared" si="594"/>
        <v>3.83975945988429-35.0227729626674i</v>
      </c>
      <c r="G2034" s="57" t="str">
        <f t="shared" si="595"/>
        <v>0.99997906684682-0.00457522840772052i</v>
      </c>
      <c r="H2034" s="57" t="str">
        <f t="shared" si="596"/>
        <v>172.663288347725+138.109292465651i</v>
      </c>
      <c r="I2034" s="57" t="str">
        <f t="shared" si="597"/>
        <v>15.5156047273226-15.5632374394691i</v>
      </c>
      <c r="K2034" s="57" t="str">
        <f t="shared" si="598"/>
        <v>0.0423828104291229-0.0355690974989064i</v>
      </c>
      <c r="L2034" s="57" t="str">
        <f t="shared" si="599"/>
        <v>0.000125-0.264591674251192i</v>
      </c>
      <c r="M2034" s="57" t="str">
        <f t="shared" si="600"/>
        <v>0.0015-0.127550880049359i</v>
      </c>
      <c r="N2034" s="57">
        <f t="shared" si="601"/>
        <v>62.879385318570229</v>
      </c>
      <c r="O2034" s="57">
        <f t="shared" si="602"/>
        <v>37.545112986551629</v>
      </c>
      <c r="P2034" s="371">
        <f t="shared" si="603"/>
        <v>37.545112986551629</v>
      </c>
      <c r="Q2034" s="371">
        <f t="shared" si="604"/>
        <v>-117.12061468142977</v>
      </c>
      <c r="R2034" s="12">
        <f t="shared" si="605"/>
        <v>62.879385318570229</v>
      </c>
      <c r="S2034" s="57">
        <f t="shared" si="606"/>
        <v>1.8963163022941689</v>
      </c>
      <c r="T2034" s="12">
        <f t="shared" si="589"/>
        <v>37.545112986551629</v>
      </c>
    </row>
    <row r="2035" spans="1:20" x14ac:dyDescent="0.25">
      <c r="A2035" s="57">
        <f t="shared" si="590"/>
        <v>11960.183373907535</v>
      </c>
      <c r="B2035" s="12">
        <f t="shared" si="607"/>
        <v>1903.5223042428868</v>
      </c>
      <c r="C2035" s="57" t="str">
        <f t="shared" si="591"/>
        <v>-34.2415080015227-66.7070756300623i</v>
      </c>
      <c r="D2035" s="57" t="str">
        <f t="shared" si="592"/>
        <v>3.89986053515081-16.7454731618368i</v>
      </c>
      <c r="E2035" s="57" t="str">
        <f t="shared" si="593"/>
        <v>157.888161504153-0.473484277255353i</v>
      </c>
      <c r="F2035" s="57" t="str">
        <f t="shared" si="594"/>
        <v>3.83975884784886-34.8903235021186i</v>
      </c>
      <c r="G2035" s="57" t="str">
        <f t="shared" si="595"/>
        <v>0.999978907455943-0.00459261354363371i</v>
      </c>
      <c r="H2035" s="57" t="str">
        <f t="shared" si="596"/>
        <v>172.723420217389+138.653237450127i</v>
      </c>
      <c r="I2035" s="57" t="str">
        <f t="shared" si="597"/>
        <v>15.5181907801521-15.4987493521241i</v>
      </c>
      <c r="K2035" s="57" t="str">
        <f t="shared" si="598"/>
        <v>0.0422495171316916-0.0355901061494979i</v>
      </c>
      <c r="L2035" s="57" t="str">
        <f t="shared" si="599"/>
        <v>0.000125-0.263590032129102i</v>
      </c>
      <c r="M2035" s="57" t="str">
        <f t="shared" si="600"/>
        <v>0.0015-0.127068021567403i</v>
      </c>
      <c r="N2035" s="57">
        <f t="shared" si="601"/>
        <v>62.828049640949757</v>
      </c>
      <c r="O2035" s="57">
        <f t="shared" si="602"/>
        <v>37.499151593305683</v>
      </c>
      <c r="P2035" s="371">
        <f t="shared" si="603"/>
        <v>37.499151593305683</v>
      </c>
      <c r="Q2035" s="371">
        <f t="shared" si="604"/>
        <v>-117.17195035905024</v>
      </c>
      <c r="R2035" s="12">
        <f t="shared" si="605"/>
        <v>62.828049640949757</v>
      </c>
      <c r="S2035" s="57">
        <f t="shared" si="606"/>
        <v>1.9035223042428868</v>
      </c>
      <c r="T2035" s="12">
        <f t="shared" si="589"/>
        <v>37.499151593305683</v>
      </c>
    </row>
    <row r="2036" spans="1:20" x14ac:dyDescent="0.25">
      <c r="A2036" s="57">
        <f t="shared" si="590"/>
        <v>12005.632070728385</v>
      </c>
      <c r="B2036" s="12">
        <f t="shared" si="607"/>
        <v>1910.7556889990099</v>
      </c>
      <c r="C2036" s="57" t="str">
        <f t="shared" si="591"/>
        <v>-34.1198669827325-66.324223787746i</v>
      </c>
      <c r="D2036" s="57" t="str">
        <f t="shared" si="592"/>
        <v>3.89985947324233-16.6822581547918i</v>
      </c>
      <c r="E2036" s="57" t="str">
        <f t="shared" si="593"/>
        <v>157.872093731504-0.455537564361613i</v>
      </c>
      <c r="F2036" s="57" t="str">
        <f t="shared" si="594"/>
        <v>3.83975823115331-34.7583759505439i</v>
      </c>
      <c r="G2036" s="57" t="str">
        <f t="shared" si="595"/>
        <v>0.999978746851446-0.00461006473468665i</v>
      </c>
      <c r="H2036" s="57" t="str">
        <f t="shared" si="596"/>
        <v>172.784037882153+139.199473338819i</v>
      </c>
      <c r="I2036" s="57" t="str">
        <f t="shared" si="597"/>
        <v>15.5207973319185-15.4344837969888i</v>
      </c>
      <c r="K2036" s="57" t="str">
        <f t="shared" si="598"/>
        <v>0.0421160682613778-0.0356106271077729i</v>
      </c>
      <c r="L2036" s="57" t="str">
        <f t="shared" si="599"/>
        <v>0.000125-0.262592181838117i</v>
      </c>
      <c r="M2036" s="57" t="str">
        <f t="shared" si="600"/>
        <v>0.0015-0.126586991001597i</v>
      </c>
      <c r="N2036" s="57">
        <f t="shared" si="601"/>
        <v>62.776875237290753</v>
      </c>
      <c r="O2036" s="57">
        <f t="shared" si="602"/>
        <v>37.453143673075445</v>
      </c>
      <c r="P2036" s="371">
        <f t="shared" si="603"/>
        <v>37.453143673075445</v>
      </c>
      <c r="Q2036" s="371">
        <f t="shared" si="604"/>
        <v>-117.22312476270925</v>
      </c>
      <c r="R2036" s="12">
        <f t="shared" si="605"/>
        <v>62.776875237290753</v>
      </c>
      <c r="S2036" s="57">
        <f t="shared" si="606"/>
        <v>1.9107556889990098</v>
      </c>
      <c r="T2036" s="12">
        <f t="shared" si="589"/>
        <v>37.453143673075445</v>
      </c>
    </row>
    <row r="2037" spans="1:20" x14ac:dyDescent="0.25">
      <c r="A2037" s="57">
        <f t="shared" si="590"/>
        <v>12051.253472597153</v>
      </c>
      <c r="B2037" s="12">
        <f t="shared" si="607"/>
        <v>1918.0165606172061</v>
      </c>
      <c r="C2037" s="57" t="str">
        <f t="shared" si="591"/>
        <v>-33.9981587018962-65.9432469241757i</v>
      </c>
      <c r="D2037" s="57" t="str">
        <f t="shared" si="592"/>
        <v>3.8998584032486-16.6192831275339i</v>
      </c>
      <c r="E2037" s="57" t="str">
        <f t="shared" si="593"/>
        <v>157.856057073725-0.437440498949627i</v>
      </c>
      <c r="F2037" s="57" t="str">
        <f t="shared" si="594"/>
        <v>3.83975760976215-34.6269284098332i</v>
      </c>
      <c r="G2037" s="57" t="str">
        <f t="shared" si="595"/>
        <v>0.999978585024087-0.00462758223179302i</v>
      </c>
      <c r="H2037" s="57" t="str">
        <f t="shared" si="596"/>
        <v>172.845145484701+139.748011497119i</v>
      </c>
      <c r="I2037" s="57" t="str">
        <f t="shared" si="597"/>
        <v>15.523424551419-15.3704398451535i</v>
      </c>
      <c r="K2037" s="57" t="str">
        <f t="shared" si="598"/>
        <v>0.0419824673916975-0.0356306589394011i</v>
      </c>
      <c r="L2037" s="57" t="str">
        <f t="shared" si="599"/>
        <v>0.000125-0.261598109023826i</v>
      </c>
      <c r="M2037" s="57" t="str">
        <f t="shared" si="600"/>
        <v>0.0015-0.126107781432154i</v>
      </c>
      <c r="N2037" s="57">
        <f t="shared" si="601"/>
        <v>62.725864130286524</v>
      </c>
      <c r="O2037" s="57">
        <f t="shared" si="602"/>
        <v>37.407089297155828</v>
      </c>
      <c r="P2037" s="371">
        <f t="shared" si="603"/>
        <v>37.407089297155828</v>
      </c>
      <c r="Q2037" s="371">
        <f t="shared" si="604"/>
        <v>-117.27413586971348</v>
      </c>
      <c r="R2037" s="12">
        <f t="shared" si="605"/>
        <v>62.725864130286524</v>
      </c>
      <c r="S2037" s="57">
        <f t="shared" si="606"/>
        <v>1.9180165606172062</v>
      </c>
      <c r="T2037" s="12">
        <f t="shared" si="589"/>
        <v>37.407089297155828</v>
      </c>
    </row>
    <row r="2038" spans="1:20" x14ac:dyDescent="0.25">
      <c r="A2038" s="57">
        <f t="shared" si="590"/>
        <v>12097.048235793023</v>
      </c>
      <c r="B2038" s="12">
        <f t="shared" si="607"/>
        <v>1925.3050235475516</v>
      </c>
      <c r="C2038" s="57" t="str">
        <f t="shared" si="591"/>
        <v>-33.8763866122404-65.5641403070547i</v>
      </c>
      <c r="D2038" s="57" t="str">
        <f t="shared" si="592"/>
        <v>3.89985732510809-16.5565471741452i</v>
      </c>
      <c r="E2038" s="57" t="str">
        <f t="shared" si="593"/>
        <v>157.840052467789-0.419192781620283i</v>
      </c>
      <c r="F2038" s="57" t="str">
        <f t="shared" si="594"/>
        <v>3.83975698363967-34.4959789890694i</v>
      </c>
      <c r="G2038" s="57" t="str">
        <f t="shared" si="595"/>
        <v>0.999978421964556-0.00464516628681885i</v>
      </c>
      <c r="H2038" s="57" t="str">
        <f t="shared" si="596"/>
        <v>172.906747206441+140.298863365959i</v>
      </c>
      <c r="I2038" s="57" t="str">
        <f t="shared" si="597"/>
        <v>15.5260726089382-15.3066165708542i</v>
      </c>
      <c r="K2038" s="57" t="str">
        <f t="shared" si="598"/>
        <v>0.0418487181130694-0.035650200242339i</v>
      </c>
      <c r="L2038" s="57" t="str">
        <f t="shared" si="599"/>
        <v>0.000125-0.260607799386159i</v>
      </c>
      <c r="M2038" s="57" t="str">
        <f t="shared" si="600"/>
        <v>0.0015-0.125630385965486i</v>
      </c>
      <c r="N2038" s="57">
        <f t="shared" si="601"/>
        <v>62.675018344064043</v>
      </c>
      <c r="O2038" s="57">
        <f t="shared" si="602"/>
        <v>37.360988539246556</v>
      </c>
      <c r="P2038" s="371">
        <f t="shared" si="603"/>
        <v>37.360988539246556</v>
      </c>
      <c r="Q2038" s="371">
        <f t="shared" si="604"/>
        <v>-117.32498165593596</v>
      </c>
      <c r="R2038" s="12">
        <f t="shared" si="605"/>
        <v>62.675018344064043</v>
      </c>
      <c r="S2038" s="57">
        <f t="shared" si="606"/>
        <v>1.9253050235475517</v>
      </c>
      <c r="T2038" s="12">
        <f t="shared" si="589"/>
        <v>37.360988539246556</v>
      </c>
    </row>
    <row r="2039" spans="1:20" x14ac:dyDescent="0.25">
      <c r="A2039" s="57">
        <f t="shared" si="590"/>
        <v>12143.017019089039</v>
      </c>
      <c r="B2039" s="12">
        <f t="shared" si="607"/>
        <v>1932.6211826370325</v>
      </c>
      <c r="C2039" s="57" t="str">
        <f t="shared" si="591"/>
        <v>-33.754554174361-65.1868991919699i</v>
      </c>
      <c r="D2039" s="57" t="str">
        <f t="shared" si="592"/>
        <v>3.89985623875875-16.4940493921467i</v>
      </c>
      <c r="E2039" s="57" t="str">
        <f t="shared" si="593"/>
        <v>157.824080854225-0.400794118873959i</v>
      </c>
      <c r="F2039" s="57" t="str">
        <f t="shared" si="594"/>
        <v>3.83975635274986-34.3655258045i</v>
      </c>
      <c r="G2039" s="57" t="str">
        <f t="shared" si="595"/>
        <v>0.999978257663472-0.00466281715258619i</v>
      </c>
      <c r="H2039" s="57" t="str">
        <f t="shared" si="596"/>
        <v>172.96884726792+140.852040462516i</v>
      </c>
      <c r="I2039" s="57" t="str">
        <f t="shared" si="597"/>
        <v>15.5287416762637-15.2430130514585i</v>
      </c>
      <c r="K2039" s="57" t="str">
        <f t="shared" si="598"/>
        <v>0.0417148240324404-0.0356692496470654i</v>
      </c>
      <c r="L2039" s="57" t="str">
        <f t="shared" si="599"/>
        <v>0.000125-0.259621238679178i</v>
      </c>
      <c r="M2039" s="57" t="str">
        <f t="shared" si="600"/>
        <v>0.0015-0.125154797734096i</v>
      </c>
      <c r="N2039" s="57">
        <f t="shared" si="601"/>
        <v>62.624339904045456</v>
      </c>
      <c r="O2039" s="57">
        <f t="shared" si="602"/>
        <v>37.314841475458124</v>
      </c>
      <c r="P2039" s="371">
        <f t="shared" si="603"/>
        <v>37.314841475458124</v>
      </c>
      <c r="Q2039" s="371">
        <f t="shared" si="604"/>
        <v>-117.37566009595454</v>
      </c>
      <c r="R2039" s="12">
        <f t="shared" si="605"/>
        <v>62.624339904045456</v>
      </c>
      <c r="S2039" s="57">
        <f t="shared" si="606"/>
        <v>1.9326211826370325</v>
      </c>
      <c r="T2039" s="12">
        <f t="shared" si="589"/>
        <v>37.314841475458124</v>
      </c>
    </row>
    <row r="2040" spans="1:20" x14ac:dyDescent="0.25">
      <c r="A2040" s="57">
        <f t="shared" si="590"/>
        <v>12189.160483761578</v>
      </c>
      <c r="B2040" s="12">
        <f t="shared" si="607"/>
        <v>1939.9651431310533</v>
      </c>
      <c r="C2040" s="57" t="str">
        <f t="shared" si="591"/>
        <v>-33.6326648558332-64.8115188222126i</v>
      </c>
      <c r="D2040" s="57" t="str">
        <f t="shared" si="592"/>
        <v>3.89985514413805-16.4317888824856i</v>
      </c>
      <c r="E2040" s="57" t="str">
        <f t="shared" si="593"/>
        <v>157.808143177056-0.382244223138125i</v>
      </c>
      <c r="F2040" s="57" t="str">
        <f t="shared" si="594"/>
        <v>3.8397557170563-34.2355669795116i</v>
      </c>
      <c r="G2040" s="57" t="str">
        <f t="shared" si="595"/>
        <v>0.999978092111382-0.00468053508287669i</v>
      </c>
      <c r="H2040" s="57" t="str">
        <f t="shared" si="596"/>
        <v>173.031449929242+141.407554380913i</v>
      </c>
      <c r="I2040" s="57" t="str">
        <f t="shared" si="597"/>
        <v>15.531431926701-15.1796283674526i</v>
      </c>
      <c r="K2040" s="57" t="str">
        <f t="shared" si="598"/>
        <v>0.0415807887729127-0.0356878058168134i</v>
      </c>
      <c r="L2040" s="57" t="str">
        <f t="shared" si="599"/>
        <v>0.000125-0.258638412710877i</v>
      </c>
      <c r="M2040" s="57" t="str">
        <f t="shared" si="600"/>
        <v>0.0015-0.124681009896489i</v>
      </c>
      <c r="N2040" s="57">
        <f t="shared" si="601"/>
        <v>62.573830836812945</v>
      </c>
      <c r="O2040" s="57">
        <f t="shared" si="602"/>
        <v>37.268648184318124</v>
      </c>
      <c r="P2040" s="371">
        <f t="shared" si="603"/>
        <v>37.268648184318124</v>
      </c>
      <c r="Q2040" s="371">
        <f t="shared" si="604"/>
        <v>-117.42616916318705</v>
      </c>
      <c r="R2040" s="12">
        <f t="shared" si="605"/>
        <v>62.573830836812945</v>
      </c>
      <c r="S2040" s="57">
        <f t="shared" si="606"/>
        <v>1.9399651431310534</v>
      </c>
      <c r="T2040" s="12">
        <f t="shared" si="589"/>
        <v>37.268648184318124</v>
      </c>
    </row>
    <row r="2041" spans="1:20" x14ac:dyDescent="0.25">
      <c r="A2041" s="57">
        <f t="shared" si="590"/>
        <v>12235.479293599872</v>
      </c>
      <c r="B2041" s="12">
        <f t="shared" si="607"/>
        <v>1947.3370106749514</v>
      </c>
      <c r="C2041" s="57" t="str">
        <f t="shared" si="591"/>
        <v>-33.5107221308216-64.437994428612i</v>
      </c>
      <c r="D2041" s="57" t="str">
        <f t="shared" si="592"/>
        <v>3.89985404118304-16.3697647495227i</v>
      </c>
      <c r="E2041" s="57" t="str">
        <f t="shared" si="593"/>
        <v>157.792240383752-0.363542812789397i</v>
      </c>
      <c r="F2041" s="57" t="str">
        <f t="shared" si="594"/>
        <v>3.83975507652256-34.1061006446027i</v>
      </c>
      <c r="G2041" s="57" t="str">
        <f t="shared" si="595"/>
        <v>0.999977925298761-0.00469832033243518i</v>
      </c>
      <c r="H2041" s="57" t="str">
        <f t="shared" si="596"/>
        <v>173.094559490492+141.965416792923i</v>
      </c>
      <c r="I2041" s="57" t="str">
        <f t="shared" si="597"/>
        <v>15.5341435350876-15.1164616024276i</v>
      </c>
      <c r="K2041" s="57" t="str">
        <f t="shared" si="598"/>
        <v>0.0414466159733658-0.0357058674477975i</v>
      </c>
      <c r="L2041" s="57" t="str">
        <f t="shared" si="599"/>
        <v>0.000125-0.257659307342973i</v>
      </c>
      <c r="M2041" s="57" t="str">
        <f t="shared" si="600"/>
        <v>0.0015-0.124209015637069i</v>
      </c>
      <c r="N2041" s="57">
        <f t="shared" si="601"/>
        <v>62.523493169974103</v>
      </c>
      <c r="O2041" s="57">
        <f t="shared" si="602"/>
        <v>37.222408746778207</v>
      </c>
      <c r="P2041" s="371">
        <f t="shared" si="603"/>
        <v>37.222408746778207</v>
      </c>
      <c r="Q2041" s="371">
        <f t="shared" si="604"/>
        <v>-117.4765068300259</v>
      </c>
      <c r="R2041" s="12">
        <f t="shared" si="605"/>
        <v>62.523493169974103</v>
      </c>
      <c r="S2041" s="57">
        <f t="shared" si="606"/>
        <v>1.9473370106749515</v>
      </c>
      <c r="T2041" s="12">
        <f t="shared" si="589"/>
        <v>37.222408746778207</v>
      </c>
    </row>
    <row r="2042" spans="1:20" x14ac:dyDescent="0.25">
      <c r="A2042" s="57">
        <f t="shared" si="590"/>
        <v>12281.974114915551</v>
      </c>
      <c r="B2042" s="12">
        <f t="shared" si="607"/>
        <v>1954.7368913155162</v>
      </c>
      <c r="C2042" s="57" t="str">
        <f t="shared" si="591"/>
        <v>-33.3887294796855-64.0663212293583i</v>
      </c>
      <c r="D2042" s="57" t="str">
        <f t="shared" si="592"/>
        <v>3.8998529298303-16.3079761010186i</v>
      </c>
      <c r="E2042" s="57" t="str">
        <f t="shared" si="593"/>
        <v>157.77637342517-0.34468961218318i</v>
      </c>
      <c r="F2042" s="57" t="str">
        <f t="shared" si="594"/>
        <v>3.83975443111172-33.977124937356i</v>
      </c>
      <c r="G2042" s="57" t="str">
        <f t="shared" si="595"/>
        <v>0.999977757216012-0.00471617315697345i</v>
      </c>
      <c r="H2042" s="57" t="str">
        <f t="shared" si="596"/>
        <v>173.158180292167+142.525639448703i</v>
      </c>
      <c r="I2042" s="57" t="str">
        <f t="shared" si="597"/>
        <v>15.5368766778092-15.0535118430657i</v>
      </c>
      <c r="K2042" s="57" t="str">
        <f t="shared" si="598"/>
        <v>0.041312309288072-0.035723433269434i</v>
      </c>
      <c r="L2042" s="57" t="str">
        <f t="shared" si="599"/>
        <v>0.000125-0.256683908490709i</v>
      </c>
      <c r="M2042" s="57" t="str">
        <f t="shared" si="600"/>
        <v>0.0015-0.123738808166038i</v>
      </c>
      <c r="N2042" s="57">
        <f t="shared" si="601"/>
        <v>62.473328932023094</v>
      </c>
      <c r="O2042" s="57">
        <f t="shared" si="602"/>
        <v>37.176123246218886</v>
      </c>
      <c r="P2042" s="371">
        <f t="shared" si="603"/>
        <v>37.176123246218886</v>
      </c>
      <c r="Q2042" s="371">
        <f t="shared" si="604"/>
        <v>-117.52667106797691</v>
      </c>
      <c r="R2042" s="12">
        <f t="shared" si="605"/>
        <v>62.473328932023094</v>
      </c>
      <c r="S2042" s="57">
        <f t="shared" si="606"/>
        <v>1.9547368913155163</v>
      </c>
      <c r="T2042" s="12">
        <f t="shared" si="589"/>
        <v>37.176123246218886</v>
      </c>
    </row>
    <row r="2043" spans="1:20" x14ac:dyDescent="0.25">
      <c r="A2043" s="57">
        <f t="shared" si="590"/>
        <v>12328.64561655223</v>
      </c>
      <c r="B2043" s="12">
        <f t="shared" si="607"/>
        <v>1962.1648915025153</v>
      </c>
      <c r="C2043" s="57" t="str">
        <f t="shared" si="591"/>
        <v>-33.2666903885863-63.6964944298431i</v>
      </c>
      <c r="D2043" s="57" t="str">
        <f t="shared" si="592"/>
        <v>3.8998518100159-16.2464220481219i</v>
      </c>
      <c r="E2043" s="57" t="str">
        <f t="shared" si="593"/>
        <v>157.760543255493-0.325684351677463i</v>
      </c>
      <c r="F2043" s="57" t="str">
        <f t="shared" si="594"/>
        <v>3.8397537807867-33.8486380024124i</v>
      </c>
      <c r="G2043" s="57" t="str">
        <f t="shared" si="595"/>
        <v>0.999977587853464-0.00473409381317379i</v>
      </c>
      <c r="H2043" s="57" t="str">
        <f t="shared" si="596"/>
        <v>173.222316715614+143.088234177513i</v>
      </c>
      <c r="I2043" s="57" t="str">
        <f t="shared" si="597"/>
        <v>15.5396315328148-14.9907781791277i</v>
      </c>
      <c r="K2043" s="57" t="str">
        <f t="shared" si="598"/>
        <v>0.041177872386311-0.0357405020445572i</v>
      </c>
      <c r="L2043" s="57" t="str">
        <f t="shared" si="599"/>
        <v>0.000125-0.255712202122642i</v>
      </c>
      <c r="M2043" s="57" t="str">
        <f t="shared" si="600"/>
        <v>0.0015-0.123270380719304i</v>
      </c>
      <c r="N2043" s="57">
        <f t="shared" si="601"/>
        <v>62.423340152202599</v>
      </c>
      <c r="O2043" s="57">
        <f t="shared" si="602"/>
        <v>37.129791768455611</v>
      </c>
      <c r="P2043" s="371">
        <f t="shared" si="603"/>
        <v>37.129791768455611</v>
      </c>
      <c r="Q2043" s="371">
        <f t="shared" si="604"/>
        <v>-117.5766598477974</v>
      </c>
      <c r="R2043" s="12">
        <f t="shared" si="605"/>
        <v>62.423340152202599</v>
      </c>
      <c r="S2043" s="57">
        <f t="shared" si="606"/>
        <v>1.9621648915025154</v>
      </c>
      <c r="T2043" s="12">
        <f t="shared" si="589"/>
        <v>37.129791768455611</v>
      </c>
    </row>
    <row r="2044" spans="1:20" x14ac:dyDescent="0.25">
      <c r="A2044" s="57">
        <f t="shared" si="590"/>
        <v>12375.494469895129</v>
      </c>
      <c r="B2044" s="12">
        <f t="shared" si="607"/>
        <v>1969.6211180902249</v>
      </c>
      <c r="C2044" s="57" t="str">
        <f t="shared" si="591"/>
        <v>-33.1446083490902-63.3285092225065i</v>
      </c>
      <c r="D2044" s="57" t="str">
        <f t="shared" si="592"/>
        <v>3.89985068167536-16.1851017053554i</v>
      </c>
      <c r="E2044" s="57" t="str">
        <f t="shared" si="593"/>
        <v>157.744750832182-0.306526767655824i</v>
      </c>
      <c r="F2044" s="57" t="str">
        <f t="shared" si="594"/>
        <v>3.83975312550997-33.7206379914432i</v>
      </c>
      <c r="G2044" s="57" t="str">
        <f t="shared" si="595"/>
        <v>0.999977417201372-0.00475208255869271i</v>
      </c>
      <c r="H2044" s="57" t="str">
        <f t="shared" si="596"/>
        <v>173.286973183465+143.653212888449i</v>
      </c>
      <c r="I2044" s="57" t="str">
        <f t="shared" si="597"/>
        <v>15.5424082796306-14.9282597034379i</v>
      </c>
      <c r="K2044" s="57" t="str">
        <f t="shared" si="598"/>
        <v>0.0410433089519827-0.0357570725696302i</v>
      </c>
      <c r="L2044" s="57" t="str">
        <f t="shared" si="599"/>
        <v>0.000125-0.254744174260453i</v>
      </c>
      <c r="M2044" s="57" t="str">
        <f t="shared" si="600"/>
        <v>0.0015-0.122803726558382i</v>
      </c>
      <c r="N2044" s="57">
        <f t="shared" si="601"/>
        <v>62.373528860368282</v>
      </c>
      <c r="O2044" s="57">
        <f t="shared" si="602"/>
        <v>37.083414401744449</v>
      </c>
      <c r="P2044" s="371">
        <f t="shared" si="603"/>
        <v>37.083414401744449</v>
      </c>
      <c r="Q2044" s="371">
        <f t="shared" si="604"/>
        <v>-117.62647113963172</v>
      </c>
      <c r="R2044" s="12">
        <f t="shared" si="605"/>
        <v>62.373528860368282</v>
      </c>
      <c r="S2044" s="57">
        <f t="shared" si="606"/>
        <v>1.9696211180902248</v>
      </c>
      <c r="T2044" s="12">
        <f t="shared" si="589"/>
        <v>37.083414401744449</v>
      </c>
    </row>
    <row r="2045" spans="1:20" x14ac:dyDescent="0.25">
      <c r="A2045" s="57">
        <f t="shared" si="590"/>
        <v>12422.521348880731</v>
      </c>
      <c r="B2045" s="12">
        <f t="shared" si="607"/>
        <v>1977.1056783389677</v>
      </c>
      <c r="C2045" s="57" t="str">
        <f t="shared" si="591"/>
        <v>-33.0224868577743-62.962360786684i</v>
      </c>
      <c r="D2045" s="57" t="str">
        <f t="shared" si="592"/>
        <v>3.8998495447438-16.1240141906044i</v>
      </c>
      <c r="E2045" s="57" t="str">
        <f t="shared" si="593"/>
        <v>157.728997115915-0.287216602550266i</v>
      </c>
      <c r="F2045" s="57" t="str">
        <f t="shared" si="594"/>
        <v>3.83975246524395-33.5931230631249i</v>
      </c>
      <c r="G2045" s="57" t="str">
        <f t="shared" si="595"/>
        <v>0.99997724524992-0.00477013965216464i</v>
      </c>
      <c r="H2045" s="57" t="str">
        <f t="shared" si="596"/>
        <v>173.352154160089+144.220587571201i</v>
      </c>
      <c r="I2045" s="57" t="str">
        <f t="shared" si="597"/>
        <v>15.5452070993783-14.8659555118725i</v>
      </c>
      <c r="K2045" s="57" t="str">
        <f t="shared" si="598"/>
        <v>0.0409086226832103-0.0357731436749508i</v>
      </c>
      <c r="L2045" s="57" t="str">
        <f t="shared" si="599"/>
        <v>0.000125-0.253779810978733i</v>
      </c>
      <c r="M2045" s="57" t="str">
        <f t="shared" si="600"/>
        <v>0.0015-0.122338838970295i</v>
      </c>
      <c r="N2045" s="57">
        <f t="shared" si="601"/>
        <v>62.323897086846657</v>
      </c>
      <c r="O2045" s="57">
        <f t="shared" si="602"/>
        <v>37.036991236787216</v>
      </c>
      <c r="P2045" s="371">
        <f t="shared" si="603"/>
        <v>37.036991236787216</v>
      </c>
      <c r="Q2045" s="371">
        <f t="shared" si="604"/>
        <v>-117.67610291315334</v>
      </c>
      <c r="R2045" s="12">
        <f t="shared" si="605"/>
        <v>62.323897086846657</v>
      </c>
      <c r="S2045" s="57">
        <f t="shared" si="606"/>
        <v>1.9771056783389676</v>
      </c>
      <c r="T2045" s="12">
        <f t="shared" si="589"/>
        <v>37.036991236787216</v>
      </c>
    </row>
    <row r="2046" spans="1:20" x14ac:dyDescent="0.25">
      <c r="A2046" s="57">
        <f t="shared" si="590"/>
        <v>12469.726930006478</v>
      </c>
      <c r="B2046" s="12">
        <f t="shared" si="607"/>
        <v>1984.6186799166558</v>
      </c>
      <c r="C2046" s="57" t="str">
        <f t="shared" si="591"/>
        <v>-32.9003294158258-62.5980442884615i</v>
      </c>
      <c r="D2046" s="57" t="str">
        <f t="shared" si="592"/>
        <v>3.89984839915579-16.0631586251031i</v>
      </c>
      <c r="E2046" s="57" t="str">
        <f t="shared" si="593"/>
        <v>157.713283070528-0.267753604864451i</v>
      </c>
      <c r="F2046" s="57" t="str">
        <f t="shared" si="594"/>
        <v>3.83975179995057-33.4660913831118i</v>
      </c>
      <c r="G2046" s="57" t="str">
        <f t="shared" si="595"/>
        <v>0.999977071989214-0.0047882653532056i</v>
      </c>
      <c r="H2046" s="57" t="str">
        <f t="shared" si="596"/>
        <v>173.41786415204+144.790370296797i</v>
      </c>
      <c r="I2046" s="57" t="str">
        <f t="shared" si="597"/>
        <v>15.5480281747888-14.8038647033451i</v>
      </c>
      <c r="K2046" s="57" t="str">
        <f t="shared" si="598"/>
        <v>0.0407738172919467-0.0357887142248512i</v>
      </c>
      <c r="L2046" s="57" t="str">
        <f t="shared" si="599"/>
        <v>0.000125-0.252819098404796i</v>
      </c>
      <c r="M2046" s="57" t="str">
        <f t="shared" si="600"/>
        <v>0.0015-0.121875711267479i</v>
      </c>
      <c r="N2046" s="57">
        <f t="shared" si="601"/>
        <v>62.274446862297452</v>
      </c>
      <c r="O2046" s="57">
        <f t="shared" si="602"/>
        <v>36.990522366736286</v>
      </c>
      <c r="P2046" s="371">
        <f t="shared" si="603"/>
        <v>36.990522366736286</v>
      </c>
      <c r="Q2046" s="371">
        <f t="shared" si="604"/>
        <v>-117.72555313770255</v>
      </c>
      <c r="R2046" s="12">
        <f t="shared" si="605"/>
        <v>62.274446862297452</v>
      </c>
      <c r="S2046" s="57">
        <f t="shared" si="606"/>
        <v>1.9846186799166559</v>
      </c>
      <c r="T2046" s="12">
        <f t="shared" si="589"/>
        <v>36.990522366736286</v>
      </c>
    </row>
    <row r="2047" spans="1:20" x14ac:dyDescent="0.25">
      <c r="A2047" s="57">
        <f t="shared" si="590"/>
        <v>12517.111892340501</v>
      </c>
      <c r="B2047" s="12">
        <f t="shared" si="607"/>
        <v>1992.160230900339</v>
      </c>
      <c r="C2047" s="57" t="str">
        <f t="shared" si="591"/>
        <v>-32.7781395286438-62.2355548805402i</v>
      </c>
      <c r="D2047" s="57" t="str">
        <f t="shared" si="592"/>
        <v>3.89984724484547-16.0025341334228i</v>
      </c>
      <c r="E2047" s="57" t="str">
        <f t="shared" si="593"/>
        <v>157.697609662962-0.248137529193491i</v>
      </c>
      <c r="F2047" s="57" t="str">
        <f t="shared" si="594"/>
        <v>3.8397511295916-33.3395411240102i</v>
      </c>
      <c r="G2047" s="57" t="str">
        <f t="shared" si="595"/>
        <v>0.999976897409285-0.00480645992241696i</v>
      </c>
      <c r="H2047" s="57" t="str">
        <f t="shared" si="596"/>
        <v>173.48410770852+145.362573218372i</v>
      </c>
      <c r="I2047" s="57" t="str">
        <f t="shared" si="597"/>
        <v>15.5508716902198-14.7419863797943i</v>
      </c>
      <c r="K2047" s="57" t="str">
        <f t="shared" si="598"/>
        <v>0.0406388965035736-0.0358037831178917i</v>
      </c>
      <c r="L2047" s="57" t="str">
        <f t="shared" si="599"/>
        <v>0.000125-0.251862022718465i</v>
      </c>
      <c r="M2047" s="57" t="str">
        <f t="shared" si="600"/>
        <v>0.0015-0.121414336787686i</v>
      </c>
      <c r="N2047" s="57">
        <f t="shared" si="601"/>
        <v>62.225180217574135</v>
      </c>
      <c r="O2047" s="57">
        <f t="shared" si="602"/>
        <v>36.94400788719976</v>
      </c>
      <c r="P2047" s="371">
        <f t="shared" si="603"/>
        <v>36.94400788719976</v>
      </c>
      <c r="Q2047" s="371">
        <f t="shared" si="604"/>
        <v>-117.77481978242587</v>
      </c>
      <c r="R2047" s="12">
        <f t="shared" si="605"/>
        <v>62.225180217574135</v>
      </c>
      <c r="S2047" s="57">
        <f t="shared" si="606"/>
        <v>1.992160230900339</v>
      </c>
      <c r="T2047" s="12">
        <f t="shared" si="589"/>
        <v>36.94400788719976</v>
      </c>
    </row>
    <row r="2048" spans="1:20" x14ac:dyDescent="0.25">
      <c r="A2048" s="57">
        <f t="shared" si="590"/>
        <v>12564.676917531395</v>
      </c>
      <c r="B2048" s="12">
        <f t="shared" si="607"/>
        <v>1999.7304397777602</v>
      </c>
      <c r="C2048" s="57" t="str">
        <f t="shared" si="591"/>
        <v>-32.6559207054379-61.8748877021021i</v>
      </c>
      <c r="D2048" s="57" t="str">
        <f t="shared" si="592"/>
        <v>3.89984608174642-15.9421398434584i</v>
      </c>
      <c r="E2048" s="57" t="str">
        <f t="shared" si="593"/>
        <v>157.681977863206-0.228368136243666i</v>
      </c>
      <c r="F2048" s="57" t="str">
        <f t="shared" si="594"/>
        <v>3.83975045412846-33.2134704653515i</v>
      </c>
      <c r="G2048" s="57" t="str">
        <f t="shared" si="595"/>
        <v>0.999976721500089-0.00482472362138914i</v>
      </c>
      <c r="H2048" s="57" t="str">
        <f t="shared" si="596"/>
        <v>173.550889421839+145.937208571936i</v>
      </c>
      <c r="I2048" s="57" t="str">
        <f t="shared" si="597"/>
        <v>15.5537378316705-14.6803196461699i</v>
      </c>
      <c r="K2048" s="57" t="str">
        <f t="shared" si="598"/>
        <v>0.0405038640564992-0.0358183492870502i</v>
      </c>
      <c r="L2048" s="57" t="str">
        <f t="shared" si="599"/>
        <v>0.000125-0.250908570151888i</v>
      </c>
      <c r="M2048" s="57" t="str">
        <f t="shared" si="600"/>
        <v>0.0015-0.120954708893889i</v>
      </c>
      <c r="N2048" s="57">
        <f t="shared" si="601"/>
        <v>62.176099183583773</v>
      </c>
      <c r="O2048" s="57">
        <f t="shared" si="602"/>
        <v>36.897447896245836</v>
      </c>
      <c r="P2048" s="371">
        <f t="shared" si="603"/>
        <v>36.897447896245836</v>
      </c>
      <c r="Q2048" s="371">
        <f t="shared" si="604"/>
        <v>-117.82390081641623</v>
      </c>
      <c r="R2048" s="12">
        <f t="shared" si="605"/>
        <v>62.176099183583773</v>
      </c>
      <c r="S2048" s="57">
        <f t="shared" si="606"/>
        <v>1.9997304397777602</v>
      </c>
      <c r="T2048" s="12">
        <f t="shared" si="589"/>
        <v>36.897447896245836</v>
      </c>
    </row>
    <row r="2049" spans="1:20" x14ac:dyDescent="0.25">
      <c r="A2049" s="57">
        <f t="shared" si="590"/>
        <v>12612.422689818015</v>
      </c>
      <c r="B2049" s="12">
        <f t="shared" si="607"/>
        <v>2007.3294154489158</v>
      </c>
      <c r="C2049" s="57" t="str">
        <f t="shared" si="591"/>
        <v>-32.5336764588287-61.5160378786828i</v>
      </c>
      <c r="D2049" s="57" t="str">
        <f t="shared" si="592"/>
        <v>3.89984490979172-15.8819748864165i</v>
      </c>
      <c r="E2049" s="57" t="str">
        <f t="shared" si="593"/>
        <v>157.666388644235-0.208445192854392i</v>
      </c>
      <c r="F2049" s="57" t="str">
        <f t="shared" si="594"/>
        <v>3.83974977352231-33.0878775935665i</v>
      </c>
      <c r="G2049" s="57" t="str">
        <f t="shared" si="595"/>
        <v>0.999976544251505-0.00484305671270534i</v>
      </c>
      <c r="H2049" s="57" t="str">
        <f t="shared" si="596"/>
        <v>173.618213927886+146.51428867716i</v>
      </c>
      <c r="I2049" s="57" t="str">
        <f t="shared" si="597"/>
        <v>15.5566267867996-14.6188636104199i</v>
      </c>
      <c r="K2049" s="57" t="str">
        <f t="shared" si="598"/>
        <v>0.0403687237017514-0.0358324116999055i</v>
      </c>
      <c r="L2049" s="57" t="str">
        <f t="shared" si="599"/>
        <v>0.000125-0.249958726989329i</v>
      </c>
      <c r="M2049" s="57" t="str">
        <f t="shared" si="600"/>
        <v>0.0015-0.120496820974187i</v>
      </c>
      <c r="N2049" s="57">
        <f t="shared" si="601"/>
        <v>62.127205791144476</v>
      </c>
      <c r="O2049" s="57">
        <f t="shared" si="602"/>
        <v>36.85084249440709</v>
      </c>
      <c r="P2049" s="371">
        <f t="shared" si="603"/>
        <v>36.85084249440709</v>
      </c>
      <c r="Q2049" s="371">
        <f t="shared" si="604"/>
        <v>-117.87279420885552</v>
      </c>
      <c r="R2049" s="12">
        <f t="shared" si="605"/>
        <v>62.127205791144476</v>
      </c>
      <c r="S2049" s="57">
        <f t="shared" si="606"/>
        <v>2.0073294154489156</v>
      </c>
      <c r="T2049" s="12">
        <f t="shared" si="589"/>
        <v>36.85084249440709</v>
      </c>
    </row>
    <row r="2050" spans="1:20" x14ac:dyDescent="0.25">
      <c r="A2050" s="57">
        <f t="shared" si="590"/>
        <v>12660.349896039324</v>
      </c>
      <c r="B2050" s="12">
        <f t="shared" si="607"/>
        <v>2014.9572672276217</v>
      </c>
      <c r="C2050" s="57" t="str">
        <f t="shared" si="591"/>
        <v>-32.4114103044453-61.1590005220556i</v>
      </c>
      <c r="D2050" s="57" t="str">
        <f t="shared" si="592"/>
        <v>3.89984372891397-15.8220383968028i</v>
      </c>
      <c r="E2050" s="57" t="str">
        <f t="shared" si="593"/>
        <v>157.65084298196-0.188368472013694i</v>
      </c>
      <c r="F2050" s="57" t="str">
        <f t="shared" si="594"/>
        <v>3.83974908773396-32.9627607019588i</v>
      </c>
      <c r="G2050" s="57" t="str">
        <f t="shared" si="595"/>
        <v>0.999976365653337-0.00486145945994535i</v>
      </c>
      <c r="H2050" s="57" t="str">
        <f t="shared" si="596"/>
        <v>173.686085906607+147.093825938163i</v>
      </c>
      <c r="I2050" s="57" t="str">
        <f t="shared" si="597"/>
        <v>15.5595387449405-14.5576173834774i</v>
      </c>
      <c r="K2050" s="57" t="str">
        <f t="shared" si="598"/>
        <v>0.0402334792025698-0.0358459693588144i</v>
      </c>
      <c r="L2050" s="57" t="str">
        <f t="shared" si="599"/>
        <v>0.000125-0.249012479566974i</v>
      </c>
      <c r="M2050" s="57" t="str">
        <f t="shared" si="600"/>
        <v>0.0015-0.120040666441708i</v>
      </c>
      <c r="N2050" s="57">
        <f t="shared" si="601"/>
        <v>62.078502070846156</v>
      </c>
      <c r="O2050" s="57">
        <f t="shared" si="602"/>
        <v>36.804191784685138</v>
      </c>
      <c r="P2050" s="371">
        <f t="shared" si="603"/>
        <v>36.804191784685138</v>
      </c>
      <c r="Q2050" s="371">
        <f t="shared" si="604"/>
        <v>-117.92149792915384</v>
      </c>
      <c r="R2050" s="12">
        <f t="shared" si="605"/>
        <v>62.078502070846156</v>
      </c>
      <c r="S2050" s="57">
        <f t="shared" si="606"/>
        <v>2.0149572672276217</v>
      </c>
      <c r="T2050" s="12">
        <f t="shared" si="589"/>
        <v>36.804191784685138</v>
      </c>
    </row>
    <row r="2051" spans="1:20" x14ac:dyDescent="0.25">
      <c r="A2051" s="57">
        <f t="shared" si="590"/>
        <v>12708.459225644274</v>
      </c>
      <c r="B2051" s="12">
        <f t="shared" si="607"/>
        <v>2022.6141048430868</v>
      </c>
      <c r="C2051" s="57" t="str">
        <f t="shared" si="591"/>
        <v>-32.2891257605222-60.8037707301151i</v>
      </c>
      <c r="D2051" s="57" t="str">
        <f t="shared" si="592"/>
        <v>3.89984253904518-15.7623295124094i</v>
      </c>
      <c r="E2051" s="57" t="str">
        <f t="shared" si="593"/>
        <v>157.635341855166-0.168137752875643i</v>
      </c>
      <c r="F2051" s="57" t="str">
        <f t="shared" si="594"/>
        <v>3.83974839672392-32.8381179906793i</v>
      </c>
      <c r="G2051" s="57" t="str">
        <f t="shared" si="595"/>
        <v>0.999976185695308-0.00487993212768926i</v>
      </c>
      <c r="H2051" s="57" t="str">
        <f t="shared" si="596"/>
        <v>173.754510082481+147.67583284431i</v>
      </c>
      <c r="I2051" s="57" t="str">
        <f t="shared" si="597"/>
        <v>15.5624738971186-14.4965800792474i</v>
      </c>
      <c r="K2051" s="57" t="str">
        <f t="shared" si="598"/>
        <v>0.0400981343339936-0.0358590213010847i</v>
      </c>
      <c r="L2051" s="57" t="str">
        <f t="shared" si="599"/>
        <v>0.000125-0.248069814272738i</v>
      </c>
      <c r="M2051" s="57" t="str">
        <f t="shared" si="600"/>
        <v>0.0015-0.119586238734517i</v>
      </c>
      <c r="N2051" s="57">
        <f t="shared" si="601"/>
        <v>62.029990052908275</v>
      </c>
      <c r="O2051" s="57">
        <f t="shared" si="602"/>
        <v>36.757495872554259</v>
      </c>
      <c r="P2051" s="371">
        <f t="shared" si="603"/>
        <v>36.757495872554259</v>
      </c>
      <c r="Q2051" s="371">
        <f t="shared" si="604"/>
        <v>-117.97000994709173</v>
      </c>
      <c r="R2051" s="12">
        <f t="shared" si="605"/>
        <v>62.029990052908275</v>
      </c>
      <c r="S2051" s="57">
        <f t="shared" si="606"/>
        <v>2.022614104843087</v>
      </c>
      <c r="T2051" s="12">
        <f t="shared" si="589"/>
        <v>36.757495872554259</v>
      </c>
    </row>
    <row r="2052" spans="1:20" x14ac:dyDescent="0.25">
      <c r="A2052" s="57">
        <f t="shared" si="590"/>
        <v>12756.751370701722</v>
      </c>
      <c r="B2052" s="12">
        <f t="shared" si="607"/>
        <v>2030.3000384414906</v>
      </c>
      <c r="C2052" s="57" t="str">
        <f t="shared" si="591"/>
        <v>-32.1668263474959-60.4503435867672i</v>
      </c>
      <c r="D2052" s="57" t="str">
        <f t="shared" si="592"/>
        <v>3.89984134011697-15.7028473743028i</v>
      </c>
      <c r="E2052" s="57" t="str">
        <f t="shared" si="593"/>
        <v>157.619886245453-0.147752820780931i</v>
      </c>
      <c r="F2052" s="57" t="str">
        <f t="shared" si="594"/>
        <v>3.83974770045253-32.7139476667005i</v>
      </c>
      <c r="G2052" s="57" t="str">
        <f t="shared" si="595"/>
        <v>0.999976004367065-0.0048984749815213i</v>
      </c>
      <c r="H2052" s="57" t="str">
        <f t="shared" si="596"/>
        <v>173.823491225016+148.26032197103i</v>
      </c>
      <c r="I2052" s="57" t="str">
        <f t="shared" si="597"/>
        <v>15.5654324360692-14.435750814594i</v>
      </c>
      <c r="K2052" s="57" t="str">
        <f t="shared" si="598"/>
        <v>0.0399626928824457-0.0358715665991393i</v>
      </c>
      <c r="L2052" s="57" t="str">
        <f t="shared" si="599"/>
        <v>0.000125-0.247130717546062i</v>
      </c>
      <c r="M2052" s="57" t="str">
        <f t="shared" si="600"/>
        <v>0.0015-0.119133531315518i</v>
      </c>
      <c r="N2052" s="57">
        <f t="shared" si="601"/>
        <v>61.981671767036772</v>
      </c>
      <c r="O2052" s="57">
        <f t="shared" si="602"/>
        <v>36.71075486596493</v>
      </c>
      <c r="P2052" s="371">
        <f t="shared" si="603"/>
        <v>36.71075486596493</v>
      </c>
      <c r="Q2052" s="371">
        <f t="shared" si="604"/>
        <v>-118.01832823296323</v>
      </c>
      <c r="R2052" s="12">
        <f t="shared" si="605"/>
        <v>61.981671767036772</v>
      </c>
      <c r="S2052" s="57">
        <f t="shared" si="606"/>
        <v>2.0303000384414904</v>
      </c>
      <c r="T2052" s="12">
        <f t="shared" si="589"/>
        <v>36.71075486596493</v>
      </c>
    </row>
    <row r="2053" spans="1:20" x14ac:dyDescent="0.25">
      <c r="A2053" s="57">
        <f t="shared" si="590"/>
        <v>12805.227025910392</v>
      </c>
      <c r="B2053" s="12">
        <f t="shared" si="607"/>
        <v>2038.0151785875685</v>
      </c>
      <c r="C2053" s="57" t="str">
        <f t="shared" si="591"/>
        <v>-32.0445155876001-60.0987141618315i</v>
      </c>
      <c r="D2053" s="57" t="str">
        <f t="shared" si="592"/>
        <v>3.89984013206033-15.6435911268109i</v>
      </c>
      <c r="E2053" s="57" t="str">
        <f t="shared" si="593"/>
        <v>157.604477137184-0.127213467265507i</v>
      </c>
      <c r="F2053" s="57" t="str">
        <f t="shared" si="594"/>
        <v>3.83974699887964-32.5902479437896i</v>
      </c>
      <c r="G2053" s="57" t="str">
        <f t="shared" si="595"/>
        <v>0.999975821658176-0.00491708828803362i</v>
      </c>
      <c r="H2053" s="57" t="str">
        <f t="shared" si="596"/>
        <v>173.893034149238+148.847305980624i</v>
      </c>
      <c r="I2053" s="57" t="str">
        <f t="shared" si="597"/>
        <v>15.5684145562527-14.3751287093271i</v>
      </c>
      <c r="K2053" s="57" t="str">
        <f t="shared" si="598"/>
        <v>0.0398271586453172-0.0358836043606782i</v>
      </c>
      <c r="L2053" s="57" t="str">
        <f t="shared" si="599"/>
        <v>0.000125-0.246195175877727i</v>
      </c>
      <c r="M2053" s="57" t="str">
        <f t="shared" si="600"/>
        <v>0.0015-0.118682537672363i</v>
      </c>
      <c r="N2053" s="57">
        <f t="shared" si="601"/>
        <v>61.933549242284158</v>
      </c>
      <c r="O2053" s="57">
        <f t="shared" si="602"/>
        <v>36.66396887534772</v>
      </c>
      <c r="P2053" s="371">
        <f t="shared" si="603"/>
        <v>36.66396887534772</v>
      </c>
      <c r="Q2053" s="371">
        <f t="shared" si="604"/>
        <v>-118.06645075771584</v>
      </c>
      <c r="R2053" s="12">
        <f t="shared" si="605"/>
        <v>61.933549242284158</v>
      </c>
      <c r="S2053" s="57">
        <f t="shared" si="606"/>
        <v>2.0380151785875684</v>
      </c>
      <c r="T2053" s="12">
        <f t="shared" si="589"/>
        <v>36.66396887534772</v>
      </c>
    </row>
    <row r="2054" spans="1:20" x14ac:dyDescent="0.25">
      <c r="A2054" s="57">
        <f t="shared" si="590"/>
        <v>12853.886888608851</v>
      </c>
      <c r="B2054" s="12">
        <f t="shared" si="607"/>
        <v>2045.7596362662014</v>
      </c>
      <c r="C2054" s="57" t="str">
        <f t="shared" si="591"/>
        <v>-31.9221970044648-59.7488775109425i</v>
      </c>
      <c r="D2054" s="57" t="str">
        <f t="shared" si="592"/>
        <v>3.89983891480576-15.5845599175115i</v>
      </c>
      <c r="E2054" s="57" t="str">
        <f t="shared" si="593"/>
        <v>157.589115517424-0.106519490083976i</v>
      </c>
      <c r="F2054" s="57" t="str">
        <f t="shared" si="594"/>
        <v>3.83974629196492-32.4670170424842i</v>
      </c>
      <c r="G2054" s="57" t="str">
        <f t="shared" si="595"/>
        <v>0.999975637558127-0.00493577231483009i</v>
      </c>
      <c r="H2054" s="57" t="str">
        <f t="shared" si="596"/>
        <v>173.963143716194+149.436797623105i</v>
      </c>
      <c r="I2054" s="57" t="str">
        <f t="shared" si="597"/>
        <v>15.5714204538744-14.3147128861897i</v>
      </c>
      <c r="K2054" s="57" t="str">
        <f t="shared" si="598"/>
        <v>0.0396915354305452-0.0358951337288317i</v>
      </c>
      <c r="L2054" s="57" t="str">
        <f t="shared" si="599"/>
        <v>0.000125-0.24526317580965i</v>
      </c>
      <c r="M2054" s="57" t="str">
        <f t="shared" si="600"/>
        <v>0.0015-0.118233251317357i</v>
      </c>
      <c r="N2054" s="57">
        <f t="shared" si="601"/>
        <v>61.885624506902644</v>
      </c>
      <c r="O2054" s="57">
        <f t="shared" si="602"/>
        <v>36.61713801361644</v>
      </c>
      <c r="P2054" s="371">
        <f t="shared" si="603"/>
        <v>36.61713801361644</v>
      </c>
      <c r="Q2054" s="371">
        <f t="shared" si="604"/>
        <v>-118.11437549309736</v>
      </c>
      <c r="R2054" s="12">
        <f t="shared" si="605"/>
        <v>61.885624506902644</v>
      </c>
      <c r="S2054" s="57">
        <f t="shared" si="606"/>
        <v>2.0457596362662014</v>
      </c>
      <c r="T2054" s="12">
        <f t="shared" si="589"/>
        <v>36.61713801361644</v>
      </c>
    </row>
    <row r="2055" spans="1:20" x14ac:dyDescent="0.25">
      <c r="A2055" s="57">
        <f t="shared" si="590"/>
        <v>12902.731658785566</v>
      </c>
      <c r="B2055" s="12">
        <f t="shared" si="607"/>
        <v>2053.5335228840131</v>
      </c>
      <c r="C2055" s="57" t="str">
        <f t="shared" si="591"/>
        <v>-31.7998741227075-59.400828675464i</v>
      </c>
      <c r="D2055" s="57" t="str">
        <f t="shared" si="592"/>
        <v>3.89983768828327-15.5257528972196i</v>
      </c>
      <c r="E2055" s="57" t="str">
        <f t="shared" si="593"/>
        <v>157.573802375885-0.0856706932148724i</v>
      </c>
      <c r="F2055" s="57" t="str">
        <f t="shared" si="594"/>
        <v>3.83974557966773-32.3442531900659i</v>
      </c>
      <c r="G2055" s="57" t="str">
        <f t="shared" si="595"/>
        <v>0.999975452056329-0.00495452733053016i</v>
      </c>
      <c r="H2055" s="57" t="str">
        <f t="shared" si="596"/>
        <v>174.033824833462+150.028809737025i</v>
      </c>
      <c r="I2055" s="57" t="str">
        <f t="shared" si="597"/>
        <v>15.5744503268998-14.2545024708451i</v>
      </c>
      <c r="K2055" s="57" t="str">
        <f t="shared" si="598"/>
        <v>0.0395558270561921-0.035906153882309i</v>
      </c>
      <c r="L2055" s="57" t="str">
        <f t="shared" si="599"/>
        <v>0.000125-0.244334703934699i</v>
      </c>
      <c r="M2055" s="57" t="str">
        <f t="shared" si="600"/>
        <v>0.0015-0.117785665787365i</v>
      </c>
      <c r="N2055" s="57">
        <f t="shared" si="601"/>
        <v>61.837899588205687</v>
      </c>
      <c r="O2055" s="57">
        <f t="shared" si="602"/>
        <v>36.570262396171444</v>
      </c>
      <c r="P2055" s="371">
        <f t="shared" si="603"/>
        <v>36.570262396171444</v>
      </c>
      <c r="Q2055" s="371">
        <f t="shared" si="604"/>
        <v>-118.16210041179431</v>
      </c>
      <c r="R2055" s="12">
        <f t="shared" si="605"/>
        <v>61.837899588205687</v>
      </c>
      <c r="S2055" s="57">
        <f t="shared" si="606"/>
        <v>2.0535335228840133</v>
      </c>
      <c r="T2055" s="12">
        <f t="shared" si="589"/>
        <v>36.570262396171444</v>
      </c>
    </row>
    <row r="2056" spans="1:20" x14ac:dyDescent="0.25">
      <c r="A2056" s="57">
        <f t="shared" si="590"/>
        <v>12951.762039088951</v>
      </c>
      <c r="B2056" s="12">
        <f t="shared" si="607"/>
        <v>2061.3369502709725</v>
      </c>
      <c r="C2056" s="57" t="str">
        <f t="shared" si="591"/>
        <v>-31.6775504675304-59.0545626823998i</v>
      </c>
      <c r="D2056" s="57" t="str">
        <f t="shared" si="592"/>
        <v>3.89983645242227-15.467169219975i</v>
      </c>
      <c r="E2056" s="57" t="str">
        <f t="shared" si="593"/>
        <v>157.558538704865-0.064666886880039i</v>
      </c>
      <c r="F2056" s="57" t="str">
        <f t="shared" si="594"/>
        <v>3.83974486194707-32.2219546205347i</v>
      </c>
      <c r="G2056" s="57" t="str">
        <f t="shared" si="595"/>
        <v>0.999975265142109-0.00497335360477266i</v>
      </c>
      <c r="H2056" s="57" t="str">
        <f t="shared" si="596"/>
        <v>174.105082455659+150.623355250335i</v>
      </c>
      <c r="I2056" s="57" t="str">
        <f t="shared" si="597"/>
        <v>15.5775043750742-14.1944965918636i</v>
      </c>
      <c r="K2056" s="57" t="str">
        <f t="shared" si="598"/>
        <v>0.0394200373500191-0.0359166640355407i</v>
      </c>
      <c r="L2056" s="57" t="str">
        <f t="shared" si="599"/>
        <v>0.000125-0.243409746896492i</v>
      </c>
      <c r="M2056" s="57" t="str">
        <f t="shared" si="600"/>
        <v>0.0015-0.117339774643719i</v>
      </c>
      <c r="N2056" s="57">
        <f t="shared" si="601"/>
        <v>61.790376512420409</v>
      </c>
      <c r="O2056" s="57">
        <f t="shared" si="602"/>
        <v>36.523342140901889</v>
      </c>
      <c r="P2056" s="371">
        <f t="shared" si="603"/>
        <v>36.523342140901889</v>
      </c>
      <c r="Q2056" s="371">
        <f t="shared" si="604"/>
        <v>-118.20962348757959</v>
      </c>
      <c r="R2056" s="12">
        <f t="shared" si="605"/>
        <v>61.790376512420409</v>
      </c>
      <c r="S2056" s="57">
        <f t="shared" si="606"/>
        <v>2.0613369502709724</v>
      </c>
      <c r="T2056" s="12">
        <f t="shared" si="589"/>
        <v>36.523342140901889</v>
      </c>
    </row>
    <row r="2057" spans="1:20" x14ac:dyDescent="0.25">
      <c r="A2057" s="57">
        <f t="shared" si="590"/>
        <v>13000.978734837488</v>
      </c>
      <c r="B2057" s="12">
        <f t="shared" si="607"/>
        <v>2069.1700306820021</v>
      </c>
      <c r="C2057" s="57" t="str">
        <f t="shared" si="591"/>
        <v>-31.5552295643148-58.7100745443212i</v>
      </c>
      <c r="D2057" s="57" t="str">
        <f t="shared" si="592"/>
        <v>3.89983520715168-15.4088080430304i</v>
      </c>
      <c r="E2057" s="57" t="str">
        <f t="shared" si="593"/>
        <v>157.543325499194-0.0435078875515849i</v>
      </c>
      <c r="F2057" s="57" t="str">
        <f t="shared" si="594"/>
        <v>3.83974413876162-32.1001195745842i</v>
      </c>
      <c r="G2057" s="57" t="str">
        <f t="shared" si="595"/>
        <v>0.999975076804711-0.00499225140821973i</v>
      </c>
      <c r="H2057" s="57" t="str">
        <f t="shared" si="596"/>
        <v>174.176921584969+151.220447181236i</v>
      </c>
      <c r="I2057" s="57" t="str">
        <f t="shared" si="597"/>
        <v>15.5805827999395-14.1346943807102i</v>
      </c>
      <c r="K2057" s="57" t="str">
        <f t="shared" si="598"/>
        <v>0.039284170149059-0.0359266634388152i</v>
      </c>
      <c r="L2057" s="57" t="str">
        <f t="shared" si="599"/>
        <v>0.000125-0.242488291389213i</v>
      </c>
      <c r="M2057" s="57" t="str">
        <f t="shared" si="600"/>
        <v>0.0015-0.116895571472125i</v>
      </c>
      <c r="N2057" s="57">
        <f t="shared" si="601"/>
        <v>61.743057304546184</v>
      </c>
      <c r="O2057" s="57">
        <f t="shared" si="602"/>
        <v>36.476377368188921</v>
      </c>
      <c r="P2057" s="371">
        <f t="shared" si="603"/>
        <v>36.476377368188921</v>
      </c>
      <c r="Q2057" s="371">
        <f t="shared" si="604"/>
        <v>-118.25694269545382</v>
      </c>
      <c r="R2057" s="12">
        <f t="shared" si="605"/>
        <v>61.743057304546184</v>
      </c>
      <c r="S2057" s="57">
        <f t="shared" si="606"/>
        <v>2.069170030682002</v>
      </c>
      <c r="T2057" s="12">
        <f t="shared" si="589"/>
        <v>36.476377368188921</v>
      </c>
    </row>
    <row r="2058" spans="1:20" x14ac:dyDescent="0.25">
      <c r="A2058" s="57">
        <f t="shared" si="590"/>
        <v>13050.382454029872</v>
      </c>
      <c r="B2058" s="12">
        <f t="shared" si="607"/>
        <v>2077.0328767985939</v>
      </c>
      <c r="C2058" s="57" t="str">
        <f t="shared" si="591"/>
        <v>-31.4329149382185-58.3673592592954i</v>
      </c>
      <c r="D2058" s="57" t="str">
        <f t="shared" si="592"/>
        <v>3.89983395239984-15.3506685268394i</v>
      </c>
      <c r="E2058" s="57" t="str">
        <f t="shared" si="593"/>
        <v>157.528163756178-0.0221935179689864i</v>
      </c>
      <c r="F2058" s="57" t="str">
        <f t="shared" si="594"/>
        <v>3.8397434100698-31.9787462995754i</v>
      </c>
      <c r="G2058" s="57" t="str">
        <f t="shared" si="595"/>
        <v>0.999974887033302-0.00501122101256061i</v>
      </c>
      <c r="H2058" s="57" t="str">
        <f t="shared" si="596"/>
        <v>174.249347271661+151.820098639054i</v>
      </c>
      <c r="I2058" s="57" t="str">
        <f t="shared" si="597"/>
        <v>15.5836858048532-14.0750949717308i</v>
      </c>
      <c r="K2058" s="57" t="str">
        <f t="shared" si="598"/>
        <v>0.0391482292991873-0.035936151378409i</v>
      </c>
      <c r="L2058" s="57" t="str">
        <f t="shared" si="599"/>
        <v>0.000125-0.241570324157415i</v>
      </c>
      <c r="M2058" s="57" t="str">
        <f t="shared" si="600"/>
        <v>0.0015-0.116453049882571i</v>
      </c>
      <c r="N2058" s="57">
        <f t="shared" si="601"/>
        <v>61.695943988208199</v>
      </c>
      <c r="O2058" s="57">
        <f t="shared" si="602"/>
        <v>36.429368200908144</v>
      </c>
      <c r="P2058" s="371">
        <f t="shared" si="603"/>
        <v>36.429368200908144</v>
      </c>
      <c r="Q2058" s="371">
        <f t="shared" si="604"/>
        <v>-118.3040560117918</v>
      </c>
      <c r="R2058" s="12">
        <f t="shared" si="605"/>
        <v>61.695943988208199</v>
      </c>
      <c r="S2058" s="57">
        <f t="shared" si="606"/>
        <v>2.0770328767985937</v>
      </c>
      <c r="T2058" s="12">
        <f t="shared" si="589"/>
        <v>36.429368200908144</v>
      </c>
    </row>
    <row r="2059" spans="1:20" x14ac:dyDescent="0.25">
      <c r="A2059" s="57">
        <f t="shared" si="590"/>
        <v>13099.973907355188</v>
      </c>
      <c r="B2059" s="12">
        <f t="shared" si="607"/>
        <v>2084.9256017304288</v>
      </c>
      <c r="C2059" s="57" t="str">
        <f t="shared" si="591"/>
        <v>-31.3106101137649-58.0264118108189i</v>
      </c>
      <c r="D2059" s="57" t="str">
        <f t="shared" si="592"/>
        <v>3.89983268809461-15.292749835044i</v>
      </c>
      <c r="E2059" s="57" t="str">
        <f t="shared" si="593"/>
        <v>157.513054475537-0.000723607142020381i</v>
      </c>
      <c r="F2059" s="57" t="str">
        <f t="shared" si="594"/>
        <v>3.83974267582969-31.8578330495126i</v>
      </c>
      <c r="G2059" s="57" t="str">
        <f t="shared" si="595"/>
        <v>0.999974695816963-0.00503026269051558i</v>
      </c>
      <c r="H2059" s="57" t="str">
        <f t="shared" si="596"/>
        <v>174.322364614637+152.422322825112i</v>
      </c>
      <c r="I2059" s="57" t="str">
        <f t="shared" si="597"/>
        <v>15.5868135950062-14.0156975021412i</v>
      </c>
      <c r="K2059" s="57" t="str">
        <f t="shared" si="598"/>
        <v>0.0390122186546903-0.0359451271767098i</v>
      </c>
      <c r="L2059" s="57" t="str">
        <f t="shared" si="599"/>
        <v>0.000125-0.240655831995831i</v>
      </c>
      <c r="M2059" s="57" t="str">
        <f t="shared" si="600"/>
        <v>0.0015-0.116012203509236i</v>
      </c>
      <c r="N2059" s="57">
        <f t="shared" si="601"/>
        <v>61.649038585516905</v>
      </c>
      <c r="O2059" s="57">
        <f t="shared" si="602"/>
        <v>36.382314764431307</v>
      </c>
      <c r="P2059" s="371">
        <f t="shared" si="603"/>
        <v>36.382314764431307</v>
      </c>
      <c r="Q2059" s="371">
        <f t="shared" si="604"/>
        <v>-118.35096141448309</v>
      </c>
      <c r="R2059" s="12">
        <f t="shared" si="605"/>
        <v>61.649038585516905</v>
      </c>
      <c r="S2059" s="57">
        <f t="shared" si="606"/>
        <v>2.0849256017304287</v>
      </c>
      <c r="T2059" s="12">
        <f t="shared" si="589"/>
        <v>36.382314764431307</v>
      </c>
    </row>
    <row r="2060" spans="1:20" x14ac:dyDescent="0.25">
      <c r="A2060" s="57">
        <f t="shared" si="590"/>
        <v>13149.753808203139</v>
      </c>
      <c r="B2060" s="12">
        <f t="shared" si="607"/>
        <v>2092.8483190170045</v>
      </c>
      <c r="C2060" s="57" t="str">
        <f t="shared" si="591"/>
        <v>-31.1883186144445-57.6872271677586i</v>
      </c>
      <c r="D2060" s="57" t="str">
        <f t="shared" si="592"/>
        <v>3.89983141416323-15.2350511344631i</v>
      </c>
      <c r="E2060" s="57" t="str">
        <f t="shared" si="593"/>
        <v>157.497998659349+0.0209020096339891i</v>
      </c>
      <c r="F2060" s="57" t="str">
        <f t="shared" si="594"/>
        <v>3.83974193599904-31.7373780850175i</v>
      </c>
      <c r="G2060" s="57" t="str">
        <f t="shared" si="595"/>
        <v>0.999974503144692-0.00504937671583986i</v>
      </c>
      <c r="H2060" s="57" t="str">
        <f t="shared" si="596"/>
        <v>174.395978761961+153.02713303363i</v>
      </c>
      <c r="I2060" s="57" t="str">
        <f t="shared" si="597"/>
        <v>15.5899663774423-13.9565011120131i</v>
      </c>
      <c r="K2060" s="57" t="str">
        <f t="shared" si="598"/>
        <v>0.0388761420778301-0.0359535901923358i</v>
      </c>
      <c r="L2060" s="57" t="str">
        <f t="shared" si="599"/>
        <v>0.000125-0.239744801749183i</v>
      </c>
      <c r="M2060" s="57" t="str">
        <f t="shared" si="600"/>
        <v>0.0015-0.115573026010397i</v>
      </c>
      <c r="N2060" s="57">
        <f t="shared" si="601"/>
        <v>61.602343116918462</v>
      </c>
      <c r="O2060" s="57">
        <f t="shared" si="602"/>
        <v>36.335217186628604</v>
      </c>
      <c r="P2060" s="371">
        <f t="shared" si="603"/>
        <v>36.335217186628604</v>
      </c>
      <c r="Q2060" s="371">
        <f t="shared" si="604"/>
        <v>-118.39765688308154</v>
      </c>
      <c r="R2060" s="12">
        <f t="shared" si="605"/>
        <v>61.602343116918462</v>
      </c>
      <c r="S2060" s="57">
        <f t="shared" si="606"/>
        <v>2.0928483190170044</v>
      </c>
      <c r="T2060" s="12">
        <f t="shared" si="589"/>
        <v>36.335217186628604</v>
      </c>
    </row>
    <row r="2061" spans="1:20" x14ac:dyDescent="0.25">
      <c r="A2061" s="57">
        <f t="shared" si="590"/>
        <v>13199.722872674311</v>
      </c>
      <c r="B2061" s="12">
        <f t="shared" si="607"/>
        <v>2100.8011426292692</v>
      </c>
      <c r="C2061" s="57" t="str">
        <f t="shared" si="591"/>
        <v>-31.0660439623079-57.3498002843013i</v>
      </c>
      <c r="D2061" s="57" t="str">
        <f t="shared" si="592"/>
        <v>3.89983013053239-15.1775715950799i</v>
      </c>
      <c r="E2061" s="57" t="str">
        <f t="shared" si="593"/>
        <v>157.482997312002+0.0426834907717688i</v>
      </c>
      <c r="F2061" s="57" t="str">
        <f t="shared" si="594"/>
        <v>3.83974119053528-31.6173796733042i</v>
      </c>
      <c r="G2061" s="57" t="str">
        <f t="shared" si="595"/>
        <v>0.999974309005405-0.00506856336332749i</v>
      </c>
      <c r="H2061" s="57" t="str">
        <f t="shared" si="596"/>
        <v>174.470194911416+153.634542652619i</v>
      </c>
      <c r="I2061" s="57" t="str">
        <f t="shared" si="597"/>
        <v>15.5931443610761-13.8975049442615i</v>
      </c>
      <c r="K2061" s="57" t="str">
        <f t="shared" si="598"/>
        <v>0.0387400034384099-0.0359615398202468i</v>
      </c>
      <c r="L2061" s="57" t="str">
        <f t="shared" si="599"/>
        <v>0.000125-0.238837220311998i</v>
      </c>
      <c r="M2061" s="57" t="str">
        <f t="shared" si="600"/>
        <v>0.0015-0.115135511068337i</v>
      </c>
      <c r="N2061" s="57">
        <f t="shared" si="601"/>
        <v>61.555859601052333</v>
      </c>
      <c r="O2061" s="57">
        <f t="shared" si="602"/>
        <v>36.288075597870566</v>
      </c>
      <c r="P2061" s="371">
        <f t="shared" si="603"/>
        <v>36.288075597870566</v>
      </c>
      <c r="Q2061" s="371">
        <f t="shared" si="604"/>
        <v>-118.44414039894767</v>
      </c>
      <c r="R2061" s="12">
        <f t="shared" si="605"/>
        <v>61.555859601052333</v>
      </c>
      <c r="S2061" s="57">
        <f t="shared" si="606"/>
        <v>2.100801142629269</v>
      </c>
      <c r="T2061" s="12">
        <f t="shared" si="589"/>
        <v>36.288075597870566</v>
      </c>
    </row>
    <row r="2062" spans="1:20" x14ac:dyDescent="0.25">
      <c r="A2062" s="57">
        <f t="shared" si="590"/>
        <v>13249.881819590475</v>
      </c>
      <c r="B2062" s="12">
        <f t="shared" si="607"/>
        <v>2108.7841869712606</v>
      </c>
      <c r="C2062" s="57" t="str">
        <f t="shared" si="591"/>
        <v>-30.9437896775594-57.0141260999048i</v>
      </c>
      <c r="D2062" s="57" t="str">
        <f t="shared" si="592"/>
        <v>3.89982883712828-15.1203103900306i</v>
      </c>
      <c r="E2062" s="57" t="str">
        <f t="shared" si="593"/>
        <v>157.468051440122+0.0646209883873176i</v>
      </c>
      <c r="F2062" s="57" t="str">
        <f t="shared" si="594"/>
        <v>3.83974043939548-31.4978360881545i</v>
      </c>
      <c r="G2062" s="57" t="str">
        <f t="shared" si="595"/>
        <v>0.999974113387932-0.00508782290881531i</v>
      </c>
      <c r="H2062" s="57" t="str">
        <f t="shared" si="596"/>
        <v>174.545018311053+154.244565164796i</v>
      </c>
      <c r="I2062" s="57" t="str">
        <f t="shared" si="597"/>
        <v>15.5963477567127-13.8387081446327i</v>
      </c>
      <c r="K2062" s="57" t="str">
        <f t="shared" si="598"/>
        <v>0.0386038066133364-0.0359689754918496i</v>
      </c>
      <c r="L2062" s="57" t="str">
        <f t="shared" si="599"/>
        <v>0.000125-0.23793307462841i</v>
      </c>
      <c r="M2062" s="57" t="str">
        <f t="shared" si="600"/>
        <v>0.0015-0.114699652389258i</v>
      </c>
      <c r="N2062" s="57">
        <f t="shared" si="601"/>
        <v>61.509590054606917</v>
      </c>
      <c r="O2062" s="57">
        <f t="shared" si="602"/>
        <v>36.240890131029161</v>
      </c>
      <c r="P2062" s="371">
        <f t="shared" si="603"/>
        <v>36.240890131029161</v>
      </c>
      <c r="Q2062" s="371">
        <f t="shared" si="604"/>
        <v>-118.49040994539308</v>
      </c>
      <c r="R2062" s="12">
        <f t="shared" si="605"/>
        <v>61.509590054606917</v>
      </c>
      <c r="S2062" s="57">
        <f t="shared" si="606"/>
        <v>2.1087841869712607</v>
      </c>
      <c r="T2062" s="12">
        <f t="shared" si="589"/>
        <v>36.240890131029161</v>
      </c>
    </row>
    <row r="2063" spans="1:20" x14ac:dyDescent="0.25">
      <c r="A2063" s="57">
        <f t="shared" si="590"/>
        <v>13300.23137050492</v>
      </c>
      <c r="B2063" s="12">
        <f t="shared" si="607"/>
        <v>2116.7975668817517</v>
      </c>
      <c r="C2063" s="57" t="str">
        <f t="shared" si="591"/>
        <v>-30.8215592781571-56.6801995392593i</v>
      </c>
      <c r="D2063" s="57" t="str">
        <f t="shared" si="592"/>
        <v>3.8998275338765-15.0632666955921i</v>
      </c>
      <c r="E2063" s="57" t="str">
        <f t="shared" si="593"/>
        <v>157.45316205253+0.0867146482871453i</v>
      </c>
      <c r="F2063" s="57" t="str">
        <f t="shared" si="594"/>
        <v>3.83973968253652-31.3787456098936i</v>
      </c>
      <c r="G2063" s="57" t="str">
        <f t="shared" si="595"/>
        <v>0.999973916281019-0.00510715562918687i</v>
      </c>
      <c r="H2063" s="57" t="str">
        <f t="shared" si="596"/>
        <v>174.620454259763+154.857214148504i</v>
      </c>
      <c r="I2063" s="57" t="str">
        <f t="shared" si="597"/>
        <v>15.5995767770673-13.7801098616916i</v>
      </c>
      <c r="K2063" s="57" t="str">
        <f t="shared" si="598"/>
        <v>0.0384675554861803-0.0359758966750969i</v>
      </c>
      <c r="L2063" s="57" t="str">
        <f t="shared" si="599"/>
        <v>0.000125-0.237032351691981i</v>
      </c>
      <c r="M2063" s="57" t="str">
        <f t="shared" si="600"/>
        <v>0.0015-0.114265443703186i</v>
      </c>
      <c r="N2063" s="57">
        <f t="shared" si="601"/>
        <v>61.463536492171855</v>
      </c>
      <c r="O2063" s="57">
        <f t="shared" si="602"/>
        <v>36.193660921479562</v>
      </c>
      <c r="P2063" s="371">
        <f t="shared" si="603"/>
        <v>36.193660921479562</v>
      </c>
      <c r="Q2063" s="371">
        <f t="shared" si="604"/>
        <v>-118.53646350782815</v>
      </c>
      <c r="R2063" s="12">
        <f t="shared" si="605"/>
        <v>61.463536492171855</v>
      </c>
      <c r="S2063" s="57">
        <f t="shared" si="606"/>
        <v>2.1167975668817518</v>
      </c>
      <c r="T2063" s="12">
        <f t="shared" si="589"/>
        <v>36.193660921479562</v>
      </c>
    </row>
    <row r="2064" spans="1:20" x14ac:dyDescent="0.25">
      <c r="A2064" s="57">
        <f t="shared" si="590"/>
        <v>13350.77224971284</v>
      </c>
      <c r="B2064" s="12">
        <f t="shared" si="607"/>
        <v>2124.8413976359025</v>
      </c>
      <c r="C2064" s="57" t="str">
        <f t="shared" si="591"/>
        <v>-30.6993562794058-56.3480155122502i</v>
      </c>
      <c r="D2064" s="57" t="str">
        <f t="shared" si="592"/>
        <v>3.89982622070208-15.0064396911701i</v>
      </c>
      <c r="E2064" s="57" t="str">
        <f t="shared" si="593"/>
        <v>157.438330160175+0.108964609970604i</v>
      </c>
      <c r="F2064" s="57" t="str">
        <f t="shared" si="594"/>
        <v>3.8397389199148-31.260106525364i</v>
      </c>
      <c r="G2064" s="57" t="str">
        <f t="shared" si="595"/>
        <v>0.999973717673326-0.0051265618023764i</v>
      </c>
      <c r="H2064" s="57" t="str">
        <f t="shared" si="596"/>
        <v>174.69650810784+155.472503278652i</v>
      </c>
      <c r="I2064" s="57" t="str">
        <f t="shared" si="597"/>
        <v>15.6028316367838-13.7217092468089i</v>
      </c>
      <c r="K2064" s="57" t="str">
        <f t="shared" si="598"/>
        <v>0.0383312539467349-0.0359823028745815i</v>
      </c>
      <c r="L2064" s="57" t="str">
        <f t="shared" si="599"/>
        <v>0.000125-0.236135038545508i</v>
      </c>
      <c r="M2064" s="57" t="str">
        <f t="shared" si="600"/>
        <v>0.0015-0.113832878763883i</v>
      </c>
      <c r="N2064" s="57">
        <f t="shared" si="601"/>
        <v>61.417700926094284</v>
      </c>
      <c r="O2064" s="57">
        <f t="shared" si="602"/>
        <v>36.146388107100634</v>
      </c>
      <c r="P2064" s="371">
        <f t="shared" si="603"/>
        <v>36.146388107100634</v>
      </c>
      <c r="Q2064" s="371">
        <f t="shared" si="604"/>
        <v>-118.58229907390572</v>
      </c>
      <c r="R2064" s="12">
        <f t="shared" si="605"/>
        <v>61.417700926094284</v>
      </c>
      <c r="S2064" s="57">
        <f t="shared" si="606"/>
        <v>2.1248413976359024</v>
      </c>
      <c r="T2064" s="12">
        <f t="shared" si="589"/>
        <v>36.146388107100634</v>
      </c>
    </row>
    <row r="2065" spans="1:20" x14ac:dyDescent="0.25">
      <c r="A2065" s="57">
        <f t="shared" si="590"/>
        <v>13401.505184261749</v>
      </c>
      <c r="B2065" s="12">
        <f t="shared" si="607"/>
        <v>2132.915794946919</v>
      </c>
      <c r="C2065" s="57" t="str">
        <f t="shared" si="591"/>
        <v>-30.5771841935587-56.0175689139332i</v>
      </c>
      <c r="D2065" s="57" t="str">
        <f t="shared" si="592"/>
        <v>3.89982489752946-14.9498285592875i</v>
      </c>
      <c r="E2065" s="57" t="str">
        <f t="shared" si="593"/>
        <v>157.423556776088+0.131371006617006i</v>
      </c>
      <c r="F2065" s="57" t="str">
        <f t="shared" si="594"/>
        <v>3.83973815148644-31.1419171279019i</v>
      </c>
      <c r="G2065" s="57" t="str">
        <f t="shared" si="595"/>
        <v>0.999973517553426-0.00514604170737281i</v>
      </c>
      <c r="H2065" s="57" t="str">
        <f t="shared" si="596"/>
        <v>174.773185257561+156.090446327653i</v>
      </c>
      <c r="I2065" s="57" t="str">
        <f t="shared" si="597"/>
        <v>15.6061125524555-13.6635054541485i</v>
      </c>
      <c r="K2065" s="57" t="str">
        <f t="shared" si="598"/>
        <v>0.0381949058905746-0.0359881936316215i</v>
      </c>
      <c r="L2065" s="57" t="str">
        <f t="shared" si="599"/>
        <v>0.000125-0.23524112228084i</v>
      </c>
      <c r="M2065" s="57" t="str">
        <f t="shared" si="600"/>
        <v>0.0015-0.113401951348758i</v>
      </c>
      <c r="N2065" s="57">
        <f t="shared" si="601"/>
        <v>61.372085366331021</v>
      </c>
      <c r="O2065" s="57">
        <f t="shared" si="602"/>
        <v>36.099071828276479</v>
      </c>
      <c r="P2065" s="371">
        <f t="shared" si="603"/>
        <v>36.099071828276479</v>
      </c>
      <c r="Q2065" s="371">
        <f t="shared" si="604"/>
        <v>-118.62791463366898</v>
      </c>
      <c r="R2065" s="12">
        <f t="shared" si="605"/>
        <v>61.372085366331021</v>
      </c>
      <c r="S2065" s="57">
        <f t="shared" si="606"/>
        <v>2.1329157949469191</v>
      </c>
      <c r="T2065" s="12">
        <f t="shared" si="589"/>
        <v>36.099071828276479</v>
      </c>
    </row>
    <row r="2066" spans="1:20" x14ac:dyDescent="0.25">
      <c r="A2066" s="57">
        <f t="shared" si="590"/>
        <v>13452.430903961942</v>
      </c>
      <c r="B2066" s="12">
        <f t="shared" si="607"/>
        <v>2141.0208749677172</v>
      </c>
      <c r="C2066" s="57" t="str">
        <f t="shared" si="591"/>
        <v>-30.4550465294118-55.6888546245091i</v>
      </c>
      <c r="D2066" s="57" t="str">
        <f t="shared" si="592"/>
        <v>3.89982356428252-14.8934324855728i</v>
      </c>
      <c r="E2066" s="57" t="str">
        <f t="shared" si="593"/>
        <v>157.408842915315+0.153933965087578i</v>
      </c>
      <c r="F2066" s="57" t="str">
        <f t="shared" si="594"/>
        <v>3.83973737720725-31.0241757173126i</v>
      </c>
      <c r="G2066" s="57" t="str">
        <f t="shared" si="595"/>
        <v>0.999973315909806-0.00516559562422364i</v>
      </c>
      <c r="H2066" s="57" t="str">
        <f t="shared" si="596"/>
        <v>174.850491163778+156.71105716639i</v>
      </c>
      <c r="I2066" s="57" t="str">
        <f t="shared" si="597"/>
        <v>15.6094197426451-13.605497640656i</v>
      </c>
      <c r="K2066" s="57" t="str">
        <f t="shared" si="598"/>
        <v>0.03805851521861-0.0359935685243411i</v>
      </c>
      <c r="L2066" s="57" t="str">
        <f t="shared" si="599"/>
        <v>0.000125-0.234350590038693i</v>
      </c>
      <c r="M2066" s="57" t="str">
        <f t="shared" si="600"/>
        <v>0.0015-0.112972655258774i</v>
      </c>
      <c r="N2066" s="57">
        <f t="shared" si="601"/>
        <v>61.326691820304404</v>
      </c>
      <c r="O2066" s="57">
        <f t="shared" si="602"/>
        <v>36.051712227896438</v>
      </c>
      <c r="P2066" s="371">
        <f t="shared" si="603"/>
        <v>36.051712227896438</v>
      </c>
      <c r="Q2066" s="371">
        <f t="shared" si="604"/>
        <v>-118.6733081796956</v>
      </c>
      <c r="R2066" s="12">
        <f t="shared" si="605"/>
        <v>61.326691820304404</v>
      </c>
      <c r="S2066" s="57">
        <f t="shared" si="606"/>
        <v>2.1410208749677171</v>
      </c>
      <c r="T2066" s="12">
        <f t="shared" si="589"/>
        <v>36.051712227896438</v>
      </c>
    </row>
    <row r="2067" spans="1:20" x14ac:dyDescent="0.25">
      <c r="A2067" s="57">
        <f t="shared" si="590"/>
        <v>13503.550141396998</v>
      </c>
      <c r="B2067" s="12">
        <f t="shared" si="607"/>
        <v>2149.1567542925945</v>
      </c>
      <c r="C2067" s="57" t="str">
        <f t="shared" si="591"/>
        <v>-30.3329467919062-55.3618675093111i</v>
      </c>
      <c r="D2067" s="57" t="str">
        <f t="shared" si="592"/>
        <v>3.89982222088456-14.8372506587479i</v>
      </c>
      <c r="E2067" s="57" t="str">
        <f t="shared" si="593"/>
        <v>157.394189594873+0.176653605919354i</v>
      </c>
      <c r="F2067" s="57" t="str">
        <f t="shared" si="594"/>
        <v>3.83973659703264-30.9068805998455i</v>
      </c>
      <c r="G2067" s="57" t="str">
        <f t="shared" si="595"/>
        <v>0.999973112730866-0.00518522383403907i</v>
      </c>
      <c r="H2067" s="57" t="str">
        <f t="shared" si="596"/>
        <v>174.928431334501+157.334349765174i</v>
      </c>
      <c r="I2067" s="57" t="str">
        <f t="shared" si="597"/>
        <v>15.6127534279039-13.5476849660449i</v>
      </c>
      <c r="K2067" s="57" t="str">
        <f t="shared" si="598"/>
        <v>0.037922085836644-0.0359984271677449i</v>
      </c>
      <c r="L2067" s="57" t="str">
        <f t="shared" si="599"/>
        <v>0.000125-0.233463429008461i</v>
      </c>
      <c r="M2067" s="57" t="str">
        <f t="shared" si="600"/>
        <v>0.0015-0.112544984318365i</v>
      </c>
      <c r="N2067" s="57">
        <f t="shared" si="601"/>
        <v>61.281522292755113</v>
      </c>
      <c r="O2067" s="57">
        <f t="shared" si="602"/>
        <v>36.004309451356129</v>
      </c>
      <c r="P2067" s="371">
        <f t="shared" si="603"/>
        <v>36.004309451356129</v>
      </c>
      <c r="Q2067" s="371">
        <f t="shared" si="604"/>
        <v>-118.71847770724489</v>
      </c>
      <c r="R2067" s="12">
        <f t="shared" si="605"/>
        <v>61.281522292755113</v>
      </c>
      <c r="S2067" s="57">
        <f t="shared" si="606"/>
        <v>2.1491567542925947</v>
      </c>
      <c r="T2067" s="12">
        <f t="shared" si="589"/>
        <v>36.004309451356129</v>
      </c>
    </row>
    <row r="2068" spans="1:20" x14ac:dyDescent="0.25">
      <c r="A2068" s="57">
        <f t="shared" si="590"/>
        <v>13554.863631934306</v>
      </c>
      <c r="B2068" s="12">
        <f t="shared" si="607"/>
        <v>2157.3235499589064</v>
      </c>
      <c r="C2068" s="57" t="str">
        <f t="shared" si="591"/>
        <v>-30.2108884817242-55.0366024187895i</v>
      </c>
      <c r="D2068" s="57" t="str">
        <f t="shared" si="592"/>
        <v>3.89982086725833-14.7812822706169i</v>
      </c>
      <c r="E2068" s="57" t="str">
        <f t="shared" si="593"/>
        <v>157.379597833682+0.199530043325184i</v>
      </c>
      <c r="F2068" s="57" t="str">
        <f t="shared" si="594"/>
        <v>3.83973581091778-30.7900300881706i</v>
      </c>
      <c r="G2068" s="57" t="str">
        <f t="shared" si="595"/>
        <v>0.999972908004915-0.00520492661899599i</v>
      </c>
      <c r="H2068" s="57" t="str">
        <f t="shared" si="596"/>
        <v>175.007011331511+157.960338194737i</v>
      </c>
      <c r="I2068" s="57" t="str">
        <f t="shared" si="597"/>
        <v>15.6161138307943-13.490066592786i</v>
      </c>
      <c r="K2068" s="57" t="str">
        <f t="shared" si="598"/>
        <v>0.0377856216549236-0.0360027692137837i</v>
      </c>
      <c r="L2068" s="57" t="str">
        <f t="shared" si="599"/>
        <v>0.000125-0.232579626428035i</v>
      </c>
      <c r="M2068" s="57" t="str">
        <f t="shared" si="600"/>
        <v>0.0015-0.112118932375338i</v>
      </c>
      <c r="N2068" s="57">
        <f t="shared" si="601"/>
        <v>61.23657878559672</v>
      </c>
      <c r="O2068" s="57">
        <f t="shared" si="602"/>
        <v>35.956863646556776</v>
      </c>
      <c r="P2068" s="371">
        <f t="shared" si="603"/>
        <v>35.956863646556776</v>
      </c>
      <c r="Q2068" s="371">
        <f t="shared" si="604"/>
        <v>-118.76342121440328</v>
      </c>
      <c r="R2068" s="12">
        <f t="shared" si="605"/>
        <v>61.23657878559672</v>
      </c>
      <c r="S2068" s="57">
        <f t="shared" si="606"/>
        <v>2.1573235499589063</v>
      </c>
      <c r="T2068" s="12">
        <f t="shared" si="589"/>
        <v>35.956863646556776</v>
      </c>
    </row>
    <row r="2069" spans="1:20" x14ac:dyDescent="0.25">
      <c r="A2069" s="57">
        <f t="shared" si="590"/>
        <v>13606.372113735659</v>
      </c>
      <c r="B2069" s="12">
        <f t="shared" si="607"/>
        <v>2165.5213794487504</v>
      </c>
      <c r="C2069" s="57" t="str">
        <f t="shared" si="591"/>
        <v>-30.0888750948935-54.7130541885113i</v>
      </c>
      <c r="D2069" s="57" t="str">
        <f t="shared" si="592"/>
        <v>3.89981950332593-14.7255265160539i</v>
      </c>
      <c r="E2069" s="57" t="str">
        <f t="shared" si="593"/>
        <v>157.365068652518+0.22256338518948i</v>
      </c>
      <c r="F2069" s="57" t="str">
        <f t="shared" si="594"/>
        <v>3.83973501881738-30.673622501353i</v>
      </c>
      <c r="G2069" s="57" t="str">
        <f t="shared" si="595"/>
        <v>0.999972701720175-0.005224704262342i</v>
      </c>
      <c r="H2069" s="57" t="str">
        <f t="shared" si="596"/>
        <v>175.086236770964+158.589036627211i</v>
      </c>
      <c r="I2069" s="57" t="str">
        <f t="shared" si="597"/>
        <v>15.6195011759083-13.4326416860935i</v>
      </c>
      <c r="K2069" s="57" t="str">
        <f t="shared" si="598"/>
        <v>0.0376491265876947-0.0360065943514175i</v>
      </c>
      <c r="L2069" s="57" t="str">
        <f t="shared" si="599"/>
        <v>0.000125-0.231699169583617i</v>
      </c>
      <c r="M2069" s="57" t="str">
        <f t="shared" si="600"/>
        <v>0.0015-0.111694493300795i</v>
      </c>
      <c r="N2069" s="57">
        <f t="shared" si="601"/>
        <v>61.191863297768492</v>
      </c>
      <c r="O2069" s="57">
        <f t="shared" si="602"/>
        <v>35.909374963905762</v>
      </c>
      <c r="P2069" s="371">
        <f t="shared" si="603"/>
        <v>35.909374963905762</v>
      </c>
      <c r="Q2069" s="371">
        <f t="shared" si="604"/>
        <v>-118.80813670223151</v>
      </c>
      <c r="R2069" s="12">
        <f t="shared" si="605"/>
        <v>61.191863297768492</v>
      </c>
      <c r="S2069" s="57">
        <f t="shared" si="606"/>
        <v>2.1655213794487502</v>
      </c>
      <c r="T2069" s="12">
        <f t="shared" si="589"/>
        <v>35.909374963905762</v>
      </c>
    </row>
    <row r="2070" spans="1:20" x14ac:dyDescent="0.25">
      <c r="A2070" s="57">
        <f t="shared" si="590"/>
        <v>13658.076327767854</v>
      </c>
      <c r="B2070" s="12">
        <f t="shared" si="607"/>
        <v>2173.7503606906557</v>
      </c>
      <c r="C2070" s="57" t="str">
        <f t="shared" si="591"/>
        <v>-29.9669101223898-54.3912176391637i</v>
      </c>
      <c r="D2070" s="57" t="str">
        <f t="shared" si="592"/>
        <v>3.89981812900893-14.6699825929924i</v>
      </c>
      <c r="E2070" s="57" t="str">
        <f t="shared" si="593"/>
        <v>157.350603073958+0.245753733070778i</v>
      </c>
      <c r="F2070" s="57" t="str">
        <f t="shared" si="594"/>
        <v>3.83973422068597-30.55765616483i</v>
      </c>
      <c r="G2070" s="57" t="str">
        <f t="shared" si="595"/>
        <v>0.999972493864779-0.00524455704839944i</v>
      </c>
      <c r="H2070" s="57" t="str">
        <f t="shared" si="596"/>
        <v>175.166113324009+159.220459337146i</v>
      </c>
      <c r="I2070" s="57" t="str">
        <f t="shared" si="597"/>
        <v>15.6229156898904-13.3754094139137i</v>
      </c>
      <c r="K2070" s="57" t="str">
        <f t="shared" si="598"/>
        <v>0.0375126045527523-0.0360099023066687i</v>
      </c>
      <c r="L2070" s="57" t="str">
        <f t="shared" si="599"/>
        <v>0.000125-0.230822045809541i</v>
      </c>
      <c r="M2070" s="57" t="str">
        <f t="shared" si="600"/>
        <v>0.0015-0.111271660989037i</v>
      </c>
      <c r="N2070" s="57">
        <f t="shared" si="601"/>
        <v>61.147377825089308</v>
      </c>
      <c r="O2070" s="57">
        <f t="shared" si="602"/>
        <v>35.861843556316664</v>
      </c>
      <c r="P2070" s="371">
        <f t="shared" si="603"/>
        <v>35.861843556316664</v>
      </c>
      <c r="Q2070" s="371">
        <f t="shared" si="604"/>
        <v>-118.85262217491069</v>
      </c>
      <c r="R2070" s="12">
        <f t="shared" si="605"/>
        <v>61.147377825089308</v>
      </c>
      <c r="S2070" s="57">
        <f t="shared" si="606"/>
        <v>2.1737503606906556</v>
      </c>
      <c r="T2070" s="12">
        <f t="shared" si="589"/>
        <v>35.861843556316664</v>
      </c>
    </row>
    <row r="2071" spans="1:20" x14ac:dyDescent="0.25">
      <c r="A2071" s="57">
        <f t="shared" si="590"/>
        <v>13709.977017813373</v>
      </c>
      <c r="B2071" s="12">
        <f t="shared" si="607"/>
        <v>2182.0106120612804</v>
      </c>
      <c r="C2071" s="57" t="str">
        <f t="shared" si="591"/>
        <v>-29.844997049737-54.0710875765564i</v>
      </c>
      <c r="D2071" s="57" t="str">
        <f t="shared" si="592"/>
        <v>3.89981674422825-14.6146497024127i</v>
      </c>
      <c r="E2071" s="57" t="str">
        <f t="shared" si="593"/>
        <v>157.336202122319+0.269101182200907i</v>
      </c>
      <c r="F2071" s="57" t="str">
        <f t="shared" si="594"/>
        <v>3.83973341647754-30.4421294103863i</v>
      </c>
      <c r="G2071" s="57" t="str">
        <f t="shared" si="595"/>
        <v>0.999972284426767-0.00526448526256947i</v>
      </c>
      <c r="H2071" s="57" t="str">
        <f t="shared" si="596"/>
        <v>175.246646717415+159.854620702515i</v>
      </c>
      <c r="I2071" s="57" t="str">
        <f t="shared" si="597"/>
        <v>15.6263576014577-13.3183689469127i</v>
      </c>
      <c r="K2071" s="57" t="str">
        <f t="shared" si="598"/>
        <v>0.0373760594709914-0.0360126928426704i</v>
      </c>
      <c r="L2071" s="57" t="str">
        <f t="shared" si="599"/>
        <v>0.000125-0.229948242488086i</v>
      </c>
      <c r="M2071" s="57" t="str">
        <f t="shared" si="600"/>
        <v>0.0015-0.110850429357479i</v>
      </c>
      <c r="N2071" s="57">
        <f t="shared" si="601"/>
        <v>61.103124360111451</v>
      </c>
      <c r="O2071" s="57">
        <f t="shared" si="602"/>
        <v>35.814269579207767</v>
      </c>
      <c r="P2071" s="371">
        <f t="shared" si="603"/>
        <v>35.814269579207767</v>
      </c>
      <c r="Q2071" s="371">
        <f t="shared" si="604"/>
        <v>-118.89687563988855</v>
      </c>
      <c r="R2071" s="12">
        <f t="shared" si="605"/>
        <v>61.103124360111451</v>
      </c>
      <c r="S2071" s="57">
        <f t="shared" si="606"/>
        <v>2.1820106120612803</v>
      </c>
      <c r="T2071" s="12">
        <f t="shared" si="589"/>
        <v>35.814269579207767</v>
      </c>
    </row>
    <row r="2072" spans="1:20" x14ac:dyDescent="0.25">
      <c r="A2072" s="57">
        <f t="shared" si="590"/>
        <v>13762.074930481063</v>
      </c>
      <c r="B2072" s="12">
        <f t="shared" si="607"/>
        <v>2190.3022523871132</v>
      </c>
      <c r="C2072" s="57" t="str">
        <f t="shared" si="591"/>
        <v>-29.723139356615-53.7526587916389i</v>
      </c>
      <c r="D2072" s="57" t="str">
        <f t="shared" si="592"/>
        <v>3.89981534890424-14.5595270483308i</v>
      </c>
      <c r="E2072" s="57" t="str">
        <f t="shared" si="593"/>
        <v>157.32186682361+0.292605821486438i</v>
      </c>
      <c r="F2072" s="57" t="str">
        <f t="shared" si="594"/>
        <v>3.83973260614588-30.3270405761297i</v>
      </c>
      <c r="G2072" s="57" t="str">
        <f t="shared" si="595"/>
        <v>0.999972073394091-0.00528448919133619i</v>
      </c>
      <c r="H2072" s="57" t="str">
        <f t="shared" si="596"/>
        <v>175.327842734206+160.491535205758i</v>
      </c>
      <c r="I2072" s="57" t="str">
        <f t="shared" si="597"/>
        <v>15.6298271414221-13.2615194584635i</v>
      </c>
      <c r="K2072" s="57" t="str">
        <f t="shared" si="598"/>
        <v>0.0372394952659567-0.0360149657597087i</v>
      </c>
      <c r="L2072" s="57" t="str">
        <f t="shared" si="599"/>
        <v>0.000125-0.229077747049299i</v>
      </c>
      <c r="M2072" s="57" t="str">
        <f t="shared" si="600"/>
        <v>0.0015-0.110430792346562i</v>
      </c>
      <c r="N2072" s="57">
        <f t="shared" si="601"/>
        <v>61.059104891972964</v>
      </c>
      <c r="O2072" s="57">
        <f t="shared" si="602"/>
        <v>35.766653190502076</v>
      </c>
      <c r="P2072" s="371">
        <f t="shared" si="603"/>
        <v>35.766653190502076</v>
      </c>
      <c r="Q2072" s="371">
        <f t="shared" si="604"/>
        <v>-118.94089510802704</v>
      </c>
      <c r="R2072" s="12">
        <f t="shared" si="605"/>
        <v>61.059104891972964</v>
      </c>
      <c r="S2072" s="57">
        <f t="shared" si="606"/>
        <v>2.1903022523871134</v>
      </c>
      <c r="T2072" s="12">
        <f t="shared" si="589"/>
        <v>35.766653190502076</v>
      </c>
    </row>
    <row r="2073" spans="1:20" x14ac:dyDescent="0.25">
      <c r="A2073" s="57">
        <f t="shared" si="590"/>
        <v>13814.370815216891</v>
      </c>
      <c r="B2073" s="12">
        <f t="shared" si="607"/>
        <v>2198.6254009461841</v>
      </c>
      <c r="C2073" s="57" t="str">
        <f t="shared" si="591"/>
        <v>-29.601340516464-53.43592606052i</v>
      </c>
      <c r="D2073" s="57" t="str">
        <f t="shared" si="592"/>
        <v>3.89981394295664-14.5046138377873i</v>
      </c>
      <c r="E2073" s="57" t="str">
        <f t="shared" si="593"/>
        <v>157.307598205473+0.31626773350927i</v>
      </c>
      <c r="F2073" s="57" t="str">
        <f t="shared" si="594"/>
        <v>3.83973178964432-30.2123880064682i</v>
      </c>
      <c r="G2073" s="57" t="str">
        <f t="shared" si="595"/>
        <v>0.99997186075461-0.0053045691222707i</v>
      </c>
      <c r="H2073" s="57" t="str">
        <f t="shared" si="596"/>
        <v>175.409707214311+161.131217434808i</v>
      </c>
      <c r="I2073" s="57" t="str">
        <f t="shared" si="597"/>
        <v>15.6333245427119-13.2048601246356i</v>
      </c>
      <c r="K2073" s="57" t="str">
        <f t="shared" si="598"/>
        <v>0.037102915863393-0.0360167208952559i</v>
      </c>
      <c r="L2073" s="57" t="str">
        <f t="shared" si="599"/>
        <v>0.000125-0.228210546970809i</v>
      </c>
      <c r="M2073" s="57" t="str">
        <f t="shared" si="600"/>
        <v>0.0015-0.110012743919667i</v>
      </c>
      <c r="N2073" s="57">
        <f t="shared" si="601"/>
        <v>61.015321406252681</v>
      </c>
      <c r="O2073" s="57">
        <f t="shared" si="602"/>
        <v>35.718994550626142</v>
      </c>
      <c r="P2073" s="371">
        <f t="shared" si="603"/>
        <v>35.718994550626142</v>
      </c>
      <c r="Q2073" s="371">
        <f t="shared" si="604"/>
        <v>-118.98467859374732</v>
      </c>
      <c r="R2073" s="12">
        <f t="shared" si="605"/>
        <v>61.015321406252681</v>
      </c>
      <c r="S2073" s="57">
        <f t="shared" si="606"/>
        <v>2.1986254009461841</v>
      </c>
      <c r="T2073" s="12">
        <f t="shared" si="589"/>
        <v>35.718994550626142</v>
      </c>
    </row>
    <row r="2074" spans="1:20" x14ac:dyDescent="0.25">
      <c r="A2074" s="57">
        <f t="shared" si="590"/>
        <v>13866.865424314716</v>
      </c>
      <c r="B2074" s="12">
        <f t="shared" si="607"/>
        <v>2206.9801774697798</v>
      </c>
      <c r="C2074" s="57" t="str">
        <f t="shared" si="591"/>
        <v>-29.479603996094-53.1208841444929i</v>
      </c>
      <c r="D2074" s="57" t="str">
        <f t="shared" si="592"/>
        <v>3.89981252630455-14.4499092808356i</v>
      </c>
      <c r="E2074" s="57" t="str">
        <f t="shared" si="593"/>
        <v>157.293397297132+0.340086994532191i</v>
      </c>
      <c r="F2074" s="57" t="str">
        <f t="shared" si="594"/>
        <v>3.83973096692593-30.0981700520852i</v>
      </c>
      <c r="G2074" s="57" t="str">
        <f t="shared" si="595"/>
        <v>0.999971646496089-0.0053247253440352i</v>
      </c>
      <c r="H2074" s="57" t="str">
        <f t="shared" si="596"/>
        <v>175.4922460552+161.773682084159i</v>
      </c>
      <c r="I2074" s="57" t="str">
        <f t="shared" si="597"/>
        <v>15.6368500403936-13.1483901241806i</v>
      </c>
      <c r="K2074" s="57" t="str">
        <f t="shared" si="598"/>
        <v>0.0369663251907931-0.0360179581240015i</v>
      </c>
      <c r="L2074" s="57" t="str">
        <f t="shared" si="599"/>
        <v>0.000125-0.227346629777654i</v>
      </c>
      <c r="M2074" s="57" t="str">
        <f t="shared" si="600"/>
        <v>0.0015-0.109596278063027i</v>
      </c>
      <c r="N2074" s="57">
        <f t="shared" si="601"/>
        <v>60.971775884821838</v>
      </c>
      <c r="O2074" s="57">
        <f t="shared" si="602"/>
        <v>35.671293822509028</v>
      </c>
      <c r="P2074" s="371">
        <f t="shared" si="603"/>
        <v>35.671293822509028</v>
      </c>
      <c r="Q2074" s="371">
        <f t="shared" si="604"/>
        <v>-119.02822411517816</v>
      </c>
      <c r="R2074" s="12">
        <f t="shared" si="605"/>
        <v>60.971775884821838</v>
      </c>
      <c r="S2074" s="57">
        <f t="shared" si="606"/>
        <v>2.2069801774697799</v>
      </c>
      <c r="T2074" s="12">
        <f t="shared" si="589"/>
        <v>35.671293822509028</v>
      </c>
    </row>
    <row r="2075" spans="1:20" x14ac:dyDescent="0.25">
      <c r="A2075" s="57">
        <f t="shared" si="590"/>
        <v>13919.559512927113</v>
      </c>
      <c r="B2075" s="12">
        <f t="shared" si="607"/>
        <v>2215.3667021441652</v>
      </c>
      <c r="C2075" s="57" t="str">
        <f t="shared" si="591"/>
        <v>-29.3579332552918-52.8075277900664i</v>
      </c>
      <c r="D2075" s="57" t="str">
        <f t="shared" si="592"/>
        <v>3.89981109886649-14.3954125905304i</v>
      </c>
      <c r="E2075" s="57" t="str">
        <f t="shared" si="593"/>
        <v>157.279265129339+0.364063674502747i</v>
      </c>
      <c r="F2075" s="57" t="str">
        <f t="shared" si="594"/>
        <v>3.83973013794334-29.9843850699163i</v>
      </c>
      <c r="G2075" s="57" t="str">
        <f t="shared" si="595"/>
        <v>0.999971430606203-0.00534495814638716i</v>
      </c>
      <c r="H2075" s="57" t="str">
        <f t="shared" si="596"/>
        <v>175.57546521256+162.418943955927i</v>
      </c>
      <c r="I2075" s="57" t="str">
        <f t="shared" si="597"/>
        <v>15.6404038716945-13.0921086385221i</v>
      </c>
      <c r="K2075" s="57" t="str">
        <f t="shared" si="598"/>
        <v>0.0368297271769465-0.0360186773578727i</v>
      </c>
      <c r="L2075" s="57" t="str">
        <f t="shared" si="599"/>
        <v>0.000125-0.226485983042094i</v>
      </c>
      <c r="M2075" s="57" t="str">
        <f t="shared" si="600"/>
        <v>0.0015-0.109181388785642i</v>
      </c>
      <c r="N2075" s="57">
        <f t="shared" si="601"/>
        <v>60.928470305699335</v>
      </c>
      <c r="O2075" s="57">
        <f t="shared" si="602"/>
        <v>35.623551171580658</v>
      </c>
      <c r="P2075" s="371">
        <f t="shared" si="603"/>
        <v>35.623551171580658</v>
      </c>
      <c r="Q2075" s="371">
        <f t="shared" si="604"/>
        <v>-119.07152969430066</v>
      </c>
      <c r="R2075" s="12">
        <f t="shared" si="605"/>
        <v>60.928470305699335</v>
      </c>
      <c r="S2075" s="57">
        <f t="shared" si="606"/>
        <v>2.215366702144165</v>
      </c>
      <c r="T2075" s="12">
        <f t="shared" si="589"/>
        <v>35.623551171580658</v>
      </c>
    </row>
    <row r="2076" spans="1:20" x14ac:dyDescent="0.25">
      <c r="A2076" s="57">
        <f t="shared" si="590"/>
        <v>13972.453839076235</v>
      </c>
      <c r="B2076" s="12">
        <f t="shared" si="607"/>
        <v>2223.7850956123129</v>
      </c>
      <c r="C2076" s="57" t="str">
        <f t="shared" si="591"/>
        <v>-29.2363317464352-52.4958517290024i</v>
      </c>
      <c r="D2076" s="57" t="str">
        <f t="shared" si="592"/>
        <v>3.89980966056035-14.341122982917i</v>
      </c>
      <c r="E2076" s="57" t="str">
        <f t="shared" si="593"/>
        <v>157.265202734322+0.388197837052416i</v>
      </c>
      <c r="F2076" s="57" t="str">
        <f t="shared" si="594"/>
        <v>3.83972930264889-29.8710314231258i</v>
      </c>
      <c r="G2076" s="57" t="str">
        <f t="shared" si="595"/>
        <v>0.99997121307253-0.00536526782018343i</v>
      </c>
      <c r="H2076" s="57" t="str">
        <f t="shared" si="596"/>
        <v>175.659370700964+163.067017960936i</v>
      </c>
      <c r="I2076" s="57" t="str">
        <f t="shared" si="597"/>
        <v>15.6439862760257-13.0360148517432i</v>
      </c>
      <c r="K2076" s="57" t="str">
        <f t="shared" si="598"/>
        <v>0.0366931257514869-0.0360188785460493i</v>
      </c>
      <c r="L2076" s="57" t="str">
        <f t="shared" si="599"/>
        <v>0.000125-0.225628594383438i</v>
      </c>
      <c r="M2076" s="57" t="str">
        <f t="shared" si="600"/>
        <v>0.0015-0.108768070119189i</v>
      </c>
      <c r="N2076" s="57">
        <f t="shared" si="601"/>
        <v>60.885406642902751</v>
      </c>
      <c r="O2076" s="57">
        <f t="shared" si="602"/>
        <v>35.575766765770503</v>
      </c>
      <c r="P2076" s="371">
        <f t="shared" si="603"/>
        <v>35.575766765770503</v>
      </c>
      <c r="Q2076" s="371">
        <f t="shared" si="604"/>
        <v>-119.11459335709725</v>
      </c>
      <c r="R2076" s="12">
        <f t="shared" si="605"/>
        <v>60.885406642902751</v>
      </c>
      <c r="S2076" s="57">
        <f t="shared" si="606"/>
        <v>2.2237850956123131</v>
      </c>
      <c r="T2076" s="12">
        <f t="shared" si="589"/>
        <v>35.575766765770503</v>
      </c>
    </row>
    <row r="2077" spans="1:20" x14ac:dyDescent="0.25">
      <c r="A2077" s="57">
        <f t="shared" si="590"/>
        <v>14025.549163664724</v>
      </c>
      <c r="B2077" s="12">
        <f t="shared" si="607"/>
        <v>2232.2354789756396</v>
      </c>
      <c r="C2077" s="57" t="str">
        <f t="shared" si="591"/>
        <v>-29.1148029141014-52.1858506783582i</v>
      </c>
      <c r="D2077" s="57" t="str">
        <f t="shared" si="592"/>
        <v>3.89980821130338-14.2870396770193i</v>
      </c>
      <c r="E2077" s="57" t="str">
        <f t="shared" si="593"/>
        <v>157.251211145727+0.412489539511594i</v>
      </c>
      <c r="F2077" s="57" t="str">
        <f t="shared" si="594"/>
        <v>3.83972846099448-29.7581074810823i</v>
      </c>
      <c r="G2077" s="57" t="str">
        <f t="shared" si="595"/>
        <v>0.999970993882557-0.00538565465738437i</v>
      </c>
      <c r="H2077" s="57" t="str">
        <f t="shared" si="596"/>
        <v>175.743968594539+163.71791911981i</v>
      </c>
      <c r="I2077" s="57" t="str">
        <f t="shared" si="597"/>
        <v>15.6475974950039-12.9801079505739i</v>
      </c>
      <c r="K2077" s="57" t="str">
        <f t="shared" si="598"/>
        <v>0.0365565248444411-0.0360185616749744i</v>
      </c>
      <c r="L2077" s="57" t="str">
        <f t="shared" si="599"/>
        <v>0.000125-0.22477445146786i</v>
      </c>
      <c r="M2077" s="57" t="str">
        <f t="shared" si="600"/>
        <v>0.0015-0.108356316117941i</v>
      </c>
      <c r="N2077" s="57">
        <f t="shared" si="601"/>
        <v>60.842586866304956</v>
      </c>
      <c r="O2077" s="57">
        <f t="shared" si="602"/>
        <v>35.527940775505314</v>
      </c>
      <c r="P2077" s="371">
        <f t="shared" si="603"/>
        <v>35.527940775505314</v>
      </c>
      <c r="Q2077" s="371">
        <f t="shared" si="604"/>
        <v>-119.15741313369504</v>
      </c>
      <c r="R2077" s="12">
        <f t="shared" si="605"/>
        <v>60.842586866304956</v>
      </c>
      <c r="S2077" s="57">
        <f t="shared" si="606"/>
        <v>2.2322354789756398</v>
      </c>
      <c r="T2077" s="12">
        <f t="shared" si="589"/>
        <v>35.527940775505314</v>
      </c>
    </row>
    <row r="2078" spans="1:20" x14ac:dyDescent="0.25">
      <c r="A2078" s="57">
        <f t="shared" si="590"/>
        <v>14078.846250486651</v>
      </c>
      <c r="B2078" s="12">
        <f t="shared" si="607"/>
        <v>2240.7179737957472</v>
      </c>
      <c r="C2078" s="57" t="str">
        <f t="shared" si="591"/>
        <v>-28.9933501946867-51.8775193405356i</v>
      </c>
      <c r="D2078" s="57" t="str">
        <f t="shared" si="592"/>
        <v>3.89980675101219-14.233161894829i</v>
      </c>
      <c r="E2078" s="57" t="str">
        <f t="shared" si="593"/>
        <v>157.237291398573+0.436938832906159i</v>
      </c>
      <c r="F2078" s="57" t="str">
        <f t="shared" si="594"/>
        <v>3.83972761293171-29.6456116193363i</v>
      </c>
      <c r="G2078" s="57" t="str">
        <f t="shared" si="595"/>
        <v>0.999970773023671-0.00540611895105813i</v>
      </c>
      <c r="H2078" s="57" t="str">
        <f t="shared" si="596"/>
        <v>175.829265027668+164.371662564086i</v>
      </c>
      <c r="I2078" s="57" t="str">
        <f t="shared" si="597"/>
        <v>15.6512377724761-12.9243871243802i</v>
      </c>
      <c r="K2078" s="57" t="str">
        <f t="shared" si="598"/>
        <v>0.0364199283857753-0.0360177267683555i</v>
      </c>
      <c r="L2078" s="57" t="str">
        <f t="shared" si="599"/>
        <v>0.000125-0.223923542008228i</v>
      </c>
      <c r="M2078" s="57" t="str">
        <f t="shared" si="600"/>
        <v>0.0015-0.107946120858678i</v>
      </c>
      <c r="N2078" s="57">
        <f t="shared" si="601"/>
        <v>60.800012941483899</v>
      </c>
      <c r="O2078" s="57">
        <f t="shared" si="602"/>
        <v>35.480073373707448</v>
      </c>
      <c r="P2078" s="371">
        <f t="shared" si="603"/>
        <v>35.480073373707448</v>
      </c>
      <c r="Q2078" s="371">
        <f t="shared" si="604"/>
        <v>-119.1999870585161</v>
      </c>
      <c r="R2078" s="12">
        <f t="shared" si="605"/>
        <v>60.800012941483899</v>
      </c>
      <c r="S2078" s="57">
        <f t="shared" si="606"/>
        <v>2.2407179737957472</v>
      </c>
      <c r="T2078" s="12">
        <f t="shared" si="589"/>
        <v>35.480073373707448</v>
      </c>
    </row>
    <row r="2079" spans="1:20" x14ac:dyDescent="0.25">
      <c r="A2079" s="57">
        <f t="shared" si="590"/>
        <v>14132.345866238502</v>
      </c>
      <c r="B2079" s="12">
        <f t="shared" si="607"/>
        <v>2249.2327020961711</v>
      </c>
      <c r="C2079" s="57" t="str">
        <f t="shared" si="591"/>
        <v>-28.8719770160202-51.5708524033375i</v>
      </c>
      <c r="D2079" s="57" t="str">
        <f t="shared" si="592"/>
        <v>3.89980527960285-14.1794888612946i</v>
      </c>
      <c r="E2079" s="57" t="str">
        <f t="shared" si="593"/>
        <v>157.223444529195+0.461545761971337i</v>
      </c>
      <c r="F2079" s="57" t="str">
        <f t="shared" si="594"/>
        <v>3.83972675841185-29.5335422195967i</v>
      </c>
      <c r="G2079" s="57" t="str">
        <f t="shared" si="595"/>
        <v>0.999970550483167-0.00542666099538472i</v>
      </c>
      <c r="H2079" s="57" t="str">
        <f t="shared" si="596"/>
        <v>175.915266195677+165.028263537328i</v>
      </c>
      <c r="I2079" s="57" t="str">
        <f t="shared" si="597"/>
        <v>15.6549073545418-12.8688515651517i</v>
      </c>
      <c r="K2079" s="57" t="str">
        <f t="shared" si="598"/>
        <v>0.0362833403049445-0.0360163738871611i</v>
      </c>
      <c r="L2079" s="57" t="str">
        <f t="shared" si="599"/>
        <v>0.000125-0.223075853763925i</v>
      </c>
      <c r="M2079" s="57" t="str">
        <f t="shared" si="600"/>
        <v>0.0015-0.107537478440604i</v>
      </c>
      <c r="N2079" s="57">
        <f t="shared" si="601"/>
        <v>60.757686829579399</v>
      </c>
      <c r="O2079" s="57">
        <f t="shared" si="602"/>
        <v>35.432164735792654</v>
      </c>
      <c r="P2079" s="371">
        <f t="shared" si="603"/>
        <v>35.432164735792654</v>
      </c>
      <c r="Q2079" s="371">
        <f t="shared" si="604"/>
        <v>-119.2423131704206</v>
      </c>
      <c r="R2079" s="12">
        <f t="shared" si="605"/>
        <v>60.757686829579399</v>
      </c>
      <c r="S2079" s="57">
        <f t="shared" si="606"/>
        <v>2.2492327020961711</v>
      </c>
      <c r="T2079" s="12">
        <f t="shared" si="589"/>
        <v>35.432164735792654</v>
      </c>
    </row>
    <row r="2080" spans="1:20" x14ac:dyDescent="0.25">
      <c r="A2080" s="57">
        <f t="shared" si="590"/>
        <v>14186.048780530209</v>
      </c>
      <c r="B2080" s="12">
        <f t="shared" si="607"/>
        <v>2257.7797863641367</v>
      </c>
      <c r="C2080" s="57" t="str">
        <f t="shared" si="591"/>
        <v>-28.7506867969827-51.265844540024i</v>
      </c>
      <c r="D2080" s="57" t="str">
        <f t="shared" si="592"/>
        <v>3.89980379699067-14.1260198043095i</v>
      </c>
      <c r="E2080" s="57" t="str">
        <f t="shared" si="593"/>
        <v>157.209671575196+0.48631036515652i</v>
      </c>
      <c r="F2080" s="57" t="str">
        <f t="shared" si="594"/>
        <v>3.83972589738565-29.4218976697063i</v>
      </c>
      <c r="G2080" s="57" t="str">
        <f t="shared" si="595"/>
        <v>0.999970326248242-0.00544728108566026i</v>
      </c>
      <c r="H2080" s="57" t="str">
        <f t="shared" si="596"/>
        <v>176.00197835555+165.687737396274i</v>
      </c>
      <c r="I2080" s="57" t="str">
        <f t="shared" si="597"/>
        <v>15.6586064895769-12.8135004674897i</v>
      </c>
      <c r="K2080" s="57" t="str">
        <f t="shared" si="598"/>
        <v>0.036146764530439-0.0360145031296093i</v>
      </c>
      <c r="L2080" s="57" t="str">
        <f t="shared" si="599"/>
        <v>0.000125-0.222231374540671i</v>
      </c>
      <c r="M2080" s="57" t="str">
        <f t="shared" si="600"/>
        <v>0.0015-0.107130382985259i</v>
      </c>
      <c r="N2080" s="57">
        <f t="shared" si="601"/>
        <v>60.715610487145128</v>
      </c>
      <c r="O2080" s="57">
        <f t="shared" si="602"/>
        <v>35.384215039667055</v>
      </c>
      <c r="P2080" s="371">
        <f t="shared" si="603"/>
        <v>35.384215039667055</v>
      </c>
      <c r="Q2080" s="371">
        <f t="shared" si="604"/>
        <v>-119.28438951285487</v>
      </c>
      <c r="R2080" s="12">
        <f t="shared" si="605"/>
        <v>60.715610487145128</v>
      </c>
      <c r="S2080" s="57">
        <f t="shared" si="606"/>
        <v>2.2577797863641367</v>
      </c>
      <c r="T2080" s="12">
        <f t="shared" si="589"/>
        <v>35.384215039667055</v>
      </c>
    </row>
    <row r="2081" spans="1:20" x14ac:dyDescent="0.25">
      <c r="A2081" s="57">
        <f t="shared" si="590"/>
        <v>14239.955765896224</v>
      </c>
      <c r="B2081" s="12">
        <f t="shared" si="607"/>
        <v>2266.3593495523205</v>
      </c>
      <c r="C2081" s="57" t="str">
        <f t="shared" si="591"/>
        <v>-28.6294829471282-50.9624904093798i</v>
      </c>
      <c r="D2081" s="57" t="str">
        <f t="shared" si="592"/>
        <v>3.89980230309037-14.0727539547015i</v>
      </c>
      <c r="E2081" s="57" t="str">
        <f t="shared" si="593"/>
        <v>157.19597357539+0.511232674633976i</v>
      </c>
      <c r="F2081" s="57" t="str">
        <f t="shared" si="594"/>
        <v>3.8397250298036-29.3106763636201i</v>
      </c>
      <c r="G2081" s="57" t="str">
        <f t="shared" si="595"/>
        <v>0.999970100305996-0.00546797951830126i</v>
      </c>
      <c r="H2081" s="57" t="str">
        <f t="shared" si="596"/>
        <v>176.089407826643+166.35009961198i</v>
      </c>
      <c r="I2081" s="57" t="str">
        <f t="shared" si="597"/>
        <v>15.6623354282587-12.7583330285959i</v>
      </c>
      <c r="K2081" s="57" t="str">
        <f t="shared" si="598"/>
        <v>0.0360102049893333-0.0360121146311513i</v>
      </c>
      <c r="L2081" s="57" t="str">
        <f t="shared" si="599"/>
        <v>0.000125-0.221390092190348i</v>
      </c>
      <c r="M2081" s="57" t="str">
        <f t="shared" si="600"/>
        <v>0.0015-0.106724828636441i</v>
      </c>
      <c r="N2081" s="57">
        <f t="shared" si="601"/>
        <v>60.673785866002618</v>
      </c>
      <c r="O2081" s="57">
        <f t="shared" si="602"/>
        <v>35.336224465724626</v>
      </c>
      <c r="P2081" s="371">
        <f t="shared" si="603"/>
        <v>35.336224465724626</v>
      </c>
      <c r="Q2081" s="371">
        <f t="shared" si="604"/>
        <v>-119.32621413399738</v>
      </c>
      <c r="R2081" s="12">
        <f t="shared" si="605"/>
        <v>60.673785866002618</v>
      </c>
      <c r="S2081" s="57">
        <f t="shared" si="606"/>
        <v>2.2663593495523204</v>
      </c>
      <c r="T2081" s="12">
        <f t="shared" si="589"/>
        <v>35.336224465724626</v>
      </c>
    </row>
    <row r="2082" spans="1:20" x14ac:dyDescent="0.25">
      <c r="A2082" s="57">
        <f t="shared" si="590"/>
        <v>14294.067597806632</v>
      </c>
      <c r="B2082" s="12">
        <f t="shared" si="607"/>
        <v>2274.9715150806196</v>
      </c>
      <c r="C2082" s="57" t="str">
        <f t="shared" si="591"/>
        <v>-28.5083688663086-50.6607846557875i</v>
      </c>
      <c r="D2082" s="57" t="str">
        <f t="shared" si="592"/>
        <v>3.899800797816-14.0196905462218i</v>
      </c>
      <c r="E2082" s="57" t="str">
        <f t="shared" si="593"/>
        <v>157.182351569759+0.536312716308504i</v>
      </c>
      <c r="F2082" s="57" t="str">
        <f t="shared" si="594"/>
        <v>3.83972415561582-29.1998767013815i</v>
      </c>
      <c r="G2082" s="57" t="str">
        <f t="shared" si="595"/>
        <v>0.999969872643429-0.00548875659084874i</v>
      </c>
      <c r="H2082" s="57" t="str">
        <f t="shared" si="596"/>
        <v>176.177560991411+167.015365770985i</v>
      </c>
      <c r="I2082" s="57" t="str">
        <f t="shared" si="597"/>
        <v>15.6660944235891-12.7033484482603i</v>
      </c>
      <c r="K2082" s="57" t="str">
        <f t="shared" si="598"/>
        <v>0.0358736656068343-0.0360092085644474i</v>
      </c>
      <c r="L2082" s="57" t="str">
        <f t="shared" si="599"/>
        <v>0.000125-0.220551994610826i</v>
      </c>
      <c r="M2082" s="57" t="str">
        <f t="shared" si="600"/>
        <v>0.0015-0.106320809560113i</v>
      </c>
      <c r="N2082" s="57">
        <f t="shared" si="601"/>
        <v>60.6322149130947</v>
      </c>
      <c r="O2082" s="57">
        <f t="shared" si="602"/>
        <v>35.288193196844638</v>
      </c>
      <c r="P2082" s="371">
        <f t="shared" si="603"/>
        <v>35.288193196844638</v>
      </c>
      <c r="Q2082" s="371">
        <f t="shared" si="604"/>
        <v>-119.3677850869053</v>
      </c>
      <c r="R2082" s="12">
        <f t="shared" si="605"/>
        <v>60.6322149130947</v>
      </c>
      <c r="S2082" s="57">
        <f t="shared" si="606"/>
        <v>2.2749715150806198</v>
      </c>
      <c r="T2082" s="12">
        <f t="shared" si="589"/>
        <v>35.288193196844638</v>
      </c>
    </row>
    <row r="2083" spans="1:20" x14ac:dyDescent="0.25">
      <c r="A2083" s="57">
        <f t="shared" si="590"/>
        <v>14348.385054678298</v>
      </c>
      <c r="B2083" s="12">
        <f t="shared" si="607"/>
        <v>2283.6164068379262</v>
      </c>
      <c r="C2083" s="57" t="str">
        <f t="shared" si="591"/>
        <v>-28.387347944296-50.3607219093021i</v>
      </c>
      <c r="D2083" s="57" t="str">
        <f t="shared" si="592"/>
        <v>3.89979928108097-13.9668288155335i</v>
      </c>
      <c r="E2083" s="57" t="str">
        <f t="shared" si="593"/>
        <v>157.1688065994+0.561550509829172i</v>
      </c>
      <c r="F2083" s="57" t="str">
        <f t="shared" si="594"/>
        <v>3.83972327477197-29.0894970890992i</v>
      </c>
      <c r="G2083" s="57" t="str">
        <f t="shared" si="595"/>
        <v>0.999969643247444-0.00550961260197259i</v>
      </c>
      <c r="H2083" s="57" t="str">
        <f t="shared" si="596"/>
        <v>176.266444296148+167.683551576497i</v>
      </c>
      <c r="I2083" s="57" t="str">
        <f t="shared" si="597"/>
        <v>15.66988373092-12.64854592885i</v>
      </c>
      <c r="K2083" s="57" t="str">
        <f t="shared" si="598"/>
        <v>0.03573715030583-0.0360057851393363i</v>
      </c>
      <c r="L2083" s="57" t="str">
        <f t="shared" si="599"/>
        <v>0.000125-0.219717069745792i</v>
      </c>
      <c r="M2083" s="57" t="str">
        <f t="shared" si="600"/>
        <v>0.0015-0.105918319944324i</v>
      </c>
      <c r="N2083" s="57">
        <f t="shared" si="601"/>
        <v>60.590899570341307</v>
      </c>
      <c r="O2083" s="57">
        <f t="shared" si="602"/>
        <v>35.240121418387943</v>
      </c>
      <c r="P2083" s="371">
        <f t="shared" si="603"/>
        <v>35.240121418387943</v>
      </c>
      <c r="Q2083" s="371">
        <f t="shared" si="604"/>
        <v>-119.40910042965869</v>
      </c>
      <c r="R2083" s="12">
        <f t="shared" si="605"/>
        <v>60.590899570341307</v>
      </c>
      <c r="S2083" s="57">
        <f t="shared" si="606"/>
        <v>2.2836164068379263</v>
      </c>
      <c r="T2083" s="12">
        <f t="shared" si="589"/>
        <v>35.240121418387943</v>
      </c>
    </row>
    <row r="2084" spans="1:20" x14ac:dyDescent="0.25">
      <c r="A2084" s="57">
        <f t="shared" si="590"/>
        <v>14402.908917886078</v>
      </c>
      <c r="B2084" s="12">
        <f t="shared" si="607"/>
        <v>2292.2941491839106</v>
      </c>
      <c r="C2084" s="57" t="str">
        <f t="shared" si="591"/>
        <v>-28.2664235604129-50.062296785734i</v>
      </c>
      <c r="D2084" s="57" t="str">
        <f t="shared" si="592"/>
        <v>3.89979775279807-13.914168002201i</v>
      </c>
      <c r="E2084" s="57" t="str">
        <f t="shared" si="593"/>
        <v>157.155339706471+0.586946068597992i</v>
      </c>
      <c r="F2084" s="57" t="str">
        <f t="shared" si="594"/>
        <v>3.8397223872214-28.9795359389246i</v>
      </c>
      <c r="G2084" s="57" t="str">
        <f t="shared" si="595"/>
        <v>0.999969412104843-0.00553054785147576i</v>
      </c>
      <c r="H2084" s="57" t="str">
        <f t="shared" si="596"/>
        <v>176.35606425173+168.354672849577i</v>
      </c>
      <c r="I2084" s="57" t="str">
        <f t="shared" si="597"/>
        <v>15.6737036079776-12.593924675297i</v>
      </c>
      <c r="K2084" s="57" t="str">
        <f t="shared" si="598"/>
        <v>0.0356006630064397-0.036001844602799i</v>
      </c>
      <c r="L2084" s="57" t="str">
        <f t="shared" si="599"/>
        <v>0.000125-0.218885305584571i</v>
      </c>
      <c r="M2084" s="57" t="str">
        <f t="shared" si="600"/>
        <v>0.0015-0.105517353999127i</v>
      </c>
      <c r="N2084" s="57">
        <f t="shared" si="601"/>
        <v>60.549841774492094</v>
      </c>
      <c r="O2084" s="57">
        <f t="shared" si="602"/>
        <v>35.192009318193776</v>
      </c>
      <c r="P2084" s="371">
        <f t="shared" si="603"/>
        <v>35.192009318193776</v>
      </c>
      <c r="Q2084" s="371">
        <f t="shared" si="604"/>
        <v>-119.45015822550791</v>
      </c>
      <c r="R2084" s="12">
        <f t="shared" si="605"/>
        <v>60.549841774492094</v>
      </c>
      <c r="S2084" s="57">
        <f t="shared" si="606"/>
        <v>2.2922941491839106</v>
      </c>
      <c r="T2084" s="12">
        <f t="shared" si="589"/>
        <v>35.192009318193776</v>
      </c>
    </row>
    <row r="2085" spans="1:20" x14ac:dyDescent="0.25">
      <c r="A2085" s="57">
        <f t="shared" si="590"/>
        <v>14457.639971774046</v>
      </c>
      <c r="B2085" s="12">
        <f t="shared" si="607"/>
        <v>2301.0048669508096</v>
      </c>
      <c r="C2085" s="57" t="str">
        <f t="shared" si="591"/>
        <v>-28.1455990831632-49.7655038867375i</v>
      </c>
      <c r="D2085" s="57" t="str">
        <f t="shared" si="592"/>
        <v>3.89979621287937-13.861707348679i</v>
      </c>
      <c r="E2085" s="57" t="str">
        <f t="shared" si="593"/>
        <v>157.141951934149+0.612499399781985i</v>
      </c>
      <c r="F2085" s="57" t="str">
        <f t="shared" si="594"/>
        <v>3.83972149291306-28.8699916690291i</v>
      </c>
      <c r="G2085" s="57" t="str">
        <f t="shared" si="595"/>
        <v>0.999969179202329-0.00555156264029863i</v>
      </c>
      <c r="H2085" s="57" t="str">
        <f t="shared" si="596"/>
        <v>176.446427434379+169.02874553036i</v>
      </c>
      <c r="I2085" s="57" t="str">
        <f t="shared" si="597"/>
        <v>15.6775543148887-12.5394838950875i</v>
      </c>
      <c r="K2085" s="57" t="str">
        <f t="shared" si="598"/>
        <v>0.0354642076255635-0.0359973872389154i</v>
      </c>
      <c r="L2085" s="57" t="str">
        <f t="shared" si="599"/>
        <v>0.000125-0.218056690161955i</v>
      </c>
      <c r="M2085" s="57" t="str">
        <f t="shared" si="600"/>
        <v>0.0015-0.105117905956493i</v>
      </c>
      <c r="N2085" s="57">
        <f t="shared" si="601"/>
        <v>60.509043456980635</v>
      </c>
      <c r="O2085" s="57">
        <f t="shared" si="602"/>
        <v>35.143857086576332</v>
      </c>
      <c r="P2085" s="371">
        <f t="shared" si="603"/>
        <v>35.143857086576332</v>
      </c>
      <c r="Q2085" s="371">
        <f t="shared" si="604"/>
        <v>-119.49095654301937</v>
      </c>
      <c r="R2085" s="12">
        <f t="shared" si="605"/>
        <v>60.509043456980635</v>
      </c>
      <c r="S2085" s="57">
        <f t="shared" si="606"/>
        <v>2.3010048669508096</v>
      </c>
      <c r="T2085" s="12">
        <f t="shared" si="589"/>
        <v>35.143857086576332</v>
      </c>
    </row>
    <row r="2086" spans="1:20" x14ac:dyDescent="0.25">
      <c r="A2086" s="57">
        <f t="shared" si="590"/>
        <v>14512.579003666788</v>
      </c>
      <c r="B2086" s="12">
        <f t="shared" si="607"/>
        <v>2309.7486854452227</v>
      </c>
      <c r="C2086" s="57" t="str">
        <f t="shared" si="591"/>
        <v>-28.0248778698636-49.4703377999017i</v>
      </c>
      <c r="D2086" s="57" t="str">
        <f t="shared" si="592"/>
        <v>3.89979466123625-13.8094461003014i</v>
      </c>
      <c r="E2086" s="57" t="str">
        <f t="shared" si="593"/>
        <v>157.128644326575+0.638210504327392i</v>
      </c>
      <c r="F2086" s="57" t="str">
        <f t="shared" si="594"/>
        <v>3.83972059179546-28.7608627035802i</v>
      </c>
      <c r="G2086" s="57" t="str">
        <f t="shared" si="595"/>
        <v>0.999968944526503-0.0055726572705232i</v>
      </c>
      <c r="H2086" s="57" t="str">
        <f t="shared" si="596"/>
        <v>176.537540486421+169.705785679276i</v>
      </c>
      <c r="I2086" s="57" t="str">
        <f t="shared" si="597"/>
        <v>15.6814361142052-12.4852227982489i</v>
      </c>
      <c r="K2086" s="57" t="str">
        <f t="shared" si="598"/>
        <v>0.035327788076433-0.0359924133688147i</v>
      </c>
      <c r="L2086" s="57" t="str">
        <f t="shared" si="599"/>
        <v>0.000125-0.217231211558035i</v>
      </c>
      <c r="M2086" s="57" t="str">
        <f t="shared" si="600"/>
        <v>0.0015-0.104719970070226i</v>
      </c>
      <c r="N2086" s="57">
        <f t="shared" si="601"/>
        <v>60.468506543779341</v>
      </c>
      <c r="O2086" s="57">
        <f t="shared" si="602"/>
        <v>35.095664916320437</v>
      </c>
      <c r="P2086" s="371">
        <f t="shared" si="603"/>
        <v>35.095664916320437</v>
      </c>
      <c r="Q2086" s="371">
        <f t="shared" si="604"/>
        <v>-119.53149345622066</v>
      </c>
      <c r="R2086" s="12">
        <f t="shared" si="605"/>
        <v>60.468506543779341</v>
      </c>
      <c r="S2086" s="57">
        <f t="shared" si="606"/>
        <v>2.3097486854452227</v>
      </c>
      <c r="T2086" s="12">
        <f t="shared" si="589"/>
        <v>35.095664916320437</v>
      </c>
    </row>
    <row r="2087" spans="1:20" x14ac:dyDescent="0.25">
      <c r="A2087" s="57">
        <f t="shared" si="590"/>
        <v>14567.726803880721</v>
      </c>
      <c r="B2087" s="12">
        <f t="shared" si="607"/>
        <v>2318.5257304499146</v>
      </c>
      <c r="C2087" s="57" t="str">
        <f t="shared" si="591"/>
        <v>-27.9042632662797-49.1767930988535i</v>
      </c>
      <c r="D2087" s="57" t="str">
        <f t="shared" si="592"/>
        <v>3.8997930977795-13.7573835052706i</v>
      </c>
      <c r="E2087" s="57" t="str">
        <f t="shared" si="593"/>
        <v>157.115417928815+0.664079376970826i</v>
      </c>
      <c r="F2087" s="57" t="str">
        <f t="shared" si="594"/>
        <v>3.83971968381681-28.6521474727208i</v>
      </c>
      <c r="G2087" s="57" t="str">
        <f t="shared" si="595"/>
        <v>0.999968708063863-0.00559383204537751i</v>
      </c>
      <c r="H2087" s="57" t="str">
        <f t="shared" si="596"/>
        <v>176.629410117082+170.385809478285i</v>
      </c>
      <c r="I2087" s="57" t="str">
        <f t="shared" si="597"/>
        <v>15.6853492709307-12.4311405973404i</v>
      </c>
      <c r="K2087" s="57" t="str">
        <f t="shared" si="598"/>
        <v>0.0351914082681644-0.0359869233506178i</v>
      </c>
      <c r="L2087" s="57" t="str">
        <f t="shared" si="599"/>
        <v>0.000125-0.216408857898023i</v>
      </c>
      <c r="M2087" s="57" t="str">
        <f t="shared" si="600"/>
        <v>0.0015-0.104323540615886i</v>
      </c>
      <c r="N2087" s="57">
        <f t="shared" si="601"/>
        <v>60.428232955256178</v>
      </c>
      <c r="O2087" s="57">
        <f t="shared" si="602"/>
        <v>35.047433002678162</v>
      </c>
      <c r="P2087" s="371">
        <f t="shared" si="603"/>
        <v>35.047433002678162</v>
      </c>
      <c r="Q2087" s="371">
        <f t="shared" si="604"/>
        <v>-119.57176704474382</v>
      </c>
      <c r="R2087" s="12">
        <f t="shared" si="605"/>
        <v>60.428232955256178</v>
      </c>
      <c r="S2087" s="57">
        <f t="shared" si="606"/>
        <v>2.3185257304499145</v>
      </c>
      <c r="T2087" s="12">
        <f t="shared" si="589"/>
        <v>35.047433002678162</v>
      </c>
    </row>
    <row r="2088" spans="1:20" x14ac:dyDescent="0.25">
      <c r="A2088" s="57">
        <f t="shared" si="590"/>
        <v>14623.084165735467</v>
      </c>
      <c r="B2088" s="12">
        <f t="shared" si="607"/>
        <v>2327.3361282256242</v>
      </c>
      <c r="C2088" s="57" t="str">
        <f t="shared" si="591"/>
        <v>-27.7837586062659-48.8848643433559i</v>
      </c>
      <c r="D2088" s="57" t="str">
        <f t="shared" si="592"/>
        <v>3.89979152241916-13.7055188146468i</v>
      </c>
      <c r="E2088" s="57" t="str">
        <f t="shared" si="593"/>
        <v>157.102273786799+0.690106006253744i</v>
      </c>
      <c r="F2088" s="57" t="str">
        <f t="shared" si="594"/>
        <v>3.83971876892479-28.5438444125445i</v>
      </c>
      <c r="G2088" s="57" t="str">
        <f t="shared" si="595"/>
        <v>0.999968469800805-0.00561508726923989i</v>
      </c>
      <c r="H2088" s="57" t="str">
        <f t="shared" si="596"/>
        <v>176.722043103259+171.068833232142i</v>
      </c>
      <c r="I2088" s="57" t="str">
        <f t="shared" si="597"/>
        <v>15.6892940525464-12.3772365074397i</v>
      </c>
      <c r="K2088" s="57" t="str">
        <f t="shared" si="598"/>
        <v>0.0350550721053097-0.0359809175793771i</v>
      </c>
      <c r="L2088" s="57" t="str">
        <f t="shared" si="599"/>
        <v>0.000125-0.215589617352084i</v>
      </c>
      <c r="M2088" s="57" t="str">
        <f t="shared" si="600"/>
        <v>0.0015-0.103928611890701i</v>
      </c>
      <c r="N2088" s="57">
        <f t="shared" si="601"/>
        <v>60.388224606025659</v>
      </c>
      <c r="O2088" s="57">
        <f t="shared" si="602"/>
        <v>34.999161543363883</v>
      </c>
      <c r="P2088" s="371">
        <f t="shared" si="603"/>
        <v>34.999161543363883</v>
      </c>
      <c r="Q2088" s="371">
        <f t="shared" si="604"/>
        <v>-119.61177539397434</v>
      </c>
      <c r="R2088" s="12">
        <f t="shared" si="605"/>
        <v>60.388224606025659</v>
      </c>
      <c r="S2088" s="57">
        <f t="shared" si="606"/>
        <v>2.3273361282256242</v>
      </c>
      <c r="T2088" s="12">
        <f t="shared" si="589"/>
        <v>34.999161543363883</v>
      </c>
    </row>
    <row r="2089" spans="1:20" x14ac:dyDescent="0.25">
      <c r="A2089" s="57">
        <f t="shared" si="590"/>
        <v>14678.651885565261</v>
      </c>
      <c r="B2089" s="12">
        <f t="shared" si="607"/>
        <v>2336.1800055128815</v>
      </c>
      <c r="C2089" s="57" t="str">
        <f t="shared" si="591"/>
        <v>-27.6633672114049-48.594546079422i</v>
      </c>
      <c r="D2089" s="57" t="str">
        <f t="shared" si="592"/>
        <v>3.89978993506464-13.653851282337i</v>
      </c>
      <c r="E2089" s="57" t="str">
        <f t="shared" si="593"/>
        <v>157.089212947287+0.716290374537337i</v>
      </c>
      <c r="F2089" s="57" t="str">
        <f t="shared" si="594"/>
        <v>3.83971784706687-28.4359519650747i</v>
      </c>
      <c r="G2089" s="57" t="str">
        <f t="shared" si="595"/>
        <v>0.999968229723623-0.0056364232476434i</v>
      </c>
      <c r="H2089" s="57" t="str">
        <f t="shared" si="596"/>
        <v>176.815446290335+171.754873369662i</v>
      </c>
      <c r="I2089" s="57" t="str">
        <f t="shared" si="597"/>
        <v>15.6932707290378-12.3235097461326i</v>
      </c>
      <c r="K2089" s="57" t="str">
        <f t="shared" si="598"/>
        <v>0.0349187834874122-0.0359743964870051i</v>
      </c>
      <c r="L2089" s="57" t="str">
        <f t="shared" si="599"/>
        <v>0.000125-0.214773478135171i</v>
      </c>
      <c r="M2089" s="57" t="str">
        <f t="shared" si="600"/>
        <v>0.0015-0.10353517821349i</v>
      </c>
      <c r="N2089" s="57">
        <f t="shared" si="601"/>
        <v>60.348483404808249</v>
      </c>
      <c r="O2089" s="57">
        <f t="shared" si="602"/>
        <v>34.950850738550322</v>
      </c>
      <c r="P2089" s="371">
        <f t="shared" si="603"/>
        <v>34.950850738550322</v>
      </c>
      <c r="Q2089" s="371">
        <f t="shared" si="604"/>
        <v>-119.65151659519175</v>
      </c>
      <c r="R2089" s="12">
        <f t="shared" si="605"/>
        <v>60.348483404808249</v>
      </c>
      <c r="S2089" s="57">
        <f t="shared" si="606"/>
        <v>2.3361800055128814</v>
      </c>
      <c r="T2089" s="12">
        <f t="shared" si="589"/>
        <v>34.950850738550322</v>
      </c>
    </row>
    <row r="2090" spans="1:20" x14ac:dyDescent="0.25">
      <c r="A2090" s="57">
        <f t="shared" si="590"/>
        <v>14734.43076273041</v>
      </c>
      <c r="B2090" s="12">
        <f t="shared" si="607"/>
        <v>2345.0574895338304</v>
      </c>
      <c r="C2090" s="57" t="str">
        <f t="shared" si="591"/>
        <v>-27.5430923906547-48.305832839426i</v>
      </c>
      <c r="D2090" s="57" t="str">
        <f t="shared" si="592"/>
        <v>3.89978833562461-13.6023801650845i</v>
      </c>
      <c r="E2090" s="57" t="str">
        <f t="shared" si="593"/>
        <v>157.076236457816+0.742632458015576i</v>
      </c>
      <c r="F2090" s="57" t="str">
        <f t="shared" si="594"/>
        <v>3.83971691818998-28.3284685782416i</v>
      </c>
      <c r="G2090" s="57" t="str">
        <f t="shared" si="595"/>
        <v>0.999967987818504-0.0056578402872801i</v>
      </c>
      <c r="H2090" s="57" t="str">
        <f t="shared" si="596"/>
        <v>176.909626592986+172.443946445016i</v>
      </c>
      <c r="I2090" s="57" t="str">
        <f t="shared" si="597"/>
        <v>15.6972795729221-12.2699595335016i</v>
      </c>
      <c r="K2090" s="57" t="str">
        <f t="shared" si="598"/>
        <v>0.0347825463085605-0.0359673605422004i</v>
      </c>
      <c r="L2090" s="57" t="str">
        <f t="shared" si="599"/>
        <v>0.000125-0.213960428506845i</v>
      </c>
      <c r="M2090" s="57" t="str">
        <f t="shared" si="600"/>
        <v>0.0015-0.103143233924576i</v>
      </c>
      <c r="N2090" s="57">
        <f t="shared" si="601"/>
        <v>60.309011254281771</v>
      </c>
      <c r="O2090" s="57">
        <f t="shared" si="602"/>
        <v>34.902500790863627</v>
      </c>
      <c r="P2090" s="371">
        <f t="shared" si="603"/>
        <v>34.902500790863627</v>
      </c>
      <c r="Q2090" s="371">
        <f t="shared" si="604"/>
        <v>-119.69098874571823</v>
      </c>
      <c r="R2090" s="12">
        <f t="shared" si="605"/>
        <v>60.309011254281771</v>
      </c>
      <c r="S2090" s="57">
        <f t="shared" si="606"/>
        <v>2.3450574895338305</v>
      </c>
      <c r="T2090" s="12">
        <f t="shared" si="589"/>
        <v>34.902500790863627</v>
      </c>
    </row>
    <row r="2091" spans="1:20" x14ac:dyDescent="0.25">
      <c r="A2091" s="57">
        <f t="shared" si="590"/>
        <v>14790.421599628786</v>
      </c>
      <c r="B2091" s="12">
        <f t="shared" si="607"/>
        <v>2353.9687079940591</v>
      </c>
      <c r="C2091" s="57" t="str">
        <f t="shared" si="591"/>
        <v>-27.4229374399911-48.0187191422241i</v>
      </c>
      <c r="D2091" s="57" t="str">
        <f t="shared" si="592"/>
        <v>3.89978672400706-13.5511047224578i</v>
      </c>
      <c r="E2091" s="57" t="str">
        <f t="shared" si="593"/>
        <v>157.063345366655+0.769132226736119i</v>
      </c>
      <c r="F2091" s="57" t="str">
        <f t="shared" si="594"/>
        <v>3.83971598224063-28.2213927058594i</v>
      </c>
      <c r="G2091" s="57" t="str">
        <f t="shared" si="595"/>
        <v>0.999967744071531-0.00567933869600549i</v>
      </c>
      <c r="H2091" s="57" t="str">
        <f t="shared" si="596"/>
        <v>177.004590996006+173.136069139024i</v>
      </c>
      <c r="I2091" s="57" t="str">
        <f t="shared" si="597"/>
        <v>15.7013208592738-12.2165850921143i</v>
      </c>
      <c r="K2091" s="57" t="str">
        <f t="shared" si="598"/>
        <v>0.0346463644569461-0.0359598102503645i</v>
      </c>
      <c r="L2091" s="57" t="str">
        <f t="shared" si="599"/>
        <v>0.000125-0.213150456771115i</v>
      </c>
      <c r="M2091" s="57" t="str">
        <f t="shared" si="600"/>
        <v>0.0015-0.102752773385711i</v>
      </c>
      <c r="N2091" s="57">
        <f t="shared" si="601"/>
        <v>60.269810050942283</v>
      </c>
      <c r="O2091" s="57">
        <f t="shared" si="602"/>
        <v>34.854111905378275</v>
      </c>
      <c r="P2091" s="371">
        <f t="shared" si="603"/>
        <v>34.854111905378275</v>
      </c>
      <c r="Q2091" s="371">
        <f t="shared" si="604"/>
        <v>-119.73018994905772</v>
      </c>
      <c r="R2091" s="12">
        <f t="shared" si="605"/>
        <v>60.269810050942283</v>
      </c>
      <c r="S2091" s="57">
        <f t="shared" si="606"/>
        <v>2.353968707994059</v>
      </c>
      <c r="T2091" s="12">
        <f t="shared" si="589"/>
        <v>34.854111905378275</v>
      </c>
    </row>
    <row r="2092" spans="1:20" x14ac:dyDescent="0.25">
      <c r="A2092" s="57">
        <f t="shared" si="590"/>
        <v>14846.625201707377</v>
      </c>
      <c r="B2092" s="12">
        <f t="shared" si="607"/>
        <v>2362.9137890844368</v>
      </c>
      <c r="C2092" s="57" t="str">
        <f t="shared" si="591"/>
        <v>-27.3029056420634-47.733199493279i</v>
      </c>
      <c r="D2092" s="57" t="str">
        <f t="shared" si="592"/>
        <v>3.8997851001193-13.5000242168406i</v>
      </c>
      <c r="E2092" s="57" t="str">
        <f t="shared" si="593"/>
        <v>157.050540722761+0.79578964461306i</v>
      </c>
      <c r="F2092" s="57" t="str">
        <f t="shared" si="594"/>
        <v>3.83971503916501-28.1147228076049i</v>
      </c>
      <c r="G2092" s="57" t="str">
        <f t="shared" si="595"/>
        <v>0.999967498468682-0.00570091878284291i</v>
      </c>
      <c r="H2092" s="57" t="str">
        <f t="shared" si="596"/>
        <v>177.100346555142+173.831258260493i</v>
      </c>
      <c r="I2092" s="57" t="str">
        <f t="shared" si="597"/>
        <v>15.7053948657546-12.1633856470127i</v>
      </c>
      <c r="K2092" s="57" t="str">
        <f t="shared" si="598"/>
        <v>0.0345102418144199-0.0359517461535151i</v>
      </c>
      <c r="L2092" s="57" t="str">
        <f t="shared" si="599"/>
        <v>0.000125-0.212343551276265i</v>
      </c>
      <c r="M2092" s="57" t="str">
        <f t="shared" si="600"/>
        <v>0.0015-0.102363790979987i</v>
      </c>
      <c r="N2092" s="57">
        <f t="shared" si="601"/>
        <v>60.230881684955364</v>
      </c>
      <c r="O2092" s="57">
        <f t="shared" si="602"/>
        <v>34.805684289612351</v>
      </c>
      <c r="P2092" s="371">
        <f t="shared" si="603"/>
        <v>34.805684289612351</v>
      </c>
      <c r="Q2092" s="371">
        <f t="shared" si="604"/>
        <v>-119.76911831504464</v>
      </c>
      <c r="R2092" s="12">
        <f t="shared" si="605"/>
        <v>60.230881684955364</v>
      </c>
      <c r="S2092" s="57">
        <f t="shared" si="606"/>
        <v>2.3629137890844367</v>
      </c>
      <c r="T2092" s="12">
        <f t="shared" ref="T2092:T2155" si="608">P2092</f>
        <v>34.805684289612351</v>
      </c>
    </row>
    <row r="2093" spans="1:20" x14ac:dyDescent="0.25">
      <c r="A2093" s="57">
        <f t="shared" ref="A2093:A2156" si="609">2*PI()*B2093</f>
        <v>14903.042377473867</v>
      </c>
      <c r="B2093" s="12">
        <f t="shared" si="607"/>
        <v>2371.8928614829579</v>
      </c>
      <c r="C2093" s="57" t="str">
        <f t="shared" ref="C2093:C2156" si="610">IMPRODUCT(D2093,E2093,$C$40,,K2093,$C$41)</f>
        <v>-27.1830002658448-47.4492683847876i</v>
      </c>
      <c r="D2093" s="57" t="str">
        <f t="shared" ref="D2093:D2156" si="611">IMDIV(IMPRODUCT($C$37,$C$38,COMPLEX(1,A2093/$C$38)),IMSUM(-1*A2093*A2093/$C$39,COMPLEX(0,1*A2093)))</f>
        <v>3.89978346386789-13.4491379134203i</v>
      </c>
      <c r="E2093" s="57" t="str">
        <f t="shared" ref="E2093:E2156" si="612">IMDIV(IMPRODUCT(IMSUM(F2093,G2093),$C$29,H2093),IMSUM(1,I2093))</f>
        <v>157.037823575735+0.822604669442534i</v>
      </c>
      <c r="F2093" s="57" t="str">
        <f t="shared" ref="F2093:F2156" si="613">IMDIV(IMPRODUCT($C$14,$C$15,COMPLEX(1,A2093/$C$15)),IMSUM(-1*A2093*A2093/$C$16,COMPLEX(0,A2093)))</f>
        <v>3.83971408890888-28.0084573489949i</v>
      </c>
      <c r="G2093" s="57" t="str">
        <f t="shared" ref="G2093:G2156" si="614">IMDIV(1,COMPLEX(1,A2093*$C$9*$C$10))</f>
        <v>0.999967250995827-0.00572258085798792i</v>
      </c>
      <c r="H2093" s="57" t="str">
        <f t="shared" ref="H2093:H2156" si="615">IMDIV($C$3,IMSUM(K2093,COMPLEX(0,$C$28*A2093)))</f>
        <v>177.19690039794+174.529530747539i</v>
      </c>
      <c r="I2093" s="57" t="str">
        <f t="shared" ref="I2093:I2156" si="616">IMPRODUCT(F2093,$C$29,H2093,$C$31)</f>
        <v>15.7095018726396-12.1103604257012i</v>
      </c>
      <c r="K2093" s="57" t="str">
        <f t="shared" ref="K2093:K2156" si="617">IF($C$26&lt;=0,IMDIV(1,IMSUM(IMDIV(1,L2093),1/$C$18)),IMDIV(1,IMSUM(IMDIV(1,L2093),1/$C$18,IMDIV(1,M2093))))</f>
        <v>0.034374182256053-0.0359431688301904i</v>
      </c>
      <c r="L2093" s="57" t="str">
        <f t="shared" ref="L2093:L2156" si="618">IMSUM($C$21/$C$22,IMDIV(1,COMPLEX(0,$C$20*$C$22*A2093)))</f>
        <v>0.000125-0.211539700414689i</v>
      </c>
      <c r="M2093" s="57" t="str">
        <f t="shared" ref="M2093:M2156" si="619">IMSUM($C$25/$C$26,IMDIV(1,COMPLEX(0,$C$24*$C$26*A2093)))</f>
        <v>0.0015-0.101976281111762i</v>
      </c>
      <c r="N2093" s="57">
        <f t="shared" ref="N2093:N2156" si="620">ABS(R2093)</f>
        <v>60.192228040014456</v>
      </c>
      <c r="O2093" s="57">
        <f t="shared" ref="O2093:O2156" si="621">ABS(P2093)</f>
        <v>34.757218153521741</v>
      </c>
      <c r="P2093" s="371">
        <f t="shared" ref="P2093:P2156" si="622">20*LOG10(IMABS(C2093))</f>
        <v>34.757218153521741</v>
      </c>
      <c r="Q2093" s="371">
        <f t="shared" ref="Q2093:Q2156" si="623">IMARGUMENT(C2093)*180/PI()</f>
        <v>-119.80777195998554</v>
      </c>
      <c r="R2093" s="12">
        <f t="shared" ref="R2093:R2156" si="624">IF(Q2093&lt;0,Q2093+180,Q2093-180)</f>
        <v>60.192228040014456</v>
      </c>
      <c r="S2093" s="57">
        <f t="shared" ref="S2093:S2156" si="625">B2093/1000</f>
        <v>2.3718928614829577</v>
      </c>
      <c r="T2093" s="12">
        <f t="shared" si="608"/>
        <v>34.757218153521741</v>
      </c>
    </row>
    <row r="2094" spans="1:20" x14ac:dyDescent="0.25">
      <c r="A2094" s="57">
        <f t="shared" si="609"/>
        <v>14959.673938508269</v>
      </c>
      <c r="B2094" s="12">
        <f t="shared" ref="B2094:B2157" si="626">B2093*(1+B$42)</f>
        <v>2380.9060543565934</v>
      </c>
      <c r="C2094" s="57" t="str">
        <f t="shared" si="610"/>
        <v>-27.0632245662903-47.166920295818i</v>
      </c>
      <c r="D2094" s="57" t="str">
        <f t="shared" si="611"/>
        <v>3.89978181515875-13.3984450801785i</v>
      </c>
      <c r="E2094" s="57" t="str">
        <f t="shared" si="612"/>
        <v>157.025194975775+0.849577252924353i</v>
      </c>
      <c r="F2094" s="57" t="str">
        <f t="shared" si="613"/>
        <v>3.83971313141758-27.9025948013642i</v>
      </c>
      <c r="G2094" s="57" t="str">
        <f t="shared" si="614"/>
        <v>0.999967001638728-0.00574432523281273i</v>
      </c>
      <c r="H2094" s="57" t="str">
        <f t="shared" si="615"/>
        <v>177.294259724608+175.230903668956i</v>
      </c>
      <c r="I2094" s="57" t="str">
        <f t="shared" si="616"/>
        <v>15.7136421628467-12.0575086581363i</v>
      </c>
      <c r="K2094" s="57" t="str">
        <f t="shared" si="617"/>
        <v>0.0342381896496973-0.0359340788953484i</v>
      </c>
      <c r="L2094" s="57" t="str">
        <f t="shared" si="618"/>
        <v>0.000125-0.210738892622723i</v>
      </c>
      <c r="M2094" s="57" t="str">
        <f t="shared" si="619"/>
        <v>0.0015-0.101590238206577i</v>
      </c>
      <c r="N2094" s="57">
        <f t="shared" si="620"/>
        <v>60.15385099319775</v>
      </c>
      <c r="O2094" s="57">
        <f t="shared" si="621"/>
        <v>34.708713709495015</v>
      </c>
      <c r="P2094" s="371">
        <f t="shared" si="622"/>
        <v>34.708713709495015</v>
      </c>
      <c r="Q2094" s="371">
        <f t="shared" si="623"/>
        <v>-119.84614900680225</v>
      </c>
      <c r="R2094" s="12">
        <f t="shared" si="624"/>
        <v>60.15385099319775</v>
      </c>
      <c r="S2094" s="57">
        <f t="shared" si="625"/>
        <v>2.3809060543565934</v>
      </c>
      <c r="T2094" s="12">
        <f t="shared" si="608"/>
        <v>34.708713709495015</v>
      </c>
    </row>
    <row r="2095" spans="1:20" x14ac:dyDescent="0.25">
      <c r="A2095" s="57">
        <f t="shared" si="609"/>
        <v>15016.5206994746</v>
      </c>
      <c r="B2095" s="12">
        <f t="shared" si="626"/>
        <v>2389.9534973631485</v>
      </c>
      <c r="C2095" s="57" t="str">
        <f t="shared" si="610"/>
        <v>-26.943581783996-46.8861496924476i</v>
      </c>
      <c r="D2095" s="57" t="str">
        <f t="shared" si="611"/>
        <v>3.89978015389703-13.3479449878796i</v>
      </c>
      <c r="E2095" s="57" t="str">
        <f t="shared" si="612"/>
        <v>157.012655973637+0.87670734067844i</v>
      </c>
      <c r="F2095" s="57" t="str">
        <f t="shared" si="613"/>
        <v>3.83971216663597-27.7971336418436i</v>
      </c>
      <c r="G2095" s="57" t="str">
        <f t="shared" si="614"/>
        <v>0.99996675038304-0.0057661522198707i</v>
      </c>
      <c r="H2095" s="57" t="str">
        <f t="shared" si="615"/>
        <v>177.392431808888+175.935394225577i</v>
      </c>
      <c r="I2095" s="57" t="str">
        <f t="shared" si="616"/>
        <v>15.7178160219641-12.0048295767153i</v>
      </c>
      <c r="K2095" s="57" t="str">
        <f t="shared" si="617"/>
        <v>0.0341022678555487-0.0359244770002597i</v>
      </c>
      <c r="L2095" s="57" t="str">
        <f t="shared" si="618"/>
        <v>0.000125-0.209941116380477i</v>
      </c>
      <c r="M2095" s="57" t="str">
        <f t="shared" si="619"/>
        <v>0.0015-0.101205656711075i</v>
      </c>
      <c r="N2095" s="57">
        <f t="shared" si="620"/>
        <v>60.115752414825465</v>
      </c>
      <c r="O2095" s="57">
        <f t="shared" si="621"/>
        <v>34.660171172347425</v>
      </c>
      <c r="P2095" s="371">
        <f t="shared" si="622"/>
        <v>34.660171172347425</v>
      </c>
      <c r="Q2095" s="371">
        <f t="shared" si="623"/>
        <v>-119.88424758517453</v>
      </c>
      <c r="R2095" s="12">
        <f t="shared" si="624"/>
        <v>60.115752414825465</v>
      </c>
      <c r="S2095" s="57">
        <f t="shared" si="625"/>
        <v>2.3899534973631487</v>
      </c>
      <c r="T2095" s="12">
        <f t="shared" si="608"/>
        <v>34.660171172347425</v>
      </c>
    </row>
    <row r="2096" spans="1:20" x14ac:dyDescent="0.25">
      <c r="A2096" s="57">
        <f t="shared" si="609"/>
        <v>15073.583478132605</v>
      </c>
      <c r="B2096" s="12">
        <f t="shared" si="626"/>
        <v>2399.0353206531286</v>
      </c>
      <c r="C2096" s="57" t="str">
        <f t="shared" si="610"/>
        <v>-26.8240751448629-46.6069510279065i</v>
      </c>
      <c r="D2096" s="57" t="str">
        <f t="shared" si="611"/>
        <v>3.89977847998715-13.2976369100607i</v>
      </c>
      <c r="E2096" s="57" t="str">
        <f t="shared" si="612"/>
        <v>157.000207620588+0.903994872266479i</v>
      </c>
      <c r="F2096" s="57" t="str">
        <f t="shared" si="613"/>
        <v>3.8397111945086-27.6920723533379i</v>
      </c>
      <c r="G2096" s="57" t="str">
        <f t="shared" si="614"/>
        <v>0.999966497214309-0.00578806213290077i</v>
      </c>
      <c r="H2096" s="57" t="str">
        <f t="shared" si="615"/>
        <v>177.491423998932+176.643019751673i</v>
      </c>
      <c r="I2096" s="57" t="str">
        <f t="shared" si="616"/>
        <v>15.7220237382803-11.9523224162648i</v>
      </c>
      <c r="K2096" s="57" t="str">
        <f t="shared" si="617"/>
        <v>0.0339664207257113-0.0359143638323951i</v>
      </c>
      <c r="L2096" s="57" t="str">
        <f t="shared" si="618"/>
        <v>0.000125-0.209146360211672i</v>
      </c>
      <c r="M2096" s="57" t="str">
        <f t="shared" si="619"/>
        <v>0.0015-0.100822531092922i</v>
      </c>
      <c r="N2096" s="57">
        <f t="shared" si="620"/>
        <v>60.077934168316389</v>
      </c>
      <c r="O2096" s="57">
        <f t="shared" si="621"/>
        <v>34.611590759314865</v>
      </c>
      <c r="P2096" s="371">
        <f t="shared" si="622"/>
        <v>34.611590759314865</v>
      </c>
      <c r="Q2096" s="371">
        <f t="shared" si="623"/>
        <v>-119.92206583168361</v>
      </c>
      <c r="R2096" s="12">
        <f t="shared" si="624"/>
        <v>60.077934168316389</v>
      </c>
      <c r="S2096" s="57">
        <f t="shared" si="625"/>
        <v>2.3990353206531285</v>
      </c>
      <c r="T2096" s="12">
        <f t="shared" si="608"/>
        <v>34.611590759314865</v>
      </c>
    </row>
    <row r="2097" spans="1:20" x14ac:dyDescent="0.25">
      <c r="A2097" s="57">
        <f t="shared" si="609"/>
        <v>15130.863095349509</v>
      </c>
      <c r="B2097" s="12">
        <f t="shared" si="626"/>
        <v>2408.1516548716104</v>
      </c>
      <c r="C2097" s="57" t="str">
        <f t="shared" si="610"/>
        <v>-26.7047078597637-46.3293187427266i</v>
      </c>
      <c r="D2097" s="57" t="str">
        <f t="shared" si="611"/>
        <v>3.89977679333284-13.2475201230208i</v>
      </c>
      <c r="E2097" s="57" t="str">
        <f t="shared" si="612"/>
        <v>156.98785096837+0.931439781206669i</v>
      </c>
      <c r="F2097" s="57" t="str">
        <f t="shared" si="613"/>
        <v>3.83971021497951-27.5874094245041i</v>
      </c>
      <c r="G2097" s="57" t="str">
        <f t="shared" si="614"/>
        <v>0.999966242117969-0.00581005528683191i</v>
      </c>
      <c r="H2097" s="57" t="str">
        <f t="shared" si="615"/>
        <v>177.59124371821+177.353797716364i</v>
      </c>
      <c r="I2097" s="57" t="str">
        <f t="shared" si="616"/>
        <v>15.7262656028136-11.8999864140302i</v>
      </c>
      <c r="K2097" s="57" t="str">
        <f t="shared" si="617"/>
        <v>0.0338306521037641-0.0359037401153043i</v>
      </c>
      <c r="L2097" s="57" t="str">
        <f t="shared" si="618"/>
        <v>0.000125-0.208354612683475i</v>
      </c>
      <c r="M2097" s="57" t="str">
        <f t="shared" si="619"/>
        <v>0.0015-0.100440855840727i</v>
      </c>
      <c r="N2097" s="57">
        <f t="shared" si="620"/>
        <v>60.040398110045885</v>
      </c>
      <c r="O2097" s="57">
        <f t="shared" si="621"/>
        <v>34.562972690047708</v>
      </c>
      <c r="P2097" s="371">
        <f t="shared" si="622"/>
        <v>34.562972690047708</v>
      </c>
      <c r="Q2097" s="371">
        <f t="shared" si="623"/>
        <v>-119.95960188995411</v>
      </c>
      <c r="R2097" s="12">
        <f t="shared" si="624"/>
        <v>60.040398110045885</v>
      </c>
      <c r="S2097" s="57">
        <f t="shared" si="625"/>
        <v>2.4081516548716104</v>
      </c>
      <c r="T2097" s="12">
        <f t="shared" si="608"/>
        <v>34.562972690047708</v>
      </c>
    </row>
    <row r="2098" spans="1:20" x14ac:dyDescent="0.25">
      <c r="A2098" s="57">
        <f t="shared" si="609"/>
        <v>15188.360375111835</v>
      </c>
      <c r="B2098" s="12">
        <f t="shared" si="626"/>
        <v>2417.3026311601225</v>
      </c>
      <c r="C2098" s="57" t="str">
        <f t="shared" si="610"/>
        <v>-26.5854831242147-46.0532472648973i</v>
      </c>
      <c r="D2098" s="57" t="str">
        <f t="shared" si="611"/>
        <v>3.89977509383709-13.1975939058112i</v>
      </c>
      <c r="E2098" s="57" t="str">
        <f t="shared" si="612"/>
        <v>156.975587069153+0.959041994999073i</v>
      </c>
      <c r="F2098" s="57" t="str">
        <f t="shared" si="613"/>
        <v>3.83970922799238-27.4831433497301i</v>
      </c>
      <c r="G2098" s="57" t="str">
        <f t="shared" si="614"/>
        <v>0.999965985079346-0.00583213199778771i</v>
      </c>
      <c r="H2098" s="57" t="str">
        <f t="shared" si="615"/>
        <v>177.691898466412+178.067745725036i</v>
      </c>
      <c r="I2098" s="57" t="str">
        <f t="shared" si="616"/>
        <v>15.7305419093411-11.8478208096648i</v>
      </c>
      <c r="K2098" s="57" t="str">
        <f t="shared" si="617"/>
        <v>0.0336949658243302-0.035892606608492i</v>
      </c>
      <c r="L2098" s="57" t="str">
        <f t="shared" si="618"/>
        <v>0.000125-0.207565862406331i</v>
      </c>
      <c r="M2098" s="57" t="str">
        <f t="shared" si="619"/>
        <v>0.0015-0.100060625463964i</v>
      </c>
      <c r="N2098" s="57">
        <f t="shared" si="620"/>
        <v>60.00314608920398</v>
      </c>
      <c r="O2098" s="57">
        <f t="shared" si="621"/>
        <v>34.514317186604856</v>
      </c>
      <c r="P2098" s="371">
        <f t="shared" si="622"/>
        <v>34.514317186604856</v>
      </c>
      <c r="Q2098" s="371">
        <f t="shared" si="623"/>
        <v>-119.99685391079602</v>
      </c>
      <c r="R2098" s="12">
        <f t="shared" si="624"/>
        <v>60.00314608920398</v>
      </c>
      <c r="S2098" s="57">
        <f t="shared" si="625"/>
        <v>2.4173026311601227</v>
      </c>
      <c r="T2098" s="12">
        <f t="shared" si="608"/>
        <v>34.514317186604856</v>
      </c>
    </row>
    <row r="2099" spans="1:20" x14ac:dyDescent="0.25">
      <c r="A2099" s="57">
        <f t="shared" si="609"/>
        <v>15246.076144537261</v>
      </c>
      <c r="B2099" s="12">
        <f t="shared" si="626"/>
        <v>2426.488381158531</v>
      </c>
      <c r="C2099" s="57" t="str">
        <f t="shared" si="610"/>
        <v>-26.4664041180463-45.7787310100204i</v>
      </c>
      <c r="D2099" s="57" t="str">
        <f t="shared" si="611"/>
        <v>3.89977338140209-13.1478575402241i</v>
      </c>
      <c r="E2099" s="57" t="str">
        <f t="shared" si="612"/>
        <v>156.963416975496+0.986801435143227i</v>
      </c>
      <c r="F2099" s="57" t="str">
        <f t="shared" si="613"/>
        <v>3.83970823349036-27.379272629112i</v>
      </c>
      <c r="G2099" s="57" t="str">
        <f t="shared" si="614"/>
        <v>0.99996572608365-0.00585429258309075i</v>
      </c>
      <c r="H2099" s="57" t="str">
        <f t="shared" si="615"/>
        <v>177.793395820371+178.784881520791i</v>
      </c>
      <c r="I2099" s="57" t="str">
        <f t="shared" si="616"/>
        <v>15.7348529544291-11.7958248452183i</v>
      </c>
      <c r="K2099" s="57" t="str">
        <f t="shared" si="617"/>
        <v>0.0335593657126484-0.0358809641072847i</v>
      </c>
      <c r="L2099" s="57" t="str">
        <f t="shared" si="618"/>
        <v>0.000125-0.206780098033803i</v>
      </c>
      <c r="M2099" s="57" t="str">
        <f t="shared" si="619"/>
        <v>0.0015-0.099681834492891i</v>
      </c>
      <c r="N2099" s="57">
        <f t="shared" si="620"/>
        <v>59.966179947655007</v>
      </c>
      <c r="O2099" s="57">
        <f t="shared" si="621"/>
        <v>34.465624473446347</v>
      </c>
      <c r="P2099" s="371">
        <f t="shared" si="622"/>
        <v>34.465624473446347</v>
      </c>
      <c r="Q2099" s="371">
        <f t="shared" si="623"/>
        <v>-120.03382005234499</v>
      </c>
      <c r="R2099" s="12">
        <f t="shared" si="624"/>
        <v>59.966179947655007</v>
      </c>
      <c r="S2099" s="57">
        <f t="shared" si="625"/>
        <v>2.4264883811585309</v>
      </c>
      <c r="T2099" s="12">
        <f t="shared" si="608"/>
        <v>34.465624473446347</v>
      </c>
    </row>
    <row r="2100" spans="1:20" x14ac:dyDescent="0.25">
      <c r="A2100" s="57">
        <f t="shared" si="609"/>
        <v>15304.011233886504</v>
      </c>
      <c r="B2100" s="12">
        <f t="shared" si="626"/>
        <v>2435.7090370069336</v>
      </c>
      <c r="C2100" s="57" t="str">
        <f t="shared" si="610"/>
        <v>-26.3474740050838-45.5057643814746i</v>
      </c>
      <c r="D2100" s="57" t="str">
        <f t="shared" si="611"/>
        <v>3.89977165592942-13.098310310783i</v>
      </c>
      <c r="E2100" s="57" t="str">
        <f t="shared" si="612"/>
        <v>156.951341740309+1.01471801716083i</v>
      </c>
      <c r="F2100" s="57" t="str">
        <f t="shared" si="613"/>
        <v>3.83970723141633-27.2757957684342i</v>
      </c>
      <c r="G2100" s="57" t="str">
        <f t="shared" si="614"/>
        <v>0.999965465115983-0.00587653736126729i</v>
      </c>
      <c r="H2100" s="57" t="str">
        <f t="shared" si="615"/>
        <v>177.895743435007+179.505222985916i</v>
      </c>
      <c r="I2100" s="57" t="str">
        <f t="shared" si="616"/>
        <v>15.7391990374647-11.7439977651273i</v>
      </c>
      <c r="K2100" s="57" t="str">
        <f t="shared" si="617"/>
        <v>0.0334238555841443-0.0358688134426931i</v>
      </c>
      <c r="L2100" s="57" t="str">
        <f t="shared" si="618"/>
        <v>0.000125-0.205997308262405i</v>
      </c>
      <c r="M2100" s="57" t="str">
        <f t="shared" si="619"/>
        <v>0.0015-0.0993044774784729i</v>
      </c>
      <c r="N2100" s="57">
        <f t="shared" si="620"/>
        <v>59.929501519794954</v>
      </c>
      <c r="O2100" s="57">
        <f t="shared" si="621"/>
        <v>34.41689477742711</v>
      </c>
      <c r="P2100" s="371">
        <f t="shared" si="622"/>
        <v>34.41689477742711</v>
      </c>
      <c r="Q2100" s="371">
        <f t="shared" si="623"/>
        <v>-120.07049848020505</v>
      </c>
      <c r="R2100" s="12">
        <f t="shared" si="624"/>
        <v>59.929501519794954</v>
      </c>
      <c r="S2100" s="57">
        <f t="shared" si="625"/>
        <v>2.4357090370069336</v>
      </c>
      <c r="T2100" s="12">
        <f t="shared" si="608"/>
        <v>34.41689477742711</v>
      </c>
    </row>
    <row r="2101" spans="1:20" x14ac:dyDescent="0.25">
      <c r="A2101" s="57">
        <f t="shared" si="609"/>
        <v>15362.166476575276</v>
      </c>
      <c r="B2101" s="12">
        <f t="shared" si="626"/>
        <v>2444.9647313475602</v>
      </c>
      <c r="C2101" s="57" t="str">
        <f t="shared" si="610"/>
        <v>-26.228695932828-45.2343417705829i</v>
      </c>
      <c r="D2101" s="57" t="str">
        <f t="shared" si="611"/>
        <v>3.89976991731977-13.048951504732i</v>
      </c>
      <c r="E2101" s="57" t="str">
        <f t="shared" si="612"/>
        <v>156.939362416814+1.04279165061671i</v>
      </c>
      <c r="F2101" s="57" t="str">
        <f t="shared" si="613"/>
        <v>3.83970622171259-27.1727112791458i</v>
      </c>
      <c r="G2101" s="57" t="str">
        <f t="shared" si="614"/>
        <v>0.999965202161332-0.0058988666520517i</v>
      </c>
      <c r="H2101" s="57" t="str">
        <f t="shared" si="615"/>
        <v>177.998949044265+180.228788143358i</v>
      </c>
      <c r="I2101" s="57" t="str">
        <f t="shared" si="616"/>
        <v>15.7435804606849-11.6923388162026i</v>
      </c>
      <c r="K2101" s="57" t="str">
        <f t="shared" si="617"/>
        <v>0.0332884392440078-0.0358561554812688i</v>
      </c>
      <c r="L2101" s="57" t="str">
        <f t="shared" si="618"/>
        <v>0.000125-0.205217481831446i</v>
      </c>
      <c r="M2101" s="57" t="str">
        <f t="shared" si="619"/>
        <v>0.0015-0.0989285489923022i</v>
      </c>
      <c r="N2101" s="57">
        <f t="shared" si="620"/>
        <v>59.893112632411444</v>
      </c>
      <c r="O2101" s="57">
        <f t="shared" si="621"/>
        <v>34.368128327789883</v>
      </c>
      <c r="P2101" s="371">
        <f t="shared" si="622"/>
        <v>34.368128327789883</v>
      </c>
      <c r="Q2101" s="371">
        <f t="shared" si="623"/>
        <v>-120.10688736758856</v>
      </c>
      <c r="R2101" s="12">
        <f t="shared" si="624"/>
        <v>59.893112632411444</v>
      </c>
      <c r="S2101" s="57">
        <f t="shared" si="625"/>
        <v>2.4449647313475604</v>
      </c>
      <c r="T2101" s="12">
        <f t="shared" si="608"/>
        <v>34.368128327789883</v>
      </c>
    </row>
    <row r="2102" spans="1:20" x14ac:dyDescent="0.25">
      <c r="A2102" s="57">
        <f t="shared" si="609"/>
        <v>15420.542709186262</v>
      </c>
      <c r="B2102" s="12">
        <f t="shared" si="626"/>
        <v>2454.2555973266813</v>
      </c>
      <c r="C2102" s="57" t="str">
        <f t="shared" si="610"/>
        <v>-26.11007303214-44.9644575567842i</v>
      </c>
      <c r="D2102" s="57" t="str">
        <f t="shared" si="611"/>
        <v>3.89976816547314-12.999780412026i</v>
      </c>
      <c r="E2102" s="57" t="str">
        <f t="shared" si="612"/>
        <v>156.927480058503+1.07102223914472i</v>
      </c>
      <c r="F2102" s="57" t="str">
        <f t="shared" si="613"/>
        <v>3.83970520432104-27.0700176783411i</v>
      </c>
      <c r="G2102" s="57" t="str">
        <f t="shared" si="614"/>
        <v>0.999964937204568-0.00592128077639109i</v>
      </c>
      <c r="H2102" s="57" t="str">
        <f t="shared" si="615"/>
        <v>178.103020462083+180.955595158233i</v>
      </c>
      <c r="I2102" s="57" t="str">
        <f t="shared" si="616"/>
        <v>15.7479975292098-11.6408472476202i</v>
      </c>
      <c r="K2102" s="57" t="str">
        <f t="shared" si="617"/>
        <v>0.0331531204867703-0.0358429911249543i</v>
      </c>
      <c r="L2102" s="57" t="str">
        <f t="shared" si="618"/>
        <v>0.000125-0.204440607522859i</v>
      </c>
      <c r="M2102" s="57" t="str">
        <f t="shared" si="619"/>
        <v>0.0015-0.0985540436265207i</v>
      </c>
      <c r="N2102" s="57">
        <f t="shared" si="620"/>
        <v>59.857015104543933</v>
      </c>
      <c r="O2102" s="57">
        <f t="shared" si="621"/>
        <v>34.319325356157982</v>
      </c>
      <c r="P2102" s="371">
        <f t="shared" si="622"/>
        <v>34.319325356157982</v>
      </c>
      <c r="Q2102" s="371">
        <f t="shared" si="623"/>
        <v>-120.14298489545607</v>
      </c>
      <c r="R2102" s="12">
        <f t="shared" si="624"/>
        <v>59.857015104543933</v>
      </c>
      <c r="S2102" s="57">
        <f t="shared" si="625"/>
        <v>2.4542555973266813</v>
      </c>
      <c r="T2102" s="12">
        <f t="shared" si="608"/>
        <v>34.319325356157982</v>
      </c>
    </row>
    <row r="2103" spans="1:20" x14ac:dyDescent="0.25">
      <c r="A2103" s="57">
        <f t="shared" si="609"/>
        <v>15479.14077148117</v>
      </c>
      <c r="B2103" s="12">
        <f t="shared" si="626"/>
        <v>2463.5817685965226</v>
      </c>
      <c r="C2103" s="57" t="str">
        <f t="shared" si="610"/>
        <v>-25.991608416929-44.6961061078075i</v>
      </c>
      <c r="D2103" s="57" t="str">
        <f t="shared" si="611"/>
        <v>3.89976640028878-12.9507963253198i</v>
      </c>
      <c r="E2103" s="57" t="str">
        <f t="shared" si="612"/>
        <v>156.915695719104+1.09940968046486i</v>
      </c>
      <c r="F2103" s="57" t="str">
        <f t="shared" si="613"/>
        <v>3.83970417918318-26.967713488737i</v>
      </c>
      <c r="G2103" s="57" t="str">
        <f t="shared" si="614"/>
        <v>0.999964670230448-0.00594378005644986i</v>
      </c>
      <c r="H2103" s="57" t="str">
        <f t="shared" si="615"/>
        <v>178.207965583377+181.685662339342i</v>
      </c>
      <c r="I2103" s="57" t="str">
        <f t="shared" si="616"/>
        <v>15.752450551073-11.5895223109099i</v>
      </c>
      <c r="K2103" s="57" t="str">
        <f t="shared" si="617"/>
        <v>0.0330179030958855-0.0358293213109257i</v>
      </c>
      <c r="L2103" s="57" t="str">
        <f t="shared" si="618"/>
        <v>0.000125-0.203666674161047i</v>
      </c>
      <c r="M2103" s="57" t="str">
        <f t="shared" si="619"/>
        <v>0.0015-0.098180955993745i</v>
      </c>
      <c r="N2103" s="57">
        <f t="shared" si="620"/>
        <v>59.821210747344239</v>
      </c>
      <c r="O2103" s="57">
        <f t="shared" si="621"/>
        <v>34.270486096527542</v>
      </c>
      <c r="P2103" s="371">
        <f t="shared" si="622"/>
        <v>34.270486096527542</v>
      </c>
      <c r="Q2103" s="371">
        <f t="shared" si="623"/>
        <v>-120.17878925265576</v>
      </c>
      <c r="R2103" s="12">
        <f t="shared" si="624"/>
        <v>59.821210747344239</v>
      </c>
      <c r="S2103" s="57">
        <f t="shared" si="625"/>
        <v>2.4635817685965224</v>
      </c>
      <c r="T2103" s="12">
        <f t="shared" si="608"/>
        <v>34.270486096527542</v>
      </c>
    </row>
    <row r="2104" spans="1:20" x14ac:dyDescent="0.25">
      <c r="A2104" s="57">
        <f t="shared" si="609"/>
        <v>15537.961506412797</v>
      </c>
      <c r="B2104" s="12">
        <f t="shared" si="626"/>
        <v>2472.9433793171893</v>
      </c>
      <c r="C2104" s="57" t="str">
        <f t="shared" si="610"/>
        <v>-25.873305183848-44.4292817798555i</v>
      </c>
      <c r="D2104" s="57" t="str">
        <f t="shared" si="611"/>
        <v>3.89976462166516-12.9019985399586i</v>
      </c>
      <c r="E2104" s="57" t="str">
        <f t="shared" si="612"/>
        <v>156.904010452545+1.12795386641145i</v>
      </c>
      <c r="F2104" s="57" t="str">
        <f t="shared" si="613"/>
        <v>3.83970314624002-26.8657972386524i</v>
      </c>
      <c r="G2104" s="57" t="str">
        <f t="shared" si="614"/>
        <v>0.999964401223614-0.00596636481561433i</v>
      </c>
      <c r="H2104" s="57" t="str">
        <f t="shared" si="615"/>
        <v>178.313792385017+182.419008140717i</v>
      </c>
      <c r="I2104" s="57" t="str">
        <f t="shared" si="616"/>
        <v>15.7569398372547-11.5383632599444i</v>
      </c>
      <c r="K2104" s="57" t="str">
        <f t="shared" si="617"/>
        <v>0.0328827908433128-0.035815147011433i</v>
      </c>
      <c r="L2104" s="57" t="str">
        <f t="shared" si="618"/>
        <v>0.000125-0.202895670612719i</v>
      </c>
      <c r="M2104" s="57" t="str">
        <f t="shared" si="619"/>
        <v>0.0015-0.0978092807269826i</v>
      </c>
      <c r="N2104" s="57">
        <f t="shared" si="620"/>
        <v>59.785701363936283</v>
      </c>
      <c r="O2104" s="57">
        <f t="shared" si="621"/>
        <v>34.221610785260602</v>
      </c>
      <c r="P2104" s="371">
        <f t="shared" si="622"/>
        <v>34.221610785260602</v>
      </c>
      <c r="Q2104" s="371">
        <f t="shared" si="623"/>
        <v>-120.21429863606372</v>
      </c>
      <c r="R2104" s="12">
        <f t="shared" si="624"/>
        <v>59.785701363936283</v>
      </c>
      <c r="S2104" s="57">
        <f t="shared" si="625"/>
        <v>2.4729433793171891</v>
      </c>
      <c r="T2104" s="12">
        <f t="shared" si="608"/>
        <v>34.221610785260602</v>
      </c>
    </row>
    <row r="2105" spans="1:20" x14ac:dyDescent="0.25">
      <c r="A2105" s="57">
        <f t="shared" si="609"/>
        <v>15597.005760137166</v>
      </c>
      <c r="B2105" s="12">
        <f t="shared" si="626"/>
        <v>2482.3405641585946</v>
      </c>
      <c r="C2105" s="57" t="str">
        <f t="shared" si="610"/>
        <v>-25.7551664119881-44.1639789177843i</v>
      </c>
      <c r="D2105" s="57" t="str">
        <f t="shared" si="611"/>
        <v>3.89976282949994-12.8533863539675i</v>
      </c>
      <c r="E2105" s="57" t="str">
        <f t="shared" si="612"/>
        <v>156.892425312911+1.15665468295553i</v>
      </c>
      <c r="F2105" s="57" t="str">
        <f t="shared" si="613"/>
        <v>3.83970210543213-26.7642674619866i</v>
      </c>
      <c r="G2105" s="57" t="str">
        <f t="shared" si="614"/>
        <v>0.99996413016859-0.0059890353784973i</v>
      </c>
      <c r="H2105" s="57" t="str">
        <f t="shared" si="615"/>
        <v>178.420508926846+183.155651163187i</v>
      </c>
      <c r="I2105" s="57" t="str">
        <f t="shared" si="616"/>
        <v>15.761465701714-11.4873693509292i</v>
      </c>
      <c r="K2105" s="57" t="str">
        <f t="shared" si="617"/>
        <v>0.032747787489102-0.0358004692336312i</v>
      </c>
      <c r="L2105" s="57" t="str">
        <f t="shared" si="618"/>
        <v>0.000125-0.202127585786729i</v>
      </c>
      <c r="M2105" s="57" t="str">
        <f t="shared" si="619"/>
        <v>0.0015-0.0974390124795596i</v>
      </c>
      <c r="N2105" s="57">
        <f t="shared" si="620"/>
        <v>59.750488749277366</v>
      </c>
      <c r="O2105" s="57">
        <f t="shared" si="621"/>
        <v>34.172699661076408</v>
      </c>
      <c r="P2105" s="371">
        <f t="shared" si="622"/>
        <v>34.172699661076408</v>
      </c>
      <c r="Q2105" s="371">
        <f t="shared" si="623"/>
        <v>-120.24951125072263</v>
      </c>
      <c r="R2105" s="12">
        <f t="shared" si="624"/>
        <v>59.750488749277366</v>
      </c>
      <c r="S2105" s="57">
        <f t="shared" si="625"/>
        <v>2.4823405641585947</v>
      </c>
      <c r="T2105" s="12">
        <f t="shared" si="608"/>
        <v>34.172699661076408</v>
      </c>
    </row>
    <row r="2106" spans="1:20" x14ac:dyDescent="0.25">
      <c r="A2106" s="57">
        <f t="shared" si="609"/>
        <v>15656.274382025687</v>
      </c>
      <c r="B2106" s="12">
        <f t="shared" si="626"/>
        <v>2491.7734583023971</v>
      </c>
      <c r="C2106" s="57" t="str">
        <f t="shared" si="610"/>
        <v>-25.6371951625807-43.9001918552976i</v>
      </c>
      <c r="D2106" s="57" t="str">
        <f t="shared" si="611"/>
        <v>3.89976102369007-12.8049590680415i</v>
      </c>
      <c r="E2106" s="57" t="str">
        <f t="shared" si="612"/>
        <v>156.880941354418+1.18551201022862i</v>
      </c>
      <c r="F2106" s="57" t="str">
        <f t="shared" si="613"/>
        <v>3.83970105669966-26.6631226981988i</v>
      </c>
      <c r="G2106" s="57" t="str">
        <f t="shared" si="614"/>
        <v>0.999963857049783-0.00601179207094276i</v>
      </c>
      <c r="H2106" s="57" t="str">
        <f t="shared" si="615"/>
        <v>178.528123352695+183.895610155946i</v>
      </c>
      <c r="I2106" s="57" t="str">
        <f t="shared" si="616"/>
        <v>15.7660284614216-11.4365398423921i</v>
      </c>
      <c r="K2106" s="57" t="str">
        <f t="shared" si="617"/>
        <v>0.032612896780985-0.0357852890194075i</v>
      </c>
      <c r="L2106" s="57" t="str">
        <f t="shared" si="618"/>
        <v>0.000125-0.20136240863392i</v>
      </c>
      <c r="M2106" s="57" t="str">
        <f t="shared" si="619"/>
        <v>0.0015-0.0970701459250449i</v>
      </c>
      <c r="N2106" s="57">
        <f t="shared" si="620"/>
        <v>59.71557469002164</v>
      </c>
      <c r="O2106" s="57">
        <f t="shared" si="621"/>
        <v>34.123752965044339</v>
      </c>
      <c r="P2106" s="371">
        <f t="shared" si="622"/>
        <v>34.123752965044339</v>
      </c>
      <c r="Q2106" s="371">
        <f t="shared" si="623"/>
        <v>-120.28442530997836</v>
      </c>
      <c r="R2106" s="12">
        <f t="shared" si="624"/>
        <v>59.71557469002164</v>
      </c>
      <c r="S2106" s="57">
        <f t="shared" si="625"/>
        <v>2.4917734583023972</v>
      </c>
      <c r="T2106" s="12">
        <f t="shared" si="608"/>
        <v>34.123752965044339</v>
      </c>
    </row>
    <row r="2107" spans="1:20" x14ac:dyDescent="0.25">
      <c r="A2107" s="57">
        <f t="shared" si="609"/>
        <v>15715.768224677384</v>
      </c>
      <c r="B2107" s="12">
        <f t="shared" si="626"/>
        <v>2501.2421974439462</v>
      </c>
      <c r="C2107" s="57" t="str">
        <f t="shared" si="610"/>
        <v>-25.519394478702-43.6379149151345i</v>
      </c>
      <c r="D2107" s="57" t="str">
        <f t="shared" si="611"/>
        <v>3.89975920413164-12.7567159855353i</v>
      </c>
      <c r="E2107" s="57" t="str">
        <f t="shared" si="612"/>
        <v>156.869559631372+1.21452572255111i</v>
      </c>
      <c r="F2107" s="57" t="str">
        <f t="shared" si="613"/>
        <v>3.83969999998225-26.5623614922864i</v>
      </c>
      <c r="G2107" s="57" t="str">
        <f t="shared" si="614"/>
        <v>0.99996358185148-0.00603463522003049i</v>
      </c>
      <c r="H2107" s="57" t="str">
        <f t="shared" si="615"/>
        <v>178.636643891416+184.638904018175i</v>
      </c>
      <c r="I2107" s="57" t="str">
        <f t="shared" si="616"/>
        <v>15.7706284363938-11.3858739951723i</v>
      </c>
      <c r="K2107" s="57" t="str">
        <f t="shared" si="617"/>
        <v>0.032478122453964-0.0357696074452026i</v>
      </c>
      <c r="L2107" s="57" t="str">
        <f t="shared" si="618"/>
        <v>0.000125-0.200600128146962i</v>
      </c>
      <c r="M2107" s="57" t="str">
        <f t="shared" si="619"/>
        <v>0.0015-0.0967026757571678i</v>
      </c>
      <c r="N2107" s="57">
        <f t="shared" si="620"/>
        <v>59.680960964380191</v>
      </c>
      <c r="O2107" s="57">
        <f t="shared" si="621"/>
        <v>34.074770940574922</v>
      </c>
      <c r="P2107" s="371">
        <f t="shared" si="622"/>
        <v>34.074770940574922</v>
      </c>
      <c r="Q2107" s="371">
        <f t="shared" si="623"/>
        <v>-120.31903903561981</v>
      </c>
      <c r="R2107" s="12">
        <f t="shared" si="624"/>
        <v>59.680960964380191</v>
      </c>
      <c r="S2107" s="57">
        <f t="shared" si="625"/>
        <v>2.501242197443946</v>
      </c>
      <c r="T2107" s="12">
        <f t="shared" si="608"/>
        <v>34.074770940574922</v>
      </c>
    </row>
    <row r="2108" spans="1:20" x14ac:dyDescent="0.25">
      <c r="A2108" s="57">
        <f t="shared" si="609"/>
        <v>15775.488143931159</v>
      </c>
      <c r="B2108" s="12">
        <f t="shared" si="626"/>
        <v>2510.7469177942335</v>
      </c>
      <c r="C2108" s="57" t="str">
        <f t="shared" si="610"/>
        <v>-25.4017673849815-43.377142409268i</v>
      </c>
      <c r="D2108" s="57" t="str">
        <f t="shared" si="611"/>
        <v>3.89975737072001-12.7086564124536i</v>
      </c>
      <c r="E2108" s="57" t="str">
        <f t="shared" si="612"/>
        <v>156.858281198136+1.24369568845167i</v>
      </c>
      <c r="F2108" s="57" t="str">
        <f t="shared" si="613"/>
        <v>3.83969893521911-26.4619823947646i</v>
      </c>
      <c r="G2108" s="57" t="str">
        <f t="shared" si="614"/>
        <v>0.999963304557849-0.00605756515408073i</v>
      </c>
      <c r="H2108" s="57" t="str">
        <f t="shared" si="615"/>
        <v>178.746078857945+185.385551800652i</v>
      </c>
      <c r="I2108" s="57" t="str">
        <f t="shared" si="616"/>
        <v>15.7752659497263-11.3353710724109i</v>
      </c>
      <c r="K2108" s="57" t="str">
        <f t="shared" si="617"/>
        <v>0.0323434682299092-0.0357534256218242i</v>
      </c>
      <c r="L2108" s="57" t="str">
        <f t="shared" si="618"/>
        <v>0.000125-0.199840733360193i</v>
      </c>
      <c r="M2108" s="57" t="str">
        <f t="shared" si="619"/>
        <v>0.0015-0.0963365966897466i</v>
      </c>
      <c r="N2108" s="57">
        <f t="shared" si="620"/>
        <v>59.646649341985508</v>
      </c>
      <c r="O2108" s="57">
        <f t="shared" si="621"/>
        <v>34.025753833411699</v>
      </c>
      <c r="P2108" s="371">
        <f t="shared" si="622"/>
        <v>34.025753833411699</v>
      </c>
      <c r="Q2108" s="371">
        <f t="shared" si="623"/>
        <v>-120.35335065801449</v>
      </c>
      <c r="R2108" s="12">
        <f t="shared" si="624"/>
        <v>59.646649341985508</v>
      </c>
      <c r="S2108" s="57">
        <f t="shared" si="625"/>
        <v>2.5107469177942336</v>
      </c>
      <c r="T2108" s="12">
        <f t="shared" si="608"/>
        <v>34.025753833411699</v>
      </c>
    </row>
    <row r="2109" spans="1:20" x14ac:dyDescent="0.25">
      <c r="A2109" s="57">
        <f t="shared" si="609"/>
        <v>15835.434998878098</v>
      </c>
      <c r="B2109" s="12">
        <f t="shared" si="626"/>
        <v>2520.2877560818515</v>
      </c>
      <c r="C2109" s="57" t="str">
        <f t="shared" si="610"/>
        <v>-25.2843168873177-43.1178686391063i</v>
      </c>
      <c r="D2109" s="57" t="str">
        <f t="shared" si="611"/>
        <v>3.89975552334974-12.6607796574408i</v>
      </c>
      <c r="E2109" s="57" t="str">
        <f t="shared" si="612"/>
        <v>156.8471071091+1.27302177069599i</v>
      </c>
      <c r="F2109" s="57" t="str">
        <f t="shared" si="613"/>
        <v>3.83969786234903-26.3619839616454i</v>
      </c>
      <c r="G2109" s="57" t="str">
        <f t="shared" si="614"/>
        <v>0.999963025152937-0.00608058220265888i</v>
      </c>
      <c r="H2109" s="57" t="str">
        <f t="shared" si="615"/>
        <v>178.856436654347+186.135572707405i</v>
      </c>
      <c r="I2109" s="57" t="str">
        <f t="shared" si="616"/>
        <v>15.7799413276283-11.2850303395389i</v>
      </c>
      <c r="K2109" s="57" t="str">
        <f t="shared" si="617"/>
        <v>0.0322089378171557-0.0357367446942594i</v>
      </c>
      <c r="L2109" s="57" t="str">
        <f t="shared" si="618"/>
        <v>0.000125-0.199084213349465i</v>
      </c>
      <c r="M2109" s="57" t="str">
        <f t="shared" si="619"/>
        <v>0.0015-0.0959719034566114i</v>
      </c>
      <c r="N2109" s="57">
        <f t="shared" si="620"/>
        <v>59.612641583752904</v>
      </c>
      <c r="O2109" s="57">
        <f t="shared" si="621"/>
        <v>33.976701891622973</v>
      </c>
      <c r="P2109" s="371">
        <f t="shared" si="622"/>
        <v>33.976701891622973</v>
      </c>
      <c r="Q2109" s="371">
        <f t="shared" si="623"/>
        <v>-120.3873584162471</v>
      </c>
      <c r="R2109" s="12">
        <f t="shared" si="624"/>
        <v>59.612641583752904</v>
      </c>
      <c r="S2109" s="57">
        <f t="shared" si="625"/>
        <v>2.5202877560818515</v>
      </c>
      <c r="T2109" s="12">
        <f t="shared" si="608"/>
        <v>33.976701891622973</v>
      </c>
    </row>
    <row r="2110" spans="1:20" x14ac:dyDescent="0.25">
      <c r="A2110" s="57">
        <f t="shared" si="609"/>
        <v>15895.609651873836</v>
      </c>
      <c r="B2110" s="12">
        <f t="shared" si="626"/>
        <v>2529.8648495549628</v>
      </c>
      <c r="C2110" s="57" t="str">
        <f t="shared" si="610"/>
        <v>-25.1670459725923-42.8600878956945i</v>
      </c>
      <c r="D2110" s="57" t="str">
        <f t="shared" si="611"/>
        <v>3.89975366191455-12.6130850317712i</v>
      </c>
      <c r="E2110" s="57" t="str">
        <f t="shared" si="612"/>
        <v>156.836038418644+1.30250382631494i</v>
      </c>
      <c r="F2110" s="57" t="str">
        <f t="shared" si="613"/>
        <v>3.83969678131022-26.2623647544164i</v>
      </c>
      <c r="G2110" s="57" t="str">
        <f t="shared" si="614"/>
        <v>0.999962743620672-0.00610368669658022i</v>
      </c>
      <c r="H2110" s="57" t="str">
        <f t="shared" si="615"/>
        <v>178.967725770918+186.888986097379i</v>
      </c>
      <c r="I2110" s="57" t="str">
        <f t="shared" si="616"/>
        <v>15.7846548994576-11.2348510642686i</v>
      </c>
      <c r="K2110" s="57" t="str">
        <f t="shared" si="617"/>
        <v>0.0320745349101039-0.0357195658414766i</v>
      </c>
      <c r="L2110" s="57" t="str">
        <f t="shared" si="618"/>
        <v>0.000125-0.198330557231984i</v>
      </c>
      <c r="M2110" s="57" t="str">
        <f t="shared" si="619"/>
        <v>0.0015-0.0956085908115275i</v>
      </c>
      <c r="N2110" s="57">
        <f t="shared" si="620"/>
        <v>59.578939441746087</v>
      </c>
      <c r="O2110" s="57">
        <f t="shared" si="621"/>
        <v>33.92761536559231</v>
      </c>
      <c r="P2110" s="371">
        <f t="shared" si="622"/>
        <v>33.92761536559231</v>
      </c>
      <c r="Q2110" s="371">
        <f t="shared" si="623"/>
        <v>-120.42106055825391</v>
      </c>
      <c r="R2110" s="12">
        <f t="shared" si="624"/>
        <v>59.578939441746087</v>
      </c>
      <c r="S2110" s="57">
        <f t="shared" si="625"/>
        <v>2.5298648495549627</v>
      </c>
      <c r="T2110" s="12">
        <f t="shared" si="608"/>
        <v>33.92761536559231</v>
      </c>
    </row>
    <row r="2111" spans="1:20" x14ac:dyDescent="0.25">
      <c r="A2111" s="57">
        <f t="shared" si="609"/>
        <v>15956.012968550958</v>
      </c>
      <c r="B2111" s="12">
        <f t="shared" si="626"/>
        <v>2539.4783359832718</v>
      </c>
      <c r="C2111" s="57" t="str">
        <f t="shared" si="610"/>
        <v>-25.0499576083934-42.6037944599255i</v>
      </c>
      <c r="D2111" s="57" t="str">
        <f t="shared" si="611"/>
        <v>3.89975178630733-12.5655718493389i</v>
      </c>
      <c r="E2111" s="57" t="str">
        <f t="shared" si="612"/>
        <v>156.825076181114+1.33214170663016i</v>
      </c>
      <c r="F2111" s="57" t="str">
        <f t="shared" si="613"/>
        <v>3.8396956920405-26.1631233400207i</v>
      </c>
      <c r="G2111" s="57" t="str">
        <f t="shared" si="614"/>
        <v>0.999962459944857-0.0061268789679146i</v>
      </c>
      <c r="H2111" s="57" t="str">
        <f t="shared" si="615"/>
        <v>179.079954787276+187.645811486125i</v>
      </c>
      <c r="I2111" s="57" t="str">
        <f t="shared" si="616"/>
        <v>15.7894069977557-11.1848325165828i</v>
      </c>
      <c r="K2111" s="57" t="str">
        <f t="shared" si="617"/>
        <v>0.0319402631888254-0.0357018902762247i</v>
      </c>
      <c r="L2111" s="57" t="str">
        <f t="shared" si="618"/>
        <v>0.000125-0.197579754166152i</v>
      </c>
      <c r="M2111" s="57" t="str">
        <f t="shared" si="619"/>
        <v>0.0015-0.095246653528121i</v>
      </c>
      <c r="N2111" s="57">
        <f t="shared" si="620"/>
        <v>59.545544659042008</v>
      </c>
      <c r="O2111" s="57">
        <f t="shared" si="621"/>
        <v>33.878494508010128</v>
      </c>
      <c r="P2111" s="371">
        <f t="shared" si="622"/>
        <v>33.878494508010128</v>
      </c>
      <c r="Q2111" s="371">
        <f t="shared" si="623"/>
        <v>-120.45445534095799</v>
      </c>
      <c r="R2111" s="12">
        <f t="shared" si="624"/>
        <v>59.545544659042008</v>
      </c>
      <c r="S2111" s="57">
        <f t="shared" si="625"/>
        <v>2.5394783359832718</v>
      </c>
      <c r="T2111" s="12">
        <f t="shared" si="608"/>
        <v>33.878494508010128</v>
      </c>
    </row>
    <row r="2112" spans="1:20" x14ac:dyDescent="0.25">
      <c r="A2112" s="57">
        <f t="shared" si="609"/>
        <v>16016.645817831451</v>
      </c>
      <c r="B2112" s="12">
        <f t="shared" si="626"/>
        <v>2549.1283536600081</v>
      </c>
      <c r="C2112" s="57" t="str">
        <f t="shared" si="610"/>
        <v>-24.9330547427431-42.3489826027495i</v>
      </c>
      <c r="D2112" s="57" t="str">
        <f t="shared" si="611"/>
        <v>3.89974989642026-12.5182394266484i</v>
      </c>
      <c r="E2112" s="57" t="str">
        <f t="shared" si="612"/>
        <v>156.814221450782+1.36193525727727i</v>
      </c>
      <c r="F2112" s="57" t="str">
        <f t="shared" si="613"/>
        <v>3.83969459447725-26.0642582908363i</v>
      </c>
      <c r="G2112" s="57" t="str">
        <f t="shared" si="614"/>
        <v>0.999962174109172-0.00615015934999116i</v>
      </c>
      <c r="H2112" s="57" t="str">
        <f t="shared" si="615"/>
        <v>179.193132373469+188.406068547512i</v>
      </c>
      <c r="I2112" s="57" t="str">
        <f t="shared" si="616"/>
        <v>15.794197958284-11.1349739687242i</v>
      </c>
      <c r="K2112" s="57" t="str">
        <f t="shared" si="617"/>
        <v>0.0318061263186698-0.0356837192448272i</v>
      </c>
      <c r="L2112" s="57" t="str">
        <f t="shared" si="618"/>
        <v>0.000125-0.196831793351417i</v>
      </c>
      <c r="M2112" s="57" t="str">
        <f t="shared" si="619"/>
        <v>0.0015-0.0948860863998015i</v>
      </c>
      <c r="N2112" s="57">
        <f t="shared" si="620"/>
        <v>59.512458969593212</v>
      </c>
      <c r="O2112" s="57">
        <f t="shared" si="621"/>
        <v>33.829339573864353</v>
      </c>
      <c r="P2112" s="371">
        <f t="shared" si="622"/>
        <v>33.829339573864353</v>
      </c>
      <c r="Q2112" s="371">
        <f t="shared" si="623"/>
        <v>-120.48754103040679</v>
      </c>
      <c r="R2112" s="12">
        <f t="shared" si="624"/>
        <v>59.512458969593212</v>
      </c>
      <c r="S2112" s="57">
        <f t="shared" si="625"/>
        <v>2.549128353660008</v>
      </c>
      <c r="T2112" s="12">
        <f t="shared" si="608"/>
        <v>33.829339573864353</v>
      </c>
    </row>
    <row r="2113" spans="1:20" x14ac:dyDescent="0.25">
      <c r="A2113" s="57">
        <f t="shared" si="609"/>
        <v>16077.50907193921</v>
      </c>
      <c r="B2113" s="12">
        <f t="shared" si="626"/>
        <v>2558.815041403916</v>
      </c>
      <c r="C2113" s="57" t="str">
        <f t="shared" si="610"/>
        <v>-24.8163403038258-42.0956465853904i</v>
      </c>
      <c r="D2113" s="57" t="str">
        <f t="shared" si="611"/>
        <v>3.89974799214463-12.4710870828043i</v>
      </c>
      <c r="E2113" s="57" t="str">
        <f t="shared" si="612"/>
        <v>156.803475281823+1.39188431823675i</v>
      </c>
      <c r="F2113" s="57" t="str">
        <f t="shared" si="613"/>
        <v>3.83969348855732-25.9657681846551i</v>
      </c>
      <c r="G2113" s="57" t="str">
        <f t="shared" si="614"/>
        <v>0.999961886097173-0.00617352817740317i</v>
      </c>
      <c r="H2113" s="57" t="str">
        <f t="shared" si="615"/>
        <v>179.307267291117+189.169777115458i</v>
      </c>
      <c r="I2113" s="57" t="str">
        <f t="shared" si="616"/>
        <v>15.7990281200593-11.0852746951858i</v>
      </c>
      <c r="K2113" s="57" t="str">
        <f t="shared" si="617"/>
        <v>0.0316721279498771-0.0356650540269685i</v>
      </c>
      <c r="L2113" s="57" t="str">
        <f t="shared" si="618"/>
        <v>0.000125-0.19608666402811i</v>
      </c>
      <c r="M2113" s="57" t="str">
        <f t="shared" si="619"/>
        <v>0.0015-0.0945268842396907i</v>
      </c>
      <c r="N2113" s="57">
        <f t="shared" si="620"/>
        <v>59.479684098096229</v>
      </c>
      <c r="O2113" s="57">
        <f t="shared" si="621"/>
        <v>33.780150820431011</v>
      </c>
      <c r="P2113" s="371">
        <f t="shared" si="622"/>
        <v>33.780150820431011</v>
      </c>
      <c r="Q2113" s="371">
        <f t="shared" si="623"/>
        <v>-120.52031590190377</v>
      </c>
      <c r="R2113" s="12">
        <f t="shared" si="624"/>
        <v>59.479684098096229</v>
      </c>
      <c r="S2113" s="57">
        <f t="shared" si="625"/>
        <v>2.5588150414039159</v>
      </c>
      <c r="T2113" s="12">
        <f t="shared" si="608"/>
        <v>33.780150820431011</v>
      </c>
    </row>
    <row r="2114" spans="1:20" x14ac:dyDescent="0.25">
      <c r="A2114" s="57">
        <f t="shared" si="609"/>
        <v>16138.603606412578</v>
      </c>
      <c r="B2114" s="12">
        <f t="shared" si="626"/>
        <v>2568.5385385612508</v>
      </c>
      <c r="C2114" s="57" t="str">
        <f t="shared" si="610"/>
        <v>-24.6998171997248-41.8437806595632i</v>
      </c>
      <c r="D2114" s="57" t="str">
        <f t="shared" si="611"/>
        <v>3.89974607337088-12.4241141395016i</v>
      </c>
      <c r="E2114" s="57" t="str">
        <f t="shared" si="612"/>
        <v>156.792838728285+1.42198872386129i</v>
      </c>
      <c r="F2114" s="57" t="str">
        <f t="shared" si="613"/>
        <v>3.83969237421704-25.8676516046624i</v>
      </c>
      <c r="G2114" s="57" t="str">
        <f t="shared" si="614"/>
        <v>0.999961595892292-0.00619698578601271i</v>
      </c>
      <c r="H2114" s="57" t="str">
        <f t="shared" si="615"/>
        <v>179.422368394548+189.936957185699i</v>
      </c>
      <c r="I2114" s="57" t="str">
        <f t="shared" si="616"/>
        <v>15.803897825391-11.0357339727002i</v>
      </c>
      <c r="K2114" s="57" t="str">
        <f t="shared" si="617"/>
        <v>0.0315382717171908-0.0356458959354782i</v>
      </c>
      <c r="L2114" s="57" t="str">
        <f t="shared" si="618"/>
        <v>0.000125-0.195344355477296i</v>
      </c>
      <c r="M2114" s="57" t="str">
        <f t="shared" si="619"/>
        <v>0.0015-0.0941690418805445i</v>
      </c>
      <c r="N2114" s="57">
        <f t="shared" si="620"/>
        <v>59.447221759855452</v>
      </c>
      <c r="O2114" s="57">
        <f t="shared" si="621"/>
        <v>33.730928507264657</v>
      </c>
      <c r="P2114" s="371">
        <f t="shared" si="622"/>
        <v>33.730928507264657</v>
      </c>
      <c r="Q2114" s="371">
        <f t="shared" si="623"/>
        <v>-120.55277824014455</v>
      </c>
      <c r="R2114" s="12">
        <f t="shared" si="624"/>
        <v>59.447221759855452</v>
      </c>
      <c r="S2114" s="57">
        <f t="shared" si="625"/>
        <v>2.5685385385612509</v>
      </c>
      <c r="T2114" s="12">
        <f t="shared" si="608"/>
        <v>33.730928507264657</v>
      </c>
    </row>
    <row r="2115" spans="1:20" x14ac:dyDescent="0.25">
      <c r="A2115" s="57">
        <f t="shared" si="609"/>
        <v>16199.930300116948</v>
      </c>
      <c r="B2115" s="12">
        <f t="shared" si="626"/>
        <v>2578.2989850077838</v>
      </c>
      <c r="C2115" s="57" t="str">
        <f t="shared" si="610"/>
        <v>-24.5834883181604-41.593379067698i</v>
      </c>
      <c r="D2115" s="57" t="str">
        <f t="shared" si="611"/>
        <v>3.89974413998866-12.3773199210161i</v>
      </c>
      <c r="E2115" s="57" t="str">
        <f t="shared" si="612"/>
        <v>156.78231284406+1.45224830290305i</v>
      </c>
      <c r="F2115" s="57" t="str">
        <f t="shared" si="613"/>
        <v>3.83969125139239-25.7699071394175i</v>
      </c>
      <c r="G2115" s="57" t="str">
        <f t="shared" si="614"/>
        <v>0.999961303477835-0.00622053251295553i</v>
      </c>
      <c r="H2115" s="57" t="str">
        <f t="shared" si="615"/>
        <v>179.538444631972+190.707628917557i</v>
      </c>
      <c r="I2115" s="57" t="str">
        <f t="shared" si="616"/>
        <v>15.8088074199183-10.9863510802306i</v>
      </c>
      <c r="K2115" s="57" t="str">
        <f t="shared" si="617"/>
        <v>0.0314045612394788-0.0356262463161068i</v>
      </c>
      <c r="L2115" s="57" t="str">
        <f t="shared" si="618"/>
        <v>0.000125-0.194604857020618i</v>
      </c>
      <c r="M2115" s="57" t="str">
        <f t="shared" si="619"/>
        <v>0.0015-0.0938125541746804i</v>
      </c>
      <c r="N2115" s="57">
        <f t="shared" si="620"/>
        <v>59.415073660652382</v>
      </c>
      <c r="O2115" s="57">
        <f t="shared" si="621"/>
        <v>33.6816728961888</v>
      </c>
      <c r="P2115" s="371">
        <f t="shared" si="622"/>
        <v>33.6816728961888</v>
      </c>
      <c r="Q2115" s="371">
        <f t="shared" si="623"/>
        <v>-120.58492633934762</v>
      </c>
      <c r="R2115" s="12">
        <f t="shared" si="624"/>
        <v>59.415073660652382</v>
      </c>
      <c r="S2115" s="57">
        <f t="shared" si="625"/>
        <v>2.578298985007784</v>
      </c>
      <c r="T2115" s="12">
        <f t="shared" si="608"/>
        <v>33.6816728961888</v>
      </c>
    </row>
    <row r="2116" spans="1:20" x14ac:dyDescent="0.25">
      <c r="A2116" s="57">
        <f t="shared" si="609"/>
        <v>16261.490035257391</v>
      </c>
      <c r="B2116" s="12">
        <f t="shared" si="626"/>
        <v>2588.0965211508133</v>
      </c>
      <c r="C2116" s="57" t="str">
        <f t="shared" si="610"/>
        <v>-24.4673565262348-41.3444360431627i</v>
      </c>
      <c r="D2116" s="57" t="str">
        <f t="shared" si="611"/>
        <v>3.89974219188673-12.3307037541945i</v>
      </c>
      <c r="E2116" s="57" t="str">
        <f t="shared" si="612"/>
        <v>156.771898682853+1.4826628785409i</v>
      </c>
      <c r="F2116" s="57" t="str">
        <f t="shared" si="613"/>
        <v>3.83969012001864-25.6725333828319i</v>
      </c>
      <c r="G2116" s="57" t="str">
        <f t="shared" si="614"/>
        <v>0.999961008836977-0.0062441686966458i</v>
      </c>
      <c r="H2116" s="57" t="str">
        <f t="shared" si="615"/>
        <v>179.655505046657+191.481812635755i</v>
      </c>
      <c r="I2116" s="57" t="str">
        <f t="shared" si="616"/>
        <v>15.8137572526477-10.9371252989598i</v>
      </c>
      <c r="K2116" s="57" t="str">
        <f t="shared" si="617"/>
        <v>0.0312710001193539-0.0356061065472993i</v>
      </c>
      <c r="L2116" s="57" t="str">
        <f t="shared" si="618"/>
        <v>0.000125-0.193868158020142i</v>
      </c>
      <c r="M2116" s="57" t="str">
        <f t="shared" si="619"/>
        <v>0.0015-0.0934574159939037i</v>
      </c>
      <c r="N2116" s="57">
        <f t="shared" si="620"/>
        <v>59.383241496610424</v>
      </c>
      <c r="O2116" s="57">
        <f t="shared" si="621"/>
        <v>33.63238425128565</v>
      </c>
      <c r="P2116" s="371">
        <f t="shared" si="622"/>
        <v>33.63238425128565</v>
      </c>
      <c r="Q2116" s="371">
        <f t="shared" si="623"/>
        <v>-120.61675850338958</v>
      </c>
      <c r="R2116" s="12">
        <f t="shared" si="624"/>
        <v>59.383241496610424</v>
      </c>
      <c r="S2116" s="57">
        <f t="shared" si="625"/>
        <v>2.5880965211508133</v>
      </c>
      <c r="T2116" s="12">
        <f t="shared" si="608"/>
        <v>33.63238425128565</v>
      </c>
    </row>
    <row r="2117" spans="1:20" x14ac:dyDescent="0.25">
      <c r="A2117" s="57">
        <f t="shared" si="609"/>
        <v>16323.283697391371</v>
      </c>
      <c r="B2117" s="12">
        <f t="shared" si="626"/>
        <v>2597.9312879311865</v>
      </c>
      <c r="C2117" s="57" t="str">
        <f t="shared" si="610"/>
        <v>-24.3514246701802-41.0969458104944i</v>
      </c>
      <c r="D2117" s="57" t="str">
        <f t="shared" si="611"/>
        <v>3.89974022895306-12.2842649684449i</v>
      </c>
      <c r="E2117" s="57" t="str">
        <f t="shared" si="612"/>
        <v>156.761597298163+1.51323226841149i</v>
      </c>
      <c r="F2117" s="57" t="str">
        <f t="shared" si="613"/>
        <v>3.83968898003085-25.5755289341502i</v>
      </c>
      <c r="G2117" s="57" t="str">
        <f t="shared" si="614"/>
        <v>0.99996071195277-0.006267894676781i</v>
      </c>
      <c r="H2117" s="57" t="str">
        <f t="shared" si="615"/>
        <v>179.773558778136+192.259528832244i</v>
      </c>
      <c r="I2117" s="57" t="str">
        <f t="shared" si="616"/>
        <v>15.8187476759916-10.8880559122811i</v>
      </c>
      <c r="K2117" s="57" t="str">
        <f t="shared" si="617"/>
        <v>0.0311375919428005-0.0355854780399612i</v>
      </c>
      <c r="L2117" s="57" t="str">
        <f t="shared" si="618"/>
        <v>0.000125-0.193134247878204i</v>
      </c>
      <c r="M2117" s="57" t="str">
        <f t="shared" si="619"/>
        <v>0.0015-0.0931036222294324i</v>
      </c>
      <c r="N2117" s="57">
        <f t="shared" si="620"/>
        <v>59.3517269540651</v>
      </c>
      <c r="O2117" s="57">
        <f t="shared" si="621"/>
        <v>33.583062838886406</v>
      </c>
      <c r="P2117" s="371">
        <f t="shared" si="622"/>
        <v>33.583062838886406</v>
      </c>
      <c r="Q2117" s="371">
        <f t="shared" si="623"/>
        <v>-120.6482730459349</v>
      </c>
      <c r="R2117" s="12">
        <f t="shared" si="624"/>
        <v>59.3517269540651</v>
      </c>
      <c r="S2117" s="57">
        <f t="shared" si="625"/>
        <v>2.5979312879311864</v>
      </c>
      <c r="T2117" s="12">
        <f t="shared" si="608"/>
        <v>33.583062838886406</v>
      </c>
    </row>
    <row r="2118" spans="1:20" x14ac:dyDescent="0.25">
      <c r="A2118" s="57">
        <f t="shared" si="609"/>
        <v>16385.312175441457</v>
      </c>
      <c r="B2118" s="12">
        <f t="shared" si="626"/>
        <v>2607.803426825325</v>
      </c>
      <c r="C2118" s="57" t="str">
        <f t="shared" si="610"/>
        <v>-24.2356955751121-40.85090258563i</v>
      </c>
      <c r="D2118" s="57" t="str">
        <f t="shared" si="611"/>
        <v>3.89973825107477-12.2380028957271i</v>
      </c>
      <c r="E2118" s="57" t="str">
        <f t="shared" si="612"/>
        <v>156.751409743253+1.54395628463546i</v>
      </c>
      <c r="F2118" s="57" t="str">
        <f t="shared" si="613"/>
        <v>3.83968783136336-25.4788923979299i</v>
      </c>
      <c r="G2118" s="57" t="str">
        <f t="shared" si="614"/>
        <v>0.999960412808135-0.00629171079434672i</v>
      </c>
      <c r="H2118" s="57" t="str">
        <f t="shared" si="615"/>
        <v>179.892615063417+193.040798168055i</v>
      </c>
      <c r="I2118" s="57" t="str">
        <f t="shared" si="616"/>
        <v>15.8237790458067-10.8391422057881i</v>
      </c>
      <c r="K2118" s="57" t="str">
        <f t="shared" si="617"/>
        <v>0.0310043402788047-0.035564362237221i</v>
      </c>
      <c r="L2118" s="57" t="str">
        <f t="shared" si="618"/>
        <v>0.000125-0.192403116037263i</v>
      </c>
      <c r="M2118" s="57" t="str">
        <f t="shared" si="619"/>
        <v>0.0015-0.0927511677918231i</v>
      </c>
      <c r="N2118" s="57">
        <f t="shared" si="620"/>
        <v>59.320531709431691</v>
      </c>
      <c r="O2118" s="57">
        <f t="shared" si="621"/>
        <v>33.533708927560831</v>
      </c>
      <c r="P2118" s="371">
        <f t="shared" si="622"/>
        <v>33.533708927560831</v>
      </c>
      <c r="Q2118" s="371">
        <f t="shared" si="623"/>
        <v>-120.67946829056831</v>
      </c>
      <c r="R2118" s="12">
        <f t="shared" si="624"/>
        <v>59.320531709431691</v>
      </c>
      <c r="S2118" s="57">
        <f t="shared" si="625"/>
        <v>2.607803426825325</v>
      </c>
      <c r="T2118" s="12">
        <f t="shared" si="608"/>
        <v>33.533708927560831</v>
      </c>
    </row>
    <row r="2119" spans="1:20" x14ac:dyDescent="0.25">
      <c r="A2119" s="57">
        <f t="shared" si="609"/>
        <v>16447.576361708136</v>
      </c>
      <c r="B2119" s="12">
        <f t="shared" si="626"/>
        <v>2617.7130798472613</v>
      </c>
      <c r="C2119" s="57" t="str">
        <f t="shared" si="610"/>
        <v>-24.1201720447871-40.606300576141i</v>
      </c>
      <c r="D2119" s="57" t="str">
        <f t="shared" si="611"/>
        <v>3.89973625813809-12.1919168705428i</v>
      </c>
      <c r="E2119" s="57" t="str">
        <f t="shared" si="612"/>
        <v>156.741337071127+1.57483473384819i</v>
      </c>
      <c r="F2119" s="57" t="str">
        <f t="shared" si="613"/>
        <v>3.83968667395013-25.3826223840206i</v>
      </c>
      <c r="G2119" s="57" t="str">
        <f t="shared" si="614"/>
        <v>0.999960111385861-0.00631561739162155i</v>
      </c>
      <c r="H2119" s="57" t="str">
        <f t="shared" si="615"/>
        <v>180.012683238223+193.825641475181i</v>
      </c>
      <c r="I2119" s="57" t="str">
        <f t="shared" si="616"/>
        <v>15.8288517214333-10.790383467265i</v>
      </c>
      <c r="K2119" s="57" t="str">
        <f t="shared" si="617"/>
        <v>0.0308712486789878-0.0355427606141878i</v>
      </c>
      <c r="L2119" s="57" t="str">
        <f t="shared" si="618"/>
        <v>0.000125-0.19167475197974i</v>
      </c>
      <c r="M2119" s="57" t="str">
        <f t="shared" si="619"/>
        <v>0.0015-0.0924000476109014i</v>
      </c>
      <c r="N2119" s="57">
        <f t="shared" si="620"/>
        <v>59.289657429074609</v>
      </c>
      <c r="O2119" s="57">
        <f t="shared" si="621"/>
        <v>33.484322788106724</v>
      </c>
      <c r="P2119" s="371">
        <f t="shared" si="622"/>
        <v>33.484322788106724</v>
      </c>
      <c r="Q2119" s="371">
        <f t="shared" si="623"/>
        <v>-120.71034257092539</v>
      </c>
      <c r="R2119" s="12">
        <f t="shared" si="624"/>
        <v>59.289657429074609</v>
      </c>
      <c r="S2119" s="57">
        <f t="shared" si="625"/>
        <v>2.6177130798472614</v>
      </c>
      <c r="T2119" s="12">
        <f t="shared" si="608"/>
        <v>33.484322788106724</v>
      </c>
    </row>
    <row r="2120" spans="1:20" x14ac:dyDescent="0.25">
      <c r="A2120" s="57">
        <f t="shared" si="609"/>
        <v>16510.077151882626</v>
      </c>
      <c r="B2120" s="12">
        <f t="shared" si="626"/>
        <v>2627.660389550681</v>
      </c>
      <c r="C2120" s="57" t="str">
        <f t="shared" si="610"/>
        <v>-24.0048568613648-40.3631339814707i</v>
      </c>
      <c r="D2120" s="57" t="str">
        <f t="shared" si="611"/>
        <v>3.89973425002835-12.1460062299262i</v>
      </c>
      <c r="E2120" s="57" t="str">
        <f t="shared" si="612"/>
        <v>156.731380334504+1.60586741722705i</v>
      </c>
      <c r="F2120" s="57" t="str">
        <f t="shared" si="613"/>
        <v>3.83968550772451-25.2867175075444i</v>
      </c>
      <c r="G2120" s="57" t="str">
        <f t="shared" si="614"/>
        <v>0.99995980766861-0.00633961481218194i</v>
      </c>
      <c r="H2120" s="57" t="str">
        <f t="shared" si="615"/>
        <v>180.133772738251+194.614079758478i</v>
      </c>
      <c r="I2120" s="57" t="str">
        <f t="shared" si="616"/>
        <v>15.8339660657351-10.7417789866769i</v>
      </c>
      <c r="K2120" s="57" t="str">
        <f t="shared" si="617"/>
        <v>0.0307383206772451-0.0355206746777026i</v>
      </c>
      <c r="L2120" s="57" t="str">
        <f t="shared" si="618"/>
        <v>0.000125-0.190949145227874i</v>
      </c>
      <c r="M2120" s="57" t="str">
        <f t="shared" si="619"/>
        <v>0.0015-0.0920502566356859i</v>
      </c>
      <c r="N2120" s="57">
        <f t="shared" si="620"/>
        <v>59.25910576917731</v>
      </c>
      <c r="O2120" s="57">
        <f t="shared" si="621"/>
        <v>33.43490469353921</v>
      </c>
      <c r="P2120" s="371">
        <f t="shared" si="622"/>
        <v>33.43490469353921</v>
      </c>
      <c r="Q2120" s="371">
        <f t="shared" si="623"/>
        <v>-120.74089423082269</v>
      </c>
      <c r="R2120" s="12">
        <f t="shared" si="624"/>
        <v>59.25910576917731</v>
      </c>
      <c r="S2120" s="57">
        <f t="shared" si="625"/>
        <v>2.6276603895506812</v>
      </c>
      <c r="T2120" s="12">
        <f t="shared" si="608"/>
        <v>33.43490469353921</v>
      </c>
    </row>
    <row r="2121" spans="1:20" x14ac:dyDescent="0.25">
      <c r="A2121" s="57">
        <f t="shared" si="609"/>
        <v>16572.815445059779</v>
      </c>
      <c r="B2121" s="12">
        <f t="shared" si="626"/>
        <v>2637.6454990309735</v>
      </c>
      <c r="C2121" s="57" t="str">
        <f t="shared" si="610"/>
        <v>-23.8897527851751-40.1213969931763i</v>
      </c>
      <c r="D2121" s="57" t="str">
        <f t="shared" si="611"/>
        <v>3.89973222663006-12.1002703134345i</v>
      </c>
      <c r="E2121" s="57" t="str">
        <f t="shared" si="612"/>
        <v>156.721540585795+1.63705413052432i</v>
      </c>
      <c r="F2121" s="57" t="str">
        <f t="shared" si="613"/>
        <v>3.83968433261946-25.1911763888763i</v>
      </c>
      <c r="G2121" s="57" t="str">
        <f t="shared" si="614"/>
        <v>0.999959501638908-0.00636370340090711i</v>
      </c>
      <c r="H2121" s="57" t="str">
        <f t="shared" si="615"/>
        <v>180.255893100436+195.406134197599i</v>
      </c>
      <c r="I2121" s="57" t="str">
        <f t="shared" si="616"/>
        <v>15.8391224451398-10.6933280561601i</v>
      </c>
      <c r="K2121" s="57" t="str">
        <f t="shared" si="617"/>
        <v>0.0306055597893871-0.0354981059660869i</v>
      </c>
      <c r="L2121" s="57" t="str">
        <f t="shared" si="618"/>
        <v>0.000125-0.190226285343568i</v>
      </c>
      <c r="M2121" s="57" t="str">
        <f t="shared" si="619"/>
        <v>0.0015-0.0917017898343161i</v>
      </c>
      <c r="N2121" s="57">
        <f t="shared" si="620"/>
        <v>59.228878375613817</v>
      </c>
      <c r="O2121" s="57">
        <f t="shared" si="621"/>
        <v>33.38545491908009</v>
      </c>
      <c r="P2121" s="371">
        <f t="shared" si="622"/>
        <v>33.38545491908009</v>
      </c>
      <c r="Q2121" s="371">
        <f t="shared" si="623"/>
        <v>-120.77112162438618</v>
      </c>
      <c r="R2121" s="12">
        <f t="shared" si="624"/>
        <v>59.228878375613817</v>
      </c>
      <c r="S2121" s="57">
        <f t="shared" si="625"/>
        <v>2.6376454990309735</v>
      </c>
      <c r="T2121" s="12">
        <f t="shared" si="608"/>
        <v>33.38545491908009</v>
      </c>
    </row>
    <row r="2122" spans="1:20" x14ac:dyDescent="0.25">
      <c r="A2122" s="57">
        <f t="shared" si="609"/>
        <v>16635.792143751009</v>
      </c>
      <c r="B2122" s="12">
        <f t="shared" si="626"/>
        <v>2647.6685519272914</v>
      </c>
      <c r="C2122" s="57" t="str">
        <f t="shared" si="610"/>
        <v>-23.7748625544914-39.8810837951712i</v>
      </c>
      <c r="D2122" s="57" t="str">
        <f t="shared" si="611"/>
        <v>3.89973018782686-12.0547084631383i</v>
      </c>
      <c r="E2122" s="57" t="str">
        <f t="shared" si="612"/>
        <v>156.711818877084+1.66839466409141i</v>
      </c>
      <c r="F2122" s="57" t="str">
        <f t="shared" si="613"/>
        <v>3.8396831485674-25.0959976536241i</v>
      </c>
      <c r="G2122" s="57" t="str">
        <f t="shared" si="614"/>
        <v>0.999959193279151-0.00638788350398396i</v>
      </c>
      <c r="H2122" s="57" t="str">
        <f t="shared" si="615"/>
        <v>180.379053964254+196.201826148946i</v>
      </c>
      <c r="I2122" s="57" t="str">
        <f t="shared" si="616"/>
        <v>15.8443212296798-10.6450299700126i</v>
      </c>
      <c r="K2122" s="57" t="str">
        <f t="shared" si="617"/>
        <v>0.030472969512786-0.0354750560488851i</v>
      </c>
      <c r="L2122" s="57" t="str">
        <f t="shared" si="618"/>
        <v>0.000125-0.189506161928241i</v>
      </c>
      <c r="M2122" s="57" t="str">
        <f t="shared" si="619"/>
        <v>0.0015-0.0913546421939784i</v>
      </c>
      <c r="N2122" s="57">
        <f t="shared" si="620"/>
        <v>59.198976883817693</v>
      </c>
      <c r="O2122" s="57">
        <f t="shared" si="621"/>
        <v>33.335973742146805</v>
      </c>
      <c r="P2122" s="371">
        <f t="shared" si="622"/>
        <v>33.335973742146805</v>
      </c>
      <c r="Q2122" s="371">
        <f t="shared" si="623"/>
        <v>-120.80102311618231</v>
      </c>
      <c r="R2122" s="12">
        <f t="shared" si="624"/>
        <v>59.198976883817693</v>
      </c>
      <c r="S2122" s="57">
        <f t="shared" si="625"/>
        <v>2.6476685519272913</v>
      </c>
      <c r="T2122" s="12">
        <f t="shared" si="608"/>
        <v>33.335973742146805</v>
      </c>
    </row>
    <row r="2123" spans="1:20" x14ac:dyDescent="0.25">
      <c r="A2123" s="57">
        <f t="shared" si="609"/>
        <v>16699.008153897263</v>
      </c>
      <c r="B2123" s="12">
        <f t="shared" si="626"/>
        <v>2657.7296924246152</v>
      </c>
      <c r="C2123" s="57" t="str">
        <f t="shared" si="610"/>
        <v>-23.6601888853038-39.6421885639735i</v>
      </c>
      <c r="D2123" s="57" t="str">
        <f t="shared" si="611"/>
        <v>3.89972813350146-12.0093200236121i</v>
      </c>
      <c r="E2123" s="57" t="str">
        <f t="shared" si="612"/>
        <v>156.702216260106+1.69988880291634i</v>
      </c>
      <c r="F2123" s="57" t="str">
        <f t="shared" si="613"/>
        <v>3.83968195550014-25.0011799326081i</v>
      </c>
      <c r="G2123" s="57" t="str">
        <f t="shared" si="614"/>
        <v>0.9999588825716-0.00641215546891205i</v>
      </c>
      <c r="H2123" s="57" t="str">
        <f t="shared" si="615"/>
        <v>180.503265073033+197.001177147654i</v>
      </c>
      <c r="I2123" s="57" t="str">
        <f t="shared" si="616"/>
        <v>15.849562793033-10.596884024685i</v>
      </c>
      <c r="K2123" s="57" t="str">
        <f t="shared" si="617"/>
        <v>0.0303405533260272-0.0354515265266019i</v>
      </c>
      <c r="L2123" s="57" t="str">
        <f t="shared" si="618"/>
        <v>0.000125-0.188788764622675i</v>
      </c>
      <c r="M2123" s="57" t="str">
        <f t="shared" si="619"/>
        <v>0.0015-0.0910088087208395i</v>
      </c>
      <c r="N2123" s="57">
        <f t="shared" si="620"/>
        <v>59.169402918659159</v>
      </c>
      <c r="O2123" s="57">
        <f t="shared" si="621"/>
        <v>33.286461442341277</v>
      </c>
      <c r="P2123" s="371">
        <f t="shared" si="622"/>
        <v>33.286461442341277</v>
      </c>
      <c r="Q2123" s="371">
        <f t="shared" si="623"/>
        <v>-120.83059708134084</v>
      </c>
      <c r="R2123" s="12">
        <f t="shared" si="624"/>
        <v>59.169402918659159</v>
      </c>
      <c r="S2123" s="57">
        <f t="shared" si="625"/>
        <v>2.6577296924246152</v>
      </c>
      <c r="T2123" s="12">
        <f t="shared" si="608"/>
        <v>33.286461442341277</v>
      </c>
    </row>
    <row r="2124" spans="1:20" x14ac:dyDescent="0.25">
      <c r="A2124" s="57">
        <f t="shared" si="609"/>
        <v>16762.464384882074</v>
      </c>
      <c r="B2124" s="12">
        <f t="shared" si="626"/>
        <v>2667.8290652558289</v>
      </c>
      <c r="C2124" s="57" t="str">
        <f t="shared" si="610"/>
        <v>-23.545734471105-39.4047054689513i</v>
      </c>
      <c r="D2124" s="57" t="str">
        <f t="shared" si="611"/>
        <v>3.89972606353573-11.9641043419251i</v>
      </c>
      <c r="E2124" s="57" t="str">
        <f t="shared" si="612"/>
        <v>156.692733786223+1.7315363266453i</v>
      </c>
      <c r="F2124" s="57" t="str">
        <f t="shared" si="613"/>
        <v>3.83968075334913-24.9067218618426i</v>
      </c>
      <c r="G2124" s="57" t="str">
        <f t="shared" si="614"/>
        <v>0.999958569498379-0.0064365196445085i</v>
      </c>
      <c r="H2124" s="57" t="str">
        <f t="shared" si="615"/>
        <v>180.628536275282+197.804208909608i</v>
      </c>
      <c r="I2124" s="57" t="str">
        <f t="shared" si="616"/>
        <v>15.8548475125668-10.5488895187702i</v>
      </c>
      <c r="K2124" s="57" t="str">
        <f t="shared" si="617"/>
        <v>0.030208314688562-0.0354275190304373i</v>
      </c>
      <c r="L2124" s="57" t="str">
        <f t="shared" si="618"/>
        <v>0.000125-0.188074083106869i</v>
      </c>
      <c r="M2124" s="57" t="str">
        <f t="shared" si="619"/>
        <v>0.0015-0.0906642844399676i</v>
      </c>
      <c r="N2124" s="57">
        <f t="shared" si="620"/>
        <v>59.140158094310749</v>
      </c>
      <c r="O2124" s="57">
        <f t="shared" si="621"/>
        <v>33.236918301438457</v>
      </c>
      <c r="P2124" s="371">
        <f t="shared" si="622"/>
        <v>33.236918301438457</v>
      </c>
      <c r="Q2124" s="371">
        <f t="shared" si="623"/>
        <v>-120.85984190568925</v>
      </c>
      <c r="R2124" s="12">
        <f t="shared" si="624"/>
        <v>59.140158094310749</v>
      </c>
      <c r="S2124" s="57">
        <f t="shared" si="625"/>
        <v>2.667829065255829</v>
      </c>
      <c r="T2124" s="12">
        <f t="shared" si="608"/>
        <v>33.236918301438457</v>
      </c>
    </row>
    <row r="2125" spans="1:20" x14ac:dyDescent="0.25">
      <c r="A2125" s="57">
        <f t="shared" si="609"/>
        <v>16826.161749544626</v>
      </c>
      <c r="B2125" s="12">
        <f t="shared" si="626"/>
        <v>2677.9668157038013</v>
      </c>
      <c r="C2125" s="57" t="str">
        <f t="shared" si="610"/>
        <v>-23.4315019826729-39.1686286725783i</v>
      </c>
      <c r="D2125" s="57" t="str">
        <f t="shared" si="611"/>
        <v>3.8997239778106-11.9190607676316i</v>
      </c>
      <c r="E2125" s="57" t="str">
        <f t="shared" si="612"/>
        <v>156.68337250641+1.7633370096204i</v>
      </c>
      <c r="F2125" s="57" t="str">
        <f t="shared" si="613"/>
        <v>3.83967954204517-24.8126220825151i</v>
      </c>
      <c r="G2125" s="57" t="str">
        <f t="shared" si="614"/>
        <v>0.99995825404148-0.00646097638091297i</v>
      </c>
      <c r="H2125" s="57" t="str">
        <f t="shared" si="615"/>
        <v>180.754877526049+198.610943333466i</v>
      </c>
      <c r="I2125" s="57" t="str">
        <f t="shared" si="616"/>
        <v>15.8601757693781-10.5010457529948i</v>
      </c>
      <c r="K2125" s="57" t="str">
        <f t="shared" si="617"/>
        <v>0.0300762570403693-0.0354030352220148i</v>
      </c>
      <c r="L2125" s="57" t="str">
        <f t="shared" si="618"/>
        <v>0.000125-0.187362107099889i</v>
      </c>
      <c r="M2125" s="57" t="str">
        <f t="shared" si="619"/>
        <v>0.0015-0.0903210643952653i</v>
      </c>
      <c r="N2125" s="57">
        <f t="shared" si="620"/>
        <v>59.11124401412718</v>
      </c>
      <c r="O2125" s="57">
        <f t="shared" si="621"/>
        <v>33.187344603375102</v>
      </c>
      <c r="P2125" s="371">
        <f t="shared" si="622"/>
        <v>33.187344603375102</v>
      </c>
      <c r="Q2125" s="371">
        <f t="shared" si="623"/>
        <v>-120.88875598587282</v>
      </c>
      <c r="R2125" s="12">
        <f t="shared" si="624"/>
        <v>59.11124401412718</v>
      </c>
      <c r="S2125" s="57">
        <f t="shared" si="625"/>
        <v>2.6779668157038015</v>
      </c>
      <c r="T2125" s="12">
        <f t="shared" si="608"/>
        <v>33.187344603375102</v>
      </c>
    </row>
    <row r="2126" spans="1:20" x14ac:dyDescent="0.25">
      <c r="A2126" s="57">
        <f t="shared" si="609"/>
        <v>16890.101164192896</v>
      </c>
      <c r="B2126" s="12">
        <f t="shared" si="626"/>
        <v>2688.1430896034758</v>
      </c>
      <c r="C2126" s="57" t="str">
        <f t="shared" si="610"/>
        <v>-23.3174940678627-38.9339523306837i</v>
      </c>
      <c r="D2126" s="57" t="str">
        <f t="shared" si="611"/>
        <v>3.89972187620607-11.8741886527614i</v>
      </c>
      <c r="E2126" s="57" t="str">
        <f t="shared" si="612"/>
        <v>156.674133471231+1.79529062090437i</v>
      </c>
      <c r="F2126" s="57" t="str">
        <f t="shared" si="613"/>
        <v>3.83967832151858-24.7188792409671i</v>
      </c>
      <c r="G2126" s="57" t="str">
        <f t="shared" si="614"/>
        <v>0.999957936182755-0.00648552602959268i</v>
      </c>
      <c r="H2126" s="57" t="str">
        <f t="shared" si="615"/>
        <v>180.882298888293+199.421402502734i</v>
      </c>
      <c r="I2126" s="57" t="str">
        <f t="shared" si="616"/>
        <v>15.8655479483382-10.4533520302093i</v>
      </c>
      <c r="K2126" s="57" t="str">
        <f t="shared" si="617"/>
        <v>0.0299443838016178-0.0353780767931065i</v>
      </c>
      <c r="L2126" s="57" t="str">
        <f t="shared" si="618"/>
        <v>0.000125-0.186652826359722i</v>
      </c>
      <c r="M2126" s="57" t="str">
        <f t="shared" si="619"/>
        <v>0.0015-0.0899791436493981i</v>
      </c>
      <c r="N2126" s="57">
        <f t="shared" si="620"/>
        <v>59.082662270515826</v>
      </c>
      <c r="O2126" s="57">
        <f t="shared" si="621"/>
        <v>33.137740634237538</v>
      </c>
      <c r="P2126" s="371">
        <f t="shared" si="622"/>
        <v>33.137740634237538</v>
      </c>
      <c r="Q2126" s="371">
        <f t="shared" si="623"/>
        <v>-120.91733772948417</v>
      </c>
      <c r="R2126" s="12">
        <f t="shared" si="624"/>
        <v>59.082662270515826</v>
      </c>
      <c r="S2126" s="57">
        <f t="shared" si="625"/>
        <v>2.6881430896034759</v>
      </c>
      <c r="T2126" s="12">
        <f t="shared" si="608"/>
        <v>33.137740634237538</v>
      </c>
    </row>
    <row r="2127" spans="1:20" x14ac:dyDescent="0.25">
      <c r="A2127" s="57">
        <f t="shared" si="609"/>
        <v>16954.28354861683</v>
      </c>
      <c r="B2127" s="12">
        <f t="shared" si="626"/>
        <v>2698.3580333439691</v>
      </c>
      <c r="C2127" s="57" t="str">
        <f t="shared" si="610"/>
        <v>-23.203713351404-38.7006705927132i</v>
      </c>
      <c r="D2127" s="57" t="str">
        <f t="shared" si="611"/>
        <v>3.89971975860132-11.8294873518113i</v>
      </c>
      <c r="E2127" s="57" t="str">
        <f t="shared" si="612"/>
        <v>156.665017730826+1.82739692431537i</v>
      </c>
      <c r="F2127" s="57" t="str">
        <f t="shared" si="613"/>
        <v>3.83967709169914-24.6254919886752i</v>
      </c>
      <c r="G2127" s="57" t="str">
        <f t="shared" si="614"/>
        <v>0.999957615903918-0.00651016894334741i</v>
      </c>
      <c r="H2127" s="57" t="str">
        <f t="shared" si="615"/>
        <v>181.01081053428+200.235608687855i</v>
      </c>
      <c r="I2127" s="57" t="str">
        <f t="shared" si="616"/>
        <v>15.870964438136-10.4058076553793i</v>
      </c>
      <c r="K2127" s="57" t="str">
        <f t="shared" si="617"/>
        <v>0.0298126983723347-0.0353526454653537i</v>
      </c>
      <c r="L2127" s="57" t="str">
        <f t="shared" si="618"/>
        <v>0.000125-0.185946230683126i</v>
      </c>
      <c r="M2127" s="57" t="str">
        <f t="shared" si="619"/>
        <v>0.0015-0.0896385172837195i</v>
      </c>
      <c r="N2127" s="57">
        <f t="shared" si="620"/>
        <v>59.054414444813389</v>
      </c>
      <c r="O2127" s="57">
        <f t="shared" si="621"/>
        <v>33.088106682250711</v>
      </c>
      <c r="P2127" s="371">
        <f t="shared" si="622"/>
        <v>33.088106682250711</v>
      </c>
      <c r="Q2127" s="371">
        <f t="shared" si="623"/>
        <v>-120.94558555518661</v>
      </c>
      <c r="R2127" s="12">
        <f t="shared" si="624"/>
        <v>59.054414444813389</v>
      </c>
      <c r="S2127" s="57">
        <f t="shared" si="625"/>
        <v>2.6983580333439692</v>
      </c>
      <c r="T2127" s="12">
        <f t="shared" si="608"/>
        <v>33.088106682250711</v>
      </c>
    </row>
    <row r="2128" spans="1:20" x14ac:dyDescent="0.25">
      <c r="A2128" s="57">
        <f t="shared" si="609"/>
        <v>17018.709826101574</v>
      </c>
      <c r="B2128" s="12">
        <f t="shared" si="626"/>
        <v>2708.6117938706761</v>
      </c>
      <c r="C2128" s="57" t="str">
        <f t="shared" si="610"/>
        <v>-23.0901624346996-38.4687776019827i</v>
      </c>
      <c r="D2128" s="57" t="str">
        <f t="shared" si="611"/>
        <v>3.89971762487449-11.7849562217347i</v>
      </c>
      <c r="E2128" s="57" t="str">
        <f t="shared" si="612"/>
        <v>156.656026334892+1.85965567845278i</v>
      </c>
      <c r="F2128" s="57" t="str">
        <f t="shared" si="613"/>
        <v>3.8396758525161-24.532458982231i</v>
      </c>
      <c r="G2128" s="57" t="str">
        <f t="shared" si="614"/>
        <v>0.999957293186544-0.00653490547631453i</v>
      </c>
      <c r="H2128" s="57" t="str">
        <f t="shared" si="615"/>
        <v>181.140422747001+201.053584348332i</v>
      </c>
      <c r="I2128" s="57" t="str">
        <f t="shared" si="616"/>
        <v>15.8764256313226-10.358411935576i</v>
      </c>
      <c r="K2128" s="57" t="str">
        <f t="shared" si="617"/>
        <v>0.0296812041320786-0.0353267429899826i</v>
      </c>
      <c r="L2128" s="57" t="str">
        <f t="shared" si="618"/>
        <v>0.000125-0.185242309905485i</v>
      </c>
      <c r="M2128" s="57" t="str">
        <f t="shared" si="619"/>
        <v>0.0015-0.0892991803982068i</v>
      </c>
      <c r="N2128" s="57">
        <f t="shared" si="620"/>
        <v>59.026502107160624</v>
      </c>
      <c r="O2128" s="57">
        <f t="shared" si="621"/>
        <v>33.038443037765148</v>
      </c>
      <c r="P2128" s="371">
        <f t="shared" si="622"/>
        <v>33.038443037765148</v>
      </c>
      <c r="Q2128" s="371">
        <f t="shared" si="623"/>
        <v>-120.97349789283938</v>
      </c>
      <c r="R2128" s="12">
        <f t="shared" si="624"/>
        <v>59.026502107160624</v>
      </c>
      <c r="S2128" s="57">
        <f t="shared" si="625"/>
        <v>2.7086117938706762</v>
      </c>
      <c r="T2128" s="12">
        <f t="shared" si="608"/>
        <v>33.038443037765148</v>
      </c>
    </row>
    <row r="2129" spans="1:20" x14ac:dyDescent="0.25">
      <c r="A2129" s="57">
        <f t="shared" si="609"/>
        <v>17083.38092344076</v>
      </c>
      <c r="B2129" s="12">
        <f t="shared" si="626"/>
        <v>2718.9045186873846</v>
      </c>
      <c r="C2129" s="57" t="str">
        <f t="shared" si="610"/>
        <v>-22.9768438956336-38.238267495943i</v>
      </c>
      <c r="D2129" s="57" t="str">
        <f t="shared" si="611"/>
        <v>3.89971547490289-11.7405946219334i</v>
      </c>
      <c r="E2129" s="57" t="str">
        <f t="shared" si="612"/>
        <v>156.647160332668+1.89206663673086i</v>
      </c>
      <c r="F2129" s="57" t="str">
        <f t="shared" si="613"/>
        <v>3.83967460389818-24.4397788833221i</v>
      </c>
      <c r="G2129" s="57" t="str">
        <f t="shared" si="614"/>
        <v>0.999956968012069-0.00655973598397403i</v>
      </c>
      <c r="H2129" s="57" t="str">
        <f t="shared" si="615"/>
        <v>181.271145921613+201.875352134881i</v>
      </c>
      <c r="I2129" s="57" t="str">
        <f t="shared" si="616"/>
        <v>15.8819319243565-10.3111641799674i</v>
      </c>
      <c r="K2129" s="57" t="str">
        <f t="shared" si="617"/>
        <v>0.0295499044396161-0.035300371147517i</v>
      </c>
      <c r="L2129" s="57" t="str">
        <f t="shared" si="618"/>
        <v>0.000125-0.184541053900663i</v>
      </c>
      <c r="M2129" s="57" t="str">
        <f t="shared" si="619"/>
        <v>0.0015-0.0889611281113835i</v>
      </c>
      <c r="N2129" s="57">
        <f t="shared" si="620"/>
        <v>58.998926816378429</v>
      </c>
      <c r="O2129" s="57">
        <f t="shared" si="621"/>
        <v>32.988749993245669</v>
      </c>
      <c r="P2129" s="371">
        <f t="shared" si="622"/>
        <v>32.988749993245669</v>
      </c>
      <c r="Q2129" s="371">
        <f t="shared" si="623"/>
        <v>-121.00107318362157</v>
      </c>
      <c r="R2129" s="12">
        <f t="shared" si="624"/>
        <v>58.998926816378429</v>
      </c>
      <c r="S2129" s="57">
        <f t="shared" si="625"/>
        <v>2.7189045186873844</v>
      </c>
      <c r="T2129" s="12">
        <f t="shared" si="608"/>
        <v>32.988749993245669</v>
      </c>
    </row>
    <row r="2130" spans="1:20" x14ac:dyDescent="0.25">
      <c r="A2130" s="57">
        <f t="shared" si="609"/>
        <v>17148.297770949834</v>
      </c>
      <c r="B2130" s="12">
        <f t="shared" si="626"/>
        <v>2729.2363558583966</v>
      </c>
      <c r="C2130" s="57" t="str">
        <f t="shared" si="610"/>
        <v>-22.8637602883796-38.0091344064414i</v>
      </c>
      <c r="D2130" s="57" t="str">
        <f t="shared" si="611"/>
        <v>3.8997133085629-11.6964019142478i</v>
      </c>
      <c r="E2130" s="57" t="str">
        <f t="shared" si="612"/>
        <v>156.638420772917+1.92462954741115i</v>
      </c>
      <c r="F2130" s="57" t="str">
        <f t="shared" si="613"/>
        <v>3.83967334577358-24.3474503587128i</v>
      </c>
      <c r="G2130" s="57" t="str">
        <f t="shared" si="614"/>
        <v>0.999956640361786-0.0065846608231536i</v>
      </c>
      <c r="H2130" s="57" t="str">
        <f t="shared" si="615"/>
        <v>181.402990566891+202.700934891605i</v>
      </c>
      <c r="I2130" s="57" t="str">
        <f t="shared" si="616"/>
        <v>15.8874837176484-10.264063699809i</v>
      </c>
      <c r="K2130" s="57" t="str">
        <f t="shared" si="617"/>
        <v>0.0294188026326055-0.0352735317474864i</v>
      </c>
      <c r="L2130" s="57" t="str">
        <f t="shared" si="618"/>
        <v>0.000125-0.183842452580855i</v>
      </c>
      <c r="M2130" s="57" t="str">
        <f t="shared" si="619"/>
        <v>0.0015-0.0886243555602543i</v>
      </c>
      <c r="N2130" s="57">
        <f t="shared" si="620"/>
        <v>58.971690119846969</v>
      </c>
      <c r="O2130" s="57">
        <f t="shared" si="621"/>
        <v>32.9390278432586</v>
      </c>
      <c r="P2130" s="371">
        <f t="shared" si="622"/>
        <v>32.9390278432586</v>
      </c>
      <c r="Q2130" s="371">
        <f t="shared" si="623"/>
        <v>-121.02830988015303</v>
      </c>
      <c r="R2130" s="12">
        <f t="shared" si="624"/>
        <v>58.971690119846969</v>
      </c>
      <c r="S2130" s="57">
        <f t="shared" si="625"/>
        <v>2.7292363558583967</v>
      </c>
      <c r="T2130" s="12">
        <f t="shared" si="608"/>
        <v>32.9390278432586</v>
      </c>
    </row>
    <row r="2131" spans="1:20" x14ac:dyDescent="0.25">
      <c r="A2131" s="57">
        <f t="shared" si="609"/>
        <v>17213.461302479442</v>
      </c>
      <c r="B2131" s="12">
        <f t="shared" si="626"/>
        <v>2739.6074540106583</v>
      </c>
      <c r="C2131" s="57" t="str">
        <f t="shared" si="610"/>
        <v>-22.7509141432175-37.7813724599859i</v>
      </c>
      <c r="D2131" s="57" t="str">
        <f t="shared" si="611"/>
        <v>3.89971112572984-11.6523774629476i</v>
      </c>
      <c r="E2131" s="57" t="str">
        <f t="shared" si="612"/>
        <v>156.629808703917+1.95734415362954i</v>
      </c>
      <c r="F2131" s="57" t="str">
        <f t="shared" si="613"/>
        <v>3.8396720780699-24.2554720802247i</v>
      </c>
      <c r="G2131" s="57" t="str">
        <f t="shared" si="614"/>
        <v>0.999956310216847-0.00660968035203373i</v>
      </c>
      <c r="H2131" s="57" t="str">
        <f t="shared" si="615"/>
        <v>181.535967306722+203.530355658209i</v>
      </c>
      <c r="I2131" s="57" t="str">
        <f t="shared" si="616"/>
        <v>15.893081415608-10.2171098084349i</v>
      </c>
      <c r="K2131" s="57" t="str">
        <f t="shared" si="617"/>
        <v>0.0292879020272825-0.0352462266281299i</v>
      </c>
      <c r="L2131" s="57" t="str">
        <f t="shared" si="618"/>
        <v>0.000125-0.183146495896449i</v>
      </c>
      <c r="M2131" s="57" t="str">
        <f t="shared" si="619"/>
        <v>0.0015-0.0882888579002332i</v>
      </c>
      <c r="N2131" s="57">
        <f t="shared" si="620"/>
        <v>58.944793553381615</v>
      </c>
      <c r="O2131" s="57">
        <f t="shared" si="621"/>
        <v>32.889276884459207</v>
      </c>
      <c r="P2131" s="371">
        <f t="shared" si="622"/>
        <v>32.889276884459207</v>
      </c>
      <c r="Q2131" s="371">
        <f t="shared" si="623"/>
        <v>-121.05520644661839</v>
      </c>
      <c r="R2131" s="12">
        <f t="shared" si="624"/>
        <v>58.944793553381615</v>
      </c>
      <c r="S2131" s="57">
        <f t="shared" si="625"/>
        <v>2.7396074540106583</v>
      </c>
      <c r="T2131" s="12">
        <f t="shared" si="608"/>
        <v>32.889276884459207</v>
      </c>
    </row>
    <row r="2132" spans="1:20" x14ac:dyDescent="0.25">
      <c r="A2132" s="57">
        <f t="shared" si="609"/>
        <v>17278.872455428864</v>
      </c>
      <c r="B2132" s="12">
        <f t="shared" si="626"/>
        <v>2750.017962335899</v>
      </c>
      <c r="C2132" s="57" t="str">
        <f t="shared" si="610"/>
        <v>-22.6383079663542-37.5549757780133i</v>
      </c>
      <c r="D2132" s="57" t="str">
        <f t="shared" si="611"/>
        <v>3.89970892627819-11.608520634723i</v>
      </c>
      <c r="E2132" s="57" t="str">
        <f t="shared" si="612"/>
        <v>156.621325173444+1.99021019342648i</v>
      </c>
      <c r="F2132" s="57" t="str">
        <f t="shared" si="613"/>
        <v>3.83967080071419-24.1638427247179i</v>
      </c>
      <c r="G2132" s="57" t="str">
        <f t="shared" si="614"/>
        <v>0.999955977558259-0.00663479493015277i</v>
      </c>
      <c r="H2132" s="57" t="str">
        <f t="shared" si="615"/>
        <v>181.670086881612+204.363637672238i</v>
      </c>
      <c r="I2132" s="57" t="str">
        <f t="shared" si="616"/>
        <v>15.8987254266912-10.1703018212494i</v>
      </c>
      <c r="K2132" s="57" t="str">
        <f t="shared" si="617"/>
        <v>0.0291572059181524-0.0352184576560959i</v>
      </c>
      <c r="L2132" s="57" t="str">
        <f t="shared" si="618"/>
        <v>0.000125-0.182453173835873i</v>
      </c>
      <c r="M2132" s="57" t="str">
        <f t="shared" si="619"/>
        <v>0.0015-0.0879546303050741i</v>
      </c>
      <c r="N2132" s="57">
        <f t="shared" si="620"/>
        <v>58.918238641112353</v>
      </c>
      <c r="O2132" s="57">
        <f t="shared" si="621"/>
        <v>32.839497415579302</v>
      </c>
      <c r="P2132" s="371">
        <f t="shared" si="622"/>
        <v>32.839497415579302</v>
      </c>
      <c r="Q2132" s="371">
        <f t="shared" si="623"/>
        <v>-121.08176135888765</v>
      </c>
      <c r="R2132" s="12">
        <f t="shared" si="624"/>
        <v>58.918238641112353</v>
      </c>
      <c r="S2132" s="57">
        <f t="shared" si="625"/>
        <v>2.7500179623358991</v>
      </c>
      <c r="T2132" s="12">
        <f t="shared" si="608"/>
        <v>32.839497415579302</v>
      </c>
    </row>
    <row r="2133" spans="1:20" x14ac:dyDescent="0.25">
      <c r="A2133" s="57">
        <f t="shared" si="609"/>
        <v>17344.532170759496</v>
      </c>
      <c r="B2133" s="12">
        <f t="shared" si="626"/>
        <v>2760.4680305927754</v>
      </c>
      <c r="C2133" s="57" t="str">
        <f t="shared" si="610"/>
        <v>-22.5259442397495-37.3299384771588i</v>
      </c>
      <c r="D2133" s="57" t="str">
        <f t="shared" si="611"/>
        <v>3.89970671008149-11.5648307986757i</v>
      </c>
      <c r="E2133" s="57" t="str">
        <f t="shared" si="612"/>
        <v>156.612971228763+2.02322739978214i</v>
      </c>
      <c r="F2133" s="57" t="str">
        <f t="shared" si="613"/>
        <v>3.83966951363301-24.0725609740722i</v>
      </c>
      <c r="G2133" s="57" t="str">
        <f t="shared" si="614"/>
        <v>0.999955642366887-0.00666000491841215i</v>
      </c>
      <c r="H2133" s="57" t="str">
        <f t="shared" si="615"/>
        <v>181.805360150204+205.200804371355i</v>
      </c>
      <c r="I2133" s="57" t="str">
        <f t="shared" si="616"/>
        <v>15.9044161634474-10.1236390557174i</v>
      </c>
      <c r="K2133" s="57" t="str">
        <f t="shared" si="617"/>
        <v>0.0290267175776864-0.0351902267261401i</v>
      </c>
      <c r="L2133" s="57" t="str">
        <f t="shared" si="618"/>
        <v>0.000125-0.181762476425456i</v>
      </c>
      <c r="M2133" s="57" t="str">
        <f t="shared" si="619"/>
        <v>0.0015-0.0876216679668007i</v>
      </c>
      <c r="N2133" s="57">
        <f t="shared" si="620"/>
        <v>58.892026895363202</v>
      </c>
      <c r="O2133" s="57">
        <f t="shared" si="621"/>
        <v>32.789689737414584</v>
      </c>
      <c r="P2133" s="371">
        <f t="shared" si="622"/>
        <v>32.789689737414584</v>
      </c>
      <c r="Q2133" s="371">
        <f t="shared" si="623"/>
        <v>-121.1079731046368</v>
      </c>
      <c r="R2133" s="12">
        <f t="shared" si="624"/>
        <v>58.892026895363202</v>
      </c>
      <c r="S2133" s="57">
        <f t="shared" si="625"/>
        <v>2.7604680305927753</v>
      </c>
      <c r="T2133" s="12">
        <f t="shared" si="608"/>
        <v>32.789689737414584</v>
      </c>
    </row>
    <row r="2134" spans="1:20" x14ac:dyDescent="0.25">
      <c r="A2134" s="57">
        <f t="shared" si="609"/>
        <v>17410.441393008379</v>
      </c>
      <c r="B2134" s="12">
        <f t="shared" si="626"/>
        <v>2770.9578091090279</v>
      </c>
      <c r="C2134" s="57" t="str">
        <f t="shared" si="610"/>
        <v>-22.4138254209446-37.1062546695237i</v>
      </c>
      <c r="D2134" s="57" t="str">
        <f t="shared" si="611"/>
        <v>3.89970447701223-11.5213073263093i</v>
      </c>
      <c r="E2134" s="57" t="str">
        <f t="shared" si="612"/>
        <v>156.604747916611+2.05639550064434i</v>
      </c>
      <c r="F2134" s="57" t="str">
        <f t="shared" si="613"/>
        <v>3.8396682167523-23.9816255151672i</v>
      </c>
      <c r="G2134" s="57" t="str">
        <f t="shared" si="614"/>
        <v>0.999955304623448-0.00668531067908136i</v>
      </c>
      <c r="H2134" s="57" t="str">
        <f t="shared" si="615"/>
        <v>181.941798090851+206.041879395637i</v>
      </c>
      <c r="I2134" s="57" t="str">
        <f t="shared" si="616"/>
        <v>15.9101540425675-10.0771208313567i</v>
      </c>
      <c r="K2134" s="57" t="str">
        <f t="shared" si="617"/>
        <v>0.0288964402560232-0.0351615357608164i</v>
      </c>
      <c r="L2134" s="57" t="str">
        <f t="shared" si="618"/>
        <v>0.000125-0.181074393729285i</v>
      </c>
      <c r="M2134" s="57" t="str">
        <f t="shared" si="619"/>
        <v>0.0015-0.087289966095637i</v>
      </c>
      <c r="N2134" s="57">
        <f t="shared" si="620"/>
        <v>58.866159816532971</v>
      </c>
      <c r="O2134" s="57">
        <f t="shared" si="621"/>
        <v>32.739854152810977</v>
      </c>
      <c r="P2134" s="371">
        <f t="shared" si="622"/>
        <v>32.739854152810977</v>
      </c>
      <c r="Q2134" s="371">
        <f t="shared" si="623"/>
        <v>-121.13384018346703</v>
      </c>
      <c r="R2134" s="12">
        <f t="shared" si="624"/>
        <v>58.866159816532971</v>
      </c>
      <c r="S2134" s="57">
        <f t="shared" si="625"/>
        <v>2.7709578091090279</v>
      </c>
      <c r="T2134" s="12">
        <f t="shared" si="608"/>
        <v>32.739854152810977</v>
      </c>
    </row>
    <row r="2135" spans="1:20" x14ac:dyDescent="0.25">
      <c r="A2135" s="57">
        <f t="shared" si="609"/>
        <v>17476.601070301815</v>
      </c>
      <c r="B2135" s="12">
        <f t="shared" si="626"/>
        <v>2781.4874487836423</v>
      </c>
      <c r="C2135" s="57" t="str">
        <f t="shared" si="610"/>
        <v>-22.3019539429005-36.8839184629521i</v>
      </c>
      <c r="D2135" s="57" t="str">
        <f t="shared" si="611"/>
        <v>3.89970222694198-11.4779495915209i</v>
      </c>
      <c r="E2135" s="57" t="str">
        <f t="shared" si="612"/>
        <v>156.596656283194+2.08971421895764i</v>
      </c>
      <c r="F2135" s="57" t="str">
        <f t="shared" si="613"/>
        <v>3.83966690999746-23.8910350398645i</v>
      </c>
      <c r="G2135" s="57" t="str">
        <f t="shared" si="614"/>
        <v>0.999954964308511-0.0067107125758033i</v>
      </c>
      <c r="H2135" s="57" t="str">
        <f t="shared" si="615"/>
        <v>182.07941180318+206.88688658991i</v>
      </c>
      <c r="I2135" s="57" t="str">
        <f t="shared" si="616"/>
        <v>15.9159394849329-10.0307464697284i</v>
      </c>
      <c r="K2135" s="57" t="str">
        <f t="shared" si="617"/>
        <v>0.0287663771806765-0.0351323867101672i</v>
      </c>
      <c r="L2135" s="57" t="str">
        <f t="shared" si="618"/>
        <v>0.000125-0.180388915849058i</v>
      </c>
      <c r="M2135" s="57" t="str">
        <f t="shared" si="619"/>
        <v>0.0015-0.0869595199199411i</v>
      </c>
      <c r="N2135" s="57">
        <f t="shared" si="620"/>
        <v>58.840638892975861</v>
      </c>
      <c r="O2135" s="57">
        <f t="shared" si="621"/>
        <v>32.689990966652573</v>
      </c>
      <c r="P2135" s="371">
        <f t="shared" si="622"/>
        <v>32.689990966652573</v>
      </c>
      <c r="Q2135" s="371">
        <f t="shared" si="623"/>
        <v>-121.15936110702414</v>
      </c>
      <c r="R2135" s="12">
        <f t="shared" si="624"/>
        <v>58.840638892975861</v>
      </c>
      <c r="S2135" s="57">
        <f t="shared" si="625"/>
        <v>2.7814874487836425</v>
      </c>
      <c r="T2135" s="12">
        <f t="shared" si="608"/>
        <v>32.689990966652573</v>
      </c>
    </row>
    <row r="2136" spans="1:20" x14ac:dyDescent="0.25">
      <c r="A2136" s="57">
        <f t="shared" si="609"/>
        <v>17543.01215436896</v>
      </c>
      <c r="B2136" s="12">
        <f t="shared" si="626"/>
        <v>2792.0571010890203</v>
      </c>
      <c r="C2136" s="57" t="str">
        <f t="shared" si="610"/>
        <v>-22.1903322138357-36.6629239612999i</v>
      </c>
      <c r="D2136" s="57" t="str">
        <f t="shared" si="611"/>
        <v>3.89969995974132-11.4347569705913i</v>
      </c>
      <c r="E2136" s="57" t="str">
        <f t="shared" si="612"/>
        <v>156.588697374172+2.12318327269684i</v>
      </c>
      <c r="F2136" s="57" t="str">
        <f t="shared" si="613"/>
        <v>3.83966559329328-23.800788244988i</v>
      </c>
      <c r="G2136" s="57" t="str">
        <f t="shared" si="614"/>
        <v>0.999954621402502-0.0067362109735993i</v>
      </c>
      <c r="H2136" s="57" t="str">
        <f t="shared" si="615"/>
        <v>182.218212509702+207.735850006122i</v>
      </c>
      <c r="I2136" s="57" t="str">
        <f t="shared" si="616"/>
        <v>15.9217729156653-9.98451529442888i</v>
      </c>
      <c r="K2136" s="57" t="str">
        <f t="shared" si="617"/>
        <v>0.0286365315562446-0.0351027815514091i</v>
      </c>
      <c r="L2136" s="57" t="str">
        <f t="shared" si="618"/>
        <v>0.000125-0.179706032923947i</v>
      </c>
      <c r="M2136" s="57" t="str">
        <f t="shared" si="619"/>
        <v>0.0015-0.0866303246861336i</v>
      </c>
      <c r="N2136" s="57">
        <f t="shared" si="620"/>
        <v>58.815465600883257</v>
      </c>
      <c r="O2136" s="57">
        <f t="shared" si="621"/>
        <v>32.640100485847221</v>
      </c>
      <c r="P2136" s="371">
        <f t="shared" si="622"/>
        <v>32.640100485847221</v>
      </c>
      <c r="Q2136" s="371">
        <f t="shared" si="623"/>
        <v>-121.18453439911674</v>
      </c>
      <c r="R2136" s="12">
        <f t="shared" si="624"/>
        <v>58.815465600883257</v>
      </c>
      <c r="S2136" s="57">
        <f t="shared" si="625"/>
        <v>2.7920571010890205</v>
      </c>
      <c r="T2136" s="12">
        <f t="shared" si="608"/>
        <v>32.640100485847221</v>
      </c>
    </row>
    <row r="2137" spans="1:20" x14ac:dyDescent="0.25">
      <c r="A2137" s="57">
        <f t="shared" si="609"/>
        <v>17609.675600555565</v>
      </c>
      <c r="B2137" s="12">
        <f t="shared" si="626"/>
        <v>2802.6669180731587</v>
      </c>
      <c r="C2137" s="57" t="str">
        <f t="shared" si="610"/>
        <v>-22.0789626170736-36.4432652647137i</v>
      </c>
      <c r="D2137" s="57" t="str">
        <f t="shared" si="611"/>
        <v>3.89969767527988-11.3917288421768i</v>
      </c>
      <c r="E2137" s="57" t="str">
        <f t="shared" si="612"/>
        <v>156.58087223465+2.15680237489688i</v>
      </c>
      <c r="F2137" s="57" t="str">
        <f t="shared" si="613"/>
        <v>3.83966426656407-23.7108838323059i</v>
      </c>
      <c r="G2137" s="57" t="str">
        <f t="shared" si="614"/>
        <v>0.999954275885693-0.00676180623887444i</v>
      </c>
      <c r="H2137" s="57" t="str">
        <f t="shared" si="615"/>
        <v>182.35821155744+208.588793905743i</v>
      </c>
      <c r="I2137" s="57" t="str">
        <f t="shared" si="616"/>
        <v>15.9276547641773-9.93842663108137i</v>
      </c>
      <c r="K2137" s="57" t="str">
        <f t="shared" si="617"/>
        <v>0.0285069065641284-0.0350727222886151i</v>
      </c>
      <c r="L2137" s="57" t="str">
        <f t="shared" si="618"/>
        <v>0.000125-0.179025735130452i</v>
      </c>
      <c r="M2137" s="57" t="str">
        <f t="shared" si="619"/>
        <v>0.0015-0.0863023756586307i</v>
      </c>
      <c r="N2137" s="57">
        <f t="shared" si="620"/>
        <v>58.790641404166635</v>
      </c>
      <c r="O2137" s="57">
        <f t="shared" si="621"/>
        <v>32.590183019313898</v>
      </c>
      <c r="P2137" s="371">
        <f t="shared" si="622"/>
        <v>32.590183019313898</v>
      </c>
      <c r="Q2137" s="371">
        <f t="shared" si="623"/>
        <v>-121.20935859583336</v>
      </c>
      <c r="R2137" s="12">
        <f t="shared" si="624"/>
        <v>58.790641404166635</v>
      </c>
      <c r="S2137" s="57">
        <f t="shared" si="625"/>
        <v>2.8026669180731587</v>
      </c>
      <c r="T2137" s="12">
        <f t="shared" si="608"/>
        <v>32.590183019313898</v>
      </c>
    </row>
    <row r="2138" spans="1:20" x14ac:dyDescent="0.25">
      <c r="A2138" s="57">
        <f t="shared" si="609"/>
        <v>17676.592367837675</v>
      </c>
      <c r="B2138" s="12">
        <f t="shared" si="626"/>
        <v>2813.3170523618369</v>
      </c>
      <c r="C2138" s="57" t="str">
        <f t="shared" si="610"/>
        <v>-21.9678475108918-36.2249364699072i</v>
      </c>
      <c r="D2138" s="57" t="str">
        <f t="shared" si="611"/>
        <v>3.89969537342626-11.3488645872999i</v>
      </c>
      <c r="E2138" s="57" t="str">
        <f t="shared" si="612"/>
        <v>156.573181909175+2.19057123368254i</v>
      </c>
      <c r="F2138" s="57" t="str">
        <f t="shared" si="613"/>
        <v>3.83966292973349-23.6213205085115i</v>
      </c>
      <c r="G2138" s="57" t="str">
        <f t="shared" si="614"/>
        <v>0.999953927738209-0.00678749873942267i</v>
      </c>
      <c r="H2138" s="57" t="str">
        <f t="shared" si="615"/>
        <v>182.499420419587+209.445742762191i</v>
      </c>
      <c r="I2138" s="57" t="str">
        <f t="shared" si="616"/>
        <v>15.9335854642224-9.89247980732758i</v>
      </c>
      <c r="K2138" s="57" t="str">
        <f t="shared" si="617"/>
        <v>0.0283775053622531-0.0350422109523922i</v>
      </c>
      <c r="L2138" s="57" t="str">
        <f t="shared" si="618"/>
        <v>0.000125-0.178348012682259i</v>
      </c>
      <c r="M2138" s="57" t="str">
        <f t="shared" si="619"/>
        <v>0.0015-0.0859756681197758i</v>
      </c>
      <c r="N2138" s="57">
        <f t="shared" si="620"/>
        <v>58.766167754342277</v>
      </c>
      <c r="O2138" s="57">
        <f t="shared" si="621"/>
        <v>32.540238877968953</v>
      </c>
      <c r="P2138" s="371">
        <f t="shared" si="622"/>
        <v>32.540238877968953</v>
      </c>
      <c r="Q2138" s="371">
        <f t="shared" si="623"/>
        <v>-121.23383224565772</v>
      </c>
      <c r="R2138" s="12">
        <f t="shared" si="624"/>
        <v>58.766167754342277</v>
      </c>
      <c r="S2138" s="57">
        <f t="shared" si="625"/>
        <v>2.8133170523618367</v>
      </c>
      <c r="T2138" s="12">
        <f t="shared" si="608"/>
        <v>32.540238877968953</v>
      </c>
    </row>
    <row r="2139" spans="1:20" x14ac:dyDescent="0.25">
      <c r="A2139" s="57">
        <f t="shared" si="609"/>
        <v>17743.76341883546</v>
      </c>
      <c r="B2139" s="12">
        <f t="shared" si="626"/>
        <v>2824.007657160812</v>
      </c>
      <c r="C2139" s="57" t="str">
        <f t="shared" si="610"/>
        <v>-21.8569892283796-36.0079316704378i</v>
      </c>
      <c r="D2139" s="57" t="str">
        <f t="shared" si="611"/>
        <v>3.89969305404804-11.3061635893404i</v>
      </c>
      <c r="E2139" s="57" t="str">
        <f t="shared" si="612"/>
        <v>156.565627441726+2.22448955229866i</v>
      </c>
      <c r="F2139" s="57" t="str">
        <f t="shared" si="613"/>
        <v>3.83966158272465-23.5320969852046i</v>
      </c>
      <c r="G2139" s="57" t="str">
        <f t="shared" si="614"/>
        <v>0.999953576940022-0.00681328884443214i</v>
      </c>
      <c r="H2139" s="57" t="str">
        <f t="shared" si="615"/>
        <v>182.641850697179+210.306721263315i</v>
      </c>
      <c r="I2139" s="57" t="str">
        <f t="shared" si="616"/>
        <v>15.9395654539478-9.84667415281876i</v>
      </c>
      <c r="K2139" s="57" t="str">
        <f t="shared" si="617"/>
        <v>0.0282483310847936-0.0350112495995594i</v>
      </c>
      <c r="L2139" s="57" t="str">
        <f t="shared" si="618"/>
        <v>0.000125-0.177672855830104i</v>
      </c>
      <c r="M2139" s="57" t="str">
        <f t="shared" si="619"/>
        <v>0.0015-0.085650197369771i</v>
      </c>
      <c r="N2139" s="57">
        <f t="shared" si="620"/>
        <v>58.742046090411932</v>
      </c>
      <c r="O2139" s="57">
        <f t="shared" si="621"/>
        <v>32.490268374712343</v>
      </c>
      <c r="P2139" s="371">
        <f t="shared" si="622"/>
        <v>32.490268374712343</v>
      </c>
      <c r="Q2139" s="371">
        <f t="shared" si="623"/>
        <v>-121.25795390958807</v>
      </c>
      <c r="R2139" s="12">
        <f t="shared" si="624"/>
        <v>58.742046090411932</v>
      </c>
      <c r="S2139" s="57">
        <f t="shared" si="625"/>
        <v>2.8240076571608119</v>
      </c>
      <c r="T2139" s="12">
        <f t="shared" si="608"/>
        <v>32.490268374712343</v>
      </c>
    </row>
    <row r="2140" spans="1:20" x14ac:dyDescent="0.25">
      <c r="A2140" s="57">
        <f t="shared" si="609"/>
        <v>17811.189719827034</v>
      </c>
      <c r="B2140" s="12">
        <f t="shared" si="626"/>
        <v>2834.7388862580233</v>
      </c>
      <c r="C2140" s="57" t="str">
        <f t="shared" si="610"/>
        <v>-21.7463900772957-35.7922449569882i</v>
      </c>
      <c r="D2140" s="57" t="str">
        <f t="shared" si="611"/>
        <v>3.89969071701187-11.2636252340265i</v>
      </c>
      <c r="E2140" s="57" t="str">
        <f t="shared" si="612"/>
        <v>156.558209875708+2.25855702914102i</v>
      </c>
      <c r="F2140" s="57" t="str">
        <f t="shared" si="613"/>
        <v>3.83966022546004-23.4432119788734i</v>
      </c>
      <c r="G2140" s="57" t="str">
        <f t="shared" si="614"/>
        <v>0.999953223470952-0.00683917692449039i</v>
      </c>
      <c r="H2140" s="57" t="str">
        <f t="shared" si="615"/>
        <v>182.785514120811+211.17175431388i</v>
      </c>
      <c r="I2140" s="57" t="str">
        <f t="shared" si="616"/>
        <v>15.9455951759463-9.80100899920854i</v>
      </c>
      <c r="K2140" s="57" t="str">
        <f t="shared" si="617"/>
        <v>0.0281193868419086-0.0349798403128182i</v>
      </c>
      <c r="L2140" s="57" t="str">
        <f t="shared" si="618"/>
        <v>0.000125-0.17700025486163i</v>
      </c>
      <c r="M2140" s="57" t="str">
        <f t="shared" si="619"/>
        <v>0.0015-0.0853259587266095i</v>
      </c>
      <c r="N2140" s="57">
        <f t="shared" si="620"/>
        <v>58.71827783875321</v>
      </c>
      <c r="O2140" s="57">
        <f t="shared" si="621"/>
        <v>32.440271824413806</v>
      </c>
      <c r="P2140" s="371">
        <f t="shared" si="622"/>
        <v>32.440271824413806</v>
      </c>
      <c r="Q2140" s="371">
        <f t="shared" si="623"/>
        <v>-121.28172216124679</v>
      </c>
      <c r="R2140" s="12">
        <f t="shared" si="624"/>
        <v>58.71827783875321</v>
      </c>
      <c r="S2140" s="57">
        <f t="shared" si="625"/>
        <v>2.8347388862580232</v>
      </c>
      <c r="T2140" s="12">
        <f t="shared" si="608"/>
        <v>32.440271824413806</v>
      </c>
    </row>
    <row r="2141" spans="1:20" x14ac:dyDescent="0.25">
      <c r="A2141" s="57">
        <f t="shared" si="609"/>
        <v>17878.872240762379</v>
      </c>
      <c r="B2141" s="12">
        <f t="shared" si="626"/>
        <v>2845.5108940258037</v>
      </c>
      <c r="C2141" s="57" t="str">
        <f t="shared" si="610"/>
        <v>-21.6360523399359-35.5778704176446i</v>
      </c>
      <c r="D2141" s="57" t="str">
        <f t="shared" si="611"/>
        <v>3.89968836218329-11.2212489094261i</v>
      </c>
      <c r="E2141" s="57" t="str">
        <f t="shared" si="612"/>
        <v>156.550930253946+2.29277335778685i</v>
      </c>
      <c r="F2141" s="57" t="str">
        <f t="shared" si="613"/>
        <v>3.83965885786158-23.3546642108755i</v>
      </c>
      <c r="G2141" s="57" t="str">
        <f t="shared" si="614"/>
        <v>0.999952867310666-0.00686516335158966i</v>
      </c>
      <c r="H2141" s="57" t="str">
        <f t="shared" si="615"/>
        <v>182.93042255237+212.040867038122i</v>
      </c>
      <c r="I2141" s="57" t="str">
        <f t="shared" si="616"/>
        <v>15.9516750773097-9.75548368014413i</v>
      </c>
      <c r="K2141" s="57" t="str">
        <f t="shared" si="617"/>
        <v>0.0279906757194761-0.0349479852004231i</v>
      </c>
      <c r="L2141" s="57" t="str">
        <f t="shared" si="618"/>
        <v>0.000125-0.176330200101245i</v>
      </c>
      <c r="M2141" s="57" t="str">
        <f t="shared" si="619"/>
        <v>0.0015-0.0850029475260111i</v>
      </c>
      <c r="N2141" s="57">
        <f t="shared" si="620"/>
        <v>58.694864413001042</v>
      </c>
      <c r="O2141" s="57">
        <f t="shared" si="621"/>
        <v>32.39024954389869</v>
      </c>
      <c r="P2141" s="371">
        <f t="shared" si="622"/>
        <v>32.39024954389869</v>
      </c>
      <c r="Q2141" s="371">
        <f t="shared" si="623"/>
        <v>-121.30513558699896</v>
      </c>
      <c r="R2141" s="12">
        <f t="shared" si="624"/>
        <v>58.694864413001042</v>
      </c>
      <c r="S2141" s="57">
        <f t="shared" si="625"/>
        <v>2.8455108940258036</v>
      </c>
      <c r="T2141" s="12">
        <f t="shared" si="608"/>
        <v>32.39024954389869</v>
      </c>
    </row>
    <row r="2142" spans="1:20" x14ac:dyDescent="0.25">
      <c r="A2142" s="57">
        <f t="shared" si="609"/>
        <v>17946.811955277277</v>
      </c>
      <c r="B2142" s="12">
        <f t="shared" si="626"/>
        <v>2856.3238354231021</v>
      </c>
      <c r="C2142" s="57" t="str">
        <f t="shared" si="610"/>
        <v>-21.5259782730036-35.3648021381813i</v>
      </c>
      <c r="D2142" s="57" t="str">
        <f t="shared" si="611"/>
        <v>3.89968598942689-11.179034005938i</v>
      </c>
      <c r="E2142" s="57" t="str">
        <f t="shared" si="612"/>
        <v>156.543789618685+2.32713822702319i</v>
      </c>
      <c r="F2142" s="57" t="str">
        <f t="shared" si="613"/>
        <v>3.8396574798506-23.2664524074201i</v>
      </c>
      <c r="G2142" s="57" t="str">
        <f t="shared" si="614"/>
        <v>0.999952508438675-0.00689124849913218i</v>
      </c>
      <c r="H2142" s="57" t="str">
        <f t="shared" si="615"/>
        <v>183.076587986795+212.914084782309i</v>
      </c>
      <c r="I2142" s="57" t="str">
        <f t="shared" si="616"/>
        <v>15.957805609683-9.71009753125858i</v>
      </c>
      <c r="K2142" s="57" t="str">
        <f t="shared" si="617"/>
        <v>0.0278622007788368-0.0349156863958478i</v>
      </c>
      <c r="L2142" s="57" t="str">
        <f t="shared" si="618"/>
        <v>0.000125-0.175662681909988i</v>
      </c>
      <c r="M2142" s="57" t="str">
        <f t="shared" si="619"/>
        <v>0.0015-0.08468115912135i</v>
      </c>
      <c r="N2142" s="57">
        <f t="shared" si="620"/>
        <v>58.671807213936887</v>
      </c>
      <c r="O2142" s="57">
        <f t="shared" si="621"/>
        <v>32.340201851934289</v>
      </c>
      <c r="P2142" s="371">
        <f t="shared" si="622"/>
        <v>32.340201851934289</v>
      </c>
      <c r="Q2142" s="371">
        <f t="shared" si="623"/>
        <v>-121.32819278606311</v>
      </c>
      <c r="R2142" s="12">
        <f t="shared" si="624"/>
        <v>58.671807213936887</v>
      </c>
      <c r="S2142" s="57">
        <f t="shared" si="625"/>
        <v>2.856323835423102</v>
      </c>
      <c r="T2142" s="12">
        <f t="shared" si="608"/>
        <v>32.340201851934289</v>
      </c>
    </row>
    <row r="2143" spans="1:20" x14ac:dyDescent="0.25">
      <c r="A2143" s="57">
        <f t="shared" si="609"/>
        <v>18015.009840707331</v>
      </c>
      <c r="B2143" s="12">
        <f t="shared" si="626"/>
        <v>2867.1778659977099</v>
      </c>
      <c r="C2143" s="57" t="str">
        <f t="shared" si="610"/>
        <v>-21.416170107484-35.1530342023405i</v>
      </c>
      <c r="D2143" s="57" t="str">
        <f t="shared" si="611"/>
        <v>3.89968359860621-11.136979916283i</v>
      </c>
      <c r="E2143" s="57" t="str">
        <f t="shared" si="612"/>
        <v>156.53678901158+2.36165132087869i</v>
      </c>
      <c r="F2143" s="57" t="str">
        <f t="shared" si="613"/>
        <v>3.83965609134787-23.1785752995491i</v>
      </c>
      <c r="G2143" s="57" t="str">
        <f t="shared" si="614"/>
        <v>0.999952146834335-0.00691743274193548i</v>
      </c>
      <c r="H2143" s="57" t="str">
        <f t="shared" si="615"/>
        <v>183.224022553869+213.79143311736i</v>
      </c>
      <c r="I2143" s="57" t="str">
        <f t="shared" si="616"/>
        <v>15.9639872293189-9.66484989016253i</v>
      </c>
      <c r="K2143" s="57" t="str">
        <f t="shared" si="617"/>
        <v>0.0277339650565414-0.034882946057449i</v>
      </c>
      <c r="L2143" s="57" t="str">
        <f t="shared" si="618"/>
        <v>0.000125-0.174997690685383i</v>
      </c>
      <c r="M2143" s="57" t="str">
        <f t="shared" si="619"/>
        <v>0.0015-0.0843605888835922i</v>
      </c>
      <c r="N2143" s="57">
        <f t="shared" si="620"/>
        <v>58.649107629376076</v>
      </c>
      <c r="O2143" s="57">
        <f t="shared" si="621"/>
        <v>32.290129069214942</v>
      </c>
      <c r="P2143" s="371">
        <f t="shared" si="622"/>
        <v>32.290129069214942</v>
      </c>
      <c r="Q2143" s="371">
        <f t="shared" si="623"/>
        <v>-121.35089237062392</v>
      </c>
      <c r="R2143" s="12">
        <f t="shared" si="624"/>
        <v>58.649107629376076</v>
      </c>
      <c r="S2143" s="57">
        <f t="shared" si="625"/>
        <v>2.8671778659977099</v>
      </c>
      <c r="T2143" s="12">
        <f t="shared" si="608"/>
        <v>32.290129069214942</v>
      </c>
    </row>
    <row r="2144" spans="1:20" x14ac:dyDescent="0.25">
      <c r="A2144" s="57">
        <f t="shared" si="609"/>
        <v>18083.466878102019</v>
      </c>
      <c r="B2144" s="12">
        <f t="shared" si="626"/>
        <v>2878.0731418885011</v>
      </c>
      <c r="C2144" s="57" t="str">
        <f t="shared" si="610"/>
        <v>-21.3066300485261-34.942560692118i</v>
      </c>
      <c r="D2144" s="57" t="str">
        <f t="shared" si="611"/>
        <v>3.89968118958372-11.095086035495i</v>
      </c>
      <c r="E2144" s="57" t="str">
        <f t="shared" si="612"/>
        <v>156.529929473702+2.3963123186523i</v>
      </c>
      <c r="F2144" s="57" t="str">
        <f t="shared" si="613"/>
        <v>3.83965469227346-23.0910316231191i</v>
      </c>
      <c r="G2144" s="57" t="str">
        <f t="shared" si="614"/>
        <v>0.999951782476846-0.00694371645623774i</v>
      </c>
      <c r="H2144" s="57" t="str">
        <f t="shared" si="615"/>
        <v>183.37273852004+214.672937841484i</v>
      </c>
      <c r="I2144" s="57" t="str">
        <f t="shared" si="616"/>
        <v>15.9702203971331-9.61974009643676i</v>
      </c>
      <c r="K2144" s="57" t="str">
        <f t="shared" si="617"/>
        <v>0.0276059715641043-0.0348497663681274i</v>
      </c>
      <c r="L2144" s="57" t="str">
        <f t="shared" si="618"/>
        <v>0.000125-0.17433521686131i</v>
      </c>
      <c r="M2144" s="57" t="str">
        <f t="shared" si="619"/>
        <v>0.0015-0.0840412322012275i</v>
      </c>
      <c r="N2144" s="57">
        <f t="shared" si="620"/>
        <v>58.626767034055888</v>
      </c>
      <c r="O2144" s="57">
        <f t="shared" si="621"/>
        <v>32.240031518348047</v>
      </c>
      <c r="P2144" s="371">
        <f t="shared" si="622"/>
        <v>32.240031518348047</v>
      </c>
      <c r="Q2144" s="371">
        <f t="shared" si="623"/>
        <v>-121.37323296594411</v>
      </c>
      <c r="R2144" s="12">
        <f t="shared" si="624"/>
        <v>58.626767034055888</v>
      </c>
      <c r="S2144" s="57">
        <f t="shared" si="625"/>
        <v>2.8780731418885011</v>
      </c>
      <c r="T2144" s="12">
        <f t="shared" si="608"/>
        <v>32.240031518348047</v>
      </c>
    </row>
    <row r="2145" spans="1:20" x14ac:dyDescent="0.25">
      <c r="A2145" s="57">
        <f t="shared" si="609"/>
        <v>18152.184052238805</v>
      </c>
      <c r="B2145" s="12">
        <f t="shared" si="626"/>
        <v>2889.0098198276773</v>
      </c>
      <c r="C2145" s="57" t="str">
        <f t="shared" si="610"/>
        <v>-21.197360275328-34.7333756880469i</v>
      </c>
      <c r="D2145" s="57" t="str">
        <f t="shared" si="611"/>
        <v>3.89967876222089-11.0533517609129i</v>
      </c>
      <c r="E2145" s="57" t="str">
        <f t="shared" si="612"/>
        <v>156.523212045528+2.43112089494125i</v>
      </c>
      <c r="F2145" s="57" t="str">
        <f t="shared" si="613"/>
        <v>3.83965328254691-23.0038201187832i</v>
      </c>
      <c r="G2145" s="57" t="str">
        <f t="shared" si="614"/>
        <v>0.999951415345247-0.00697010001970315i</v>
      </c>
      <c r="H2145" s="57" t="str">
        <f t="shared" si="615"/>
        <v>183.522748290267+215.558624982871i</v>
      </c>
      <c r="I2145" s="57" t="str">
        <f t="shared" si="616"/>
        <v>15.9765055787613-9.57476749162403i</v>
      </c>
      <c r="K2145" s="57" t="str">
        <f t="shared" si="617"/>
        <v>0.0274782232877616-0.0348161495349855i</v>
      </c>
      <c r="L2145" s="57" t="str">
        <f t="shared" si="618"/>
        <v>0.000125-0.17367525090786i</v>
      </c>
      <c r="M2145" s="57" t="str">
        <f t="shared" si="619"/>
        <v>0.0015-0.0837230844802028i</v>
      </c>
      <c r="N2145" s="57">
        <f t="shared" si="620"/>
        <v>58.604786789525278</v>
      </c>
      <c r="O2145" s="57">
        <f t="shared" si="621"/>
        <v>32.189909523839425</v>
      </c>
      <c r="P2145" s="371">
        <f t="shared" si="622"/>
        <v>32.189909523839425</v>
      </c>
      <c r="Q2145" s="371">
        <f t="shared" si="623"/>
        <v>-121.39521321047472</v>
      </c>
      <c r="R2145" s="12">
        <f t="shared" si="624"/>
        <v>58.604786789525278</v>
      </c>
      <c r="S2145" s="57">
        <f t="shared" si="625"/>
        <v>2.8890098198276775</v>
      </c>
      <c r="T2145" s="12">
        <f t="shared" si="608"/>
        <v>32.189909523839425</v>
      </c>
    </row>
    <row r="2146" spans="1:20" x14ac:dyDescent="0.25">
      <c r="A2146" s="57">
        <f t="shared" si="609"/>
        <v>18221.162351637315</v>
      </c>
      <c r="B2146" s="12">
        <f t="shared" si="626"/>
        <v>2899.9880571430226</v>
      </c>
      <c r="C2146" s="57" t="str">
        <f t="shared" si="610"/>
        <v>-21.0883629410269-34.5254732694829i</v>
      </c>
      <c r="D2146" s="57" t="str">
        <f t="shared" si="611"/>
        <v>3.8996763163781-11.0117764921712i</v>
      </c>
      <c r="E2146" s="57" t="str">
        <f t="shared" si="612"/>
        <v>156.516637766947+2.46607671967342i</v>
      </c>
      <c r="F2146" s="57" t="str">
        <f t="shared" si="613"/>
        <v>3.83965186208715-22.9169395319731i</v>
      </c>
      <c r="G2146" s="57" t="str">
        <f t="shared" si="614"/>
        <v>0.999951045418419-0.00699658381142725i</v>
      </c>
      <c r="H2146" s="57" t="str">
        <f t="shared" si="615"/>
        <v>183.674064409905+216.44852080241i</v>
      </c>
      <c r="I2146" s="57" t="str">
        <f t="shared" si="616"/>
        <v>15.9828432446161-9.52993141922212i</v>
      </c>
      <c r="K2146" s="57" t="str">
        <f t="shared" si="617"/>
        <v>0.0273507231882354-0.0347820977889838i</v>
      </c>
      <c r="L2146" s="57" t="str">
        <f t="shared" si="618"/>
        <v>0.000125-0.173017783331202i</v>
      </c>
      <c r="M2146" s="57" t="str">
        <f t="shared" si="619"/>
        <v>0.0015-0.0834061411438556i</v>
      </c>
      <c r="N2146" s="57">
        <f t="shared" si="620"/>
        <v>58.583168244035548</v>
      </c>
      <c r="O2146" s="57">
        <f t="shared" si="621"/>
        <v>32.139763412078516</v>
      </c>
      <c r="P2146" s="371">
        <f t="shared" si="622"/>
        <v>32.139763412078516</v>
      </c>
      <c r="Q2146" s="371">
        <f t="shared" si="623"/>
        <v>-121.41683175596445</v>
      </c>
      <c r="R2146" s="12">
        <f t="shared" si="624"/>
        <v>58.583168244035548</v>
      </c>
      <c r="S2146" s="57">
        <f t="shared" si="625"/>
        <v>2.8999880571430228</v>
      </c>
      <c r="T2146" s="12">
        <f t="shared" si="608"/>
        <v>32.139763412078516</v>
      </c>
    </row>
    <row r="2147" spans="1:20" x14ac:dyDescent="0.25">
      <c r="A2147" s="57">
        <f t="shared" si="609"/>
        <v>18290.402768573535</v>
      </c>
      <c r="B2147" s="12">
        <f t="shared" si="626"/>
        <v>2911.008011760166</v>
      </c>
      <c r="C2147" s="57" t="str">
        <f t="shared" si="610"/>
        <v>-20.9796401725959-34.3188475148906i</v>
      </c>
      <c r="D2147" s="57" t="str">
        <f t="shared" si="611"/>
        <v>3.89967385191471-10.970359631192i</v>
      </c>
      <c r="E2147" s="57" t="str">
        <f t="shared" si="612"/>
        <v>156.510207677255+2.50117945813166i</v>
      </c>
      <c r="F2147" s="57" t="str">
        <f t="shared" si="613"/>
        <v>3.83965043081244-22.8303886128806i</v>
      </c>
      <c r="G2147" s="57" t="str">
        <f t="shared" si="614"/>
        <v>0.999950672675082-0.00702316821194238i</v>
      </c>
      <c r="H2147" s="57" t="str">
        <f t="shared" si="615"/>
        <v>183.826699566607+217.342651796449i</v>
      </c>
      <c r="I2147" s="57" t="str">
        <f t="shared" si="616"/>
        <v>15.9892338699446-9.48523122467559i</v>
      </c>
      <c r="K2147" s="57" t="str">
        <f t="shared" si="617"/>
        <v>0.0272234742005033-0.0347476133845937i</v>
      </c>
      <c r="L2147" s="57" t="str">
        <f t="shared" si="618"/>
        <v>0.000125-0.172362804673443i</v>
      </c>
      <c r="M2147" s="57" t="str">
        <f t="shared" si="619"/>
        <v>0.0015-0.083090397632851i</v>
      </c>
      <c r="N2147" s="57">
        <f t="shared" si="620"/>
        <v>58.56191273243067</v>
      </c>
      <c r="O2147" s="57">
        <f t="shared" si="621"/>
        <v>32.08959351132377</v>
      </c>
      <c r="P2147" s="371">
        <f t="shared" si="622"/>
        <v>32.08959351132377</v>
      </c>
      <c r="Q2147" s="371">
        <f t="shared" si="623"/>
        <v>-121.43808726756933</v>
      </c>
      <c r="R2147" s="12">
        <f t="shared" si="624"/>
        <v>58.56191273243067</v>
      </c>
      <c r="S2147" s="57">
        <f t="shared" si="625"/>
        <v>2.911008011760166</v>
      </c>
      <c r="T2147" s="12">
        <f t="shared" si="608"/>
        <v>32.08959351132377</v>
      </c>
    </row>
    <row r="2148" spans="1:20" x14ac:dyDescent="0.25">
      <c r="A2148" s="57">
        <f t="shared" si="609"/>
        <v>18359.906299094117</v>
      </c>
      <c r="B2148" s="12">
        <f t="shared" si="626"/>
        <v>2922.0698422048549</v>
      </c>
      <c r="C2148" s="57" t="str">
        <f t="shared" si="610"/>
        <v>-20.8711940707438-34.1134925021288i</v>
      </c>
      <c r="D2148" s="57" t="str">
        <f t="shared" si="611"/>
        <v>3.89967136868894-10.9291005821759i</v>
      </c>
      <c r="E2148" s="57" t="str">
        <f t="shared" si="612"/>
        <v>156.503922815162+2.53642877098813i</v>
      </c>
      <c r="F2148" s="57" t="str">
        <f t="shared" si="613"/>
        <v>3.83964898864043-22.7441661164399i</v>
      </c>
      <c r="G2148" s="57" t="str">
        <f t="shared" si="614"/>
        <v>0.999950297093794-0.00704985360322306i</v>
      </c>
      <c r="H2148" s="57" t="str">
        <f t="shared" si="615"/>
        <v>183.980666592267+218.241044699606i</v>
      </c>
      <c r="I2148" s="57" t="str">
        <f t="shared" si="616"/>
        <v>15.995677934888-9.4406662553685i</v>
      </c>
      <c r="K2148" s="57" t="str">
        <f t="shared" si="617"/>
        <v>0.0270964792335717-0.0347126985994482i</v>
      </c>
      <c r="L2148" s="57" t="str">
        <f t="shared" si="618"/>
        <v>0.000125-0.171710305512495i</v>
      </c>
      <c r="M2148" s="57" t="str">
        <f t="shared" si="619"/>
        <v>0.0015-0.0827758494051118i</v>
      </c>
      <c r="N2148" s="57">
        <f t="shared" si="620"/>
        <v>58.541021576039242</v>
      </c>
      <c r="O2148" s="57">
        <f t="shared" si="621"/>
        <v>32.039400151687424</v>
      </c>
      <c r="P2148" s="371">
        <f t="shared" si="622"/>
        <v>32.039400151687424</v>
      </c>
      <c r="Q2148" s="371">
        <f t="shared" si="623"/>
        <v>-121.45897842396076</v>
      </c>
      <c r="R2148" s="12">
        <f t="shared" si="624"/>
        <v>58.541021576039242</v>
      </c>
      <c r="S2148" s="57">
        <f t="shared" si="625"/>
        <v>2.9220698422048548</v>
      </c>
      <c r="T2148" s="12">
        <f t="shared" si="608"/>
        <v>32.039400151687424</v>
      </c>
    </row>
    <row r="2149" spans="1:20" x14ac:dyDescent="0.25">
      <c r="A2149" s="57">
        <f t="shared" si="609"/>
        <v>18429.673943030677</v>
      </c>
      <c r="B2149" s="12">
        <f t="shared" si="626"/>
        <v>2933.1737076052336</v>
      </c>
      <c r="C2149" s="57" t="str">
        <f t="shared" si="610"/>
        <v>-20.7630267098204-33.9094023087384i</v>
      </c>
      <c r="D2149" s="57" t="str">
        <f t="shared" si="611"/>
        <v>3.899668866558-10.8879987515937i</v>
      </c>
      <c r="E2149" s="57" t="str">
        <f t="shared" si="612"/>
        <v>156.497784218788+2.57182431432726i</v>
      </c>
      <c r="F2149" s="57" t="str">
        <f t="shared" si="613"/>
        <v>3.83964753548819-22.6582708023096i</v>
      </c>
      <c r="G2149" s="57" t="str">
        <f t="shared" si="614"/>
        <v>0.999949918652951-0.00707664036869143i</v>
      </c>
      <c r="H2149" s="57" t="str">
        <f t="shared" si="615"/>
        <v>184.135978464994+219.143726487598i</v>
      </c>
      <c r="I2149" s="57" t="str">
        <f t="shared" si="616"/>
        <v>16.0021759245409-9.39623586061734i</v>
      </c>
      <c r="K2149" s="57" t="str">
        <f t="shared" si="617"/>
        <v>0.0269697411702578-0.0346773557339905i</v>
      </c>
      <c r="L2149" s="57" t="str">
        <f t="shared" si="618"/>
        <v>0.000125-0.17106027646194i</v>
      </c>
      <c r="M2149" s="57" t="str">
        <f t="shared" si="619"/>
        <v>0.0015-0.0824624919357557i</v>
      </c>
      <c r="N2149" s="57">
        <f t="shared" si="620"/>
        <v>58.520496082568499</v>
      </c>
      <c r="O2149" s="57">
        <f t="shared" si="621"/>
        <v>31.989183665120517</v>
      </c>
      <c r="P2149" s="371">
        <f t="shared" si="622"/>
        <v>31.989183665120517</v>
      </c>
      <c r="Q2149" s="371">
        <f t="shared" si="623"/>
        <v>-121.4795039174315</v>
      </c>
      <c r="R2149" s="12">
        <f t="shared" si="624"/>
        <v>58.520496082568499</v>
      </c>
      <c r="S2149" s="57">
        <f t="shared" si="625"/>
        <v>2.9331737076052335</v>
      </c>
      <c r="T2149" s="12">
        <f t="shared" si="608"/>
        <v>31.989183665120517</v>
      </c>
    </row>
    <row r="2150" spans="1:20" x14ac:dyDescent="0.25">
      <c r="A2150" s="57">
        <f t="shared" si="609"/>
        <v>18499.706704014192</v>
      </c>
      <c r="B2150" s="12">
        <f t="shared" si="626"/>
        <v>2944.3197676941336</v>
      </c>
      <c r="C2150" s="57" t="str">
        <f t="shared" si="610"/>
        <v>-20.6551401377276-33.7065710122301i</v>
      </c>
      <c r="D2150" s="57" t="str">
        <f t="shared" si="611"/>
        <v>3.89966634537799-10.8470535481778i</v>
      </c>
      <c r="E2150" s="57" t="str">
        <f t="shared" si="612"/>
        <v>156.491792925669+2.60736573967795i</v>
      </c>
      <c r="F2150" s="57" t="str">
        <f t="shared" si="613"/>
        <v>3.83964607127216-22.5727014348553i</v>
      </c>
      <c r="G2150" s="57" t="str">
        <f t="shared" si="614"/>
        <v>0.999949537330782-0.00710352889322272i</v>
      </c>
      <c r="H2150" s="57" t="str">
        <f t="shared" si="615"/>
        <v>184.292648311113+220.050724380125i</v>
      </c>
      <c r="I2150" s="57" t="str">
        <f t="shared" si="616"/>
        <v>16.008728329012-9.3519393916638i</v>
      </c>
      <c r="K2150" s="57" t="str">
        <f t="shared" si="617"/>
        <v>0.0268432628669746-0.0346415871111204i</v>
      </c>
      <c r="L2150" s="57" t="str">
        <f t="shared" si="618"/>
        <v>0.000125-0.17041270817089i</v>
      </c>
      <c r="M2150" s="57" t="str">
        <f t="shared" si="619"/>
        <v>0.0015-0.0821503207170313i</v>
      </c>
      <c r="N2150" s="57">
        <f t="shared" si="620"/>
        <v>58.500337545997596</v>
      </c>
      <c r="O2150" s="57">
        <f t="shared" si="621"/>
        <v>31.938944385397832</v>
      </c>
      <c r="P2150" s="371">
        <f t="shared" si="622"/>
        <v>31.938944385397832</v>
      </c>
      <c r="Q2150" s="371">
        <f t="shared" si="623"/>
        <v>-121.4996624540024</v>
      </c>
      <c r="R2150" s="12">
        <f t="shared" si="624"/>
        <v>58.500337545997596</v>
      </c>
      <c r="S2150" s="57">
        <f t="shared" si="625"/>
        <v>2.9443197676941337</v>
      </c>
      <c r="T2150" s="12">
        <f t="shared" si="608"/>
        <v>31.938944385397832</v>
      </c>
    </row>
    <row r="2151" spans="1:20" x14ac:dyDescent="0.25">
      <c r="A2151" s="57">
        <f t="shared" si="609"/>
        <v>18570.005589489447</v>
      </c>
      <c r="B2151" s="12">
        <f t="shared" si="626"/>
        <v>2955.5081828113712</v>
      </c>
      <c r="C2151" s="57" t="str">
        <f t="shared" si="610"/>
        <v>-20.5475363758354-33.5049926903713i</v>
      </c>
      <c r="D2151" s="57" t="str">
        <f t="shared" si="611"/>
        <v>3.89966380500391-10.8062643829137i</v>
      </c>
      <c r="E2151" s="57" t="str">
        <f t="shared" si="612"/>
        <v>156.485949972762+2.64305269403853i</v>
      </c>
      <c r="F2151" s="57" t="str">
        <f t="shared" si="613"/>
        <v>3.83964459590806-22.4874567831309i</v>
      </c>
      <c r="G2151" s="57" t="str">
        <f t="shared" si="614"/>
        <v>0.999949153105353-0.00713051956315071i</v>
      </c>
      <c r="H2151" s="57" t="str">
        <f t="shared" si="615"/>
        <v>184.450689407201+220.962065843795i</v>
      </c>
      <c r="I2151" s="57" t="str">
        <f t="shared" si="616"/>
        <v>16.0153356434849-9.30777620166715i</v>
      </c>
      <c r="K2151" s="57" t="str">
        <f t="shared" si="617"/>
        <v>0.0267170471535218-0.0346053950758387i</v>
      </c>
      <c r="L2151" s="57" t="str">
        <f t="shared" si="618"/>
        <v>0.000125-0.16976759132386i</v>
      </c>
      <c r="M2151" s="57" t="str">
        <f t="shared" si="619"/>
        <v>0.0015-0.0818393312582494i</v>
      </c>
      <c r="N2151" s="57">
        <f t="shared" si="620"/>
        <v>58.480547246470934</v>
      </c>
      <c r="O2151" s="57">
        <f t="shared" si="621"/>
        <v>31.88868264810246</v>
      </c>
      <c r="P2151" s="371">
        <f t="shared" si="622"/>
        <v>31.88868264810246</v>
      </c>
      <c r="Q2151" s="371">
        <f t="shared" si="623"/>
        <v>-121.51945275352907</v>
      </c>
      <c r="R2151" s="12">
        <f t="shared" si="624"/>
        <v>58.480547246470934</v>
      </c>
      <c r="S2151" s="57">
        <f t="shared" si="625"/>
        <v>2.955508182811371</v>
      </c>
      <c r="T2151" s="12">
        <f t="shared" si="608"/>
        <v>31.88868264810246</v>
      </c>
    </row>
    <row r="2152" spans="1:20" x14ac:dyDescent="0.25">
      <c r="A2152" s="57">
        <f t="shared" si="609"/>
        <v>18640.571610729508</v>
      </c>
      <c r="B2152" s="12">
        <f t="shared" si="626"/>
        <v>2966.7391139060546</v>
      </c>
      <c r="C2152" s="57" t="str">
        <f t="shared" si="610"/>
        <v>-20.4402174189006-33.3046614214743i</v>
      </c>
      <c r="D2152" s="57" t="str">
        <f t="shared" si="611"/>
        <v>3.89966124528963-10.7656306690315i</v>
      </c>
      <c r="E2152" s="57" t="str">
        <f t="shared" si="612"/>
        <v>156.480256396445+2.67888481990532i</v>
      </c>
      <c r="F2152" s="57" t="str">
        <f t="shared" si="613"/>
        <v>3.839643109311-22.4025356208616i</v>
      </c>
      <c r="G2152" s="57" t="str">
        <f t="shared" si="614"/>
        <v>0.999948765954561-0.00715761276627325i</v>
      </c>
      <c r="H2152" s="57" t="str">
        <f t="shared" si="615"/>
        <v>184.610115182164+221.877778595086i</v>
      </c>
      <c r="I2152" s="57" t="str">
        <f t="shared" si="616"/>
        <v>16.0219983682817-9.26374564569807i</v>
      </c>
      <c r="K2152" s="57" t="str">
        <f t="shared" si="617"/>
        <v>0.0265910968328833-0.0345687819948887i</v>
      </c>
      <c r="L2152" s="57" t="str">
        <f t="shared" si="618"/>
        <v>0.000125-0.169124916640625i</v>
      </c>
      <c r="M2152" s="57" t="str">
        <f t="shared" si="619"/>
        <v>0.0015-0.081529519085724i</v>
      </c>
      <c r="N2152" s="57">
        <f t="shared" si="620"/>
        <v>58.461126450196119</v>
      </c>
      <c r="O2152" s="57">
        <f t="shared" si="621"/>
        <v>31.838398790610157</v>
      </c>
      <c r="P2152" s="371">
        <f t="shared" si="622"/>
        <v>31.838398790610157</v>
      </c>
      <c r="Q2152" s="371">
        <f t="shared" si="623"/>
        <v>-121.53887354980388</v>
      </c>
      <c r="R2152" s="12">
        <f t="shared" si="624"/>
        <v>58.461126450196119</v>
      </c>
      <c r="S2152" s="57">
        <f t="shared" si="625"/>
        <v>2.9667391139060548</v>
      </c>
      <c r="T2152" s="12">
        <f t="shared" si="608"/>
        <v>31.838398790610157</v>
      </c>
    </row>
    <row r="2153" spans="1:20" x14ac:dyDescent="0.25">
      <c r="A2153" s="57">
        <f t="shared" si="609"/>
        <v>18711.405782850281</v>
      </c>
      <c r="B2153" s="12">
        <f t="shared" si="626"/>
        <v>2978.0127225388978</v>
      </c>
      <c r="C2153" s="57" t="str">
        <f t="shared" si="610"/>
        <v>-20.3331852349935-33.1055712846846i</v>
      </c>
      <c r="D2153" s="57" t="str">
        <f t="shared" si="611"/>
        <v>3.89965866608797-10.7251518219974i</v>
      </c>
      <c r="E2153" s="57" t="str">
        <f t="shared" si="612"/>
        <v>156.474713232527+2.71486175530068i</v>
      </c>
      <c r="F2153" s="57" t="str">
        <f t="shared" si="613"/>
        <v>3.83964161139552-22.3179367264263i</v>
      </c>
      <c r="G2153" s="57" t="str">
        <f t="shared" si="614"/>
        <v>0.999948375856135-0.00718480889185776i</v>
      </c>
      <c r="H2153" s="57" t="str">
        <f t="shared" si="615"/>
        <v>184.770939219328+222.797890603357i</v>
      </c>
      <c r="I2153" s="57" t="str">
        <f t="shared" si="616"/>
        <v>16.0287170089254-9.21984708073079i</v>
      </c>
      <c r="K2153" s="57" t="str">
        <f t="shared" si="617"/>
        <v>0.0264654146810286-0.0345317502563976i</v>
      </c>
      <c r="L2153" s="57" t="str">
        <f t="shared" si="618"/>
        <v>0.000125-0.168484674876096i</v>
      </c>
      <c r="M2153" s="57" t="str">
        <f t="shared" si="619"/>
        <v>0.0015-0.0812208797427016i</v>
      </c>
      <c r="N2153" s="57">
        <f t="shared" si="620"/>
        <v>58.442076409338739</v>
      </c>
      <c r="O2153" s="57">
        <f t="shared" si="621"/>
        <v>31.788093152073987</v>
      </c>
      <c r="P2153" s="371">
        <f t="shared" si="622"/>
        <v>31.788093152073987</v>
      </c>
      <c r="Q2153" s="371">
        <f t="shared" si="623"/>
        <v>-121.55792359066126</v>
      </c>
      <c r="R2153" s="12">
        <f t="shared" si="624"/>
        <v>58.442076409338739</v>
      </c>
      <c r="S2153" s="57">
        <f t="shared" si="625"/>
        <v>2.9780127225388977</v>
      </c>
      <c r="T2153" s="12">
        <f t="shared" si="608"/>
        <v>31.788093152073987</v>
      </c>
    </row>
    <row r="2154" spans="1:20" x14ac:dyDescent="0.25">
      <c r="A2154" s="57">
        <f t="shared" si="609"/>
        <v>18782.509124825112</v>
      </c>
      <c r="B2154" s="12">
        <f t="shared" si="626"/>
        <v>2989.3291708845459</v>
      </c>
      <c r="C2154" s="57" t="str">
        <f t="shared" si="610"/>
        <v>-20.2264417654286-32.9077163602696i</v>
      </c>
      <c r="D2154" s="57" t="str">
        <f t="shared" si="611"/>
        <v>3.89965606725058-10.6848272595056i</v>
      </c>
      <c r="E2154" s="57" t="str">
        <f t="shared" si="612"/>
        <v>156.469321516252+2.75098313379733i</v>
      </c>
      <c r="F2154" s="57" t="str">
        <f t="shared" si="613"/>
        <v>3.83964010207546-22.2336588828396i</v>
      </c>
      <c r="G2154" s="57" t="str">
        <f t="shared" si="614"/>
        <v>0.999947982787637-0.00721210833064675i</v>
      </c>
      <c r="H2154" s="57" t="str">
        <f t="shared" si="615"/>
        <v>184.933175258588+223.722430093891i</v>
      </c>
      <c r="I2154" s="57" t="str">
        <f t="shared" si="616"/>
        <v>16.0354920762042-9.17607986563697i</v>
      </c>
      <c r="K2154" s="57" t="str">
        <f t="shared" si="617"/>
        <v>0.0263400034467215-0.0344943022695143i</v>
      </c>
      <c r="L2154" s="57" t="str">
        <f t="shared" si="618"/>
        <v>0.000125-0.167846856820179i</v>
      </c>
      <c r="M2154" s="57" t="str">
        <f t="shared" si="619"/>
        <v>0.0015-0.0809134087893025i</v>
      </c>
      <c r="N2154" s="57">
        <f t="shared" si="620"/>
        <v>58.423398361919226</v>
      </c>
      <c r="O2154" s="57">
        <f t="shared" si="621"/>
        <v>31.737766073408732</v>
      </c>
      <c r="P2154" s="371">
        <f t="shared" si="622"/>
        <v>31.737766073408732</v>
      </c>
      <c r="Q2154" s="371">
        <f t="shared" si="623"/>
        <v>-121.57660163808077</v>
      </c>
      <c r="R2154" s="12">
        <f t="shared" si="624"/>
        <v>58.423398361919226</v>
      </c>
      <c r="S2154" s="57">
        <f t="shared" si="625"/>
        <v>2.9893291708845457</v>
      </c>
      <c r="T2154" s="12">
        <f t="shared" si="608"/>
        <v>31.737766073408732</v>
      </c>
    </row>
    <row r="2155" spans="1:20" x14ac:dyDescent="0.25">
      <c r="A2155" s="57">
        <f t="shared" si="609"/>
        <v>18853.88265949945</v>
      </c>
      <c r="B2155" s="12">
        <f t="shared" si="626"/>
        <v>3000.6886217339074</v>
      </c>
      <c r="C2155" s="57" t="str">
        <f t="shared" si="610"/>
        <v>-20.1199889246975-32.7110907299057i</v>
      </c>
      <c r="D2155" s="57" t="str">
        <f t="shared" si="611"/>
        <v>3.89965344862801-10.6446564014694i</v>
      </c>
      <c r="E2155" s="57" t="str">
        <f t="shared" si="612"/>
        <v>156.464082282307+2.78724858454665i</v>
      </c>
      <c r="F2155" s="57" t="str">
        <f t="shared" si="613"/>
        <v>3.83963858126396-22.1497008777346i</v>
      </c>
      <c r="G2155" s="57" t="str">
        <f t="shared" si="614"/>
        <v>0.999947586726454-0.00723951147486344i</v>
      </c>
      <c r="H2155" s="57" t="str">
        <f t="shared" si="615"/>
        <v>185.096837198583+224.651425550999i</v>
      </c>
      <c r="I2155" s="57" t="str">
        <f t="shared" si="616"/>
        <v>16.0423240862373-9.13244336117915i</v>
      </c>
      <c r="K2155" s="57" t="str">
        <f t="shared" si="617"/>
        <v>0.0262148658513327-0.0344564404640461i</v>
      </c>
      <c r="L2155" s="57" t="str">
        <f t="shared" si="618"/>
        <v>0.000125-0.167211453297649i</v>
      </c>
      <c r="M2155" s="57" t="str">
        <f t="shared" si="619"/>
        <v>0.0015-0.0806071018024532i</v>
      </c>
      <c r="N2155" s="57">
        <f t="shared" si="620"/>
        <v>58.405093531713192</v>
      </c>
      <c r="O2155" s="57">
        <f t="shared" si="621"/>
        <v>31.687417897274596</v>
      </c>
      <c r="P2155" s="371">
        <f t="shared" si="622"/>
        <v>31.687417897274596</v>
      </c>
      <c r="Q2155" s="371">
        <f t="shared" si="623"/>
        <v>-121.59490646828681</v>
      </c>
      <c r="R2155" s="12">
        <f t="shared" si="624"/>
        <v>58.405093531713192</v>
      </c>
      <c r="S2155" s="57">
        <f t="shared" si="625"/>
        <v>3.0006886217339073</v>
      </c>
      <c r="T2155" s="12">
        <f t="shared" si="608"/>
        <v>31.687417897274596</v>
      </c>
    </row>
    <row r="2156" spans="1:20" x14ac:dyDescent="0.25">
      <c r="A2156" s="57">
        <f t="shared" si="609"/>
        <v>18925.527413605549</v>
      </c>
      <c r="B2156" s="12">
        <f t="shared" si="626"/>
        <v>3012.0912384964963</v>
      </c>
      <c r="C2156" s="57" t="str">
        <f t="shared" si="610"/>
        <v>-20.0138286004108-32.515688476967i</v>
      </c>
      <c r="D2156" s="57" t="str">
        <f t="shared" si="611"/>
        <v>3.89965081006965-10.6046386700133i</v>
      </c>
      <c r="E2156" s="57" t="str">
        <f t="shared" si="612"/>
        <v>156.458996564828+2.82365773230427i</v>
      </c>
      <c r="F2156" s="57" t="str">
        <f t="shared" si="613"/>
        <v>3.83963704887354-22.0660615033451i</v>
      </c>
      <c r="G2156" s="57" t="str">
        <f t="shared" si="614"/>
        <v>0.999947187649805-0.00726701871821727i</v>
      </c>
      <c r="H2156" s="57" t="str">
        <f t="shared" si="615"/>
        <v>185.261939098897+225.584905721155i</v>
      </c>
      <c r="I2156" s="57" t="str">
        <f t="shared" si="616"/>
        <v>16.0492135605401-9.08893693000341i</v>
      </c>
      <c r="K2156" s="57" t="str">
        <f t="shared" si="617"/>
        <v>0.0260900045886591-0.0344181672900944i</v>
      </c>
      <c r="L2156" s="57" t="str">
        <f t="shared" si="618"/>
        <v>0.000125-0.16657845516801i</v>
      </c>
      <c r="M2156" s="57" t="str">
        <f t="shared" si="619"/>
        <v>0.0015-0.0803019543758252i</v>
      </c>
      <c r="N2156" s="57">
        <f t="shared" si="620"/>
        <v>58.387163128148188</v>
      </c>
      <c r="O2156" s="57">
        <f t="shared" si="621"/>
        <v>31.637048968061592</v>
      </c>
      <c r="P2156" s="371">
        <f t="shared" si="622"/>
        <v>31.637048968061592</v>
      </c>
      <c r="Q2156" s="371">
        <f t="shared" si="623"/>
        <v>-121.61283687185181</v>
      </c>
      <c r="R2156" s="12">
        <f t="shared" si="624"/>
        <v>58.387163128148188</v>
      </c>
      <c r="S2156" s="57">
        <f t="shared" si="625"/>
        <v>3.0120912384964962</v>
      </c>
      <c r="T2156" s="12">
        <f t="shared" ref="T2156:T2219" si="627">P2156</f>
        <v>31.637048968061592</v>
      </c>
    </row>
    <row r="2157" spans="1:20" x14ac:dyDescent="0.25">
      <c r="A2157" s="57">
        <f t="shared" ref="A2157:A2220" si="628">2*PI()*B2157</f>
        <v>18997.444417777249</v>
      </c>
      <c r="B2157" s="12">
        <f t="shared" si="626"/>
        <v>3023.5371852027829</v>
      </c>
      <c r="C2157" s="57" t="str">
        <f t="shared" ref="C2157:C2220" si="629">IMPRODUCT(D2157,E2157,$C$40,,K2157,$C$41)</f>
        <v>-19.9079626532417-32.3215036868148i</v>
      </c>
      <c r="D2157" s="57" t="str">
        <f t="shared" ref="D2157:D2220" si="630">IMDIV(IMPRODUCT($C$37,$C$38,COMPLEX(1,A2157/$C$38)),IMSUM(-1*A2157*A2157/$C$39,COMPLEX(0,1*A2157)))</f>
        <v>3.89964815142376-10.5647734894645i</v>
      </c>
      <c r="E2157" s="57" t="str">
        <f t="shared" ref="E2157:E2220" si="631">IMDIV(IMPRODUCT(IMSUM(F2157,G2157),$C$29,H2157),IMSUM(1,I2157))</f>
        <v>156.454065397412+2.86021019745455i</v>
      </c>
      <c r="F2157" s="57" t="str">
        <f t="shared" ref="F2157:F2220" si="632">IMDIV(IMPRODUCT($C$14,$C$15,COMPLEX(1,A2157/$C$15)),IMSUM(-1*A2157*A2157/$C$16,COMPLEX(0,A2157)))</f>
        <v>3.83963550481606-21.982739556489i</v>
      </c>
      <c r="G2157" s="57" t="str">
        <f t="shared" ref="G2157:G2220" si="633">IMDIV(1,COMPLEX(1,A2157*$C$9*$C$10))</f>
        <v>0.999946785534732-0.00729463045590954i</v>
      </c>
      <c r="H2157" s="57" t="str">
        <f t="shared" ref="H2157:H2220" si="634">IMDIV($C$3,IMSUM(K2157,COMPLEX(0,$C$28*A2157)))</f>
        <v>185.428495182316+226.522899616174i</v>
      </c>
      <c r="I2157" s="57" t="str">
        <f t="shared" ref="I2157:I2220" si="635">IMPRODUCT(F2157,$C$29,H2157,$C$31)</f>
        <v>16.0561610260922-9.04555993663418i</v>
      </c>
      <c r="K2157" s="57" t="str">
        <f t="shared" ref="K2157:K2220" si="636">IF($C$26&lt;=0,IMDIV(1,IMSUM(IMDIV(1,L2157),1/$C$18)),IMDIV(1,IMSUM(IMDIV(1,L2157),1/$C$18,IMDIV(1,M2157))))</f>
        <v>0.0259654223247495-0.0343794852176879i</v>
      </c>
      <c r="L2157" s="57" t="str">
        <f t="shared" ref="L2157:L2220" si="637">IMSUM($C$21/$C$22,IMDIV(1,COMPLEX(0,$C$20*$C$22*A2157)))</f>
        <v>0.000125-0.165947853325374i</v>
      </c>
      <c r="M2157" s="57" t="str">
        <f t="shared" ref="M2157:M2220" si="638">IMSUM($C$25/$C$26,IMDIV(1,COMPLEX(0,$C$24*$C$26*A2157)))</f>
        <v>0.0015-0.0799979621197699i</v>
      </c>
      <c r="N2157" s="57">
        <f t="shared" ref="N2157:N2220" si="639">ABS(R2157)</f>
        <v>58.369608346206547</v>
      </c>
      <c r="O2157" s="57">
        <f t="shared" ref="O2157:O2220" si="640">ABS(P2157)</f>
        <v>31.586659631873598</v>
      </c>
      <c r="P2157" s="371">
        <f t="shared" ref="P2157:P2220" si="641">20*LOG10(IMABS(C2157))</f>
        <v>31.586659631873598</v>
      </c>
      <c r="Q2157" s="371">
        <f t="shared" ref="Q2157:Q2220" si="642">IMARGUMENT(C2157)*180/PI()</f>
        <v>-121.63039165379345</v>
      </c>
      <c r="R2157" s="12">
        <f t="shared" ref="R2157:R2220" si="643">IF(Q2157&lt;0,Q2157+180,Q2157-180)</f>
        <v>58.369608346206547</v>
      </c>
      <c r="S2157" s="57">
        <f t="shared" ref="S2157:S2220" si="644">B2157/1000</f>
        <v>3.023537185202783</v>
      </c>
      <c r="T2157" s="12">
        <f t="shared" si="627"/>
        <v>31.586659631873598</v>
      </c>
    </row>
    <row r="2158" spans="1:20" x14ac:dyDescent="0.25">
      <c r="A2158" s="57">
        <f t="shared" si="628"/>
        <v>19069.634706564801</v>
      </c>
      <c r="B2158" s="12">
        <f t="shared" ref="B2158:B2221" si="645">B2157*(1+B$42)</f>
        <v>3035.0266265065534</v>
      </c>
      <c r="C2158" s="57" t="str">
        <f t="shared" si="629"/>
        <v>-19.8023929168763-32.128530447083i</v>
      </c>
      <c r="D2158" s="57" t="str">
        <f t="shared" si="630"/>
        <v>3.89964547253742-10.5250602863446i</v>
      </c>
      <c r="E2158" s="57" t="str">
        <f t="shared" si="631"/>
        <v>156.449289813124+2.89690559603828i</v>
      </c>
      <c r="F2158" s="57" t="str">
        <f t="shared" si="632"/>
        <v>3.8396339490027-21.8997338385499i</v>
      </c>
      <c r="G2158" s="57" t="str">
        <f t="shared" si="633"/>
        <v>0.999946380358106-0.00732234708463902i</v>
      </c>
      <c r="H2158" s="57" t="str">
        <f t="shared" si="634"/>
        <v>185.596519837102+227.465436516461i</v>
      </c>
      <c r="I2158" s="57" t="str">
        <f t="shared" si="635"/>
        <v>16.0631670154049-9.00231174746649i</v>
      </c>
      <c r="K2158" s="57" t="str">
        <f t="shared" si="636"/>
        <v>0.0258411216977323-0.0343403967364156i</v>
      </c>
      <c r="L2158" s="57" t="str">
        <f t="shared" si="637"/>
        <v>0.000125-0.16531963869832i</v>
      </c>
      <c r="M2158" s="57" t="str">
        <f t="shared" si="638"/>
        <v>0.0015-0.0796951206612572i</v>
      </c>
      <c r="N2158" s="57">
        <f t="shared" si="639"/>
        <v>58.352430366323063</v>
      </c>
      <c r="O2158" s="57">
        <f t="shared" si="640"/>
        <v>31.536250236511801</v>
      </c>
      <c r="P2158" s="371">
        <f t="shared" si="641"/>
        <v>31.536250236511801</v>
      </c>
      <c r="Q2158" s="371">
        <f t="shared" si="642"/>
        <v>-121.64756963367694</v>
      </c>
      <c r="R2158" s="12">
        <f t="shared" si="643"/>
        <v>58.352430366323063</v>
      </c>
      <c r="S2158" s="57">
        <f t="shared" si="644"/>
        <v>3.0350266265065535</v>
      </c>
      <c r="T2158" s="12">
        <f t="shared" si="627"/>
        <v>31.536250236511801</v>
      </c>
    </row>
    <row r="2159" spans="1:20" x14ac:dyDescent="0.25">
      <c r="A2159" s="57">
        <f t="shared" si="628"/>
        <v>19142.099318449746</v>
      </c>
      <c r="B2159" s="12">
        <f t="shared" si="645"/>
        <v>3046.5597276872782</v>
      </c>
      <c r="C2159" s="57" t="str">
        <f t="shared" si="629"/>
        <v>-19.697121197968-31.9367628479681i</v>
      </c>
      <c r="D2159" s="57" t="str">
        <f t="shared" si="630"/>
        <v>3.8996427732566-10.4854984893616i</v>
      </c>
      <c r="E2159" s="57" t="str">
        <f t="shared" si="631"/>
        <v>156.444670844508+2.9337435397734i</v>
      </c>
      <c r="F2159" s="57" t="str">
        <f t="shared" si="632"/>
        <v>3.83963238134397-21.8170431554609i</v>
      </c>
      <c r="G2159" s="57" t="str">
        <f t="shared" si="633"/>
        <v>0.999945972096619-0.00735016900260758i</v>
      </c>
      <c r="H2159" s="57" t="str">
        <f t="shared" si="634"/>
        <v>185.766027619324+228.412545974266i</v>
      </c>
      <c r="I2159" s="57" t="str">
        <f t="shared" si="635"/>
        <v>16.0702320665905-8.95919173076122i</v>
      </c>
      <c r="K2159" s="57" t="str">
        <f t="shared" si="636"/>
        <v>0.0257171053176539-0.034300904355057i</v>
      </c>
      <c r="L2159" s="57" t="str">
        <f t="shared" si="637"/>
        <v>0.000125-0.164693802249771i</v>
      </c>
      <c r="M2159" s="57" t="str">
        <f t="shared" si="638"/>
        <v>0.0015-0.0793934256438107i</v>
      </c>
      <c r="N2159" s="57">
        <f t="shared" si="639"/>
        <v>58.33563035428908</v>
      </c>
      <c r="O2159" s="57">
        <f t="shared" si="640"/>
        <v>31.485821131458906</v>
      </c>
      <c r="P2159" s="371">
        <f t="shared" si="641"/>
        <v>31.485821131458906</v>
      </c>
      <c r="Q2159" s="371">
        <f t="shared" si="642"/>
        <v>-121.66436964571092</v>
      </c>
      <c r="R2159" s="12">
        <f t="shared" si="643"/>
        <v>58.33563035428908</v>
      </c>
      <c r="S2159" s="57">
        <f t="shared" si="644"/>
        <v>3.0465597276872782</v>
      </c>
      <c r="T2159" s="12">
        <f t="shared" si="627"/>
        <v>31.485821131458906</v>
      </c>
    </row>
    <row r="2160" spans="1:20" x14ac:dyDescent="0.25">
      <c r="A2160" s="57">
        <f t="shared" si="628"/>
        <v>19214.83929585986</v>
      </c>
      <c r="B2160" s="12">
        <f t="shared" si="645"/>
        <v>3058.1366546524901</v>
      </c>
      <c r="C2160" s="57" t="str">
        <f t="shared" si="629"/>
        <v>-19.5921492760944-31.7461949825129i</v>
      </c>
      <c r="D2160" s="57" t="str">
        <f t="shared" si="630"/>
        <v>3.89964005342603-10.446087529401i</v>
      </c>
      <c r="E2160" s="57" t="str">
        <f t="shared" si="631"/>
        <v>156.440209523597+2.97072363608296i</v>
      </c>
      <c r="F2160" s="57" t="str">
        <f t="shared" si="632"/>
        <v>3.83963080174968-21.7346663176866i</v>
      </c>
      <c r="G2160" s="57" t="str">
        <f t="shared" si="633"/>
        <v>0.999945560726786-0.00737809660952589i</v>
      </c>
      <c r="H2160" s="57" t="str">
        <f t="shared" si="634"/>
        <v>185.937033255214+229.364257817038i</v>
      </c>
      <c r="I2160" s="57" t="str">
        <f t="shared" si="635"/>
        <v>16.0773567234331-8.916199256638i</v>
      </c>
      <c r="K2160" s="57" t="str">
        <f t="shared" si="636"/>
        <v>0.0255933757663177-0.0342610106012117i</v>
      </c>
      <c r="L2160" s="57" t="str">
        <f t="shared" si="637"/>
        <v>0.000125-0.164070334976859i</v>
      </c>
      <c r="M2160" s="57" t="str">
        <f t="shared" si="638"/>
        <v>0.0015-0.0790928727274461i</v>
      </c>
      <c r="N2160" s="57">
        <f t="shared" si="639"/>
        <v>58.319209461154969</v>
      </c>
      <c r="O2160" s="57">
        <f t="shared" si="640"/>
        <v>31.435372667861763</v>
      </c>
      <c r="P2160" s="371">
        <f t="shared" si="641"/>
        <v>31.435372667861763</v>
      </c>
      <c r="Q2160" s="371">
        <f t="shared" si="642"/>
        <v>-121.68079053884503</v>
      </c>
      <c r="R2160" s="12">
        <f t="shared" si="643"/>
        <v>58.319209461154969</v>
      </c>
      <c r="S2160" s="57">
        <f t="shared" si="644"/>
        <v>3.0581366546524902</v>
      </c>
      <c r="T2160" s="12">
        <f t="shared" si="627"/>
        <v>31.435372667861763</v>
      </c>
    </row>
    <row r="2161" spans="1:20" x14ac:dyDescent="0.25">
      <c r="A2161" s="57">
        <f t="shared" si="628"/>
        <v>19287.855685184124</v>
      </c>
      <c r="B2161" s="12">
        <f t="shared" si="645"/>
        <v>3069.7575739401696</v>
      </c>
      <c r="C2161" s="57" t="str">
        <f t="shared" si="629"/>
        <v>-19.4874789037252-31.5568209468992i</v>
      </c>
      <c r="D2161" s="57" t="str">
        <f t="shared" si="630"/>
        <v>3.89963731288934-10.4068268395188i</v>
      </c>
      <c r="E2161" s="57" t="str">
        <f t="shared" si="631"/>
        <v>156.435906881929+3.00784548811663i</v>
      </c>
      <c r="F2161" s="57" t="str">
        <f t="shared" si="632"/>
        <v>3.83962921012903-21.6526021402069i</v>
      </c>
      <c r="G2161" s="57" t="str">
        <f t="shared" si="633"/>
        <v>0.999945146224945-0.00740613030661903i</v>
      </c>
      <c r="H2161" s="57" t="str">
        <f t="shared" si="634"/>
        <v>186.109551643569+230.32060215077i</v>
      </c>
      <c r="I2161" s="57" t="str">
        <f t="shared" si="635"/>
        <v>16.0845415354589-8.87333369707014i</v>
      </c>
      <c r="K2161" s="57" t="str">
        <f t="shared" si="636"/>
        <v>0.0254699355971336-0.0342207180209292i</v>
      </c>
      <c r="L2161" s="57" t="str">
        <f t="shared" si="637"/>
        <v>0.000125-0.163449227910798i</v>
      </c>
      <c r="M2161" s="57" t="str">
        <f t="shared" si="638"/>
        <v>0.0015-0.0787934575886092i</v>
      </c>
      <c r="N2161" s="57">
        <f t="shared" si="639"/>
        <v>58.303168823133348</v>
      </c>
      <c r="O2161" s="57">
        <f t="shared" si="640"/>
        <v>31.384905198516513</v>
      </c>
      <c r="P2161" s="371">
        <f t="shared" si="641"/>
        <v>31.384905198516513</v>
      </c>
      <c r="Q2161" s="371">
        <f t="shared" si="642"/>
        <v>-121.69683117686665</v>
      </c>
      <c r="R2161" s="12">
        <f t="shared" si="643"/>
        <v>58.303168823133348</v>
      </c>
      <c r="S2161" s="57">
        <f t="shared" si="644"/>
        <v>3.0697575739401697</v>
      </c>
      <c r="T2161" s="12">
        <f t="shared" si="627"/>
        <v>31.384905198516513</v>
      </c>
    </row>
    <row r="2162" spans="1:20" x14ac:dyDescent="0.25">
      <c r="A2162" s="57">
        <f t="shared" si="628"/>
        <v>19361.149536787827</v>
      </c>
      <c r="B2162" s="12">
        <f t="shared" si="645"/>
        <v>3081.4226527211422</v>
      </c>
      <c r="C2162" s="57" t="str">
        <f t="shared" si="629"/>
        <v>-19.3831118061861-31.3686348407274i</v>
      </c>
      <c r="D2162" s="57" t="str">
        <f t="shared" si="630"/>
        <v>3.89963455148888-10.367715854932i</v>
      </c>
      <c r="E2162" s="57" t="str">
        <f t="shared" si="631"/>
        <v>156.431763950555+3.04510869477465i</v>
      </c>
      <c r="F2162" s="57" t="str">
        <f t="shared" si="632"/>
        <v>3.83962760639037-21.5708494424986i</v>
      </c>
      <c r="G2162" s="57" t="str">
        <f t="shared" si="633"/>
        <v>0.999944728567252-0.0074342704966323i</v>
      </c>
      <c r="H2162" s="57" t="str">
        <f t="shared" si="634"/>
        <v>186.283597858195+231.281609363449i</v>
      </c>
      <c r="I2162" s="57" t="str">
        <f t="shared" si="635"/>
        <v>16.0917870580088-8.83059442587827i</v>
      </c>
      <c r="K2162" s="57" t="str">
        <f t="shared" si="636"/>
        <v>0.0253467873349683-0.0341800291783345i</v>
      </c>
      <c r="L2162" s="57" t="str">
        <f t="shared" si="637"/>
        <v>0.000125-0.162830472116754i</v>
      </c>
      <c r="M2162" s="57" t="str">
        <f t="shared" si="638"/>
        <v>0.0015-0.078495175920113i</v>
      </c>
      <c r="N2162" s="57">
        <f t="shared" si="639"/>
        <v>58.287509561504237</v>
      </c>
      <c r="O2162" s="57">
        <f t="shared" si="640"/>
        <v>31.334419077850093</v>
      </c>
      <c r="P2162" s="371">
        <f t="shared" si="641"/>
        <v>31.334419077850093</v>
      </c>
      <c r="Q2162" s="371">
        <f t="shared" si="642"/>
        <v>-121.71249043849576</v>
      </c>
      <c r="R2162" s="12">
        <f t="shared" si="643"/>
        <v>58.287509561504237</v>
      </c>
      <c r="S2162" s="57">
        <f t="shared" si="644"/>
        <v>3.0814226527211424</v>
      </c>
      <c r="T2162" s="12">
        <f t="shared" si="627"/>
        <v>31.334419077850093</v>
      </c>
    </row>
    <row r="2163" spans="1:20" x14ac:dyDescent="0.25">
      <c r="A2163" s="57">
        <f t="shared" si="628"/>
        <v>19434.721905027622</v>
      </c>
      <c r="B2163" s="12">
        <f t="shared" si="645"/>
        <v>3093.1320588014828</v>
      </c>
      <c r="C2163" s="57" t="str">
        <f t="shared" si="629"/>
        <v>-19.2790496816351-31.1816307673064i</v>
      </c>
      <c r="D2163" s="57" t="str">
        <f t="shared" si="630"/>
        <v>3.89963176906584-10.3287540130114i</v>
      </c>
      <c r="E2163" s="57" t="str">
        <f t="shared" si="631"/>
        <v>156.427781760054+3.08251285073031i</v>
      </c>
      <c r="F2163" s="57" t="str">
        <f t="shared" si="632"/>
        <v>3.83962599044151-21.4894070485199i</v>
      </c>
      <c r="G2163" s="57" t="str">
        <f t="shared" si="633"/>
        <v>0.999944307729682-0.00746251758383683i</v>
      </c>
      <c r="H2163" s="57" t="str">
        <f t="shared" si="634"/>
        <v>186.459187150383+232.247310128516i</v>
      </c>
      <c r="I2163" s="57" t="str">
        <f t="shared" si="635"/>
        <v>16.0990938523125-8.78798081872505i</v>
      </c>
      <c r="K2163" s="57" t="str">
        <f t="shared" si="636"/>
        <v>0.0252239334760046-0.0341389466552566i</v>
      </c>
      <c r="L2163" s="57" t="str">
        <f t="shared" si="637"/>
        <v>0.000125-0.162214058693718i</v>
      </c>
      <c r="M2163" s="57" t="str">
        <f t="shared" si="638"/>
        <v>0.0015-0.0781980234310748i</v>
      </c>
      <c r="N2163" s="57">
        <f t="shared" si="639"/>
        <v>58.272232782519865</v>
      </c>
      <c r="O2163" s="57">
        <f t="shared" si="640"/>
        <v>31.283914661904731</v>
      </c>
      <c r="P2163" s="371">
        <f t="shared" si="641"/>
        <v>31.283914661904731</v>
      </c>
      <c r="Q2163" s="371">
        <f t="shared" si="642"/>
        <v>-121.72776721748014</v>
      </c>
      <c r="R2163" s="12">
        <f t="shared" si="643"/>
        <v>58.272232782519865</v>
      </c>
      <c r="S2163" s="57">
        <f t="shared" si="644"/>
        <v>3.093132058801483</v>
      </c>
      <c r="T2163" s="12">
        <f t="shared" si="627"/>
        <v>31.283914661904731</v>
      </c>
    </row>
    <row r="2164" spans="1:20" x14ac:dyDescent="0.25">
      <c r="A2164" s="57">
        <f t="shared" si="628"/>
        <v>19508.573848266726</v>
      </c>
      <c r="B2164" s="12">
        <f t="shared" si="645"/>
        <v>3104.8859606249284</v>
      </c>
      <c r="C2164" s="57" t="str">
        <f t="shared" si="629"/>
        <v>-19.1752942010391-30.9958028339382i</v>
      </c>
      <c r="D2164" s="57" t="str">
        <f t="shared" si="630"/>
        <v>3.89962896546025-10.2899407532731i</v>
      </c>
      <c r="E2164" s="57" t="str">
        <f t="shared" si="631"/>
        <v>156.423961340551+3.12005754645337i</v>
      </c>
      <c r="F2164" s="57" t="str">
        <f t="shared" si="632"/>
        <v>3.83962436218947-21.4082737866924i</v>
      </c>
      <c r="G2164" s="57" t="str">
        <f t="shared" si="633"/>
        <v>0.999943883688028-0.0074908719740354i</v>
      </c>
      <c r="H2164" s="57" t="str">
        <f t="shared" si="634"/>
        <v>186.636334951438+233.217735408396i</v>
      </c>
      <c r="I2164" s="57" t="str">
        <f t="shared" si="635"/>
        <v>16.1064624855616-8.74549225310952i</v>
      </c>
      <c r="K2164" s="57" t="str">
        <f t="shared" si="636"/>
        <v>0.0251013764876053-0.0340974730508531i</v>
      </c>
      <c r="L2164" s="57" t="str">
        <f t="shared" si="637"/>
        <v>0.000125-0.161599978774375i</v>
      </c>
      <c r="M2164" s="57" t="str">
        <f t="shared" si="638"/>
        <v>0.0015-0.0779019958468569i</v>
      </c>
      <c r="N2164" s="57">
        <f t="shared" si="639"/>
        <v>58.257339577312379</v>
      </c>
      <c r="O2164" s="57">
        <f t="shared" si="640"/>
        <v>31.233392308320866</v>
      </c>
      <c r="P2164" s="371">
        <f t="shared" si="641"/>
        <v>31.233392308320866</v>
      </c>
      <c r="Q2164" s="371">
        <f t="shared" si="642"/>
        <v>-121.74266042268762</v>
      </c>
      <c r="R2164" s="12">
        <f t="shared" si="643"/>
        <v>58.257339577312379</v>
      </c>
      <c r="S2164" s="57">
        <f t="shared" si="644"/>
        <v>3.1048859606249284</v>
      </c>
      <c r="T2164" s="12">
        <f t="shared" si="627"/>
        <v>31.233392308320866</v>
      </c>
    </row>
    <row r="2165" spans="1:20" x14ac:dyDescent="0.25">
      <c r="A2165" s="57">
        <f t="shared" si="628"/>
        <v>19582.706428890138</v>
      </c>
      <c r="B2165" s="12">
        <f t="shared" si="645"/>
        <v>3116.684527275303</v>
      </c>
      <c r="C2165" s="57" t="str">
        <f t="shared" si="629"/>
        <v>-19.0718470081566-30.8111451522002i</v>
      </c>
      <c r="D2165" s="57" t="str">
        <f t="shared" si="630"/>
        <v>3.89962614051084-10.2512755173708i</v>
      </c>
      <c r="E2165" s="57" t="str">
        <f t="shared" si="631"/>
        <v>156.420303721724+3.15774236822813i</v>
      </c>
      <c r="F2165" s="57" t="str">
        <f t="shared" si="632"/>
        <v>3.83962272154061-21.3274484898849i</v>
      </c>
      <c r="G2165" s="57" t="str">
        <f t="shared" si="633"/>
        <v>0.999943456417898-0.00751933407456822i</v>
      </c>
      <c r="H2165" s="57" t="str">
        <f t="shared" si="634"/>
        <v>186.815056875247+234.192916458081i</v>
      </c>
      <c r="I2165" s="57" t="str">
        <f t="shared" si="635"/>
        <v>16.1138935309872-8.70312810836213i</v>
      </c>
      <c r="K2165" s="57" t="str">
        <f t="shared" si="636"/>
        <v>0.0249791188081817-0.0340556109812354i</v>
      </c>
      <c r="L2165" s="57" t="str">
        <f t="shared" si="637"/>
        <v>0.000125-0.16098822352498i</v>
      </c>
      <c r="M2165" s="57" t="str">
        <f t="shared" si="638"/>
        <v>0.0015-0.0776070889090027i</v>
      </c>
      <c r="N2165" s="57">
        <f t="shared" si="639"/>
        <v>58.242831021799034</v>
      </c>
      <c r="O2165" s="57">
        <f t="shared" si="640"/>
        <v>31.182852376319858</v>
      </c>
      <c r="P2165" s="371">
        <f t="shared" si="641"/>
        <v>31.182852376319858</v>
      </c>
      <c r="Q2165" s="371">
        <f t="shared" si="642"/>
        <v>-121.75716897820097</v>
      </c>
      <c r="R2165" s="12">
        <f t="shared" si="643"/>
        <v>58.242831021799034</v>
      </c>
      <c r="S2165" s="57">
        <f t="shared" si="644"/>
        <v>3.1166845272753032</v>
      </c>
      <c r="T2165" s="12">
        <f t="shared" si="627"/>
        <v>31.182852376319858</v>
      </c>
    </row>
    <row r="2166" spans="1:20" x14ac:dyDescent="0.25">
      <c r="A2166" s="57">
        <f t="shared" si="628"/>
        <v>19657.120713319924</v>
      </c>
      <c r="B2166" s="12">
        <f t="shared" si="645"/>
        <v>3128.5279284789494</v>
      </c>
      <c r="C2166" s="57" t="str">
        <f t="shared" si="629"/>
        <v>-18.9687097195234-30.6276518382307i</v>
      </c>
      <c r="D2166" s="57" t="str">
        <f t="shared" si="630"/>
        <v>3.89962329405516-10.2127577490872i</v>
      </c>
      <c r="E2166" s="57" t="str">
        <f t="shared" si="631"/>
        <v>156.416809932826+3.19556689818055i</v>
      </c>
      <c r="F2166" s="57" t="str">
        <f t="shared" si="632"/>
        <v>3.83962106840052-21.2469299953961i</v>
      </c>
      <c r="G2166" s="57" t="str">
        <f t="shared" si="633"/>
        <v>0.999943025894715-0.00754790429431865i</v>
      </c>
      <c r="H2166" s="57" t="str">
        <f t="shared" si="634"/>
        <v>186.995368720886+235.172884828751i</v>
      </c>
      <c r="I2166" s="57" t="str">
        <f t="shared" si="635"/>
        <v>16.1213875679345-8.66088776563916i</v>
      </c>
      <c r="K2166" s="57" t="str">
        <f t="shared" si="636"/>
        <v>0.0248571628470697-0.0340133630790931i</v>
      </c>
      <c r="L2166" s="57" t="str">
        <f t="shared" si="637"/>
        <v>0.000125-0.160378784145228i</v>
      </c>
      <c r="M2166" s="57" t="str">
        <f t="shared" si="638"/>
        <v>0.0015-0.077313298375177i</v>
      </c>
      <c r="N2166" s="57">
        <f t="shared" si="639"/>
        <v>58.228708176593742</v>
      </c>
      <c r="O2166" s="57">
        <f t="shared" si="640"/>
        <v>31.13229522668717</v>
      </c>
      <c r="P2166" s="371">
        <f t="shared" si="641"/>
        <v>31.13229522668717</v>
      </c>
      <c r="Q2166" s="371">
        <f t="shared" si="642"/>
        <v>-121.77129182340626</v>
      </c>
      <c r="R2166" s="12">
        <f t="shared" si="643"/>
        <v>58.228708176593742</v>
      </c>
      <c r="S2166" s="57">
        <f t="shared" si="644"/>
        <v>3.1285279284789493</v>
      </c>
      <c r="T2166" s="12">
        <f t="shared" si="627"/>
        <v>31.13229522668717</v>
      </c>
    </row>
    <row r="2167" spans="1:20" x14ac:dyDescent="0.25">
      <c r="A2167" s="57">
        <f t="shared" si="628"/>
        <v>19731.817772030539</v>
      </c>
      <c r="B2167" s="12">
        <f t="shared" si="645"/>
        <v>3140.4163346071696</v>
      </c>
      <c r="C2167" s="57" t="str">
        <f t="shared" si="629"/>
        <v>-18.865883924446-30.4453170130112i</v>
      </c>
      <c r="D2167" s="57" t="str">
        <f t="shared" si="630"/>
        <v>3.89962042592952-10.1743868943264i</v>
      </c>
      <c r="E2167" s="57" t="str">
        <f t="shared" si="631"/>
        <v>156.413481002705+3.23353071429293i</v>
      </c>
      <c r="F2167" s="57" t="str">
        <f t="shared" si="632"/>
        <v>3.83961940267418-21.1667171449385i</v>
      </c>
      <c r="G2167" s="57" t="str">
        <f t="shared" si="633"/>
        <v>0.999942592093714-0.00757658304371905i</v>
      </c>
      <c r="H2167" s="57" t="str">
        <f t="shared" si="634"/>
        <v>187.177286475278+236.15767237147i</v>
      </c>
      <c r="I2167" s="57" t="str">
        <f t="shared" si="635"/>
        <v>16.1289451819428-8.61877060791806i</v>
      </c>
      <c r="K2167" s="57" t="str">
        <f t="shared" si="636"/>
        <v>0.0247355109844093-0.0339707319933177i</v>
      </c>
      <c r="L2167" s="57" t="str">
        <f t="shared" si="637"/>
        <v>0.000125-0.159771651868129i</v>
      </c>
      <c r="M2167" s="57" t="str">
        <f t="shared" si="638"/>
        <v>0.0015-0.0770206200191044i</v>
      </c>
      <c r="N2167" s="57">
        <f t="shared" si="639"/>
        <v>58.214972086913619</v>
      </c>
      <c r="O2167" s="57">
        <f t="shared" si="640"/>
        <v>31.081721221755384</v>
      </c>
      <c r="P2167" s="371">
        <f t="shared" si="641"/>
        <v>31.081721221755384</v>
      </c>
      <c r="Q2167" s="371">
        <f t="shared" si="642"/>
        <v>-121.78502791308638</v>
      </c>
      <c r="R2167" s="12">
        <f t="shared" si="643"/>
        <v>58.214972086913619</v>
      </c>
      <c r="S2167" s="57">
        <f t="shared" si="644"/>
        <v>3.1404163346071696</v>
      </c>
      <c r="T2167" s="12">
        <f t="shared" si="627"/>
        <v>31.081721221755384</v>
      </c>
    </row>
    <row r="2168" spans="1:20" x14ac:dyDescent="0.25">
      <c r="A2168" s="57">
        <f t="shared" si="628"/>
        <v>19806.798679564257</v>
      </c>
      <c r="B2168" s="12">
        <f t="shared" si="645"/>
        <v>3152.3499166786769</v>
      </c>
      <c r="C2168" s="57" t="str">
        <f t="shared" si="629"/>
        <v>-18.7633711849964-30.2641348026472i</v>
      </c>
      <c r="D2168" s="57" t="str">
        <f t="shared" si="630"/>
        <v>3.89961753596895-10.136162401106i</v>
      </c>
      <c r="E2168" s="57" t="str">
        <f t="shared" si="631"/>
        <v>156.41031795981+3.27163339042605i</v>
      </c>
      <c r="F2168" s="57" t="str">
        <f t="shared" si="632"/>
        <v>3.83961772426567-21.0868087846208i</v>
      </c>
      <c r="G2168" s="57" t="str">
        <f t="shared" si="633"/>
        <v>0.999942154989942-0.00760537073475665i</v>
      </c>
      <c r="H2168" s="57" t="str">
        <f t="shared" si="634"/>
        <v>187.360826315892+237.147311240918i</v>
      </c>
      <c r="I2168" s="57" t="str">
        <f t="shared" si="635"/>
        <v>16.1365669648232-8.57677601999224i</v>
      </c>
      <c r="K2168" s="57" t="str">
        <f t="shared" si="636"/>
        <v>0.0246141655710312-0.0339277203886256i</v>
      </c>
      <c r="L2168" s="57" t="str">
        <f t="shared" si="637"/>
        <v>0.000125-0.159166817959882i</v>
      </c>
      <c r="M2168" s="57" t="str">
        <f t="shared" si="638"/>
        <v>0.0015-0.0767290496305083i</v>
      </c>
      <c r="N2168" s="57">
        <f t="shared" si="639"/>
        <v>58.201623782489776</v>
      </c>
      <c r="O2168" s="57">
        <f t="shared" si="640"/>
        <v>31.031130725386653</v>
      </c>
      <c r="P2168" s="371">
        <f t="shared" si="641"/>
        <v>31.031130725386653</v>
      </c>
      <c r="Q2168" s="371">
        <f t="shared" si="642"/>
        <v>-121.79837621751022</v>
      </c>
      <c r="R2168" s="12">
        <f t="shared" si="643"/>
        <v>58.201623782489776</v>
      </c>
      <c r="S2168" s="57">
        <f t="shared" si="644"/>
        <v>3.152349916678677</v>
      </c>
      <c r="T2168" s="12">
        <f t="shared" si="627"/>
        <v>31.031130725386653</v>
      </c>
    </row>
    <row r="2169" spans="1:20" x14ac:dyDescent="0.25">
      <c r="A2169" s="57">
        <f t="shared" si="628"/>
        <v>19882.064514546601</v>
      </c>
      <c r="B2169" s="12">
        <f t="shared" si="645"/>
        <v>3164.3288463620561</v>
      </c>
      <c r="C2169" s="57" t="str">
        <f t="shared" si="629"/>
        <v>-18.6611730360122-30.0840993386501i</v>
      </c>
      <c r="D2169" s="57" t="str">
        <f t="shared" si="630"/>
        <v>3.89961462400732-10.0980837195489i</v>
      </c>
      <c r="E2169" s="57" t="str">
        <f t="shared" si="631"/>
        <v>156.407321832217+3.30987449634068i</v>
      </c>
      <c r="F2169" s="57" t="str">
        <f t="shared" si="632"/>
        <v>3.83961603307855-21.0072037649327i</v>
      </c>
      <c r="G2169" s="57" t="str">
        <f t="shared" si="633"/>
        <v>0.999941714558256-0.0076342677809793i</v>
      </c>
      <c r="H2169" s="57" t="str">
        <f t="shared" si="634"/>
        <v>187.546004613489+238.141833899189i</v>
      </c>
      <c r="I2169" s="57" t="str">
        <f t="shared" si="635"/>
        <v>16.14425351474-8.53490338846682i</v>
      </c>
      <c r="K2169" s="57" t="str">
        <f t="shared" si="636"/>
        <v>0.0244931289283483-0.0338843309451819i</v>
      </c>
      <c r="L2169" s="57" t="str">
        <f t="shared" si="637"/>
        <v>0.000125-0.158564273719747i</v>
      </c>
      <c r="M2169" s="57" t="str">
        <f t="shared" si="638"/>
        <v>0.0015-0.076438583015051i</v>
      </c>
      <c r="N2169" s="57">
        <f t="shared" si="639"/>
        <v>58.188664277479788</v>
      </c>
      <c r="O2169" s="57">
        <f t="shared" si="640"/>
        <v>30.980524102955506</v>
      </c>
      <c r="P2169" s="371">
        <f t="shared" si="641"/>
        <v>30.980524102955506</v>
      </c>
      <c r="Q2169" s="371">
        <f t="shared" si="642"/>
        <v>-121.81133572252021</v>
      </c>
      <c r="R2169" s="12">
        <f t="shared" si="643"/>
        <v>58.188664277479788</v>
      </c>
      <c r="S2169" s="57">
        <f t="shared" si="644"/>
        <v>3.1643288463620562</v>
      </c>
      <c r="T2169" s="12">
        <f t="shared" si="627"/>
        <v>30.980524102955506</v>
      </c>
    </row>
    <row r="2170" spans="1:20" x14ac:dyDescent="0.25">
      <c r="A2170" s="57">
        <f t="shared" si="628"/>
        <v>19957.616359701879</v>
      </c>
      <c r="B2170" s="12">
        <f t="shared" si="645"/>
        <v>3176.3532959782319</v>
      </c>
      <c r="C2170" s="57" t="str">
        <f t="shared" si="629"/>
        <v>-18.5592909851021-29.9052047582163i</v>
      </c>
      <c r="D2170" s="57" t="str">
        <f t="shared" si="630"/>
        <v>3.89961168987712-10.0601503018755i</v>
      </c>
      <c r="E2170" s="57" t="str">
        <f t="shared" si="631"/>
        <v>156.404493647648+3.34825359771296i</v>
      </c>
      <c r="F2170" s="57" t="str">
        <f t="shared" si="632"/>
        <v>3.83961432901547-20.9279009407266i</v>
      </c>
      <c r="G2170" s="57" t="str">
        <f t="shared" si="633"/>
        <v>0.999941270773321-0.00766327459750146i</v>
      </c>
      <c r="H2170" s="57" t="str">
        <f t="shared" si="634"/>
        <v>187.732837934922+239.14127311964i</v>
      </c>
      <c r="I2170" s="57" t="str">
        <f t="shared" si="635"/>
        <v>16.1520054362911-8.49315210175381i</v>
      </c>
      <c r="K2170" s="57" t="str">
        <f t="shared" si="636"/>
        <v>0.0243724033482534-0.0338405663582215i</v>
      </c>
      <c r="L2170" s="57" t="str">
        <f t="shared" si="637"/>
        <v>0.000125-0.157964010479923i</v>
      </c>
      <c r="M2170" s="57" t="str">
        <f t="shared" si="638"/>
        <v>0.0015-0.0761492159942732i</v>
      </c>
      <c r="N2170" s="57">
        <f t="shared" si="639"/>
        <v>58.17609457037841</v>
      </c>
      <c r="O2170" s="57">
        <f t="shared" si="640"/>
        <v>30.929901721331383</v>
      </c>
      <c r="P2170" s="371">
        <f t="shared" si="641"/>
        <v>30.929901721331383</v>
      </c>
      <c r="Q2170" s="371">
        <f t="shared" si="642"/>
        <v>-121.82390542962159</v>
      </c>
      <c r="R2170" s="12">
        <f t="shared" si="643"/>
        <v>58.17609457037841</v>
      </c>
      <c r="S2170" s="57">
        <f t="shared" si="644"/>
        <v>3.1763532959782319</v>
      </c>
      <c r="T2170" s="12">
        <f t="shared" si="627"/>
        <v>30.929901721331383</v>
      </c>
    </row>
    <row r="2171" spans="1:20" x14ac:dyDescent="0.25">
      <c r="A2171" s="57">
        <f t="shared" si="628"/>
        <v>20033.455301868747</v>
      </c>
      <c r="B2171" s="12">
        <f t="shared" si="645"/>
        <v>3188.4234385029495</v>
      </c>
      <c r="C2171" s="57" t="str">
        <f t="shared" si="629"/>
        <v>-18.4577265126551-29.7274452045057i</v>
      </c>
      <c r="D2171" s="57" t="str">
        <f t="shared" si="630"/>
        <v>3.89960873340963-10.0223616023958i</v>
      </c>
      <c r="E2171" s="57" t="str">
        <f t="shared" si="631"/>
        <v>156.401834433488+3.38677025615438i</v>
      </c>
      <c r="F2171" s="57" t="str">
        <f t="shared" si="632"/>
        <v>3.83961261197846-20.8488991712028i</v>
      </c>
      <c r="G2171" s="57" t="str">
        <f t="shared" si="633"/>
        <v>0.999940823609611-0.00769239160101004i</v>
      </c>
      <c r="H2171" s="57" t="str">
        <f t="shared" si="634"/>
        <v>187.921343045969+240.145661990808i</v>
      </c>
      <c r="I2171" s="57" t="str">
        <f t="shared" si="635"/>
        <v>16.1598233405925-8.45152155006781i</v>
      </c>
      <c r="K2171" s="57" t="str">
        <f t="shared" si="636"/>
        <v>0.0242519910930207-0.0337964293376726i</v>
      </c>
      <c r="L2171" s="57" t="str">
        <f t="shared" si="637"/>
        <v>0.000125-0.157366019605423i</v>
      </c>
      <c r="M2171" s="57" t="str">
        <f t="shared" si="638"/>
        <v>0.0015-0.0758609444055322i</v>
      </c>
      <c r="N2171" s="57">
        <f t="shared" si="639"/>
        <v>58.163915643930494</v>
      </c>
      <c r="O2171" s="57">
        <f t="shared" si="640"/>
        <v>30.879263948861105</v>
      </c>
      <c r="P2171" s="371">
        <f t="shared" si="641"/>
        <v>30.879263948861105</v>
      </c>
      <c r="Q2171" s="371">
        <f t="shared" si="642"/>
        <v>-121.83608435606951</v>
      </c>
      <c r="R2171" s="12">
        <f t="shared" si="643"/>
        <v>58.163915643930494</v>
      </c>
      <c r="S2171" s="57">
        <f t="shared" si="644"/>
        <v>3.1884234385029493</v>
      </c>
      <c r="T2171" s="12">
        <f t="shared" si="627"/>
        <v>30.879263948861105</v>
      </c>
    </row>
    <row r="2172" spans="1:20" x14ac:dyDescent="0.25">
      <c r="A2172" s="57">
        <f t="shared" si="628"/>
        <v>20109.582432015846</v>
      </c>
      <c r="B2172" s="12">
        <f t="shared" si="645"/>
        <v>3200.5394475692606</v>
      </c>
      <c r="C2172" s="57" t="str">
        <f t="shared" si="629"/>
        <v>-18.3564810718532-29.5508148269192i</v>
      </c>
      <c r="D2172" s="57" t="str">
        <f t="shared" si="630"/>
        <v>3.89960575443484-9.98471707750157i</v>
      </c>
      <c r="E2172" s="57" t="str">
        <f t="shared" si="631"/>
        <v>156.399345216805+3.42542402922927i</v>
      </c>
      <c r="F2172" s="57" t="str">
        <f t="shared" si="632"/>
        <v>3.83961088186873-20.7701973198919i</v>
      </c>
      <c r="G2172" s="57" t="str">
        <f t="shared" si="633"/>
        <v>0.999940373041405-0.0077216192097703i</v>
      </c>
      <c r="H2172" s="57" t="str">
        <f t="shared" si="634"/>
        <v>188.111536914235+241.15503392037i</v>
      </c>
      <c r="I2172" s="57" t="str">
        <f t="shared" si="635"/>
        <v>16.167707845361-8.41001112542208i</v>
      </c>
      <c r="K2172" s="57" t="str">
        <f t="shared" si="636"/>
        <v>0.0241318943952152-0.0337519226077783i</v>
      </c>
      <c r="L2172" s="57" t="str">
        <f t="shared" si="637"/>
        <v>0.000125-0.156770292493946i</v>
      </c>
      <c r="M2172" s="57" t="str">
        <f t="shared" si="638"/>
        <v>0.0015-0.0755737641019448i</v>
      </c>
      <c r="N2172" s="57">
        <f t="shared" si="639"/>
        <v>58.15212846504626</v>
      </c>
      <c r="O2172" s="57">
        <f t="shared" si="640"/>
        <v>30.828611155351112</v>
      </c>
      <c r="P2172" s="371">
        <f t="shared" si="641"/>
        <v>30.828611155351112</v>
      </c>
      <c r="Q2172" s="371">
        <f t="shared" si="642"/>
        <v>-121.84787153495374</v>
      </c>
      <c r="R2172" s="12">
        <f t="shared" si="643"/>
        <v>58.15212846504626</v>
      </c>
      <c r="S2172" s="57">
        <f t="shared" si="644"/>
        <v>3.2005394475692608</v>
      </c>
      <c r="T2172" s="12">
        <f t="shared" si="627"/>
        <v>30.828611155351112</v>
      </c>
    </row>
    <row r="2173" spans="1:20" x14ac:dyDescent="0.25">
      <c r="A2173" s="57">
        <f t="shared" si="628"/>
        <v>20185.998845257509</v>
      </c>
      <c r="B2173" s="12">
        <f t="shared" si="645"/>
        <v>3212.7014974700237</v>
      </c>
      <c r="C2173" s="57" t="str">
        <f t="shared" si="629"/>
        <v>-18.2555560886899-29.3753077813742i</v>
      </c>
      <c r="D2173" s="57" t="str">
        <f t="shared" si="630"/>
        <v>3.89960275278139-9.94721618565838i</v>
      </c>
      <c r="E2173" s="57" t="str">
        <f t="shared" si="631"/>
        <v>156.397027024369+3.46421447047052i</v>
      </c>
      <c r="F2173" s="57" t="str">
        <f t="shared" si="632"/>
        <v>3.83960913858672-20.6917942546388i</v>
      </c>
      <c r="G2173" s="57" t="str">
        <f t="shared" si="633"/>
        <v>0.999939919042785-0.00775095784363182i</v>
      </c>
      <c r="H2173" s="57" t="str">
        <f t="shared" si="634"/>
        <v>188.303436712084+242.169422639173i</v>
      </c>
      <c r="I2173" s="57" t="str">
        <f t="shared" si="635"/>
        <v>16.1756595750003-8.36862022162413i</v>
      </c>
      <c r="K2173" s="57" t="str">
        <f t="shared" si="636"/>
        <v>0.0240121154576059-0.0337070489067194i</v>
      </c>
      <c r="L2173" s="57" t="str">
        <f t="shared" si="637"/>
        <v>0.000125-0.156176820575758i</v>
      </c>
      <c r="M2173" s="57" t="str">
        <f t="shared" si="638"/>
        <v>0.0015-0.075287670952326i</v>
      </c>
      <c r="N2173" s="57">
        <f t="shared" si="639"/>
        <v>58.140733984714558</v>
      </c>
      <c r="O2173" s="57">
        <f t="shared" si="640"/>
        <v>30.777943712049716</v>
      </c>
      <c r="P2173" s="371">
        <f t="shared" si="641"/>
        <v>30.777943712049716</v>
      </c>
      <c r="Q2173" s="371">
        <f t="shared" si="642"/>
        <v>-121.85926601528544</v>
      </c>
      <c r="R2173" s="12">
        <f t="shared" si="643"/>
        <v>58.140733984714558</v>
      </c>
      <c r="S2173" s="57">
        <f t="shared" si="644"/>
        <v>3.2127014974700239</v>
      </c>
      <c r="T2173" s="12">
        <f t="shared" si="627"/>
        <v>30.777943712049716</v>
      </c>
    </row>
    <row r="2174" spans="1:20" x14ac:dyDescent="0.25">
      <c r="A2174" s="57">
        <f t="shared" si="628"/>
        <v>20262.705640869488</v>
      </c>
      <c r="B2174" s="12">
        <f t="shared" si="645"/>
        <v>3224.90976316041</v>
      </c>
      <c r="C2174" s="57" t="str">
        <f t="shared" si="629"/>
        <v>-18.1549529619928-29.2009182305814i</v>
      </c>
      <c r="D2174" s="57" t="str">
        <f t="shared" si="630"/>
        <v>3.89959972827672-9.90985838739828i</v>
      </c>
      <c r="E2174" s="57" t="str">
        <f t="shared" si="631"/>
        <v>156.394880882681+3.50314112939667i</v>
      </c>
      <c r="F2174" s="57" t="str">
        <f t="shared" si="632"/>
        <v>3.83960738203221-20.6136888475872i</v>
      </c>
      <c r="G2174" s="57" t="str">
        <f t="shared" si="633"/>
        <v>0.999939461587636-0.00778040792403449i</v>
      </c>
      <c r="H2174" s="57" t="str">
        <f t="shared" si="634"/>
        <v>188.497059819635+243.188862205329i</v>
      </c>
      <c r="I2174" s="57" t="str">
        <f t="shared" si="635"/>
        <v>16.1836791606884-8.32734823427235i</v>
      </c>
      <c r="K2174" s="57" t="str">
        <f t="shared" si="636"/>
        <v>0.0238926564530848-0.0336618109862358i</v>
      </c>
      <c r="L2174" s="57" t="str">
        <f t="shared" si="637"/>
        <v>0.000125-0.155585595313566i</v>
      </c>
      <c r="M2174" s="57" t="str">
        <f t="shared" si="638"/>
        <v>0.0015-0.0750026608411296i</v>
      </c>
      <c r="N2174" s="57">
        <f t="shared" si="639"/>
        <v>58.1297331379198</v>
      </c>
      <c r="O2174" s="57">
        <f t="shared" si="640"/>
        <v>30.727261991629753</v>
      </c>
      <c r="P2174" s="371">
        <f t="shared" si="641"/>
        <v>30.727261991629753</v>
      </c>
      <c r="Q2174" s="371">
        <f t="shared" si="642"/>
        <v>-121.8702668620802</v>
      </c>
      <c r="R2174" s="12">
        <f t="shared" si="643"/>
        <v>58.1297331379198</v>
      </c>
      <c r="S2174" s="57">
        <f t="shared" si="644"/>
        <v>3.2249097631604098</v>
      </c>
      <c r="T2174" s="12">
        <f t="shared" si="627"/>
        <v>30.727261991629753</v>
      </c>
    </row>
    <row r="2175" spans="1:20" x14ac:dyDescent="0.25">
      <c r="A2175" s="57">
        <f t="shared" si="628"/>
        <v>20339.703922304794</v>
      </c>
      <c r="B2175" s="12">
        <f t="shared" si="645"/>
        <v>3237.1644202604198</v>
      </c>
      <c r="C2175" s="57" t="str">
        <f t="shared" si="629"/>
        <v>-18.0546730634486-29.0276403443156i</v>
      </c>
      <c r="D2175" s="57" t="str">
        <f t="shared" si="630"/>
        <v>3.8995966807469-9.87264314531146i</v>
      </c>
      <c r="E2175" s="57" t="str">
        <f t="shared" si="631"/>
        <v>156.392907817985+3.54220355152715i</v>
      </c>
      <c r="F2175" s="57" t="str">
        <f t="shared" si="632"/>
        <v>3.83960561210415-20.535879975162i</v>
      </c>
      <c r="G2175" s="57" t="str">
        <f t="shared" si="633"/>
        <v>0.999939000649646-0.00780996987401439i</v>
      </c>
      <c r="H2175" s="57" t="str">
        <f t="shared" si="634"/>
        <v>188.692423827812+244.213387008354i</v>
      </c>
      <c r="I2175" s="57" t="str">
        <f t="shared" si="635"/>
        <v>16.1917672404644-8.28619456075224i</v>
      </c>
      <c r="K2175" s="57" t="str">
        <f t="shared" si="636"/>
        <v>0.0237735195245917-0.0336162116112497i</v>
      </c>
      <c r="L2175" s="57" t="str">
        <f t="shared" si="637"/>
        <v>0.000125-0.154996608202397i</v>
      </c>
      <c r="M2175" s="57" t="str">
        <f t="shared" si="638"/>
        <v>0.0015-0.0747187296683893i</v>
      </c>
      <c r="N2175" s="57">
        <f t="shared" si="639"/>
        <v>58.11912684355832</v>
      </c>
      <c r="O2175" s="57">
        <f t="shared" si="640"/>
        <v>30.676566368169937</v>
      </c>
      <c r="P2175" s="371">
        <f t="shared" si="641"/>
        <v>30.676566368169937</v>
      </c>
      <c r="Q2175" s="371">
        <f t="shared" si="642"/>
        <v>-121.88087315644168</v>
      </c>
      <c r="R2175" s="12">
        <f t="shared" si="643"/>
        <v>58.11912684355832</v>
      </c>
      <c r="S2175" s="57">
        <f t="shared" si="644"/>
        <v>3.2371644202604197</v>
      </c>
      <c r="T2175" s="12">
        <f t="shared" si="627"/>
        <v>30.676566368169937</v>
      </c>
    </row>
    <row r="2176" spans="1:20" x14ac:dyDescent="0.25">
      <c r="A2176" s="57">
        <f t="shared" si="628"/>
        <v>20416.994797209551</v>
      </c>
      <c r="B2176" s="12">
        <f t="shared" si="645"/>
        <v>3249.4656450574093</v>
      </c>
      <c r="C2176" s="57" t="str">
        <f t="shared" si="629"/>
        <v>-17.9547177376344-28.8554682996897i</v>
      </c>
      <c r="D2176" s="57" t="str">
        <f t="shared" si="630"/>
        <v>3.89959361001664-9.83556992403882i</v>
      </c>
      <c r="E2176" s="57" t="str">
        <f t="shared" si="631"/>
        <v>156.391108856297+3.58140127839783i</v>
      </c>
      <c r="F2176" s="57" t="str">
        <f t="shared" si="632"/>
        <v>3.83960382870071-20.4583665180542i</v>
      </c>
      <c r="G2176" s="57" t="str">
        <f t="shared" si="633"/>
        <v>0.999938536202301-0.00783964411820994i</v>
      </c>
      <c r="H2176" s="57" t="str">
        <f t="shared" si="634"/>
        <v>188.88954654143+245.243031773384i</v>
      </c>
      <c r="I2176" s="57" t="str">
        <f t="shared" si="635"/>
        <v>16.1999244593189-8.24515860023281i</v>
      </c>
      <c r="K2176" s="57" t="str">
        <f t="shared" si="636"/>
        <v>0.0236547067850448-0.033570253559488i</v>
      </c>
      <c r="L2176" s="57" t="str">
        <f t="shared" si="637"/>
        <v>0.000125-0.154409850769473i</v>
      </c>
      <c r="M2176" s="57" t="str">
        <f t="shared" si="638"/>
        <v>0.0015-0.0744358733496608i</v>
      </c>
      <c r="N2176" s="57">
        <f t="shared" si="639"/>
        <v>58.108916004356587</v>
      </c>
      <c r="O2176" s="57">
        <f t="shared" si="640"/>
        <v>30.625857217137387</v>
      </c>
      <c r="P2176" s="371">
        <f t="shared" si="641"/>
        <v>30.625857217137387</v>
      </c>
      <c r="Q2176" s="371">
        <f t="shared" si="642"/>
        <v>-121.89108399564341</v>
      </c>
      <c r="R2176" s="12">
        <f t="shared" si="643"/>
        <v>58.108916004356587</v>
      </c>
      <c r="S2176" s="57">
        <f t="shared" si="644"/>
        <v>3.2494656450574095</v>
      </c>
      <c r="T2176" s="12">
        <f t="shared" si="627"/>
        <v>30.625857217137387</v>
      </c>
    </row>
    <row r="2177" spans="1:20" x14ac:dyDescent="0.25">
      <c r="A2177" s="57">
        <f t="shared" si="628"/>
        <v>20494.579377438949</v>
      </c>
      <c r="B2177" s="12">
        <f t="shared" si="645"/>
        <v>3261.8136145086278</v>
      </c>
      <c r="C2177" s="57" t="str">
        <f t="shared" si="629"/>
        <v>-17.8550883020524-28.6843962814239i</v>
      </c>
      <c r="D2177" s="57" t="str">
        <f t="shared" si="630"/>
        <v>3.89959051590942-9.7986381902643i</v>
      </c>
      <c r="E2177" s="57" t="str">
        <f t="shared" si="631"/>
        <v>156.389485023428+3.62073384757328i</v>
      </c>
      <c r="F2177" s="57" t="str">
        <f t="shared" si="632"/>
        <v>3.83960203171939-20.3811473612042i</v>
      </c>
      <c r="G2177" s="57" t="str">
        <f t="shared" si="633"/>
        <v>0.999938068218887-0.00786943108286782i</v>
      </c>
      <c r="H2177" s="57" t="str">
        <f t="shared" si="634"/>
        <v>189.088445982363+246.277831565461i</v>
      </c>
      <c r="I2177" s="57" t="str">
        <f t="shared" si="635"/>
        <v>16.208151469285-8.20423975366372i</v>
      </c>
      <c r="K2177" s="57" t="str">
        <f t="shared" si="636"/>
        <v>0.0235362203172746-0.0335239396211046i</v>
      </c>
      <c r="L2177" s="57" t="str">
        <f t="shared" si="637"/>
        <v>0.000125-0.153825314574092i</v>
      </c>
      <c r="M2177" s="57" t="str">
        <f t="shared" si="638"/>
        <v>0.0015-0.0741540878159604i</v>
      </c>
      <c r="N2177" s="57">
        <f t="shared" si="639"/>
        <v>58.0991015067885</v>
      </c>
      <c r="O2177" s="57">
        <f t="shared" si="640"/>
        <v>30.575134915369265</v>
      </c>
      <c r="P2177" s="371">
        <f t="shared" si="641"/>
        <v>30.575134915369265</v>
      </c>
      <c r="Q2177" s="371">
        <f t="shared" si="642"/>
        <v>-121.9008984932115</v>
      </c>
      <c r="R2177" s="12">
        <f t="shared" si="643"/>
        <v>58.0991015067885</v>
      </c>
      <c r="S2177" s="57">
        <f t="shared" si="644"/>
        <v>3.2618136145086276</v>
      </c>
      <c r="T2177" s="12">
        <f t="shared" si="627"/>
        <v>30.575134915369265</v>
      </c>
    </row>
    <row r="2178" spans="1:20" x14ac:dyDescent="0.25">
      <c r="A2178" s="57">
        <f t="shared" si="628"/>
        <v>20572.458779073215</v>
      </c>
      <c r="B2178" s="12">
        <f t="shared" si="645"/>
        <v>3274.2085062437604</v>
      </c>
      <c r="C2178" s="57" t="str">
        <f t="shared" si="629"/>
        <v>-17.755786047168-28.5144184821151i</v>
      </c>
      <c r="D2178" s="57" t="str">
        <f t="shared" si="630"/>
        <v>3.89958739824724-9.76184741270692i</v>
      </c>
      <c r="E2178" s="57" t="str">
        <f t="shared" si="631"/>
        <v>156.388037345007+3.66020079266306i</v>
      </c>
      <c r="F2178" s="57" t="str">
        <f t="shared" si="632"/>
        <v>3.83960022105671-20.3042213937861i</v>
      </c>
      <c r="G2178" s="57" t="str">
        <f t="shared" si="633"/>
        <v>0.999937596672483-0.00789933119584904i</v>
      </c>
      <c r="H2178" s="57" t="str">
        <f t="shared" si="634"/>
        <v>189.289140392736+247.317821793867i</v>
      </c>
      <c r="I2178" s="57" t="str">
        <f t="shared" si="635"/>
        <v>16.2164489295304-8.16343742377192i</v>
      </c>
      <c r="K2178" s="57" t="str">
        <f t="shared" si="636"/>
        <v>0.0234180621739658-0.0334772725983046i</v>
      </c>
      <c r="L2178" s="57" t="str">
        <f t="shared" si="637"/>
        <v>0.000125-0.153242991207503i</v>
      </c>
      <c r="M2178" s="57" t="str">
        <f t="shared" si="638"/>
        <v>0.0015-0.073873369013708i</v>
      </c>
      <c r="N2178" s="57">
        <f t="shared" si="639"/>
        <v>58.089684220996389</v>
      </c>
      <c r="O2178" s="57">
        <f t="shared" si="640"/>
        <v>30.524399841054613</v>
      </c>
      <c r="P2178" s="371">
        <f t="shared" si="641"/>
        <v>30.524399841054613</v>
      </c>
      <c r="Q2178" s="371">
        <f t="shared" si="642"/>
        <v>-121.91031577900361</v>
      </c>
      <c r="R2178" s="12">
        <f t="shared" si="643"/>
        <v>58.089684220996389</v>
      </c>
      <c r="S2178" s="57">
        <f t="shared" si="644"/>
        <v>3.2742085062437605</v>
      </c>
      <c r="T2178" s="12">
        <f t="shared" si="627"/>
        <v>30.524399841054613</v>
      </c>
    </row>
    <row r="2179" spans="1:20" x14ac:dyDescent="0.25">
      <c r="A2179" s="57">
        <f t="shared" si="628"/>
        <v>20650.634122433694</v>
      </c>
      <c r="B2179" s="12">
        <f t="shared" si="645"/>
        <v>3286.6504985674869</v>
      </c>
      <c r="C2179" s="57" t="str">
        <f t="shared" si="629"/>
        <v>-17.6568122364529-28.345529102505i</v>
      </c>
      <c r="D2179" s="57" t="str">
        <f t="shared" si="630"/>
        <v>3.89958425685086-9.72519706211353i</v>
      </c>
      <c r="E2179" s="57" t="str">
        <f t="shared" si="631"/>
        <v>156.386766846504+3.6998016433307i</v>
      </c>
      <c r="F2179" s="57" t="str">
        <f t="shared" si="632"/>
        <v>3.83959839660858-20.2275875091915i</v>
      </c>
      <c r="G2179" s="57" t="str">
        <f t="shared" si="633"/>
        <v>0.999937121535968-0.00792934488663505i</v>
      </c>
      <c r="H2179" s="57" t="str">
        <f t="shared" si="634"/>
        <v>189.491648238199+248.363038216523i</v>
      </c>
      <c r="I2179" s="57" t="str">
        <f t="shared" si="635"/>
        <v>16.2248175064509-8.12275101505908i</v>
      </c>
      <c r="K2179" s="57" t="str">
        <f t="shared" si="636"/>
        <v>0.0233002343776039-0.0334302553049678i</v>
      </c>
      <c r="L2179" s="57" t="str">
        <f t="shared" si="637"/>
        <v>0.000125-0.15266287229279i</v>
      </c>
      <c r="M2179" s="57" t="str">
        <f t="shared" si="638"/>
        <v>0.0015-0.0735937129046702i</v>
      </c>
      <c r="N2179" s="57">
        <f t="shared" si="639"/>
        <v>58.080665000711491</v>
      </c>
      <c r="O2179" s="57">
        <f t="shared" si="640"/>
        <v>30.47365237371627</v>
      </c>
      <c r="P2179" s="371">
        <f t="shared" si="641"/>
        <v>30.47365237371627</v>
      </c>
      <c r="Q2179" s="371">
        <f t="shared" si="642"/>
        <v>-121.91933499928851</v>
      </c>
      <c r="R2179" s="12">
        <f t="shared" si="643"/>
        <v>58.080665000711491</v>
      </c>
      <c r="S2179" s="57">
        <f t="shared" si="644"/>
        <v>3.2866504985674867</v>
      </c>
      <c r="T2179" s="12">
        <f t="shared" si="627"/>
        <v>30.47365237371627</v>
      </c>
    </row>
    <row r="2180" spans="1:20" x14ac:dyDescent="0.25">
      <c r="A2180" s="57">
        <f t="shared" si="628"/>
        <v>20729.106532098944</v>
      </c>
      <c r="B2180" s="12">
        <f t="shared" si="645"/>
        <v>3299.1397704620435</v>
      </c>
      <c r="C2180" s="57" t="str">
        <f t="shared" si="629"/>
        <v>-17.5581681064324-28.1777223517452i</v>
      </c>
      <c r="D2180" s="57" t="str">
        <f t="shared" si="630"/>
        <v>3.89958109153964-9.688686611251i</v>
      </c>
      <c r="E2180" s="57" t="str">
        <f t="shared" si="631"/>
        <v>156.385674553258+3.73953592530739i</v>
      </c>
      <c r="F2180" s="57" t="str">
        <f t="shared" si="632"/>
        <v>3.83959655827008-20.1512446050138i</v>
      </c>
      <c r="G2180" s="57" t="str">
        <f t="shared" si="633"/>
        <v>0.99993664278201-0.00795947258633382i</v>
      </c>
      <c r="H2180" s="57" t="str">
        <f t="shared" si="634"/>
        <v>189.695988211244+249.413516944477i</v>
      </c>
      <c r="I2180" s="57" t="str">
        <f t="shared" si="635"/>
        <v>16.2332578737663-8.08217993379888i</v>
      </c>
      <c r="K2180" s="57" t="str">
        <f t="shared" si="636"/>
        <v>0.0231827389204259-0.0333828905662731i</v>
      </c>
      <c r="L2180" s="57" t="str">
        <f t="shared" si="637"/>
        <v>0.000125-0.152084949484748i</v>
      </c>
      <c r="M2180" s="57" t="str">
        <f t="shared" si="638"/>
        <v>0.0015-0.0733151154659i</v>
      </c>
      <c r="N2180" s="57">
        <f t="shared" si="639"/>
        <v>58.07204468317417</v>
      </c>
      <c r="O2180" s="57">
        <f t="shared" si="640"/>
        <v>30.422892894192508</v>
      </c>
      <c r="P2180" s="371">
        <f t="shared" si="641"/>
        <v>30.422892894192508</v>
      </c>
      <c r="Q2180" s="371">
        <f t="shared" si="642"/>
        <v>-121.92795531682583</v>
      </c>
      <c r="R2180" s="12">
        <f t="shared" si="643"/>
        <v>58.07204468317417</v>
      </c>
      <c r="S2180" s="57">
        <f t="shared" si="644"/>
        <v>3.2991397704620438</v>
      </c>
      <c r="T2180" s="12">
        <f t="shared" si="627"/>
        <v>30.422892894192508</v>
      </c>
    </row>
    <row r="2181" spans="1:20" x14ac:dyDescent="0.25">
      <c r="A2181" s="57">
        <f t="shared" si="628"/>
        <v>20807.877136920921</v>
      </c>
      <c r="B2181" s="12">
        <f t="shared" si="645"/>
        <v>3311.6765015897995</v>
      </c>
      <c r="C2181" s="57" t="str">
        <f t="shared" si="629"/>
        <v>-17.4598548667345-28.0109924476602i</v>
      </c>
      <c r="D2181" s="57" t="str">
        <f t="shared" si="630"/>
        <v>3.89957790213152-9.65231553489849i</v>
      </c>
      <c r="E2181" s="57" t="str">
        <f t="shared" si="631"/>
        <v>156.384761490501+3.77940316040548i</v>
      </c>
      <c r="F2181" s="57" t="str">
        <f t="shared" si="632"/>
        <v>3.8395947059354-20.0751915830322i</v>
      </c>
      <c r="G2181" s="57" t="str">
        <f t="shared" si="633"/>
        <v>0.999936160383073-0.00798971472768593i</v>
      </c>
      <c r="H2181" s="57" t="str">
        <f t="shared" si="634"/>
        <v>189.902179234589+250.469294446446i</v>
      </c>
      <c r="I2181" s="57" t="str">
        <f t="shared" si="635"/>
        <v>16.241770712617-8.04172358803486i</v>
      </c>
      <c r="K2181" s="57" t="str">
        <f t="shared" si="636"/>
        <v>0.0230655777643764-0.0333351812183233i</v>
      </c>
      <c r="L2181" s="57" t="str">
        <f t="shared" si="637"/>
        <v>0.000125-0.151509214469763i</v>
      </c>
      <c r="M2181" s="57" t="str">
        <f t="shared" si="638"/>
        <v>0.0015-0.073037572689679i</v>
      </c>
      <c r="N2181" s="57">
        <f t="shared" si="639"/>
        <v>58.063824089057675</v>
      </c>
      <c r="O2181" s="57">
        <f t="shared" si="640"/>
        <v>30.372121784618127</v>
      </c>
      <c r="P2181" s="371">
        <f t="shared" si="641"/>
        <v>30.372121784618127</v>
      </c>
      <c r="Q2181" s="371">
        <f t="shared" si="642"/>
        <v>-121.93617591094232</v>
      </c>
      <c r="R2181" s="12">
        <f t="shared" si="643"/>
        <v>58.063824089057675</v>
      </c>
      <c r="S2181" s="57">
        <f t="shared" si="644"/>
        <v>3.3116765015897993</v>
      </c>
      <c r="T2181" s="12">
        <f t="shared" si="627"/>
        <v>30.372121784618127</v>
      </c>
    </row>
    <row r="2182" spans="1:20" x14ac:dyDescent="0.25">
      <c r="A2182" s="57">
        <f t="shared" si="628"/>
        <v>20886.94707004122</v>
      </c>
      <c r="B2182" s="12">
        <f t="shared" si="645"/>
        <v>3324.2608722958407</v>
      </c>
      <c r="C2182" s="57" t="str">
        <f t="shared" si="629"/>
        <v>-17.3618737001462-27.8453336170114i</v>
      </c>
      <c r="D2182" s="57" t="str">
        <f t="shared" si="630"/>
        <v>3.89957468844313-9.6160833098402i</v>
      </c>
      <c r="E2182" s="57" t="str">
        <f t="shared" si="631"/>
        <v>156.384028683386+3.81940286652399i</v>
      </c>
      <c r="F2182" s="57" t="str">
        <f t="shared" si="632"/>
        <v>3.83959283949806-19.9994273491958i</v>
      </c>
      <c r="G2182" s="57" t="str">
        <f t="shared" si="633"/>
        <v>0.99993567431141-0.00802007174507074i</v>
      </c>
      <c r="H2182" s="57" t="str">
        <f t="shared" si="634"/>
        <v>190.110240464615+251.530407553419i</v>
      </c>
      <c r="I2182" s="57" t="str">
        <f t="shared" si="635"/>
        <v>16.2503567116621-8.00138138757788i</v>
      </c>
      <c r="K2182" s="57" t="str">
        <f t="shared" si="636"/>
        <v>0.022948752841071-0.0332871301077711i</v>
      </c>
      <c r="L2182" s="57" t="str">
        <f t="shared" si="637"/>
        <v>0.000125-0.150935658965694i</v>
      </c>
      <c r="M2182" s="57" t="str">
        <f t="shared" si="638"/>
        <v>0.0015-0.0727610805834621i</v>
      </c>
      <c r="N2182" s="57">
        <f t="shared" si="639"/>
        <v>58.056004022390553</v>
      </c>
      <c r="O2182" s="57">
        <f t="shared" si="640"/>
        <v>30.321339428406585</v>
      </c>
      <c r="P2182" s="371">
        <f t="shared" si="641"/>
        <v>30.321339428406585</v>
      </c>
      <c r="Q2182" s="371">
        <f t="shared" si="642"/>
        <v>-121.94399597760945</v>
      </c>
      <c r="R2182" s="12">
        <f t="shared" si="643"/>
        <v>58.056004022390553</v>
      </c>
      <c r="S2182" s="57">
        <f t="shared" si="644"/>
        <v>3.3242608722958407</v>
      </c>
      <c r="T2182" s="12">
        <f t="shared" si="627"/>
        <v>30.321339428406585</v>
      </c>
    </row>
    <row r="2183" spans="1:20" x14ac:dyDescent="0.25">
      <c r="A2183" s="57">
        <f t="shared" si="628"/>
        <v>20966.317468907378</v>
      </c>
      <c r="B2183" s="12">
        <f t="shared" si="645"/>
        <v>3336.8930636105652</v>
      </c>
      <c r="C2183" s="57" t="str">
        <f t="shared" si="629"/>
        <v>-17.2642257626705-27.6807400957562i</v>
      </c>
      <c r="D2183" s="57" t="str">
        <f t="shared" si="630"/>
        <v>3.89957145028966-9.5799894148576i</v>
      </c>
      <c r="E2183" s="57" t="str">
        <f t="shared" si="631"/>
        <v>156.383477157011+3.85953455766292i</v>
      </c>
      <c r="F2183" s="57" t="str">
        <f t="shared" si="632"/>
        <v>3.83959095885068-19.9239508136082i</v>
      </c>
      <c r="G2183" s="57" t="str">
        <f t="shared" si="633"/>
        <v>0.99993518453906-0.00805054407451254i</v>
      </c>
      <c r="H2183" s="57" t="str">
        <f t="shared" si="634"/>
        <v>190.32019129487+252.596893463353i</v>
      </c>
      <c r="I2183" s="57" t="str">
        <f t="shared" si="635"/>
        <v>16.2590165671799-7.96115274400466i</v>
      </c>
      <c r="K2183" s="57" t="str">
        <f t="shared" si="636"/>
        <v>0.0228322660517624-0.0332387400914455i</v>
      </c>
      <c r="L2183" s="57" t="str">
        <f t="shared" si="637"/>
        <v>0.000125-0.150364274721751i</v>
      </c>
      <c r="M2183" s="57" t="str">
        <f t="shared" si="638"/>
        <v>0.0015-0.0724856351698165i</v>
      </c>
      <c r="N2183" s="57">
        <f t="shared" si="639"/>
        <v>58.048585270481922</v>
      </c>
      <c r="O2183" s="57">
        <f t="shared" si="640"/>
        <v>30.270546210230901</v>
      </c>
      <c r="P2183" s="371">
        <f t="shared" si="641"/>
        <v>30.270546210230901</v>
      </c>
      <c r="Q2183" s="371">
        <f t="shared" si="642"/>
        <v>-121.95141472951808</v>
      </c>
      <c r="R2183" s="12">
        <f t="shared" si="643"/>
        <v>58.048585270481922</v>
      </c>
      <c r="S2183" s="57">
        <f t="shared" si="644"/>
        <v>3.3368930636105651</v>
      </c>
      <c r="T2183" s="12">
        <f t="shared" si="627"/>
        <v>30.270546210230901</v>
      </c>
    </row>
    <row r="2184" spans="1:20" x14ac:dyDescent="0.25">
      <c r="A2184" s="57">
        <f t="shared" si="628"/>
        <v>21045.989475289225</v>
      </c>
      <c r="B2184" s="12">
        <f t="shared" si="645"/>
        <v>3349.5732572522852</v>
      </c>
      <c r="C2184" s="57" t="str">
        <f t="shared" si="629"/>
        <v>-17.1669121835895-27.5172061293075i</v>
      </c>
      <c r="D2184" s="57" t="str">
        <f t="shared" si="630"/>
        <v>3.89956818748492-9.5440333307221i</v>
      </c>
      <c r="E2184" s="57" t="str">
        <f t="shared" si="631"/>
        <v>156.38310793645+3.89979774392787i</v>
      </c>
      <c r="F2184" s="57" t="str">
        <f t="shared" si="632"/>
        <v>3.8395890638851-19.8487608905115i</v>
      </c>
      <c r="G2184" s="57" t="str">
        <f t="shared" si="633"/>
        <v>0.999934691037854-0.00808113215368675i</v>
      </c>
      <c r="H2184" s="57" t="str">
        <f t="shared" si="634"/>
        <v>190.532051359633+253.668789745917i</v>
      </c>
      <c r="I2184" s="57" t="str">
        <f t="shared" si="635"/>
        <v>16.2677509831686-7.92103707065587i</v>
      </c>
      <c r="K2184" s="57" t="str">
        <f t="shared" si="636"/>
        <v>0.0227161192673137-0.0331900140359795i</v>
      </c>
      <c r="L2184" s="57" t="str">
        <f t="shared" si="637"/>
        <v>0.000125-0.149795053518381i</v>
      </c>
      <c r="M2184" s="57" t="str">
        <f t="shared" si="638"/>
        <v>0.0015-0.0722112324863686i</v>
      </c>
      <c r="N2184" s="57">
        <f t="shared" si="639"/>
        <v>58.041568603846201</v>
      </c>
      <c r="O2184" s="57">
        <f t="shared" si="640"/>
        <v>30.219742516005311</v>
      </c>
      <c r="P2184" s="371">
        <f t="shared" si="641"/>
        <v>30.219742516005311</v>
      </c>
      <c r="Q2184" s="371">
        <f t="shared" si="642"/>
        <v>-121.9584313961538</v>
      </c>
      <c r="R2184" s="12">
        <f t="shared" si="643"/>
        <v>58.041568603846201</v>
      </c>
      <c r="S2184" s="57">
        <f t="shared" si="644"/>
        <v>3.3495732572522852</v>
      </c>
      <c r="T2184" s="12">
        <f t="shared" si="627"/>
        <v>30.219742516005311</v>
      </c>
    </row>
    <row r="2185" spans="1:20" x14ac:dyDescent="0.25">
      <c r="A2185" s="57">
        <f t="shared" si="628"/>
        <v>21125.964235295327</v>
      </c>
      <c r="B2185" s="12">
        <f t="shared" si="645"/>
        <v>3362.301635629844</v>
      </c>
      <c r="C2185" s="57" t="str">
        <f t="shared" si="629"/>
        <v>-17.0699340655303-27.3547259727891i</v>
      </c>
      <c r="D2185" s="57" t="str">
        <f t="shared" si="630"/>
        <v>3.89956489984125-9.50821454018738i</v>
      </c>
      <c r="E2185" s="57" t="str">
        <f t="shared" si="631"/>
        <v>156.382922046778+3.94019193154177i</v>
      </c>
      <c r="F2185" s="57" t="str">
        <f t="shared" si="632"/>
        <v>3.83958715449229-19.7738564982706i</v>
      </c>
      <c r="G2185" s="57" t="str">
        <f t="shared" si="633"/>
        <v>0.999934193779405-0.00811183642192612i</v>
      </c>
      <c r="H2185" s="57" t="str">
        <f t="shared" si="634"/>
        <v>190.745840537539+254.746134347327i</v>
      </c>
      <c r="I2185" s="57" t="str">
        <f t="shared" si="635"/>
        <v>16.2765606714498-7.88103378263452i</v>
      </c>
      <c r="K2185" s="57" t="str">
        <f t="shared" si="636"/>
        <v>0.0226003143281749-0.0331409548174385i</v>
      </c>
      <c r="L2185" s="57" t="str">
        <f t="shared" si="637"/>
        <v>0.000125-0.149227987167146i</v>
      </c>
      <c r="M2185" s="57" t="str">
        <f t="shared" si="638"/>
        <v>0.0015-0.0719378685857428i</v>
      </c>
      <c r="N2185" s="57">
        <f t="shared" si="639"/>
        <v>58.034954776128345</v>
      </c>
      <c r="O2185" s="57">
        <f t="shared" si="640"/>
        <v>30.168928732866256</v>
      </c>
      <c r="P2185" s="371">
        <f t="shared" si="641"/>
        <v>30.168928732866256</v>
      </c>
      <c r="Q2185" s="371">
        <f t="shared" si="642"/>
        <v>-121.96504522387166</v>
      </c>
      <c r="R2185" s="12">
        <f t="shared" si="643"/>
        <v>58.034954776128345</v>
      </c>
      <c r="S2185" s="57">
        <f t="shared" si="644"/>
        <v>3.3623016356298439</v>
      </c>
      <c r="T2185" s="12">
        <f t="shared" si="627"/>
        <v>30.168928732866256</v>
      </c>
    </row>
    <row r="2186" spans="1:20" x14ac:dyDescent="0.25">
      <c r="A2186" s="57">
        <f t="shared" si="628"/>
        <v>21206.24289938945</v>
      </c>
      <c r="B2186" s="12">
        <f t="shared" si="645"/>
        <v>3375.0783818452373</v>
      </c>
      <c r="C2186" s="57" t="str">
        <f t="shared" si="629"/>
        <v>-16.9732924845341-27.1932938912918i</v>
      </c>
      <c r="D2186" s="57" t="str">
        <f t="shared" si="630"/>
        <v>3.89956158716961-9.47253252798212i</v>
      </c>
      <c r="E2186" s="57" t="str">
        <f t="shared" si="631"/>
        <v>156.382920513103+3.9807166228505i</v>
      </c>
      <c r="F2186" s="57" t="str">
        <f t="shared" si="632"/>
        <v>3.83958523056245-19.6992365593581i</v>
      </c>
      <c r="G2186" s="57" t="str">
        <f t="shared" si="633"/>
        <v>0.999933692735112-0.00814265732022691i</v>
      </c>
      <c r="H2186" s="57" t="str">
        <f t="shared" si="634"/>
        <v>190.961578955275+255.828965595251i</v>
      </c>
      <c r="I2186" s="57" t="str">
        <f t="shared" si="635"/>
        <v>16.2854463517736-7.84114229680511i</v>
      </c>
      <c r="K2186" s="57" t="str">
        <f t="shared" si="636"/>
        <v>0.0224848530443663-0.0330915653209496i</v>
      </c>
      <c r="L2186" s="57" t="str">
        <f t="shared" si="637"/>
        <v>0.000125-0.148663067510606i</v>
      </c>
      <c r="M2186" s="57" t="str">
        <f t="shared" si="638"/>
        <v>0.0015-0.0716655395355075i</v>
      </c>
      <c r="N2186" s="57">
        <f t="shared" si="639"/>
        <v>58.028744524033158</v>
      </c>
      <c r="O2186" s="57">
        <f t="shared" si="640"/>
        <v>30.118105249153725</v>
      </c>
      <c r="P2186" s="371">
        <f t="shared" si="641"/>
        <v>30.118105249153725</v>
      </c>
      <c r="Q2186" s="371">
        <f t="shared" si="642"/>
        <v>-121.97125547596684</v>
      </c>
      <c r="R2186" s="12">
        <f t="shared" si="643"/>
        <v>58.028744524033158</v>
      </c>
      <c r="S2186" s="57">
        <f t="shared" si="644"/>
        <v>3.3750783818452375</v>
      </c>
      <c r="T2186" s="12">
        <f t="shared" si="627"/>
        <v>30.118105249153725</v>
      </c>
    </row>
    <row r="2187" spans="1:20" x14ac:dyDescent="0.25">
      <c r="A2187" s="57">
        <f t="shared" si="628"/>
        <v>21286.826622407127</v>
      </c>
      <c r="B2187" s="12">
        <f t="shared" si="645"/>
        <v>3387.9036796962491</v>
      </c>
      <c r="C2187" s="57" t="str">
        <f t="shared" si="629"/>
        <v>-16.8769884901303-27.0329041601252i</v>
      </c>
      <c r="D2187" s="57" t="str">
        <f t="shared" si="630"/>
        <v>3.89955824927956-9.43698678080266i</v>
      </c>
      <c r="E2187" s="57" t="str">
        <f t="shared" si="631"/>
        <v>156.383104360592+4.02137131632697i</v>
      </c>
      <c r="F2187" s="57" t="str">
        <f t="shared" si="632"/>
        <v>3.83958329198491-19.6249000003386i</v>
      </c>
      <c r="G2187" s="57" t="str">
        <f t="shared" si="633"/>
        <v>0.999933187876155-0.00817359529125526i</v>
      </c>
      <c r="H2187" s="57" t="str">
        <f t="shared" si="634"/>
        <v>191.179286991344+256.917322203782i</v>
      </c>
      <c r="I2187" s="57" t="str">
        <f t="shared" si="635"/>
        <v>16.294408751925-7.80136203179296i</v>
      </c>
      <c r="K2187" s="57" t="str">
        <f t="shared" si="636"/>
        <v>0.0223697371954662-0.0330418484403321i</v>
      </c>
      <c r="L2187" s="57" t="str">
        <f t="shared" si="637"/>
        <v>0.000125-0.148100286422201i</v>
      </c>
      <c r="M2187" s="57" t="str">
        <f t="shared" si="638"/>
        <v>0.0015-0.0713942414181188i</v>
      </c>
      <c r="N2187" s="57">
        <f t="shared" si="639"/>
        <v>58.022938567251387</v>
      </c>
      <c r="O2187" s="57">
        <f t="shared" si="640"/>
        <v>30.067272454392331</v>
      </c>
      <c r="P2187" s="371">
        <f t="shared" si="641"/>
        <v>30.067272454392331</v>
      </c>
      <c r="Q2187" s="371">
        <f t="shared" si="642"/>
        <v>-121.97706143274861</v>
      </c>
      <c r="R2187" s="12">
        <f t="shared" si="643"/>
        <v>58.022938567251387</v>
      </c>
      <c r="S2187" s="57">
        <f t="shared" si="644"/>
        <v>3.3879036796962492</v>
      </c>
      <c r="T2187" s="12">
        <f t="shared" si="627"/>
        <v>30.067272454392331</v>
      </c>
    </row>
    <row r="2188" spans="1:20" x14ac:dyDescent="0.25">
      <c r="A2188" s="57">
        <f t="shared" si="628"/>
        <v>21367.716563572278</v>
      </c>
      <c r="B2188" s="12">
        <f t="shared" si="645"/>
        <v>3400.7777136790951</v>
      </c>
      <c r="C2188" s="57" t="str">
        <f t="shared" si="629"/>
        <v>-16.7810231054121-26.8735510650677i</v>
      </c>
      <c r="D2188" s="57" t="str">
        <f t="shared" si="630"/>
        <v>3.8995548859791-9.40157678730523i</v>
      </c>
      <c r="E2188" s="57" t="str">
        <f t="shared" si="631"/>
        <v>156.383474614499+4.0621555065816i</v>
      </c>
      <c r="F2188" s="57" t="str">
        <f t="shared" si="632"/>
        <v>3.83958133864818-19.5508457518527i</v>
      </c>
      <c r="G2188" s="57" t="str">
        <f t="shared" si="633"/>
        <v>0.999932679173495-0.00820465077935336i</v>
      </c>
      <c r="H2188" s="57" t="str">
        <f t="shared" si="634"/>
        <v>191.398985279882+258.0112432785i</v>
      </c>
      <c r="I2188" s="57" t="str">
        <f t="shared" si="635"/>
        <v>16.3034486078312-7.7616924079826i</v>
      </c>
      <c r="K2188" s="57" t="str">
        <f t="shared" si="636"/>
        <v>0.0222549685306033-0.0329918070777295i</v>
      </c>
      <c r="L2188" s="57" t="str">
        <f t="shared" si="637"/>
        <v>0.000125-0.147539635806138i</v>
      </c>
      <c r="M2188" s="57" t="str">
        <f t="shared" si="638"/>
        <v>0.0015-0.0711239703308614i</v>
      </c>
      <c r="N2188" s="57">
        <f t="shared" si="639"/>
        <v>58.017537608390199</v>
      </c>
      <c r="O2188" s="57">
        <f t="shared" si="640"/>
        <v>30.016430739271954</v>
      </c>
      <c r="P2188" s="371">
        <f t="shared" si="641"/>
        <v>30.016430739271954</v>
      </c>
      <c r="Q2188" s="371">
        <f t="shared" si="642"/>
        <v>-121.9824623916098</v>
      </c>
      <c r="R2188" s="12">
        <f t="shared" si="643"/>
        <v>58.017537608390199</v>
      </c>
      <c r="S2188" s="57">
        <f t="shared" si="644"/>
        <v>3.4007777136790951</v>
      </c>
      <c r="T2188" s="12">
        <f t="shared" si="627"/>
        <v>30.016430739271954</v>
      </c>
    </row>
    <row r="2189" spans="1:20" x14ac:dyDescent="0.25">
      <c r="A2189" s="57">
        <f t="shared" si="628"/>
        <v>21448.913886513852</v>
      </c>
      <c r="B2189" s="12">
        <f t="shared" si="645"/>
        <v>3413.7006689910759</v>
      </c>
      <c r="C2189" s="57" t="str">
        <f t="shared" si="629"/>
        <v>-16.6853973271186-26.7152289026163i</v>
      </c>
      <c r="D2189" s="57" t="str">
        <f t="shared" si="630"/>
        <v>3.89955149707486-9.36630203809907i</v>
      </c>
      <c r="E2189" s="57" t="str">
        <f t="shared" si="631"/>
        <v>156.3840323002+4.10306868436177i</v>
      </c>
      <c r="F2189" s="57" t="str">
        <f t="shared" si="632"/>
        <v>3.83957937043986-19.4770727486026i</v>
      </c>
      <c r="G2189" s="57" t="str">
        <f t="shared" si="633"/>
        <v>0.999932166597873-0.00823582423054579i</v>
      </c>
      <c r="H2189" s="57" t="str">
        <f t="shared" si="634"/>
        <v>191.620694714565+259.110768321604i</v>
      </c>
      <c r="I2189" s="57" t="str">
        <f t="shared" si="635"/>
        <v>16.3125666636728-7.72213284751854i</v>
      </c>
      <c r="K2189" s="57" t="str">
        <f t="shared" si="636"/>
        <v>0.0221405487684547-0.0329414441432426i</v>
      </c>
      <c r="L2189" s="57" t="str">
        <f t="shared" si="637"/>
        <v>0.000125-0.146981107597268i</v>
      </c>
      <c r="M2189" s="57" t="str">
        <f t="shared" si="638"/>
        <v>0.0015-0.0708547223857957i</v>
      </c>
      <c r="N2189" s="57">
        <f t="shared" si="639"/>
        <v>58.012542332901972</v>
      </c>
      <c r="O2189" s="57">
        <f t="shared" si="640"/>
        <v>29.965580495629219</v>
      </c>
      <c r="P2189" s="371">
        <f t="shared" si="641"/>
        <v>29.965580495629219</v>
      </c>
      <c r="Q2189" s="371">
        <f t="shared" si="642"/>
        <v>-121.98745766709803</v>
      </c>
      <c r="R2189" s="12">
        <f t="shared" si="643"/>
        <v>58.012542332901972</v>
      </c>
      <c r="S2189" s="57">
        <f t="shared" si="644"/>
        <v>3.4137006689910758</v>
      </c>
      <c r="T2189" s="12">
        <f t="shared" si="627"/>
        <v>29.965580495629219</v>
      </c>
    </row>
    <row r="2190" spans="1:20" x14ac:dyDescent="0.25">
      <c r="A2190" s="57">
        <f t="shared" si="628"/>
        <v>21530.419759282606</v>
      </c>
      <c r="B2190" s="12">
        <f t="shared" si="645"/>
        <v>3426.6727315332419</v>
      </c>
      <c r="C2190" s="57" t="str">
        <f t="shared" si="629"/>
        <v>-16.5901121257178-26.5579319802323i</v>
      </c>
      <c r="D2190" s="57" t="str">
        <f t="shared" si="630"/>
        <v>3.89954808237198-9.33116202573884i</v>
      </c>
      <c r="E2190" s="57" t="str">
        <f t="shared" si="631"/>
        <v>156.384778443222+4.14411033655997i</v>
      </c>
      <c r="F2190" s="57" t="str">
        <f t="shared" si="632"/>
        <v>3.83957738724683-19.4035799293361i</v>
      </c>
      <c r="G2190" s="57" t="str">
        <f t="shared" si="633"/>
        <v>0.999931650119806-0.00826711609254587i</v>
      </c>
      <c r="H2190" s="57" t="str">
        <f t="shared" si="634"/>
        <v>191.84443645257+260.215937237135i</v>
      </c>
      <c r="I2190" s="57" t="str">
        <f t="shared" si="635"/>
        <v>16.321763671995-7.68268277430427i</v>
      </c>
      <c r="K2190" s="57" t="str">
        <f t="shared" si="636"/>
        <v>0.0220264795972481-0.0328907625545635i</v>
      </c>
      <c r="L2190" s="57" t="str">
        <f t="shared" si="637"/>
        <v>0.000125-0.146424693760977i</v>
      </c>
      <c r="M2190" s="57" t="str">
        <f t="shared" si="638"/>
        <v>0.0015-0.0705864937096985i</v>
      </c>
      <c r="N2190" s="57">
        <f t="shared" si="639"/>
        <v>58.007953409015897</v>
      </c>
      <c r="O2190" s="57">
        <f t="shared" si="640"/>
        <v>29.914722116428095</v>
      </c>
      <c r="P2190" s="371">
        <f t="shared" si="641"/>
        <v>29.914722116428095</v>
      </c>
      <c r="Q2190" s="371">
        <f t="shared" si="642"/>
        <v>-121.9920465909841</v>
      </c>
      <c r="R2190" s="12">
        <f t="shared" si="643"/>
        <v>58.007953409015897</v>
      </c>
      <c r="S2190" s="57">
        <f t="shared" si="644"/>
        <v>3.4266727315332419</v>
      </c>
      <c r="T2190" s="12">
        <f t="shared" si="627"/>
        <v>29.914722116428095</v>
      </c>
    </row>
    <row r="2191" spans="1:20" x14ac:dyDescent="0.25">
      <c r="A2191" s="57">
        <f t="shared" si="628"/>
        <v>21612.23535436788</v>
      </c>
      <c r="B2191" s="12">
        <f t="shared" si="645"/>
        <v>3439.6940879130684</v>
      </c>
      <c r="C2191" s="57" t="str">
        <f t="shared" si="629"/>
        <v>-16.4951684454945-26.4016546165856i</v>
      </c>
      <c r="D2191" s="57" t="str">
        <f t="shared" si="630"/>
        <v>3.8995446416741-9.29615624471727i</v>
      </c>
      <c r="E2191" s="57" t="str">
        <f t="shared" si="631"/>
        <v>156.385714069273+4.18527994621388i</v>
      </c>
      <c r="F2191" s="57" t="str">
        <f t="shared" si="632"/>
        <v>3.83957538895493-19.3303662368314i</v>
      </c>
      <c r="G2191" s="57" t="str">
        <f t="shared" si="633"/>
        <v>0.999931129709588-0.00829852681476195i</v>
      </c>
      <c r="H2191" s="57" t="str">
        <f t="shared" si="634"/>
        <v>192.070231918614+261.326790336259i</v>
      </c>
      <c r="I2191" s="57" t="str">
        <f t="shared" si="635"/>
        <v>16.3310403938208-7.64334161400278i</v>
      </c>
      <c r="K2191" s="57" t="str">
        <f t="shared" si="636"/>
        <v>0.0219127626747704-0.0328397652366123i</v>
      </c>
      <c r="L2191" s="57" t="str">
        <f t="shared" si="637"/>
        <v>0.000125-0.145870386293063i</v>
      </c>
      <c r="M2191" s="57" t="str">
        <f t="shared" si="638"/>
        <v>0.0015-0.0703192804440113i</v>
      </c>
      <c r="N2191" s="57">
        <f t="shared" si="639"/>
        <v>58.003771487669482</v>
      </c>
      <c r="O2191" s="57">
        <f t="shared" si="640"/>
        <v>29.863855995740757</v>
      </c>
      <c r="P2191" s="371">
        <f t="shared" si="641"/>
        <v>29.863855995740757</v>
      </c>
      <c r="Q2191" s="371">
        <f t="shared" si="642"/>
        <v>-121.99622851233052</v>
      </c>
      <c r="R2191" s="12">
        <f t="shared" si="643"/>
        <v>58.003771487669482</v>
      </c>
      <c r="S2191" s="57">
        <f t="shared" si="644"/>
        <v>3.4396940879130686</v>
      </c>
      <c r="T2191" s="12">
        <f t="shared" si="627"/>
        <v>29.863855995740757</v>
      </c>
    </row>
    <row r="2192" spans="1:20" x14ac:dyDescent="0.25">
      <c r="A2192" s="57">
        <f t="shared" si="628"/>
        <v>21694.361848714478</v>
      </c>
      <c r="B2192" s="12">
        <f t="shared" si="645"/>
        <v>3452.764925447138</v>
      </c>
      <c r="C2192" s="57" t="str">
        <f t="shared" si="629"/>
        <v>-16.4005672046395-26.2463911417955i</v>
      </c>
      <c r="D2192" s="57" t="str">
        <f t="shared" si="630"/>
        <v>3.89954117478337-9.26128419145807i</v>
      </c>
      <c r="E2192" s="57" t="str">
        <f t="shared" si="631"/>
        <v>156.386840204267+4.22657699250925i</v>
      </c>
      <c r="F2192" s="57" t="str">
        <f t="shared" si="632"/>
        <v>3.83957337544926-19.2574306178822i</v>
      </c>
      <c r="G2192" s="57" t="str">
        <f t="shared" si="633"/>
        <v>0.999930605337285-0.00833005684830381i</v>
      </c>
      <c r="H2192" s="57" t="str">
        <f t="shared" si="634"/>
        <v>192.298102809078+262.443368342655i</v>
      </c>
      <c r="I2192" s="57" t="str">
        <f t="shared" si="635"/>
        <v>16.3403975987669-7.60410879403748i</v>
      </c>
      <c r="K2192" s="57" t="str">
        <f t="shared" si="636"/>
        <v>0.0217993996283796-0.032788455121173i</v>
      </c>
      <c r="L2192" s="57" t="str">
        <f t="shared" si="637"/>
        <v>0.000125-0.145318177219628i</v>
      </c>
      <c r="M2192" s="57" t="str">
        <f t="shared" si="638"/>
        <v>0.0015-0.0700530787447814i</v>
      </c>
      <c r="N2192" s="57">
        <f t="shared" si="639"/>
        <v>57.99999720244243</v>
      </c>
      <c r="O2192" s="57">
        <f t="shared" si="640"/>
        <v>29.812982528727836</v>
      </c>
      <c r="P2192" s="371">
        <f t="shared" si="641"/>
        <v>29.812982528727836</v>
      </c>
      <c r="Q2192" s="371">
        <f t="shared" si="642"/>
        <v>-122.00000279755757</v>
      </c>
      <c r="R2192" s="12">
        <f t="shared" si="643"/>
        <v>57.99999720244243</v>
      </c>
      <c r="S2192" s="57">
        <f t="shared" si="644"/>
        <v>3.4527649254471382</v>
      </c>
      <c r="T2192" s="12">
        <f t="shared" si="627"/>
        <v>29.812982528727836</v>
      </c>
    </row>
    <row r="2193" spans="1:20" x14ac:dyDescent="0.25">
      <c r="A2193" s="57">
        <f t="shared" si="628"/>
        <v>21776.800423739594</v>
      </c>
      <c r="B2193" s="12">
        <f t="shared" si="645"/>
        <v>3465.8854321638373</v>
      </c>
      <c r="C2193" s="57" t="str">
        <f t="shared" si="629"/>
        <v>-16.3063092953464-26.0921358976728i</v>
      </c>
      <c r="D2193" s="57" t="str">
        <f t="shared" si="630"/>
        <v>3.89953768150044-9.22654536430858i</v>
      </c>
      <c r="E2193" s="57" t="str">
        <f t="shared" si="631"/>
        <v>156.388157874373+4.26800095078258i</v>
      </c>
      <c r="F2193" s="57" t="str">
        <f t="shared" si="632"/>
        <v>3.83957134661403-19.1847720232822i</v>
      </c>
      <c r="G2193" s="57" t="str">
        <f t="shared" si="633"/>
        <v>0.999930076972737-0.00836170664598907i</v>
      </c>
      <c r="H2193" s="57" t="str">
        <f t="shared" si="634"/>
        <v>192.528071096183+263.565712397985i</v>
      </c>
      <c r="I2193" s="57" t="str">
        <f t="shared" si="635"/>
        <v>16.3498360651608-7.56498374359212i</v>
      </c>
      <c r="K2193" s="57" t="str">
        <f t="shared" si="636"/>
        <v>0.0216863920550216-0.0327368351465336i</v>
      </c>
      <c r="L2193" s="57" t="str">
        <f t="shared" si="637"/>
        <v>0.000125-0.14476805859696i</v>
      </c>
      <c r="M2193" s="57" t="str">
        <f t="shared" si="638"/>
        <v>0.0015-0.0697878847826072i</v>
      </c>
      <c r="N2193" s="57">
        <f t="shared" si="639"/>
        <v>57.99663116948895</v>
      </c>
      <c r="O2193" s="57">
        <f t="shared" si="640"/>
        <v>29.762102111620038</v>
      </c>
      <c r="P2193" s="371">
        <f t="shared" si="641"/>
        <v>29.762102111620038</v>
      </c>
      <c r="Q2193" s="371">
        <f t="shared" si="642"/>
        <v>-122.00336883051105</v>
      </c>
      <c r="R2193" s="12">
        <f t="shared" si="643"/>
        <v>57.99663116948895</v>
      </c>
      <c r="S2193" s="57">
        <f t="shared" si="644"/>
        <v>3.4658854321638373</v>
      </c>
      <c r="T2193" s="12">
        <f t="shared" si="627"/>
        <v>29.762102111620038</v>
      </c>
    </row>
    <row r="2194" spans="1:20" x14ac:dyDescent="0.25">
      <c r="A2194" s="57">
        <f t="shared" si="628"/>
        <v>21859.552265349805</v>
      </c>
      <c r="B2194" s="12">
        <f t="shared" si="645"/>
        <v>3479.0557968060598</v>
      </c>
      <c r="C2194" s="57" t="str">
        <f t="shared" si="629"/>
        <v>-16.2123955839068-25.9388832379544i</v>
      </c>
      <c r="D2194" s="57" t="str">
        <f t="shared" si="630"/>
        <v>3.89953416162444-9.19193926353254i</v>
      </c>
      <c r="E2194" s="57" t="str">
        <f t="shared" si="631"/>
        <v>156.389668106027+4.30955129251952i</v>
      </c>
      <c r="F2194" s="57" t="str">
        <f t="shared" si="632"/>
        <v>3.83956930233252-19.1123894078101i</v>
      </c>
      <c r="G2194" s="57" t="str">
        <f t="shared" si="633"/>
        <v>0.999929544585553-0.00839347666234957i</v>
      </c>
      <c r="H2194" s="57" t="str">
        <f t="shared" si="634"/>
        <v>192.76015903226+264.693864067433i</v>
      </c>
      <c r="I2194" s="57" t="str">
        <f t="shared" si="635"/>
        <v>16.3593565801599-7.52596589361235i</v>
      </c>
      <c r="K2194" s="57" t="str">
        <f t="shared" si="636"/>
        <v>0.0215737415212531-0.0326849082571263i</v>
      </c>
      <c r="L2194" s="57" t="str">
        <f t="shared" si="637"/>
        <v>0.000125-0.144220022511416i</v>
      </c>
      <c r="M2194" s="57" t="str">
        <f t="shared" si="638"/>
        <v>0.0015-0.0695236947425854i</v>
      </c>
      <c r="N2194" s="57">
        <f t="shared" si="639"/>
        <v>57.993673987472917</v>
      </c>
      <c r="O2194" s="57">
        <f t="shared" si="640"/>
        <v>29.711215141697728</v>
      </c>
      <c r="P2194" s="371">
        <f t="shared" si="641"/>
        <v>29.711215141697728</v>
      </c>
      <c r="Q2194" s="371">
        <f t="shared" si="642"/>
        <v>-122.00632601252708</v>
      </c>
      <c r="R2194" s="12">
        <f t="shared" si="643"/>
        <v>57.993673987472917</v>
      </c>
      <c r="S2194" s="57">
        <f t="shared" si="644"/>
        <v>3.4790557968060596</v>
      </c>
      <c r="T2194" s="12">
        <f t="shared" si="627"/>
        <v>29.711215141697728</v>
      </c>
    </row>
    <row r="2195" spans="1:20" x14ac:dyDescent="0.25">
      <c r="A2195" s="57">
        <f t="shared" si="628"/>
        <v>21942.618563958131</v>
      </c>
      <c r="B2195" s="12">
        <f t="shared" si="645"/>
        <v>3492.2762088339227</v>
      </c>
      <c r="C2195" s="57" t="str">
        <f t="shared" si="629"/>
        <v>-16.1188269108117-25.7866275285406i</v>
      </c>
      <c r="D2195" s="57" t="str">
        <f t="shared" si="630"/>
        <v>3.899530614953-9.15746539130296i</v>
      </c>
      <c r="E2195" s="57" t="str">
        <f t="shared" si="631"/>
        <v>156.39137192598+4.35122748535383i</v>
      </c>
      <c r="F2195" s="57" t="str">
        <f t="shared" si="632"/>
        <v>3.83956724248714-19.040281730215i</v>
      </c>
      <c r="G2195" s="57" t="str">
        <f t="shared" si="633"/>
        <v>0.999929008145113-0.00842536735363783i</v>
      </c>
      <c r="H2195" s="57" t="str">
        <f t="shared" si="634"/>
        <v>192.994389154101+265.827865345344i</v>
      </c>
      <c r="I2195" s="57" t="str">
        <f t="shared" si="635"/>
        <v>16.368959939873-7.48705467680762i</v>
      </c>
      <c r="K2195" s="57" t="str">
        <f t="shared" si="636"/>
        <v>0.0214614495632685-0.0326326774031688i</v>
      </c>
      <c r="L2195" s="57" t="str">
        <f t="shared" si="637"/>
        <v>0.000125-0.143674061079315i</v>
      </c>
      <c r="M2195" s="57" t="str">
        <f t="shared" si="638"/>
        <v>0.0015-0.0692605048242537i</v>
      </c>
      <c r="N2195" s="57">
        <f t="shared" si="639"/>
        <v>57.991126237504773</v>
      </c>
      <c r="O2195" s="57">
        <f t="shared" si="640"/>
        <v>29.660322017272101</v>
      </c>
      <c r="P2195" s="371">
        <f t="shared" si="641"/>
        <v>29.660322017272101</v>
      </c>
      <c r="Q2195" s="371">
        <f t="shared" si="642"/>
        <v>-122.00887376249523</v>
      </c>
      <c r="R2195" s="12">
        <f t="shared" si="643"/>
        <v>57.991126237504773</v>
      </c>
      <c r="S2195" s="57">
        <f t="shared" si="644"/>
        <v>3.4922762088339225</v>
      </c>
      <c r="T2195" s="12">
        <f t="shared" si="627"/>
        <v>29.660322017272101</v>
      </c>
    </row>
    <row r="2196" spans="1:20" x14ac:dyDescent="0.25">
      <c r="A2196" s="57">
        <f t="shared" si="628"/>
        <v>22026.000514501175</v>
      </c>
      <c r="B2196" s="12">
        <f t="shared" si="645"/>
        <v>3505.5468584274918</v>
      </c>
      <c r="C2196" s="57" t="str">
        <f t="shared" si="629"/>
        <v>-16.025604090855-25.6353631477253i</v>
      </c>
      <c r="D2196" s="57" t="str">
        <f t="shared" si="630"/>
        <v>3.89952704128216-9.12312325169487i</v>
      </c>
      <c r="E2196" s="57" t="str">
        <f t="shared" si="631"/>
        <v>156.39327036132+4.39302899306875i</v>
      </c>
      <c r="F2196" s="57" t="str">
        <f t="shared" si="632"/>
        <v>3.83956516695943-18.9684479532004i</v>
      </c>
      <c r="G2196" s="57" t="str">
        <f t="shared" si="633"/>
        <v>0.999928467620561-0.00845737917783354i</v>
      </c>
      <c r="H2196" s="57" t="str">
        <f t="shared" si="634"/>
        <v>193.230784287372+266.967758660964i</v>
      </c>
      <c r="I2196" s="57" t="str">
        <f t="shared" si="635"/>
        <v>16.3786469494833-7.44824952765162i</v>
      </c>
      <c r="K2196" s="57" t="str">
        <f t="shared" si="636"/>
        <v>0.0213495176869301-0.0325801455403094i</v>
      </c>
      <c r="L2196" s="57" t="str">
        <f t="shared" si="637"/>
        <v>0.000125-0.143130166446817i</v>
      </c>
      <c r="M2196" s="57" t="str">
        <f t="shared" si="638"/>
        <v>0.0015-0.0689983112415355i</v>
      </c>
      <c r="N2196" s="57">
        <f t="shared" si="639"/>
        <v>57.988988483076099</v>
      </c>
      <c r="O2196" s="57">
        <f t="shared" si="640"/>
        <v>29.609423137665033</v>
      </c>
      <c r="P2196" s="371">
        <f t="shared" si="641"/>
        <v>29.609423137665033</v>
      </c>
      <c r="Q2196" s="371">
        <f t="shared" si="642"/>
        <v>-122.0110115169239</v>
      </c>
      <c r="R2196" s="12">
        <f t="shared" si="643"/>
        <v>57.988988483076099</v>
      </c>
      <c r="S2196" s="57">
        <f t="shared" si="644"/>
        <v>3.5055468584274916</v>
      </c>
      <c r="T2196" s="12">
        <f t="shared" si="627"/>
        <v>29.609423137665033</v>
      </c>
    </row>
    <row r="2197" spans="1:20" x14ac:dyDescent="0.25">
      <c r="A2197" s="57">
        <f t="shared" si="628"/>
        <v>22109.699316456281</v>
      </c>
      <c r="B2197" s="12">
        <f t="shared" si="645"/>
        <v>3518.8679364895165</v>
      </c>
      <c r="C2197" s="57" t="str">
        <f t="shared" si="629"/>
        <v>-15.9327279132418-25.4850844864291i</v>
      </c>
      <c r="D2197" s="57" t="str">
        <f t="shared" si="630"/>
        <v>3.89952344040644-9.08891235067834i</v>
      </c>
      <c r="E2197" s="57" t="str">
        <f t="shared" si="631"/>
        <v>156.395364439516+4.43495527559052i</v>
      </c>
      <c r="F2197" s="57" t="str">
        <f t="shared" si="632"/>
        <v>3.83956307563-18.8968870434105i</v>
      </c>
      <c r="G2197" s="57" t="str">
        <f t="shared" si="633"/>
        <v>0.999927922980809-0.00848951259464998i</v>
      </c>
      <c r="H2197" s="57" t="str">
        <f t="shared" si="634"/>
        <v>193.469367551126+268.113586884236i</v>
      </c>
      <c r="I2197" s="57" t="str">
        <f t="shared" si="635"/>
        <v>16.3884184233732-7.40954988238568i</v>
      </c>
      <c r="K2197" s="57" t="str">
        <f t="shared" si="636"/>
        <v>0.0212379473678061-0.0325273156292723i</v>
      </c>
      <c r="L2197" s="57" t="str">
        <f t="shared" si="637"/>
        <v>0.000125-0.142588330789816i</v>
      </c>
      <c r="M2197" s="57" t="str">
        <f t="shared" si="638"/>
        <v>0.0015-0.0687371102226895i</v>
      </c>
      <c r="N2197" s="57">
        <f t="shared" si="639"/>
        <v>57.98726126999793</v>
      </c>
      <c r="O2197" s="57">
        <f t="shared" si="640"/>
        <v>29.558518903190322</v>
      </c>
      <c r="P2197" s="371">
        <f t="shared" si="641"/>
        <v>29.558518903190322</v>
      </c>
      <c r="Q2197" s="371">
        <f t="shared" si="642"/>
        <v>-122.01273873000207</v>
      </c>
      <c r="R2197" s="12">
        <f t="shared" si="643"/>
        <v>57.98726126999793</v>
      </c>
      <c r="S2197" s="57">
        <f t="shared" si="644"/>
        <v>3.5188679364895163</v>
      </c>
      <c r="T2197" s="12">
        <f t="shared" si="627"/>
        <v>29.558518903190322</v>
      </c>
    </row>
    <row r="2198" spans="1:20" x14ac:dyDescent="0.25">
      <c r="A2198" s="57">
        <f t="shared" si="628"/>
        <v>22193.716173858815</v>
      </c>
      <c r="B2198" s="12">
        <f t="shared" si="645"/>
        <v>3532.2396346481769</v>
      </c>
      <c r="C2198" s="57" t="str">
        <f t="shared" si="629"/>
        <v>-15.8401991416958-25.3357859484239i</v>
      </c>
      <c r="D2198" s="57" t="str">
        <f t="shared" si="630"/>
        <v>3.89951981211879-9.05483219611121i</v>
      </c>
      <c r="E2198" s="57" t="str">
        <f t="shared" si="631"/>
        <v>156.39765518844+4.47700578898948i</v>
      </c>
      <c r="F2198" s="57" t="str">
        <f t="shared" si="632"/>
        <v>3.8395609683786-18.8255979714145i</v>
      </c>
      <c r="G2198" s="57" t="str">
        <f t="shared" si="633"/>
        <v>0.99992737419453-0.0085217680655406i</v>
      </c>
      <c r="H2198" s="57" t="str">
        <f t="shared" si="634"/>
        <v>193.710162362393+269.265393331728i</v>
      </c>
      <c r="I2198" s="57" t="str">
        <f t="shared" si="635"/>
        <v>16.3982751852525-7.37095517902039i</v>
      </c>
      <c r="K2198" s="57" t="str">
        <f t="shared" si="636"/>
        <v>0.0211267400512095-0.0324741906355047i</v>
      </c>
      <c r="L2198" s="57" t="str">
        <f t="shared" si="637"/>
        <v>0.000125-0.142048546313823i</v>
      </c>
      <c r="M2198" s="57" t="str">
        <f t="shared" si="638"/>
        <v>0.0015-0.0684768980102504i</v>
      </c>
      <c r="N2198" s="57">
        <f t="shared" si="639"/>
        <v>57.985945126340198</v>
      </c>
      <c r="O2198" s="57">
        <f t="shared" si="640"/>
        <v>29.507609715132869</v>
      </c>
      <c r="P2198" s="371">
        <f t="shared" si="641"/>
        <v>29.507609715132869</v>
      </c>
      <c r="Q2198" s="371">
        <f t="shared" si="642"/>
        <v>-122.0140548736598</v>
      </c>
      <c r="R2198" s="12">
        <f t="shared" si="643"/>
        <v>57.985945126340198</v>
      </c>
      <c r="S2198" s="57">
        <f t="shared" si="644"/>
        <v>3.5322396346481768</v>
      </c>
      <c r="T2198" s="12">
        <f t="shared" si="627"/>
        <v>29.507609715132869</v>
      </c>
    </row>
    <row r="2199" spans="1:20" x14ac:dyDescent="0.25">
      <c r="A2199" s="57">
        <f t="shared" si="628"/>
        <v>22278.052295319478</v>
      </c>
      <c r="B2199" s="12">
        <f t="shared" si="645"/>
        <v>3545.6621452598401</v>
      </c>
      <c r="C2199" s="57" t="str">
        <f t="shared" si="629"/>
        <v>-15.7480185145747-25.1874619505611i</v>
      </c>
      <c r="D2199" s="57" t="str">
        <f t="shared" si="630"/>
        <v>3.8995161562106-9.02088229773204i</v>
      </c>
      <c r="E2199" s="57" t="str">
        <f t="shared" si="631"/>
        <v>156.400143636414+4.51917998547237i</v>
      </c>
      <c r="F2199" s="57" t="str">
        <f t="shared" si="632"/>
        <v>3.83955884508397-18.754579711692i</v>
      </c>
      <c r="G2199" s="57" t="str">
        <f t="shared" si="633"/>
        <v>0.99992682123016-0.0085541460537055i</v>
      </c>
      <c r="H2199" s="57" t="str">
        <f t="shared" si="634"/>
        <v>193.953192440856+270.423221772629i</v>
      </c>
      <c r="I2199" s="57" t="str">
        <f t="shared" si="635"/>
        <v>16.4082180682868-7.33246485733882i</v>
      </c>
      <c r="K2199" s="57" t="str">
        <f t="shared" si="636"/>
        <v>0.0210158971522446-0.0324207735288271i</v>
      </c>
      <c r="L2199" s="57" t="str">
        <f t="shared" si="637"/>
        <v>0.000125-0.141510805253859i</v>
      </c>
      <c r="M2199" s="57" t="str">
        <f t="shared" si="638"/>
        <v>0.0015-0.0682176708609788i</v>
      </c>
      <c r="N2199" s="57">
        <f t="shared" si="639"/>
        <v>57.985040562370202</v>
      </c>
      <c r="O2199" s="57">
        <f t="shared" si="640"/>
        <v>29.45669597573001</v>
      </c>
      <c r="P2199" s="371">
        <f t="shared" si="641"/>
        <v>29.45669597573001</v>
      </c>
      <c r="Q2199" s="371">
        <f t="shared" si="642"/>
        <v>-122.0149594376298</v>
      </c>
      <c r="R2199" s="12">
        <f t="shared" si="643"/>
        <v>57.985040562370202</v>
      </c>
      <c r="S2199" s="57">
        <f t="shared" si="644"/>
        <v>3.5456621452598402</v>
      </c>
      <c r="T2199" s="12">
        <f t="shared" si="627"/>
        <v>29.45669597573001</v>
      </c>
    </row>
    <row r="2200" spans="1:20" x14ac:dyDescent="0.25">
      <c r="A2200" s="57">
        <f t="shared" si="628"/>
        <v>22362.708894041694</v>
      </c>
      <c r="B2200" s="12">
        <f t="shared" si="645"/>
        <v>3559.1356614118276</v>
      </c>
      <c r="C2200" s="57" t="str">
        <f t="shared" si="629"/>
        <v>-15.6561867449847-25.0401069229922i</v>
      </c>
      <c r="D2200" s="57" t="str">
        <f t="shared" si="630"/>
        <v>3.89951247247165-8.98706216715317i</v>
      </c>
      <c r="E2200" s="57" t="str">
        <f t="shared" si="631"/>
        <v>156.402830812232+4.56147731337791i</v>
      </c>
      <c r="F2200" s="57" t="str">
        <f t="shared" si="632"/>
        <v>3.83955670562402-18.6838312426185i</v>
      </c>
      <c r="G2200" s="57" t="str">
        <f t="shared" si="633"/>
        <v>0.999926264055894-0.00858664702409803i</v>
      </c>
      <c r="H2200" s="57" t="str">
        <f t="shared" si="634"/>
        <v>194.19848181361+271.587116434845i</v>
      </c>
      <c r="I2200" s="57" t="str">
        <f t="shared" si="635"/>
        <v>16.4182479152299-7.2940783588994i</v>
      </c>
      <c r="K2200" s="57" t="str">
        <f t="shared" si="636"/>
        <v>0.0209054200558564-0.0323670672830845i</v>
      </c>
      <c r="L2200" s="57" t="str">
        <f t="shared" si="637"/>
        <v>0.000125-0.140975099874336i</v>
      </c>
      <c r="M2200" s="57" t="str">
        <f t="shared" si="638"/>
        <v>0.0015-0.0679594250458048i</v>
      </c>
      <c r="N2200" s="57">
        <f t="shared" si="639"/>
        <v>57.984548070493204</v>
      </c>
      <c r="O2200" s="57">
        <f t="shared" si="640"/>
        <v>29.405778088150939</v>
      </c>
      <c r="P2200" s="371">
        <f t="shared" si="641"/>
        <v>29.405778088150939</v>
      </c>
      <c r="Q2200" s="371">
        <f t="shared" si="642"/>
        <v>-122.0154519295068</v>
      </c>
      <c r="R2200" s="12">
        <f t="shared" si="643"/>
        <v>57.984548070493204</v>
      </c>
      <c r="S2200" s="57">
        <f t="shared" si="644"/>
        <v>3.5591356614118275</v>
      </c>
      <c r="T2200" s="12">
        <f t="shared" si="627"/>
        <v>29.405778088150939</v>
      </c>
    </row>
    <row r="2201" spans="1:20" x14ac:dyDescent="0.25">
      <c r="A2201" s="57">
        <f t="shared" si="628"/>
        <v>22447.687187839056</v>
      </c>
      <c r="B2201" s="12">
        <f t="shared" si="645"/>
        <v>3572.6603769251928</v>
      </c>
      <c r="C2201" s="57" t="str">
        <f t="shared" si="629"/>
        <v>-15.5647045209-24.8937153093895i</v>
      </c>
      <c r="D2201" s="57" t="str">
        <f t="shared" si="630"/>
        <v>3.89950876069012-8.95337131785354i</v>
      </c>
      <c r="E2201" s="57" t="str">
        <f t="shared" si="631"/>
        <v>156.405717745202+4.60389721717235i</v>
      </c>
      <c r="F2201" s="57" t="str">
        <f t="shared" si="632"/>
        <v>3.83955454987571-18.6133515464502i</v>
      </c>
      <c r="G2201" s="57" t="str">
        <f t="shared" si="633"/>
        <v>0.999925702639687-0.00861927144343137i</v>
      </c>
      <c r="H2201" s="57" t="str">
        <f t="shared" si="634"/>
        <v>194.446054820015+272.757122011207i</v>
      </c>
      <c r="I2201" s="57" t="str">
        <f t="shared" si="635"/>
        <v>16.4283655785571-7.25579512703925i</v>
      </c>
      <c r="K2201" s="57" t="str">
        <f t="shared" si="636"/>
        <v>0.0207953101168841-0.0323130748758004i</v>
      </c>
      <c r="L2201" s="57" t="str">
        <f t="shared" si="637"/>
        <v>0.000125-0.140441422468954i</v>
      </c>
      <c r="M2201" s="57" t="str">
        <f t="shared" si="638"/>
        <v>0.0015-0.0677021568497755i</v>
      </c>
      <c r="N2201" s="57">
        <f t="shared" si="639"/>
        <v>57.984468125193217</v>
      </c>
      <c r="O2201" s="57">
        <f t="shared" si="640"/>
        <v>29.354856456477044</v>
      </c>
      <c r="P2201" s="371">
        <f t="shared" si="641"/>
        <v>29.354856456477044</v>
      </c>
      <c r="Q2201" s="371">
        <f t="shared" si="642"/>
        <v>-122.01553187480678</v>
      </c>
      <c r="R2201" s="12">
        <f t="shared" si="643"/>
        <v>57.984468125193217</v>
      </c>
      <c r="S2201" s="57">
        <f t="shared" si="644"/>
        <v>3.5726603769251928</v>
      </c>
      <c r="T2201" s="12">
        <f t="shared" si="627"/>
        <v>29.354856456477044</v>
      </c>
    </row>
    <row r="2202" spans="1:20" x14ac:dyDescent="0.25">
      <c r="A2202" s="57">
        <f t="shared" si="628"/>
        <v>22532.98839915284</v>
      </c>
      <c r="B2202" s="12">
        <f t="shared" si="645"/>
        <v>3586.2364863575085</v>
      </c>
      <c r="C2202" s="57" t="str">
        <f t="shared" si="629"/>
        <v>-15.4735725052842-24.7482815671646i</v>
      </c>
      <c r="D2202" s="57" t="str">
        <f t="shared" si="630"/>
        <v>3.89950502065262-8.91980926517186i</v>
      </c>
      <c r="E2202" s="57" t="str">
        <f t="shared" si="631"/>
        <v>156.408805465181+4.64643913743907i</v>
      </c>
      <c r="F2202" s="57" t="str">
        <f t="shared" si="632"/>
        <v>3.83955237771503-18.54313960931i</v>
      </c>
      <c r="G2202" s="57" t="str">
        <f t="shared" si="633"/>
        <v>0.999925136949247-0.0086520197801851i</v>
      </c>
      <c r="H2202" s="57" t="str">
        <f t="shared" si="634"/>
        <v>194.69593611664+273.933283665755i</v>
      </c>
      <c r="I2202" s="57" t="str">
        <f t="shared" si="635"/>
        <v>16.4385719206013-7.21761460687856i</v>
      </c>
      <c r="K2202" s="57" t="str">
        <f t="shared" si="636"/>
        <v>0.0206855686601206-0.0322587992878319i</v>
      </c>
      <c r="L2202" s="57" t="str">
        <f t="shared" si="637"/>
        <v>0.000125-0.139909765360584i</v>
      </c>
      <c r="M2202" s="57" t="str">
        <f t="shared" si="638"/>
        <v>0.0015-0.0674458625720017i</v>
      </c>
      <c r="N2202" s="57">
        <f t="shared" si="639"/>
        <v>57.984801182976483</v>
      </c>
      <c r="O2202" s="57">
        <f t="shared" si="640"/>
        <v>29.303931485682178</v>
      </c>
      <c r="P2202" s="371">
        <f t="shared" si="641"/>
        <v>29.303931485682178</v>
      </c>
      <c r="Q2202" s="371">
        <f t="shared" si="642"/>
        <v>-122.01519881702352</v>
      </c>
      <c r="R2202" s="12">
        <f t="shared" si="643"/>
        <v>57.984801182976483</v>
      </c>
      <c r="S2202" s="57">
        <f t="shared" si="644"/>
        <v>3.5862364863575085</v>
      </c>
      <c r="T2202" s="12">
        <f t="shared" si="627"/>
        <v>29.303931485682178</v>
      </c>
    </row>
    <row r="2203" spans="1:20" x14ac:dyDescent="0.25">
      <c r="A2203" s="57">
        <f t="shared" si="628"/>
        <v>22618.613755069622</v>
      </c>
      <c r="B2203" s="12">
        <f t="shared" si="645"/>
        <v>3599.864185005667</v>
      </c>
      <c r="C2203" s="57" t="str">
        <f t="shared" si="629"/>
        <v>-15.3827913362147-24.6038001676822i</v>
      </c>
      <c r="D2203" s="57" t="str">
        <f t="shared" si="630"/>
        <v>3.89950125214407-8.8863755262994i</v>
      </c>
      <c r="E2203" s="57" t="str">
        <f t="shared" si="631"/>
        <v>156.412095002606+4.6891025108726i</v>
      </c>
      <c r="F2203" s="57" t="str">
        <f t="shared" si="632"/>
        <v>3.83955018901705-18.4731944211722i</v>
      </c>
      <c r="G2203" s="57" t="str">
        <f t="shared" si="633"/>
        <v>0.999924566952039-0.00868489250461188i</v>
      </c>
      <c r="H2203" s="57" t="str">
        <f t="shared" si="634"/>
        <v>194.948150682305+275.115647040138i</v>
      </c>
      <c r="I2203" s="57" t="str">
        <f t="shared" si="635"/>
        <v>16.4488678136912-7.1795362453248i</v>
      </c>
      <c r="K2203" s="57" t="str">
        <f t="shared" si="636"/>
        <v>0.0205761969803752-0.0322042435030284i</v>
      </c>
      <c r="L2203" s="57" t="str">
        <f t="shared" si="637"/>
        <v>0.000125-0.13938012090116i</v>
      </c>
      <c r="M2203" s="57" t="str">
        <f t="shared" si="638"/>
        <v>0.0015-0.0671905385256046i</v>
      </c>
      <c r="N2203" s="57">
        <f t="shared" si="639"/>
        <v>57.985547682313666</v>
      </c>
      <c r="O2203" s="57">
        <f t="shared" si="640"/>
        <v>29.253003581612308</v>
      </c>
      <c r="P2203" s="371">
        <f t="shared" si="641"/>
        <v>29.253003581612308</v>
      </c>
      <c r="Q2203" s="371">
        <f t="shared" si="642"/>
        <v>-122.01445231768633</v>
      </c>
      <c r="R2203" s="12">
        <f t="shared" si="643"/>
        <v>57.985547682313666</v>
      </c>
      <c r="S2203" s="57">
        <f t="shared" si="644"/>
        <v>3.599864185005667</v>
      </c>
      <c r="T2203" s="12">
        <f t="shared" si="627"/>
        <v>29.253003581612308</v>
      </c>
    </row>
    <row r="2204" spans="1:20" x14ac:dyDescent="0.25">
      <c r="A2204" s="57">
        <f t="shared" si="628"/>
        <v>22704.564487338888</v>
      </c>
      <c r="B2204" s="12">
        <f t="shared" si="645"/>
        <v>3613.5436689086887</v>
      </c>
      <c r="C2204" s="57" t="str">
        <f t="shared" si="629"/>
        <v>-15.2923616270099-24.460265596473i</v>
      </c>
      <c r="D2204" s="57" t="str">
        <f t="shared" si="630"/>
        <v>3.8994974549478-8.85306962027328i</v>
      </c>
      <c r="E2204" s="57" t="str">
        <f t="shared" si="631"/>
        <v>156.415587388534+4.73188677027093i</v>
      </c>
      <c r="F2204" s="57" t="str">
        <f t="shared" si="632"/>
        <v>3.83954798365586-18.4035149758485i</v>
      </c>
      <c r="G2204" s="57" t="str">
        <f t="shared" si="633"/>
        <v>0.999923992615278-0.00871789008874404i</v>
      </c>
      <c r="H2204" s="57" t="str">
        <f t="shared" si="634"/>
        <v>195.202723823199+276.304258260125i</v>
      </c>
      <c r="I2204" s="57" t="str">
        <f t="shared" si="635"/>
        <v>16.4592541402922-7.14155949107688i</v>
      </c>
      <c r="K2204" s="57" t="str">
        <f t="shared" si="636"/>
        <v>0.0204671963425397-0.032149410507891i</v>
      </c>
      <c r="L2204" s="57" t="str">
        <f t="shared" si="637"/>
        <v>0.000125-0.138852481471568i</v>
      </c>
      <c r="M2204" s="57" t="str">
        <f t="shared" si="638"/>
        <v>0.0015-0.0669361810376614i</v>
      </c>
      <c r="N2204" s="57">
        <f t="shared" si="639"/>
        <v>57.986708043584585</v>
      </c>
      <c r="O2204" s="57">
        <f t="shared" si="640"/>
        <v>29.202073150965596</v>
      </c>
      <c r="P2204" s="371">
        <f t="shared" si="641"/>
        <v>29.202073150965596</v>
      </c>
      <c r="Q2204" s="371">
        <f t="shared" si="642"/>
        <v>-122.01329195641542</v>
      </c>
      <c r="R2204" s="12">
        <f t="shared" si="643"/>
        <v>57.986708043584585</v>
      </c>
      <c r="S2204" s="57">
        <f t="shared" si="644"/>
        <v>3.6135436689086888</v>
      </c>
      <c r="T2204" s="12">
        <f t="shared" si="627"/>
        <v>29.202073150965596</v>
      </c>
    </row>
    <row r="2205" spans="1:20" x14ac:dyDescent="0.25">
      <c r="A2205" s="57">
        <f t="shared" si="628"/>
        <v>22790.841832390775</v>
      </c>
      <c r="B2205" s="12">
        <f t="shared" si="645"/>
        <v>3627.2751348505417</v>
      </c>
      <c r="C2205" s="57" t="str">
        <f t="shared" si="629"/>
        <v>-15.2022839663595-24.3176723534437i</v>
      </c>
      <c r="D2205" s="57" t="str">
        <f t="shared" si="630"/>
        <v>3.8994936288455-8.81989106796946i</v>
      </c>
      <c r="E2205" s="57" t="str">
        <f t="shared" si="631"/>
        <v>156.419283654675+4.77479134452116i</v>
      </c>
      <c r="F2205" s="57" t="str">
        <f t="shared" si="632"/>
        <v>3.83954576150466-18.3341002709734i</v>
      </c>
      <c r="G2205" s="57" t="str">
        <f t="shared" si="633"/>
        <v>0.999923413905932-0.00875101300640038i</v>
      </c>
      <c r="H2205" s="57" t="str">
        <f t="shared" si="634"/>
        <v>195.459681178118+277.499163942194i</v>
      </c>
      <c r="I2205" s="57" t="str">
        <f t="shared" si="635"/>
        <v>16.4697317931492-7.10368379463083i</v>
      </c>
      <c r="K2205" s="57" t="str">
        <f t="shared" si="636"/>
        <v>0.0203585679816611-0.0320943032912363i</v>
      </c>
      <c r="L2205" s="57" t="str">
        <f t="shared" si="637"/>
        <v>0.000125-0.138326839481538i</v>
      </c>
      <c r="M2205" s="57" t="str">
        <f t="shared" si="638"/>
        <v>0.0015-0.0666827864491548i</v>
      </c>
      <c r="N2205" s="57">
        <f t="shared" si="639"/>
        <v>57.988282669022666</v>
      </c>
      <c r="O2205" s="57">
        <f t="shared" si="640"/>
        <v>29.151140601272409</v>
      </c>
      <c r="P2205" s="371">
        <f t="shared" si="641"/>
        <v>29.151140601272409</v>
      </c>
      <c r="Q2205" s="371">
        <f t="shared" si="642"/>
        <v>-122.01171733097733</v>
      </c>
      <c r="R2205" s="12">
        <f t="shared" si="643"/>
        <v>57.988282669022666</v>
      </c>
      <c r="S2205" s="57">
        <f t="shared" si="644"/>
        <v>3.6272751348505419</v>
      </c>
      <c r="T2205" s="12">
        <f t="shared" si="627"/>
        <v>29.151140601272409</v>
      </c>
    </row>
    <row r="2206" spans="1:20" x14ac:dyDescent="0.25">
      <c r="A2206" s="57">
        <f t="shared" si="628"/>
        <v>22877.447031353862</v>
      </c>
      <c r="B2206" s="12">
        <f t="shared" si="645"/>
        <v>3641.0587803629737</v>
      </c>
      <c r="C2206" s="57" t="str">
        <f t="shared" si="629"/>
        <v>-15.1125589184562-24.176014953083i</v>
      </c>
      <c r="D2206" s="57" t="str">
        <f t="shared" si="630"/>
        <v>3.89948977361715-8.78683939209581i</v>
      </c>
      <c r="E2206" s="57" t="str">
        <f t="shared" si="631"/>
        <v>156.423184833428+4.81781565859232i</v>
      </c>
      <c r="F2206" s="57" t="str">
        <f t="shared" si="632"/>
        <v>3.83954352243561-18.2649493079898i</v>
      </c>
      <c r="G2206" s="57" t="str">
        <f t="shared" si="633"/>
        <v>0.999922830790716-0.00878426173319271i</v>
      </c>
      <c r="H2206" s="57" t="str">
        <f t="shared" si="634"/>
        <v>195.719048723794+278.700411200257i</v>
      </c>
      <c r="I2206" s="57" t="str">
        <f t="shared" si="635"/>
        <v>16.4803016754324-7.0659086082854i</v>
      </c>
      <c r="K2206" s="57" t="str">
        <f t="shared" si="636"/>
        <v>0.0202503131030161-0.0320389248438595i</v>
      </c>
      <c r="L2206" s="57" t="str">
        <f t="shared" si="637"/>
        <v>0.000125-0.137803187369534i</v>
      </c>
      <c r="M2206" s="57" t="str">
        <f t="shared" si="638"/>
        <v>0.0015-0.0664303511149182i</v>
      </c>
      <c r="N2206" s="57">
        <f t="shared" si="639"/>
        <v>57.990271942661352</v>
      </c>
      <c r="O2206" s="57">
        <f t="shared" si="640"/>
        <v>29.100206340874767</v>
      </c>
      <c r="P2206" s="371">
        <f t="shared" si="641"/>
        <v>29.100206340874767</v>
      </c>
      <c r="Q2206" s="371">
        <f t="shared" si="642"/>
        <v>-122.00972805733865</v>
      </c>
      <c r="R2206" s="12">
        <f t="shared" si="643"/>
        <v>57.990271942661352</v>
      </c>
      <c r="S2206" s="57">
        <f t="shared" si="644"/>
        <v>3.6410587803629739</v>
      </c>
      <c r="T2206" s="12">
        <f t="shared" si="627"/>
        <v>29.100206340874767</v>
      </c>
    </row>
    <row r="2207" spans="1:20" x14ac:dyDescent="0.25">
      <c r="A2207" s="57">
        <f t="shared" si="628"/>
        <v>22964.381330073007</v>
      </c>
      <c r="B2207" s="12">
        <f t="shared" si="645"/>
        <v>3654.8948037283531</v>
      </c>
      <c r="C2207" s="57" t="str">
        <f t="shared" si="629"/>
        <v>-15.0231870231312-24.0352879246672i</v>
      </c>
      <c r="D2207" s="57" t="str">
        <f t="shared" si="630"/>
        <v>3.89948588904112-8.75391411718529i</v>
      </c>
      <c r="E2207" s="57" t="str">
        <f t="shared" si="631"/>
        <v>156.42729195792+4.86095913352167i</v>
      </c>
      <c r="F2207" s="57" t="str">
        <f t="shared" si="632"/>
        <v>3.83954126631996-18.1960610921346i</v>
      </c>
      <c r="G2207" s="57" t="str">
        <f t="shared" si="633"/>
        <v>0.999922243236092-0.00881763674653273i</v>
      </c>
      <c r="H2207" s="57" t="str">
        <f t="shared" si="634"/>
        <v>195.980852780317+279.908047652471i</v>
      </c>
      <c r="I2207" s="57" t="str">
        <f t="shared" si="635"/>
        <v>16.4909647008845-7.02823338614765i</v>
      </c>
      <c r="K2207" s="57" t="str">
        <f t="shared" si="636"/>
        <v>0.0201424328821913-0.031983278158203i</v>
      </c>
      <c r="L2207" s="57" t="str">
        <f t="shared" si="637"/>
        <v>0.000125-0.137281517602643i</v>
      </c>
      <c r="M2207" s="57" t="str">
        <f t="shared" si="638"/>
        <v>0.0015-0.0661788714035845i</v>
      </c>
      <c r="N2207" s="57">
        <f t="shared" si="639"/>
        <v>57.992676230281631</v>
      </c>
      <c r="O2207" s="57">
        <f t="shared" si="640"/>
        <v>29.049270778906479</v>
      </c>
      <c r="P2207" s="371">
        <f t="shared" si="641"/>
        <v>29.049270778906479</v>
      </c>
      <c r="Q2207" s="371">
        <f t="shared" si="642"/>
        <v>-122.00732376971837</v>
      </c>
      <c r="R2207" s="12">
        <f t="shared" si="643"/>
        <v>57.992676230281631</v>
      </c>
      <c r="S2207" s="57">
        <f t="shared" si="644"/>
        <v>3.6548948037283528</v>
      </c>
      <c r="T2207" s="12">
        <f t="shared" si="627"/>
        <v>29.049270778906479</v>
      </c>
    </row>
    <row r="2208" spans="1:20" x14ac:dyDescent="0.25">
      <c r="A2208" s="57">
        <f t="shared" si="628"/>
        <v>23051.645979127283</v>
      </c>
      <c r="B2208" s="12">
        <f t="shared" si="645"/>
        <v>3668.7834039825207</v>
      </c>
      <c r="C2208" s="57" t="str">
        <f t="shared" si="629"/>
        <v>-14.9341687959918-23.8954858124607i</v>
      </c>
      <c r="D2208" s="57" t="str">
        <f t="shared" si="630"/>
        <v>3.89948197489405-8.72111476958906i</v>
      </c>
      <c r="E2208" s="57" t="str">
        <f t="shared" si="631"/>
        <v>156.43160606204+4.90422118640148i</v>
      </c>
      <c r="F2208" s="57" t="str">
        <f t="shared" si="632"/>
        <v>3.83953899302793-18.1274346324239i</v>
      </c>
      <c r="G2208" s="57" t="str">
        <f t="shared" si="633"/>
        <v>0.999921651208267-0.00885113852563867i</v>
      </c>
      <c r="H2208" s="57" t="str">
        <f t="shared" si="634"/>
        <v>196.245120016671+281.122121428176i</v>
      </c>
      <c r="I2208" s="57" t="str">
        <f t="shared" si="635"/>
        <v>16.5017217939715-6.9906575841393i</v>
      </c>
      <c r="K2208" s="57" t="str">
        <f t="shared" si="636"/>
        <v>0.0200349284651664-0.0319273662280257i</v>
      </c>
      <c r="L2208" s="57" t="str">
        <f t="shared" si="637"/>
        <v>0.000125-0.136761822676473i</v>
      </c>
      <c r="M2208" s="57" t="str">
        <f t="shared" si="638"/>
        <v>0.0015-0.0659283436975335i</v>
      </c>
      <c r="N2208" s="57">
        <f t="shared" si="639"/>
        <v>57.995495879358671</v>
      </c>
      <c r="O2208" s="57">
        <f t="shared" si="640"/>
        <v>28.998334325272612</v>
      </c>
      <c r="P2208" s="371">
        <f t="shared" si="641"/>
        <v>28.998334325272612</v>
      </c>
      <c r="Q2208" s="371">
        <f t="shared" si="642"/>
        <v>-122.00450412064133</v>
      </c>
      <c r="R2208" s="12">
        <f t="shared" si="643"/>
        <v>57.995495879358671</v>
      </c>
      <c r="S2208" s="57">
        <f t="shared" si="644"/>
        <v>3.6687834039825207</v>
      </c>
      <c r="T2208" s="12">
        <f t="shared" si="627"/>
        <v>28.998334325272612</v>
      </c>
    </row>
    <row r="2209" spans="1:20" x14ac:dyDescent="0.25">
      <c r="A2209" s="57">
        <f t="shared" si="628"/>
        <v>23139.242233847966</v>
      </c>
      <c r="B2209" s="12">
        <f t="shared" si="645"/>
        <v>3682.7247809176542</v>
      </c>
      <c r="C2209" s="57" t="str">
        <f t="shared" si="629"/>
        <v>-14.8455047285609-23.7566031759156i</v>
      </c>
      <c r="D2209" s="57" t="str">
        <f t="shared" si="630"/>
        <v>3.89947803095087-8.68844087746973i</v>
      </c>
      <c r="E2209" s="57" t="str">
        <f t="shared" si="631"/>
        <v>156.436128180475+4.94760123036546i</v>
      </c>
      <c r="F2209" s="57" t="str">
        <f t="shared" si="632"/>
        <v>3.83953670242879-18.0590689416399i</v>
      </c>
      <c r="G2209" s="57" t="str">
        <f t="shared" si="633"/>
        <v>0.99992105467319-0.00888476755154215i</v>
      </c>
      <c r="H2209" s="57" t="str">
        <f t="shared" si="634"/>
        <v>196.511877456377+282.342681174933i</v>
      </c>
      <c r="I2209" s="57" t="str">
        <f t="shared" si="635"/>
        <v>16.512573890036-6.95318066000451i</v>
      </c>
      <c r="K2209" s="57" t="str">
        <f t="shared" si="636"/>
        <v>0.0199278009684026-0.0318711920480751i</v>
      </c>
      <c r="L2209" s="57" t="str">
        <f t="shared" si="637"/>
        <v>0.000125-0.136244095115036i</v>
      </c>
      <c r="M2209" s="57" t="str">
        <f t="shared" si="638"/>
        <v>0.0015-0.0656787643928408i</v>
      </c>
      <c r="N2209" s="57">
        <f t="shared" si="639"/>
        <v>57.998731219012285</v>
      </c>
      <c r="O2209" s="57">
        <f t="shared" si="640"/>
        <v>28.947397390629213</v>
      </c>
      <c r="P2209" s="371">
        <f t="shared" si="641"/>
        <v>28.947397390629213</v>
      </c>
      <c r="Q2209" s="371">
        <f t="shared" si="642"/>
        <v>-122.00126878098771</v>
      </c>
      <c r="R2209" s="12">
        <f t="shared" si="643"/>
        <v>57.998731219012285</v>
      </c>
      <c r="S2209" s="57">
        <f t="shared" si="644"/>
        <v>3.6827247809176544</v>
      </c>
      <c r="T2209" s="12">
        <f t="shared" si="627"/>
        <v>28.947397390629213</v>
      </c>
    </row>
    <row r="2210" spans="1:20" x14ac:dyDescent="0.25">
      <c r="A2210" s="57">
        <f t="shared" si="628"/>
        <v>23227.171354336588</v>
      </c>
      <c r="B2210" s="12">
        <f t="shared" si="645"/>
        <v>3696.7191350851413</v>
      </c>
      <c r="C2210" s="57" t="str">
        <f t="shared" si="629"/>
        <v>-14.7571952884199-23.618634589867i</v>
      </c>
      <c r="D2210" s="57" t="str">
        <f t="shared" si="630"/>
        <v>3.89947405698486-8.65589197079455i</v>
      </c>
      <c r="E2210" s="57" t="str">
        <f t="shared" si="631"/>
        <v>156.44085934875+4.991098674573i</v>
      </c>
      <c r="F2210" s="57" t="str">
        <f t="shared" si="632"/>
        <v>3.83953439439077-17.9909630363156i</v>
      </c>
      <c r="G2210" s="57" t="str">
        <f t="shared" si="633"/>
        <v>0.999920453596553-0.00891852430709496i</v>
      </c>
      <c r="H2210" s="57" t="str">
        <f t="shared" si="634"/>
        <v>196.781152483236+283.56977606569i</v>
      </c>
      <c r="I2210" s="57" t="str">
        <f t="shared" si="635"/>
        <v>16.5235219354526-6.91580207331639i</v>
      </c>
      <c r="K2210" s="57" t="str">
        <f t="shared" si="636"/>
        <v>0.019821051478933-0.0318147586137618i</v>
      </c>
      <c r="L2210" s="57" t="str">
        <f t="shared" si="637"/>
        <v>0.000125-0.135728327470647i</v>
      </c>
      <c r="M2210" s="57" t="str">
        <f t="shared" si="638"/>
        <v>0.0015-0.0654301298992238i</v>
      </c>
      <c r="N2210" s="57">
        <f t="shared" si="639"/>
        <v>58.002382559955166</v>
      </c>
      <c r="O2210" s="57">
        <f t="shared" si="640"/>
        <v>28.896460386362829</v>
      </c>
      <c r="P2210" s="371">
        <f t="shared" si="641"/>
        <v>28.896460386362829</v>
      </c>
      <c r="Q2210" s="371">
        <f t="shared" si="642"/>
        <v>-121.99761744004483</v>
      </c>
      <c r="R2210" s="12">
        <f t="shared" si="643"/>
        <v>58.002382559955166</v>
      </c>
      <c r="S2210" s="57">
        <f t="shared" si="644"/>
        <v>3.6967191350851412</v>
      </c>
      <c r="T2210" s="12">
        <f t="shared" si="627"/>
        <v>28.896460386362829</v>
      </c>
    </row>
    <row r="2211" spans="1:20" x14ac:dyDescent="0.25">
      <c r="A2211" s="57">
        <f t="shared" si="628"/>
        <v>23315.434605483068</v>
      </c>
      <c r="B2211" s="12">
        <f t="shared" si="645"/>
        <v>3710.7666677984648</v>
      </c>
      <c r="C2211" s="57" t="str">
        <f t="shared" si="629"/>
        <v>-14.6692409193528-23.4815746447263i</v>
      </c>
      <c r="D2211" s="57" t="str">
        <f t="shared" si="630"/>
        <v>3.89947005276751-8.62346758132859i</v>
      </c>
      <c r="E2211" s="57" t="str">
        <f t="shared" si="631"/>
        <v>156.445800603259+5.03471292419369i</v>
      </c>
      <c r="F2211" s="57" t="str">
        <f t="shared" si="632"/>
        <v>3.83953206878114-17.923115936721i</v>
      </c>
      <c r="G2211" s="57" t="str">
        <f t="shared" si="633"/>
        <v>0.999919847943785-0.00895240927697584i</v>
      </c>
      <c r="H2211" s="57" t="str">
        <f t="shared" si="634"/>
        <v>197.052972847187+284.803455806055i</v>
      </c>
      <c r="I2211" s="57" t="str">
        <f t="shared" si="635"/>
        <v>16.534566887786-6.87852128548512i</v>
      </c>
      <c r="K2211" s="57" t="str">
        <f t="shared" si="636"/>
        <v>0.0197146810544589-0.0317580689208375i</v>
      </c>
      <c r="L2211" s="57" t="str">
        <f t="shared" si="637"/>
        <v>0.000125-0.135214512323817i</v>
      </c>
      <c r="M2211" s="57" t="str">
        <f t="shared" si="638"/>
        <v>0.0015-0.0651824366399918i</v>
      </c>
      <c r="N2211" s="57">
        <f t="shared" si="639"/>
        <v>58.006450194444469</v>
      </c>
      <c r="O2211" s="57">
        <f t="shared" si="640"/>
        <v>28.845523724569915</v>
      </c>
      <c r="P2211" s="371">
        <f t="shared" si="641"/>
        <v>28.845523724569915</v>
      </c>
      <c r="Q2211" s="371">
        <f t="shared" si="642"/>
        <v>-121.99354980555553</v>
      </c>
      <c r="R2211" s="12">
        <f t="shared" si="643"/>
        <v>58.006450194444469</v>
      </c>
      <c r="S2211" s="57">
        <f t="shared" si="644"/>
        <v>3.710766667798465</v>
      </c>
      <c r="T2211" s="12">
        <f t="shared" si="627"/>
        <v>28.845523724569915</v>
      </c>
    </row>
    <row r="2212" spans="1:20" x14ac:dyDescent="0.25">
      <c r="A2212" s="57">
        <f t="shared" si="628"/>
        <v>23404.033256983901</v>
      </c>
      <c r="B2212" s="12">
        <f t="shared" si="645"/>
        <v>3724.867581136099</v>
      </c>
      <c r="C2212" s="57" t="str">
        <f t="shared" si="629"/>
        <v>-14.5816420414937-23.3454179466726i</v>
      </c>
      <c r="D2212" s="57" t="str">
        <f t="shared" si="630"/>
        <v>3.89946601806861-8.59116724262813i</v>
      </c>
      <c r="E2212" s="57" t="str">
        <f t="shared" si="631"/>
        <v>156.45095298131+5.07844338039105i</v>
      </c>
      <c r="F2212" s="57" t="str">
        <f t="shared" si="632"/>
        <v>3.83952972546614-17.8555266668493i</v>
      </c>
      <c r="G2212" s="57" t="str">
        <f t="shared" si="633"/>
        <v>0.999919237680053-0.00898642294769739i</v>
      </c>
      <c r="H2212" s="57" t="str">
        <f t="shared" si="634"/>
        <v>197.32736667028+286.043770641688i</v>
      </c>
      <c r="I2212" s="57" t="str">
        <f t="shared" si="635"/>
        <v>16.5457097159521-6.84133775976662i</v>
      </c>
      <c r="K2212" s="57" t="str">
        <f t="shared" si="636"/>
        <v>0.0196086907234489-0.0317011259650745i</v>
      </c>
      <c r="L2212" s="57" t="str">
        <f t="shared" si="637"/>
        <v>0.000125-0.134702642283141i</v>
      </c>
      <c r="M2212" s="57" t="str">
        <f t="shared" si="638"/>
        <v>0.0015-0.0649356810519944i</v>
      </c>
      <c r="N2212" s="57">
        <f t="shared" si="639"/>
        <v>58.010934396233836</v>
      </c>
      <c r="O2212" s="57">
        <f t="shared" si="640"/>
        <v>28.794587818036685</v>
      </c>
      <c r="P2212" s="371">
        <f t="shared" si="641"/>
        <v>28.794587818036685</v>
      </c>
      <c r="Q2212" s="371">
        <f t="shared" si="642"/>
        <v>-121.98906560376616</v>
      </c>
      <c r="R2212" s="12">
        <f t="shared" si="643"/>
        <v>58.010934396233836</v>
      </c>
      <c r="S2212" s="57">
        <f t="shared" si="644"/>
        <v>3.7248675811360989</v>
      </c>
      <c r="T2212" s="12">
        <f t="shared" si="627"/>
        <v>28.794587818036685</v>
      </c>
    </row>
    <row r="2213" spans="1:20" x14ac:dyDescent="0.25">
      <c r="A2213" s="57">
        <f t="shared" si="628"/>
        <v>23492.968583360442</v>
      </c>
      <c r="B2213" s="12">
        <f t="shared" si="645"/>
        <v>3739.0220779444162</v>
      </c>
      <c r="C2213" s="57" t="str">
        <f t="shared" si="629"/>
        <v>-14.4943990514758-23.2101591178392i</v>
      </c>
      <c r="D2213" s="57" t="str">
        <f t="shared" si="630"/>
        <v>3.89946195265619-8.5589904900338i</v>
      </c>
      <c r="E2213" s="57" t="str">
        <f t="shared" si="631"/>
        <v>156.456317521157+5.12228944030157i</v>
      </c>
      <c r="F2213" s="57" t="str">
        <f t="shared" si="632"/>
        <v>3.83952736431102-17.7881942544027i</v>
      </c>
      <c r="G2213" s="57" t="str">
        <f t="shared" si="633"/>
        <v>0.999918622770257-0.00902056580761294i</v>
      </c>
      <c r="H2213" s="57" t="str">
        <f t="shared" si="634"/>
        <v>197.604362452762+287.290771365825i</v>
      </c>
      <c r="I2213" s="57" t="str">
        <f t="shared" si="635"/>
        <v>16.5569514003825-6.80425096127128i</v>
      </c>
      <c r="K2213" s="57" t="str">
        <f t="shared" si="636"/>
        <v>0.0195030814852415-0.0316439327419487i</v>
      </c>
      <c r="L2213" s="57" t="str">
        <f t="shared" si="637"/>
        <v>0.000125-0.134192709985197i</v>
      </c>
      <c r="M2213" s="57" t="str">
        <f t="shared" si="638"/>
        <v>0.0015-0.0646898595855691i</v>
      </c>
      <c r="N2213" s="57">
        <f t="shared" si="639"/>
        <v>58.01583542052515</v>
      </c>
      <c r="O2213" s="57">
        <f t="shared" si="640"/>
        <v>28.743653080218188</v>
      </c>
      <c r="P2213" s="371">
        <f t="shared" si="641"/>
        <v>28.743653080218188</v>
      </c>
      <c r="Q2213" s="371">
        <f t="shared" si="642"/>
        <v>-121.98416457947485</v>
      </c>
      <c r="R2213" s="12">
        <f t="shared" si="643"/>
        <v>58.01583542052515</v>
      </c>
      <c r="S2213" s="57">
        <f t="shared" si="644"/>
        <v>3.7390220779444161</v>
      </c>
      <c r="T2213" s="12">
        <f t="shared" si="627"/>
        <v>28.743653080218188</v>
      </c>
    </row>
    <row r="2214" spans="1:20" x14ac:dyDescent="0.25">
      <c r="A2214" s="57">
        <f t="shared" si="628"/>
        <v>23582.241863977211</v>
      </c>
      <c r="B2214" s="12">
        <f t="shared" si="645"/>
        <v>3753.2303618406049</v>
      </c>
      <c r="C2214" s="57" t="str">
        <f t="shared" si="629"/>
        <v>-14.4075123225822-23.075792796498i</v>
      </c>
      <c r="D2214" s="57" t="str">
        <f t="shared" si="630"/>
        <v>3.89945785629648-8.52693686066395i</v>
      </c>
      <c r="E2214" s="57" t="str">
        <f t="shared" si="631"/>
        <v>156.461895262034+5.16625049701737i</v>
      </c>
      <c r="F2214" s="57" t="str">
        <f t="shared" si="632"/>
        <v>3.83952498517995-17.7211177307778i</v>
      </c>
      <c r="G2214" s="57" t="str">
        <f t="shared" si="633"/>
        <v>0.999918003179032-0.00905483834692342i</v>
      </c>
      <c r="H2214" s="57" t="str">
        <f t="shared" si="634"/>
        <v>197.883989079284+288.544509326911i</v>
      </c>
      <c r="I2214" s="57" t="str">
        <f t="shared" si="635"/>
        <v>16.5682929331899-6.76726035697325i</v>
      </c>
      <c r="K2214" s="57" t="str">
        <f t="shared" si="636"/>
        <v>0.0193978543101526-0.0315864922463245i</v>
      </c>
      <c r="L2214" s="57" t="str">
        <f t="shared" si="637"/>
        <v>0.000125-0.133684708094438i</v>
      </c>
      <c r="M2214" s="57" t="str">
        <f t="shared" si="638"/>
        <v>0.0015-0.0644449687044921i</v>
      </c>
      <c r="N2214" s="57">
        <f t="shared" si="639"/>
        <v>58.021153503922534</v>
      </c>
      <c r="O2214" s="57">
        <f t="shared" si="640"/>
        <v>28.692719925217489</v>
      </c>
      <c r="P2214" s="371">
        <f t="shared" si="641"/>
        <v>28.692719925217489</v>
      </c>
      <c r="Q2214" s="371">
        <f t="shared" si="642"/>
        <v>-121.97884649607747</v>
      </c>
      <c r="R2214" s="12">
        <f t="shared" si="643"/>
        <v>58.021153503922534</v>
      </c>
      <c r="S2214" s="57">
        <f t="shared" si="644"/>
        <v>3.7532303618406049</v>
      </c>
      <c r="T2214" s="12">
        <f t="shared" si="627"/>
        <v>28.692719925217489</v>
      </c>
    </row>
    <row r="2215" spans="1:20" x14ac:dyDescent="0.25">
      <c r="A2215" s="57">
        <f t="shared" si="628"/>
        <v>23671.854383060323</v>
      </c>
      <c r="B2215" s="12">
        <f t="shared" si="645"/>
        <v>3767.4926372155992</v>
      </c>
      <c r="C2215" s="57" t="str">
        <f t="shared" si="629"/>
        <v>-14.3209822049006-22.9423136372437i</v>
      </c>
      <c r="D2215" s="57" t="str">
        <f t="shared" si="630"/>
        <v>3.89945372875401-8.49500589340809i</v>
      </c>
      <c r="E2215" s="57" t="str">
        <f t="shared" si="631"/>
        <v>156.467687244205+5.21032593956691i</v>
      </c>
      <c r="F2215" s="57" t="str">
        <f t="shared" si="632"/>
        <v>3.83952258793612-17.654296131053i</v>
      </c>
      <c r="G2215" s="57" t="str">
        <f t="shared" si="633"/>
        <v>0.999917378870744-0.00908924105768434i</v>
      </c>
      <c r="H2215" s="57" t="str">
        <f t="shared" si="634"/>
        <v>198.166275825227+289.805036436374i</v>
      </c>
      <c r="I2215" s="57" t="str">
        <f t="shared" si="635"/>
        <v>16.579735318339-6.73036541572108i</v>
      </c>
      <c r="K2215" s="57" t="str">
        <f t="shared" si="636"/>
        <v>0.019293010139585-0.0315288074721437i</v>
      </c>
      <c r="L2215" s="57" t="str">
        <f t="shared" si="637"/>
        <v>0.000125-0.133178629303087i</v>
      </c>
      <c r="M2215" s="57" t="str">
        <f t="shared" si="638"/>
        <v>0.0015-0.0642010048859256i</v>
      </c>
      <c r="N2215" s="57">
        <f t="shared" si="639"/>
        <v>58.026888864387288</v>
      </c>
      <c r="O2215" s="57">
        <f t="shared" si="640"/>
        <v>28.641788767765831</v>
      </c>
      <c r="P2215" s="371">
        <f t="shared" si="641"/>
        <v>28.641788767765831</v>
      </c>
      <c r="Q2215" s="371">
        <f t="shared" si="642"/>
        <v>-121.97311113561271</v>
      </c>
      <c r="R2215" s="12">
        <f t="shared" si="643"/>
        <v>58.026888864387288</v>
      </c>
      <c r="S2215" s="57">
        <f t="shared" si="644"/>
        <v>3.7674926372155992</v>
      </c>
      <c r="T2215" s="12">
        <f t="shared" si="627"/>
        <v>28.641788767765831</v>
      </c>
    </row>
    <row r="2216" spans="1:20" x14ac:dyDescent="0.25">
      <c r="A2216" s="57">
        <f t="shared" si="628"/>
        <v>23761.807429715955</v>
      </c>
      <c r="B2216" s="12">
        <f t="shared" si="645"/>
        <v>3781.8091092370187</v>
      </c>
      <c r="C2216" s="57" t="str">
        <f t="shared" si="629"/>
        <v>-14.2348090254772-22.8097163111694i</v>
      </c>
      <c r="D2216" s="57" t="str">
        <f t="shared" si="630"/>
        <v>3.89944956979143-8.46319712892008i</v>
      </c>
      <c r="E2216" s="57" t="str">
        <f t="shared" si="631"/>
        <v>156.473694508985+5.25451515289218i</v>
      </c>
      <c r="F2216" s="57" t="str">
        <f t="shared" si="632"/>
        <v>3.83952017244163-17.587728493973i</v>
      </c>
      <c r="G2216" s="57" t="str">
        <f t="shared" si="633"/>
        <v>0.999916749809487-0.00912377443381267i</v>
      </c>
      <c r="H2216" s="57" t="str">
        <f t="shared" si="634"/>
        <v>198.451252363146+291.072405176516i</v>
      </c>
      <c r="I2216" s="57" t="str">
        <f t="shared" si="635"/>
        <v>16.5912795718177-6.69356560824718i</v>
      </c>
      <c r="K2216" s="57" t="str">
        <f t="shared" si="636"/>
        <v>0.0191885498861424-0.0314708814121161i</v>
      </c>
      <c r="L2216" s="57" t="str">
        <f t="shared" si="637"/>
        <v>0.000125-0.132674466331029i</v>
      </c>
      <c r="M2216" s="57" t="str">
        <f t="shared" si="638"/>
        <v>0.0015-0.0639579646203682i</v>
      </c>
      <c r="N2216" s="57">
        <f t="shared" si="639"/>
        <v>58.033041701192587</v>
      </c>
      <c r="O2216" s="57">
        <f t="shared" si="640"/>
        <v>28.590860023200687</v>
      </c>
      <c r="P2216" s="371">
        <f t="shared" si="641"/>
        <v>28.590860023200687</v>
      </c>
      <c r="Q2216" s="371">
        <f t="shared" si="642"/>
        <v>-121.96695829880741</v>
      </c>
      <c r="R2216" s="12">
        <f t="shared" si="643"/>
        <v>58.033041701192587</v>
      </c>
      <c r="S2216" s="57">
        <f t="shared" si="644"/>
        <v>3.7818091092370185</v>
      </c>
      <c r="T2216" s="12">
        <f t="shared" si="627"/>
        <v>28.590860023200687</v>
      </c>
    </row>
    <row r="2217" spans="1:20" x14ac:dyDescent="0.25">
      <c r="A2217" s="57">
        <f t="shared" si="628"/>
        <v>23852.102297948873</v>
      </c>
      <c r="B2217" s="12">
        <f t="shared" si="645"/>
        <v>3796.1799838521192</v>
      </c>
      <c r="C2217" s="57" t="str">
        <f t="shared" si="629"/>
        <v>-14.1489930884754-22.6779955060457i</v>
      </c>
      <c r="D2217" s="57" t="str">
        <f t="shared" si="630"/>
        <v>3.89944537916968-8.4315101096117i</v>
      </c>
      <c r="E2217" s="57" t="str">
        <f t="shared" si="631"/>
        <v>156.479918098791+5.29881751782553i</v>
      </c>
      <c r="F2217" s="57" t="str">
        <f t="shared" si="632"/>
        <v>3.83951773855759-17.5214138619365i</v>
      </c>
      <c r="G2217" s="57" t="str">
        <f t="shared" si="633"/>
        <v>0.99991611595908-0.0091584389710939i</v>
      </c>
      <c r="H2217" s="57" t="str">
        <f t="shared" si="634"/>
        <v>198.738948769362+292.346668608542i</v>
      </c>
      <c r="I2217" s="57" t="str">
        <f t="shared" si="635"/>
        <v>16.6029267218142-6.65686040718054i</v>
      </c>
      <c r="K2217" s="57" t="str">
        <f t="shared" si="636"/>
        <v>0.0190844744337475-0.031412717057413i</v>
      </c>
      <c r="L2217" s="57" t="str">
        <f t="shared" si="637"/>
        <v>0.000125-0.132172211925711i</v>
      </c>
      <c r="M2217" s="57" t="str">
        <f t="shared" si="638"/>
        <v>0.0015-0.0637158444116039i</v>
      </c>
      <c r="N2217" s="57">
        <f t="shared" si="639"/>
        <v>58.039612194880718</v>
      </c>
      <c r="O2217" s="57">
        <f t="shared" si="640"/>
        <v>28.539934107445998</v>
      </c>
      <c r="P2217" s="371">
        <f t="shared" si="641"/>
        <v>28.539934107445998</v>
      </c>
      <c r="Q2217" s="371">
        <f t="shared" si="642"/>
        <v>-121.96038780511928</v>
      </c>
      <c r="R2217" s="12">
        <f t="shared" si="643"/>
        <v>58.039612194880718</v>
      </c>
      <c r="S2217" s="57">
        <f t="shared" si="644"/>
        <v>3.7961799838521193</v>
      </c>
      <c r="T2217" s="12">
        <f t="shared" si="627"/>
        <v>28.539934107445998</v>
      </c>
    </row>
    <row r="2218" spans="1:20" x14ac:dyDescent="0.25">
      <c r="A2218" s="57">
        <f t="shared" si="628"/>
        <v>23942.740286681081</v>
      </c>
      <c r="B2218" s="12">
        <f t="shared" si="645"/>
        <v>3810.6054677907573</v>
      </c>
      <c r="C2218" s="57" t="str">
        <f t="shared" si="629"/>
        <v>-14.0635346753349-22.5471459264924i</v>
      </c>
      <c r="D2218" s="57" t="str">
        <f t="shared" si="630"/>
        <v>3.89944115664779-8.39994437964591i</v>
      </c>
      <c r="E2218" s="57" t="str">
        <f t="shared" si="631"/>
        <v>156.486359057173+5.34323241106867i</v>
      </c>
      <c r="F2218" s="57" t="str">
        <f t="shared" si="632"/>
        <v>3.839515286144-17.4553512809813i</v>
      </c>
      <c r="G2218" s="57" t="str">
        <f t="shared" si="633"/>
        <v>0.999915477283071-0.00919323516718899i</v>
      </c>
      <c r="H2218" s="57" t="str">
        <f t="shared" si="634"/>
        <v>199.029395530654+293.627880380715i</v>
      </c>
      <c r="I2218" s="57" t="str">
        <f t="shared" si="635"/>
        <v>16.6146778088941-6.62024928705728i</v>
      </c>
      <c r="K2218" s="57" t="str">
        <f t="shared" si="636"/>
        <v>0.0189807846377624-0.0313543173973649i</v>
      </c>
      <c r="L2218" s="57" t="str">
        <f t="shared" si="637"/>
        <v>0.000125-0.131671858862035i</v>
      </c>
      <c r="M2218" s="57" t="str">
        <f t="shared" si="638"/>
        <v>0.0015-0.0634746407766526i</v>
      </c>
      <c r="N2218" s="57">
        <f t="shared" si="639"/>
        <v>58.046600507219679</v>
      </c>
      <c r="O2218" s="57">
        <f t="shared" si="640"/>
        <v>28.489011436990857</v>
      </c>
      <c r="P2218" s="371">
        <f t="shared" si="641"/>
        <v>28.489011436990857</v>
      </c>
      <c r="Q2218" s="371">
        <f t="shared" si="642"/>
        <v>-121.95339949278032</v>
      </c>
      <c r="R2218" s="12">
        <f t="shared" si="643"/>
        <v>58.046600507219679</v>
      </c>
      <c r="S2218" s="57">
        <f t="shared" si="644"/>
        <v>3.8106054677907575</v>
      </c>
      <c r="T2218" s="12">
        <f t="shared" si="627"/>
        <v>28.489011436990857</v>
      </c>
    </row>
    <row r="2219" spans="1:20" x14ac:dyDescent="0.25">
      <c r="A2219" s="57">
        <f t="shared" si="628"/>
        <v>24033.722699770467</v>
      </c>
      <c r="B2219" s="12">
        <f t="shared" si="645"/>
        <v>3825.0857685683623</v>
      </c>
      <c r="C2219" s="57" t="str">
        <f t="shared" si="629"/>
        <v>-13.9784340449324-22.4171622941485i</v>
      </c>
      <c r="D2219" s="57" t="str">
        <f t="shared" si="630"/>
        <v>3.899436901983-8.36849948493038i</v>
      </c>
      <c r="E2219" s="57" t="str">
        <f t="shared" si="631"/>
        <v>156.493018428849+5.38775920516692i</v>
      </c>
      <c r="F2219" s="57" t="str">
        <f t="shared" si="632"/>
        <v>3.83951281505983-17.3895398007711i</v>
      </c>
      <c r="G2219" s="57" t="str">
        <f t="shared" si="633"/>
        <v>0.999914833744727-0.00922816352164142i</v>
      </c>
      <c r="H2219" s="57" t="str">
        <f t="shared" si="634"/>
        <v>199.322623551094+294.916094736657i</v>
      </c>
      <c r="I2219" s="57" t="str">
        <f t="shared" si="635"/>
        <v>16.6265338861829-6.5837317243331i</v>
      </c>
      <c r="K2219" s="57" t="str">
        <f t="shared" si="636"/>
        <v>0.0188774813251125-0.0312956854191607i</v>
      </c>
      <c r="L2219" s="57" t="str">
        <f t="shared" si="637"/>
        <v>0.000125-0.131173399942255i</v>
      </c>
      <c r="M2219" s="57" t="str">
        <f t="shared" si="638"/>
        <v>0.0015-0.063234350245719i</v>
      </c>
      <c r="N2219" s="57">
        <f t="shared" si="639"/>
        <v>58.054006781162059</v>
      </c>
      <c r="O2219" s="57">
        <f t="shared" si="640"/>
        <v>28.438092428868433</v>
      </c>
      <c r="P2219" s="371">
        <f t="shared" si="641"/>
        <v>28.438092428868433</v>
      </c>
      <c r="Q2219" s="371">
        <f t="shared" si="642"/>
        <v>-121.94599321883794</v>
      </c>
      <c r="R2219" s="12">
        <f t="shared" si="643"/>
        <v>58.054006781162059</v>
      </c>
      <c r="S2219" s="57">
        <f t="shared" si="644"/>
        <v>3.8250857685683624</v>
      </c>
      <c r="T2219" s="12">
        <f t="shared" si="627"/>
        <v>28.438092428868433</v>
      </c>
    </row>
    <row r="2220" spans="1:20" x14ac:dyDescent="0.25">
      <c r="A2220" s="57">
        <f t="shared" si="628"/>
        <v>24125.050846029597</v>
      </c>
      <c r="B2220" s="12">
        <f t="shared" si="645"/>
        <v>3839.6210944889222</v>
      </c>
      <c r="C2220" s="57" t="str">
        <f t="shared" si="629"/>
        <v>-13.8936914337458-22.2880393478405i</v>
      </c>
      <c r="D2220" s="57" t="str">
        <f t="shared" si="630"/>
        <v>3.89943261493073-8.33717497311094i</v>
      </c>
      <c r="E2220" s="57" t="str">
        <f t="shared" si="631"/>
        <v>156.499897259753+5.43239726848282i</v>
      </c>
      <c r="F2220" s="57" t="str">
        <f t="shared" si="632"/>
        <v>3.83951032516295-17.3239784745818i</v>
      </c>
      <c r="G2220" s="57" t="str">
        <f t="shared" si="633"/>
        <v>0.999914185307036-0.00926322453588423i</v>
      </c>
      <c r="H2220" s="57" t="str">
        <f t="shared" si="634"/>
        <v>199.618664159043+296.211366523787i</v>
      </c>
      <c r="I2220" s="57" t="str">
        <f t="shared" si="635"/>
        <v>16.6384960195515-6.54730719739738i</v>
      </c>
      <c r="K2220" s="57" t="str">
        <f t="shared" si="636"/>
        <v>0.0187745652944144-0.0312368241075495i</v>
      </c>
      <c r="L2220" s="57" t="str">
        <f t="shared" si="637"/>
        <v>0.000125-0.13067682799587i</v>
      </c>
      <c r="M2220" s="57" t="str">
        <f t="shared" si="638"/>
        <v>0.0015-0.0629949693621428i</v>
      </c>
      <c r="N2220" s="57">
        <f t="shared" si="639"/>
        <v>58.061831140803392</v>
      </c>
      <c r="O2220" s="57">
        <f t="shared" si="640"/>
        <v>28.387177500635477</v>
      </c>
      <c r="P2220" s="371">
        <f t="shared" si="641"/>
        <v>28.387177500635477</v>
      </c>
      <c r="Q2220" s="371">
        <f t="shared" si="642"/>
        <v>-121.93816885919661</v>
      </c>
      <c r="R2220" s="12">
        <f t="shared" si="643"/>
        <v>58.061831140803392</v>
      </c>
      <c r="S2220" s="57">
        <f t="shared" si="644"/>
        <v>3.8396210944889222</v>
      </c>
      <c r="T2220" s="12">
        <f t="shared" ref="T2220:T2283" si="646">P2220</f>
        <v>28.387177500635477</v>
      </c>
    </row>
    <row r="2221" spans="1:20" x14ac:dyDescent="0.25">
      <c r="A2221" s="57">
        <f t="shared" ref="A2221:A2284" si="647">2*PI()*B2221</f>
        <v>24216.72603924451</v>
      </c>
      <c r="B2221" s="12">
        <f t="shared" si="645"/>
        <v>3854.2116546479801</v>
      </c>
      <c r="C2221" s="57" t="str">
        <f t="shared" ref="C2221:C2284" si="648">IMPRODUCT(D2221,E2221,$C$40,,K2221,$C$41)</f>
        <v>-13.8093070560178-22.1597718437464i</v>
      </c>
      <c r="D2221" s="57" t="str">
        <f t="shared" ref="D2221:D2284" si="649">IMDIV(IMPRODUCT($C$37,$C$38,COMPLEX(1,A2221/$C$38)),IMSUM(-1*A2221*A2221/$C$39,COMPLEX(0,1*A2221)))</f>
        <v>3.89942829524448-8.30597039356507i</v>
      </c>
      <c r="E2221" s="57" t="str">
        <f t="shared" ref="E2221:E2284" si="650">IMDIV(IMPRODUCT(IMSUM(F2221,G2221),$C$29,H2221),IMSUM(1,I2221))</f>
        <v>156.506996597058+5.47714596517117i</v>
      </c>
      <c r="F2221" s="57" t="str">
        <f t="shared" ref="F2221:F2284" si="651">IMDIV(IMPRODUCT($C$14,$C$15,COMPLEX(1,A2221/$C$15)),IMSUM(-1*A2221*A2221/$C$16,COMPLEX(0,A2221)))</f>
        <v>3.83950781631018-17.2586663592876i</v>
      </c>
      <c r="G2221" s="57" t="str">
        <f t="shared" ref="G2221:G2284" si="652">IMDIV(1,COMPLEX(1,A2221*$C$9*$C$10))</f>
        <v>0.999913531932706-0.00929841871324712i</v>
      </c>
      <c r="H2221" s="57" t="str">
        <f t="shared" ref="H2221:H2284" si="653">IMDIV($C$3,IMSUM(K2221,COMPLEX(0,$C$28*A2221)))</f>
        <v>199.917549114241+297.51375120188i</v>
      </c>
      <c r="I2221" s="57" t="str">
        <f t="shared" ref="I2221:I2284" si="654">IMPRODUCT(F2221,$C$29,H2221,$C$31)</f>
        <v>16.650565287803-6.51097518658579i</v>
      </c>
      <c r="K2221" s="57" t="str">
        <f t="shared" ref="K2221:K2284" si="655">IF($C$26&lt;=0,IMDIV(1,IMSUM(IMDIV(1,L2221),1/$C$18)),IMDIV(1,IMSUM(IMDIV(1,L2221),1/$C$18,IMDIV(1,M2221))))</f>
        <v>0.0186720373161076-0.0311777364445481i</v>
      </c>
      <c r="L2221" s="57" t="str">
        <f t="shared" ref="L2221:L2284" si="656">IMSUM($C$21/$C$22,IMDIV(1,COMPLEX(0,$C$20*$C$22*A2221)))</f>
        <v>0.000125-0.130182135879528i</v>
      </c>
      <c r="M2221" s="57" t="str">
        <f t="shared" ref="M2221:M2284" si="657">IMSUM($C$25/$C$26,IMDIV(1,COMPLEX(0,$C$24*$C$26*A2221)))</f>
        <v>0.0015-0.06275649468235i</v>
      </c>
      <c r="N2221" s="57">
        <f t="shared" ref="N2221:N2284" si="658">ABS(R2221)</f>
        <v>58.070073691344376</v>
      </c>
      <c r="O2221" s="57">
        <f t="shared" ref="O2221:O2284" si="659">ABS(P2221)</f>
        <v>28.336267070350971</v>
      </c>
      <c r="P2221" s="371">
        <f t="shared" ref="P2221:P2284" si="660">20*LOG10(IMABS(C2221))</f>
        <v>28.336267070350971</v>
      </c>
      <c r="Q2221" s="371">
        <f t="shared" ref="Q2221:Q2284" si="661">IMARGUMENT(C2221)*180/PI()</f>
        <v>-121.92992630865562</v>
      </c>
      <c r="R2221" s="12">
        <f t="shared" ref="R2221:R2284" si="662">IF(Q2221&lt;0,Q2221+180,Q2221-180)</f>
        <v>58.070073691344376</v>
      </c>
      <c r="S2221" s="57">
        <f t="shared" ref="S2221:S2284" si="663">B2221/1000</f>
        <v>3.8542116546479801</v>
      </c>
      <c r="T2221" s="12">
        <f t="shared" si="646"/>
        <v>28.336267070350971</v>
      </c>
    </row>
    <row r="2222" spans="1:20" x14ac:dyDescent="0.25">
      <c r="A2222" s="57">
        <f t="shared" si="647"/>
        <v>24308.749598193641</v>
      </c>
      <c r="B2222" s="12">
        <f t="shared" ref="B2222:B2285" si="664">B2221*(1+B$42)</f>
        <v>3868.8576589356426</v>
      </c>
      <c r="C2222" s="57" t="str">
        <f t="shared" si="648"/>
        <v>-13.7252811039241-22.032354555557i</v>
      </c>
      <c r="D2222" s="57" t="str">
        <f t="shared" si="649"/>
        <v>3.89942394267593-8.27488529739541i</v>
      </c>
      <c r="E2222" s="57" t="str">
        <f t="shared" si="650"/>
        <v>156.514317489229+5.52200465515067i</v>
      </c>
      <c r="F2222" s="57" t="str">
        <f t="shared" si="651"/>
        <v>3.8395052883572-17.1936025153479i</v>
      </c>
      <c r="G2222" s="57" t="str">
        <f t="shared" si="652"/>
        <v>0.999912873584161-0.00933374655896357i</v>
      </c>
      <c r="H2222" s="57" t="str">
        <f t="shared" si="653"/>
        <v>200.219310615066+298.823304851811i</v>
      </c>
      <c r="I2222" s="57" t="str">
        <f t="shared" si="654"/>
        <v>16.6627427828659-6.47473517419496i</v>
      </c>
      <c r="K2222" s="57" t="str">
        <f t="shared" si="655"/>
        <v>0.0185698981325864-0.031118425409148i</v>
      </c>
      <c r="L2222" s="57" t="str">
        <f t="shared" si="656"/>
        <v>0.000125-0.129689316476916i</v>
      </c>
      <c r="M2222" s="57" t="str">
        <f t="shared" si="657"/>
        <v>0.0015-0.062518922775802i</v>
      </c>
      <c r="N2222" s="57">
        <f t="shared" si="658"/>
        <v>58.078734519048737</v>
      </c>
      <c r="O2222" s="57">
        <f t="shared" si="659"/>
        <v>28.285361556555305</v>
      </c>
      <c r="P2222" s="371">
        <f t="shared" si="660"/>
        <v>28.285361556555305</v>
      </c>
      <c r="Q2222" s="371">
        <f t="shared" si="661"/>
        <v>-121.92126548095126</v>
      </c>
      <c r="R2222" s="12">
        <f t="shared" si="662"/>
        <v>58.078734519048737</v>
      </c>
      <c r="S2222" s="57">
        <f t="shared" si="663"/>
        <v>3.8688576589356427</v>
      </c>
      <c r="T2222" s="12">
        <f t="shared" si="646"/>
        <v>28.285361556555305</v>
      </c>
    </row>
    <row r="2223" spans="1:20" x14ac:dyDescent="0.25">
      <c r="A2223" s="57">
        <f t="shared" si="647"/>
        <v>24401.122846666778</v>
      </c>
      <c r="B2223" s="12">
        <f t="shared" si="664"/>
        <v>3883.5593180395981</v>
      </c>
      <c r="C2223" s="57" t="str">
        <f t="shared" si="648"/>
        <v>-13.6416137477397-21.9057822746347i</v>
      </c>
      <c r="D2223" s="57" t="str">
        <f t="shared" si="649"/>
        <v>3.89941955697482-8.24391923742326i</v>
      </c>
      <c r="E2223" s="57" t="str">
        <f t="shared" si="650"/>
        <v>156.521860986047+5.56697269407525i</v>
      </c>
      <c r="F2223" s="57" t="str">
        <f t="shared" si="651"/>
        <v>3.83950274115864-17.1287860067934i</v>
      </c>
      <c r="G2223" s="57" t="str">
        <f t="shared" si="652"/>
        <v>0.999912210223536-0.00936920858017789i</v>
      </c>
      <c r="H2223" s="57" t="str">
        <f t="shared" si="653"/>
        <v>200.523981305943+300.140084184397i</v>
      </c>
      <c r="I2223" s="57" t="str">
        <f t="shared" si="654"/>
        <v>16.6750296099879-6.43858664449807i</v>
      </c>
      <c r="K2223" s="57" t="str">
        <f t="shared" si="655"/>
        <v>0.0184681484583396-0.031058893977028i</v>
      </c>
      <c r="L2223" s="57" t="str">
        <f t="shared" si="656"/>
        <v>0.000125-0.129198362698661i</v>
      </c>
      <c r="M2223" s="57" t="str">
        <f t="shared" si="657"/>
        <v>0.0015-0.0622822502249473i</v>
      </c>
      <c r="N2223" s="57">
        <f t="shared" si="658"/>
        <v>58.087813691209462</v>
      </c>
      <c r="O2223" s="57">
        <f t="shared" si="659"/>
        <v>28.234461378248959</v>
      </c>
      <c r="P2223" s="371">
        <f t="shared" si="660"/>
        <v>28.234461378248959</v>
      </c>
      <c r="Q2223" s="371">
        <f t="shared" si="661"/>
        <v>-121.91218630879054</v>
      </c>
      <c r="R2223" s="12">
        <f t="shared" si="662"/>
        <v>58.087813691209462</v>
      </c>
      <c r="S2223" s="57">
        <f t="shared" si="663"/>
        <v>3.8835593180395982</v>
      </c>
      <c r="T2223" s="12">
        <f t="shared" si="646"/>
        <v>28.234461378248959</v>
      </c>
    </row>
    <row r="2224" spans="1:20" x14ac:dyDescent="0.25">
      <c r="A2224" s="57">
        <f t="shared" si="647"/>
        <v>24493.847113484109</v>
      </c>
      <c r="B2224" s="12">
        <f t="shared" si="664"/>
        <v>3898.3168434481486</v>
      </c>
      <c r="C2224" s="57" t="str">
        <f t="shared" si="648"/>
        <v>-13.558305136011-21.7800498101691i</v>
      </c>
      <c r="D2224" s="57" t="str">
        <f t="shared" si="649"/>
        <v>3.89941513788904-8.2130717681823i</v>
      </c>
      <c r="E2224" s="57" t="str">
        <f t="shared" si="650"/>
        <v>156.529628138656+5.61204943330442i</v>
      </c>
      <c r="F2224" s="57" t="str">
        <f t="shared" si="651"/>
        <v>3.83950017456802-17.0642159012127i</v>
      </c>
      <c r="G2224" s="57" t="str">
        <f t="shared" si="652"/>
        <v>0.999911541812682-0.00940480528595252i</v>
      </c>
      <c r="H2224" s="57" t="str">
        <f t="shared" si="653"/>
        <v>200.831594284878+301.464146549435i</v>
      </c>
      <c r="I2224" s="57" t="str">
        <f t="shared" si="654"/>
        <v>16.6874268879352-6.40252908375981i</v>
      </c>
      <c r="K2224" s="57" t="str">
        <f t="shared" si="655"/>
        <v>0.0183667889800885-0.0309991451202689i</v>
      </c>
      <c r="L2224" s="57" t="str">
        <f t="shared" si="656"/>
        <v>0.000125-0.128709267482228i</v>
      </c>
      <c r="M2224" s="57" t="str">
        <f t="shared" si="657"/>
        <v>0.0015-0.0620464736251717i</v>
      </c>
      <c r="N2224" s="57">
        <f t="shared" si="658"/>
        <v>58.097311256107474</v>
      </c>
      <c r="O2224" s="57">
        <f t="shared" si="659"/>
        <v>28.183566954871711</v>
      </c>
      <c r="P2224" s="371">
        <f t="shared" si="660"/>
        <v>28.183566954871711</v>
      </c>
      <c r="Q2224" s="371">
        <f t="shared" si="661"/>
        <v>-121.90268874389253</v>
      </c>
      <c r="R2224" s="12">
        <f t="shared" si="662"/>
        <v>58.097311256107474</v>
      </c>
      <c r="S2224" s="57">
        <f t="shared" si="663"/>
        <v>3.8983168434481485</v>
      </c>
      <c r="T2224" s="12">
        <f t="shared" si="646"/>
        <v>28.183566954871711</v>
      </c>
    </row>
    <row r="2225" spans="1:20" x14ac:dyDescent="0.25">
      <c r="A2225" s="57">
        <f t="shared" si="647"/>
        <v>24586.923732515352</v>
      </c>
      <c r="B2225" s="12">
        <f t="shared" si="664"/>
        <v>3913.1304474532517</v>
      </c>
      <c r="C2225" s="57" t="str">
        <f t="shared" si="648"/>
        <v>-13.475355395725-21.6551519893292i</v>
      </c>
      <c r="D2225" s="57" t="str">
        <f t="shared" si="649"/>
        <v>3.89941068516451-8.18234244591196i</v>
      </c>
      <c r="E2225" s="57" t="str">
        <f t="shared" si="650"/>
        <v>156.537619999593+5.6572342198714i</v>
      </c>
      <c r="F2225" s="57" t="str">
        <f t="shared" si="651"/>
        <v>3.8394975884377-16.9998912697389i</v>
      </c>
      <c r="G2225" s="57" t="str">
        <f t="shared" si="652"/>
        <v>0.999910868313158-0.00944053718727507i</v>
      </c>
      <c r="H2225" s="57" t="str">
        <f t="shared" si="653"/>
        <v>201.142183111162+302.795549944847i</v>
      </c>
      <c r="I2225" s="57" t="str">
        <f t="shared" si="654"/>
        <v>16.6999357491937-6.36656198025352i</v>
      </c>
      <c r="K2225" s="57" t="str">
        <f t="shared" si="655"/>
        <v>0.0182658203569323-0.0309391818070715i</v>
      </c>
      <c r="L2225" s="57" t="str">
        <f t="shared" si="656"/>
        <v>0.000125-0.128222023791819i</v>
      </c>
      <c r="M2225" s="57" t="str">
        <f t="shared" si="657"/>
        <v>0.0015-0.0618115895847495i</v>
      </c>
      <c r="N2225" s="57">
        <f t="shared" si="658"/>
        <v>58.107227242979576</v>
      </c>
      <c r="O2225" s="57">
        <f t="shared" si="659"/>
        <v>28.132678706280974</v>
      </c>
      <c r="P2225" s="371">
        <f t="shared" si="660"/>
        <v>28.132678706280974</v>
      </c>
      <c r="Q2225" s="371">
        <f t="shared" si="661"/>
        <v>-121.89277275702042</v>
      </c>
      <c r="R2225" s="12">
        <f t="shared" si="662"/>
        <v>58.107227242979576</v>
      </c>
      <c r="S2225" s="57">
        <f t="shared" si="663"/>
        <v>3.9131304474532516</v>
      </c>
      <c r="T2225" s="12">
        <f t="shared" si="646"/>
        <v>28.132678706280974</v>
      </c>
    </row>
    <row r="2226" spans="1:20" x14ac:dyDescent="0.25">
      <c r="A2226" s="57">
        <f t="shared" si="647"/>
        <v>24680.354042698909</v>
      </c>
      <c r="B2226" s="12">
        <f t="shared" si="664"/>
        <v>3928.0003431535742</v>
      </c>
      <c r="C2226" s="57" t="str">
        <f t="shared" si="648"/>
        <v>-13.3927646324842-21.5310836574135i</v>
      </c>
      <c r="D2226" s="57" t="str">
        <f t="shared" si="649"/>
        <v>3.89940619854529-8.15173082855125i</v>
      </c>
      <c r="E2226" s="57" t="str">
        <f t="shared" si="650"/>
        <v>156.545837622832+5.70252639645291i</v>
      </c>
      <c r="F2226" s="57" t="str">
        <f t="shared" si="651"/>
        <v>3.839494982619-16.9358111870366i</v>
      </c>
      <c r="G2226" s="57" t="str">
        <f t="shared" si="652"/>
        <v>0.99991018968623-0.00947640479706561i</v>
      </c>
      <c r="H2226" s="57" t="str">
        <f t="shared" si="653"/>
        <v>201.455781813225+304.134353026024i</v>
      </c>
      <c r="I2226" s="57" t="str">
        <f t="shared" si="654"/>
        <v>16.7125573401757-6.33068482427836i</v>
      </c>
      <c r="K2226" s="57" t="str">
        <f t="shared" si="655"/>
        <v>0.0181652432204924-0.0308790070014775i</v>
      </c>
      <c r="L2226" s="57" t="str">
        <f t="shared" si="656"/>
        <v>0.000125-0.12773662461827i</v>
      </c>
      <c r="M2226" s="57" t="str">
        <f t="shared" si="657"/>
        <v>0.0015-0.0615775947247952i</v>
      </c>
      <c r="N2226" s="57">
        <f t="shared" si="658"/>
        <v>58.117561661980034</v>
      </c>
      <c r="O2226" s="57">
        <f t="shared" si="659"/>
        <v>28.08179705273103</v>
      </c>
      <c r="P2226" s="371">
        <f t="shared" si="660"/>
        <v>28.08179705273103</v>
      </c>
      <c r="Q2226" s="371">
        <f t="shared" si="661"/>
        <v>-121.88243833801997</v>
      </c>
      <c r="R2226" s="12">
        <f t="shared" si="662"/>
        <v>58.117561661980034</v>
      </c>
      <c r="S2226" s="57">
        <f t="shared" si="663"/>
        <v>3.9280003431535744</v>
      </c>
      <c r="T2226" s="12">
        <f t="shared" si="646"/>
        <v>28.08179705273103</v>
      </c>
    </row>
    <row r="2227" spans="1:20" x14ac:dyDescent="0.25">
      <c r="A2227" s="57">
        <f t="shared" si="647"/>
        <v>24774.139388061169</v>
      </c>
      <c r="B2227" s="12">
        <f t="shared" si="664"/>
        <v>3942.926744457558</v>
      </c>
      <c r="C2227" s="57" t="str">
        <f t="shared" si="648"/>
        <v>-13.3105329306791-21.4078396779963i</v>
      </c>
      <c r="D2227" s="57" t="str">
        <f t="shared" si="649"/>
        <v>3.89940167777339-8.12123647573218i</v>
      </c>
      <c r="E2227" s="57" t="str">
        <f t="shared" si="650"/>
        <v>156.554282063815+5.74792530133488i</v>
      </c>
      <c r="F2227" s="57" t="str">
        <f t="shared" si="651"/>
        <v>3.839492356962-16.8719747312879i</v>
      </c>
      <c r="G2227" s="57" t="str">
        <f t="shared" si="652"/>
        <v>0.999909505892869-0.00951240863018393i</v>
      </c>
      <c r="H2227" s="57" t="str">
        <f t="shared" si="653"/>
        <v>201.772424896651+305.480615115296i</v>
      </c>
      <c r="I2227" s="57" t="str">
        <f t="shared" si="654"/>
        <v>16.7252928214283-6.29489710817744i</v>
      </c>
      <c r="K2227" s="57" t="str">
        <f t="shared" si="655"/>
        <v>0.0180650581750631-0.0308186236630942i</v>
      </c>
      <c r="L2227" s="57" t="str">
        <f t="shared" si="656"/>
        <v>0.000125-0.12725306297895i</v>
      </c>
      <c r="M2227" s="57" t="str">
        <f t="shared" si="657"/>
        <v>0.0015-0.0613444856792144i</v>
      </c>
      <c r="N2227" s="57">
        <f t="shared" si="658"/>
        <v>58.128314504149671</v>
      </c>
      <c r="O2227" s="57">
        <f t="shared" si="659"/>
        <v>28.030922414851325</v>
      </c>
      <c r="P2227" s="371">
        <f t="shared" si="660"/>
        <v>28.030922414851325</v>
      </c>
      <c r="Q2227" s="371">
        <f t="shared" si="661"/>
        <v>-121.87168549585033</v>
      </c>
      <c r="R2227" s="12">
        <f t="shared" si="662"/>
        <v>58.128314504149671</v>
      </c>
      <c r="S2227" s="57">
        <f t="shared" si="663"/>
        <v>3.9429267444575582</v>
      </c>
      <c r="T2227" s="12">
        <f t="shared" si="646"/>
        <v>28.030922414851325</v>
      </c>
    </row>
    <row r="2228" spans="1:20" x14ac:dyDescent="0.25">
      <c r="A2228" s="57">
        <f t="shared" si="647"/>
        <v>24868.281117735802</v>
      </c>
      <c r="B2228" s="12">
        <f t="shared" si="664"/>
        <v>3957.909866086497</v>
      </c>
      <c r="C2228" s="57" t="str">
        <f t="shared" si="648"/>
        <v>-13.2286603536657-21.2854149330716i</v>
      </c>
      <c r="D2228" s="57" t="str">
        <f t="shared" si="649"/>
        <v>3.89939712258897-8.09085894877365i</v>
      </c>
      <c r="E2228" s="57" t="str">
        <f t="shared" si="650"/>
        <v>156.562954379495+5.79343026837924i</v>
      </c>
      <c r="F2228" s="57" t="str">
        <f t="shared" si="651"/>
        <v>3.83948971131574-16.8083809841797i</v>
      </c>
      <c r="G2228" s="57" t="str">
        <f t="shared" si="652"/>
        <v>0.999908816893751-0.0095485492034367i</v>
      </c>
      <c r="H2228" s="57" t="str">
        <f t="shared" si="653"/>
        <v>202.092147352347+306.834396211585i</v>
      </c>
      <c r="I2228" s="57" t="str">
        <f t="shared" si="654"/>
        <v>16.7381433678474-6.25919832635643i</v>
      </c>
      <c r="K2228" s="57" t="str">
        <f t="shared" si="655"/>
        <v>0.0179652657977619-0.0307580347468213i</v>
      </c>
      <c r="L2228" s="57" t="str">
        <f t="shared" si="656"/>
        <v>0.000125-0.126771331917663i</v>
      </c>
      <c r="M2228" s="57" t="str">
        <f t="shared" si="657"/>
        <v>0.0015-0.0611122590946544i</v>
      </c>
      <c r="N2228" s="57">
        <f t="shared" si="658"/>
        <v>58.139485741379588</v>
      </c>
      <c r="O2228" s="57">
        <f t="shared" si="659"/>
        <v>27.980055213625505</v>
      </c>
      <c r="P2228" s="371">
        <f t="shared" si="660"/>
        <v>27.980055213625505</v>
      </c>
      <c r="Q2228" s="371">
        <f t="shared" si="661"/>
        <v>-121.86051425862041</v>
      </c>
      <c r="R2228" s="12">
        <f t="shared" si="662"/>
        <v>58.139485741379588</v>
      </c>
      <c r="S2228" s="57">
        <f t="shared" si="663"/>
        <v>3.9579098660864971</v>
      </c>
      <c r="T2228" s="12">
        <f t="shared" si="646"/>
        <v>27.980055213625505</v>
      </c>
    </row>
    <row r="2229" spans="1:20" x14ac:dyDescent="0.25">
      <c r="A2229" s="57">
        <f t="shared" si="647"/>
        <v>24962.780585983197</v>
      </c>
      <c r="B2229" s="12">
        <f t="shared" si="664"/>
        <v>3972.9499235776257</v>
      </c>
      <c r="C2229" s="57" t="str">
        <f t="shared" si="648"/>
        <v>-13.1471469439415-21.1638043231942i</v>
      </c>
      <c r="D2229" s="57" t="str">
        <f t="shared" si="649"/>
        <v>3.89939253273013-8.06059781067496i</v>
      </c>
      <c r="E2229" s="57" t="str">
        <f t="shared" si="650"/>
        <v>156.571855628369+5.83904062698764i</v>
      </c>
      <c r="F2229" s="57" t="str">
        <f t="shared" si="651"/>
        <v>3.83948704552805-16.7450290308902i</v>
      </c>
      <c r="G2229" s="57" t="str">
        <f t="shared" si="652"/>
        <v>0.99990812264925-0.00958482703558488i</v>
      </c>
      <c r="H2229" s="57" t="str">
        <f t="shared" si="653"/>
        <v>202.414984664885+308.195757000199i</v>
      </c>
      <c r="I2229" s="57" t="str">
        <f t="shared" si="654"/>
        <v>16.7511101688937-6.22358797530348i</v>
      </c>
      <c r="K2229" s="57" t="str">
        <f t="shared" si="655"/>
        <v>0.017865866638686-0.0306972432025829i</v>
      </c>
      <c r="L2229" s="57" t="str">
        <f t="shared" si="656"/>
        <v>0.000125-0.126291424504546i</v>
      </c>
      <c r="M2229" s="57" t="str">
        <f t="shared" si="657"/>
        <v>0.0015-0.0608809116304589i</v>
      </c>
      <c r="N2229" s="57">
        <f t="shared" si="658"/>
        <v>58.151075326381516</v>
      </c>
      <c r="O2229" s="57">
        <f t="shared" si="659"/>
        <v>27.929195870369977</v>
      </c>
      <c r="P2229" s="371">
        <f t="shared" si="660"/>
        <v>27.929195870369977</v>
      </c>
      <c r="Q2229" s="371">
        <f t="shared" si="661"/>
        <v>-121.84892467361848</v>
      </c>
      <c r="R2229" s="12">
        <f t="shared" si="662"/>
        <v>58.151075326381516</v>
      </c>
      <c r="S2229" s="57">
        <f t="shared" si="663"/>
        <v>3.9729499235776258</v>
      </c>
      <c r="T2229" s="12">
        <f t="shared" si="646"/>
        <v>27.929195870369977</v>
      </c>
    </row>
    <row r="2230" spans="1:20" x14ac:dyDescent="0.25">
      <c r="A2230" s="57">
        <f t="shared" si="647"/>
        <v>25057.639152209933</v>
      </c>
      <c r="B2230" s="12">
        <f t="shared" si="664"/>
        <v>3988.0471332872207</v>
      </c>
      <c r="C2230" s="57" t="str">
        <f t="shared" si="648"/>
        <v>-13.0659927233238-21.0430027676162i</v>
      </c>
      <c r="D2230" s="57" t="str">
        <f t="shared" si="649"/>
        <v>3.89938790793303-8.03045262610962i</v>
      </c>
      <c r="E2230" s="57" t="str">
        <f t="shared" si="650"/>
        <v>156.580986870512+5.88475570206599i</v>
      </c>
      <c r="F2230" s="57" t="str">
        <f t="shared" si="651"/>
        <v>3.83948435944564-16.6819179600759i</v>
      </c>
      <c r="G2230" s="57" t="str">
        <f t="shared" si="652"/>
        <v>0.999907423119442-0.00962124264735095i</v>
      </c>
      <c r="H2230" s="57" t="str">
        <f t="shared" si="653"/>
        <v>202.740972821022+309.564758862822i</v>
      </c>
      <c r="I2230" s="57" t="str">
        <f t="shared" si="654"/>
        <v>16.7641944288149-6.18806555361006i</v>
      </c>
      <c r="K2230" s="57" t="str">
        <f t="shared" si="655"/>
        <v>0.0177668612210682-0.03063625197506i</v>
      </c>
      <c r="L2230" s="57" t="str">
        <f t="shared" si="656"/>
        <v>0.000125-0.125813333835969i</v>
      </c>
      <c r="M2230" s="57" t="str">
        <f t="shared" si="657"/>
        <v>0.0015-0.0606504399586162i</v>
      </c>
      <c r="N2230" s="57">
        <f t="shared" si="658"/>
        <v>58.163083192655193</v>
      </c>
      <c r="O2230" s="57">
        <f t="shared" si="659"/>
        <v>27.878344806712096</v>
      </c>
      <c r="P2230" s="371">
        <f t="shared" si="660"/>
        <v>27.878344806712096</v>
      </c>
      <c r="Q2230" s="371">
        <f t="shared" si="661"/>
        <v>-121.83691680734481</v>
      </c>
      <c r="R2230" s="12">
        <f t="shared" si="662"/>
        <v>58.163083192655193</v>
      </c>
      <c r="S2230" s="57">
        <f t="shared" si="663"/>
        <v>3.9880471332872207</v>
      </c>
      <c r="T2230" s="12">
        <f t="shared" si="646"/>
        <v>27.878344806712096</v>
      </c>
    </row>
    <row r="2231" spans="1:20" x14ac:dyDescent="0.25">
      <c r="A2231" s="57">
        <f t="shared" si="647"/>
        <v>25152.858180988333</v>
      </c>
      <c r="B2231" s="12">
        <f t="shared" si="664"/>
        <v>4003.2017123937121</v>
      </c>
      <c r="C2231" s="57" t="str">
        <f t="shared" si="648"/>
        <v>-12.9851976931301-20.9230052044229i</v>
      </c>
      <c r="D2231" s="57" t="str">
        <f t="shared" si="649"/>
        <v>3.89938324793174-8.00042296141904i</v>
      </c>
      <c r="E2231" s="57" t="str">
        <f t="shared" si="650"/>
        <v>156.590349167621+5.93057481398825i</v>
      </c>
      <c r="F2231" s="57" t="str">
        <f t="shared" si="651"/>
        <v>3.83948165291402-16.6190468638584i</v>
      </c>
      <c r="G2231" s="57" t="str">
        <f t="shared" si="652"/>
        <v>0.999906718264096-0.00965779656142628i</v>
      </c>
      <c r="H2231" s="57" t="str">
        <f t="shared" si="653"/>
        <v>203.070148318369+310.941463887657i</v>
      </c>
      <c r="I2231" s="57" t="str">
        <f t="shared" si="654"/>
        <v>16.7773973668697-6.15263056199171i</v>
      </c>
      <c r="K2231" s="57" t="str">
        <f t="shared" si="655"/>
        <v>0.0176682500414375-0.0305750640034289i</v>
      </c>
      <c r="L2231" s="57" t="str">
        <f t="shared" si="656"/>
        <v>0.000125-0.125337053034438i</v>
      </c>
      <c r="M2231" s="57" t="str">
        <f t="shared" si="657"/>
        <v>0.0015-0.060420840763714i</v>
      </c>
      <c r="N2231" s="57">
        <f t="shared" si="658"/>
        <v>58.175509254457936</v>
      </c>
      <c r="O2231" s="57">
        <f t="shared" si="659"/>
        <v>27.827502444569205</v>
      </c>
      <c r="P2231" s="371">
        <f t="shared" si="660"/>
        <v>27.827502444569205</v>
      </c>
      <c r="Q2231" s="371">
        <f t="shared" si="661"/>
        <v>-121.82449074554206</v>
      </c>
      <c r="R2231" s="12">
        <f t="shared" si="662"/>
        <v>58.175509254457936</v>
      </c>
      <c r="S2231" s="57">
        <f t="shared" si="663"/>
        <v>4.0032017123937118</v>
      </c>
      <c r="T2231" s="12">
        <f t="shared" si="646"/>
        <v>27.827502444569205</v>
      </c>
    </row>
    <row r="2232" spans="1:20" x14ac:dyDescent="0.25">
      <c r="A2232" s="57">
        <f t="shared" si="647"/>
        <v>25248.43904207609</v>
      </c>
      <c r="B2232" s="12">
        <f t="shared" si="664"/>
        <v>4018.4138789008084</v>
      </c>
      <c r="C2232" s="57" t="str">
        <f t="shared" si="648"/>
        <v>-12.9047618343582-20.8038065906645i</v>
      </c>
      <c r="D2232" s="57" t="str">
        <f t="shared" si="649"/>
        <v>3.89937855245844-7.97050838460631i</v>
      </c>
      <c r="E2232" s="57" t="str">
        <f t="shared" si="650"/>
        <v>156.599943583045+5.97649727855371i</v>
      </c>
      <c r="F2232" s="57" t="str">
        <f t="shared" si="651"/>
        <v>3.83947892577751-16.5564148378114i</v>
      </c>
      <c r="G2232" s="57" t="str">
        <f t="shared" si="652"/>
        <v>0.999906008042676-0.00969448930247852i</v>
      </c>
      <c r="H2232" s="57" t="str">
        <f t="shared" si="653"/>
        <v>203.40254817427+312.325934879735i</v>
      </c>
      <c r="I2232" s="57" t="str">
        <f t="shared" si="654"/>
        <v>16.7907202175573-6.11728250331126i</v>
      </c>
      <c r="K2232" s="57" t="str">
        <f t="shared" si="655"/>
        <v>0.0175700335697824-0.0305136822211015i</v>
      </c>
      <c r="L2232" s="57" t="str">
        <f t="shared" si="656"/>
        <v>0.000125-0.124862575248494i</v>
      </c>
      <c r="M2232" s="57" t="str">
        <f t="shared" si="657"/>
        <v>0.0015-0.0601921107428908i</v>
      </c>
      <c r="N2232" s="57">
        <f t="shared" si="658"/>
        <v>58.188353406776585</v>
      </c>
      <c r="O2232" s="57">
        <f t="shared" si="659"/>
        <v>27.776669206126993</v>
      </c>
      <c r="P2232" s="371">
        <f t="shared" si="660"/>
        <v>27.776669206126993</v>
      </c>
      <c r="Q2232" s="371">
        <f t="shared" si="661"/>
        <v>-121.81164659322341</v>
      </c>
      <c r="R2232" s="12">
        <f t="shared" si="662"/>
        <v>58.188353406776585</v>
      </c>
      <c r="S2232" s="57">
        <f t="shared" si="663"/>
        <v>4.0184138789008088</v>
      </c>
      <c r="T2232" s="12">
        <f t="shared" si="646"/>
        <v>27.776669206126993</v>
      </c>
    </row>
    <row r="2233" spans="1:20" x14ac:dyDescent="0.25">
      <c r="A2233" s="57">
        <f t="shared" si="647"/>
        <v>25344.383110435978</v>
      </c>
      <c r="B2233" s="12">
        <f t="shared" si="664"/>
        <v>4033.6838516406315</v>
      </c>
      <c r="C2233" s="57" t="str">
        <f t="shared" si="648"/>
        <v>-12.8246851078682-20.6854019024846i</v>
      </c>
      <c r="D2233" s="57" t="str">
        <f t="shared" si="649"/>
        <v>3.8993738212432-7.94070846533001i</v>
      </c>
      <c r="E2233" s="57" t="str">
        <f t="shared" si="650"/>
        <v>156.609771181824+6.02252240695364i</v>
      </c>
      <c r="F2233" s="57" t="str">
        <f t="shared" si="651"/>
        <v>3.83947617787928-16.4940209809476i</v>
      </c>
      <c r="G2233" s="57" t="str">
        <f t="shared" si="652"/>
        <v>0.999905292414338-0.00973132139715898i</v>
      </c>
      <c r="H2233" s="57" t="str">
        <f t="shared" si="653"/>
        <v>203.738209934841+313.718235371434i</v>
      </c>
      <c r="I2233" s="57" t="str">
        <f t="shared" si="654"/>
        <v>16.8041642308505-6.08202088260153i</v>
      </c>
      <c r="K2233" s="57" t="str">
        <f t="shared" si="655"/>
        <v>0.0174722122497147-0.0304521095554687i</v>
      </c>
      <c r="L2233" s="57" t="str">
        <f t="shared" si="656"/>
        <v>0.000125-0.124389893652614i</v>
      </c>
      <c r="M2233" s="57" t="str">
        <f t="shared" si="657"/>
        <v>0.0015-0.0599642466057888i</v>
      </c>
      <c r="N2233" s="57">
        <f t="shared" si="658"/>
        <v>58.201615525298422</v>
      </c>
      <c r="O2233" s="57">
        <f t="shared" si="659"/>
        <v>27.725845513817838</v>
      </c>
      <c r="P2233" s="371">
        <f t="shared" si="660"/>
        <v>27.725845513817838</v>
      </c>
      <c r="Q2233" s="371">
        <f t="shared" si="661"/>
        <v>-121.79838447470158</v>
      </c>
      <c r="R2233" s="12">
        <f t="shared" si="662"/>
        <v>58.201615525298422</v>
      </c>
      <c r="S2233" s="57">
        <f t="shared" si="663"/>
        <v>4.0336838516406317</v>
      </c>
      <c r="T2233" s="12">
        <f t="shared" si="646"/>
        <v>27.725845513817838</v>
      </c>
    </row>
    <row r="2234" spans="1:20" x14ac:dyDescent="0.25">
      <c r="A2234" s="57">
        <f t="shared" si="647"/>
        <v>25440.691766255633</v>
      </c>
      <c r="B2234" s="12">
        <f t="shared" si="664"/>
        <v>4049.011850276866</v>
      </c>
      <c r="C2234" s="57" t="str">
        <f t="shared" si="648"/>
        <v>-12.7449674545659-20.5677861352459i</v>
      </c>
      <c r="D2234" s="57" t="str">
        <f t="shared" si="649"/>
        <v>3.89936905401402-7.911022774898i</v>
      </c>
      <c r="E2234" s="57" t="str">
        <f t="shared" si="650"/>
        <v>156.619833030724+6.06864950572588i</v>
      </c>
      <c r="F2234" s="57" t="str">
        <f t="shared" si="651"/>
        <v>3.83947340906138-16.4318643957058i</v>
      </c>
      <c r="G2234" s="57" t="str">
        <f t="shared" si="652"/>
        <v>0.999904571337928-0.00976829337411002i</v>
      </c>
      <c r="H2234" s="57" t="str">
        <f t="shared" si="653"/>
        <v>204.077171684208+315.118429633148i</v>
      </c>
      <c r="I2234" s="57" t="str">
        <f t="shared" si="654"/>
        <v>16.8177306724338-6.0468452070899i</v>
      </c>
      <c r="K2234" s="57" t="str">
        <f t="shared" si="655"/>
        <v>0.017374786498638-0.0303903489276481i</v>
      </c>
      <c r="L2234" s="57" t="str">
        <f t="shared" si="656"/>
        <v>0.000125-0.123919001447115i</v>
      </c>
      <c r="M2234" s="57" t="str">
        <f t="shared" si="657"/>
        <v>0.0015-0.0597372450745058i</v>
      </c>
      <c r="N2234" s="57">
        <f t="shared" si="658"/>
        <v>58.215295466382898</v>
      </c>
      <c r="O2234" s="57">
        <f t="shared" si="659"/>
        <v>27.675031790299293</v>
      </c>
      <c r="P2234" s="371">
        <f t="shared" si="660"/>
        <v>27.675031790299293</v>
      </c>
      <c r="Q2234" s="371">
        <f t="shared" si="661"/>
        <v>-121.7847045336171</v>
      </c>
      <c r="R2234" s="12">
        <f t="shared" si="662"/>
        <v>58.215295466382898</v>
      </c>
      <c r="S2234" s="57">
        <f t="shared" si="663"/>
        <v>4.0490118502768659</v>
      </c>
      <c r="T2234" s="12">
        <f t="shared" si="646"/>
        <v>27.675031790299293</v>
      </c>
    </row>
    <row r="2235" spans="1:20" x14ac:dyDescent="0.25">
      <c r="A2235" s="57">
        <f t="shared" si="647"/>
        <v>25537.366394967408</v>
      </c>
      <c r="B2235" s="12">
        <f t="shared" si="664"/>
        <v>4064.3980953079181</v>
      </c>
      <c r="C2235" s="57" t="str">
        <f t="shared" si="648"/>
        <v>-12.6656087955866-20.4509543036533i</v>
      </c>
      <c r="D2235" s="57" t="str">
        <f t="shared" si="649"/>
        <v>3.89936425049682-7.88145088626115i</v>
      </c>
      <c r="E2235" s="57" t="str">
        <f t="shared" si="650"/>
        <v>156.630130198274+6.11487787671485i</v>
      </c>
      <c r="F2235" s="57" t="str">
        <f t="shared" si="651"/>
        <v>3.83947061916444-16.369944187938i</v>
      </c>
      <c r="G2235" s="57" t="str">
        <f t="shared" si="652"/>
        <v>0.999903844771976-0.00980540576397256i</v>
      </c>
      <c r="H2235" s="57" t="str">
        <f t="shared" si="653"/>
        <v>204.419472053916+316.526582684153i</v>
      </c>
      <c r="I2235" s="57" t="str">
        <f t="shared" si="654"/>
        <v>16.8314208239445-6.01175498622321i</v>
      </c>
      <c r="K2235" s="57" t="str">
        <f t="shared" si="655"/>
        <v>0.0172777567079171-0.0303284032522349i</v>
      </c>
      <c r="L2235" s="57" t="str">
        <f t="shared" si="656"/>
        <v>0.000125-0.123449891858054i</v>
      </c>
      <c r="M2235" s="57" t="str">
        <f t="shared" si="657"/>
        <v>0.0015-0.0595111028835482i</v>
      </c>
      <c r="N2235" s="57">
        <f t="shared" si="658"/>
        <v>58.229393067035915</v>
      </c>
      <c r="O2235" s="57">
        <f t="shared" si="659"/>
        <v>27.624228458432466</v>
      </c>
      <c r="P2235" s="371">
        <f t="shared" si="660"/>
        <v>27.624228458432466</v>
      </c>
      <c r="Q2235" s="371">
        <f t="shared" si="661"/>
        <v>-121.77060693296409</v>
      </c>
      <c r="R2235" s="12">
        <f t="shared" si="662"/>
        <v>58.229393067035915</v>
      </c>
      <c r="S2235" s="57">
        <f t="shared" si="663"/>
        <v>4.0643980953079177</v>
      </c>
      <c r="T2235" s="12">
        <f t="shared" si="646"/>
        <v>27.624228458432466</v>
      </c>
    </row>
    <row r="2236" spans="1:20" x14ac:dyDescent="0.25">
      <c r="A2236" s="57">
        <f t="shared" si="647"/>
        <v>25634.408387268282</v>
      </c>
      <c r="B2236" s="12">
        <f t="shared" si="664"/>
        <v>4079.8428080700883</v>
      </c>
      <c r="C2236" s="57" t="str">
        <f t="shared" si="648"/>
        <v>-12.5866090324792-20.3349014418739i</v>
      </c>
      <c r="D2236" s="57" t="str">
        <f t="shared" si="649"/>
        <v>3.89935941041548-7.85199237400738i</v>
      </c>
      <c r="E2236" s="57" t="str">
        <f t="shared" si="650"/>
        <v>156.640663754798+6.16120681702965i</v>
      </c>
      <c r="F2236" s="57" t="str">
        <f t="shared" si="651"/>
        <v>3.83946780802817-16.3082594668966i</v>
      </c>
      <c r="G2236" s="57" t="str">
        <f t="shared" si="652"/>
        <v>0.999903112674699-0.00984265909939352i</v>
      </c>
      <c r="H2236" s="57" t="str">
        <f t="shared" si="653"/>
        <v>204.765150232577+317.942760303666i</v>
      </c>
      <c r="I2236" s="57" t="str">
        <f t="shared" si="654"/>
        <v>16.8452359832202-5.97674973169481i</v>
      </c>
      <c r="K2236" s="57" t="str">
        <f t="shared" si="655"/>
        <v>0.017181123243051-0.0302662754370546i</v>
      </c>
      <c r="L2236" s="57" t="str">
        <f t="shared" si="656"/>
        <v>0.000125-0.122982558137133i</v>
      </c>
      <c r="M2236" s="57" t="str">
        <f t="shared" si="657"/>
        <v>0.0015-0.0592858167797852i</v>
      </c>
      <c r="N2236" s="57">
        <f t="shared" si="658"/>
        <v>58.243908144886049</v>
      </c>
      <c r="O2236" s="57">
        <f t="shared" si="659"/>
        <v>27.573435941260222</v>
      </c>
      <c r="P2236" s="371">
        <f t="shared" si="660"/>
        <v>27.573435941260222</v>
      </c>
      <c r="Q2236" s="371">
        <f t="shared" si="661"/>
        <v>-121.75609185511395</v>
      </c>
      <c r="R2236" s="12">
        <f t="shared" si="662"/>
        <v>58.243908144886049</v>
      </c>
      <c r="S2236" s="57">
        <f t="shared" si="663"/>
        <v>4.0798428080700884</v>
      </c>
      <c r="T2236" s="12">
        <f t="shared" si="646"/>
        <v>27.573435941260222</v>
      </c>
    </row>
    <row r="2237" spans="1:20" x14ac:dyDescent="0.25">
      <c r="A2237" s="57">
        <f t="shared" si="647"/>
        <v>25731.819139139901</v>
      </c>
      <c r="B2237" s="12">
        <f t="shared" si="664"/>
        <v>4095.3462107407545</v>
      </c>
      <c r="C2237" s="57" t="str">
        <f t="shared" si="648"/>
        <v>-12.5079680473937-20.2196226036535i</v>
      </c>
      <c r="D2237" s="57" t="str">
        <f t="shared" si="649"/>
        <v>3.89935453349183-7.82264681435544i</v>
      </c>
      <c r="E2237" s="57" t="str">
        <f t="shared" si="650"/>
        <v>156.651434772452+6.20763561899827i</v>
      </c>
      <c r="F2237" s="57" t="str">
        <f t="shared" si="651"/>
        <v>3.8394649754908-16.2468093452213i</v>
      </c>
      <c r="G2237" s="57" t="str">
        <f t="shared" si="652"/>
        <v>0.999902375003996-0.00988005391503332i</v>
      </c>
      <c r="H2237" s="57" t="str">
        <f t="shared" si="653"/>
        <v>205.114245975657+319.367029042093i</v>
      </c>
      <c r="I2237" s="57" t="str">
        <f t="shared" si="654"/>
        <v>16.859177464549-5.94182895747067i</v>
      </c>
      <c r="K2237" s="57" t="str">
        <f t="shared" si="655"/>
        <v>0.017084886443846-0.0302039683829216i</v>
      </c>
      <c r="L2237" s="57" t="str">
        <f t="shared" si="656"/>
        <v>0.000125-0.122516993561599i</v>
      </c>
      <c r="M2237" s="57" t="str">
        <f t="shared" si="657"/>
        <v>0.0015-0.0590613835223999i</v>
      </c>
      <c r="N2237" s="57">
        <f t="shared" si="658"/>
        <v>58.258840498156417</v>
      </c>
      <c r="O2237" s="57">
        <f t="shared" si="659"/>
        <v>27.522654661985634</v>
      </c>
      <c r="P2237" s="371">
        <f t="shared" si="660"/>
        <v>27.522654661985634</v>
      </c>
      <c r="Q2237" s="371">
        <f t="shared" si="661"/>
        <v>-121.74115950184358</v>
      </c>
      <c r="R2237" s="12">
        <f t="shared" si="662"/>
        <v>58.258840498156417</v>
      </c>
      <c r="S2237" s="57">
        <f t="shared" si="663"/>
        <v>4.0953462107407548</v>
      </c>
      <c r="T2237" s="12">
        <f t="shared" si="646"/>
        <v>27.522654661985634</v>
      </c>
    </row>
    <row r="2238" spans="1:20" x14ac:dyDescent="0.25">
      <c r="A2238" s="57">
        <f t="shared" si="647"/>
        <v>25829.600051868631</v>
      </c>
      <c r="B2238" s="12">
        <f t="shared" si="664"/>
        <v>4110.9085263415691</v>
      </c>
      <c r="C2238" s="57" t="str">
        <f t="shared" si="648"/>
        <v>-12.4296857032671-20.105112862432i</v>
      </c>
      <c r="D2238" s="57" t="str">
        <f t="shared" si="649"/>
        <v>3.89934961944547-7.79341378514878i</v>
      </c>
      <c r="E2238" s="57" t="str">
        <f t="shared" si="650"/>
        <v>156.662444325264+6.25416357012381i</v>
      </c>
      <c r="F2238" s="57" t="str">
        <f t="shared" si="651"/>
        <v>3.83946212138953-16.1855929389267i</v>
      </c>
      <c r="G2238" s="57" t="str">
        <f t="shared" si="652"/>
        <v>0.999901631717445-0.00991759074757341i</v>
      </c>
      <c r="H2238" s="57" t="str">
        <f t="shared" si="653"/>
        <v>205.466799615529+320.799456232454i</v>
      </c>
      <c r="I2238" s="57" t="str">
        <f t="shared" si="654"/>
        <v>16.8732465989252-5.9069921798191i</v>
      </c>
      <c r="K2238" s="57" t="str">
        <f t="shared" si="655"/>
        <v>0.0169890466245946-0.0301414849833997i</v>
      </c>
      <c r="L2238" s="57" t="str">
        <f t="shared" si="656"/>
        <v>0.000125-0.122053191434149i</v>
      </c>
      <c r="M2238" s="57" t="str">
        <f t="shared" si="657"/>
        <v>0.0015-0.0588377998828451i</v>
      </c>
      <c r="N2238" s="57">
        <f t="shared" si="658"/>
        <v>58.274189905644718</v>
      </c>
      <c r="O2238" s="57">
        <f t="shared" si="659"/>
        <v>27.471885043950497</v>
      </c>
      <c r="P2238" s="371">
        <f t="shared" si="660"/>
        <v>27.471885043950497</v>
      </c>
      <c r="Q2238" s="371">
        <f t="shared" si="661"/>
        <v>-121.72581009435528</v>
      </c>
      <c r="R2238" s="12">
        <f t="shared" si="662"/>
        <v>58.274189905644718</v>
      </c>
      <c r="S2238" s="57">
        <f t="shared" si="663"/>
        <v>4.1109085263415688</v>
      </c>
      <c r="T2238" s="12">
        <f t="shared" si="646"/>
        <v>27.471885043950497</v>
      </c>
    </row>
    <row r="2239" spans="1:20" x14ac:dyDescent="0.25">
      <c r="A2239" s="57">
        <f t="shared" si="647"/>
        <v>25927.752532065733</v>
      </c>
      <c r="B2239" s="12">
        <f t="shared" si="664"/>
        <v>4126.529978741667</v>
      </c>
      <c r="C2239" s="57" t="str">
        <f t="shared" si="648"/>
        <v>-12.3517618440105-19.9913673114518i</v>
      </c>
      <c r="D2239" s="57" t="str">
        <f t="shared" si="649"/>
        <v>3.89934466799389-7.76429286584952i</v>
      </c>
      <c r="E2239" s="57" t="str">
        <f t="shared" si="650"/>
        <v>156.673693489156+6.30078995303943i</v>
      </c>
      <c r="F2239" s="57" t="str">
        <f t="shared" si="651"/>
        <v>3.83945924556011-16.1246093673894i</v>
      </c>
      <c r="G2239" s="57" t="str">
        <f t="shared" si="652"/>
        <v>0.9999008827723-0.00995527013572388i</v>
      </c>
      <c r="H2239" s="57" t="str">
        <f t="shared" si="653"/>
        <v>205.822852071697+322.240110002055i</v>
      </c>
      <c r="I2239" s="57" t="str">
        <f t="shared" si="654"/>
        <v>16.8874447343104-5.87223891733962i</v>
      </c>
      <c r="K2239" s="57" t="str">
        <f t="shared" si="655"/>
        <v>0.0168936040742521-0.0300788281245653i</v>
      </c>
      <c r="L2239" s="57" t="str">
        <f t="shared" si="656"/>
        <v>0.000125-0.121591145082835i</v>
      </c>
      <c r="M2239" s="57" t="str">
        <f t="shared" si="657"/>
        <v>0.0015-0.0586150626447948i</v>
      </c>
      <c r="N2239" s="57">
        <f t="shared" si="658"/>
        <v>58.289956126698129</v>
      </c>
      <c r="O2239" s="57">
        <f t="shared" si="659"/>
        <v>27.421127510612632</v>
      </c>
      <c r="P2239" s="371">
        <f t="shared" si="660"/>
        <v>27.421127510612632</v>
      </c>
      <c r="Q2239" s="371">
        <f t="shared" si="661"/>
        <v>-121.71004387330187</v>
      </c>
      <c r="R2239" s="12">
        <f t="shared" si="662"/>
        <v>58.289956126698129</v>
      </c>
      <c r="S2239" s="57">
        <f t="shared" si="663"/>
        <v>4.1265299787416669</v>
      </c>
      <c r="T2239" s="12">
        <f t="shared" si="646"/>
        <v>27.421127510612632</v>
      </c>
    </row>
    <row r="2240" spans="1:20" x14ac:dyDescent="0.25">
      <c r="A2240" s="57">
        <f t="shared" si="647"/>
        <v>26026.277991687581</v>
      </c>
      <c r="B2240" s="12">
        <f t="shared" si="664"/>
        <v>4142.2107926608851</v>
      </c>
      <c r="C2240" s="57" t="str">
        <f t="shared" si="648"/>
        <v>-12.2741962946983-19.8783810638685i</v>
      </c>
      <c r="D2240" s="57" t="str">
        <f t="shared" si="649"/>
        <v>3.8993396788525-7.7352836375324i</v>
      </c>
      <c r="E2240" s="57" t="str">
        <f t="shared" si="650"/>
        <v>156.68518334199+6.34751404545854i</v>
      </c>
      <c r="F2240" s="57" t="str">
        <f t="shared" si="651"/>
        <v>3.83945634783721-16.0638577533351i</v>
      </c>
      <c r="G2240" s="57" t="str">
        <f t="shared" si="652"/>
        <v>0.999900128125492-0.00999309262023095i</v>
      </c>
      <c r="H2240" s="57" t="str">
        <f t="shared" si="653"/>
        <v>206.18244486125+323.68905928431i</v>
      </c>
      <c r="I2240" s="57" t="str">
        <f t="shared" si="654"/>
        <v>16.901773235898-5.83756869099362i</v>
      </c>
      <c r="K2240" s="57" t="str">
        <f t="shared" si="655"/>
        <v>0.0167985590566192-0.030016000684776i</v>
      </c>
      <c r="L2240" s="57" t="str">
        <f t="shared" si="656"/>
        <v>0.000125-0.121130847860963i</v>
      </c>
      <c r="M2240" s="57" t="str">
        <f t="shared" si="657"/>
        <v>0.0015-0.0583931686040995i</v>
      </c>
      <c r="N2240" s="57">
        <f t="shared" si="658"/>
        <v>58.306138901193577</v>
      </c>
      <c r="O2240" s="57">
        <f t="shared" si="659"/>
        <v>27.370382485524996</v>
      </c>
      <c r="P2240" s="371">
        <f t="shared" si="660"/>
        <v>27.370382485524996</v>
      </c>
      <c r="Q2240" s="371">
        <f t="shared" si="661"/>
        <v>-121.69386109880642</v>
      </c>
      <c r="R2240" s="12">
        <f t="shared" si="662"/>
        <v>58.306138901193577</v>
      </c>
      <c r="S2240" s="57">
        <f t="shared" si="663"/>
        <v>4.1422107926608849</v>
      </c>
      <c r="T2240" s="12">
        <f t="shared" si="646"/>
        <v>27.370382485524996</v>
      </c>
    </row>
    <row r="2241" spans="1:20" x14ac:dyDescent="0.25">
      <c r="A2241" s="57">
        <f t="shared" si="647"/>
        <v>26125.177848055995</v>
      </c>
      <c r="B2241" s="12">
        <f t="shared" si="664"/>
        <v>4157.9511936729969</v>
      </c>
      <c r="C2241" s="57" t="str">
        <f t="shared" si="648"/>
        <v>-12.1969888617575-19.7661492528551i</v>
      </c>
      <c r="D2241" s="57" t="str">
        <f t="shared" si="649"/>
        <v>3.89933465173454-7.70638568287877i</v>
      </c>
      <c r="E2241" s="57" t="str">
        <f t="shared" si="650"/>
        <v>156.696914963599+6.39433512012923i</v>
      </c>
      <c r="F2241" s="57" t="str">
        <f t="shared" si="651"/>
        <v>3.83945342805423-16.0033372228268i</v>
      </c>
      <c r="G2241" s="57" t="str">
        <f t="shared" si="652"/>
        <v>0.999899367733624-0.0100310587438847i</v>
      </c>
      <c r="H2241" s="57" t="str">
        <f t="shared" si="653"/>
        <v>206.545620109527+325.146373830815i</v>
      </c>
      <c r="I2241" s="57" t="str">
        <f t="shared" si="654"/>
        <v>16.9162334863846-5.8029810241363i</v>
      </c>
      <c r="K2241" s="57" t="str">
        <f t="shared" si="655"/>
        <v>0.0167039118105235-0.029953005534441i</v>
      </c>
      <c r="L2241" s="57" t="str">
        <f t="shared" si="656"/>
        <v>0.000125-0.120672293147004i</v>
      </c>
      <c r="M2241" s="57" t="str">
        <f t="shared" si="657"/>
        <v>0.0015-0.0581721145687384i</v>
      </c>
      <c r="N2241" s="57">
        <f t="shared" si="658"/>
        <v>58.3227379495154</v>
      </c>
      <c r="O2241" s="57">
        <f t="shared" si="659"/>
        <v>27.319650392313577</v>
      </c>
      <c r="P2241" s="371">
        <f t="shared" si="660"/>
        <v>27.319650392313577</v>
      </c>
      <c r="Q2241" s="371">
        <f t="shared" si="661"/>
        <v>-121.6772620504846</v>
      </c>
      <c r="R2241" s="12">
        <f t="shared" si="662"/>
        <v>58.3227379495154</v>
      </c>
      <c r="S2241" s="57">
        <f t="shared" si="663"/>
        <v>4.1579511936729965</v>
      </c>
      <c r="T2241" s="12">
        <f t="shared" si="646"/>
        <v>27.319650392313577</v>
      </c>
    </row>
    <row r="2242" spans="1:20" x14ac:dyDescent="0.25">
      <c r="A2242" s="57">
        <f t="shared" si="647"/>
        <v>26224.453523878612</v>
      </c>
      <c r="B2242" s="12">
        <f t="shared" si="664"/>
        <v>4173.7514082089547</v>
      </c>
      <c r="C2242" s="57" t="str">
        <f t="shared" si="648"/>
        <v>-12.1201393331564-19.6546670317037i</v>
      </c>
      <c r="D2242" s="57" t="str">
        <f t="shared" si="649"/>
        <v>3.89932958635097-7.67759858617055i</v>
      </c>
      <c r="E2242" s="57" t="str">
        <f t="shared" si="650"/>
        <v>156.708889435814+6.44125244478405i</v>
      </c>
      <c r="F2242" s="57" t="str">
        <f t="shared" si="651"/>
        <v>3.83945048604321-15.943046905251i</v>
      </c>
      <c r="G2242" s="57" t="str">
        <f t="shared" si="652"/>
        <v>0.999898601552967-0.0100691690515265i</v>
      </c>
      <c r="H2242" s="57" t="str">
        <f t="shared" si="653"/>
        <v>206.912420561032+326.612124223602i</v>
      </c>
      <c r="I2242" s="57" t="str">
        <f t="shared" si="654"/>
        <v>16.9308268862442-5.76847544255016i</v>
      </c>
      <c r="K2242" s="57" t="str">
        <f t="shared" si="655"/>
        <v>0.0166096625500058-0.0298898455357957i</v>
      </c>
      <c r="L2242" s="57" t="str">
        <f t="shared" si="656"/>
        <v>0.000125-0.120215474344495i</v>
      </c>
      <c r="M2242" s="57" t="str">
        <f t="shared" si="657"/>
        <v>0.0015-0.057951897358775i</v>
      </c>
      <c r="N2242" s="57">
        <f t="shared" si="658"/>
        <v>58.339752972537127</v>
      </c>
      <c r="O2242" s="57">
        <f t="shared" si="659"/>
        <v>27.268931654655081</v>
      </c>
      <c r="P2242" s="371">
        <f t="shared" si="660"/>
        <v>27.268931654655081</v>
      </c>
      <c r="Q2242" s="371">
        <f t="shared" si="661"/>
        <v>-121.66024702746287</v>
      </c>
      <c r="R2242" s="12">
        <f t="shared" si="662"/>
        <v>58.339752972537127</v>
      </c>
      <c r="S2242" s="57">
        <f t="shared" si="663"/>
        <v>4.1737514082089548</v>
      </c>
      <c r="T2242" s="12">
        <f t="shared" si="646"/>
        <v>27.268931654655081</v>
      </c>
    </row>
    <row r="2243" spans="1:20" x14ac:dyDescent="0.25">
      <c r="A2243" s="57">
        <f t="shared" si="647"/>
        <v>26324.106447269347</v>
      </c>
      <c r="B2243" s="12">
        <f t="shared" si="664"/>
        <v>4189.6116635601484</v>
      </c>
      <c r="C2243" s="57" t="str">
        <f t="shared" si="648"/>
        <v>-12.0436474785962-19.5439295739258i</v>
      </c>
      <c r="D2243" s="57" t="str">
        <f t="shared" si="649"/>
        <v>3.89932448241068-7.64892193328424i</v>
      </c>
      <c r="E2243" s="57" t="str">
        <f t="shared" si="650"/>
        <v>156.721107842505+6.48826528208819i</v>
      </c>
      <c r="F2243" s="57" t="str">
        <f t="shared" si="651"/>
        <v>3.839447521635-15.8829859333064i</v>
      </c>
      <c r="G2243" s="57" t="str">
        <f t="shared" si="652"/>
        <v>0.999897829539461-0.0101074240900571i</v>
      </c>
      <c r="H2243" s="57" t="str">
        <f t="shared" si="653"/>
        <v>207.282889590542+328.086381887626i</v>
      </c>
      <c r="I2243" s="57" t="str">
        <f t="shared" si="654"/>
        <v>16.9455548540096-5.73405147447881i</v>
      </c>
      <c r="K2243" s="57" t="str">
        <f t="shared" si="655"/>
        <v>0.016515811464506-0.0298265235426798i</v>
      </c>
      <c r="L2243" s="57" t="str">
        <f t="shared" si="656"/>
        <v>0.000125-0.119760384881944i</v>
      </c>
      <c r="M2243" s="57" t="str">
        <f t="shared" si="657"/>
        <v>0.0015-0.057732513806311i</v>
      </c>
      <c r="N2243" s="57">
        <f t="shared" si="658"/>
        <v>58.357183651601829</v>
      </c>
      <c r="O2243" s="57">
        <f t="shared" si="659"/>
        <v>27.218226696255531</v>
      </c>
      <c r="P2243" s="371">
        <f t="shared" si="660"/>
        <v>27.218226696255531</v>
      </c>
      <c r="Q2243" s="371">
        <f t="shared" si="661"/>
        <v>-121.64281634839817</v>
      </c>
      <c r="R2243" s="12">
        <f t="shared" si="662"/>
        <v>58.357183651601829</v>
      </c>
      <c r="S2243" s="57">
        <f t="shared" si="663"/>
        <v>4.1896116635601484</v>
      </c>
      <c r="T2243" s="12">
        <f t="shared" si="646"/>
        <v>27.218226696255531</v>
      </c>
    </row>
    <row r="2244" spans="1:20" x14ac:dyDescent="0.25">
      <c r="A2244" s="57">
        <f t="shared" si="647"/>
        <v>26424.138051768969</v>
      </c>
      <c r="B2244" s="12">
        <f t="shared" si="664"/>
        <v>4205.5321878816767</v>
      </c>
      <c r="C2244" s="57" t="str">
        <f t="shared" si="648"/>
        <v>-11.9675130497007-19.4339320733478i</v>
      </c>
      <c r="D2244" s="57" t="str">
        <f t="shared" si="649"/>
        <v>3.89931933962025-7.62035531168495i</v>
      </c>
      <c r="E2244" s="57" t="str">
        <f t="shared" si="650"/>
        <v>156.733571269608+6.53537288959132i</v>
      </c>
      <c r="F2244" s="57" t="str">
        <f t="shared" si="651"/>
        <v>3.83944453465911-15.8231534429903i</v>
      </c>
      <c r="G2244" s="57" t="str">
        <f t="shared" si="652"/>
        <v>0.99989705164871-0.0101458244084438i</v>
      </c>
      <c r="H2244" s="57" t="str">
        <f t="shared" si="653"/>
        <v>207.657071214494+329.56921910348i</v>
      </c>
      <c r="I2244" s="57" t="str">
        <f t="shared" si="654"/>
        <v>16.9604188265579-5.69970865066301i</v>
      </c>
      <c r="K2244" s="57" t="str">
        <f t="shared" si="655"/>
        <v>0.0164223587190517-0.0297630424003178i</v>
      </c>
      <c r="L2244" s="57" t="str">
        <f t="shared" si="656"/>
        <v>0.000125-0.119307018212735i</v>
      </c>
      <c r="M2244" s="57" t="str">
        <f t="shared" si="657"/>
        <v>0.0015-0.0575139607554402i</v>
      </c>
      <c r="N2244" s="57">
        <f t="shared" si="658"/>
        <v>58.37502964850583</v>
      </c>
      <c r="O2244" s="57">
        <f t="shared" si="659"/>
        <v>27.167535940827729</v>
      </c>
      <c r="P2244" s="371">
        <f t="shared" si="660"/>
        <v>27.167535940827729</v>
      </c>
      <c r="Q2244" s="371">
        <f t="shared" si="661"/>
        <v>-121.62497035149417</v>
      </c>
      <c r="R2244" s="12">
        <f t="shared" si="662"/>
        <v>58.37502964850583</v>
      </c>
      <c r="S2244" s="57">
        <f t="shared" si="663"/>
        <v>4.2055321878816763</v>
      </c>
      <c r="T2244" s="12">
        <f t="shared" si="646"/>
        <v>27.167535940827729</v>
      </c>
    </row>
    <row r="2245" spans="1:20" x14ac:dyDescent="0.25">
      <c r="A2245" s="57">
        <f t="shared" si="647"/>
        <v>26524.549776365693</v>
      </c>
      <c r="B2245" s="12">
        <f t="shared" si="664"/>
        <v>4221.5132101956269</v>
      </c>
      <c r="C2245" s="57" t="str">
        <f t="shared" si="648"/>
        <v>-11.8917357802096-19.3246697442056i</v>
      </c>
      <c r="D2245" s="57" t="str">
        <f t="shared" si="649"/>
        <v>3.89931415768408-7.59189831042061i</v>
      </c>
      <c r="E2245" s="57" t="str">
        <f t="shared" si="650"/>
        <v>156.746280805164+6.58257451967168i</v>
      </c>
      <c r="F2245" s="57" t="str">
        <f t="shared" si="651"/>
        <v>3.83944152494377-15.7635485735873i</v>
      </c>
      <c r="G2245" s="57" t="str">
        <f t="shared" si="652"/>
        <v>0.999896267835981-0.0101843705577284i</v>
      </c>
      <c r="H2245" s="57" t="str">
        <f t="shared" si="653"/>
        <v>208.035010102578+331.060709020314i</v>
      </c>
      <c r="I2245" s="57" t="str">
        <f t="shared" si="654"/>
        <v>16.9754202594022-5.66544650437765i</v>
      </c>
      <c r="K2245" s="57" t="str">
        <f t="shared" si="655"/>
        <v>0.016329304454449-0.0296994049451047i</v>
      </c>
      <c r="L2245" s="57" t="str">
        <f t="shared" si="656"/>
        <v>0.000125-0.118855367815038i</v>
      </c>
      <c r="M2245" s="57" t="str">
        <f t="shared" si="657"/>
        <v>0.0015-0.0572962350622039i</v>
      </c>
      <c r="N2245" s="57">
        <f t="shared" si="658"/>
        <v>58.393290605479706</v>
      </c>
      <c r="O2245" s="57">
        <f t="shared" si="659"/>
        <v>27.116859812069922</v>
      </c>
      <c r="P2245" s="371">
        <f t="shared" si="660"/>
        <v>27.116859812069922</v>
      </c>
      <c r="Q2245" s="371">
        <f t="shared" si="661"/>
        <v>-121.60670939452029</v>
      </c>
      <c r="R2245" s="12">
        <f t="shared" si="662"/>
        <v>58.393290605479706</v>
      </c>
      <c r="S2245" s="57">
        <f t="shared" si="663"/>
        <v>4.221513210195627</v>
      </c>
      <c r="T2245" s="12">
        <f t="shared" si="646"/>
        <v>27.116859812069922</v>
      </c>
    </row>
    <row r="2246" spans="1:20" x14ac:dyDescent="0.25">
      <c r="A2246" s="57">
        <f t="shared" si="647"/>
        <v>26625.343065515881</v>
      </c>
      <c r="B2246" s="12">
        <f t="shared" si="664"/>
        <v>4237.55496039437</v>
      </c>
      <c r="C2246" s="57" t="str">
        <f t="shared" si="648"/>
        <v>-11.816315386169-19.2161378212344i</v>
      </c>
      <c r="D2246" s="57" t="str">
        <f t="shared" si="649"/>
        <v>3.89930893630429-7.56355052011583i</v>
      </c>
      <c r="E2246" s="57" t="str">
        <f t="shared" si="650"/>
        <v>156.759237539343+6.62986941948486i</v>
      </c>
      <c r="F2246" s="57" t="str">
        <f t="shared" si="651"/>
        <v>3.83943849231588-15.7041704676558i</v>
      </c>
      <c r="G2246" s="57" t="str">
        <f t="shared" si="652"/>
        <v>0.9998954780562-0.0102230630910353i</v>
      </c>
      <c r="H2246" s="57" t="str">
        <f t="shared" si="653"/>
        <v>208.416751589605+332.560925669006i</v>
      </c>
      <c r="I2246" s="57" t="str">
        <f t="shared" si="654"/>
        <v>16.9905606269883-5.63126457146984i</v>
      </c>
      <c r="K2246" s="57" t="str">
        <f t="shared" si="655"/>
        <v>0.0162366487874739-0.0296356140043938i</v>
      </c>
      <c r="L2246" s="57" t="str">
        <f t="shared" si="656"/>
        <v>0.000125-0.11840542719171i</v>
      </c>
      <c r="M2246" s="57" t="str">
        <f t="shared" si="657"/>
        <v>0.0015-0.0570793335945447i</v>
      </c>
      <c r="N2246" s="57">
        <f t="shared" si="658"/>
        <v>58.411966145174887</v>
      </c>
      <c r="O2246" s="57">
        <f t="shared" si="659"/>
        <v>27.066198733643176</v>
      </c>
      <c r="P2246" s="371">
        <f t="shared" si="660"/>
        <v>27.066198733643176</v>
      </c>
      <c r="Q2246" s="371">
        <f t="shared" si="661"/>
        <v>-121.58803385482511</v>
      </c>
      <c r="R2246" s="12">
        <f t="shared" si="662"/>
        <v>58.411966145174887</v>
      </c>
      <c r="S2246" s="57">
        <f t="shared" si="663"/>
        <v>4.2375549603943696</v>
      </c>
      <c r="T2246" s="12">
        <f t="shared" si="646"/>
        <v>27.066198733643176</v>
      </c>
    </row>
    <row r="2247" spans="1:20" x14ac:dyDescent="0.25">
      <c r="A2247" s="57">
        <f t="shared" si="647"/>
        <v>26726.519369164838</v>
      </c>
      <c r="B2247" s="12">
        <f t="shared" si="664"/>
        <v>4253.6576692438684</v>
      </c>
      <c r="C2247" s="57" t="str">
        <f t="shared" si="648"/>
        <v>-11.7412515661247-19.1083315597568i</v>
      </c>
      <c r="D2247" s="57" t="str">
        <f t="shared" si="649"/>
        <v>3.89930367518074-7.53531153296618i</v>
      </c>
      <c r="E2247" s="57" t="str">
        <f t="shared" si="650"/>
        <v>156.772442564479+6.67725683090721i</v>
      </c>
      <c r="F2247" s="57" t="str">
        <f t="shared" si="651"/>
        <v>3.83943543660114-15.6450182710168i</v>
      </c>
      <c r="G2247" s="57" t="str">
        <f t="shared" si="652"/>
        <v>0.99989468226395-0.0102619025635785i</v>
      </c>
      <c r="H2247" s="57" t="str">
        <f t="shared" si="653"/>
        <v>208.802341687622+334.06994397555i</v>
      </c>
      <c r="I2247" s="57" t="str">
        <f t="shared" si="654"/>
        <v>17.0058414229977-5.59716239039944i</v>
      </c>
      <c r="K2247" s="57" t="str">
        <f t="shared" si="655"/>
        <v>0.0161443918110669-0.0295716723962883i</v>
      </c>
      <c r="L2247" s="57" t="str">
        <f t="shared" si="656"/>
        <v>0.000125-0.117957189870203i</v>
      </c>
      <c r="M2247" s="57" t="str">
        <f t="shared" si="657"/>
        <v>0.0015-0.0568632532322619i</v>
      </c>
      <c r="N2247" s="57">
        <f t="shared" si="658"/>
        <v>58.431055870647413</v>
      </c>
      <c r="O2247" s="57">
        <f t="shared" si="659"/>
        <v>27.015553129149531</v>
      </c>
      <c r="P2247" s="371">
        <f t="shared" si="660"/>
        <v>27.015553129149531</v>
      </c>
      <c r="Q2247" s="371">
        <f t="shared" si="661"/>
        <v>-121.56894412935259</v>
      </c>
      <c r="R2247" s="12">
        <f t="shared" si="662"/>
        <v>58.431055870647413</v>
      </c>
      <c r="S2247" s="57">
        <f t="shared" si="663"/>
        <v>4.2536576692438688</v>
      </c>
      <c r="T2247" s="12">
        <f t="shared" si="646"/>
        <v>27.015553129149531</v>
      </c>
    </row>
    <row r="2248" spans="1:20" x14ac:dyDescent="0.25">
      <c r="A2248" s="57">
        <f t="shared" si="647"/>
        <v>26828.080142767663</v>
      </c>
      <c r="B2248" s="12">
        <f t="shared" si="664"/>
        <v>4269.8215683869948</v>
      </c>
      <c r="C2248" s="57" t="str">
        <f t="shared" si="648"/>
        <v>-11.6665440013143-19.0012462357676i</v>
      </c>
      <c r="D2248" s="57" t="str">
        <f t="shared" si="649"/>
        <v>3.89929837401107-7.50718094273218i</v>
      </c>
      <c r="E2248" s="57" t="str">
        <f t="shared" si="650"/>
        <v>156.7858969751+6.72473599048223i</v>
      </c>
      <c r="F2248" s="57" t="str">
        <f t="shared" si="651"/>
        <v>3.8394323576237-15.5860911327403i</v>
      </c>
      <c r="G2248" s="57" t="str">
        <f t="shared" si="652"/>
        <v>0.999893880413469-0.0103008895326703i</v>
      </c>
      <c r="H2248" s="57" t="str">
        <f t="shared" si="653"/>
        <v>209.191827098275+335.587839774691i</v>
      </c>
      <c r="I2248" s="57" t="str">
        <f t="shared" si="654"/>
        <v>17.0212641606545-5.56313950227934i</v>
      </c>
      <c r="K2248" s="57" t="str">
        <f t="shared" si="655"/>
        <v>0.0160525335945275-0.0295075829294369i</v>
      </c>
      <c r="L2248" s="57" t="str">
        <f t="shared" si="656"/>
        <v>0.000125-0.117510649402474i</v>
      </c>
      <c r="M2248" s="57" t="str">
        <f t="shared" si="657"/>
        <v>0.0015-0.0566479908669676i</v>
      </c>
      <c r="N2248" s="57">
        <f t="shared" si="658"/>
        <v>58.450559365346052</v>
      </c>
      <c r="O2248" s="57">
        <f t="shared" si="659"/>
        <v>26.964923422109699</v>
      </c>
      <c r="P2248" s="371">
        <f t="shared" si="660"/>
        <v>26.964923422109699</v>
      </c>
      <c r="Q2248" s="371">
        <f t="shared" si="661"/>
        <v>-121.54944063465395</v>
      </c>
      <c r="R2248" s="12">
        <f t="shared" si="662"/>
        <v>58.450559365346052</v>
      </c>
      <c r="S2248" s="57">
        <f t="shared" si="663"/>
        <v>4.2698215683869947</v>
      </c>
      <c r="T2248" s="12">
        <f t="shared" si="646"/>
        <v>26.964923422109699</v>
      </c>
    </row>
    <row r="2249" spans="1:20" x14ac:dyDescent="0.25">
      <c r="A2249" s="57">
        <f t="shared" si="647"/>
        <v>26930.026847310179</v>
      </c>
      <c r="B2249" s="12">
        <f t="shared" si="664"/>
        <v>4286.0468903468654</v>
      </c>
      <c r="C2249" s="57" t="str">
        <f t="shared" si="648"/>
        <v>-11.5921923558618-18.8948771460158i</v>
      </c>
      <c r="D2249" s="57" t="str">
        <f t="shared" si="649"/>
        <v>3.89929303249053-7.47915834473368i</v>
      </c>
      <c r="E2249" s="57" t="str">
        <f t="shared" si="650"/>
        <v>156.799601867961+6.77230612936222i</v>
      </c>
      <c r="F2249" s="57" t="str">
        <f t="shared" si="651"/>
        <v>3.83942925520658-15.5273882051345i</v>
      </c>
      <c r="G2249" s="57" t="str">
        <f t="shared" si="652"/>
        <v>0.999893072458647-0.0103400245577283i</v>
      </c>
      <c r="H2249" s="57" t="str">
        <f t="shared" si="653"/>
        <v>209.585255225467+337.114689823823i</v>
      </c>
      <c r="I2249" s="57" t="str">
        <f t="shared" si="654"/>
        <v>17.0368303730425-5.52919545091924i</v>
      </c>
      <c r="K2249" s="57" t="str">
        <f t="shared" si="655"/>
        <v>0.0159610741837108-0.0294433484028315i</v>
      </c>
      <c r="L2249" s="57" t="str">
        <f t="shared" si="656"/>
        <v>0.000125-0.117065799364887i</v>
      </c>
      <c r="M2249" s="57" t="str">
        <f t="shared" si="657"/>
        <v>0.0015-0.0564335434020398i</v>
      </c>
      <c r="N2249" s="57">
        <f t="shared" si="658"/>
        <v>58.470476193096275</v>
      </c>
      <c r="O2249" s="57">
        <f t="shared" si="659"/>
        <v>26.914310035941121</v>
      </c>
      <c r="P2249" s="371">
        <f t="shared" si="660"/>
        <v>26.914310035941121</v>
      </c>
      <c r="Q2249" s="371">
        <f t="shared" si="661"/>
        <v>-121.52952380690373</v>
      </c>
      <c r="R2249" s="12">
        <f t="shared" si="662"/>
        <v>58.470476193096275</v>
      </c>
      <c r="S2249" s="57">
        <f t="shared" si="663"/>
        <v>4.2860468903468654</v>
      </c>
      <c r="T2249" s="12">
        <f t="shared" si="646"/>
        <v>26.914310035941121</v>
      </c>
    </row>
    <row r="2250" spans="1:20" x14ac:dyDescent="0.25">
      <c r="A2250" s="57">
        <f t="shared" si="647"/>
        <v>27032.360949329955</v>
      </c>
      <c r="B2250" s="12">
        <f t="shared" si="664"/>
        <v>4302.3338685301833</v>
      </c>
      <c r="C2250" s="57" t="str">
        <f t="shared" si="648"/>
        <v>-11.5181962769701-18.7892196080851i</v>
      </c>
      <c r="D2250" s="57" t="str">
        <f t="shared" si="649"/>
        <v>3.89928765031209-7.45124333584376i</v>
      </c>
      <c r="E2250" s="57" t="str">
        <f t="shared" si="650"/>
        <v>156.813558342074+6.81996647325037i</v>
      </c>
      <c r="F2250" s="57" t="str">
        <f t="shared" si="651"/>
        <v>3.83942612917136-15.4689086437323i</v>
      </c>
      <c r="G2250" s="57" t="str">
        <f t="shared" si="652"/>
        <v>0.999892258353021-0.010379308200284i</v>
      </c>
      <c r="H2250" s="57" t="str">
        <f t="shared" si="653"/>
        <v>209.982674188267+338.650571817085i</v>
      </c>
      <c r="I2250" s="57" t="str">
        <f t="shared" si="654"/>
        <v>17.0525416134222-5.49532978286948i</v>
      </c>
      <c r="K2250" s="57" t="str">
        <f t="shared" si="655"/>
        <v>0.0158700136012273-0.0293789716056109i</v>
      </c>
      <c r="L2250" s="57" t="str">
        <f t="shared" si="656"/>
        <v>0.000125-0.116622633358126i</v>
      </c>
      <c r="M2250" s="57" t="str">
        <f t="shared" si="657"/>
        <v>0.0015-0.05621990775258i</v>
      </c>
      <c r="N2250" s="57">
        <f t="shared" si="658"/>
        <v>58.490805898092844</v>
      </c>
      <c r="O2250" s="57">
        <f t="shared" si="659"/>
        <v>26.863713393935985</v>
      </c>
      <c r="P2250" s="371">
        <f t="shared" si="660"/>
        <v>26.863713393935985</v>
      </c>
      <c r="Q2250" s="371">
        <f t="shared" si="661"/>
        <v>-121.50919410190716</v>
      </c>
      <c r="R2250" s="12">
        <f t="shared" si="662"/>
        <v>58.490805898092844</v>
      </c>
      <c r="S2250" s="57">
        <f t="shared" si="663"/>
        <v>4.3023338685301828</v>
      </c>
      <c r="T2250" s="12">
        <f t="shared" si="646"/>
        <v>26.863713393935985</v>
      </c>
    </row>
    <row r="2251" spans="1:20" x14ac:dyDescent="0.25">
      <c r="A2251" s="57">
        <f t="shared" si="647"/>
        <v>27135.08392093741</v>
      </c>
      <c r="B2251" s="12">
        <f t="shared" si="664"/>
        <v>4318.6827372305979</v>
      </c>
      <c r="C2251" s="57" t="str">
        <f t="shared" si="648"/>
        <v>-11.444555395115-18.6842689604678i</v>
      </c>
      <c r="D2251" s="57" t="str">
        <f t="shared" si="649"/>
        <v>3.89928222716643-7.42343551448317i</v>
      </c>
      <c r="E2251" s="57" t="str">
        <f t="shared" si="650"/>
        <v>156.827767498727+6.86771624234261i</v>
      </c>
      <c r="F2251" s="57" t="str">
        <f t="shared" si="651"/>
        <v>3.8394229793383-15.4106516072803i</v>
      </c>
      <c r="G2251" s="57" t="str">
        <f t="shared" si="652"/>
        <v>0.999891438049778-0.0104187410239901i</v>
      </c>
      <c r="H2251" s="57" t="str">
        <f t="shared" si="653"/>
        <v>210.384132834105+340.195564399775i</v>
      </c>
      <c r="I2251" s="57" t="str">
        <f t="shared" si="654"/>
        <v>17.0683994555605-5.46154204746713i</v>
      </c>
      <c r="K2251" s="57" t="str">
        <f t="shared" si="655"/>
        <v>0.0157793518466407-0.0293144553168649i</v>
      </c>
      <c r="L2251" s="57" t="str">
        <f t="shared" si="656"/>
        <v>0.000125-0.116181145007099i</v>
      </c>
      <c r="M2251" s="57" t="str">
        <f t="shared" si="657"/>
        <v>0.0015-0.0560070808453676i</v>
      </c>
      <c r="N2251" s="57">
        <f t="shared" si="658"/>
        <v>58.511548004885043</v>
      </c>
      <c r="O2251" s="57">
        <f t="shared" si="659"/>
        <v>26.813133919238183</v>
      </c>
      <c r="P2251" s="371">
        <f t="shared" si="660"/>
        <v>26.813133919238183</v>
      </c>
      <c r="Q2251" s="371">
        <f t="shared" si="661"/>
        <v>-121.48845199511496</v>
      </c>
      <c r="R2251" s="12">
        <f t="shared" si="662"/>
        <v>58.511548004885043</v>
      </c>
      <c r="S2251" s="57">
        <f t="shared" si="663"/>
        <v>4.3186827372305983</v>
      </c>
      <c r="T2251" s="12">
        <f t="shared" si="646"/>
        <v>26.813133919238183</v>
      </c>
    </row>
    <row r="2252" spans="1:20" x14ac:dyDescent="0.25">
      <c r="A2252" s="57">
        <f t="shared" si="647"/>
        <v>27238.197239836973</v>
      </c>
      <c r="B2252" s="12">
        <f t="shared" si="664"/>
        <v>4335.0937316320742</v>
      </c>
      <c r="C2252" s="57" t="str">
        <f t="shared" si="648"/>
        <v>-11.3712693242396-18.5800205626411i</v>
      </c>
      <c r="D2252" s="57" t="str">
        <f t="shared" si="649"/>
        <v>3.89927676274178-7.39573448061432i</v>
      </c>
      <c r="E2252" s="57" t="str">
        <f t="shared" si="650"/>
        <v>156.842230441531+6.91555465126785i</v>
      </c>
      <c r="F2252" s="57" t="str">
        <f t="shared" si="651"/>
        <v>3.83941980552623-15.3526162577255i</v>
      </c>
      <c r="G2252" s="57" t="str">
        <f t="shared" si="652"/>
        <v>0.999890611501747-0.0104583235946288i</v>
      </c>
      <c r="H2252" s="57" t="str">
        <f t="shared" si="653"/>
        <v>210.789680752276+341.74974718298i</v>
      </c>
      <c r="I2252" s="57" t="str">
        <f t="shared" si="654"/>
        <v>17.0844054940612-5.42783179688386i</v>
      </c>
      <c r="K2252" s="57" t="str">
        <f t="shared" si="655"/>
        <v>0.0156890888966702-0.029249802305444i</v>
      </c>
      <c r="L2252" s="57" t="str">
        <f t="shared" si="656"/>
        <v>0.000125-0.115741327960848i</v>
      </c>
      <c r="M2252" s="57" t="str">
        <f t="shared" si="657"/>
        <v>0.0015-0.0557950596188162i</v>
      </c>
      <c r="N2252" s="57">
        <f t="shared" si="658"/>
        <v>58.532702018370188</v>
      </c>
      <c r="O2252" s="57">
        <f t="shared" si="659"/>
        <v>26.762572034822011</v>
      </c>
      <c r="P2252" s="371">
        <f t="shared" si="660"/>
        <v>26.762572034822011</v>
      </c>
      <c r="Q2252" s="371">
        <f t="shared" si="661"/>
        <v>-121.46729798162981</v>
      </c>
      <c r="R2252" s="12">
        <f t="shared" si="662"/>
        <v>58.532702018370188</v>
      </c>
      <c r="S2252" s="57">
        <f t="shared" si="663"/>
        <v>4.3350937316320746</v>
      </c>
      <c r="T2252" s="12">
        <f t="shared" si="646"/>
        <v>26.762572034822011</v>
      </c>
    </row>
    <row r="2253" spans="1:20" x14ac:dyDescent="0.25">
      <c r="A2253" s="57">
        <f t="shared" si="647"/>
        <v>27341.702389348357</v>
      </c>
      <c r="B2253" s="12">
        <f t="shared" si="664"/>
        <v>4351.5670878122764</v>
      </c>
      <c r="C2253" s="57" t="str">
        <f t="shared" si="648"/>
        <v>-11.2983376619483-18.476469795136i</v>
      </c>
      <c r="D2253" s="57" t="str">
        <f t="shared" si="649"/>
        <v>3.89927125672408-7.36813983573578i</v>
      </c>
      <c r="E2253" s="57" t="str">
        <f t="shared" si="650"/>
        <v>156.856948276431+6.96348090902511i</v>
      </c>
      <c r="F2253" s="57" t="str">
        <f t="shared" si="651"/>
        <v>3.83941660755269-15.2948017602043i</v>
      </c>
      <c r="G2253" s="57" t="str">
        <f t="shared" si="652"/>
        <v>0.999889778661397-0.0104980564801196i</v>
      </c>
      <c r="H2253" s="57" t="str">
        <f t="shared" si="653"/>
        <v>211.199368287701+343.313200758488i</v>
      </c>
      <c r="I2253" s="57" t="str">
        <f t="shared" si="654"/>
        <v>17.1005613447061-5.3941985861748i</v>
      </c>
      <c r="K2253" s="57" t="str">
        <f t="shared" si="655"/>
        <v>0.015599224705392-0.029185015329772i</v>
      </c>
      <c r="L2253" s="57" t="str">
        <f t="shared" si="656"/>
        <v>0.000125-0.115303175892457i</v>
      </c>
      <c r="M2253" s="57" t="str">
        <f t="shared" si="657"/>
        <v>0.0015-0.055583841022929i</v>
      </c>
      <c r="N2253" s="57">
        <f t="shared" si="658"/>
        <v>58.554267423782733</v>
      </c>
      <c r="O2253" s="57">
        <f t="shared" si="659"/>
        <v>26.71202816346916</v>
      </c>
      <c r="P2253" s="371">
        <f t="shared" si="660"/>
        <v>26.71202816346916</v>
      </c>
      <c r="Q2253" s="371">
        <f t="shared" si="661"/>
        <v>-121.44573257621727</v>
      </c>
      <c r="R2253" s="12">
        <f t="shared" si="662"/>
        <v>58.554267423782733</v>
      </c>
      <c r="S2253" s="57">
        <f t="shared" si="663"/>
        <v>4.3515670878122767</v>
      </c>
      <c r="T2253" s="12">
        <f t="shared" si="646"/>
        <v>26.71202816346916</v>
      </c>
    </row>
    <row r="2254" spans="1:20" x14ac:dyDescent="0.25">
      <c r="A2254" s="57">
        <f t="shared" si="647"/>
        <v>27445.600858427882</v>
      </c>
      <c r="B2254" s="12">
        <f t="shared" si="664"/>
        <v>4368.1030427459636</v>
      </c>
      <c r="C2254" s="57" t="str">
        <f t="shared" si="648"/>
        <v>-11.2257599897016-18.373612059607i</v>
      </c>
      <c r="D2254" s="57" t="str">
        <f t="shared" si="649"/>
        <v>3.89926570879693-7.34065118287635i</v>
      </c>
      <c r="E2254" s="57" t="str">
        <f t="shared" si="650"/>
        <v>156.871922111746+7.01149421892375i</v>
      </c>
      <c r="F2254" s="57" t="str">
        <f t="shared" si="651"/>
        <v>3.83941338523374-15.23720728303i</v>
      </c>
      <c r="G2254" s="57" t="str">
        <f t="shared" si="652"/>
        <v>0.999888939480837-0.0105379402505272i</v>
      </c>
      <c r="H2254" s="57" t="str">
        <f t="shared" si="653"/>
        <v>211.613246555029+344.886006713965i</v>
      </c>
      <c r="I2254" s="57" t="str">
        <f t="shared" si="654"/>
        <v>17.1168686447999-5.36064197333026i</v>
      </c>
      <c r="K2254" s="57" t="str">
        <f t="shared" si="655"/>
        <v>0.0155097592044435-0.0291200971376619i</v>
      </c>
      <c r="L2254" s="57" t="str">
        <f t="shared" si="656"/>
        <v>0.000125-0.114866682498961i</v>
      </c>
      <c r="M2254" s="57" t="str">
        <f t="shared" si="657"/>
        <v>0.0015-0.0553734220192559i</v>
      </c>
      <c r="N2254" s="57">
        <f t="shared" si="658"/>
        <v>58.57624368668796</v>
      </c>
      <c r="O2254" s="57">
        <f t="shared" si="659"/>
        <v>26.661502727747024</v>
      </c>
      <c r="P2254" s="371">
        <f t="shared" si="660"/>
        <v>26.661502727747024</v>
      </c>
      <c r="Q2254" s="371">
        <f t="shared" si="661"/>
        <v>-121.42375631331204</v>
      </c>
      <c r="R2254" s="12">
        <f t="shared" si="662"/>
        <v>58.57624368668796</v>
      </c>
      <c r="S2254" s="57">
        <f t="shared" si="663"/>
        <v>4.3681030427459637</v>
      </c>
      <c r="T2254" s="12">
        <f t="shared" si="646"/>
        <v>26.661502727747024</v>
      </c>
    </row>
    <row r="2255" spans="1:20" x14ac:dyDescent="0.25">
      <c r="A2255" s="57">
        <f t="shared" si="647"/>
        <v>27549.894141689907</v>
      </c>
      <c r="B2255" s="12">
        <f t="shared" si="664"/>
        <v>4384.7018343083982</v>
      </c>
      <c r="C2255" s="57" t="str">
        <f t="shared" si="648"/>
        <v>-11.1535358730102-18.2714427788954i</v>
      </c>
      <c r="D2255" s="57" t="str">
        <f t="shared" si="649"/>
        <v>3.89926011864135-7.31326812658941i</v>
      </c>
      <c r="E2255" s="57" t="str">
        <f t="shared" si="650"/>
        <v>156.887153058189+7.05959377851819i</v>
      </c>
      <c r="F2255" s="57" t="str">
        <f t="shared" si="651"/>
        <v>3.83941013838411-15.1798319976809i</v>
      </c>
      <c r="G2255" s="57" t="str">
        <f t="shared" si="652"/>
        <v>0.999888093911813-0.0105779754780697i</v>
      </c>
      <c r="H2255" s="57" t="str">
        <f t="shared" si="653"/>
        <v>212.031367453031+346.468247648415i</v>
      </c>
      <c r="I2255" s="57" t="str">
        <f t="shared" si="654"/>
        <v>17.133329053524-5.3271615193284i</v>
      </c>
      <c r="K2255" s="57" t="str">
        <f t="shared" si="655"/>
        <v>0.0154206923032275-0.0290550504661352i</v>
      </c>
      <c r="L2255" s="57" t="str">
        <f t="shared" si="656"/>
        <v>0.000125-0.114431841501256i</v>
      </c>
      <c r="M2255" s="57" t="str">
        <f t="shared" si="657"/>
        <v>0.0015-0.0551637995808484i</v>
      </c>
      <c r="N2255" s="57">
        <f t="shared" si="658"/>
        <v>58.598630252973479</v>
      </c>
      <c r="O2255" s="57">
        <f t="shared" si="659"/>
        <v>26.610996149985571</v>
      </c>
      <c r="P2255" s="371">
        <f t="shared" si="660"/>
        <v>26.610996149985571</v>
      </c>
      <c r="Q2255" s="371">
        <f t="shared" si="661"/>
        <v>-121.40136974702652</v>
      </c>
      <c r="R2255" s="12">
        <f t="shared" si="662"/>
        <v>58.598630252973479</v>
      </c>
      <c r="S2255" s="57">
        <f t="shared" si="663"/>
        <v>4.3847018343083981</v>
      </c>
      <c r="T2255" s="12">
        <f t="shared" si="646"/>
        <v>26.610996149985571</v>
      </c>
    </row>
    <row r="2256" spans="1:20" x14ac:dyDescent="0.25">
      <c r="A2256" s="57">
        <f t="shared" si="647"/>
        <v>27654.58373942833</v>
      </c>
      <c r="B2256" s="12">
        <f t="shared" si="664"/>
        <v>4401.3637012787703</v>
      </c>
      <c r="C2256" s="57" t="str">
        <f t="shared" si="648"/>
        <v>-11.0816648616296-18.1699573970941i</v>
      </c>
      <c r="D2256" s="57" t="str">
        <f t="shared" si="649"/>
        <v>3.89925448593605-7.28599027294724i</v>
      </c>
      <c r="E2256" s="57" t="str">
        <f t="shared" si="650"/>
        <v>156.902642228893+7.10777877954582i</v>
      </c>
      <c r="F2256" s="57" t="str">
        <f t="shared" si="651"/>
        <v>3.83940686681707-15.1226750787882i</v>
      </c>
      <c r="G2256" s="57" t="str">
        <f t="shared" si="652"/>
        <v>0.9998872419057-0.0106181627371266i</v>
      </c>
      <c r="H2256" s="57" t="str">
        <f t="shared" si="653"/>
        <v>212.453783679314+348.060007187907i</v>
      </c>
      <c r="I2256" s="57" t="str">
        <f t="shared" si="654"/>
        <v>17.149944252295-5.29375678819006i</v>
      </c>
      <c r="K2256" s="57" t="str">
        <f t="shared" si="655"/>
        <v>0.015332023889119-0.0289898780412454i</v>
      </c>
      <c r="L2256" s="57" t="str">
        <f t="shared" si="656"/>
        <v>0.000125-0.113998646644009i</v>
      </c>
      <c r="M2256" s="57" t="str">
        <f t="shared" si="657"/>
        <v>0.0015-0.0549549706922182i</v>
      </c>
      <c r="N2256" s="57">
        <f t="shared" si="658"/>
        <v>58.621426548846728</v>
      </c>
      <c r="O2256" s="57">
        <f t="shared" si="659"/>
        <v>26.560508852255701</v>
      </c>
      <c r="P2256" s="371">
        <f t="shared" si="660"/>
        <v>26.560508852255701</v>
      </c>
      <c r="Q2256" s="371">
        <f t="shared" si="661"/>
        <v>-121.37857345115327</v>
      </c>
      <c r="R2256" s="12">
        <f t="shared" si="662"/>
        <v>58.621426548846728</v>
      </c>
      <c r="S2256" s="57">
        <f t="shared" si="663"/>
        <v>4.4013637012787701</v>
      </c>
      <c r="T2256" s="12">
        <f t="shared" si="646"/>
        <v>26.560508852255701</v>
      </c>
    </row>
    <row r="2257" spans="1:20" x14ac:dyDescent="0.25">
      <c r="A2257" s="57">
        <f t="shared" si="647"/>
        <v>27759.67115763816</v>
      </c>
      <c r="B2257" s="12">
        <f t="shared" si="664"/>
        <v>4418.0888833436302</v>
      </c>
      <c r="C2257" s="57" t="str">
        <f t="shared" si="648"/>
        <v>-11.010146489755-18.069151379606i</v>
      </c>
      <c r="D2257" s="57" t="str">
        <f t="shared" si="649"/>
        <v>3.89924881035736-7.25881722953532i</v>
      </c>
      <c r="E2257" s="57" t="str">
        <f t="shared" si="650"/>
        <v>156.918390739445+7.15604840785943i</v>
      </c>
      <c r="F2257" s="57" t="str">
        <f t="shared" si="651"/>
        <v>3.83940357034456-15.0657357041246i</v>
      </c>
      <c r="G2257" s="57" t="str">
        <f t="shared" si="652"/>
        <v>0.999886383413507-0.0106585026042467i</v>
      </c>
      <c r="H2257" s="57" t="str">
        <f t="shared" si="653"/>
        <v>212.880548745365+349.661370001617i</v>
      </c>
      <c r="I2257" s="57" t="str">
        <f t="shared" si="654"/>
        <v>17.1667159451329-5.26042734703558i</v>
      </c>
      <c r="K2257" s="57" t="str">
        <f t="shared" si="655"/>
        <v>0.0152437538276705-0.0289245825779034i</v>
      </c>
      <c r="L2257" s="57" t="str">
        <f t="shared" si="656"/>
        <v>0.000125-0.113567091695565i</v>
      </c>
      <c r="M2257" s="57" t="str">
        <f t="shared" si="657"/>
        <v>0.0015-0.0547469323492908i</v>
      </c>
      <c r="N2257" s="57">
        <f t="shared" si="658"/>
        <v>58.644631980827612</v>
      </c>
      <c r="O2257" s="57">
        <f t="shared" si="659"/>
        <v>26.510041256346408</v>
      </c>
      <c r="P2257" s="371">
        <f t="shared" si="660"/>
        <v>26.510041256346408</v>
      </c>
      <c r="Q2257" s="371">
        <f t="shared" si="661"/>
        <v>-121.35536801917239</v>
      </c>
      <c r="R2257" s="12">
        <f t="shared" si="662"/>
        <v>58.644631980827612</v>
      </c>
      <c r="S2257" s="57">
        <f t="shared" si="663"/>
        <v>4.4180888833436303</v>
      </c>
      <c r="T2257" s="12">
        <f t="shared" si="646"/>
        <v>26.510041256346408</v>
      </c>
    </row>
    <row r="2258" spans="1:20" x14ac:dyDescent="0.25">
      <c r="A2258" s="57">
        <f t="shared" si="647"/>
        <v>27865.157908037188</v>
      </c>
      <c r="B2258" s="12">
        <f t="shared" si="664"/>
        <v>4434.877621100336</v>
      </c>
      <c r="C2258" s="57" t="str">
        <f t="shared" si="648"/>
        <v>-10.9389802762164-17.969020213202i</v>
      </c>
      <c r="D2258" s="57" t="str">
        <f t="shared" si="649"/>
        <v>3.89924309157901-7.23174860544679i</v>
      </c>
      <c r="E2258" s="57" t="str">
        <f t="shared" si="650"/>
        <v>156.934399707905+7.20440184336273i</v>
      </c>
      <c r="F2258" s="57" t="str">
        <f t="shared" si="651"/>
        <v>3.83940024877697-15.0090130545919i</v>
      </c>
      <c r="G2258" s="57" t="str">
        <f t="shared" si="652"/>
        <v>0.999885518385867-0.0106989956581562i</v>
      </c>
      <c r="H2258" s="57" t="str">
        <f t="shared" si="653"/>
        <v>213.311716991931+351.272421818132i</v>
      </c>
      <c r="I2258" s="57" t="str">
        <f t="shared" si="654"/>
        <v>17.183645859034-5.22717276614367i</v>
      </c>
      <c r="K2258" s="57" t="str">
        <f t="shared" si="655"/>
        <v>0.0151558819628216-0.0288591667797086i</v>
      </c>
      <c r="L2258" s="57" t="str">
        <f t="shared" si="656"/>
        <v>0.000125-0.113137170447864i</v>
      </c>
      <c r="M2258" s="57" t="str">
        <f t="shared" si="657"/>
        <v>0.0015-0.0545396815593651i</v>
      </c>
      <c r="N2258" s="57">
        <f t="shared" si="658"/>
        <v>58.668245935744906</v>
      </c>
      <c r="O2258" s="57">
        <f t="shared" si="659"/>
        <v>26.459593783742697</v>
      </c>
      <c r="P2258" s="371">
        <f t="shared" si="660"/>
        <v>26.459593783742697</v>
      </c>
      <c r="Q2258" s="371">
        <f t="shared" si="661"/>
        <v>-121.33175406425509</v>
      </c>
      <c r="R2258" s="12">
        <f t="shared" si="662"/>
        <v>58.668245935744906</v>
      </c>
      <c r="S2258" s="57">
        <f t="shared" si="663"/>
        <v>4.4348776211003358</v>
      </c>
      <c r="T2258" s="12">
        <f t="shared" si="646"/>
        <v>26.459593783742697</v>
      </c>
    </row>
    <row r="2259" spans="1:20" x14ac:dyDescent="0.25">
      <c r="A2259" s="57">
        <f t="shared" si="647"/>
        <v>27971.045508087729</v>
      </c>
      <c r="B2259" s="12">
        <f t="shared" si="664"/>
        <v>4451.7301560605174</v>
      </c>
      <c r="C2259" s="57" t="str">
        <f t="shared" si="648"/>
        <v>-10.8681657246717-17.8695594060746i</v>
      </c>
      <c r="D2259" s="57" t="str">
        <f t="shared" si="649"/>
        <v>3.89923732927233-7.20478401127666i</v>
      </c>
      <c r="E2259" s="57" t="str">
        <f t="shared" si="650"/>
        <v>156.950670254827+7.25283825994241i</v>
      </c>
      <c r="F2259" s="57" t="str">
        <f t="shared" si="651"/>
        <v>3.83939690192331-14.9525063142097i</v>
      </c>
      <c r="G2259" s="57" t="str">
        <f t="shared" si="652"/>
        <v>0.99988464677304-0.0107396424797671i</v>
      </c>
      <c r="H2259" s="57" t="str">
        <f t="shared" si="653"/>
        <v>213.747343604739+352.893249442077i</v>
      </c>
      <c r="I2259" s="57" t="str">
        <f t="shared" si="654"/>
        <v>17.2007357443534-5.19399261901216i</v>
      </c>
      <c r="K2259" s="57" t="str">
        <f t="shared" si="655"/>
        <v>0.0150684081171067-0.028793633338781i</v>
      </c>
      <c r="L2259" s="57" t="str">
        <f t="shared" si="656"/>
        <v>0.000125-0.112708876716341i</v>
      </c>
      <c r="M2259" s="57" t="str">
        <f t="shared" si="657"/>
        <v>0.0015-0.0543332153410692i</v>
      </c>
      <c r="N2259" s="57">
        <f t="shared" si="658"/>
        <v>58.692267780736003</v>
      </c>
      <c r="O2259" s="57">
        <f t="shared" si="659"/>
        <v>26.409166855602514</v>
      </c>
      <c r="P2259" s="371">
        <f t="shared" si="660"/>
        <v>26.409166855602514</v>
      </c>
      <c r="Q2259" s="371">
        <f t="shared" si="661"/>
        <v>-121.307732219264</v>
      </c>
      <c r="R2259" s="12">
        <f t="shared" si="662"/>
        <v>58.692267780736003</v>
      </c>
      <c r="S2259" s="57">
        <f t="shared" si="663"/>
        <v>4.4517301560605178</v>
      </c>
      <c r="T2259" s="12">
        <f t="shared" si="646"/>
        <v>26.409166855602514</v>
      </c>
    </row>
    <row r="2260" spans="1:20" x14ac:dyDescent="0.25">
      <c r="A2260" s="57">
        <f t="shared" si="647"/>
        <v>28077.335481018465</v>
      </c>
      <c r="B2260" s="12">
        <f t="shared" si="664"/>
        <v>4468.6467306535478</v>
      </c>
      <c r="C2260" s="57" t="str">
        <f t="shared" si="648"/>
        <v>-10.7977023238025-17.7707644878906i</v>
      </c>
      <c r="D2260" s="57" t="str">
        <f t="shared" si="649"/>
        <v>3.89923152310613-7.17792305911628i</v>
      </c>
      <c r="E2260" s="57" t="str">
        <f t="shared" si="650"/>
        <v>156.967203503293+7.30135682539991i</v>
      </c>
      <c r="F2260" s="57" t="str">
        <f t="shared" si="651"/>
        <v>3.83939352959113-14.8962146701034i</v>
      </c>
      <c r="G2260" s="57" t="str">
        <f t="shared" si="652"/>
        <v>0.999883768524906-0.0107804436521852i</v>
      </c>
      <c r="H2260" s="57" t="str">
        <f t="shared" si="653"/>
        <v>214.187484630573+354.523940771039i</v>
      </c>
      <c r="I2260" s="57" t="str">
        <f t="shared" si="654"/>
        <v>17.2179873751933-5.16088648242106i</v>
      </c>
      <c r="K2260" s="57" t="str">
        <f t="shared" si="655"/>
        <v>0.0149813320918653-0.0287279849355986i</v>
      </c>
      <c r="L2260" s="57" t="str">
        <f t="shared" si="656"/>
        <v>0.000125-0.11228220433985i</v>
      </c>
      <c r="M2260" s="57" t="str">
        <f t="shared" si="657"/>
        <v>0.0015-0.0541275307243169i</v>
      </c>
      <c r="N2260" s="57">
        <f t="shared" si="658"/>
        <v>58.716696863243286</v>
      </c>
      <c r="O2260" s="57">
        <f t="shared" si="659"/>
        <v>26.358760892734839</v>
      </c>
      <c r="P2260" s="371">
        <f t="shared" si="660"/>
        <v>26.358760892734839</v>
      </c>
      <c r="Q2260" s="371">
        <f t="shared" si="661"/>
        <v>-121.28330313675671</v>
      </c>
      <c r="R2260" s="12">
        <f t="shared" si="662"/>
        <v>58.716696863243286</v>
      </c>
      <c r="S2260" s="57">
        <f t="shared" si="663"/>
        <v>4.468646730653548</v>
      </c>
      <c r="T2260" s="12">
        <f t="shared" si="646"/>
        <v>26.358760892734839</v>
      </c>
    </row>
    <row r="2261" spans="1:20" x14ac:dyDescent="0.25">
      <c r="A2261" s="57">
        <f t="shared" si="647"/>
        <v>28184.029355846338</v>
      </c>
      <c r="B2261" s="12">
        <f t="shared" si="664"/>
        <v>4485.6275882300315</v>
      </c>
      <c r="C2261" s="57" t="str">
        <f t="shared" si="648"/>
        <v>-10.727589547508-17.6726310098395i</v>
      </c>
      <c r="D2261" s="57" t="str">
        <f t="shared" si="649"/>
        <v>3.89922567274671-7.15116536254786i</v>
      </c>
      <c r="E2261" s="57" t="str">
        <f t="shared" si="650"/>
        <v>156.984000578926+7.34995670138101i</v>
      </c>
      <c r="F2261" s="57" t="str">
        <f t="shared" si="651"/>
        <v>3.83939013158652-14.8401373124925i</v>
      </c>
      <c r="G2261" s="57" t="str">
        <f t="shared" si="652"/>
        <v>0.999882883590966-0.0108213997607179i</v>
      </c>
      <c r="H2261" s="57" t="str">
        <f t="shared" si="653"/>
        <v>214.632196993712+356.164584812809i</v>
      </c>
      <c r="I2261" s="57" t="str">
        <f t="shared" si="654"/>
        <v>17.2354025498008-5.12785393649767i</v>
      </c>
      <c r="K2261" s="57" t="str">
        <f t="shared" si="655"/>
        <v>0.0148946536674523-0.0286622242388371i</v>
      </c>
      <c r="L2261" s="57" t="str">
        <f t="shared" si="656"/>
        <v>0.000125-0.111857147180564i</v>
      </c>
      <c r="M2261" s="57" t="str">
        <f t="shared" si="657"/>
        <v>0.0015-0.0539226247502657i</v>
      </c>
      <c r="N2261" s="57">
        <f t="shared" si="658"/>
        <v>58.741532511013887</v>
      </c>
      <c r="O2261" s="57">
        <f t="shared" si="659"/>
        <v>26.308376315576755</v>
      </c>
      <c r="P2261" s="371">
        <f t="shared" si="660"/>
        <v>26.308376315576755</v>
      </c>
      <c r="Q2261" s="371">
        <f t="shared" si="661"/>
        <v>-121.25846748898611</v>
      </c>
      <c r="R2261" s="12">
        <f t="shared" si="662"/>
        <v>58.741532511013887</v>
      </c>
      <c r="S2261" s="57">
        <f t="shared" si="663"/>
        <v>4.4856275882300318</v>
      </c>
      <c r="T2261" s="12">
        <f t="shared" si="646"/>
        <v>26.308376315576755</v>
      </c>
    </row>
    <row r="2262" spans="1:20" x14ac:dyDescent="0.25">
      <c r="A2262" s="57">
        <f t="shared" si="647"/>
        <v>28291.128667398556</v>
      </c>
      <c r="B2262" s="12">
        <f t="shared" si="664"/>
        <v>4502.672973065306</v>
      </c>
      <c r="C2262" s="57" t="str">
        <f t="shared" si="648"/>
        <v>-10.6578268550991-17.5751545446811i</v>
      </c>
      <c r="D2262" s="57" t="str">
        <f t="shared" si="649"/>
        <v>3.89921977785785-7.12451053663868i</v>
      </c>
      <c r="E2262" s="57" t="str">
        <f t="shared" si="650"/>
        <v>157.001062609921+7.39863704330684i</v>
      </c>
      <c r="F2262" s="57" t="str">
        <f t="shared" si="651"/>
        <v>3.8393867077141-14.784273434679i</v>
      </c>
      <c r="G2262" s="57" t="str">
        <f t="shared" si="652"/>
        <v>0.999881991920333-0.010862511392883i</v>
      </c>
      <c r="H2262" s="57" t="str">
        <f t="shared" si="653"/>
        <v>215.081538512736+357.815271702924i</v>
      </c>
      <c r="I2262" s="57" t="str">
        <f t="shared" si="654"/>
        <v>17.2529830909714-5.09489456478416i</v>
      </c>
      <c r="K2262" s="57" t="str">
        <f t="shared" si="655"/>
        <v>0.0148083726034503-0.028596353905214i</v>
      </c>
      <c r="L2262" s="57" t="str">
        <f t="shared" si="656"/>
        <v>0.000125-0.111433699123893i</v>
      </c>
      <c r="M2262" s="57" t="str">
        <f t="shared" si="657"/>
        <v>0.0015-0.053718494471275i</v>
      </c>
      <c r="N2262" s="57">
        <f t="shared" si="658"/>
        <v>58.766774032101708</v>
      </c>
      <c r="O2262" s="57">
        <f t="shared" si="659"/>
        <v>26.258013544171281</v>
      </c>
      <c r="P2262" s="371">
        <f t="shared" si="660"/>
        <v>26.258013544171281</v>
      </c>
      <c r="Q2262" s="371">
        <f t="shared" si="661"/>
        <v>-121.23322596789829</v>
      </c>
      <c r="R2262" s="12">
        <f t="shared" si="662"/>
        <v>58.766774032101708</v>
      </c>
      <c r="S2262" s="57">
        <f t="shared" si="663"/>
        <v>4.5026729730653061</v>
      </c>
      <c r="T2262" s="12">
        <f t="shared" si="646"/>
        <v>26.258013544171281</v>
      </c>
    </row>
    <row r="2263" spans="1:20" x14ac:dyDescent="0.25">
      <c r="A2263" s="57">
        <f t="shared" si="647"/>
        <v>28398.634956334674</v>
      </c>
      <c r="B2263" s="12">
        <f t="shared" si="664"/>
        <v>4519.7831303629546</v>
      </c>
      <c r="C2263" s="57" t="str">
        <f t="shared" si="648"/>
        <v>-10.5884136914928-17.4783306867885i</v>
      </c>
      <c r="D2263" s="57" t="str">
        <f t="shared" si="649"/>
        <v>3.89921383810076-7.09795819793583i</v>
      </c>
      <c r="E2263" s="57" t="str">
        <f t="shared" si="650"/>
        <v>157.018390727062+7.44739700030258i</v>
      </c>
      <c r="F2263" s="57" t="str">
        <f t="shared" si="651"/>
        <v>3.839383257777-14.7286222330359i</v>
      </c>
      <c r="G2263" s="57" t="str">
        <f t="shared" si="652"/>
        <v>0.999881093461736-0.0109037791384168i</v>
      </c>
      <c r="H2263" s="57" t="str">
        <f t="shared" si="653"/>
        <v>215.535567917717+359.476092722571i</v>
      </c>
      <c r="I2263" s="57" t="str">
        <f t="shared" si="654"/>
        <v>17.2707308464632-5.0620079543073i</v>
      </c>
      <c r="K2263" s="57" t="str">
        <f t="shared" si="655"/>
        <v>0.0147224886388802-0.0285303765793351i</v>
      </c>
      <c r="L2263" s="57" t="str">
        <f t="shared" si="656"/>
        <v>0.000125-0.111011854078395i</v>
      </c>
      <c r="M2263" s="57" t="str">
        <f t="shared" si="657"/>
        <v>0.0015-0.0535151369508616i</v>
      </c>
      <c r="N2263" s="57">
        <f t="shared" si="658"/>
        <v>58.792420714866864</v>
      </c>
      <c r="O2263" s="57">
        <f t="shared" si="659"/>
        <v>26.20767299814451</v>
      </c>
      <c r="P2263" s="371">
        <f t="shared" si="660"/>
        <v>26.20767299814451</v>
      </c>
      <c r="Q2263" s="371">
        <f t="shared" si="661"/>
        <v>-121.20757928513314</v>
      </c>
      <c r="R2263" s="12">
        <f t="shared" si="662"/>
        <v>58.792420714866864</v>
      </c>
      <c r="S2263" s="57">
        <f t="shared" si="663"/>
        <v>4.5197831303629545</v>
      </c>
      <c r="T2263" s="12">
        <f t="shared" si="646"/>
        <v>26.20767299814451</v>
      </c>
    </row>
    <row r="2264" spans="1:20" x14ac:dyDescent="0.25">
      <c r="A2264" s="57">
        <f t="shared" si="647"/>
        <v>28506.549769168749</v>
      </c>
      <c r="B2264" s="12">
        <f t="shared" si="664"/>
        <v>4536.9583062583342</v>
      </c>
      <c r="C2264" s="57" t="str">
        <f t="shared" si="648"/>
        <v>-10.5193494874054-17.3821550521897i</v>
      </c>
      <c r="D2264" s="57" t="str">
        <f t="shared" si="649"/>
        <v>3.89920785313402-7.07150796446047i</v>
      </c>
      <c r="E2264" s="57" t="str">
        <f t="shared" si="650"/>
        <v>157.035986063744+7.49623571512303i</v>
      </c>
      <c r="F2264" s="57" t="str">
        <f t="shared" si="651"/>
        <v>3.83937978157682-14.6731829069955i</v>
      </c>
      <c r="G2264" s="57" t="str">
        <f t="shared" si="652"/>
        <v>0.999880188163513-0.0109452035892822i</v>
      </c>
      <c r="H2264" s="57" t="str">
        <f t="shared" si="653"/>
        <v>215.994344867795+361.147140316787i</v>
      </c>
      <c r="I2264" s="57" t="str">
        <f t="shared" si="654"/>
        <v>17.2886476894174-5.02919369565064i</v>
      </c>
      <c r="K2264" s="57" t="str">
        <f t="shared" si="655"/>
        <v>0.0146370014924154-0.0284642948935449i</v>
      </c>
      <c r="L2264" s="57" t="str">
        <f t="shared" si="656"/>
        <v>0.000125-0.110591605975687i</v>
      </c>
      <c r="M2264" s="57" t="str">
        <f t="shared" si="657"/>
        <v>0.0015-0.0533125492636598i</v>
      </c>
      <c r="N2264" s="57">
        <f t="shared" si="658"/>
        <v>58.81847182797982</v>
      </c>
      <c r="O2264" s="57">
        <f t="shared" si="659"/>
        <v>26.157355096682977</v>
      </c>
      <c r="P2264" s="371">
        <f t="shared" si="660"/>
        <v>26.157355096682977</v>
      </c>
      <c r="Q2264" s="371">
        <f t="shared" si="661"/>
        <v>-121.18152817202018</v>
      </c>
      <c r="R2264" s="12">
        <f t="shared" si="662"/>
        <v>58.81847182797982</v>
      </c>
      <c r="S2264" s="57">
        <f t="shared" si="663"/>
        <v>4.5369583062583345</v>
      </c>
      <c r="T2264" s="12">
        <f t="shared" si="646"/>
        <v>26.157355096682977</v>
      </c>
    </row>
    <row r="2265" spans="1:20" x14ac:dyDescent="0.25">
      <c r="A2265" s="57">
        <f t="shared" si="647"/>
        <v>28614.874658291592</v>
      </c>
      <c r="B2265" s="12">
        <f t="shared" si="664"/>
        <v>4554.1987478221163</v>
      </c>
      <c r="C2265" s="57" t="str">
        <f t="shared" si="648"/>
        <v>-10.4506336595464-17.2866232786071i</v>
      </c>
      <c r="D2265" s="57" t="str">
        <f t="shared" si="649"/>
        <v>3.89920182261369-7.04515945570238i</v>
      </c>
      <c r="E2265" s="57" t="str">
        <f t="shared" si="650"/>
        <v>157.053849755995+7.54515232408153i</v>
      </c>
      <c r="F2265" s="57" t="str">
        <f t="shared" si="651"/>
        <v>3.83937627891366-14.617954659038i</v>
      </c>
      <c r="G2265" s="57" t="str">
        <f t="shared" si="652"/>
        <v>0.999879275973609-0.0109867853396768i</v>
      </c>
      <c r="H2265" s="57" t="str">
        <f t="shared" si="653"/>
        <v>216.457929969172+362.828508113021i</v>
      </c>
      <c r="I2265" s="57" t="str">
        <f t="shared" si="654"/>
        <v>17.3067355187886-4.99645138302972i</v>
      </c>
      <c r="K2265" s="57" t="str">
        <f t="shared" si="655"/>
        <v>0.014551910862595-0.0283981114677804i</v>
      </c>
      <c r="L2265" s="57" t="str">
        <f t="shared" si="656"/>
        <v>0.000125-0.11017294877036i</v>
      </c>
      <c r="M2265" s="57" t="str">
        <f t="shared" si="657"/>
        <v>0.0015-0.0531107284953771i</v>
      </c>
      <c r="N2265" s="57">
        <f t="shared" si="658"/>
        <v>58.844926620425369</v>
      </c>
      <c r="O2265" s="57">
        <f t="shared" si="659"/>
        <v>26.107060258511385</v>
      </c>
      <c r="P2265" s="371">
        <f t="shared" si="660"/>
        <v>26.107060258511385</v>
      </c>
      <c r="Q2265" s="371">
        <f t="shared" si="661"/>
        <v>-121.15507337957463</v>
      </c>
      <c r="R2265" s="12">
        <f t="shared" si="662"/>
        <v>58.844926620425369</v>
      </c>
      <c r="S2265" s="57">
        <f t="shared" si="663"/>
        <v>4.5541987478221166</v>
      </c>
      <c r="T2265" s="12">
        <f t="shared" si="646"/>
        <v>26.107060258511385</v>
      </c>
    </row>
    <row r="2266" spans="1:20" x14ac:dyDescent="0.25">
      <c r="A2266" s="57">
        <f t="shared" si="647"/>
        <v>28723.611181993099</v>
      </c>
      <c r="B2266" s="12">
        <f t="shared" si="664"/>
        <v>4571.5047030638407</v>
      </c>
      <c r="C2266" s="57" t="str">
        <f t="shared" si="648"/>
        <v>-10.3822656108111-17.1917310254922i</v>
      </c>
      <c r="D2266" s="57" t="str">
        <f t="shared" si="649"/>
        <v>3.8991957461932-7.01891229261459i</v>
      </c>
      <c r="E2266" s="57" t="str">
        <f t="shared" si="650"/>
        <v>157.07198294249+7.59414595697436i</v>
      </c>
      <c r="F2266" s="57" t="str">
        <f t="shared" si="651"/>
        <v>3.83937274958621-14.5629366946797i</v>
      </c>
      <c r="G2266" s="57" t="str">
        <f t="shared" si="652"/>
        <v>0.999878356839574-0.0110285249860417i</v>
      </c>
      <c r="H2266" s="57" t="str">
        <f t="shared" si="653"/>
        <v>216.92638479349+364.520290940041i</v>
      </c>
      <c r="I2266" s="57" t="str">
        <f t="shared" si="654"/>
        <v>17.3249962597829-4.96378061436841i</v>
      </c>
      <c r="K2266" s="57" t="str">
        <f t="shared" si="655"/>
        <v>0.014467216428037-0.028331828909428i</v>
      </c>
      <c r="L2266" s="57" t="str">
        <f t="shared" si="656"/>
        <v>0.000125-0.109755876439889i</v>
      </c>
      <c r="M2266" s="57" t="str">
        <f t="shared" si="657"/>
        <v>0.0015-0.0529096717427546i</v>
      </c>
      <c r="N2266" s="57">
        <f t="shared" si="658"/>
        <v>58.871784321506368</v>
      </c>
      <c r="O2266" s="57">
        <f t="shared" si="659"/>
        <v>26.056788901869208</v>
      </c>
      <c r="P2266" s="371">
        <f t="shared" si="660"/>
        <v>26.056788901869208</v>
      </c>
      <c r="Q2266" s="371">
        <f t="shared" si="661"/>
        <v>-121.12821567849363</v>
      </c>
      <c r="R2266" s="12">
        <f t="shared" si="662"/>
        <v>58.871784321506368</v>
      </c>
      <c r="S2266" s="57">
        <f t="shared" si="663"/>
        <v>4.5715047030638409</v>
      </c>
      <c r="T2266" s="12">
        <f t="shared" si="646"/>
        <v>26.056788901869208</v>
      </c>
    </row>
    <row r="2267" spans="1:20" x14ac:dyDescent="0.25">
      <c r="A2267" s="57">
        <f t="shared" si="647"/>
        <v>28832.760904484672</v>
      </c>
      <c r="B2267" s="12">
        <f t="shared" si="664"/>
        <v>4588.8764209354831</v>
      </c>
      <c r="C2267" s="57" t="str">
        <f t="shared" si="648"/>
        <v>-10.314244730475-17.0974739740615i</v>
      </c>
      <c r="D2267" s="57" t="str">
        <f t="shared" si="649"/>
        <v>3.89918962352335-6.99276609760782i</v>
      </c>
      <c r="E2267" s="57" t="str">
        <f t="shared" si="650"/>
        <v>157.090386764581+7.64321573700454i</v>
      </c>
      <c r="F2267" s="57" t="str">
        <f t="shared" si="651"/>
        <v>3.83936919339142-14.5081282224622i</v>
      </c>
      <c r="G2267" s="57" t="str">
        <f t="shared" si="652"/>
        <v>0.999877430708556-0.0110704231270695i</v>
      </c>
      <c r="H2267" s="57" t="str">
        <f t="shared" si="653"/>
        <v>217.39977189665+366.222584847183i</v>
      </c>
      <c r="I2267" s="57" t="str">
        <f t="shared" si="654"/>
        <v>17.3434318643057-4.93118099137989i</v>
      </c>
      <c r="K2267" s="57" t="str">
        <f t="shared" si="655"/>
        <v>0.014382917847654-0.0282654498131845i</v>
      </c>
      <c r="L2267" s="57" t="str">
        <f t="shared" si="656"/>
        <v>0.000125-0.109340382984547i</v>
      </c>
      <c r="M2267" s="57" t="str">
        <f t="shared" si="657"/>
        <v>0.0015-0.0527093761135234i</v>
      </c>
      <c r="N2267" s="57">
        <f t="shared" si="658"/>
        <v>58.899044140849014</v>
      </c>
      <c r="O2267" s="57">
        <f t="shared" si="659"/>
        <v>26.00654144448918</v>
      </c>
      <c r="P2267" s="371">
        <f t="shared" si="660"/>
        <v>26.00654144448918</v>
      </c>
      <c r="Q2267" s="371">
        <f t="shared" si="661"/>
        <v>-121.10095585915099</v>
      </c>
      <c r="R2267" s="12">
        <f t="shared" si="662"/>
        <v>58.899044140849014</v>
      </c>
      <c r="S2267" s="57">
        <f t="shared" si="663"/>
        <v>4.5888764209354829</v>
      </c>
      <c r="T2267" s="12">
        <f t="shared" si="646"/>
        <v>26.00654144448918</v>
      </c>
    </row>
    <row r="2268" spans="1:20" x14ac:dyDescent="0.25">
      <c r="A2268" s="57">
        <f t="shared" si="647"/>
        <v>28942.325395921718</v>
      </c>
      <c r="B2268" s="12">
        <f t="shared" si="664"/>
        <v>4606.3141513350383</v>
      </c>
      <c r="C2268" s="57" t="str">
        <f t="shared" si="648"/>
        <v>-10.246570394384-17.0038478273258i</v>
      </c>
      <c r="D2268" s="57" t="str">
        <f t="shared" si="649"/>
        <v>3.89918345425223-6.96672049454508i</v>
      </c>
      <c r="E2268" s="57" t="str">
        <f t="shared" si="650"/>
        <v>157.109062366301+7.69236078070759i</v>
      </c>
      <c r="F2268" s="57" t="str">
        <f t="shared" si="651"/>
        <v>3.83936561012488-14.4535284539404i</v>
      </c>
      <c r="G2268" s="57" t="str">
        <f t="shared" si="652"/>
        <v>0.999876497527305-0.0111124803637132i</v>
      </c>
      <c r="H2268" s="57" t="str">
        <f t="shared" si="653"/>
        <v>217.878154838068+367.935487123973i</v>
      </c>
      <c r="I2268" s="57" t="str">
        <f t="shared" si="654"/>
        <v>17.3620443114176-4.89865211964877i</v>
      </c>
      <c r="K2268" s="57" t="str">
        <f t="shared" si="655"/>
        <v>0.0142990147608677-0.02819897676092i</v>
      </c>
      <c r="L2268" s="57" t="str">
        <f t="shared" si="656"/>
        <v>0.000125-0.108926462427323i</v>
      </c>
      <c r="M2268" s="57" t="str">
        <f t="shared" si="657"/>
        <v>0.0015-0.0525098387263632i</v>
      </c>
      <c r="N2268" s="57">
        <f t="shared" si="658"/>
        <v>58.926705268412519</v>
      </c>
      <c r="O2268" s="57">
        <f t="shared" si="659"/>
        <v>25.956318303573358</v>
      </c>
      <c r="P2268" s="371">
        <f t="shared" si="660"/>
        <v>25.956318303573358</v>
      </c>
      <c r="Q2268" s="371">
        <f t="shared" si="661"/>
        <v>-121.07329473158748</v>
      </c>
      <c r="R2268" s="12">
        <f t="shared" si="662"/>
        <v>58.926705268412519</v>
      </c>
      <c r="S2268" s="57">
        <f t="shared" si="663"/>
        <v>4.6063141513350381</v>
      </c>
      <c r="T2268" s="12">
        <f t="shared" si="646"/>
        <v>25.956318303573358</v>
      </c>
    </row>
    <row r="2269" spans="1:20" x14ac:dyDescent="0.25">
      <c r="A2269" s="57">
        <f t="shared" si="647"/>
        <v>29052.306232426221</v>
      </c>
      <c r="B2269" s="12">
        <f t="shared" si="664"/>
        <v>4623.8181451101118</v>
      </c>
      <c r="C2269" s="57" t="str">
        <f t="shared" si="648"/>
        <v>-10.1792419651486-16.9108483101199i</v>
      </c>
      <c r="D2269" s="57" t="str">
        <f t="shared" si="649"/>
        <v>3.8991772380253-6.94077510873624i</v>
      </c>
      <c r="E2269" s="57" t="str">
        <f t="shared" si="650"/>
        <v>157.128010894394+7.74158019787242i</v>
      </c>
      <c r="F2269" s="57" t="str">
        <f t="shared" si="651"/>
        <v>3.83936199958053-14.3991366036714i</v>
      </c>
      <c r="G2269" s="57" t="str">
        <f t="shared" si="652"/>
        <v>0.999875557242163-0.0111546972991938i</v>
      </c>
      <c r="H2269" s="57" t="str">
        <f t="shared" si="653"/>
        <v>218.361598200367+369.659096320127i</v>
      </c>
      <c r="I2269" s="57" t="str">
        <f t="shared" si="654"/>
        <v>17.3808356078012-4.86619360871697i</v>
      </c>
      <c r="K2269" s="57" t="str">
        <f t="shared" si="655"/>
        <v>0.0142155067878242-0.0281324123215456i</v>
      </c>
      <c r="L2269" s="57" t="str">
        <f t="shared" si="656"/>
        <v>0.000125-0.108514108813831i</v>
      </c>
      <c r="M2269" s="57" t="str">
        <f t="shared" si="657"/>
        <v>0.0015-0.0523110567108618i</v>
      </c>
      <c r="N2269" s="57">
        <f t="shared" si="658"/>
        <v>58.954766874493217</v>
      </c>
      <c r="O2269" s="57">
        <f t="shared" si="659"/>
        <v>25.906119895771202</v>
      </c>
      <c r="P2269" s="371">
        <f t="shared" si="660"/>
        <v>25.906119895771202</v>
      </c>
      <c r="Q2269" s="371">
        <f t="shared" si="661"/>
        <v>-121.04523312550678</v>
      </c>
      <c r="R2269" s="12">
        <f t="shared" si="662"/>
        <v>58.954766874493217</v>
      </c>
      <c r="S2269" s="57">
        <f t="shared" si="663"/>
        <v>4.6238181451101115</v>
      </c>
      <c r="T2269" s="12">
        <f t="shared" si="646"/>
        <v>25.906119895771202</v>
      </c>
    </row>
    <row r="2270" spans="1:20" x14ac:dyDescent="0.25">
      <c r="A2270" s="57">
        <f t="shared" si="647"/>
        <v>29162.704996109442</v>
      </c>
      <c r="B2270" s="12">
        <f t="shared" si="664"/>
        <v>4641.3886540615304</v>
      </c>
      <c r="C2270" s="57" t="str">
        <f t="shared" si="648"/>
        <v>-10.1122587923341-16.8184711691294i</v>
      </c>
      <c r="D2270" s="57" t="str">
        <f t="shared" si="649"/>
        <v>3.89917097448535-6.91492956693268i</v>
      </c>
      <c r="E2270" s="57" t="str">
        <f t="shared" si="650"/>
        <v>157.147233498322+7.79087309146306i</v>
      </c>
      <c r="F2270" s="57" t="str">
        <f t="shared" si="651"/>
        <v>3.83935836155078-14.3449518892032i</v>
      </c>
      <c r="G2270" s="57" t="str">
        <f t="shared" si="652"/>
        <v>0.999874609799065-0.0111970745390093i</v>
      </c>
      <c r="H2270" s="57" t="str">
        <f t="shared" si="653"/>
        <v>218.850167609519+371.393512265894i</v>
      </c>
      <c r="I2270" s="57" t="str">
        <f t="shared" si="654"/>
        <v>17.3998077882356-4.83380507217191i</v>
      </c>
      <c r="K2270" s="57" t="str">
        <f t="shared" si="655"/>
        <v>0.0141323935296108-0.0280657590508839i</v>
      </c>
      <c r="L2270" s="57" t="str">
        <f t="shared" si="656"/>
        <v>0.000125-0.108103316212224i</v>
      </c>
      <c r="M2270" s="57" t="str">
        <f t="shared" si="657"/>
        <v>0.0015-0.0521130272074736i</v>
      </c>
      <c r="N2270" s="57">
        <f t="shared" si="658"/>
        <v>58.983228109737894</v>
      </c>
      <c r="O2270" s="57">
        <f t="shared" si="659"/>
        <v>25.855946637156695</v>
      </c>
      <c r="P2270" s="371">
        <f t="shared" si="660"/>
        <v>25.855946637156695</v>
      </c>
      <c r="Q2270" s="371">
        <f t="shared" si="661"/>
        <v>-121.01677189026211</v>
      </c>
      <c r="R2270" s="12">
        <f t="shared" si="662"/>
        <v>58.983228109737894</v>
      </c>
      <c r="S2270" s="57">
        <f t="shared" si="663"/>
        <v>4.6413886540615303</v>
      </c>
      <c r="T2270" s="12">
        <f t="shared" si="646"/>
        <v>25.855946637156695</v>
      </c>
    </row>
    <row r="2271" spans="1:20" x14ac:dyDescent="0.25">
      <c r="A2271" s="57">
        <f t="shared" si="647"/>
        <v>29273.523275094656</v>
      </c>
      <c r="B2271" s="12">
        <f t="shared" si="664"/>
        <v>4659.0259309469639</v>
      </c>
      <c r="C2271" s="57" t="str">
        <f t="shared" si="648"/>
        <v>-10.0456202126525-16.7267121729129i</v>
      </c>
      <c r="D2271" s="57" t="str">
        <f t="shared" si="649"/>
        <v>3.89916466327238-6.88918349732184i</v>
      </c>
      <c r="E2271" s="57" t="str">
        <f t="shared" si="650"/>
        <v>157.166731330284+7.8402385575401i</v>
      </c>
      <c r="F2271" s="57" t="str">
        <f t="shared" si="651"/>
        <v>3.83935469582643-14.2909735310635i</v>
      </c>
      <c r="G2271" s="57" t="str">
        <f t="shared" si="652"/>
        <v>0.999873655143535-0.0112396126909434i</v>
      </c>
      <c r="H2271" s="57" t="str">
        <f t="shared" si="653"/>
        <v>219.34392975548+373.138836092844i</v>
      </c>
      <c r="I2271" s="57" t="str">
        <f t="shared" si="654"/>
        <v>17.4189629160829-4.8014861277384i</v>
      </c>
      <c r="K2271" s="57" t="str">
        <f t="shared" si="655"/>
        <v>0.0140496745684707-0.0279990194915419i</v>
      </c>
      <c r="L2271" s="57" t="str">
        <f t="shared" si="656"/>
        <v>0.000125-0.107694078713115i</v>
      </c>
      <c r="M2271" s="57" t="str">
        <f t="shared" si="657"/>
        <v>0.0015-0.0519157473674771i</v>
      </c>
      <c r="N2271" s="57">
        <f t="shared" si="658"/>
        <v>59.012088105149701</v>
      </c>
      <c r="O2271" s="57">
        <f t="shared" si="659"/>
        <v>25.805798943205104</v>
      </c>
      <c r="P2271" s="371">
        <f t="shared" si="660"/>
        <v>25.805798943205104</v>
      </c>
      <c r="Q2271" s="371">
        <f t="shared" si="661"/>
        <v>-120.9879118948503</v>
      </c>
      <c r="R2271" s="12">
        <f t="shared" si="662"/>
        <v>59.012088105149701</v>
      </c>
      <c r="S2271" s="57">
        <f t="shared" si="663"/>
        <v>4.6590259309469637</v>
      </c>
      <c r="T2271" s="12">
        <f t="shared" si="646"/>
        <v>25.805798943205104</v>
      </c>
    </row>
    <row r="2272" spans="1:20" x14ac:dyDescent="0.25">
      <c r="A2272" s="57">
        <f t="shared" si="647"/>
        <v>29384.762663540016</v>
      </c>
      <c r="B2272" s="12">
        <f t="shared" si="664"/>
        <v>4676.7302294845622</v>
      </c>
      <c r="C2272" s="57" t="str">
        <f t="shared" si="648"/>
        <v>-9.97932555015338-16.6355671119261i</v>
      </c>
      <c r="D2272" s="57" t="str">
        <f t="shared" si="649"/>
        <v>3.89915830402373-6.86353652952203i</v>
      </c>
      <c r="E2272" s="57" t="str">
        <f t="shared" si="650"/>
        <v>157.186505545236+7.88967568517977i</v>
      </c>
      <c r="F2272" s="57" t="str">
        <f t="shared" si="651"/>
        <v>3.83935100219673-14.2372007527485i</v>
      </c>
      <c r="G2272" s="57" t="str">
        <f t="shared" si="652"/>
        <v>0.999872693220681-0.011282312365073i</v>
      </c>
      <c r="H2272" s="57" t="str">
        <f t="shared" si="653"/>
        <v>219.842952413279+374.895170254975i</v>
      </c>
      <c r="I2272" s="57" t="str">
        <f t="shared" si="654"/>
        <v>17.4383030837821-4.76923639737311i</v>
      </c>
      <c r="K2272" s="57" t="str">
        <f t="shared" si="655"/>
        <v>0.0139673494680213-0.0279321961727891i</v>
      </c>
      <c r="L2272" s="57" t="str">
        <f t="shared" si="656"/>
        <v>0.000125-0.107286390429483i</v>
      </c>
      <c r="M2272" s="57" t="str">
        <f t="shared" si="657"/>
        <v>0.0015-0.051719214352936i</v>
      </c>
      <c r="N2272" s="57">
        <f t="shared" si="658"/>
        <v>59.041345972102661</v>
      </c>
      <c r="O2272" s="57">
        <f t="shared" si="659"/>
        <v>25.755677228771212</v>
      </c>
      <c r="P2272" s="371">
        <f t="shared" si="660"/>
        <v>25.755677228771212</v>
      </c>
      <c r="Q2272" s="371">
        <f t="shared" si="661"/>
        <v>-120.95865402789734</v>
      </c>
      <c r="R2272" s="12">
        <f t="shared" si="662"/>
        <v>59.041345972102661</v>
      </c>
      <c r="S2272" s="57">
        <f t="shared" si="663"/>
        <v>4.6767302294845621</v>
      </c>
      <c r="T2272" s="12">
        <f t="shared" si="646"/>
        <v>25.755677228771212</v>
      </c>
    </row>
    <row r="2273" spans="1:20" x14ac:dyDescent="0.25">
      <c r="A2273" s="57">
        <f t="shared" si="647"/>
        <v>29496.424761661467</v>
      </c>
      <c r="B2273" s="12">
        <f t="shared" si="664"/>
        <v>4694.5018043566033</v>
      </c>
      <c r="C2273" s="57" t="str">
        <f t="shared" si="648"/>
        <v>-9.91337411641317-16.545031798538i</v>
      </c>
      <c r="D2273" s="57" t="str">
        <f t="shared" si="649"/>
        <v>3.89915189637395-6.83798829457685i</v>
      </c>
      <c r="E2273" s="57" t="str">
        <f t="shared" si="650"/>
        <v>157.206557300892+7.93918355639323i</v>
      </c>
      <c r="F2273" s="57" t="str">
        <f t="shared" si="651"/>
        <v>3.8393472804493-14.1836327807113i</v>
      </c>
      <c r="G2273" s="57" t="str">
        <f t="shared" si="652"/>
        <v>0.999871723975195-0.0113251741737781i</v>
      </c>
      <c r="H2273" s="57" t="str">
        <f t="shared" si="653"/>
        <v>220.347304464621+376.662618550296i</v>
      </c>
      <c r="I2273" s="57" t="str">
        <f t="shared" si="654"/>
        <v>17.4578304133555-4.73705550736215i</v>
      </c>
      <c r="K2273" s="57" t="str">
        <f t="shared" si="655"/>
        <v>0.0138854177734694-0.0278652916104369i</v>
      </c>
      <c r="L2273" s="57" t="str">
        <f t="shared" si="656"/>
        <v>0.000125-0.106880245496595i</v>
      </c>
      <c r="M2273" s="57" t="str">
        <f t="shared" si="657"/>
        <v>0.0015-0.0515234253366568i</v>
      </c>
      <c r="N2273" s="57">
        <f t="shared" si="658"/>
        <v>59.071000802352103</v>
      </c>
      <c r="O2273" s="57">
        <f t="shared" si="659"/>
        <v>25.705581908065231</v>
      </c>
      <c r="P2273" s="371">
        <f t="shared" si="660"/>
        <v>25.705581908065231</v>
      </c>
      <c r="Q2273" s="371">
        <f t="shared" si="661"/>
        <v>-120.9289991976479</v>
      </c>
      <c r="R2273" s="12">
        <f t="shared" si="662"/>
        <v>59.071000802352103</v>
      </c>
      <c r="S2273" s="57">
        <f t="shared" si="663"/>
        <v>4.6945018043566034</v>
      </c>
      <c r="T2273" s="12">
        <f t="shared" si="646"/>
        <v>25.705581908065231</v>
      </c>
    </row>
    <row r="2274" spans="1:20" x14ac:dyDescent="0.25">
      <c r="A2274" s="57">
        <f t="shared" si="647"/>
        <v>29608.511175755779</v>
      </c>
      <c r="B2274" s="12">
        <f t="shared" si="664"/>
        <v>4712.3409112131585</v>
      </c>
      <c r="C2274" s="57" t="str">
        <f t="shared" si="648"/>
        <v>-9.84776521072566-16.4551020670498i</v>
      </c>
      <c r="D2274" s="57" t="str">
        <f t="shared" si="649"/>
        <v>3.89914543995479-6.81253842495014i</v>
      </c>
      <c r="E2274" s="57" t="str">
        <f t="shared" si="650"/>
        <v>157.226887757748+7.988761246044i</v>
      </c>
      <c r="F2274" s="57" t="str">
        <f t="shared" si="651"/>
        <v>3.83934353037014-14.1302688443517i</v>
      </c>
      <c r="G2274" s="57" t="str">
        <f t="shared" si="652"/>
        <v>0.999870747351348-0.0113681987317492i</v>
      </c>
      <c r="H2274" s="57" t="str">
        <f t="shared" si="653"/>
        <v>220.857055919994+378.441286142769i</v>
      </c>
      <c r="I2274" s="57" t="str">
        <f t="shared" si="654"/>
        <v>17.477547056925-4.70494308842314i</v>
      </c>
      <c r="K2274" s="57" t="str">
        <f t="shared" si="655"/>
        <v>0.0138038790118291-0.0277983083067223i</v>
      </c>
      <c r="L2274" s="57" t="str">
        <f t="shared" si="656"/>
        <v>0.000125-0.106475638071922i</v>
      </c>
      <c r="M2274" s="57" t="str">
        <f t="shared" si="657"/>
        <v>0.0015-0.0513283775021485i</v>
      </c>
      <c r="N2274" s="57">
        <f t="shared" si="658"/>
        <v>59.101051668048839</v>
      </c>
      <c r="O2274" s="57">
        <f t="shared" si="659"/>
        <v>25.655513394630983</v>
      </c>
      <c r="P2274" s="371">
        <f t="shared" si="660"/>
        <v>25.655513394630983</v>
      </c>
      <c r="Q2274" s="371">
        <f t="shared" si="661"/>
        <v>-120.89894833195116</v>
      </c>
      <c r="R2274" s="12">
        <f t="shared" si="662"/>
        <v>59.101051668048839</v>
      </c>
      <c r="S2274" s="57">
        <f t="shared" si="663"/>
        <v>4.7123409112131585</v>
      </c>
      <c r="T2274" s="12">
        <f t="shared" si="646"/>
        <v>25.655513394630983</v>
      </c>
    </row>
    <row r="2275" spans="1:20" x14ac:dyDescent="0.25">
      <c r="A2275" s="57">
        <f t="shared" si="647"/>
        <v>29721.023518223654</v>
      </c>
      <c r="B2275" s="12">
        <f t="shared" si="664"/>
        <v>4730.2478066757685</v>
      </c>
      <c r="C2275" s="57" t="str">
        <f t="shared" si="648"/>
        <v>-9.78249812029068-16.3657737737089i</v>
      </c>
      <c r="D2275" s="57" t="str">
        <f t="shared" si="649"/>
        <v>3.89913893439527-6.78718655452049i</v>
      </c>
      <c r="E2275" s="57" t="str">
        <f t="shared" si="650"/>
        <v>157.247498079093+8.0384078217643i</v>
      </c>
      <c r="F2275" s="57" t="str">
        <f t="shared" si="651"/>
        <v>3.83933975174365-14.077108176004i</v>
      </c>
      <c r="G2275" s="57" t="str">
        <f t="shared" si="652"/>
        <v>0.999869763292987-0.0114113866559968i</v>
      </c>
      <c r="H2275" s="57" t="str">
        <f t="shared" si="653"/>
        <v>221.372277941294+380.231279584693i</v>
      </c>
      <c r="I2275" s="57" t="str">
        <f t="shared" si="654"/>
        <v>17.4974551972379-4.67289877580907i</v>
      </c>
      <c r="K2275" s="57" t="str">
        <f t="shared" si="655"/>
        <v>0.0137227326921387-0.0277312487501946i</v>
      </c>
      <c r="L2275" s="57" t="str">
        <f t="shared" si="656"/>
        <v>0.000125-0.106072562335049i</v>
      </c>
      <c r="M2275" s="57" t="str">
        <f t="shared" si="657"/>
        <v>0.0015-0.0511340680435828i</v>
      </c>
      <c r="N2275" s="57">
        <f t="shared" si="658"/>
        <v>59.131497621754107</v>
      </c>
      <c r="O2275" s="57">
        <f t="shared" si="659"/>
        <v>25.605472101322832</v>
      </c>
      <c r="P2275" s="371">
        <f t="shared" si="660"/>
        <v>25.605472101322832</v>
      </c>
      <c r="Q2275" s="371">
        <f t="shared" si="661"/>
        <v>-120.86850237824589</v>
      </c>
      <c r="R2275" s="12">
        <f t="shared" si="662"/>
        <v>59.131497621754107</v>
      </c>
      <c r="S2275" s="57">
        <f t="shared" si="663"/>
        <v>4.7302478066757683</v>
      </c>
      <c r="T2275" s="12">
        <f t="shared" si="646"/>
        <v>25.605472101322832</v>
      </c>
    </row>
    <row r="2276" spans="1:20" x14ac:dyDescent="0.25">
      <c r="A2276" s="57">
        <f t="shared" si="647"/>
        <v>29833.963407592899</v>
      </c>
      <c r="B2276" s="12">
        <f t="shared" si="664"/>
        <v>4748.2227483411361</v>
      </c>
      <c r="C2276" s="57" t="str">
        <f t="shared" si="648"/>
        <v>-9.71757212040255-16.2770427967202i</v>
      </c>
      <c r="D2276" s="57" t="str">
        <f t="shared" si="649"/>
        <v>3.8991323793215-6.76193231857612i</v>
      </c>
      <c r="E2276" s="57" t="str">
        <f t="shared" si="650"/>
        <v>157.268389431014+8.08812234387224i</v>
      </c>
      <c r="F2276" s="57" t="str">
        <f t="shared" si="651"/>
        <v>3.83933594435256-14.0241500109269i</v>
      </c>
      <c r="G2276" s="57" t="str">
        <f t="shared" si="652"/>
        <v>0.999868771743533-0.0114547385658591i</v>
      </c>
      <c r="H2276" s="57" t="str">
        <f t="shared" si="653"/>
        <v>221.893042864983+382.032706839523i</v>
      </c>
      <c r="I2276" s="57" t="str">
        <f t="shared" si="654"/>
        <v>17.5175570482061-4.64092220941691i</v>
      </c>
      <c r="K2276" s="57" t="str">
        <f t="shared" si="655"/>
        <v>0.0136419783056776-0.0276641154156053i</v>
      </c>
      <c r="L2276" s="57" t="str">
        <f t="shared" si="656"/>
        <v>0.000125-0.105671012487596i</v>
      </c>
      <c r="M2276" s="57" t="str">
        <f t="shared" si="657"/>
        <v>0.0015-0.0509404941657531i</v>
      </c>
      <c r="N2276" s="57">
        <f t="shared" si="658"/>
        <v>59.162337696453733</v>
      </c>
      <c r="O2276" s="57">
        <f t="shared" si="659"/>
        <v>25.555458440282543</v>
      </c>
      <c r="P2276" s="371">
        <f t="shared" si="660"/>
        <v>25.555458440282543</v>
      </c>
      <c r="Q2276" s="371">
        <f t="shared" si="661"/>
        <v>-120.83766230354627</v>
      </c>
      <c r="R2276" s="12">
        <f t="shared" si="662"/>
        <v>59.162337696453733</v>
      </c>
      <c r="S2276" s="57">
        <f t="shared" si="663"/>
        <v>4.7482227483411359</v>
      </c>
      <c r="T2276" s="12">
        <f t="shared" si="646"/>
        <v>25.555458440282543</v>
      </c>
    </row>
    <row r="2277" spans="1:20" x14ac:dyDescent="0.25">
      <c r="A2277" s="57">
        <f t="shared" si="647"/>
        <v>29947.332468541754</v>
      </c>
      <c r="B2277" s="12">
        <f t="shared" si="664"/>
        <v>4766.2659947848324</v>
      </c>
      <c r="C2277" s="57" t="str">
        <f t="shared" si="648"/>
        <v>-9.65298647463741-16.1889050362562i</v>
      </c>
      <c r="D2277" s="57" t="str">
        <f t="shared" si="649"/>
        <v>3.89912577435679-6.73677535380948i</v>
      </c>
      <c r="E2277" s="57" t="str">
        <f t="shared" si="650"/>
        <v>157.289562982407+8.13790386528627i</v>
      </c>
      <c r="F2277" s="57" t="str">
        <f t="shared" si="651"/>
        <v>3.83933210797792-13.9713935872916i</v>
      </c>
      <c r="G2277" s="57" t="str">
        <f t="shared" si="652"/>
        <v>0.999867772645973-0.0114982550830115i</v>
      </c>
      <c r="H2277" s="57" t="str">
        <f t="shared" si="653"/>
        <v>222.419424225809+383.845677305111i</v>
      </c>
      <c r="I2277" s="57" t="str">
        <f t="shared" si="654"/>
        <v>17.5378548554542-4.6090130338993i</v>
      </c>
      <c r="K2277" s="57" t="str">
        <f t="shared" si="655"/>
        <v>0.0135616153261838-0.0275969107638011i</v>
      </c>
      <c r="L2277" s="57" t="str">
        <f t="shared" si="656"/>
        <v>0.000125-0.105270982753134i</v>
      </c>
      <c r="M2277" s="57" t="str">
        <f t="shared" si="657"/>
        <v>0.0015-0.0507476530840336i</v>
      </c>
      <c r="N2277" s="57">
        <f t="shared" si="658"/>
        <v>59.193570905576493</v>
      </c>
      <c r="O2277" s="57">
        <f t="shared" si="659"/>
        <v>25.505472822916392</v>
      </c>
      <c r="P2277" s="371">
        <f t="shared" si="660"/>
        <v>25.505472822916392</v>
      </c>
      <c r="Q2277" s="371">
        <f t="shared" si="661"/>
        <v>-120.80642909442351</v>
      </c>
      <c r="R2277" s="12">
        <f t="shared" si="662"/>
        <v>59.193570905576493</v>
      </c>
      <c r="S2277" s="57">
        <f t="shared" si="663"/>
        <v>4.766265994784832</v>
      </c>
      <c r="T2277" s="12">
        <f t="shared" si="646"/>
        <v>25.505472822916392</v>
      </c>
    </row>
    <row r="2278" spans="1:20" x14ac:dyDescent="0.25">
      <c r="A2278" s="57">
        <f t="shared" si="647"/>
        <v>30061.13233192221</v>
      </c>
      <c r="B2278" s="12">
        <f t="shared" si="664"/>
        <v>4784.3778055650146</v>
      </c>
      <c r="C2278" s="57" t="str">
        <f t="shared" si="648"/>
        <v>-9.5887404350417-16.1013564144659i</v>
      </c>
      <c r="D2278" s="57" t="str">
        <f t="shared" si="649"/>
        <v>3.89911911912163-6.71171529831222i</v>
      </c>
      <c r="E2278" s="57" t="str">
        <f t="shared" si="650"/>
        <v>157.311019904996+8.18775143143862i</v>
      </c>
      <c r="F2278" s="57" t="str">
        <f t="shared" si="651"/>
        <v>3.83932824239923-13.9188381461719i</v>
      </c>
      <c r="G2278" s="57" t="str">
        <f t="shared" si="652"/>
        <v>0.999866765942864-0.011541936831475i</v>
      </c>
      <c r="H2278" s="57" t="str">
        <f t="shared" si="653"/>
        <v>222.951496781074+385.670301837399i</v>
      </c>
      <c r="I2278" s="57" t="str">
        <f t="shared" si="654"/>
        <v>17.5583508968807-4.57717089878042i</v>
      </c>
      <c r="K2278" s="57" t="str">
        <f t="shared" si="655"/>
        <v>0.0134816432100712-0.0275296372416206i</v>
      </c>
      <c r="L2278" s="57" t="str">
        <f t="shared" si="656"/>
        <v>0.000125-0.104872467377101i</v>
      </c>
      <c r="M2278" s="57" t="str">
        <f t="shared" si="657"/>
        <v>0.0015-0.0505555420243412i</v>
      </c>
      <c r="N2278" s="57">
        <f t="shared" si="658"/>
        <v>59.225196243010529</v>
      </c>
      <c r="O2278" s="57">
        <f t="shared" si="659"/>
        <v>25.455515659873143</v>
      </c>
      <c r="P2278" s="371">
        <f t="shared" si="660"/>
        <v>25.455515659873143</v>
      </c>
      <c r="Q2278" s="371">
        <f t="shared" si="661"/>
        <v>-120.77480375698947</v>
      </c>
      <c r="R2278" s="12">
        <f t="shared" si="662"/>
        <v>59.225196243010529</v>
      </c>
      <c r="S2278" s="57">
        <f t="shared" si="663"/>
        <v>4.7843778055650148</v>
      </c>
      <c r="T2278" s="12">
        <f t="shared" si="646"/>
        <v>25.455515659873143</v>
      </c>
    </row>
    <row r="2279" spans="1:20" x14ac:dyDescent="0.25">
      <c r="A2279" s="57">
        <f t="shared" si="647"/>
        <v>30175.364634783513</v>
      </c>
      <c r="B2279" s="12">
        <f t="shared" si="664"/>
        <v>4802.5584412261614</v>
      </c>
      <c r="C2279" s="57" t="str">
        <f t="shared" si="648"/>
        <v>-9.5248332423167-16.0143928754779i</v>
      </c>
      <c r="D2279" s="57" t="str">
        <f t="shared" si="649"/>
        <v>3.89911241323354-6.68675179156977i</v>
      </c>
      <c r="E2279" s="57" t="str">
        <f t="shared" si="650"/>
        <v>157.332761373326+8.23766408018971i</v>
      </c>
      <c r="F2279" s="57" t="str">
        <f t="shared" si="651"/>
        <v>3.83932434739418-13.8664829315324i</v>
      </c>
      <c r="G2279" s="57" t="str">
        <f t="shared" si="652"/>
        <v>0.999865751576326-0.0115857844376247i</v>
      </c>
      <c r="H2279" s="57" t="str">
        <f t="shared" si="653"/>
        <v>223.489336535514+387.50669277459i</v>
      </c>
      <c r="I2279" s="57" t="str">
        <f t="shared" si="654"/>
        <v>17.579047483231-4.54539545857599i</v>
      </c>
      <c r="K2279" s="57" t="str">
        <f t="shared" si="655"/>
        <v>0.0134020613966468-0.0274622972817927i</v>
      </c>
      <c r="L2279" s="57" t="str">
        <f t="shared" si="656"/>
        <v>0.000125-0.10447546062672i</v>
      </c>
      <c r="M2279" s="57" t="str">
        <f t="shared" si="657"/>
        <v>0.0015-0.0503641582230933i</v>
      </c>
      <c r="N2279" s="57">
        <f t="shared" si="658"/>
        <v>59.257212683123726</v>
      </c>
      <c r="O2279" s="57">
        <f t="shared" si="659"/>
        <v>25.405587361019823</v>
      </c>
      <c r="P2279" s="371">
        <f t="shared" si="660"/>
        <v>25.405587361019823</v>
      </c>
      <c r="Q2279" s="371">
        <f t="shared" si="661"/>
        <v>-120.74278731687627</v>
      </c>
      <c r="R2279" s="12">
        <f t="shared" si="662"/>
        <v>59.257212683123726</v>
      </c>
      <c r="S2279" s="57">
        <f t="shared" si="663"/>
        <v>4.8025584412261617</v>
      </c>
      <c r="T2279" s="12">
        <f t="shared" si="646"/>
        <v>25.405587361019823</v>
      </c>
    </row>
    <row r="2280" spans="1:20" x14ac:dyDescent="0.25">
      <c r="A2280" s="57">
        <f t="shared" si="647"/>
        <v>30290.031020395694</v>
      </c>
      <c r="B2280" s="12">
        <f t="shared" si="664"/>
        <v>4820.8081633028214</v>
      </c>
      <c r="C2280" s="57" t="str">
        <f t="shared" si="648"/>
        <v>-9.4612641260056-15.9280103854053i</v>
      </c>
      <c r="D2280" s="57" t="str">
        <f t="shared" si="649"/>
        <v>3.89910565630722-6.66188447445627i</v>
      </c>
      <c r="E2280" s="57" t="str">
        <f t="shared" si="650"/>
        <v>157.354788564783+8.28764084173879i</v>
      </c>
      <c r="F2280" s="57" t="str">
        <f t="shared" si="651"/>
        <v>3.83932042273885-13.8143271902179i</v>
      </c>
      <c r="G2280" s="57" t="str">
        <f t="shared" si="652"/>
        <v>0.999864729488036-0.0116297985301985i</v>
      </c>
      <c r="H2280" s="57" t="str">
        <f t="shared" si="653"/>
        <v>224.033020766738+389.35496396176i</v>
      </c>
      <c r="I2280" s="57" t="str">
        <f t="shared" si="654"/>
        <v>17.5999469586815-4.51368637291631i</v>
      </c>
      <c r="K2280" s="57" t="str">
        <f t="shared" si="655"/>
        <v>0.0133228693083278-0.0273948933028397i</v>
      </c>
      <c r="L2280" s="57" t="str">
        <f t="shared" si="656"/>
        <v>0.000125-0.104079956790914i</v>
      </c>
      <c r="M2280" s="57" t="str">
        <f t="shared" si="657"/>
        <v>0.0015-0.0501734989271701i</v>
      </c>
      <c r="N2280" s="57">
        <f t="shared" si="658"/>
        <v>59.289619180782964</v>
      </c>
      <c r="O2280" s="57">
        <f t="shared" si="659"/>
        <v>25.355688335419867</v>
      </c>
      <c r="P2280" s="371">
        <f t="shared" si="660"/>
        <v>25.355688335419867</v>
      </c>
      <c r="Q2280" s="371">
        <f t="shared" si="661"/>
        <v>-120.71038081921704</v>
      </c>
      <c r="R2280" s="12">
        <f t="shared" si="662"/>
        <v>59.289619180782964</v>
      </c>
      <c r="S2280" s="57">
        <f t="shared" si="663"/>
        <v>4.8208081633028215</v>
      </c>
      <c r="T2280" s="12">
        <f t="shared" si="646"/>
        <v>25.355688335419867</v>
      </c>
    </row>
    <row r="2281" spans="1:20" x14ac:dyDescent="0.25">
      <c r="A2281" s="57">
        <f t="shared" si="647"/>
        <v>30405.133138273199</v>
      </c>
      <c r="B2281" s="12">
        <f t="shared" si="664"/>
        <v>4839.1272343233722</v>
      </c>
      <c r="C2281" s="57" t="str">
        <f t="shared" si="648"/>
        <v>-9.39803230467811-15.842204932346i</v>
      </c>
      <c r="D2281" s="57" t="str">
        <f t="shared" si="649"/>
        <v>3.89909884795436-6.63711298922942i</v>
      </c>
      <c r="E2281" s="57" t="str">
        <f t="shared" si="650"/>
        <v>157.377102659592+8.33768073853742i</v>
      </c>
      <c r="F2281" s="57" t="str">
        <f t="shared" si="651"/>
        <v>3.83931646820758-13.7623701719427i</v>
      </c>
      <c r="G2281" s="57" t="str">
        <f t="shared" si="652"/>
        <v>0.999863699619229-0.0116739797403068i</v>
      </c>
      <c r="H2281" s="57" t="str">
        <f t="shared" si="653"/>
        <v>224.582628051299+391.215230775956i</v>
      </c>
      <c r="I2281" s="57" t="str">
        <f t="shared" si="654"/>
        <v>17.6210517014368-4.48204330667447i</v>
      </c>
      <c r="K2281" s="57" t="str">
        <f t="shared" si="655"/>
        <v>0.0132440663508589-0.0273274277089833i</v>
      </c>
      <c r="L2281" s="57" t="str">
        <f t="shared" si="656"/>
        <v>0.000125-0.103685950180229i</v>
      </c>
      <c r="M2281" s="57" t="str">
        <f t="shared" si="657"/>
        <v>0.0015-0.0499835613938734i</v>
      </c>
      <c r="N2281" s="57">
        <f t="shared" si="658"/>
        <v>59.322414671375256</v>
      </c>
      <c r="O2281" s="57">
        <f t="shared" si="659"/>
        <v>25.305818991309827</v>
      </c>
      <c r="P2281" s="371">
        <f t="shared" si="660"/>
        <v>25.305818991309827</v>
      </c>
      <c r="Q2281" s="371">
        <f t="shared" si="661"/>
        <v>-120.67758532862474</v>
      </c>
      <c r="R2281" s="12">
        <f t="shared" si="662"/>
        <v>59.322414671375256</v>
      </c>
      <c r="S2281" s="57">
        <f t="shared" si="663"/>
        <v>4.8391272343233727</v>
      </c>
      <c r="T2281" s="12">
        <f t="shared" si="646"/>
        <v>25.305818991309827</v>
      </c>
    </row>
    <row r="2282" spans="1:20" x14ac:dyDescent="0.25">
      <c r="A2282" s="57">
        <f t="shared" si="647"/>
        <v>30520.672644198636</v>
      </c>
      <c r="B2282" s="12">
        <f t="shared" si="664"/>
        <v>4857.515917813801</v>
      </c>
      <c r="C2282" s="57" t="str">
        <f t="shared" si="648"/>
        <v>-9.33513698611434-15.7569725263813i</v>
      </c>
      <c r="D2282" s="57" t="str">
        <f t="shared" si="649"/>
        <v>3.89909198778378-6.61243697952526i</v>
      </c>
      <c r="E2282" s="57" t="str">
        <f t="shared" si="650"/>
        <v>157.399704840826+8.38778278519824i</v>
      </c>
      <c r="F2282" s="57" t="str">
        <f t="shared" si="651"/>
        <v>3.83931248357302-13.7106111292798i</v>
      </c>
      <c r="G2282" s="57" t="str">
        <f t="shared" si="652"/>
        <v>0.999862661910694-0.01171832870144i</v>
      </c>
      <c r="H2282" s="57" t="str">
        <f t="shared" si="653"/>
        <v>225.13823829141+393.087610151802i</v>
      </c>
      <c r="I2282" s="57" t="str">
        <f t="shared" si="654"/>
        <v>17.6423641243406-4.45046593009889i</v>
      </c>
      <c r="K2282" s="57" t="str">
        <f t="shared" si="655"/>
        <v>0.0131656519135289-0.0272599028900523i</v>
      </c>
      <c r="L2282" s="57" t="str">
        <f t="shared" si="656"/>
        <v>0.000125-0.103293435126748i</v>
      </c>
      <c r="M2282" s="57" t="str">
        <f t="shared" si="657"/>
        <v>0.0015-0.0497943428908881i</v>
      </c>
      <c r="N2282" s="57">
        <f t="shared" si="658"/>
        <v>59.355598070830723</v>
      </c>
      <c r="O2282" s="57">
        <f t="shared" si="659"/>
        <v>25.255979736076341</v>
      </c>
      <c r="P2282" s="371">
        <f t="shared" si="660"/>
        <v>25.255979736076341</v>
      </c>
      <c r="Q2282" s="371">
        <f t="shared" si="661"/>
        <v>-120.64440192916928</v>
      </c>
      <c r="R2282" s="12">
        <f t="shared" si="662"/>
        <v>59.355598070830723</v>
      </c>
      <c r="S2282" s="57">
        <f t="shared" si="663"/>
        <v>4.8575159178138012</v>
      </c>
      <c r="T2282" s="12">
        <f t="shared" si="646"/>
        <v>25.255979736076341</v>
      </c>
    </row>
    <row r="2283" spans="1:20" x14ac:dyDescent="0.25">
      <c r="A2283" s="57">
        <f t="shared" si="647"/>
        <v>30636.651200246593</v>
      </c>
      <c r="B2283" s="12">
        <f t="shared" si="664"/>
        <v>4875.9744783014939</v>
      </c>
      <c r="C2283" s="57" t="str">
        <f t="shared" si="648"/>
        <v>-9.27257736748873-15.6723091995727i</v>
      </c>
      <c r="D2283" s="57" t="str">
        <f t="shared" si="649"/>
        <v>3.8990850754012-6.58785609035307i</v>
      </c>
      <c r="E2283" s="57" t="str">
        <f t="shared" si="650"/>
        <v>157.422596294409+8.43794598840541i</v>
      </c>
      <c r="F2283" s="57" t="str">
        <f t="shared" si="651"/>
        <v>3.83930846860601-13.6590493176499i</v>
      </c>
      <c r="G2283" s="57" t="str">
        <f t="shared" si="652"/>
        <v>0.999861616302769-0.0117628460494782i</v>
      </c>
      <c r="H2283" s="57" t="str">
        <f t="shared" si="653"/>
        <v>225.699932742275+394.972220607573i</v>
      </c>
      <c r="I2283" s="57" t="str">
        <f t="shared" si="654"/>
        <v>17.6638866754975-4.41895391894955i</v>
      </c>
      <c r="K2283" s="57" t="str">
        <f t="shared" si="655"/>
        <v>0.0130876253693876-0.0271923212213951i</v>
      </c>
      <c r="L2283" s="57" t="str">
        <f t="shared" si="656"/>
        <v>0.000125-0.102902405984008i</v>
      </c>
      <c r="M2283" s="57" t="str">
        <f t="shared" si="657"/>
        <v>0.0015-0.0496058406962423i</v>
      </c>
      <c r="N2283" s="57">
        <f t="shared" si="658"/>
        <v>59.389168275644877</v>
      </c>
      <c r="O2283" s="57">
        <f t="shared" si="659"/>
        <v>25.206170976233334</v>
      </c>
      <c r="P2283" s="371">
        <f t="shared" si="660"/>
        <v>25.206170976233334</v>
      </c>
      <c r="Q2283" s="371">
        <f t="shared" si="661"/>
        <v>-120.61083172435512</v>
      </c>
      <c r="R2283" s="12">
        <f t="shared" si="662"/>
        <v>59.389168275644877</v>
      </c>
      <c r="S2283" s="57">
        <f t="shared" si="663"/>
        <v>4.8759744783014938</v>
      </c>
      <c r="T2283" s="12">
        <f t="shared" si="646"/>
        <v>25.206170976233334</v>
      </c>
    </row>
    <row r="2284" spans="1:20" x14ac:dyDescent="0.25">
      <c r="A2284" s="57">
        <f t="shared" si="647"/>
        <v>30753.070474807533</v>
      </c>
      <c r="B2284" s="12">
        <f t="shared" si="664"/>
        <v>4894.5031813190399</v>
      </c>
      <c r="C2284" s="57" t="str">
        <f t="shared" si="648"/>
        <v>-9.21035263555182-15.5882110059567i</v>
      </c>
      <c r="D2284" s="57" t="str">
        <f t="shared" si="649"/>
        <v>3.89907811040954-6.5633699680903i</v>
      </c>
      <c r="E2284" s="57" t="str">
        <f t="shared" si="650"/>
        <v>157.445778209116+8.48816934682315i</v>
      </c>
      <c r="F2284" s="57" t="str">
        <f t="shared" si="651"/>
        <v>3.83930442307582-13.6076839953109i</v>
      </c>
      <c r="G2284" s="57" t="str">
        <f t="shared" si="652"/>
        <v>0.999860562735336-0.0118075324226997i</v>
      </c>
      <c r="H2284" s="57" t="str">
        <f t="shared" si="653"/>
        <v>226.267794040122+396.869182271806i</v>
      </c>
      <c r="I2284" s="57" t="str">
        <f t="shared" si="654"/>
        <v>17.6856218389103-4.38750695463971i</v>
      </c>
      <c r="K2284" s="57" t="str">
        <f t="shared" si="655"/>
        <v>0.0130099860754625-0.027124685063794i</v>
      </c>
      <c r="L2284" s="57" t="str">
        <f t="shared" si="656"/>
        <v>0.000125-0.102512857126926i</v>
      </c>
      <c r="M2284" s="57" t="str">
        <f t="shared" si="657"/>
        <v>0.0015-0.0494180520982688i</v>
      </c>
      <c r="N2284" s="57">
        <f t="shared" si="658"/>
        <v>59.423124162905822</v>
      </c>
      <c r="O2284" s="57">
        <f t="shared" si="659"/>
        <v>25.156393117399055</v>
      </c>
      <c r="P2284" s="371">
        <f t="shared" si="660"/>
        <v>25.156393117399055</v>
      </c>
      <c r="Q2284" s="371">
        <f t="shared" si="661"/>
        <v>-120.57687583709418</v>
      </c>
      <c r="R2284" s="12">
        <f t="shared" si="662"/>
        <v>59.423124162905822</v>
      </c>
      <c r="S2284" s="57">
        <f t="shared" si="663"/>
        <v>4.8945031813190401</v>
      </c>
      <c r="T2284" s="12">
        <f t="shared" ref="T2284:T2347" si="665">P2284</f>
        <v>25.156393117399055</v>
      </c>
    </row>
    <row r="2285" spans="1:20" x14ac:dyDescent="0.25">
      <c r="A2285" s="57">
        <f t="shared" ref="A2285:A2348" si="666">2*PI()*B2285</f>
        <v>30869.9321426118</v>
      </c>
      <c r="B2285" s="12">
        <f t="shared" si="664"/>
        <v>4913.102293408052</v>
      </c>
      <c r="C2285" s="57" t="str">
        <f t="shared" ref="C2285:C2348" si="667">IMPRODUCT(D2285,E2285,$C$40,,K2285,$C$41)</f>
        <v>-9.14846196681305-15.5046740215372i</v>
      </c>
      <c r="D2285" s="57" t="str">
        <f t="shared" ref="D2285:D2348" si="668">IMDIV(IMPRODUCT($C$37,$C$38,COMPLEX(1,A2285/$C$38)),IMSUM(-1*A2285*A2285/$C$39,COMPLEX(0,1*A2285)))</f>
        <v>3.89907109240852-6.53897826047739i</v>
      </c>
      <c r="E2285" s="57" t="str">
        <f t="shared" ref="E2285:E2348" si="669">IMDIV(IMPRODUCT(IMSUM(F2285,G2285),$C$29,H2285),IMSUM(1,I2285))</f>
        <v>157.469251776585+8.53845185100438i</v>
      </c>
      <c r="F2285" s="57" t="str">
        <f t="shared" ref="F2285:F2348" si="670">IMDIV(IMPRODUCT($C$14,$C$15,COMPLEX(1,A2285/$C$15)),IMSUM(-1*A2285*A2285/$C$16,COMPLEX(0,A2285)))</f>
        <v>3.83930034674979-13.5565144233471i</v>
      </c>
      <c r="G2285" s="57" t="str">
        <f t="shared" ref="G2285:G2348" si="671">IMDIV(1,COMPLEX(1,A2285*$C$9*$C$10))</f>
        <v>0.999859501147823-0.0118523884617903i</v>
      </c>
      <c r="H2285" s="57" t="str">
        <f t="shared" ref="H2285:H2348" si="672">IMDIV($C$3,IMSUM(K2285,COMPLEX(0,$C$28*A2285)))</f>
        <v>226.841906230887+398.778616910419i</v>
      </c>
      <c r="I2285" s="57" t="str">
        <f t="shared" ref="I2285:I2348" si="673">IMPRODUCT(F2285,$C$29,H2285,$C$31)</f>
        <v>17.7075721351293-4.35612472438182i</v>
      </c>
      <c r="K2285" s="57" t="str">
        <f t="shared" ref="K2285:K2348" si="674">IF($C$26&lt;=0,IMDIV(1,IMSUM(IMDIV(1,L2285),1/$C$18)),IMDIV(1,IMSUM(IMDIV(1,L2285),1/$C$18,IMDIV(1,M2285))))</f>
        <v>0.0129327333729745-0.027056996763383i</v>
      </c>
      <c r="L2285" s="57" t="str">
        <f t="shared" ref="L2285:L2348" si="675">IMSUM($C$21/$C$22,IMDIV(1,COMPLEX(0,$C$20*$C$22*A2285)))</f>
        <v>0.000125-0.10212478295171i</v>
      </c>
      <c r="M2285" s="57" t="str">
        <f t="shared" ref="M2285:M2348" si="676">IMSUM($C$25/$C$26,IMDIV(1,COMPLEX(0,$C$24*$C$26*A2285)))</f>
        <v>0.0015-0.0492309743955657i</v>
      </c>
      <c r="N2285" s="57">
        <f t="shared" ref="N2285:N2348" si="677">ABS(R2285)</f>
        <v>59.457464590317159</v>
      </c>
      <c r="O2285" s="57">
        <f t="shared" ref="O2285:O2348" si="678">ABS(P2285)</f>
        <v>25.106646564273277</v>
      </c>
      <c r="P2285" s="371">
        <f t="shared" ref="P2285:P2348" si="679">20*LOG10(IMABS(C2285))</f>
        <v>25.106646564273277</v>
      </c>
      <c r="Q2285" s="371">
        <f t="shared" ref="Q2285:Q2348" si="680">IMARGUMENT(C2285)*180/PI()</f>
        <v>-120.54253540968284</v>
      </c>
      <c r="R2285" s="12">
        <f t="shared" ref="R2285:R2348" si="681">IF(Q2285&lt;0,Q2285+180,Q2285-180)</f>
        <v>59.457464590317159</v>
      </c>
      <c r="S2285" s="57">
        <f t="shared" ref="S2285:S2348" si="682">B2285/1000</f>
        <v>4.9131022934080519</v>
      </c>
      <c r="T2285" s="12">
        <f t="shared" si="665"/>
        <v>25.106646564273277</v>
      </c>
    </row>
    <row r="2286" spans="1:20" x14ac:dyDescent="0.25">
      <c r="A2286" s="57">
        <f t="shared" si="666"/>
        <v>30987.237884753722</v>
      </c>
      <c r="B2286" s="12">
        <f t="shared" ref="B2286:B2349" si="683">B2285*(1+B$42)</f>
        <v>4931.7720821230023</v>
      </c>
      <c r="C2286" s="57" t="str">
        <f t="shared" si="667"/>
        <v>-9.08690452772085-15.4216943442756i</v>
      </c>
      <c r="D2286" s="57" t="str">
        <f t="shared" si="668"/>
        <v>3.89906402099492-6.51468061661282i</v>
      </c>
      <c r="E2286" s="57" t="str">
        <f t="shared" si="669"/>
        <v>157.493018191304+8.58879248329654i</v>
      </c>
      <c r="F2286" s="57" t="str">
        <f t="shared" si="670"/>
        <v>3.8392962393936-13.5055398656587i</v>
      </c>
      <c r="G2286" s="57" t="str">
        <f t="shared" si="671"/>
        <v>0.999858431479196-0.0118974148098518i</v>
      </c>
      <c r="H2286" s="57" t="str">
        <f t="shared" si="672"/>
        <v>227.422354799629+400.700647954365i</v>
      </c>
      <c r="I2286" s="57" t="str">
        <f t="shared" si="673"/>
        <v>17.7297401219173-4.32480692133881i</v>
      </c>
      <c r="K2286" s="57" t="str">
        <f t="shared" si="674"/>
        <v>0.0128558665875544-0.026989258651569i</v>
      </c>
      <c r="L2286" s="57" t="str">
        <f t="shared" si="675"/>
        <v>0.000125-0.101738177875782i</v>
      </c>
      <c r="M2286" s="57" t="str">
        <f t="shared" si="676"/>
        <v>0.0015-0.0490446048969575i</v>
      </c>
      <c r="N2286" s="57">
        <f t="shared" si="677"/>
        <v>59.492188396226595</v>
      </c>
      <c r="O2286" s="57">
        <f t="shared" si="678"/>
        <v>25.056931720614099</v>
      </c>
      <c r="P2286" s="371">
        <f t="shared" si="679"/>
        <v>25.056931720614099</v>
      </c>
      <c r="Q2286" s="371">
        <f t="shared" si="680"/>
        <v>-120.5078116037734</v>
      </c>
      <c r="R2286" s="12">
        <f t="shared" si="681"/>
        <v>59.492188396226595</v>
      </c>
      <c r="S2286" s="57">
        <f t="shared" si="682"/>
        <v>4.9317720821230022</v>
      </c>
      <c r="T2286" s="12">
        <f t="shared" si="665"/>
        <v>25.056931720614099</v>
      </c>
    </row>
    <row r="2287" spans="1:20" x14ac:dyDescent="0.25">
      <c r="A2287" s="57">
        <f t="shared" si="666"/>
        <v>31104.989388715789</v>
      </c>
      <c r="B2287" s="12">
        <f t="shared" si="683"/>
        <v>4950.5128160350696</v>
      </c>
      <c r="C2287" s="57" t="str">
        <f t="shared" si="667"/>
        <v>-9.0256794748427-15.3392680940789i</v>
      </c>
      <c r="D2287" s="57" t="str">
        <f t="shared" si="668"/>
        <v>3.89905689576238-6.49047668694793i</v>
      </c>
      <c r="E2287" s="57" t="str">
        <f t="shared" si="669"/>
        <v>157.517078650619+8.63919021774862i</v>
      </c>
      <c r="F2287" s="57" t="str">
        <f t="shared" si="670"/>
        <v>3.83929210077105-13.4547595889513i</v>
      </c>
      <c r="G2287" s="57" t="str">
        <f t="shared" si="671"/>
        <v>0.999857353667956-0.0119426121124114i</v>
      </c>
      <c r="H2287" s="57" t="str">
        <f t="shared" si="672"/>
        <v>228.009226700663+402.63540052785i</v>
      </c>
      <c r="I2287" s="57" t="str">
        <f t="shared" si="673"/>
        <v>17.7521283949285-4.29355324478064i</v>
      </c>
      <c r="K2287" s="57" t="str">
        <f t="shared" si="674"/>
        <v>0.0127793850294577-0.0269214730449544i</v>
      </c>
      <c r="L2287" s="57" t="str">
        <f t="shared" si="675"/>
        <v>0.000125-0.101353036337698i</v>
      </c>
      <c r="M2287" s="57" t="str">
        <f t="shared" si="676"/>
        <v>0.0015-0.0488589409214558i</v>
      </c>
      <c r="N2287" s="57">
        <f t="shared" si="677"/>
        <v>59.527294399653314</v>
      </c>
      <c r="O2287" s="57">
        <f t="shared" si="678"/>
        <v>25.007248989214816</v>
      </c>
      <c r="P2287" s="371">
        <f t="shared" si="679"/>
        <v>25.007248989214816</v>
      </c>
      <c r="Q2287" s="371">
        <f t="shared" si="680"/>
        <v>-120.47270560034669</v>
      </c>
      <c r="R2287" s="12">
        <f t="shared" si="681"/>
        <v>59.527294399653314</v>
      </c>
      <c r="S2287" s="57">
        <f t="shared" si="682"/>
        <v>4.9505128160350695</v>
      </c>
      <c r="T2287" s="12">
        <f t="shared" si="665"/>
        <v>25.007248989214816</v>
      </c>
    </row>
    <row r="2288" spans="1:20" x14ac:dyDescent="0.25">
      <c r="A2288" s="57">
        <f t="shared" si="666"/>
        <v>31223.188348392909</v>
      </c>
      <c r="B2288" s="12">
        <f t="shared" si="683"/>
        <v>4969.3247647360031</v>
      </c>
      <c r="C2288" s="57" t="str">
        <f t="shared" si="667"/>
        <v>-8.96478595504447-15.2573914127873i</v>
      </c>
      <c r="D2288" s="57" t="str">
        <f t="shared" si="668"/>
        <v>3.89904971630156-6.46636612328201i</v>
      </c>
      <c r="E2288" s="57" t="str">
        <f t="shared" si="669"/>
        <v>157.541434354732+8.68964402001628i</v>
      </c>
      <c r="F2288" s="57" t="str">
        <f t="shared" si="670"/>
        <v>3.83928793064423-13.404172862725i</v>
      </c>
      <c r="G2288" s="57" t="str">
        <f t="shared" si="671"/>
        <v>0.999856267652138-0.01198798101743i</v>
      </c>
      <c r="H2288" s="57" t="str">
        <f t="shared" si="672"/>
        <v>228.60261038842+404.583001477061i</v>
      </c>
      <c r="I2288" s="57" t="str">
        <f t="shared" si="673"/>
        <v>17.7747395884002-4.26236340024524i</v>
      </c>
      <c r="K2288" s="57" t="str">
        <f t="shared" si="674"/>
        <v>0.012703287993781-0.0268536422452649i</v>
      </c>
      <c r="L2288" s="57" t="str">
        <f t="shared" si="675"/>
        <v>0.000125-0.10096935279707i</v>
      </c>
      <c r="M2288" s="57" t="str">
        <f t="shared" si="676"/>
        <v>0.0015-0.0486739797982227i</v>
      </c>
      <c r="N2288" s="57">
        <f t="shared" si="677"/>
        <v>59.562781400318798</v>
      </c>
      <c r="O2288" s="57">
        <f t="shared" si="678"/>
        <v>24.957598771881571</v>
      </c>
      <c r="P2288" s="371">
        <f t="shared" si="679"/>
        <v>24.957598771881571</v>
      </c>
      <c r="Q2288" s="371">
        <f t="shared" si="680"/>
        <v>-120.4372185996812</v>
      </c>
      <c r="R2288" s="12">
        <f t="shared" si="681"/>
        <v>59.562781400318798</v>
      </c>
      <c r="S2288" s="57">
        <f t="shared" si="682"/>
        <v>4.9693247647360028</v>
      </c>
      <c r="T2288" s="12">
        <f t="shared" si="665"/>
        <v>24.957598771881571</v>
      </c>
    </row>
    <row r="2289" spans="1:20" x14ac:dyDescent="0.25">
      <c r="A2289" s="57">
        <f t="shared" si="666"/>
        <v>31341.836464116805</v>
      </c>
      <c r="B2289" s="12">
        <f t="shared" si="683"/>
        <v>4988.2081988420005</v>
      </c>
      <c r="C2289" s="57" t="str">
        <f t="shared" si="667"/>
        <v>-8.90422310566871-15.1760604641571i</v>
      </c>
      <c r="D2289" s="57" t="str">
        <f t="shared" si="668"/>
        <v>3.89904248219987-6.44234857875719i</v>
      </c>
      <c r="E2289" s="57" t="str">
        <f t="shared" si="669"/>
        <v>157.566086506698+8.74015284726684i</v>
      </c>
      <c r="F2289" s="57" t="str">
        <f t="shared" si="670"/>
        <v>3.83928372877341-13.353778959264i</v>
      </c>
      <c r="G2289" s="57" t="str">
        <f t="shared" si="671"/>
        <v>0.999855173369303-0.0120335221753121i</v>
      </c>
      <c r="H2289" s="57" t="str">
        <f t="shared" si="672"/>
        <v>229.202595849092+406.543579399528i</v>
      </c>
      <c r="I2289" s="57" t="str">
        <f t="shared" si="673"/>
        <v>17.7975763758632-4.23123709970561i</v>
      </c>
      <c r="K2289" s="57" t="str">
        <f t="shared" si="674"/>
        <v>0.0126275747606753-0.0267857685392783i</v>
      </c>
      <c r="L2289" s="57" t="str">
        <f t="shared" si="675"/>
        <v>0.000125-0.100587121734479i</v>
      </c>
      <c r="M2289" s="57" t="str">
        <f t="shared" si="676"/>
        <v>0.0015-0.0484897188665297i</v>
      </c>
      <c r="N2289" s="57">
        <f t="shared" si="677"/>
        <v>59.598648178674253</v>
      </c>
      <c r="O2289" s="57">
        <f t="shared" si="678"/>
        <v>24.90798146940978</v>
      </c>
      <c r="P2289" s="371">
        <f t="shared" si="679"/>
        <v>24.90798146940978</v>
      </c>
      <c r="Q2289" s="371">
        <f t="shared" si="680"/>
        <v>-120.40135182132575</v>
      </c>
      <c r="R2289" s="12">
        <f t="shared" si="681"/>
        <v>59.598648178674253</v>
      </c>
      <c r="S2289" s="57">
        <f t="shared" si="682"/>
        <v>4.9882081988420008</v>
      </c>
      <c r="T2289" s="12">
        <f t="shared" si="665"/>
        <v>24.90798146940978</v>
      </c>
    </row>
    <row r="2290" spans="1:20" x14ac:dyDescent="0.25">
      <c r="A2290" s="57">
        <f t="shared" si="666"/>
        <v>31460.935442680453</v>
      </c>
      <c r="B2290" s="12">
        <f t="shared" si="683"/>
        <v>5007.1633899976005</v>
      </c>
      <c r="C2290" s="57" t="str">
        <f t="shared" si="667"/>
        <v>-8.84399005471121-15.0952714338444i</v>
      </c>
      <c r="D2290" s="57" t="str">
        <f t="shared" si="668"/>
        <v>3.89903519304173-6.41842370785352i</v>
      </c>
      <c r="E2290" s="57" t="str">
        <f t="shared" si="669"/>
        <v>157.591036312417+8.79071564808293i</v>
      </c>
      <c r="F2290" s="57" t="str">
        <f t="shared" si="670"/>
        <v>3.83927949491701-13.3035771536265i</v>
      </c>
      <c r="G2290" s="57" t="str">
        <f t="shared" si="671"/>
        <v>0.99985407075654-0.0120792362389144i</v>
      </c>
      <c r="H2290" s="57" t="str">
        <f t="shared" si="672"/>
        <v>229.809274633063+408.517264674014i</v>
      </c>
      <c r="I2290" s="57" t="str">
        <f t="shared" si="673"/>
        <v>17.8206414708649-4.20017406174318i</v>
      </c>
      <c r="K2290" s="57" t="str">
        <f t="shared" si="674"/>
        <v>0.0125522445955614-0.0267178541987572i</v>
      </c>
      <c r="L2290" s="57" t="str">
        <f t="shared" si="675"/>
        <v>0.000125-0.100206337651403i</v>
      </c>
      <c r="M2290" s="57" t="str">
        <f t="shared" si="676"/>
        <v>0.0015-0.0483061554757221i</v>
      </c>
      <c r="N2290" s="57">
        <f t="shared" si="677"/>
        <v>59.634893495936353</v>
      </c>
      <c r="O2290" s="57">
        <f t="shared" si="678"/>
        <v>24.858397481561504</v>
      </c>
      <c r="P2290" s="371">
        <f t="shared" si="679"/>
        <v>24.858397481561504</v>
      </c>
      <c r="Q2290" s="371">
        <f t="shared" si="680"/>
        <v>-120.36510650406365</v>
      </c>
      <c r="R2290" s="12">
        <f t="shared" si="681"/>
        <v>59.634893495936353</v>
      </c>
      <c r="S2290" s="57">
        <f t="shared" si="682"/>
        <v>5.0071633899976007</v>
      </c>
      <c r="T2290" s="12">
        <f t="shared" si="665"/>
        <v>24.858397481561504</v>
      </c>
    </row>
    <row r="2291" spans="1:20" x14ac:dyDescent="0.25">
      <c r="A2291" s="57">
        <f t="shared" si="666"/>
        <v>31580.486997362637</v>
      </c>
      <c r="B2291" s="12">
        <f t="shared" si="683"/>
        <v>5026.1906108795911</v>
      </c>
      <c r="C2291" s="57" t="str">
        <f t="shared" si="667"/>
        <v>-8.78408592099815-15.0150205293851i</v>
      </c>
      <c r="D2291" s="57" t="str">
        <f t="shared" si="668"/>
        <v>3.8990278484083-6.39459116638398i</v>
      </c>
      <c r="E2291" s="57" t="str">
        <f t="shared" si="669"/>
        <v>157.616284980639+8.84133136236513i</v>
      </c>
      <c r="F2291" s="57" t="str">
        <f t="shared" si="670"/>
        <v>3.83927522883161-13.253566723634i</v>
      </c>
      <c r="G2291" s="57" t="str">
        <f t="shared" si="671"/>
        <v>0.999852959750458-0.0121251238635548i</v>
      </c>
      <c r="H2291" s="57" t="str">
        <f t="shared" si="672"/>
        <v>230.422739888136+410.504189491029i</v>
      </c>
      <c r="I2291" s="57" t="str">
        <f t="shared" si="673"/>
        <v>17.8439376277095-4.16917401172578i</v>
      </c>
      <c r="K2291" s="57" t="str">
        <f t="shared" si="674"/>
        <v>0.0124772967493433-0.026649901480384i</v>
      </c>
      <c r="L2291" s="57" t="str">
        <f t="shared" si="675"/>
        <v>0.000125-0.0998269950701369i</v>
      </c>
      <c r="M2291" s="57" t="str">
        <f t="shared" si="676"/>
        <v>0.0015-0.0481232869851784i</v>
      </c>
      <c r="N2291" s="57">
        <f t="shared" si="677"/>
        <v>59.671516094116498</v>
      </c>
      <c r="O2291" s="57">
        <f t="shared" si="678"/>
        <v>24.808847207042497</v>
      </c>
      <c r="P2291" s="371">
        <f t="shared" si="679"/>
        <v>24.808847207042497</v>
      </c>
      <c r="Q2291" s="371">
        <f t="shared" si="680"/>
        <v>-120.3284839058835</v>
      </c>
      <c r="R2291" s="12">
        <f t="shared" si="681"/>
        <v>59.671516094116498</v>
      </c>
      <c r="S2291" s="57">
        <f t="shared" si="682"/>
        <v>5.0261906108795911</v>
      </c>
      <c r="T2291" s="12">
        <f t="shared" si="665"/>
        <v>24.808847207042497</v>
      </c>
    </row>
    <row r="2292" spans="1:20" x14ac:dyDescent="0.25">
      <c r="A2292" s="57">
        <f t="shared" si="666"/>
        <v>31700.492847952617</v>
      </c>
      <c r="B2292" s="12">
        <f t="shared" si="683"/>
        <v>5045.2901352009339</v>
      </c>
      <c r="C2292" s="57" t="str">
        <f t="shared" si="667"/>
        <v>-8.72450981436027-14.9353039801726i</v>
      </c>
      <c r="D2292" s="57" t="str">
        <f t="shared" si="668"/>
        <v>3.89902044787754-6.37085061148946i</v>
      </c>
      <c r="E2292" s="57" t="str">
        <f t="shared" si="669"/>
        <v>157.641833722942+8.89199892123442i</v>
      </c>
      <c r="F2292" s="57" t="str">
        <f t="shared" si="670"/>
        <v>3.83927093027193-13.2037469498605i</v>
      </c>
      <c r="G2292" s="57" t="str">
        <f t="shared" si="671"/>
        <v>0.999851840287185-0.0121711857070219i</v>
      </c>
      <c r="H2292" s="57" t="str">
        <f t="shared" si="672"/>
        <v>231.043086393613+412.504487883952i</v>
      </c>
      <c r="I2292" s="57" t="str">
        <f t="shared" si="673"/>
        <v>17.8674676422144-4.13823668199232i</v>
      </c>
      <c r="K2292" s="57" t="str">
        <f t="shared" si="674"/>
        <v>0.0124027304586214-0.0265819126256991i</v>
      </c>
      <c r="L2292" s="57" t="str">
        <f t="shared" si="675"/>
        <v>0.000125-0.0994490885337082i</v>
      </c>
      <c r="M2292" s="57" t="str">
        <f t="shared" si="676"/>
        <v>0.0015-0.0479411107642741i</v>
      </c>
      <c r="N2292" s="57">
        <f t="shared" si="677"/>
        <v>59.708514696056497</v>
      </c>
      <c r="O2292" s="57">
        <f t="shared" si="678"/>
        <v>24.759331043478568</v>
      </c>
      <c r="P2292" s="371">
        <f t="shared" si="679"/>
        <v>24.759331043478568</v>
      </c>
      <c r="Q2292" s="371">
        <f t="shared" si="680"/>
        <v>-120.2914853039435</v>
      </c>
      <c r="R2292" s="12">
        <f t="shared" si="681"/>
        <v>59.708514696056497</v>
      </c>
      <c r="S2292" s="57">
        <f t="shared" si="682"/>
        <v>5.0452901352009336</v>
      </c>
      <c r="T2292" s="12">
        <f t="shared" si="665"/>
        <v>24.759331043478568</v>
      </c>
    </row>
    <row r="2293" spans="1:20" x14ac:dyDescent="0.25">
      <c r="A2293" s="57">
        <f t="shared" si="666"/>
        <v>31820.95472077484</v>
      </c>
      <c r="B2293" s="12">
        <f t="shared" si="683"/>
        <v>5064.4622377146979</v>
      </c>
      <c r="C2293" s="57" t="str">
        <f t="shared" si="667"/>
        <v>-8.66526083580844-14.8561180374368i</v>
      </c>
      <c r="D2293" s="57" t="str">
        <f t="shared" si="668"/>
        <v>3.89901299102433-6.34720170163392i</v>
      </c>
      <c r="E2293" s="57" t="str">
        <f t="shared" si="669"/>
        <v>157.667683753746+8.94271724693387i</v>
      </c>
      <c r="F2293" s="57" t="str">
        <f t="shared" si="670"/>
        <v>3.83926659899084-13.154117115623i</v>
      </c>
      <c r="G2293" s="57" t="str">
        <f t="shared" si="671"/>
        <v>0.99985071230236-0.0122174224295838i</v>
      </c>
      <c r="H2293" s="57" t="str">
        <f t="shared" si="672"/>
        <v>231.670410595208+414.518295760765i</v>
      </c>
      <c r="I2293" s="57" t="str">
        <f t="shared" si="673"/>
        <v>17.8912343524833-4.10736181204384i</v>
      </c>
      <c r="K2293" s="57" t="str">
        <f t="shared" si="674"/>
        <v>0.0123285449459052-0.0265138898610419i</v>
      </c>
      <c r="L2293" s="57" t="str">
        <f t="shared" si="675"/>
        <v>0.000125-0.0990726126058063i</v>
      </c>
      <c r="M2293" s="57" t="str">
        <f t="shared" si="676"/>
        <v>0.0015-0.0477596241923433i</v>
      </c>
      <c r="N2293" s="57">
        <f t="shared" si="677"/>
        <v>59.745888005463755</v>
      </c>
      <c r="O2293" s="57">
        <f t="shared" si="678"/>
        <v>24.709849387393877</v>
      </c>
      <c r="P2293" s="371">
        <f t="shared" si="679"/>
        <v>24.709849387393877</v>
      </c>
      <c r="Q2293" s="371">
        <f t="shared" si="680"/>
        <v>-120.25411199453625</v>
      </c>
      <c r="R2293" s="12">
        <f t="shared" si="681"/>
        <v>59.745888005463755</v>
      </c>
      <c r="S2293" s="57">
        <f t="shared" si="682"/>
        <v>5.0644622377146984</v>
      </c>
      <c r="T2293" s="12">
        <f t="shared" si="665"/>
        <v>24.709849387393877</v>
      </c>
    </row>
    <row r="2294" spans="1:20" x14ac:dyDescent="0.25">
      <c r="A2294" s="57">
        <f t="shared" si="666"/>
        <v>31941.874348713784</v>
      </c>
      <c r="B2294" s="12">
        <f t="shared" si="683"/>
        <v>5083.7071942180137</v>
      </c>
      <c r="C2294" s="57" t="str">
        <f t="shared" si="667"/>
        <v>-8.60633807770563-14.7774589742166i</v>
      </c>
      <c r="D2294" s="57" t="str">
        <f t="shared" si="668"/>
        <v>3.89900547742021-6.32364409659942i</v>
      </c>
      <c r="E2294" s="57" t="str">
        <f t="shared" si="669"/>
        <v>157.693836290284+8.9934852527291i</v>
      </c>
      <c r="F2294" s="57" t="str">
        <f t="shared" si="670"/>
        <v>3.83926223473938-13.1046765069704i</v>
      </c>
      <c r="G2294" s="57" t="str">
        <f t="shared" si="671"/>
        <v>0.999849575731138-0.0122638346939976i</v>
      </c>
      <c r="H2294" s="57" t="str">
        <f t="shared" si="672"/>
        <v>232.304810640871+416.545750936436i</v>
      </c>
      <c r="I2294" s="57" t="str">
        <f t="shared" si="673"/>
        <v>17.9152406396964-4.07654914874078i</v>
      </c>
      <c r="K2294" s="57" t="str">
        <f t="shared" si="674"/>
        <v>0.0122547394198255-0.026445835397494i</v>
      </c>
      <c r="L2294" s="57" t="str">
        <f t="shared" si="675"/>
        <v>0.000125-0.0986975618706979i</v>
      </c>
      <c r="M2294" s="57" t="str">
        <f t="shared" si="676"/>
        <v>0.0015-0.0475788246586403i</v>
      </c>
      <c r="N2294" s="57">
        <f t="shared" si="677"/>
        <v>59.783634706947254</v>
      </c>
      <c r="O2294" s="57">
        <f t="shared" si="678"/>
        <v>24.660402634186624</v>
      </c>
      <c r="P2294" s="371">
        <f t="shared" si="679"/>
        <v>24.660402634186624</v>
      </c>
      <c r="Q2294" s="371">
        <f t="shared" si="680"/>
        <v>-120.21636529305275</v>
      </c>
      <c r="R2294" s="12">
        <f t="shared" si="681"/>
        <v>59.783634706947254</v>
      </c>
      <c r="S2294" s="57">
        <f t="shared" si="682"/>
        <v>5.0837071942180136</v>
      </c>
      <c r="T2294" s="12">
        <f t="shared" si="665"/>
        <v>24.660402634186624</v>
      </c>
    </row>
    <row r="2295" spans="1:20" x14ac:dyDescent="0.25">
      <c r="A2295" s="57">
        <f t="shared" si="666"/>
        <v>32063.253471238899</v>
      </c>
      <c r="B2295" s="12">
        <f t="shared" si="683"/>
        <v>5103.0252815560425</v>
      </c>
      <c r="C2295" s="57" t="str">
        <f t="shared" si="667"/>
        <v>-8.54774062393991-14.699323085335i</v>
      </c>
      <c r="D2295" s="57" t="str">
        <f t="shared" si="668"/>
        <v>3.89899790663351-6.30017745748126i</v>
      </c>
      <c r="E2295" s="57" t="str">
        <f t="shared" si="669"/>
        <v>157.720292552605+9.04430184280776i</v>
      </c>
      <c r="F2295" s="57" t="str">
        <f t="shared" si="670"/>
        <v>3.83925783726664-13.0554244126738i</v>
      </c>
      <c r="G2295" s="57" t="str">
        <f t="shared" si="671"/>
        <v>0.999848430508175-0.0123104231655183i</v>
      </c>
      <c r="H2295" s="57" t="str">
        <f t="shared" si="672"/>
        <v>232.946386417498+418.586993165925i</v>
      </c>
      <c r="I2295" s="57" t="str">
        <f t="shared" si="673"/>
        <v>17.9394894289182-4.0457984465077i</v>
      </c>
      <c r="K2295" s="57" t="str">
        <f t="shared" si="674"/>
        <v>0.0121813130753466-0.0263777514308263i</v>
      </c>
      <c r="L2295" s="57" t="str">
        <f t="shared" si="675"/>
        <v>0.000125-0.0983239309331516i</v>
      </c>
      <c r="M2295" s="57" t="str">
        <f t="shared" si="676"/>
        <v>0.0015-0.0473987095623036i</v>
      </c>
      <c r="N2295" s="57">
        <f t="shared" si="677"/>
        <v>59.821753466056222</v>
      </c>
      <c r="O2295" s="57">
        <f t="shared" si="678"/>
        <v>24.610991178107156</v>
      </c>
      <c r="P2295" s="371">
        <f t="shared" si="679"/>
        <v>24.610991178107156</v>
      </c>
      <c r="Q2295" s="371">
        <f t="shared" si="680"/>
        <v>-120.17824653394378</v>
      </c>
      <c r="R2295" s="12">
        <f t="shared" si="681"/>
        <v>59.821753466056222</v>
      </c>
      <c r="S2295" s="57">
        <f t="shared" si="682"/>
        <v>5.1030252815560422</v>
      </c>
      <c r="T2295" s="12">
        <f t="shared" si="665"/>
        <v>24.610991178107156</v>
      </c>
    </row>
    <row r="2296" spans="1:20" x14ac:dyDescent="0.25">
      <c r="A2296" s="57">
        <f t="shared" si="666"/>
        <v>32185.093834429605</v>
      </c>
      <c r="B2296" s="12">
        <f t="shared" si="683"/>
        <v>5122.4167776259555</v>
      </c>
      <c r="C2296" s="57" t="str">
        <f t="shared" si="667"/>
        <v>-8.48946755009559-14.6217066873687i</v>
      </c>
      <c r="D2296" s="57" t="str">
        <f t="shared" si="668"/>
        <v>3.8989902782292-6.27680144668306i</v>
      </c>
      <c r="E2296" s="57" t="str">
        <f t="shared" si="669"/>
        <v>157.747053763559+9.09516591217945i</v>
      </c>
      <c r="F2296" s="57" t="str">
        <f t="shared" si="670"/>
        <v>3.83925340631978-13.0063601242161i</v>
      </c>
      <c r="G2296" s="57" t="str">
        <f t="shared" si="671"/>
        <v>0.999847276567634-0.0123571885119085i</v>
      </c>
      <c r="H2296" s="57" t="str">
        <f t="shared" si="672"/>
        <v>233.595239588571+420.642164177915i</v>
      </c>
      <c r="I2296" s="57" t="str">
        <f t="shared" si="673"/>
        <v>17.963983689924-4.01510946754334i</v>
      </c>
      <c r="K2296" s="57" t="str">
        <f t="shared" si="674"/>
        <v>0.0121082650939754-0.0263096401414474i</v>
      </c>
      <c r="L2296" s="57" t="str">
        <f t="shared" si="675"/>
        <v>0.000125-0.0979517144183618i</v>
      </c>
      <c r="M2296" s="57" t="str">
        <f t="shared" si="676"/>
        <v>0.0015-0.0472192763123167i</v>
      </c>
      <c r="N2296" s="57">
        <f t="shared" si="677"/>
        <v>59.860242929316186</v>
      </c>
      <c r="O2296" s="57">
        <f t="shared" si="678"/>
        <v>24.561615412234254</v>
      </c>
      <c r="P2296" s="371">
        <f t="shared" si="679"/>
        <v>24.561615412234254</v>
      </c>
      <c r="Q2296" s="371">
        <f t="shared" si="680"/>
        <v>-120.13975707068381</v>
      </c>
      <c r="R2296" s="12">
        <f t="shared" si="681"/>
        <v>59.860242929316186</v>
      </c>
      <c r="S2296" s="57">
        <f t="shared" si="682"/>
        <v>5.1224167776259559</v>
      </c>
      <c r="T2296" s="12">
        <f t="shared" si="665"/>
        <v>24.561615412234254</v>
      </c>
    </row>
    <row r="2297" spans="1:20" x14ac:dyDescent="0.25">
      <c r="A2297" s="57">
        <f t="shared" si="666"/>
        <v>32307.39719100044</v>
      </c>
      <c r="B2297" s="12">
        <f t="shared" si="683"/>
        <v>5141.8819613809346</v>
      </c>
      <c r="C2297" s="57" t="str">
        <f t="shared" si="667"/>
        <v>-8.43151792362259-14.544606118619i</v>
      </c>
      <c r="D2297" s="57" t="str">
        <f t="shared" si="668"/>
        <v>3.8989825917691-6.25351572791191i</v>
      </c>
      <c r="E2297" s="57" t="str">
        <f t="shared" si="669"/>
        <v>157.774121148783+9.14607634657398i</v>
      </c>
      <c r="F2297" s="57" t="str">
        <f t="shared" si="670"/>
        <v>3.83924894164408-12.9574829357814i</v>
      </c>
      <c r="G2297" s="57" t="str">
        <f t="shared" si="671"/>
        <v>0.999846113843177-0.012404131403447i</v>
      </c>
      <c r="H2297" s="57" t="str">
        <f t="shared" si="672"/>
        <v>234.251473632789+422.71140770915i</v>
      </c>
      <c r="I2297" s="57" t="str">
        <f t="shared" si="673"/>
        <v>17.9887264380433-3.98448198203974i</v>
      </c>
      <c r="K2297" s="57" t="str">
        <f t="shared" si="674"/>
        <v>0.0120355946439734-0.0262415036943559i</v>
      </c>
      <c r="L2297" s="57" t="str">
        <f t="shared" si="675"/>
        <v>0.000125-0.0975809069718693i</v>
      </c>
      <c r="M2297" s="57" t="str">
        <f t="shared" si="676"/>
        <v>0.0015-0.0470405223274724i</v>
      </c>
      <c r="N2297" s="57">
        <f t="shared" si="677"/>
        <v>59.899101724273223</v>
      </c>
      <c r="O2297" s="57">
        <f t="shared" si="678"/>
        <v>24.512275728452586</v>
      </c>
      <c r="P2297" s="371">
        <f t="shared" si="679"/>
        <v>24.512275728452586</v>
      </c>
      <c r="Q2297" s="371">
        <f t="shared" si="680"/>
        <v>-120.10089827572678</v>
      </c>
      <c r="R2297" s="12">
        <f t="shared" si="681"/>
        <v>59.899101724273223</v>
      </c>
      <c r="S2297" s="57">
        <f t="shared" si="682"/>
        <v>5.1418819613809346</v>
      </c>
      <c r="T2297" s="12">
        <f t="shared" si="665"/>
        <v>24.512275728452586</v>
      </c>
    </row>
    <row r="2298" spans="1:20" x14ac:dyDescent="0.25">
      <c r="A2298" s="57">
        <f t="shared" si="666"/>
        <v>32430.165300326244</v>
      </c>
      <c r="B2298" s="12">
        <f t="shared" si="683"/>
        <v>5161.4211128341822</v>
      </c>
      <c r="C2298" s="57" t="str">
        <f t="shared" si="667"/>
        <v>-8.37389080400633-14.4680177390787i</v>
      </c>
      <c r="D2298" s="57" t="str">
        <f t="shared" si="668"/>
        <v>3.89897484681154-6.23031996617356i</v>
      </c>
      <c r="E2298" s="57" t="str">
        <f t="shared" si="669"/>
        <v>157.801495936692+9.19703202233831i</v>
      </c>
      <c r="F2298" s="57" t="str">
        <f t="shared" si="670"/>
        <v>3.83924444298288-12.9087921442456i</v>
      </c>
      <c r="G2298" s="57" t="str">
        <f t="shared" si="671"/>
        <v>0.999844942267959-0.0124512525129389i</v>
      </c>
      <c r="H2298" s="57" t="str">
        <f t="shared" si="672"/>
        <v>234.915193883651+424.794869539529i</v>
      </c>
      <c r="I2298" s="57" t="str">
        <f t="shared" si="673"/>
        <v>18.0137207350246-3.95391576840759i</v>
      </c>
      <c r="K2298" s="57" t="str">
        <f t="shared" si="674"/>
        <v>0.0119633008805649-0.0261733442390944i</v>
      </c>
      <c r="L2298" s="57" t="str">
        <f t="shared" si="675"/>
        <v>0.000125-0.0972115032594828i</v>
      </c>
      <c r="M2298" s="57" t="str">
        <f t="shared" si="676"/>
        <v>0.0015-0.0468624450363343i</v>
      </c>
      <c r="N2298" s="57">
        <f t="shared" si="677"/>
        <v>59.938328459531064</v>
      </c>
      <c r="O2298" s="57">
        <f t="shared" si="678"/>
        <v>24.462972517429613</v>
      </c>
      <c r="P2298" s="371">
        <f t="shared" si="679"/>
        <v>24.462972517429613</v>
      </c>
      <c r="Q2298" s="371">
        <f t="shared" si="680"/>
        <v>-120.06167154046894</v>
      </c>
      <c r="R2298" s="12">
        <f t="shared" si="681"/>
        <v>59.938328459531064</v>
      </c>
      <c r="S2298" s="57">
        <f t="shared" si="682"/>
        <v>5.1614211128341818</v>
      </c>
      <c r="T2298" s="12">
        <f t="shared" si="665"/>
        <v>24.462972517429613</v>
      </c>
    </row>
    <row r="2299" spans="1:20" x14ac:dyDescent="0.25">
      <c r="A2299" s="57">
        <f t="shared" si="666"/>
        <v>32553.399928467483</v>
      </c>
      <c r="B2299" s="12">
        <f t="shared" si="683"/>
        <v>5181.0345130629521</v>
      </c>
      <c r="C2299" s="57" t="str">
        <f t="shared" si="667"/>
        <v>-8.31658524293489-14.3919379303989i</v>
      </c>
      <c r="D2299" s="57" t="str">
        <f t="shared" si="668"/>
        <v>3.89896704291158-6.20721382776755i</v>
      </c>
      <c r="E2299" s="57" t="str">
        <f t="shared" si="669"/>
        <v>157.829179358461+9.24803180633516i</v>
      </c>
      <c r="F2299" s="57" t="str">
        <f t="shared" si="670"/>
        <v>3.83923991007755-12.8602870491654i</v>
      </c>
      <c r="G2299" s="57" t="str">
        <f t="shared" si="671"/>
        <v>0.999843761774629-0.0124985525157246i</v>
      </c>
      <c r="H2299" s="57" t="str">
        <f t="shared" si="672"/>
        <v>235.586507570093+426.892697527875i</v>
      </c>
      <c r="I2299" s="57" t="str">
        <f t="shared" si="673"/>
        <v>18.038969689917-3.9234106135099i</v>
      </c>
      <c r="K2299" s="57" t="str">
        <f t="shared" si="674"/>
        <v>0.0118913829461466-0.0261051639097071i</v>
      </c>
      <c r="L2299" s="57" t="str">
        <f t="shared" si="675"/>
        <v>0.000125-0.0968434979672074i</v>
      </c>
      <c r="M2299" s="57" t="str">
        <f t="shared" si="676"/>
        <v>0.0015-0.046685041877201i</v>
      </c>
      <c r="N2299" s="57">
        <f t="shared" si="677"/>
        <v>59.977921724796957</v>
      </c>
      <c r="O2299" s="57">
        <f t="shared" si="678"/>
        <v>24.413706168592757</v>
      </c>
      <c r="P2299" s="371">
        <f t="shared" si="679"/>
        <v>24.413706168592757</v>
      </c>
      <c r="Q2299" s="371">
        <f t="shared" si="680"/>
        <v>-120.02207827520304</v>
      </c>
      <c r="R2299" s="12">
        <f t="shared" si="681"/>
        <v>59.977921724796957</v>
      </c>
      <c r="S2299" s="57">
        <f t="shared" si="682"/>
        <v>5.1810345130629525</v>
      </c>
      <c r="T2299" s="12">
        <f t="shared" si="665"/>
        <v>24.413706168592757</v>
      </c>
    </row>
    <row r="2300" spans="1:20" x14ac:dyDescent="0.25">
      <c r="A2300" s="57">
        <f t="shared" si="666"/>
        <v>32677.10284819566</v>
      </c>
      <c r="B2300" s="12">
        <f t="shared" si="683"/>
        <v>5200.7224442125917</v>
      </c>
      <c r="C2300" s="57" t="str">
        <f t="shared" si="667"/>
        <v>-8.25960028446626-14.3163630958528i</v>
      </c>
      <c r="D2300" s="57" t="str">
        <f t="shared" si="668"/>
        <v>3.89895917962091-6.18419698028247i</v>
      </c>
      <c r="E2300" s="57" t="str">
        <f t="shared" si="669"/>
        <v>157.857172648006+9.29907455583734i</v>
      </c>
      <c r="F2300" s="57" t="str">
        <f t="shared" si="670"/>
        <v>3.83923534266753-12.8119669527692i</v>
      </c>
      <c r="G2300" s="57" t="str">
        <f t="shared" si="671"/>
        <v>0.999842572295322-0.0125460320896891i</v>
      </c>
      <c r="H2300" s="57" t="str">
        <f t="shared" si="672"/>
        <v>236.265523858134+429.005041648459i</v>
      </c>
      <c r="I2300" s="57" t="str">
        <f t="shared" si="673"/>
        <v>18.064476459975-3.89296631290307i</v>
      </c>
      <c r="K2300" s="57" t="str">
        <f t="shared" si="674"/>
        <v>0.0118198399704944-0.0260369648246993i</v>
      </c>
      <c r="L2300" s="57" t="str">
        <f t="shared" si="675"/>
        <v>0.000125-0.0964768858011628i</v>
      </c>
      <c r="M2300" s="57" t="str">
        <f t="shared" si="676"/>
        <v>0.0015-0.0465083102980684i</v>
      </c>
      <c r="N2300" s="57">
        <f t="shared" si="677"/>
        <v>60.017880090922731</v>
      </c>
      <c r="O2300" s="57">
        <f t="shared" si="678"/>
        <v>24.364477070106357</v>
      </c>
      <c r="P2300" s="371">
        <f t="shared" si="679"/>
        <v>24.364477070106357</v>
      </c>
      <c r="Q2300" s="371">
        <f t="shared" si="680"/>
        <v>-119.98211990907727</v>
      </c>
      <c r="R2300" s="12">
        <f t="shared" si="681"/>
        <v>60.017880090922731</v>
      </c>
      <c r="S2300" s="57">
        <f t="shared" si="682"/>
        <v>5.2007224442125919</v>
      </c>
      <c r="T2300" s="12">
        <f t="shared" si="665"/>
        <v>24.364477070106357</v>
      </c>
    </row>
    <row r="2301" spans="1:20" x14ac:dyDescent="0.25">
      <c r="A2301" s="57">
        <f t="shared" si="666"/>
        <v>32801.275839018803</v>
      </c>
      <c r="B2301" s="12">
        <f t="shared" si="683"/>
        <v>5220.4851895005995</v>
      </c>
      <c r="C2301" s="57" t="str">
        <f t="shared" si="667"/>
        <v>-8.20293496519357-14.2412896602988i</v>
      </c>
      <c r="D2301" s="57" t="str">
        <f t="shared" si="668"/>
        <v>3.89895125648774-6.16126909259114i</v>
      </c>
      <c r="E2301" s="57" t="str">
        <f t="shared" si="669"/>
        <v>157.885477041974+9.35015911842567i</v>
      </c>
      <c r="F2301" s="57" t="str">
        <f t="shared" si="670"/>
        <v>3.83923074049021-12.7638311599462i</v>
      </c>
      <c r="G2301" s="57" t="str">
        <f t="shared" si="671"/>
        <v>0.99984137376166-0.0125936919152715i</v>
      </c>
      <c r="H2301" s="57" t="str">
        <f t="shared" si="672"/>
        <v>236.952353893656+431.13205402825i</v>
      </c>
      <c r="I2301" s="57" t="str">
        <f t="shared" si="673"/>
        <v>18.0902442515804-3.86258267108737i</v>
      </c>
      <c r="K2301" s="57" t="str">
        <f t="shared" si="674"/>
        <v>0.0117486710709717-0.0259687490869992i</v>
      </c>
      <c r="L2301" s="57" t="str">
        <f t="shared" si="675"/>
        <v>0.000125-0.0961116614875102i</v>
      </c>
      <c r="M2301" s="57" t="str">
        <f t="shared" si="676"/>
        <v>0.0015-0.0463322477565932i</v>
      </c>
      <c r="N2301" s="57">
        <f t="shared" si="677"/>
        <v>60.058202109951694</v>
      </c>
      <c r="O2301" s="57">
        <f t="shared" si="678"/>
        <v>24.315285608848765</v>
      </c>
      <c r="P2301" s="371">
        <f t="shared" si="679"/>
        <v>24.315285608848765</v>
      </c>
      <c r="Q2301" s="371">
        <f t="shared" si="680"/>
        <v>-119.94179789004831</v>
      </c>
      <c r="R2301" s="12">
        <f t="shared" si="681"/>
        <v>60.058202109951694</v>
      </c>
      <c r="S2301" s="57">
        <f t="shared" si="682"/>
        <v>5.2204851895005993</v>
      </c>
      <c r="T2301" s="12">
        <f t="shared" si="665"/>
        <v>24.315285608848765</v>
      </c>
    </row>
    <row r="2302" spans="1:20" x14ac:dyDescent="0.25">
      <c r="A2302" s="57">
        <f t="shared" si="666"/>
        <v>32925.920687207079</v>
      </c>
      <c r="B2302" s="12">
        <f t="shared" si="683"/>
        <v>5240.3230332207022</v>
      </c>
      <c r="C2302" s="57" t="str">
        <f t="shared" si="667"/>
        <v>-8.14658831440996-14.1667140701418i</v>
      </c>
      <c r="D2302" s="57" t="str">
        <f t="shared" si="668"/>
        <v>3.89894327305693-6.1384298348458i</v>
      </c>
      <c r="E2302" s="57" t="str">
        <f t="shared" si="669"/>
        <v>157.914093779718+9.40128433188181i</v>
      </c>
      <c r="F2302" s="57" t="str">
        <f t="shared" si="670"/>
        <v>3.83922610328105-12.715878978237i</v>
      </c>
      <c r="G2302" s="57" t="str">
        <f t="shared" si="671"/>
        <v>0.999840166104741-0.0126415326754747i</v>
      </c>
      <c r="H2302" s="57" t="str">
        <f t="shared" si="672"/>
        <v>237.647110846233+433.273888984935i</v>
      </c>
      <c r="I2302" s="57" t="str">
        <f t="shared" si="673"/>
        <v>18.1162763211882-3.83225950176434i</v>
      </c>
      <c r="K2302" s="57" t="str">
        <f t="shared" si="674"/>
        <v>0.0116778753527347-0.0259005187839237i</v>
      </c>
      <c r="L2302" s="57" t="str">
        <f t="shared" si="675"/>
        <v>0.000125-0.0957478197723754i</v>
      </c>
      <c r="M2302" s="57" t="str">
        <f t="shared" si="676"/>
        <v>0.0015-0.0461568517200569i</v>
      </c>
      <c r="N2302" s="57">
        <f t="shared" si="677"/>
        <v>60.098886315163853</v>
      </c>
      <c r="O2302" s="57">
        <f t="shared" si="678"/>
        <v>24.266132170389653</v>
      </c>
      <c r="P2302" s="371">
        <f t="shared" si="679"/>
        <v>24.266132170389653</v>
      </c>
      <c r="Q2302" s="371">
        <f t="shared" si="680"/>
        <v>-119.90111368483615</v>
      </c>
      <c r="R2302" s="12">
        <f t="shared" si="681"/>
        <v>60.098886315163853</v>
      </c>
      <c r="S2302" s="57">
        <f t="shared" si="682"/>
        <v>5.2403230332207018</v>
      </c>
      <c r="T2302" s="12">
        <f t="shared" si="665"/>
        <v>24.266132170389653</v>
      </c>
    </row>
    <row r="2303" spans="1:20" x14ac:dyDescent="0.25">
      <c r="A2303" s="57">
        <f t="shared" si="666"/>
        <v>33051.039185818467</v>
      </c>
      <c r="B2303" s="12">
        <f t="shared" si="683"/>
        <v>5260.2362607469413</v>
      </c>
      <c r="C2303" s="57" t="str">
        <f t="shared" si="667"/>
        <v>-8.09055935427173-14.0926327932926i</v>
      </c>
      <c r="D2303" s="57" t="str">
        <f t="shared" si="668"/>
        <v>3.89893522886985-6.11567887847343i</v>
      </c>
      <c r="E2303" s="57" t="str">
        <f t="shared" si="669"/>
        <v>157.943024103281+9.45244902408379i</v>
      </c>
      <c r="F2303" s="57" t="str">
        <f t="shared" si="670"/>
        <v>3.8392214307735-12.6681097178231i</v>
      </c>
      <c r="G2303" s="57" t="str">
        <f t="shared" si="671"/>
        <v>0.999838949255141-0.0126895550558743i</v>
      </c>
      <c r="H2303" s="57" t="str">
        <f t="shared" si="672"/>
        <v>238.349909954153+435.430703065707i</v>
      </c>
      <c r="I2303" s="57" t="str">
        <f t="shared" si="673"/>
        <v>18.1425759762916-3.8019966281043i</v>
      </c>
      <c r="K2303" s="57" t="str">
        <f t="shared" si="674"/>
        <v>0.0116074519089386-0.0258322759871451i</v>
      </c>
      <c r="L2303" s="57" t="str">
        <f t="shared" si="675"/>
        <v>0.000125-0.095385355421773i</v>
      </c>
      <c r="M2303" s="57" t="str">
        <f t="shared" si="676"/>
        <v>0.0015-0.0459821196653289i</v>
      </c>
      <c r="N2303" s="57">
        <f t="shared" si="677"/>
        <v>60.139931221123646</v>
      </c>
      <c r="O2303" s="57">
        <f t="shared" si="678"/>
        <v>24.217017138967009</v>
      </c>
      <c r="P2303" s="371">
        <f t="shared" si="679"/>
        <v>24.217017138967009</v>
      </c>
      <c r="Q2303" s="371">
        <f t="shared" si="680"/>
        <v>-119.86006877887635</v>
      </c>
      <c r="R2303" s="12">
        <f t="shared" si="681"/>
        <v>60.139931221123646</v>
      </c>
      <c r="S2303" s="57">
        <f t="shared" si="682"/>
        <v>5.2602362607469413</v>
      </c>
      <c r="T2303" s="12">
        <f t="shared" si="665"/>
        <v>24.217017138967009</v>
      </c>
    </row>
    <row r="2304" spans="1:20" x14ac:dyDescent="0.25">
      <c r="A2304" s="57">
        <f t="shared" si="666"/>
        <v>33176.63313472458</v>
      </c>
      <c r="B2304" s="12">
        <f t="shared" si="683"/>
        <v>5280.2251585377799</v>
      </c>
      <c r="C2304" s="57" t="str">
        <f t="shared" si="667"/>
        <v>-8.03484709996038-14.019042319125i</v>
      </c>
      <c r="D2304" s="57" t="str">
        <f t="shared" si="668"/>
        <v>3.89892712346433-6.09301589617102i</v>
      </c>
      <c r="E2304" s="57" t="str">
        <f t="shared" si="669"/>
        <v>157.972269257369+9.50365201289991i</v>
      </c>
      <c r="F2304" s="57" t="str">
        <f t="shared" si="670"/>
        <v>3.83921672269889-12.6205226915176i</v>
      </c>
      <c r="G2304" s="57" t="str">
        <f t="shared" si="671"/>
        <v>0.99983772314291-0.0127377597446287i</v>
      </c>
      <c r="H2304" s="57" t="str">
        <f t="shared" si="672"/>
        <v>239.060868570601+437.602655086898i</v>
      </c>
      <c r="I2304" s="57" t="str">
        <f t="shared" si="673"/>
        <v>18.1691465764127-3.77179388302281i</v>
      </c>
      <c r="K2304" s="57" t="str">
        <f t="shared" si="674"/>
        <v>0.0115373998209408-0.0257640227526605i</v>
      </c>
      <c r="L2304" s="57" t="str">
        <f t="shared" si="675"/>
        <v>0.000125-0.0950242632215313i</v>
      </c>
      <c r="M2304" s="57" t="str">
        <f t="shared" si="676"/>
        <v>0.0015-0.0458080490788292i</v>
      </c>
      <c r="N2304" s="57">
        <f t="shared" si="677"/>
        <v>60.181335323727467</v>
      </c>
      <c r="O2304" s="57">
        <f t="shared" si="678"/>
        <v>24.167940897463851</v>
      </c>
      <c r="P2304" s="371">
        <f t="shared" si="679"/>
        <v>24.167940897463851</v>
      </c>
      <c r="Q2304" s="371">
        <f t="shared" si="680"/>
        <v>-119.81866467627253</v>
      </c>
      <c r="R2304" s="12">
        <f t="shared" si="681"/>
        <v>60.181335323727467</v>
      </c>
      <c r="S2304" s="57">
        <f t="shared" si="682"/>
        <v>5.28022515853778</v>
      </c>
      <c r="T2304" s="12">
        <f t="shared" si="665"/>
        <v>24.167940897463851</v>
      </c>
    </row>
    <row r="2305" spans="1:20" x14ac:dyDescent="0.25">
      <c r="A2305" s="57">
        <f t="shared" si="666"/>
        <v>33302.704340636534</v>
      </c>
      <c r="B2305" s="12">
        <f t="shared" si="683"/>
        <v>5300.2900141402233</v>
      </c>
      <c r="C2305" s="57" t="str">
        <f t="shared" si="667"/>
        <v>-7.97945055984394-13.9459391584344i</v>
      </c>
      <c r="D2305" s="57" t="str">
        <f t="shared" si="668"/>
        <v>3.89891895637482-6.07044056190083i</v>
      </c>
      <c r="E2305" s="57" t="str">
        <f t="shared" si="669"/>
        <v>158.001830489336+9.55489210608i</v>
      </c>
      <c r="F2305" s="57" t="str">
        <f t="shared" si="670"/>
        <v>3.83921197878664-12.5731172147548i</v>
      </c>
      <c r="G2305" s="57" t="str">
        <f t="shared" si="671"/>
        <v>0.999836487697562-0.0127861474324886i</v>
      </c>
      <c r="H2305" s="57" t="str">
        <f t="shared" si="672"/>
        <v>239.780106211061+439.789906174335i</v>
      </c>
      <c r="I2305" s="57" t="str">
        <f t="shared" si="673"/>
        <v>18.1959915341112-3.74165110946647i</v>
      </c>
      <c r="K2305" s="57" t="str">
        <f t="shared" si="674"/>
        <v>0.0114677181585066-0.0256957611207655i</v>
      </c>
      <c r="L2305" s="57" t="str">
        <f t="shared" si="675"/>
        <v>0.000125-0.0946645379772176i</v>
      </c>
      <c r="M2305" s="57" t="str">
        <f t="shared" si="676"/>
        <v>0.0015-0.0456346374564946i</v>
      </c>
      <c r="N2305" s="57">
        <f t="shared" si="677"/>
        <v>60.223097100256425</v>
      </c>
      <c r="O2305" s="57">
        <f t="shared" si="678"/>
        <v>24.118903827386475</v>
      </c>
      <c r="P2305" s="371">
        <f t="shared" si="679"/>
        <v>24.118903827386475</v>
      </c>
      <c r="Q2305" s="371">
        <f t="shared" si="680"/>
        <v>-119.77690289974358</v>
      </c>
      <c r="R2305" s="12">
        <f t="shared" si="681"/>
        <v>60.223097100256425</v>
      </c>
      <c r="S2305" s="57">
        <f t="shared" si="682"/>
        <v>5.3002900141402236</v>
      </c>
      <c r="T2305" s="12">
        <f t="shared" si="665"/>
        <v>24.118903827386475</v>
      </c>
    </row>
    <row r="2306" spans="1:20" x14ac:dyDescent="0.25">
      <c r="A2306" s="57">
        <f t="shared" si="666"/>
        <v>33429.254617130951</v>
      </c>
      <c r="B2306" s="12">
        <f t="shared" si="683"/>
        <v>5320.4311161939559</v>
      </c>
      <c r="C2306" s="57" t="str">
        <f t="shared" si="667"/>
        <v>-7.92436873563616-13.8733198433899i</v>
      </c>
      <c r="D2306" s="57" t="str">
        <f t="shared" si="668"/>
        <v>3.89891072713206-6.0479525508856i</v>
      </c>
      <c r="E2306" s="57" t="str">
        <f t="shared" si="669"/>
        <v>158.031709049152+9.60616810115119i</v>
      </c>
      <c r="F2306" s="57" t="str">
        <f t="shared" si="670"/>
        <v>3.83920719876399-12.5258926055803i</v>
      </c>
      <c r="G2306" s="57" t="str">
        <f t="shared" si="671"/>
        <v>0.999835242848077-0.0128347188128062i</v>
      </c>
      <c r="H2306" s="57" t="str">
        <f t="shared" si="672"/>
        <v>240.50774460196+441.992619804641i</v>
      </c>
      <c r="I2306" s="57" t="str">
        <f t="shared" si="673"/>
        <v>18.223114316021-3.71156816070811i</v>
      </c>
      <c r="K2306" s="57" t="str">
        <f t="shared" si="674"/>
        <v>0.0113984059800095-0.0256274931160273i</v>
      </c>
      <c r="L2306" s="57" t="str">
        <f t="shared" si="675"/>
        <v>0.000125-0.0943061745140644i</v>
      </c>
      <c r="M2306" s="57" t="str">
        <f t="shared" si="676"/>
        <v>0.0015-0.0454618823037403i</v>
      </c>
      <c r="N2306" s="57">
        <f t="shared" si="677"/>
        <v>60.26521500942431</v>
      </c>
      <c r="O2306" s="57">
        <f t="shared" si="678"/>
        <v>24.069906308840203</v>
      </c>
      <c r="P2306" s="371">
        <f t="shared" si="679"/>
        <v>24.069906308840203</v>
      </c>
      <c r="Q2306" s="371">
        <f t="shared" si="680"/>
        <v>-119.73478499057569</v>
      </c>
      <c r="R2306" s="12">
        <f t="shared" si="681"/>
        <v>60.26521500942431</v>
      </c>
      <c r="S2306" s="57">
        <f t="shared" si="682"/>
        <v>5.3204311161939559</v>
      </c>
      <c r="T2306" s="12">
        <f t="shared" si="665"/>
        <v>24.069906308840203</v>
      </c>
    </row>
    <row r="2307" spans="1:20" x14ac:dyDescent="0.25">
      <c r="A2307" s="57">
        <f t="shared" si="666"/>
        <v>33556.285784676045</v>
      </c>
      <c r="B2307" s="12">
        <f t="shared" si="683"/>
        <v>5340.6487544354932</v>
      </c>
      <c r="C2307" s="57" t="str">
        <f t="shared" si="667"/>
        <v>-7.86960062255586-13.80118092749i</v>
      </c>
      <c r="D2307" s="57" t="str">
        <f t="shared" si="668"/>
        <v>3.89890243526337-6.02555153960417i</v>
      </c>
      <c r="E2307" s="57" t="str">
        <f t="shared" si="669"/>
        <v>158.061906189381+9.65747878530571i</v>
      </c>
      <c r="F2307" s="57" t="str">
        <f t="shared" si="670"/>
        <v>3.83920238235619-12.478848184642i</v>
      </c>
      <c r="G2307" s="57" t="str">
        <f t="shared" si="671"/>
        <v>0.999833988522896-0.012883474581545i</v>
      </c>
      <c r="H2307" s="57" t="str">
        <f t="shared" si="672"/>
        <v>241.243907730619+444.210961847292i</v>
      </c>
      <c r="I2307" s="57" t="str">
        <f t="shared" si="673"/>
        <v>18.2505184439085-3.6815449006537i</v>
      </c>
      <c r="K2307" s="57" t="str">
        <f t="shared" si="674"/>
        <v>0.0113294623326348-0.0255592207472632i</v>
      </c>
      <c r="L2307" s="57" t="str">
        <f t="shared" si="675"/>
        <v>0.000125-0.0939491676768923i</v>
      </c>
      <c r="M2307" s="57" t="str">
        <f t="shared" si="676"/>
        <v>0.0015-0.0452897811354258i</v>
      </c>
      <c r="N2307" s="57">
        <f t="shared" si="677"/>
        <v>60.307687491431736</v>
      </c>
      <c r="O2307" s="57">
        <f t="shared" si="678"/>
        <v>24.020948720507814</v>
      </c>
      <c r="P2307" s="371">
        <f t="shared" si="679"/>
        <v>24.020948720507814</v>
      </c>
      <c r="Q2307" s="371">
        <f t="shared" si="680"/>
        <v>-119.69231250856826</v>
      </c>
      <c r="R2307" s="12">
        <f t="shared" si="681"/>
        <v>60.307687491431736</v>
      </c>
      <c r="S2307" s="57">
        <f t="shared" si="682"/>
        <v>5.3406487544354935</v>
      </c>
      <c r="T2307" s="12">
        <f t="shared" si="665"/>
        <v>24.020948720507814</v>
      </c>
    </row>
    <row r="2308" spans="1:20" x14ac:dyDescent="0.25">
      <c r="A2308" s="57">
        <f t="shared" si="666"/>
        <v>33683.79967065782</v>
      </c>
      <c r="B2308" s="12">
        <f t="shared" si="683"/>
        <v>5360.943219702348</v>
      </c>
      <c r="C2308" s="57" t="str">
        <f t="shared" si="667"/>
        <v>-7.8151452094834-13.7295189855132i</v>
      </c>
      <c r="D2308" s="57" t="str">
        <f t="shared" si="668"/>
        <v>3.89889408029242-6.00323720578644i</v>
      </c>
      <c r="E2308" s="57" t="str">
        <f t="shared" si="669"/>
        <v>158.092423165155+9.70882293529488i</v>
      </c>
      <c r="F2308" s="57" t="str">
        <f t="shared" si="670"/>
        <v>3.83919752928635-12.4319832751793i</v>
      </c>
      <c r="G2308" s="57" t="str">
        <f t="shared" si="671"/>
        <v>0.999832724649915-0.0129324154372899i</v>
      </c>
      <c r="H2308" s="57" t="str">
        <f t="shared" si="672"/>
        <v>241.988721896519+446.445100607623i</v>
      </c>
      <c r="I2308" s="57" t="str">
        <f t="shared" si="673"/>
        <v>18.2782074957557-3.65158120415787i</v>
      </c>
      <c r="K2308" s="57" t="str">
        <f t="shared" si="674"/>
        <v>0.0112608862525792-0.0254909460075188i</v>
      </c>
      <c r="L2308" s="57" t="str">
        <f t="shared" si="675"/>
        <v>0.000125-0.0935935123300374i</v>
      </c>
      <c r="M2308" s="57" t="str">
        <f t="shared" si="676"/>
        <v>0.0015-0.0451183314758177i</v>
      </c>
      <c r="N2308" s="57">
        <f t="shared" si="677"/>
        <v>60.350512968020368</v>
      </c>
      <c r="O2308" s="57">
        <f t="shared" si="678"/>
        <v>23.972031439625962</v>
      </c>
      <c r="P2308" s="371">
        <f t="shared" si="679"/>
        <v>23.972031439625962</v>
      </c>
      <c r="Q2308" s="371">
        <f t="shared" si="680"/>
        <v>-119.64948703197963</v>
      </c>
      <c r="R2308" s="12">
        <f t="shared" si="681"/>
        <v>60.350512968020368</v>
      </c>
      <c r="S2308" s="57">
        <f t="shared" si="682"/>
        <v>5.3609432197023477</v>
      </c>
      <c r="T2308" s="12">
        <f t="shared" si="665"/>
        <v>23.972031439625962</v>
      </c>
    </row>
    <row r="2309" spans="1:20" x14ac:dyDescent="0.25">
      <c r="A2309" s="57">
        <f t="shared" si="666"/>
        <v>33811.798109406322</v>
      </c>
      <c r="B2309" s="12">
        <f t="shared" si="683"/>
        <v>5381.3148039372172</v>
      </c>
      <c r="C2309" s="57" t="str">
        <f t="shared" si="667"/>
        <v>-7.76100147911768-13.6583306134691i</v>
      </c>
      <c r="D2309" s="57" t="str">
        <f t="shared" si="668"/>
        <v>3.89888566173926-5.98100922840905i</v>
      </c>
      <c r="E2309" s="57" t="str">
        <f t="shared" si="669"/>
        <v>158.123261234142+9.76019931731952i</v>
      </c>
      <c r="F2309" s="57" t="str">
        <f t="shared" si="670"/>
        <v>3.83919263927553-12.3852972030139i</v>
      </c>
      <c r="G2309" s="57" t="str">
        <f t="shared" si="671"/>
        <v>0.99983145115648-0.012981542081256i</v>
      </c>
      <c r="H2309" s="57" t="str">
        <f t="shared" si="672"/>
        <v>242.742315763938+448.695206870679i</v>
      </c>
      <c r="I2309" s="57" t="str">
        <f t="shared" si="673"/>
        <v>18.3061851068694-3.62167695735163i</v>
      </c>
      <c r="K2309" s="57" t="str">
        <f t="shared" si="674"/>
        <v>0.0111926767652507-0.0254226708740512i</v>
      </c>
      <c r="L2309" s="57" t="str">
        <f t="shared" si="675"/>
        <v>0.000125-0.09323920335728i</v>
      </c>
      <c r="M2309" s="57" t="str">
        <f t="shared" si="676"/>
        <v>0.0015-0.044947530858555i</v>
      </c>
      <c r="N2309" s="57">
        <f t="shared" si="677"/>
        <v>60.393689842526072</v>
      </c>
      <c r="O2309" s="57">
        <f t="shared" si="678"/>
        <v>23.923154841962887</v>
      </c>
      <c r="P2309" s="371">
        <f t="shared" si="679"/>
        <v>23.923154841962887</v>
      </c>
      <c r="Q2309" s="371">
        <f t="shared" si="680"/>
        <v>-119.60631015747393</v>
      </c>
      <c r="R2309" s="12">
        <f t="shared" si="681"/>
        <v>60.393689842526072</v>
      </c>
      <c r="S2309" s="57">
        <f t="shared" si="682"/>
        <v>5.381314803937217</v>
      </c>
      <c r="T2309" s="12">
        <f t="shared" si="665"/>
        <v>23.923154841962887</v>
      </c>
    </row>
    <row r="2310" spans="1:20" x14ac:dyDescent="0.25">
      <c r="A2310" s="57">
        <f t="shared" si="666"/>
        <v>33940.28294222206</v>
      </c>
      <c r="B2310" s="12">
        <f t="shared" si="683"/>
        <v>5401.7638001921787</v>
      </c>
      <c r="C2310" s="57" t="str">
        <f t="shared" si="667"/>
        <v>-7.7071684081301-13.587612428547i</v>
      </c>
      <c r="D2310" s="57" t="str">
        <f t="shared" si="668"/>
        <v>3.8988771791203-5.95886728769055i</v>
      </c>
      <c r="E2310" s="57" t="str">
        <f t="shared" si="669"/>
        <v>158.154421656516+9.81160668691927i</v>
      </c>
      <c r="F2310" s="57" t="str">
        <f t="shared" si="670"/>
        <v>3.8391877120426-12.3387892965401i</v>
      </c>
      <c r="G2310" s="57" t="str">
        <f t="shared" si="671"/>
        <v>0.999830167969387-0.0130308552172994i</v>
      </c>
      <c r="H2310" s="57" t="str">
        <f t="shared" si="672"/>
        <v>243.504820416013+450.961453945991i</v>
      </c>
      <c r="I2310" s="57" t="str">
        <f t="shared" si="673"/>
        <v>18.3344549710156-3.5918320579817i</v>
      </c>
      <c r="K2310" s="57" t="str">
        <f t="shared" si="674"/>
        <v>0.0111248328854679-0.0253543973083122i</v>
      </c>
      <c r="L2310" s="57" t="str">
        <f t="shared" si="675"/>
        <v>0.000125-0.0928862356617657i</v>
      </c>
      <c r="M2310" s="57" t="str">
        <f t="shared" si="676"/>
        <v>0.0015-0.044777376826614i</v>
      </c>
      <c r="N2310" s="57">
        <f t="shared" si="677"/>
        <v>60.437216499937435</v>
      </c>
      <c r="O2310" s="57">
        <f t="shared" si="678"/>
        <v>23.874319301795254</v>
      </c>
      <c r="P2310" s="371">
        <f t="shared" si="679"/>
        <v>23.874319301795254</v>
      </c>
      <c r="Q2310" s="371">
        <f t="shared" si="680"/>
        <v>-119.56278350006257</v>
      </c>
      <c r="R2310" s="12">
        <f t="shared" si="681"/>
        <v>60.437216499937435</v>
      </c>
      <c r="S2310" s="57">
        <f t="shared" si="682"/>
        <v>5.4017638001921791</v>
      </c>
      <c r="T2310" s="12">
        <f t="shared" si="665"/>
        <v>23.874319301795254</v>
      </c>
    </row>
    <row r="2311" spans="1:20" x14ac:dyDescent="0.25">
      <c r="A2311" s="57">
        <f t="shared" si="666"/>
        <v>34069.256017402506</v>
      </c>
      <c r="B2311" s="12">
        <f t="shared" si="683"/>
        <v>5422.290502632909</v>
      </c>
      <c r="C2311" s="57" t="str">
        <f t="shared" si="667"/>
        <v>-7.65364496731921-13.517361069064i</v>
      </c>
      <c r="D2311" s="57" t="str">
        <f t="shared" si="668"/>
        <v>3.8988686319483-5.93681106508694i</v>
      </c>
      <c r="E2311" s="57" t="str">
        <f t="shared" si="669"/>
        <v>158.18590569493+9.86304378886189i</v>
      </c>
      <c r="F2311" s="57" t="str">
        <f t="shared" si="670"/>
        <v>3.83918274730436-12.292458886715i</v>
      </c>
      <c r="G2311" s="57" t="str">
        <f t="shared" si="671"/>
        <v>0.999828875014875-0.0130803555519258i</v>
      </c>
      <c r="H2311" s="57" t="str">
        <f t="shared" si="672"/>
        <v>244.276369410232+453.24401771332i</v>
      </c>
      <c r="I2311" s="57" t="str">
        <f t="shared" si="673"/>
        <v>18.3630208415817-3.56204641576011i</v>
      </c>
      <c r="K2311" s="57" t="str">
        <f t="shared" si="674"/>
        <v>0.0110573536176563-0.0252861272559349i</v>
      </c>
      <c r="L2311" s="57" t="str">
        <f t="shared" si="675"/>
        <v>0.000125-0.0925346041659346i</v>
      </c>
      <c r="M2311" s="57" t="str">
        <f t="shared" si="676"/>
        <v>0.0015-0.0446078669322714i</v>
      </c>
      <c r="N2311" s="57">
        <f t="shared" si="677"/>
        <v>60.48109130695083</v>
      </c>
      <c r="O2311" s="57">
        <f t="shared" si="678"/>
        <v>23.825525191885891</v>
      </c>
      <c r="P2311" s="371">
        <f t="shared" si="679"/>
        <v>23.825525191885891</v>
      </c>
      <c r="Q2311" s="371">
        <f t="shared" si="680"/>
        <v>-119.51890869304917</v>
      </c>
      <c r="R2311" s="12">
        <f t="shared" si="681"/>
        <v>60.48109130695083</v>
      </c>
      <c r="S2311" s="57">
        <f t="shared" si="682"/>
        <v>5.4222905026329089</v>
      </c>
      <c r="T2311" s="12">
        <f t="shared" si="665"/>
        <v>23.825525191885891</v>
      </c>
    </row>
    <row r="2312" spans="1:20" x14ac:dyDescent="0.25">
      <c r="A2312" s="57">
        <f t="shared" si="666"/>
        <v>34198.719190268639</v>
      </c>
      <c r="B2312" s="12">
        <f t="shared" si="683"/>
        <v>5442.8952065429139</v>
      </c>
      <c r="C2312" s="57" t="str">
        <f t="shared" si="667"/>
        <v>-7.60043012176238-13.4475731944116i</v>
      </c>
      <c r="D2312" s="57" t="str">
        <f t="shared" si="668"/>
        <v>3.89886001973228-5.91484024328697i</v>
      </c>
      <c r="E2312" s="57" t="str">
        <f t="shared" si="669"/>
        <v>158.217714614481+9.91450935703345i</v>
      </c>
      <c r="F2312" s="57" t="str">
        <f t="shared" si="670"/>
        <v>3.83917774477539-12.2463053070488i</v>
      </c>
      <c r="G2312" s="57" t="str">
        <f t="shared" si="671"/>
        <v>0.99982757221862-0.0131300437943012i</v>
      </c>
      <c r="H2312" s="57" t="str">
        <f t="shared" si="672"/>
        <v>245.057098835452+455.543076669295i</v>
      </c>
      <c r="I2312" s="57" t="str">
        <f t="shared" si="673"/>
        <v>18.3918865327643-3.53231995272781i</v>
      </c>
      <c r="K2312" s="57" t="str">
        <f t="shared" si="674"/>
        <v>0.0109902379560464-0.0252178626467228i</v>
      </c>
      <c r="L2312" s="57" t="str">
        <f t="shared" si="675"/>
        <v>0.000125-0.0921843038114514i</v>
      </c>
      <c r="M2312" s="57" t="str">
        <f t="shared" si="676"/>
        <v>0.0015-0.0444389987370704i</v>
      </c>
      <c r="N2312" s="57">
        <f t="shared" si="677"/>
        <v>60.525312612031897</v>
      </c>
      <c r="O2312" s="57">
        <f t="shared" si="678"/>
        <v>23.776772883461078</v>
      </c>
      <c r="P2312" s="371">
        <f t="shared" si="679"/>
        <v>23.776772883461078</v>
      </c>
      <c r="Q2312" s="371">
        <f t="shared" si="680"/>
        <v>-119.4746873879681</v>
      </c>
      <c r="R2312" s="12">
        <f t="shared" si="681"/>
        <v>60.525312612031897</v>
      </c>
      <c r="S2312" s="57">
        <f t="shared" si="682"/>
        <v>5.4428952065429135</v>
      </c>
      <c r="T2312" s="12">
        <f t="shared" si="665"/>
        <v>23.776772883461078</v>
      </c>
    </row>
    <row r="2313" spans="1:20" x14ac:dyDescent="0.25">
      <c r="A2313" s="57">
        <f t="shared" si="666"/>
        <v>34328.674323191655</v>
      </c>
      <c r="B2313" s="12">
        <f t="shared" si="683"/>
        <v>5463.5782083277772</v>
      </c>
      <c r="C2313" s="57" t="str">
        <f t="shared" si="667"/>
        <v>-7.54752283096721-13.3782454849996i</v>
      </c>
      <c r="D2313" s="57" t="str">
        <f t="shared" si="668"/>
        <v>3.89885134197751-5.89295450620763i</v>
      </c>
      <c r="E2313" s="57" t="str">
        <f t="shared" si="669"/>
        <v>158.249849682673+9.96600211432592i</v>
      </c>
      <c r="F2313" s="57" t="str">
        <f t="shared" si="670"/>
        <v>3.83917270416815-12.2003278935956i</v>
      </c>
      <c r="G2313" s="57" t="str">
        <f t="shared" si="671"/>
        <v>0.999826259505735-0.0131799206562614i</v>
      </c>
      <c r="H2313" s="57" t="str">
        <f t="shared" si="672"/>
        <v>245.847147370448+457.858811975103i</v>
      </c>
      <c r="I2313" s="57" t="str">
        <f t="shared" si="673"/>
        <v>18.4210559207879-3.50265260362973i</v>
      </c>
      <c r="K2313" s="57" t="str">
        <f t="shared" si="674"/>
        <v>0.0109234848848677-0.0251496053946402i</v>
      </c>
      <c r="L2313" s="57" t="str">
        <f t="shared" si="675"/>
        <v>0.000125-0.0918353295591266i</v>
      </c>
      <c r="M2313" s="57" t="str">
        <f t="shared" si="676"/>
        <v>0.0015-0.0442707698117857i</v>
      </c>
      <c r="N2313" s="57">
        <f t="shared" si="677"/>
        <v>60.569878745472877</v>
      </c>
      <c r="O2313" s="57">
        <f t="shared" si="678"/>
        <v>23.728062746187462</v>
      </c>
      <c r="P2313" s="371">
        <f t="shared" si="679"/>
        <v>23.728062746187462</v>
      </c>
      <c r="Q2313" s="371">
        <f t="shared" si="680"/>
        <v>-119.43012125452712</v>
      </c>
      <c r="R2313" s="12">
        <f t="shared" si="681"/>
        <v>60.569878745472877</v>
      </c>
      <c r="S2313" s="57">
        <f t="shared" si="682"/>
        <v>5.4635782083277773</v>
      </c>
      <c r="T2313" s="12">
        <f t="shared" si="665"/>
        <v>23.728062746187462</v>
      </c>
    </row>
    <row r="2314" spans="1:20" x14ac:dyDescent="0.25">
      <c r="A2314" s="57">
        <f t="shared" si="666"/>
        <v>34459.123285619789</v>
      </c>
      <c r="B2314" s="12">
        <f t="shared" si="683"/>
        <v>5484.339805519423</v>
      </c>
      <c r="C2314" s="57" t="str">
        <f t="shared" si="667"/>
        <v>-7.49492204902094-13.3093746422002i</v>
      </c>
      <c r="D2314" s="57" t="str">
        <f t="shared" si="668"/>
        <v>3.89884259818557-5.87115353898963i</v>
      </c>
      <c r="E2314" s="57" t="str">
        <f t="shared" si="669"/>
        <v>158.282312169378+10.017520772526i</v>
      </c>
      <c r="F2314" s="57" t="str">
        <f t="shared" si="670"/>
        <v>3.83916762519292-12.1545259849433i</v>
      </c>
      <c r="G2314" s="57" t="str">
        <f t="shared" si="671"/>
        <v>0.999824936800764-0.0132299868523217i</v>
      </c>
      <c r="H2314" s="57" t="str">
        <f t="shared" si="672"/>
        <v>246.646656344062+460.191407505125i</v>
      </c>
      <c r="I2314" s="57" t="str">
        <f t="shared" si="673"/>
        <v>18.45053294515-3.47304431630326i</v>
      </c>
      <c r="K2314" s="57" t="str">
        <f t="shared" si="674"/>
        <v>0.0108570933785439-0.0250813573978055i</v>
      </c>
      <c r="L2314" s="57" t="str">
        <f t="shared" si="675"/>
        <v>0.000125-0.091487676388849i</v>
      </c>
      <c r="M2314" s="57" t="str">
        <f t="shared" si="676"/>
        <v>0.0015-0.0441031777363874i</v>
      </c>
      <c r="N2314" s="57">
        <f t="shared" si="677"/>
        <v>60.614788019456412</v>
      </c>
      <c r="O2314" s="57">
        <f t="shared" si="678"/>
        <v>23.679395148149528</v>
      </c>
      <c r="P2314" s="371">
        <f t="shared" si="679"/>
        <v>23.679395148149528</v>
      </c>
      <c r="Q2314" s="371">
        <f t="shared" si="680"/>
        <v>-119.38521198054359</v>
      </c>
      <c r="R2314" s="12">
        <f t="shared" si="681"/>
        <v>60.614788019456412</v>
      </c>
      <c r="S2314" s="57">
        <f t="shared" si="682"/>
        <v>5.484339805519423</v>
      </c>
      <c r="T2314" s="12">
        <f t="shared" si="665"/>
        <v>23.679395148149528</v>
      </c>
    </row>
    <row r="2315" spans="1:20" x14ac:dyDescent="0.25">
      <c r="A2315" s="57">
        <f t="shared" si="666"/>
        <v>34590.067954105143</v>
      </c>
      <c r="B2315" s="12">
        <f t="shared" si="683"/>
        <v>5505.1802967803969</v>
      </c>
      <c r="C2315" s="57" t="str">
        <f t="shared" si="667"/>
        <v>-7.4426267247398-13.2409573882917i</v>
      </c>
      <c r="D2315" s="57" t="str">
        <f t="shared" si="668"/>
        <v>3.89883378785425-5.8494370279928i</v>
      </c>
      <c r="E2315" s="57" t="str">
        <f t="shared" si="669"/>
        <v>158.315103346811+10.0690640322009i</v>
      </c>
      <c r="F2315" s="57" t="str">
        <f t="shared" si="670"/>
        <v>3.83916250755773-12.1088989222046i</v>
      </c>
      <c r="G2315" s="57" t="str">
        <f t="shared" si="671"/>
        <v>0.999823604027674-0.0132802430996873i</v>
      </c>
      <c r="H2315" s="57" t="str">
        <f t="shared" si="672"/>
        <v>247.455769796989+462.541049896613i</v>
      </c>
      <c r="I2315" s="57" t="str">
        <f t="shared" si="673"/>
        <v>18.4803216098969-3.44349505208065i</v>
      </c>
      <c r="K2315" s="57" t="str">
        <f t="shared" si="674"/>
        <v>0.010791062401886-0.0250131205384866i</v>
      </c>
      <c r="L2315" s="57" t="str">
        <f t="shared" si="675"/>
        <v>0.000125-0.0911413392995105i</v>
      </c>
      <c r="M2315" s="57" t="str">
        <f t="shared" si="676"/>
        <v>0.0015-0.0439362201000073i</v>
      </c>
      <c r="N2315" s="57">
        <f t="shared" si="677"/>
        <v>60.660038728117698</v>
      </c>
      <c r="O2315" s="57">
        <f t="shared" si="678"/>
        <v>23.630770455827879</v>
      </c>
      <c r="P2315" s="371">
        <f t="shared" si="679"/>
        <v>23.630770455827879</v>
      </c>
      <c r="Q2315" s="371">
        <f t="shared" si="680"/>
        <v>-119.3399612718823</v>
      </c>
      <c r="R2315" s="12">
        <f t="shared" si="681"/>
        <v>60.660038728117698</v>
      </c>
      <c r="S2315" s="57">
        <f t="shared" si="682"/>
        <v>5.5051802967803969</v>
      </c>
      <c r="T2315" s="12">
        <f t="shared" si="665"/>
        <v>23.630770455827879</v>
      </c>
    </row>
    <row r="2316" spans="1:20" x14ac:dyDescent="0.25">
      <c r="A2316" s="57">
        <f t="shared" si="666"/>
        <v>34721.510212330744</v>
      </c>
      <c r="B2316" s="12">
        <f t="shared" si="683"/>
        <v>5526.0999819081626</v>
      </c>
      <c r="C2316" s="57" t="str">
        <f t="shared" si="667"/>
        <v>-7.39063580181569-13.1729904663974i</v>
      </c>
      <c r="D2316" s="57" t="str">
        <f t="shared" si="668"/>
        <v>3.89882491047743-5.82780466079158i</v>
      </c>
      <c r="E2316" s="57" t="str">
        <f t="shared" si="669"/>
        <v>158.348224489477+10.1206305825876i</v>
      </c>
      <c r="F2316" s="57" t="str">
        <f t="shared" si="670"/>
        <v>3.83915735096839-12.0634460490072i</v>
      </c>
      <c r="G2316" s="57" t="str">
        <f t="shared" si="671"/>
        <v>0.999822261109858-0.0133306901182623i</v>
      </c>
      <c r="H2316" s="57" t="str">
        <f t="shared" si="672"/>
        <v>248.274634545269+464.907928600442i</v>
      </c>
      <c r="I2316" s="57" t="str">
        <f t="shared" si="673"/>
        <v>18.510425984931-3.41400478620491i</v>
      </c>
      <c r="K2316" s="57" t="str">
        <f t="shared" si="674"/>
        <v>0.0107253909102838-0.0249448966830983i</v>
      </c>
      <c r="L2316" s="57" t="str">
        <f t="shared" si="675"/>
        <v>0.000125-0.090796313308937i</v>
      </c>
      <c r="M2316" s="57" t="str">
        <f t="shared" si="676"/>
        <v>0.0015-0.043769894500904i</v>
      </c>
      <c r="N2316" s="57">
        <f t="shared" si="677"/>
        <v>60.705629147606729</v>
      </c>
      <c r="O2316" s="57">
        <f t="shared" si="678"/>
        <v>23.582189034075466</v>
      </c>
      <c r="P2316" s="371">
        <f t="shared" si="679"/>
        <v>23.582189034075466</v>
      </c>
      <c r="Q2316" s="371">
        <f t="shared" si="680"/>
        <v>-119.29437085239327</v>
      </c>
      <c r="R2316" s="12">
        <f t="shared" si="681"/>
        <v>60.705629147606729</v>
      </c>
      <c r="S2316" s="57">
        <f t="shared" si="682"/>
        <v>5.5260999819081622</v>
      </c>
      <c r="T2316" s="12">
        <f t="shared" si="665"/>
        <v>23.582189034075466</v>
      </c>
    </row>
    <row r="2317" spans="1:20" x14ac:dyDescent="0.25">
      <c r="A2317" s="57">
        <f t="shared" si="666"/>
        <v>34853.451951137598</v>
      </c>
      <c r="B2317" s="12">
        <f t="shared" si="683"/>
        <v>5547.0991618394137</v>
      </c>
      <c r="C2317" s="57" t="str">
        <f t="shared" si="667"/>
        <v>-7.33894821896223-13.1054706404272i</v>
      </c>
      <c r="D2317" s="57" t="str">
        <f t="shared" si="668"/>
        <v>3.89881596554525-5.80625612617059i</v>
      </c>
      <c r="E2317" s="57" t="str">
        <f t="shared" si="669"/>
        <v>158.38167687414+10.1722191014784i</v>
      </c>
      <c r="F2317" s="57" t="str">
        <f t="shared" si="670"/>
        <v>3.83915215512851-12.0181667114843i</v>
      </c>
      <c r="G2317" s="57" t="str">
        <f t="shared" si="671"/>
        <v>0.999820907970123-0.0133813286306609i</v>
      </c>
      <c r="H2317" s="57" t="str">
        <f t="shared" si="672"/>
        <v>249.103400245533+467.292235932899i</v>
      </c>
      <c r="I2317" s="57" t="str">
        <f t="shared" si="673"/>
        <v>18.5408502073476-3.38457350826103i</v>
      </c>
      <c r="K2317" s="57" t="str">
        <f t="shared" si="674"/>
        <v>0.0106600778498974-0.0248766876822013i</v>
      </c>
      <c r="L2317" s="57" t="str">
        <f t="shared" si="675"/>
        <v>0.000125-0.0904525934538128i</v>
      </c>
      <c r="M2317" s="57" t="str">
        <f t="shared" si="676"/>
        <v>0.0015-0.0436041985464276i</v>
      </c>
      <c r="N2317" s="57">
        <f t="shared" si="677"/>
        <v>60.751557536156341</v>
      </c>
      <c r="O2317" s="57">
        <f t="shared" si="678"/>
        <v>23.533651246095928</v>
      </c>
      <c r="P2317" s="371">
        <f t="shared" si="679"/>
        <v>23.533651246095928</v>
      </c>
      <c r="Q2317" s="371">
        <f t="shared" si="680"/>
        <v>-119.24844246384366</v>
      </c>
      <c r="R2317" s="12">
        <f t="shared" si="681"/>
        <v>60.751557536156341</v>
      </c>
      <c r="S2317" s="57">
        <f t="shared" si="682"/>
        <v>5.5470991618394141</v>
      </c>
      <c r="T2317" s="12">
        <f t="shared" si="665"/>
        <v>23.533651246095928</v>
      </c>
    </row>
    <row r="2318" spans="1:20" x14ac:dyDescent="0.25">
      <c r="A2318" s="57">
        <f t="shared" si="666"/>
        <v>34985.895068551923</v>
      </c>
      <c r="B2318" s="12">
        <f t="shared" si="683"/>
        <v>5568.1781386544035</v>
      </c>
      <c r="C2318" s="57" t="str">
        <f t="shared" si="667"/>
        <v>-7.28756291005938-13.038394695015i</v>
      </c>
      <c r="D2318" s="57" t="str">
        <f t="shared" si="668"/>
        <v>3.89880695254396-5.7847911141201i</v>
      </c>
      <c r="E2318" s="57" t="str">
        <f t="shared" si="669"/>
        <v>158.415461779769+10.2238282551071i</v>
      </c>
      <c r="F2318" s="57" t="str">
        <f t="shared" si="670"/>
        <v>3.83914691973948-11.9730602582654i</v>
      </c>
      <c r="G2318" s="57" t="str">
        <f t="shared" si="671"/>
        <v>0.999819544530692-0.0134321593622162i</v>
      </c>
      <c r="H2318" s="57" t="str">
        <f t="shared" si="672"/>
        <v>249.942219462025+469.694167128606i</v>
      </c>
      <c r="I2318" s="57" t="str">
        <f t="shared" si="673"/>
        <v>18.5715984828065-3.35520122262131i</v>
      </c>
      <c r="K2318" s="57" t="str">
        <f t="shared" si="674"/>
        <v>0.0105951221578459-0.0248084953705042i</v>
      </c>
      <c r="L2318" s="57" t="str">
        <f t="shared" si="675"/>
        <v>0.000125-0.0901101747896116i</v>
      </c>
      <c r="M2318" s="57" t="str">
        <f t="shared" si="676"/>
        <v>0.0015-0.0434391298529861i</v>
      </c>
      <c r="N2318" s="57">
        <f t="shared" si="677"/>
        <v>60.797822134146784</v>
      </c>
      <c r="O2318" s="57">
        <f t="shared" si="678"/>
        <v>23.485157453420491</v>
      </c>
      <c r="P2318" s="371">
        <f t="shared" si="679"/>
        <v>23.485157453420491</v>
      </c>
      <c r="Q2318" s="371">
        <f t="shared" si="680"/>
        <v>-119.20217786585322</v>
      </c>
      <c r="R2318" s="12">
        <f t="shared" si="681"/>
        <v>60.797822134146784</v>
      </c>
      <c r="S2318" s="57">
        <f t="shared" si="682"/>
        <v>5.5681781386544031</v>
      </c>
      <c r="T2318" s="12">
        <f t="shared" si="665"/>
        <v>23.485157453420491</v>
      </c>
    </row>
    <row r="2319" spans="1:20" x14ac:dyDescent="0.25">
      <c r="A2319" s="57">
        <f t="shared" si="666"/>
        <v>35118.841469812425</v>
      </c>
      <c r="B2319" s="12">
        <f t="shared" si="683"/>
        <v>5589.3372155812904</v>
      </c>
      <c r="C2319" s="57" t="str">
        <f t="shared" si="667"/>
        <v>-7.23647880429759-12.9717594354578i</v>
      </c>
      <c r="D2319" s="57" t="str">
        <f t="shared" si="668"/>
        <v>3.89879787095585-5.76340931583156i</v>
      </c>
      <c r="E2319" s="57" t="str">
        <f t="shared" si="669"/>
        <v>158.449580487514+10.2754566980337i</v>
      </c>
      <c r="F2319" s="57" t="str">
        <f t="shared" si="670"/>
        <v>3.83914164450032-11.9281260404672i</v>
      </c>
      <c r="G2319" s="57" t="str">
        <f t="shared" si="671"/>
        <v>0.999818170713194-0.0134831830409912i</v>
      </c>
      <c r="H2319" s="57" t="str">
        <f t="shared" si="672"/>
        <v>250.79124773552+472.113920394519i</v>
      </c>
      <c r="I2319" s="57" t="str">
        <f t="shared" si="673"/>
        <v>18.6026750869339-3.32588794890826i</v>
      </c>
      <c r="K2319" s="57" t="str">
        <f t="shared" si="674"/>
        <v>0.0105305227623972-0.0247403215668674i</v>
      </c>
      <c r="L2319" s="57" t="str">
        <f t="shared" si="675"/>
        <v>0.000125-0.0897690523905279i</v>
      </c>
      <c r="M2319" s="57" t="str">
        <f t="shared" si="676"/>
        <v>0.0015-0.0432746860460113i</v>
      </c>
      <c r="N2319" s="57">
        <f t="shared" si="677"/>
        <v>60.844421164174051</v>
      </c>
      <c r="O2319" s="57">
        <f t="shared" si="678"/>
        <v>23.436708015886566</v>
      </c>
      <c r="P2319" s="371">
        <f t="shared" si="679"/>
        <v>23.436708015886566</v>
      </c>
      <c r="Q2319" s="371">
        <f t="shared" si="680"/>
        <v>-119.15557883582595</v>
      </c>
      <c r="R2319" s="12">
        <f t="shared" si="681"/>
        <v>60.844421164174051</v>
      </c>
      <c r="S2319" s="57">
        <f t="shared" si="682"/>
        <v>5.5893372155812902</v>
      </c>
      <c r="T2319" s="12">
        <f t="shared" si="665"/>
        <v>23.436708015886566</v>
      </c>
    </row>
    <row r="2320" spans="1:20" x14ac:dyDescent="0.25">
      <c r="A2320" s="57">
        <f t="shared" si="666"/>
        <v>35252.29306739771</v>
      </c>
      <c r="B2320" s="12">
        <f t="shared" si="683"/>
        <v>5610.5766970004997</v>
      </c>
      <c r="C2320" s="57" t="str">
        <f t="shared" si="667"/>
        <v>-7.18569482631853-12.9055616876501i</v>
      </c>
      <c r="D2320" s="57" t="str">
        <f t="shared" si="668"/>
        <v>3.89878872025931-5.74211042369317i</v>
      </c>
      <c r="E2320" s="57" t="str">
        <f t="shared" si="669"/>
        <v>158.484034280637+10.327103073032i</v>
      </c>
      <c r="F2320" s="57" t="str">
        <f t="shared" si="670"/>
        <v>3.83913632910783-11.8833634116833i</v>
      </c>
      <c r="G2320" s="57" t="str">
        <f t="shared" si="671"/>
        <v>0.999816786438663-0.013534400397788i</v>
      </c>
      <c r="H2320" s="57" t="str">
        <f t="shared" si="672"/>
        <v>251.650643654152+474.551696965143i</v>
      </c>
      <c r="I2320" s="57" t="str">
        <f t="shared" si="673"/>
        <v>18.6340843667607-3.29663372247156i</v>
      </c>
      <c r="K2320" s="57" t="str">
        <f t="shared" si="674"/>
        <v>0.010466278583154-0.024672168074308i</v>
      </c>
      <c r="L2320" s="57" t="str">
        <f t="shared" si="675"/>
        <v>0.000125-0.0894292213493998i</v>
      </c>
      <c r="M2320" s="57" t="str">
        <f t="shared" si="676"/>
        <v>0.0015-0.0431108647599236i</v>
      </c>
      <c r="N2320" s="57">
        <f t="shared" si="677"/>
        <v>60.89135283111986</v>
      </c>
      <c r="O2320" s="57">
        <f t="shared" si="678"/>
        <v>23.388303291614033</v>
      </c>
      <c r="P2320" s="371">
        <f t="shared" si="679"/>
        <v>23.388303291614033</v>
      </c>
      <c r="Q2320" s="371">
        <f t="shared" si="680"/>
        <v>-119.10864716888014</v>
      </c>
      <c r="R2320" s="12">
        <f t="shared" si="681"/>
        <v>60.89135283111986</v>
      </c>
      <c r="S2320" s="57">
        <f t="shared" si="682"/>
        <v>5.6105766970005</v>
      </c>
      <c r="T2320" s="12">
        <f t="shared" si="665"/>
        <v>23.388303291614033</v>
      </c>
    </row>
    <row r="2321" spans="1:20" x14ac:dyDescent="0.25">
      <c r="A2321" s="57">
        <f t="shared" si="666"/>
        <v>35386.251781053827</v>
      </c>
      <c r="B2321" s="12">
        <f t="shared" si="683"/>
        <v>5631.8968884491014</v>
      </c>
      <c r="C2321" s="57" t="str">
        <f t="shared" si="667"/>
        <v>-7.13520989635696-12.8397982980208i</v>
      </c>
      <c r="D2321" s="57" t="str">
        <f t="shared" si="668"/>
        <v>3.89877949992878-5.72089413128546i</v>
      </c>
      <c r="E2321" s="57" t="str">
        <f t="shared" si="669"/>
        <v>158.518824444484+10.3787660109728i</v>
      </c>
      <c r="F2321" s="57" t="str">
        <f t="shared" si="670"/>
        <v>3.83913097325647-11.8387717279761i</v>
      </c>
      <c r="G2321" s="57" t="str">
        <f t="shared" si="671"/>
        <v>0.999815391627535-0.0135858121661587i</v>
      </c>
      <c r="H2321" s="57" t="str">
        <f t="shared" si="672"/>
        <v>252.520568926207+477.007701158869i</v>
      </c>
      <c r="I2321" s="57" t="str">
        <f t="shared" si="673"/>
        <v>18.6658307421947-3.26743859488373i</v>
      </c>
      <c r="K2321" s="57" t="str">
        <f t="shared" si="674"/>
        <v>0.0104023885312404-0.0246040366800078i</v>
      </c>
      <c r="L2321" s="57" t="str">
        <f t="shared" si="675"/>
        <v>0.000125-0.0890906767776449i</v>
      </c>
      <c r="M2321" s="57" t="str">
        <f t="shared" si="676"/>
        <v>0.0015-0.0429476636380989i</v>
      </c>
      <c r="N2321" s="57">
        <f t="shared" si="677"/>
        <v>60.938615322221764</v>
      </c>
      <c r="O2321" s="57">
        <f t="shared" si="678"/>
        <v>23.339943636984067</v>
      </c>
      <c r="P2321" s="371">
        <f t="shared" si="679"/>
        <v>23.339943636984067</v>
      </c>
      <c r="Q2321" s="371">
        <f t="shared" si="680"/>
        <v>-119.06138467777824</v>
      </c>
      <c r="R2321" s="12">
        <f t="shared" si="681"/>
        <v>60.938615322221764</v>
      </c>
      <c r="S2321" s="57">
        <f t="shared" si="682"/>
        <v>5.6318968884491012</v>
      </c>
      <c r="T2321" s="12">
        <f t="shared" si="665"/>
        <v>23.339943636984067</v>
      </c>
    </row>
    <row r="2322" spans="1:20" x14ac:dyDescent="0.25">
      <c r="A2322" s="57">
        <f t="shared" si="666"/>
        <v>35520.719537821831</v>
      </c>
      <c r="B2322" s="12">
        <f t="shared" si="683"/>
        <v>5653.298096625208</v>
      </c>
      <c r="C2322" s="57" t="str">
        <f t="shared" si="667"/>
        <v>-7.08502293037933-12.7744661334659i</v>
      </c>
      <c r="D2322" s="57" t="str">
        <f t="shared" si="668"/>
        <v>3.89877020943472-5.69976013337684i</v>
      </c>
      <c r="E2322" s="57" t="str">
        <f t="shared" si="669"/>
        <v>158.553952266423+10.4304441307095i</v>
      </c>
      <c r="F2322" s="57" t="str">
        <f t="shared" si="670"/>
        <v>3.83912557663844-11.7943503478667i</v>
      </c>
      <c r="G2322" s="57" t="str">
        <f t="shared" si="671"/>
        <v>0.999813986199637-0.013637419082415i</v>
      </c>
      <c r="H2322" s="57" t="str">
        <f t="shared" si="672"/>
        <v>253.401188454995+479.482140435558i</v>
      </c>
      <c r="I2322" s="57" t="str">
        <f t="shared" si="673"/>
        <v>18.69791870753-3.23830263445247i</v>
      </c>
      <c r="K2322" s="57" t="str">
        <f t="shared" si="674"/>
        <v>0.0103388515094862-0.0245359291553227i</v>
      </c>
      <c r="L2322" s="57" t="str">
        <f t="shared" si="675"/>
        <v>0.000125-0.0887534138051853i</v>
      </c>
      <c r="M2322" s="57" t="str">
        <f t="shared" si="676"/>
        <v>0.0015-0.042785080332834i</v>
      </c>
      <c r="N2322" s="57">
        <f t="shared" si="677"/>
        <v>60.986206807145109</v>
      </c>
      <c r="O2322" s="57">
        <f t="shared" si="678"/>
        <v>23.29162940661595</v>
      </c>
      <c r="P2322" s="371">
        <f t="shared" si="679"/>
        <v>23.29162940661595</v>
      </c>
      <c r="Q2322" s="371">
        <f t="shared" si="680"/>
        <v>-119.01379319285489</v>
      </c>
      <c r="R2322" s="12">
        <f t="shared" si="681"/>
        <v>60.986206807145109</v>
      </c>
      <c r="S2322" s="57">
        <f t="shared" si="682"/>
        <v>5.6532980966252078</v>
      </c>
      <c r="T2322" s="12">
        <f t="shared" si="665"/>
        <v>23.29162940661595</v>
      </c>
    </row>
    <row r="2323" spans="1:20" x14ac:dyDescent="0.25">
      <c r="A2323" s="57">
        <f t="shared" si="666"/>
        <v>35655.698272065551</v>
      </c>
      <c r="B2323" s="12">
        <f t="shared" si="683"/>
        <v>5674.7806293923841</v>
      </c>
      <c r="C2323" s="57" t="str">
        <f t="shared" si="667"/>
        <v>-7.03513284022264-12.7095620812828i</v>
      </c>
      <c r="D2323" s="57" t="str">
        <f t="shared" si="668"/>
        <v>3.89876084824354-5.67870812591925i</v>
      </c>
      <c r="E2323" s="57" t="str">
        <f t="shared" si="669"/>
        <v>158.589419035803+10.4821360389603i</v>
      </c>
      <c r="F2323" s="57" t="str">
        <f t="shared" si="670"/>
        <v>3.83912013894352-11.7500986323258i</v>
      </c>
      <c r="G2323" s="57" t="str">
        <f t="shared" si="671"/>
        <v>0.999812570074189-0.0136892218856386i</v>
      </c>
      <c r="H2323" s="57" t="str">
        <f t="shared" si="672"/>
        <v>254.292670415797+481.975225455307i</v>
      </c>
      <c r="I2323" s="57" t="str">
        <f t="shared" si="673"/>
        <v>18.7303528329906-3.2092259267514i</v>
      </c>
      <c r="K2323" s="57" t="str">
        <f t="shared" si="674"/>
        <v>0.010275666412611-0.0244678472557945i</v>
      </c>
      <c r="L2323" s="57" t="str">
        <f t="shared" si="675"/>
        <v>0.000125-0.0884174275803799i</v>
      </c>
      <c r="M2323" s="57" t="str">
        <f t="shared" si="676"/>
        <v>0.0015-0.0426231125053139i</v>
      </c>
      <c r="N2323" s="57">
        <f t="shared" si="677"/>
        <v>61.03412543805608</v>
      </c>
      <c r="O2323" s="57">
        <f t="shared" si="678"/>
        <v>23.243360953345686</v>
      </c>
      <c r="P2323" s="371">
        <f t="shared" si="679"/>
        <v>23.243360953345686</v>
      </c>
      <c r="Q2323" s="371">
        <f t="shared" si="680"/>
        <v>-118.96587456194392</v>
      </c>
      <c r="R2323" s="12">
        <f t="shared" si="681"/>
        <v>61.03412543805608</v>
      </c>
      <c r="S2323" s="57">
        <f t="shared" si="682"/>
        <v>5.6747806293923837</v>
      </c>
      <c r="T2323" s="12">
        <f t="shared" si="665"/>
        <v>23.243360953345686</v>
      </c>
    </row>
    <row r="2324" spans="1:20" x14ac:dyDescent="0.25">
      <c r="A2324" s="57">
        <f t="shared" si="666"/>
        <v>35791.189925499406</v>
      </c>
      <c r="B2324" s="12">
        <f t="shared" si="683"/>
        <v>5696.3447957840754</v>
      </c>
      <c r="C2324" s="57" t="str">
        <f t="shared" si="667"/>
        <v>-6.98553853373081-12.6450830491014i</v>
      </c>
      <c r="D2324" s="57" t="str">
        <f t="shared" si="668"/>
        <v>3.89875141581762-5.65773780604381i</v>
      </c>
      <c r="E2324" s="57" t="str">
        <f t="shared" si="669"/>
        <v>158.625226043899+10.5338403301949i</v>
      </c>
      <c r="F2324" s="57" t="str">
        <f t="shared" si="670"/>
        <v>3.83911465985921-11.706015944765i</v>
      </c>
      <c r="G2324" s="57" t="str">
        <f t="shared" si="671"/>
        <v>0.999811143169796-0.0137412213176912i</v>
      </c>
      <c r="H2324" s="57" t="str">
        <f t="shared" si="672"/>
        <v>255.195186335028+484.487170138556i</v>
      </c>
      <c r="I2324" s="57" t="str">
        <f t="shared" si="673"/>
        <v>18.7631377663167-3.18020857517005i</v>
      </c>
      <c r="K2324" s="57" t="str">
        <f t="shared" si="674"/>
        <v>0.0102128321274055-0.0243997927211637i</v>
      </c>
      <c r="L2324" s="57" t="str">
        <f t="shared" si="675"/>
        <v>0.000125-0.0880827132699542i</v>
      </c>
      <c r="M2324" s="57" t="str">
        <f t="shared" si="676"/>
        <v>0.0015-0.0424617578255767i</v>
      </c>
      <c r="N2324" s="57">
        <f t="shared" si="677"/>
        <v>61.082369349696037</v>
      </c>
      <c r="O2324" s="57">
        <f t="shared" si="678"/>
        <v>23.195138628203296</v>
      </c>
      <c r="P2324" s="371">
        <f t="shared" si="679"/>
        <v>23.195138628203296</v>
      </c>
      <c r="Q2324" s="371">
        <f t="shared" si="680"/>
        <v>-118.91763065030396</v>
      </c>
      <c r="R2324" s="12">
        <f t="shared" si="681"/>
        <v>61.082369349696037</v>
      </c>
      <c r="S2324" s="57">
        <f t="shared" si="682"/>
        <v>5.6963447957840749</v>
      </c>
      <c r="T2324" s="12">
        <f t="shared" si="665"/>
        <v>23.195138628203296</v>
      </c>
    </row>
    <row r="2325" spans="1:20" x14ac:dyDescent="0.25">
      <c r="A2325" s="57">
        <f t="shared" si="666"/>
        <v>35927.196447216302</v>
      </c>
      <c r="B2325" s="12">
        <f t="shared" si="683"/>
        <v>5717.9909060080554</v>
      </c>
      <c r="C2325" s="57" t="str">
        <f t="shared" si="667"/>
        <v>-6.9362389148898-12.5810259648144i</v>
      </c>
      <c r="D2325" s="57" t="str">
        <f t="shared" si="668"/>
        <v>3.89874191161518-5.63684887205633i</v>
      </c>
      <c r="E2325" s="57" t="str">
        <f t="shared" si="669"/>
        <v>158.661374583852+10.5855555865161i</v>
      </c>
      <c r="F2325" s="57" t="str">
        <f t="shared" si="670"/>
        <v>3.83910913907051-11.662101651027i</v>
      </c>
      <c r="G2325" s="57" t="str">
        <f t="shared" si="671"/>
        <v>0.999809705404445-0.0137934181232252i</v>
      </c>
      <c r="H2325" s="57" t="str">
        <f t="shared" si="672"/>
        <v>256.108911171634+487.018191727414i</v>
      </c>
      <c r="I2325" s="57" t="str">
        <f t="shared" si="673"/>
        <v>18.7962782343861-3.15125070148331i</v>
      </c>
      <c r="K2325" s="57" t="str">
        <f t="shared" si="674"/>
        <v>0.0101503475329128-0.024331767275385i</v>
      </c>
      <c r="L2325" s="57" t="str">
        <f t="shared" si="675"/>
        <v>0.000125-0.0877492660589303i</v>
      </c>
      <c r="M2325" s="57" t="str">
        <f t="shared" si="676"/>
        <v>0.0015-0.0423010139724813i</v>
      </c>
      <c r="N2325" s="57">
        <f t="shared" si="677"/>
        <v>61.130936659457177</v>
      </c>
      <c r="O2325" s="57">
        <f t="shared" si="678"/>
        <v>23.146962780390258</v>
      </c>
      <c r="P2325" s="371">
        <f t="shared" si="679"/>
        <v>23.146962780390258</v>
      </c>
      <c r="Q2325" s="371">
        <f t="shared" si="680"/>
        <v>-118.86906334054282</v>
      </c>
      <c r="R2325" s="12">
        <f t="shared" si="681"/>
        <v>61.130936659457177</v>
      </c>
      <c r="S2325" s="57">
        <f t="shared" si="682"/>
        <v>5.7179909060080556</v>
      </c>
      <c r="T2325" s="12">
        <f t="shared" si="665"/>
        <v>23.146962780390258</v>
      </c>
    </row>
    <row r="2326" spans="1:20" x14ac:dyDescent="0.25">
      <c r="A2326" s="57">
        <f t="shared" si="666"/>
        <v>36063.719793715733</v>
      </c>
      <c r="B2326" s="12">
        <f t="shared" si="683"/>
        <v>5739.7192714508865</v>
      </c>
      <c r="C2326" s="57" t="str">
        <f t="shared" si="667"/>
        <v>-6.88723288396232-12.5173877765095i</v>
      </c>
      <c r="D2326" s="57" t="str">
        <f t="shared" si="668"/>
        <v>3.89873233509045-5.61604102343311i</v>
      </c>
      <c r="E2326" s="57" t="str">
        <f t="shared" si="669"/>
        <v>158.697865950626+10.6372803775435i</v>
      </c>
      <c r="F2326" s="57" t="str">
        <f t="shared" si="670"/>
        <v>3.8391035762602-11.6183551193768i</v>
      </c>
      <c r="G2326" s="57" t="str">
        <f t="shared" si="671"/>
        <v>0.999808256695498-0.0138458130496933i</v>
      </c>
      <c r="H2326" s="57" t="str">
        <f t="shared" si="672"/>
        <v>257.034023400803+489.568510848332i</v>
      </c>
      <c r="I2326" s="57" t="str">
        <f t="shared" si="673"/>
        <v>18.8297790448769-3.12235244644069i</v>
      </c>
      <c r="K2326" s="57" t="str">
        <f t="shared" si="674"/>
        <v>0.0100882115006083-0.0242637726266446i</v>
      </c>
      <c r="L2326" s="57" t="str">
        <f t="shared" si="675"/>
        <v>0.000125-0.0874170811505583i</v>
      </c>
      <c r="M2326" s="57" t="str">
        <f t="shared" si="676"/>
        <v>0.0015-0.0421408786336734i</v>
      </c>
      <c r="N2326" s="57">
        <f t="shared" si="677"/>
        <v>61.179825467462052</v>
      </c>
      <c r="O2326" s="57">
        <f t="shared" si="678"/>
        <v>23.098833757258824</v>
      </c>
      <c r="P2326" s="371">
        <f t="shared" si="679"/>
        <v>23.098833757258824</v>
      </c>
      <c r="Q2326" s="371">
        <f t="shared" si="680"/>
        <v>-118.82017453253795</v>
      </c>
      <c r="R2326" s="12">
        <f t="shared" si="681"/>
        <v>61.179825467462052</v>
      </c>
      <c r="S2326" s="57">
        <f t="shared" si="682"/>
        <v>5.7397192714508867</v>
      </c>
      <c r="T2326" s="12">
        <f t="shared" si="665"/>
        <v>23.098833757258824</v>
      </c>
    </row>
    <row r="2327" spans="1:20" x14ac:dyDescent="0.25">
      <c r="A2327" s="57">
        <f t="shared" si="666"/>
        <v>36200.761928931846</v>
      </c>
      <c r="B2327" s="12">
        <f t="shared" si="683"/>
        <v>5761.5302046823999</v>
      </c>
      <c r="C2327" s="57" t="str">
        <f t="shared" si="667"/>
        <v>-6.83851933762009-12.4541654523953i</v>
      </c>
      <c r="D2327" s="57" t="str">
        <f t="shared" si="668"/>
        <v>3.89872268569342-5.59531396081653i</v>
      </c>
      <c r="E2327" s="57" t="str">
        <f t="shared" si="669"/>
        <v>158.734701440939+10.6890132602969i</v>
      </c>
      <c r="F2327" s="57" t="str">
        <f t="shared" si="670"/>
        <v>3.83909797110848-11.5747757204925i</v>
      </c>
      <c r="G2327" s="57" t="str">
        <f t="shared" si="671"/>
        <v>0.999806796959691-0.0138984068473596i</v>
      </c>
      <c r="H2327" s="57" t="str">
        <f t="shared" si="672"/>
        <v>257.970705100105+492.138351576172i</v>
      </c>
      <c r="I2327" s="57" t="str">
        <f t="shared" si="673"/>
        <v>18.8636450879739-3.09351397037784i</v>
      </c>
      <c r="K2327" s="57" t="str">
        <f t="shared" si="674"/>
        <v>0.0100264228945768-0.0241958104673783i</v>
      </c>
      <c r="L2327" s="57" t="str">
        <f t="shared" si="675"/>
        <v>0.000125-0.0870861537662462i</v>
      </c>
      <c r="M2327" s="57" t="str">
        <f t="shared" si="676"/>
        <v>0.0015-0.0419813495055521i</v>
      </c>
      <c r="N2327" s="57">
        <f t="shared" si="677"/>
        <v>61.229033856637997</v>
      </c>
      <c r="O2327" s="57">
        <f t="shared" si="678"/>
        <v>23.050751904288305</v>
      </c>
      <c r="P2327" s="371">
        <f t="shared" si="679"/>
        <v>23.050751904288305</v>
      </c>
      <c r="Q2327" s="371">
        <f t="shared" si="680"/>
        <v>-118.770966143362</v>
      </c>
      <c r="R2327" s="12">
        <f t="shared" si="681"/>
        <v>61.229033856637997</v>
      </c>
      <c r="S2327" s="57">
        <f t="shared" si="682"/>
        <v>5.7615302046823995</v>
      </c>
      <c r="T2327" s="12">
        <f t="shared" si="665"/>
        <v>23.050751904288305</v>
      </c>
    </row>
    <row r="2328" spans="1:20" x14ac:dyDescent="0.25">
      <c r="A2328" s="57">
        <f t="shared" si="666"/>
        <v>36338.324824261792</v>
      </c>
      <c r="B2328" s="12">
        <f t="shared" si="683"/>
        <v>5783.4240194601934</v>
      </c>
      <c r="C2328" s="57" t="str">
        <f t="shared" si="667"/>
        <v>-6.79009716907535-12.3913559807317i</v>
      </c>
      <c r="D2328" s="57" t="str">
        <f t="shared" si="668"/>
        <v>3.89871296286996-5.57466738601077i</v>
      </c>
      <c r="E2328" s="57" t="str">
        <f t="shared" si="669"/>
        <v>158.77188235321+10.7407527790787i</v>
      </c>
      <c r="F2328" s="57" t="str">
        <f t="shared" si="670"/>
        <v>3.83909232329323-11.5313628274566i</v>
      </c>
      <c r="G2328" s="57" t="str">
        <f t="shared" si="671"/>
        <v>0.999805326113123-0.013951200269309i</v>
      </c>
      <c r="H2328" s="57" t="str">
        <f t="shared" si="672"/>
        <v>258.919142038084+494.727941499569i</v>
      </c>
      <c r="I2328" s="57" t="str">
        <f t="shared" si="673"/>
        <v>18.8978813381141-3.06473545384956i</v>
      </c>
      <c r="K2328" s="57" t="str">
        <f t="shared" si="674"/>
        <v>0.00996498057169091-0.0241278824742931i</v>
      </c>
      <c r="L2328" s="57" t="str">
        <f t="shared" si="675"/>
        <v>0.000125-0.0867564791454937i</v>
      </c>
      <c r="M2328" s="57" t="str">
        <f t="shared" si="676"/>
        <v>0.0015-0.0418224242932378i</v>
      </c>
      <c r="N2328" s="57">
        <f t="shared" si="677"/>
        <v>61.278559892801368</v>
      </c>
      <c r="O2328" s="57">
        <f t="shared" si="678"/>
        <v>23.002717565064373</v>
      </c>
      <c r="P2328" s="371">
        <f t="shared" si="679"/>
        <v>23.002717565064373</v>
      </c>
      <c r="Q2328" s="371">
        <f t="shared" si="680"/>
        <v>-118.72144010719863</v>
      </c>
      <c r="R2328" s="12">
        <f t="shared" si="681"/>
        <v>61.278559892801368</v>
      </c>
      <c r="S2328" s="57">
        <f t="shared" si="682"/>
        <v>5.7834240194601936</v>
      </c>
      <c r="T2328" s="12">
        <f t="shared" si="665"/>
        <v>23.002717565064373</v>
      </c>
    </row>
    <row r="2329" spans="1:20" x14ac:dyDescent="0.25">
      <c r="A2329" s="57">
        <f t="shared" si="666"/>
        <v>36476.410458593986</v>
      </c>
      <c r="B2329" s="12">
        <f t="shared" si="683"/>
        <v>5805.4010307341423</v>
      </c>
      <c r="C2329" s="57" t="str">
        <f t="shared" si="667"/>
        <v>-6.74196526821143-12.3289563697558i</v>
      </c>
      <c r="D2329" s="57" t="str">
        <f t="shared" si="668"/>
        <v>3.89870316606169-5.55410100197752i</v>
      </c>
      <c r="E2329" s="57" t="str">
        <f t="shared" si="669"/>
        <v>158.809409987503+10.7924974653554i</v>
      </c>
      <c r="F2329" s="57" t="str">
        <f t="shared" si="670"/>
        <v>3.83908663248984-11.4881158157463i</v>
      </c>
      <c r="G2329" s="57" t="str">
        <f t="shared" si="671"/>
        <v>0.999803844071261-0.0140041940714586i</v>
      </c>
      <c r="H2329" s="57" t="str">
        <f t="shared" si="672"/>
        <v>259.87952376544+497.33751178783i</v>
      </c>
      <c r="I2329" s="57" t="str">
        <f t="shared" si="673"/>
        <v>18.9324928557791-3.03601709828518i</v>
      </c>
      <c r="K2329" s="57" t="str">
        <f t="shared" si="674"/>
        <v>0.00990388338178507-0.0240599903083886i</v>
      </c>
      <c r="L2329" s="57" t="str">
        <f t="shared" si="675"/>
        <v>0.000125-0.0864280525458194i</v>
      </c>
      <c r="M2329" s="57" t="str">
        <f t="shared" si="676"/>
        <v>0.0015-0.0416641007105379i</v>
      </c>
      <c r="N2329" s="57">
        <f t="shared" si="677"/>
        <v>61.328401624734781</v>
      </c>
      <c r="O2329" s="57">
        <f t="shared" si="678"/>
        <v>22.954731081256806</v>
      </c>
      <c r="P2329" s="371">
        <f t="shared" si="679"/>
        <v>22.954731081256806</v>
      </c>
      <c r="Q2329" s="371">
        <f t="shared" si="680"/>
        <v>-118.67159837526522</v>
      </c>
      <c r="R2329" s="12">
        <f t="shared" si="681"/>
        <v>61.328401624734781</v>
      </c>
      <c r="S2329" s="57">
        <f t="shared" si="682"/>
        <v>5.8054010307341422</v>
      </c>
      <c r="T2329" s="12">
        <f t="shared" si="665"/>
        <v>22.954731081256806</v>
      </c>
    </row>
    <row r="2330" spans="1:20" x14ac:dyDescent="0.25">
      <c r="A2330" s="57">
        <f t="shared" si="666"/>
        <v>36615.020818336649</v>
      </c>
      <c r="B2330" s="12">
        <f t="shared" si="683"/>
        <v>5827.4615546509322</v>
      </c>
      <c r="C2330" s="57" t="str">
        <f t="shared" si="667"/>
        <v>-6.69412252171045-12.2669636476076i</v>
      </c>
      <c r="D2330" s="57" t="str">
        <f t="shared" si="668"/>
        <v>3.89869329470603-5.53361451283169i</v>
      </c>
      <c r="E2330" s="57" t="str">
        <f t="shared" si="669"/>
        <v>158.84728564545+10.8442458376416i</v>
      </c>
      <c r="F2330" s="57" t="str">
        <f t="shared" si="670"/>
        <v>3.83908089837126-11.4450340632253i</v>
      </c>
      <c r="G2330" s="57" t="str">
        <f t="shared" si="671"/>
        <v>0.999802350748923-0.0140573890125672i</v>
      </c>
      <c r="H2330" s="57" t="str">
        <f t="shared" si="672"/>
        <v>260.852043708817+499.967297259178i</v>
      </c>
      <c r="I2330" s="57" t="str">
        <f t="shared" si="673"/>
        <v>18.9674847893306-3.00735912666825i</v>
      </c>
      <c r="K2330" s="57" t="str">
        <f t="shared" si="674"/>
        <v>0.0098431301678305-0.0239921356149816i</v>
      </c>
      <c r="L2330" s="57" t="str">
        <f t="shared" si="675"/>
        <v>0.000125-0.086100869242697i</v>
      </c>
      <c r="M2330" s="57" t="str">
        <f t="shared" si="676"/>
        <v>0.0015-0.0415063764799142i</v>
      </c>
      <c r="N2330" s="57">
        <f t="shared" si="677"/>
        <v>61.378557084272515</v>
      </c>
      <c r="O2330" s="57">
        <f t="shared" si="678"/>
        <v>22.906792792597081</v>
      </c>
      <c r="P2330" s="371">
        <f t="shared" si="679"/>
        <v>22.906792792597081</v>
      </c>
      <c r="Q2330" s="371">
        <f t="shared" si="680"/>
        <v>-118.62144291572749</v>
      </c>
      <c r="R2330" s="12">
        <f t="shared" si="681"/>
        <v>61.378557084272515</v>
      </c>
      <c r="S2330" s="57">
        <f t="shared" si="682"/>
        <v>5.8274615546509319</v>
      </c>
      <c r="T2330" s="12">
        <f t="shared" si="665"/>
        <v>22.906792792597081</v>
      </c>
    </row>
    <row r="2331" spans="1:20" x14ac:dyDescent="0.25">
      <c r="A2331" s="57">
        <f t="shared" si="666"/>
        <v>36754.157897446326</v>
      </c>
      <c r="B2331" s="12">
        <f t="shared" si="683"/>
        <v>5849.6059085586057</v>
      </c>
      <c r="C2331" s="57" t="str">
        <f t="shared" si="667"/>
        <v>-6.64656781318147-12.2053748622562i</v>
      </c>
      <c r="D2331" s="57" t="str">
        <f t="shared" si="668"/>
        <v>3.89868334823604-5.51320762383714i</v>
      </c>
      <c r="E2331" s="57" t="str">
        <f t="shared" si="669"/>
        <v>158.885510630204+10.8959964013814i</v>
      </c>
      <c r="F2331" s="57" t="str">
        <f t="shared" si="670"/>
        <v>3.83907512060785-11.402116950134i</v>
      </c>
      <c r="G2331" s="57" t="str">
        <f t="shared" si="671"/>
        <v>0.999800846060284-0.0141107858542464i</v>
      </c>
      <c r="H2331" s="57" t="str">
        <f t="shared" si="672"/>
        <v>261.836899267388+502.617536450554i</v>
      </c>
      <c r="I2331" s="57" t="str">
        <f t="shared" si="673"/>
        <v>19.002862376893-2.97876178424119i</v>
      </c>
      <c r="K2331" s="57" t="str">
        <f t="shared" si="674"/>
        <v>0.00978271976610801-0.0239243200237315i</v>
      </c>
      <c r="L2331" s="57" t="str">
        <f t="shared" si="675"/>
        <v>0.000125-0.0857749245294848i</v>
      </c>
      <c r="M2331" s="57" t="str">
        <f t="shared" si="676"/>
        <v>0.0015-0.0413492493324508i</v>
      </c>
      <c r="N2331" s="57">
        <f t="shared" si="677"/>
        <v>61.429024286383353</v>
      </c>
      <c r="O2331" s="57">
        <f t="shared" si="678"/>
        <v>22.858903036857406</v>
      </c>
      <c r="P2331" s="371">
        <f t="shared" si="679"/>
        <v>22.858903036857406</v>
      </c>
      <c r="Q2331" s="371">
        <f t="shared" si="680"/>
        <v>-118.57097571361665</v>
      </c>
      <c r="R2331" s="12">
        <f t="shared" si="681"/>
        <v>61.429024286383353</v>
      </c>
      <c r="S2331" s="57">
        <f t="shared" si="682"/>
        <v>5.8496059085586056</v>
      </c>
      <c r="T2331" s="12">
        <f t="shared" si="665"/>
        <v>22.858903036857406</v>
      </c>
    </row>
    <row r="2332" spans="1:20" x14ac:dyDescent="0.25">
      <c r="A2332" s="57">
        <f t="shared" si="666"/>
        <v>36893.823697456624</v>
      </c>
      <c r="B2332" s="12">
        <f t="shared" si="683"/>
        <v>5871.8344110111284</v>
      </c>
      <c r="C2332" s="57" t="str">
        <f t="shared" si="667"/>
        <v>-6.59930002328653-12.1441870814238i</v>
      </c>
      <c r="D2332" s="57" t="str">
        <f t="shared" si="668"/>
        <v>3.89867332608063-5.49288004140246i</v>
      </c>
      <c r="E2332" s="57" t="str">
        <f t="shared" si="669"/>
        <v>158.924086246365+10.9477476488277i</v>
      </c>
      <c r="F2332" s="57" t="str">
        <f t="shared" si="670"/>
        <v>3.83906929886762-11.3593638590814i</v>
      </c>
      <c r="G2332" s="57" t="str">
        <f t="shared" si="671"/>
        <v>0.999799329918864-0.0141643853609709i</v>
      </c>
      <c r="H2332" s="57" t="str">
        <f t="shared" si="672"/>
        <v>262.834291912186+505.288471688892i</v>
      </c>
      <c r="I2332" s="57" t="str">
        <f t="shared" si="673"/>
        <v>19.0386309482841-2.95022533923417i</v>
      </c>
      <c r="K2332" s="57" t="str">
        <f t="shared" si="674"/>
        <v>0.00972265100637912-0.0238565451486683i</v>
      </c>
      <c r="L2332" s="57" t="str">
        <f t="shared" si="675"/>
        <v>0.000125-0.0854502137173594i</v>
      </c>
      <c r="M2332" s="57" t="str">
        <f t="shared" si="676"/>
        <v>0.0015-0.041192717007821i</v>
      </c>
      <c r="N2332" s="57">
        <f t="shared" si="677"/>
        <v>61.479801229255415</v>
      </c>
      <c r="O2332" s="57">
        <f t="shared" si="678"/>
        <v>22.811062149828849</v>
      </c>
      <c r="P2332" s="371">
        <f t="shared" si="679"/>
        <v>22.811062149828849</v>
      </c>
      <c r="Q2332" s="371">
        <f t="shared" si="680"/>
        <v>-118.52019877074459</v>
      </c>
      <c r="R2332" s="12">
        <f t="shared" si="681"/>
        <v>61.479801229255415</v>
      </c>
      <c r="S2332" s="57">
        <f t="shared" si="682"/>
        <v>5.871834411011128</v>
      </c>
      <c r="T2332" s="12">
        <f t="shared" si="665"/>
        <v>22.811062149828849</v>
      </c>
    </row>
    <row r="2333" spans="1:20" x14ac:dyDescent="0.25">
      <c r="A2333" s="57">
        <f t="shared" si="666"/>
        <v>37034.020227506961</v>
      </c>
      <c r="B2333" s="12">
        <f t="shared" si="683"/>
        <v>5894.1473817729711</v>
      </c>
      <c r="C2333" s="57" t="str">
        <f t="shared" si="667"/>
        <v>-6.55231802986458-12.0833973925086i</v>
      </c>
      <c r="D2333" s="57" t="str">
        <f t="shared" si="668"/>
        <v>3.89866322766419-5.47263147307672i</v>
      </c>
      <c r="E2333" s="57" t="str">
        <f t="shared" si="669"/>
        <v>158.96301379991+10.9994980589293i</v>
      </c>
      <c r="F2333" s="57" t="str">
        <f t="shared" si="670"/>
        <v>3.83906343281597-11.3167741750357i</v>
      </c>
      <c r="G2333" s="57" t="str">
        <f t="shared" si="671"/>
        <v>0.999797802237528-0.014218188300089i</v>
      </c>
      <c r="H2333" s="57" t="str">
        <f t="shared" si="672"/>
        <v>263.844427288442+507.980349164001i</v>
      </c>
      <c r="I2333" s="57" t="str">
        <f t="shared" si="673"/>
        <v>19.0747959269948-2.92175008362255i</v>
      </c>
      <c r="K2333" s="57" t="str">
        <f t="shared" si="674"/>
        <v>0.00966292271205609-0.0237888125882206i</v>
      </c>
      <c r="L2333" s="57" t="str">
        <f t="shared" si="675"/>
        <v>0.000125-0.0851267321352452i</v>
      </c>
      <c r="M2333" s="57" t="str">
        <f t="shared" si="676"/>
        <v>0.0015-0.0410367772542549i</v>
      </c>
      <c r="N2333" s="57">
        <f t="shared" si="677"/>
        <v>61.530885894383914</v>
      </c>
      <c r="O2333" s="57">
        <f t="shared" si="678"/>
        <v>22.763270465299161</v>
      </c>
      <c r="P2333" s="371">
        <f t="shared" si="679"/>
        <v>22.763270465299161</v>
      </c>
      <c r="Q2333" s="371">
        <f t="shared" si="680"/>
        <v>-118.46911410561609</v>
      </c>
      <c r="R2333" s="12">
        <f t="shared" si="681"/>
        <v>61.530885894383914</v>
      </c>
      <c r="S2333" s="57">
        <f t="shared" si="682"/>
        <v>5.8941473817729708</v>
      </c>
      <c r="T2333" s="12">
        <f t="shared" si="665"/>
        <v>22.763270465299161</v>
      </c>
    </row>
    <row r="2334" spans="1:20" x14ac:dyDescent="0.25">
      <c r="A2334" s="57">
        <f t="shared" si="666"/>
        <v>37174.749504371488</v>
      </c>
      <c r="B2334" s="12">
        <f t="shared" si="683"/>
        <v>5916.5451418237089</v>
      </c>
      <c r="C2334" s="57" t="str">
        <f t="shared" si="667"/>
        <v>-6.50562070805552-12.023002902508i</v>
      </c>
      <c r="D2334" s="57" t="str">
        <f t="shared" si="668"/>
        <v>3.8986530524069-5.45246162754531i</v>
      </c>
      <c r="E2334" s="57" t="str">
        <f t="shared" si="669"/>
        <v>159.002294598128+11.0512460972064i</v>
      </c>
      <c r="F2334" s="57" t="str">
        <f t="shared" si="670"/>
        <v>3.83905752211575-11.2743472853158i</v>
      </c>
      <c r="G2334" s="57" t="str">
        <f t="shared" si="671"/>
        <v>0.999796262928476-0.0142721954418328i</v>
      </c>
      <c r="H2334" s="57" t="str">
        <f t="shared" si="672"/>
        <v>264.867515320864+510.693419002988i</v>
      </c>
      <c r="I2334" s="57" t="str">
        <f t="shared" si="673"/>
        <v>19.1113628322188-2.89333633391016i</v>
      </c>
      <c r="K2334" s="57" t="str">
        <f t="shared" si="674"/>
        <v>0.00960353370037071-0.0237211239252471i</v>
      </c>
      <c r="L2334" s="57" t="str">
        <f t="shared" si="675"/>
        <v>0.000125-0.0848044751297523i</v>
      </c>
      <c r="M2334" s="57" t="str">
        <f t="shared" si="676"/>
        <v>0.0015-0.0408814278285067i</v>
      </c>
      <c r="N2334" s="57">
        <f t="shared" si="677"/>
        <v>61.582276246657599</v>
      </c>
      <c r="O2334" s="57">
        <f t="shared" si="678"/>
        <v>22.71552831503174</v>
      </c>
      <c r="P2334" s="371">
        <f t="shared" si="679"/>
        <v>22.71552831503174</v>
      </c>
      <c r="Q2334" s="371">
        <f t="shared" si="680"/>
        <v>-118.4177237533424</v>
      </c>
      <c r="R2334" s="12">
        <f t="shared" si="681"/>
        <v>61.582276246657599</v>
      </c>
      <c r="S2334" s="57">
        <f t="shared" si="682"/>
        <v>5.9165451418237094</v>
      </c>
      <c r="T2334" s="12">
        <f t="shared" si="665"/>
        <v>22.71552831503174</v>
      </c>
    </row>
    <row r="2335" spans="1:20" x14ac:dyDescent="0.25">
      <c r="A2335" s="57">
        <f t="shared" si="666"/>
        <v>37316.013552488104</v>
      </c>
      <c r="B2335" s="12">
        <f t="shared" si="683"/>
        <v>5939.0280133626393</v>
      </c>
      <c r="C2335" s="57" t="str">
        <f t="shared" si="667"/>
        <v>-6.45920693042188-11.9630007379406i</v>
      </c>
      <c r="D2335" s="57" t="str">
        <f t="shared" si="668"/>
        <v>3.89864279972444-5.43237021462565i</v>
      </c>
      <c r="E2335" s="57" t="str">
        <f t="shared" si="669"/>
        <v>159.04192994955+11.102990215636i</v>
      </c>
      <c r="F2335" s="57" t="str">
        <f t="shared" si="670"/>
        <v>3.83905156642725-11.2320825795818i</v>
      </c>
      <c r="G2335" s="57" t="str">
        <f t="shared" si="671"/>
        <v>0.999794711903241-0.0143264075593295i</v>
      </c>
      <c r="H2335" s="57" t="str">
        <f t="shared" si="672"/>
        <v>265.903770322097+513.427935346351i</v>
      </c>
      <c r="I2335" s="57" t="str">
        <f t="shared" si="673"/>
        <v>19.1483372809344-2.8649844319422i</v>
      </c>
      <c r="K2335" s="57" t="str">
        <f t="shared" si="674"/>
        <v>0.00954448278254124-0.0236534807270683i</v>
      </c>
      <c r="L2335" s="57" t="str">
        <f t="shared" si="675"/>
        <v>0.000125-0.0844834380651048i</v>
      </c>
      <c r="M2335" s="57" t="str">
        <f t="shared" si="676"/>
        <v>0.0015-0.0407266664958224i</v>
      </c>
      <c r="N2335" s="57">
        <f t="shared" si="677"/>
        <v>61.633970234449336</v>
      </c>
      <c r="O2335" s="57">
        <f t="shared" si="678"/>
        <v>22.667836028744141</v>
      </c>
      <c r="P2335" s="371">
        <f t="shared" si="679"/>
        <v>22.667836028744141</v>
      </c>
      <c r="Q2335" s="371">
        <f t="shared" si="680"/>
        <v>-118.36602976555066</v>
      </c>
      <c r="R2335" s="12">
        <f t="shared" si="681"/>
        <v>61.633970234449336</v>
      </c>
      <c r="S2335" s="57">
        <f t="shared" si="682"/>
        <v>5.9390280133626394</v>
      </c>
      <c r="T2335" s="12">
        <f t="shared" si="665"/>
        <v>22.667836028744141</v>
      </c>
    </row>
    <row r="2336" spans="1:20" x14ac:dyDescent="0.25">
      <c r="A2336" s="57">
        <f t="shared" si="666"/>
        <v>37457.814403987562</v>
      </c>
      <c r="B2336" s="12">
        <f t="shared" si="683"/>
        <v>5961.5963198134177</v>
      </c>
      <c r="C2336" s="57" t="str">
        <f t="shared" si="667"/>
        <v>-6.41307556706931-11.9033880447666i</v>
      </c>
      <c r="D2336" s="57" t="str">
        <f t="shared" si="668"/>
        <v>3.89863246902809-5.4123569452631i</v>
      </c>
      <c r="E2336" s="57" t="str">
        <f t="shared" si="669"/>
        <v>159.081921163871+11.1547288525313i</v>
      </c>
      <c r="F2336" s="57" t="str">
        <f t="shared" si="670"/>
        <v>3.83904556540822-11.1899794498273i</v>
      </c>
      <c r="G2336" s="57" t="str">
        <f t="shared" si="671"/>
        <v>0.999793149072686-0.0143808254286117i</v>
      </c>
      <c r="H2336" s="57" t="str">
        <f t="shared" si="672"/>
        <v>266.95341110438+516.184156425727i</v>
      </c>
      <c r="I2336" s="57" t="str">
        <f t="shared" si="673"/>
        <v>19.1857249900417-2.83669474574842i</v>
      </c>
      <c r="K2336" s="57" t="str">
        <f t="shared" si="674"/>
        <v>0.00948576876393838-0.0235858845455002i</v>
      </c>
      <c r="L2336" s="57" t="str">
        <f t="shared" si="675"/>
        <v>0.000125-0.0841636163230766i</v>
      </c>
      <c r="M2336" s="57" t="str">
        <f t="shared" si="676"/>
        <v>0.0015-0.0405724910299089i</v>
      </c>
      <c r="N2336" s="57">
        <f t="shared" si="677"/>
        <v>61.685965789705705</v>
      </c>
      <c r="O2336" s="57">
        <f t="shared" si="678"/>
        <v>22.620193934086245</v>
      </c>
      <c r="P2336" s="371">
        <f t="shared" si="679"/>
        <v>22.620193934086245</v>
      </c>
      <c r="Q2336" s="371">
        <f t="shared" si="680"/>
        <v>-118.3140342102943</v>
      </c>
      <c r="R2336" s="12">
        <f t="shared" si="681"/>
        <v>61.685965789705705</v>
      </c>
      <c r="S2336" s="57">
        <f t="shared" si="682"/>
        <v>5.9615963198134176</v>
      </c>
      <c r="T2336" s="12">
        <f t="shared" si="665"/>
        <v>22.620193934086245</v>
      </c>
    </row>
    <row r="2337" spans="1:20" x14ac:dyDescent="0.25">
      <c r="A2337" s="57">
        <f t="shared" si="666"/>
        <v>37600.154098722713</v>
      </c>
      <c r="B2337" s="12">
        <f t="shared" si="683"/>
        <v>5984.2503858287091</v>
      </c>
      <c r="C2337" s="57" t="str">
        <f t="shared" si="667"/>
        <v>-6.36722548576597-11.8441619883089i</v>
      </c>
      <c r="D2337" s="57" t="str">
        <f t="shared" si="668"/>
        <v>3.89862205972467-5.39242153152678i</v>
      </c>
      <c r="E2337" s="57" t="str">
        <f t="shared" si="669"/>
        <v>159.122269551878+11.2064604324241i</v>
      </c>
      <c r="F2337" s="57" t="str">
        <f t="shared" si="670"/>
        <v>3.83903951871378-11.1480372903697i</v>
      </c>
      <c r="G2337" s="57" t="str">
        <f t="shared" si="671"/>
        <v>0.999791574346992-0.0144354498286278i</v>
      </c>
      <c r="H2337" s="57" t="str">
        <f t="shared" si="672"/>
        <v>268.016661094532+518.962344643329i</v>
      </c>
      <c r="I2337" s="57" t="str">
        <f t="shared" si="673"/>
        <v>19.2235317785511-2.80846767041596i</v>
      </c>
      <c r="K2337" s="57" t="str">
        <f t="shared" si="674"/>
        <v>0.00942739044424978-0.02351833691689i</v>
      </c>
      <c r="L2337" s="57" t="str">
        <f t="shared" si="675"/>
        <v>0.000125-0.0838450053029262i</v>
      </c>
      <c r="M2337" s="57" t="str">
        <f t="shared" si="676"/>
        <v>0.0015-0.0404188992128999i</v>
      </c>
      <c r="N2337" s="57">
        <f t="shared" si="677"/>
        <v>61.73826082804014</v>
      </c>
      <c r="O2337" s="57">
        <f t="shared" si="678"/>
        <v>22.572602356619406</v>
      </c>
      <c r="P2337" s="371">
        <f t="shared" si="679"/>
        <v>22.572602356619406</v>
      </c>
      <c r="Q2337" s="371">
        <f t="shared" si="680"/>
        <v>-118.26173917195986</v>
      </c>
      <c r="R2337" s="12">
        <f t="shared" si="681"/>
        <v>61.73826082804014</v>
      </c>
      <c r="S2337" s="57">
        <f t="shared" si="682"/>
        <v>5.9842503858287088</v>
      </c>
      <c r="T2337" s="12">
        <f t="shared" si="665"/>
        <v>22.572602356619406</v>
      </c>
    </row>
    <row r="2338" spans="1:20" x14ac:dyDescent="0.25">
      <c r="A2338" s="57">
        <f t="shared" si="666"/>
        <v>37743.034684297862</v>
      </c>
      <c r="B2338" s="12">
        <f t="shared" si="683"/>
        <v>6006.9905372948588</v>
      </c>
      <c r="C2338" s="57" t="str">
        <f t="shared" si="667"/>
        <v>-6.32165555206038-11.785319753172i</v>
      </c>
      <c r="D2338" s="57" t="str">
        <f t="shared" si="668"/>
        <v>3.89861157121641-5.37256368660535i</v>
      </c>
      <c r="E2338" s="57" t="str">
        <f t="shared" si="669"/>
        <v>159.162976425377+11.2581833659443i</v>
      </c>
      <c r="F2338" s="57" t="str">
        <f t="shared" si="670"/>
        <v>3.83903342599638-11.1062554978418i</v>
      </c>
      <c r="G2338" s="57" t="str">
        <f t="shared" si="671"/>
        <v>0.999789987635662-0.0144902815412531i</v>
      </c>
      <c r="H2338" s="57" t="str">
        <f t="shared" si="672"/>
        <v>269.093748452439+521.762766653198i</v>
      </c>
      <c r="I2338" s="57" t="str">
        <f t="shared" si="673"/>
        <v>19.2617635698338-2.78030362899618i</v>
      </c>
      <c r="K2338" s="57" t="str">
        <f t="shared" si="674"/>
        <v>0.00936934661764222-0.0234508393621514i</v>
      </c>
      <c r="L2338" s="57" t="str">
        <f t="shared" si="675"/>
        <v>0.000125-0.0835276004213247i</v>
      </c>
      <c r="M2338" s="57" t="str">
        <f t="shared" si="676"/>
        <v>0.0015-0.0402658888353256i</v>
      </c>
      <c r="N2338" s="57">
        <f t="shared" si="677"/>
        <v>61.790853248824916</v>
      </c>
      <c r="O2338" s="57">
        <f t="shared" si="678"/>
        <v>22.525061619794812</v>
      </c>
      <c r="P2338" s="371">
        <f t="shared" si="679"/>
        <v>22.525061619794812</v>
      </c>
      <c r="Q2338" s="371">
        <f t="shared" si="680"/>
        <v>-118.20914675117508</v>
      </c>
      <c r="R2338" s="12">
        <f t="shared" si="681"/>
        <v>61.790853248824916</v>
      </c>
      <c r="S2338" s="57">
        <f t="shared" si="682"/>
        <v>6.0069905372948584</v>
      </c>
      <c r="T2338" s="12">
        <f t="shared" si="665"/>
        <v>22.525061619794812</v>
      </c>
    </row>
    <row r="2339" spans="1:20" x14ac:dyDescent="0.25">
      <c r="A2339" s="57">
        <f t="shared" si="666"/>
        <v>37886.458216098195</v>
      </c>
      <c r="B2339" s="12">
        <f t="shared" si="683"/>
        <v>6029.8171013365791</v>
      </c>
      <c r="C2339" s="57" t="str">
        <f t="shared" si="667"/>
        <v>-6.27636462939788-11.7268585431614i</v>
      </c>
      <c r="D2339" s="57" t="str">
        <f t="shared" si="668"/>
        <v>3.89860100290116-5.35278312480301i</v>
      </c>
      <c r="E2339" s="57" t="str">
        <f t="shared" si="669"/>
        <v>159.204043097104+11.3098960497026i</v>
      </c>
      <c r="F2339" s="57" t="str">
        <f t="shared" si="670"/>
        <v>3.83902728690595-11.0646334711835i</v>
      </c>
      <c r="G2339" s="57" t="str">
        <f t="shared" si="671"/>
        <v>0.999788388847508-0.0145453213513003i</v>
      </c>
      <c r="H2339" s="57" t="str">
        <f t="shared" si="672"/>
        <v>270.184906193038+524.585693444137i</v>
      </c>
      <c r="I2339" s="57" t="str">
        <f t="shared" si="673"/>
        <v>19.3004263939258-2.75220307344367i</v>
      </c>
      <c r="K2339" s="57" t="str">
        <f t="shared" si="674"/>
        <v>0.00931163607292414-0.0233833933868049i</v>
      </c>
      <c r="L2339" s="57" t="str">
        <f t="shared" si="675"/>
        <v>0.000125-0.0832113971122984i</v>
      </c>
      <c r="M2339" s="57" t="str">
        <f t="shared" si="676"/>
        <v>0.0015-0.0401134576960805i</v>
      </c>
      <c r="N2339" s="57">
        <f t="shared" si="677"/>
        <v>61.843740935287315</v>
      </c>
      <c r="O2339" s="57">
        <f t="shared" si="678"/>
        <v>22.477572044932572</v>
      </c>
      <c r="P2339" s="371">
        <f t="shared" si="679"/>
        <v>22.477572044932572</v>
      </c>
      <c r="Q2339" s="371">
        <f t="shared" si="680"/>
        <v>-118.15625906471269</v>
      </c>
      <c r="R2339" s="12">
        <f t="shared" si="681"/>
        <v>61.843740935287315</v>
      </c>
      <c r="S2339" s="57">
        <f t="shared" si="682"/>
        <v>6.0298171013365787</v>
      </c>
      <c r="T2339" s="12">
        <f t="shared" si="665"/>
        <v>22.477572044932572</v>
      </c>
    </row>
    <row r="2340" spans="1:20" x14ac:dyDescent="0.25">
      <c r="A2340" s="57">
        <f t="shared" si="666"/>
        <v>38030.426757319365</v>
      </c>
      <c r="B2340" s="12">
        <f t="shared" si="683"/>
        <v>6052.7304063216579</v>
      </c>
      <c r="C2340" s="57" t="str">
        <f t="shared" si="667"/>
        <v>-6.23135157923608-11.6687755812013i</v>
      </c>
      <c r="D2340" s="57" t="str">
        <f t="shared" si="668"/>
        <v>3.89859035417202-5.33307956153527i</v>
      </c>
      <c r="E2340" s="57" t="str">
        <f t="shared" si="669"/>
        <v>159.245470880659+11.3615968661704i</v>
      </c>
      <c r="F2340" s="57" t="str">
        <f t="shared" si="670"/>
        <v>3.83902110108963-11.0231706116324i</v>
      </c>
      <c r="G2340" s="57" t="str">
        <f t="shared" si="671"/>
        <v>0.999786777890649-0.0146005700465305i</v>
      </c>
      <c r="H2340" s="57" t="str">
        <f t="shared" si="672"/>
        <v>271.290372312061+527.431400424593i</v>
      </c>
      <c r="I2340" s="57" t="str">
        <f t="shared" si="673"/>
        <v>19.3395263898948-2.72416648559084i</v>
      </c>
      <c r="K2340" s="57" t="str">
        <f t="shared" si="674"/>
        <v>0.00925425759370469-0.023316000481015i</v>
      </c>
      <c r="L2340" s="57" t="str">
        <f t="shared" si="675"/>
        <v>0.000125-0.0828963908271549i</v>
      </c>
      <c r="M2340" s="57" t="str">
        <f t="shared" si="676"/>
        <v>0.0015-0.0399616036023914i</v>
      </c>
      <c r="N2340" s="57">
        <f t="shared" si="677"/>
        <v>61.896921754603667</v>
      </c>
      <c r="O2340" s="57">
        <f t="shared" si="678"/>
        <v>22.430133951200432</v>
      </c>
      <c r="P2340" s="371">
        <f t="shared" si="679"/>
        <v>22.430133951200432</v>
      </c>
      <c r="Q2340" s="371">
        <f t="shared" si="680"/>
        <v>-118.10307824539633</v>
      </c>
      <c r="R2340" s="12">
        <f t="shared" si="681"/>
        <v>61.896921754603667</v>
      </c>
      <c r="S2340" s="57">
        <f t="shared" si="682"/>
        <v>6.0527304063216576</v>
      </c>
      <c r="T2340" s="12">
        <f t="shared" si="665"/>
        <v>22.430133951200432</v>
      </c>
    </row>
    <row r="2341" spans="1:20" x14ac:dyDescent="0.25">
      <c r="A2341" s="57">
        <f t="shared" si="666"/>
        <v>38174.942378997177</v>
      </c>
      <c r="B2341" s="12">
        <f t="shared" si="683"/>
        <v>6075.73078186568</v>
      </c>
      <c r="C2341" s="57" t="str">
        <f t="shared" si="667"/>
        <v>-6.18661526115844-11.6110681092529i</v>
      </c>
      <c r="D2341" s="57" t="str">
        <f t="shared" si="668"/>
        <v>3.89857962441765-5.3134527133249i</v>
      </c>
      <c r="E2341" s="57" t="str">
        <f t="shared" si="669"/>
        <v>159.287261090414+11.4132841835604i</v>
      </c>
      <c r="F2341" s="57" t="str">
        <f t="shared" si="670"/>
        <v>3.83901486819193-10.9818663227159i</v>
      </c>
      <c r="G2341" s="57" t="str">
        <f t="shared" si="671"/>
        <v>0.999785154672506-0.0146560284176639i</v>
      </c>
      <c r="H2341" s="57" t="str">
        <f t="shared" si="672"/>
        <v>272.410389915568+530.30016750932i</v>
      </c>
      <c r="I2341" s="57" t="str">
        <f t="shared" si="673"/>
        <v>19.3790698082694-2.6961943781592i</v>
      </c>
      <c r="K2341" s="57" t="str">
        <f t="shared" si="674"/>
        <v>0.00919720995855313-0.0232486621196329i</v>
      </c>
      <c r="L2341" s="57" t="str">
        <f t="shared" si="675"/>
        <v>0.000125-0.0825825770344241i</v>
      </c>
      <c r="M2341" s="57" t="str">
        <f t="shared" si="676"/>
        <v>0.0015-0.0398103243697863i</v>
      </c>
      <c r="N2341" s="57">
        <f t="shared" si="677"/>
        <v>61.950393557999391</v>
      </c>
      <c r="O2341" s="57">
        <f t="shared" si="678"/>
        <v>22.382747655593164</v>
      </c>
      <c r="P2341" s="371">
        <f t="shared" si="679"/>
        <v>22.382747655593164</v>
      </c>
      <c r="Q2341" s="371">
        <f t="shared" si="680"/>
        <v>-118.04960644200061</v>
      </c>
      <c r="R2341" s="12">
        <f t="shared" si="681"/>
        <v>61.950393557999391</v>
      </c>
      <c r="S2341" s="57">
        <f t="shared" si="682"/>
        <v>6.0757307818656798</v>
      </c>
      <c r="T2341" s="12">
        <f t="shared" si="665"/>
        <v>22.382747655593164</v>
      </c>
    </row>
    <row r="2342" spans="1:20" x14ac:dyDescent="0.25">
      <c r="A2342" s="57">
        <f t="shared" si="666"/>
        <v>38320.00716003737</v>
      </c>
      <c r="B2342" s="12">
        <f t="shared" si="683"/>
        <v>6098.8185588367696</v>
      </c>
      <c r="C2342" s="57" t="str">
        <f t="shared" si="667"/>
        <v>-6.14215453298665-11.5537333882298i</v>
      </c>
      <c r="D2342" s="57" t="str">
        <f t="shared" si="668"/>
        <v>3.89856881302193-5.29390229779785i</v>
      </c>
      <c r="E2342" s="57" t="str">
        <f t="shared" si="669"/>
        <v>159.329415041427+11.4649563557101i</v>
      </c>
      <c r="F2342" s="57" t="str">
        <f t="shared" si="670"/>
        <v>3.83900858785466-10.9407200102422i</v>
      </c>
      <c r="G2342" s="57" t="str">
        <f t="shared" si="671"/>
        <v>0.999783519099797-0.0147116972583904i</v>
      </c>
      <c r="H2342" s="57" t="str">
        <f t="shared" si="672"/>
        <v>273.54520735343+533.192279208028i</v>
      </c>
      <c r="I2342" s="57" t="str">
        <f t="shared" si="673"/>
        <v>19.4190630135304-2.66828729580707i</v>
      </c>
      <c r="K2342" s="57" t="str">
        <f t="shared" si="674"/>
        <v>0.00914049194115504-0.0231813797622376i</v>
      </c>
      <c r="L2342" s="57" t="str">
        <f t="shared" si="675"/>
        <v>0.000125-0.0822699512197886i</v>
      </c>
      <c r="M2342" s="57" t="str">
        <f t="shared" si="676"/>
        <v>0.0015-0.0396596178220623i</v>
      </c>
      <c r="N2342" s="57">
        <f t="shared" si="677"/>
        <v>62.004154180845163</v>
      </c>
      <c r="O2342" s="57">
        <f t="shared" si="678"/>
        <v>22.335413472910751</v>
      </c>
      <c r="P2342" s="371">
        <f t="shared" si="679"/>
        <v>22.335413472910751</v>
      </c>
      <c r="Q2342" s="371">
        <f t="shared" si="680"/>
        <v>-117.99584581915484</v>
      </c>
      <c r="R2342" s="12">
        <f t="shared" si="681"/>
        <v>62.004154180845163</v>
      </c>
      <c r="S2342" s="57">
        <f t="shared" si="682"/>
        <v>6.0988185588367694</v>
      </c>
      <c r="T2342" s="12">
        <f t="shared" si="665"/>
        <v>22.335413472910751</v>
      </c>
    </row>
    <row r="2343" spans="1:20" x14ac:dyDescent="0.25">
      <c r="A2343" s="57">
        <f t="shared" si="666"/>
        <v>38465.62318724551</v>
      </c>
      <c r="B2343" s="12">
        <f t="shared" si="683"/>
        <v>6121.9940693603494</v>
      </c>
      <c r="C2343" s="57" t="str">
        <f t="shared" si="667"/>
        <v>-6.09796825089233-11.4967686979162i</v>
      </c>
      <c r="D2343" s="57" t="str">
        <f t="shared" si="668"/>
        <v>3.89855791936413-5.27442803367919i</v>
      </c>
      <c r="E2343" s="57" t="str">
        <f t="shared" si="669"/>
        <v>159.371934049368+11.5166117219597i</v>
      </c>
      <c r="F2343" s="57" t="str">
        <f t="shared" si="670"/>
        <v>3.83900225971696-10.8997310822918i</v>
      </c>
      <c r="G2343" s="57" t="str">
        <f t="shared" si="671"/>
        <v>0.999781871078531-0.0147675773653809i</v>
      </c>
      <c r="H2343" s="57" t="str">
        <f t="shared" si="672"/>
        <v>274.695078356933+536.108024715936i</v>
      </c>
      <c r="I2343" s="57" t="str">
        <f t="shared" si="673"/>
        <v>19.4595124866691-2.64044581621835i</v>
      </c>
      <c r="K2343" s="57" t="str">
        <f t="shared" si="674"/>
        <v>0.00908410231046905-0.0231141548531803i</v>
      </c>
      <c r="L2343" s="57" t="str">
        <f t="shared" si="675"/>
        <v>0.000125-0.0819585088860218i</v>
      </c>
      <c r="M2343" s="57" t="str">
        <f t="shared" si="676"/>
        <v>0.0015-0.0395094817912557i</v>
      </c>
      <c r="N2343" s="57">
        <f t="shared" si="677"/>
        <v>62.058201442758929</v>
      </c>
      <c r="O2343" s="57">
        <f t="shared" si="678"/>
        <v>22.288131715738899</v>
      </c>
      <c r="P2343" s="371">
        <f t="shared" si="679"/>
        <v>22.288131715738899</v>
      </c>
      <c r="Q2343" s="371">
        <f t="shared" si="680"/>
        <v>-117.94179855724107</v>
      </c>
      <c r="R2343" s="12">
        <f t="shared" si="681"/>
        <v>62.058201442758929</v>
      </c>
      <c r="S2343" s="57">
        <f t="shared" si="682"/>
        <v>6.1219940693603494</v>
      </c>
      <c r="T2343" s="12">
        <f t="shared" si="665"/>
        <v>22.288131715738899</v>
      </c>
    </row>
    <row r="2344" spans="1:20" x14ac:dyDescent="0.25">
      <c r="A2344" s="57">
        <f t="shared" si="666"/>
        <v>38611.792555357046</v>
      </c>
      <c r="B2344" s="12">
        <f t="shared" si="683"/>
        <v>6145.2576468239185</v>
      </c>
      <c r="C2344" s="57" t="str">
        <f t="shared" si="667"/>
        <v>-6.05405526950626-11.4401713368805i</v>
      </c>
      <c r="D2344" s="57" t="str">
        <f t="shared" si="668"/>
        <v>3.8985469428188-5.25502964078903i</v>
      </c>
      <c r="E2344" s="57" t="str">
        <f t="shared" si="669"/>
        <v>159.414819430415+11.5682486070351i</v>
      </c>
      <c r="F2344" s="57" t="str">
        <f t="shared" si="670"/>
        <v>3.83899588341512-10.8588989492092i</v>
      </c>
      <c r="G2344" s="57" t="str">
        <f t="shared" si="671"/>
        <v>0.999780210514001-0.014823669538298i</v>
      </c>
      <c r="H2344" s="57" t="str">
        <f t="shared" si="672"/>
        <v>275.860262180571+539.047698006376i</v>
      </c>
      <c r="I2344" s="57" t="str">
        <f t="shared" si="673"/>
        <v>19.500424827813-2.61267055123063i</v>
      </c>
      <c r="K2344" s="57" t="str">
        <f t="shared" si="674"/>
        <v>0.00902803983088002-0.0230469888216292i</v>
      </c>
      <c r="L2344" s="57" t="str">
        <f t="shared" si="675"/>
        <v>0.000125-0.0816482455529206i</v>
      </c>
      <c r="M2344" s="57" t="str">
        <f t="shared" si="676"/>
        <v>0.0015-0.0393599141176087i</v>
      </c>
      <c r="N2344" s="57">
        <f t="shared" si="677"/>
        <v>62.112533147705591</v>
      </c>
      <c r="O2344" s="57">
        <f t="shared" si="678"/>
        <v>22.240902694426936</v>
      </c>
      <c r="P2344" s="371">
        <f t="shared" si="679"/>
        <v>22.240902694426936</v>
      </c>
      <c r="Q2344" s="371">
        <f t="shared" si="680"/>
        <v>-117.88746685229441</v>
      </c>
      <c r="R2344" s="12">
        <f t="shared" si="681"/>
        <v>62.112533147705591</v>
      </c>
      <c r="S2344" s="57">
        <f t="shared" si="682"/>
        <v>6.1452576468239188</v>
      </c>
      <c r="T2344" s="12">
        <f t="shared" si="665"/>
        <v>22.240902694426936</v>
      </c>
    </row>
    <row r="2345" spans="1:20" x14ac:dyDescent="0.25">
      <c r="A2345" s="57">
        <f t="shared" si="666"/>
        <v>38758.517367067405</v>
      </c>
      <c r="B2345" s="12">
        <f t="shared" si="683"/>
        <v>6168.6096258818498</v>
      </c>
      <c r="C2345" s="57" t="str">
        <f t="shared" si="667"/>
        <v>-6.01041444202705-11.3839386223921i</v>
      </c>
      <c r="D2345" s="57" t="str">
        <f t="shared" si="668"/>
        <v>3.89853588275576-5.23570684003848i</v>
      </c>
      <c r="E2345" s="57" t="str">
        <f t="shared" si="669"/>
        <v>159.458072501181+11.619865320929i</v>
      </c>
      <c r="F2345" s="57" t="str">
        <f t="shared" si="670"/>
        <v>3.83898945858273-10.8182230235941i</v>
      </c>
      <c r="G2345" s="57" t="str">
        <f t="shared" si="671"/>
        <v>0.999778537310782-0.0148799745798072i</v>
      </c>
      <c r="H2345" s="57" t="str">
        <f t="shared" si="672"/>
        <v>277.041023748296+542.011597925447i</v>
      </c>
      <c r="I2345" s="57" t="str">
        <f t="shared" si="673"/>
        <v>19.5418067589216-2.58496214800728i</v>
      </c>
      <c r="K2345" s="57" t="str">
        <f t="shared" si="674"/>
        <v>0.00897230326235245-0.0229798830816149i</v>
      </c>
      <c r="L2345" s="57" t="str">
        <f t="shared" si="675"/>
        <v>0.000125-0.0813391567572432i</v>
      </c>
      <c r="M2345" s="57" t="str">
        <f t="shared" si="676"/>
        <v>0.0015-0.0392109126495405i</v>
      </c>
      <c r="N2345" s="57">
        <f t="shared" si="677"/>
        <v>62.16714708410241</v>
      </c>
      <c r="O2345" s="57">
        <f t="shared" si="678"/>
        <v>22.19372671706828</v>
      </c>
      <c r="P2345" s="371">
        <f t="shared" si="679"/>
        <v>22.19372671706828</v>
      </c>
      <c r="Q2345" s="371">
        <f t="shared" si="680"/>
        <v>-117.83285291589759</v>
      </c>
      <c r="R2345" s="12">
        <f t="shared" si="681"/>
        <v>62.16714708410241</v>
      </c>
      <c r="S2345" s="57">
        <f t="shared" si="682"/>
        <v>6.1686096258818495</v>
      </c>
      <c r="T2345" s="12">
        <f t="shared" si="665"/>
        <v>22.19372671706828</v>
      </c>
    </row>
    <row r="2346" spans="1:20" x14ac:dyDescent="0.25">
      <c r="A2346" s="57">
        <f t="shared" si="666"/>
        <v>38905.79973306226</v>
      </c>
      <c r="B2346" s="12">
        <f t="shared" si="683"/>
        <v>6192.0503424602011</v>
      </c>
      <c r="C2346" s="57" t="str">
        <f t="shared" si="667"/>
        <v>-5.96704462032849-11.3280678903345i</v>
      </c>
      <c r="D2346" s="57" t="str">
        <f t="shared" si="668"/>
        <v>3.89852473853998-5.2164593534257i</v>
      </c>
      <c r="E2346" s="57" t="str">
        <f t="shared" si="669"/>
        <v>159.501694578608+11.6714601587814i</v>
      </c>
      <c r="F2346" s="57" t="str">
        <f t="shared" si="670"/>
        <v>3.8389829848506-10.7777027202932i</v>
      </c>
      <c r="G2346" s="57" t="str">
        <f t="shared" si="671"/>
        <v>0.999776851372721-0.0149364932955873i</v>
      </c>
      <c r="H2346" s="57" t="str">
        <f t="shared" si="672"/>
        <v>278.237633804231+545.00002828875i</v>
      </c>
      <c r="I2346" s="57" t="str">
        <f t="shared" si="673"/>
        <v>19.5836651265541-2.55732129025248i</v>
      </c>
      <c r="K2346" s="57" t="str">
        <f t="shared" si="674"/>
        <v>0.00891689136058126-0.022912839032079i</v>
      </c>
      <c r="L2346" s="57" t="str">
        <f t="shared" si="675"/>
        <v>0.000125-0.0810312380526436i</v>
      </c>
      <c r="M2346" s="57" t="str">
        <f t="shared" si="676"/>
        <v>0.0015-0.0390624752436146i</v>
      </c>
      <c r="N2346" s="57">
        <f t="shared" si="677"/>
        <v>62.222041024919761</v>
      </c>
      <c r="O2346" s="57">
        <f t="shared" si="678"/>
        <v>22.146604089479162</v>
      </c>
      <c r="P2346" s="371">
        <f t="shared" si="679"/>
        <v>22.146604089479162</v>
      </c>
      <c r="Q2346" s="371">
        <f t="shared" si="680"/>
        <v>-117.77795897508024</v>
      </c>
      <c r="R2346" s="12">
        <f t="shared" si="681"/>
        <v>62.222041024919761</v>
      </c>
      <c r="S2346" s="57">
        <f t="shared" si="682"/>
        <v>6.1920503424602007</v>
      </c>
      <c r="T2346" s="12">
        <f t="shared" si="665"/>
        <v>22.146604089479162</v>
      </c>
    </row>
    <row r="2347" spans="1:20" x14ac:dyDescent="0.25">
      <c r="A2347" s="57">
        <f t="shared" si="666"/>
        <v>39053.6417720479</v>
      </c>
      <c r="B2347" s="12">
        <f t="shared" si="683"/>
        <v>6215.5801337615503</v>
      </c>
      <c r="C2347" s="57" t="str">
        <f t="shared" si="667"/>
        <v>-5.92394465506498-11.2725564951202i</v>
      </c>
      <c r="D2347" s="57" t="str">
        <f t="shared" si="668"/>
        <v>3.8985135095317-5.19728690403183i</v>
      </c>
      <c r="E2347" s="57" t="str">
        <f t="shared" si="669"/>
        <v>159.545686979882+11.7230314007625i</v>
      </c>
      <c r="F2347" s="57" t="str">
        <f t="shared" si="670"/>
        <v>3.8389764618467-10.7373374563917i</v>
      </c>
      <c r="G2347" s="57" t="str">
        <f t="shared" si="671"/>
        <v>0.999775152602937-0.0149932264943423i</v>
      </c>
      <c r="H2347" s="57" t="str">
        <f t="shared" si="672"/>
        <v>279.450369068137+548.013297980278i</v>
      </c>
      <c r="I2347" s="57" t="str">
        <f t="shared" si="673"/>
        <v>19.6260069047099-2.52974869947359i</v>
      </c>
      <c r="K2347" s="57" t="str">
        <f t="shared" si="674"/>
        <v>0.00886180287714194-0.0228458580569222i</v>
      </c>
      <c r="L2347" s="57" t="str">
        <f t="shared" si="675"/>
        <v>0.000125-0.0807244850096068i</v>
      </c>
      <c r="M2347" s="57" t="str">
        <f t="shared" si="676"/>
        <v>0.0015-0.0389145997645096i</v>
      </c>
      <c r="N2347" s="57">
        <f t="shared" si="677"/>
        <v>62.277212727789902</v>
      </c>
      <c r="O2347" s="57">
        <f t="shared" si="678"/>
        <v>22.099535115178682</v>
      </c>
      <c r="P2347" s="371">
        <f t="shared" si="679"/>
        <v>22.099535115178682</v>
      </c>
      <c r="Q2347" s="371">
        <f t="shared" si="680"/>
        <v>-117.7227872722101</v>
      </c>
      <c r="R2347" s="12">
        <f t="shared" si="681"/>
        <v>62.277212727789902</v>
      </c>
      <c r="S2347" s="57">
        <f t="shared" si="682"/>
        <v>6.2155801337615504</v>
      </c>
      <c r="T2347" s="12">
        <f t="shared" si="665"/>
        <v>22.099535115178682</v>
      </c>
    </row>
    <row r="2348" spans="1:20" x14ac:dyDescent="0.25">
      <c r="A2348" s="57">
        <f t="shared" si="666"/>
        <v>39202.045610781686</v>
      </c>
      <c r="B2348" s="12">
        <f t="shared" si="683"/>
        <v>6239.1993382698447</v>
      </c>
      <c r="C2348" s="57" t="str">
        <f t="shared" si="667"/>
        <v>-5.88111339577617-11.2174018096032i</v>
      </c>
      <c r="D2348" s="57" t="str">
        <f t="shared" si="668"/>
        <v>3.89850219508623-5.17818921601698i</v>
      </c>
      <c r="E2348" s="57" t="str">
        <f t="shared" si="669"/>
        <v>159.590051022334+11.7745773119518i</v>
      </c>
      <c r="F2348" s="57" t="str">
        <f t="shared" si="670"/>
        <v>3.83896988919623-10.6971266512049i</v>
      </c>
      <c r="G2348" s="57" t="str">
        <f t="shared" si="671"/>
        <v>0.999773440903812-0.0150501749878116i</v>
      </c>
      <c r="H2348" s="57" t="str">
        <f t="shared" si="672"/>
        <v>280.679512395742+551.051721053541i</v>
      </c>
      <c r="I2348" s="57" t="str">
        <f t="shared" si="673"/>
        <v>19.6688391977485-2.50224513629082i</v>
      </c>
      <c r="K2348" s="57" t="str">
        <f t="shared" si="674"/>
        <v>0.00880703655963848-0.0227789415250538i</v>
      </c>
      <c r="L2348" s="57" t="str">
        <f t="shared" si="675"/>
        <v>0.000125-0.080418893215388i</v>
      </c>
      <c r="M2348" s="57" t="str">
        <f t="shared" si="676"/>
        <v>0.0015-0.0387672840849867i</v>
      </c>
      <c r="N2348" s="57">
        <f t="shared" si="677"/>
        <v>62.332659935111309</v>
      </c>
      <c r="O2348" s="57">
        <f t="shared" si="678"/>
        <v>22.052520095367946</v>
      </c>
      <c r="P2348" s="371">
        <f t="shared" si="679"/>
        <v>22.052520095367946</v>
      </c>
      <c r="Q2348" s="371">
        <f t="shared" si="680"/>
        <v>-117.66734006488869</v>
      </c>
      <c r="R2348" s="12">
        <f t="shared" si="681"/>
        <v>62.332659935111309</v>
      </c>
      <c r="S2348" s="57">
        <f t="shared" si="682"/>
        <v>6.2391993382698443</v>
      </c>
      <c r="T2348" s="12">
        <f t="shared" ref="T2348:T2411" si="684">P2348</f>
        <v>22.052520095367946</v>
      </c>
    </row>
    <row r="2349" spans="1:20" x14ac:dyDescent="0.25">
      <c r="A2349" s="57">
        <f t="shared" ref="A2349:A2412" si="685">2*PI()*B2349</f>
        <v>39351.013384102655</v>
      </c>
      <c r="B2349" s="12">
        <f t="shared" si="683"/>
        <v>6262.90829575527</v>
      </c>
      <c r="C2349" s="57" t="str">
        <f t="shared" ref="C2349:C2412" si="686">IMPRODUCT(D2349,E2349,$C$40,,K2349,$C$41)</f>
        <v>-5.83854969099032-11.162601224993i</v>
      </c>
      <c r="D2349" s="57" t="str">
        <f t="shared" ref="D2349:D2412" si="687">IMDIV(IMPRODUCT($C$37,$C$38,COMPLEX(1,A2349/$C$38)),IMSUM(-1*A2349*A2349/$C$39,COMPLEX(0,1*A2349)))</f>
        <v>3.89849079455402-5.15916601461636i</v>
      </c>
      <c r="E2349" s="57" t="str">
        <f t="shared" ref="E2349:E2412" si="688">IMDIV(IMPRODUCT(IMSUM(F2349,G2349),$C$29,H2349),IMSUM(1,I2349))</f>
        <v>159.634788023344+11.8260961422229i</v>
      </c>
      <c r="F2349" s="57" t="str">
        <f t="shared" ref="F2349:F2412" si="689">IMDIV(IMPRODUCT($C$14,$C$15,COMPLEX(1,A2349/$C$15)),IMSUM(-1*A2349*A2349/$C$16,COMPLEX(0,A2349)))</f>
        <v>3.83896326652144-10.6570697262699i</v>
      </c>
      <c r="G2349" s="57" t="str">
        <f t="shared" ref="G2349:G2412" si="690">IMDIV(1,COMPLEX(1,A2349*$C$9*$C$10))</f>
        <v>0.999771716176985-0.0151073395907819i</v>
      </c>
      <c r="H2349" s="57" t="str">
        <f t="shared" ref="H2349:H2412" si="691">IMDIV($C$3,IMSUM(K2349,COMPLEX(0,$C$28*A2349)))</f>
        <v>281.925352944087+554.115616834881i</v>
      </c>
      <c r="I2349" s="57" t="str">
        <f t="shared" ref="I2349:I2412" si="692">IMPRODUCT(F2349,$C$29,H2349,$C$31)</f>
        <v>19.7121692433843-2.47481140179713i</v>
      </c>
      <c r="K2349" s="57" t="str">
        <f t="shared" ref="K2349:K2412" si="693">IF($C$26&lt;=0,IMDIV(1,IMSUM(IMDIV(1,L2349),1/$C$18)),IMDIV(1,IMSUM(IMDIV(1,L2349),1/$C$18,IMDIV(1,M2349))))</f>
        <v>0.00875259115185047-0.0227120907904439i</v>
      </c>
      <c r="L2349" s="57" t="str">
        <f t="shared" ref="L2349:L2412" si="694">IMSUM($C$21/$C$22,IMDIV(1,COMPLEX(0,$C$20*$C$22*A2349)))</f>
        <v>0.000125-0.0801144582739471i</v>
      </c>
      <c r="M2349" s="57" t="str">
        <f t="shared" ref="M2349:M2412" si="695">IMSUM($C$25/$C$26,IMDIV(1,COMPLEX(0,$C$24*$C$26*A2349)))</f>
        <v>0.0015-0.0386205260858604i</v>
      </c>
      <c r="N2349" s="57">
        <f t="shared" ref="N2349:N2412" si="696">ABS(R2349)</f>
        <v>62.388380374158416</v>
      </c>
      <c r="O2349" s="57">
        <f t="shared" ref="O2349:O2412" si="697">ABS(P2349)</f>
        <v>22.005559328910653</v>
      </c>
      <c r="P2349" s="371">
        <f t="shared" ref="P2349:P2412" si="698">20*LOG10(IMABS(C2349))</f>
        <v>22.005559328910653</v>
      </c>
      <c r="Q2349" s="371">
        <f t="shared" ref="Q2349:Q2412" si="699">IMARGUMENT(C2349)*180/PI()</f>
        <v>-117.61161962584158</v>
      </c>
      <c r="R2349" s="12">
        <f t="shared" ref="R2349:R2412" si="700">IF(Q2349&lt;0,Q2349+180,Q2349-180)</f>
        <v>62.388380374158416</v>
      </c>
      <c r="S2349" s="57">
        <f t="shared" ref="S2349:S2412" si="701">B2349/1000</f>
        <v>6.2629082957552704</v>
      </c>
      <c r="T2349" s="12">
        <f t="shared" si="684"/>
        <v>22.005559328910653</v>
      </c>
    </row>
    <row r="2350" spans="1:20" x14ac:dyDescent="0.25">
      <c r="A2350" s="57">
        <f t="shared" si="685"/>
        <v>39500.547234962243</v>
      </c>
      <c r="B2350" s="12">
        <f t="shared" ref="B2350:B2413" si="702">B2349*(1+B$42)</f>
        <v>6286.7073472791399</v>
      </c>
      <c r="C2350" s="57" t="str">
        <f t="shared" si="686"/>
        <v>-5.79625238832552-11.1081521507658i</v>
      </c>
      <c r="D2350" s="57" t="str">
        <f t="shared" si="687"/>
        <v>3.89847930728058-5.14021702613623i</v>
      </c>
      <c r="E2350" s="57" t="str">
        <f t="shared" si="688"/>
        <v>159.679899300237+11.8775861261239i</v>
      </c>
      <c r="F2350" s="57" t="str">
        <f t="shared" si="689"/>
        <v>3.83895659344181-10.617166105337i</v>
      </c>
      <c r="G2350" s="57" t="str">
        <f t="shared" si="690"/>
        <v>0.999769978323348-0.0151647211210977i</v>
      </c>
      <c r="H2350" s="57" t="str">
        <f t="shared" si="691"/>
        <v>283.188186342138+557.205310029149i</v>
      </c>
      <c r="I2350" s="57" t="str">
        <f t="shared" si="692"/>
        <v>19.7560044157652-2.44744833897006i</v>
      </c>
      <c r="K2350" s="57" t="str">
        <f t="shared" si="693"/>
        <v>0.0086984653938781-0.0226453071921742i</v>
      </c>
      <c r="L2350" s="57" t="str">
        <f t="shared" si="694"/>
        <v>0.000125-0.0798111758058851i</v>
      </c>
      <c r="M2350" s="57" t="str">
        <f t="shared" si="695"/>
        <v>0.0015-0.0384743236559676i</v>
      </c>
      <c r="N2350" s="57">
        <f t="shared" si="696"/>
        <v>62.444371757190851</v>
      </c>
      <c r="O2350" s="57">
        <f t="shared" si="697"/>
        <v>21.958653112311985</v>
      </c>
      <c r="P2350" s="371">
        <f t="shared" si="698"/>
        <v>21.958653112311985</v>
      </c>
      <c r="Q2350" s="371">
        <f t="shared" si="699"/>
        <v>-117.55562824280915</v>
      </c>
      <c r="R2350" s="12">
        <f t="shared" si="700"/>
        <v>62.444371757190851</v>
      </c>
      <c r="S2350" s="57">
        <f t="shared" si="701"/>
        <v>6.2867073472791395</v>
      </c>
      <c r="T2350" s="12">
        <f t="shared" si="684"/>
        <v>21.958653112311985</v>
      </c>
    </row>
    <row r="2351" spans="1:20" x14ac:dyDescent="0.25">
      <c r="A2351" s="57">
        <f t="shared" si="685"/>
        <v>39650.649314455099</v>
      </c>
      <c r="B2351" s="12">
        <f t="shared" si="702"/>
        <v>6310.5968351988004</v>
      </c>
      <c r="C2351" s="57" t="str">
        <f t="shared" si="686"/>
        <v>-5.75422033459079-11.0540520145772i</v>
      </c>
      <c r="D2351" s="57" t="str">
        <f t="shared" si="687"/>
        <v>3.89846773260644-5.12134197794995i</v>
      </c>
      <c r="E2351" s="57" t="str">
        <f t="shared" si="688"/>
        <v>159.72538617019+11.9290454827593i</v>
      </c>
      <c r="F2351" s="57" t="str">
        <f t="shared" si="689"/>
        <v>3.83894986957386-10.5774152143619i</v>
      </c>
      <c r="G2351" s="57" t="str">
        <f t="shared" si="690"/>
        <v>0.999768227243039-0.0152223203996729i</v>
      </c>
      <c r="H2351" s="57" t="str">
        <f t="shared" si="691"/>
        <v>284.468314866795+560.321130827703i</v>
      </c>
      <c r="I2351" s="57" t="str">
        <f t="shared" si="692"/>
        <v>19.8003522286347-2.42015683413867i</v>
      </c>
      <c r="K2351" s="57" t="str">
        <f t="shared" si="693"/>
        <v>0.00864465802228621-0.0225785920544922i</v>
      </c>
      <c r="L2351" s="57" t="str">
        <f t="shared" si="694"/>
        <v>0.000125-0.0795090414483808i</v>
      </c>
      <c r="M2351" s="57" t="str">
        <f t="shared" si="695"/>
        <v>0.0015-0.0383286746921375i</v>
      </c>
      <c r="N2351" s="57">
        <f t="shared" si="696"/>
        <v>62.500631781563712</v>
      </c>
      <c r="O2351" s="57">
        <f t="shared" si="697"/>
        <v>21.911801739699321</v>
      </c>
      <c r="P2351" s="371">
        <f t="shared" si="698"/>
        <v>21.911801739699321</v>
      </c>
      <c r="Q2351" s="371">
        <f t="shared" si="699"/>
        <v>-117.49936821843629</v>
      </c>
      <c r="R2351" s="12">
        <f t="shared" si="700"/>
        <v>62.500631781563712</v>
      </c>
      <c r="S2351" s="57">
        <f t="shared" si="701"/>
        <v>6.3105968351988002</v>
      </c>
      <c r="T2351" s="12">
        <f t="shared" si="684"/>
        <v>21.911801739699321</v>
      </c>
    </row>
    <row r="2352" spans="1:20" x14ac:dyDescent="0.25">
      <c r="A2352" s="57">
        <f t="shared" si="685"/>
        <v>39801.321781850034</v>
      </c>
      <c r="B2352" s="12">
        <f t="shared" si="702"/>
        <v>6334.5771031725562</v>
      </c>
      <c r="C2352" s="57" t="str">
        <f t="shared" si="686"/>
        <v>-5.71245237588493-11.0002982621738i</v>
      </c>
      <c r="D2352" s="57" t="str">
        <f t="shared" si="687"/>
        <v>3.89845606986719-5.10254059849415i</v>
      </c>
      <c r="E2352" s="57" t="str">
        <f t="shared" si="688"/>
        <v>159.771249950121+11.9804724156736i</v>
      </c>
      <c r="F2352" s="57" t="str">
        <f t="shared" si="689"/>
        <v>3.83894309453127-10.537816481497i</v>
      </c>
      <c r="G2352" s="57" t="str">
        <f t="shared" si="690"/>
        <v>0.999766462835438-0.0152801382505019i</v>
      </c>
      <c r="H2352" s="57" t="str">
        <f t="shared" si="691"/>
        <v>285.766047624495+563.463415018809i</v>
      </c>
      <c r="I2352" s="57" t="str">
        <f t="shared" si="692"/>
        <v>19.8452203385784-2.39293781850545i</v>
      </c>
      <c r="K2352" s="57" t="str">
        <f t="shared" si="693"/>
        <v>0.00859116777024663-0.0225119466868655i</v>
      </c>
      <c r="L2352" s="57" t="str">
        <f t="shared" si="694"/>
        <v>0.000125-0.0792080508551318i</v>
      </c>
      <c r="M2352" s="57" t="str">
        <f t="shared" si="695"/>
        <v>0.0015-0.0381835770991607i</v>
      </c>
      <c r="N2352" s="57">
        <f t="shared" si="696"/>
        <v>62.55715812984117</v>
      </c>
      <c r="O2352" s="57">
        <f t="shared" si="697"/>
        <v>21.865005502802262</v>
      </c>
      <c r="P2352" s="371">
        <f t="shared" si="698"/>
        <v>21.865005502802262</v>
      </c>
      <c r="Q2352" s="371">
        <f t="shared" si="699"/>
        <v>-117.44284187015883</v>
      </c>
      <c r="R2352" s="12">
        <f t="shared" si="700"/>
        <v>62.55715812984117</v>
      </c>
      <c r="S2352" s="57">
        <f t="shared" si="701"/>
        <v>6.3345771031725562</v>
      </c>
      <c r="T2352" s="12">
        <f t="shared" si="684"/>
        <v>21.865005502802262</v>
      </c>
    </row>
    <row r="2353" spans="1:20" x14ac:dyDescent="0.25">
      <c r="A2353" s="57">
        <f t="shared" si="685"/>
        <v>39952.566804621063</v>
      </c>
      <c r="B2353" s="12">
        <f t="shared" si="702"/>
        <v>6358.648496164612</v>
      </c>
      <c r="C2353" s="57" t="str">
        <f t="shared" si="686"/>
        <v>-5.67094735769463-10.9468883573036i</v>
      </c>
      <c r="D2353" s="57" t="str">
        <f t="shared" si="687"/>
        <v>3.89844431839327-5.08381261726471i</v>
      </c>
      <c r="E2353" s="57" t="str">
        <f t="shared" si="688"/>
        <v>159.817491956588+12.0318651127327i</v>
      </c>
      <c r="F2353" s="57" t="str">
        <f t="shared" si="689"/>
        <v>3.8389362679247-10.4983693370834i</v>
      </c>
      <c r="G2353" s="57" t="str">
        <f t="shared" si="690"/>
        <v>0.999764684999161-0.0153381755006707i</v>
      </c>
      <c r="H2353" s="57" t="str">
        <f t="shared" si="691"/>
        <v>287.081700738663+566.632504100535i</v>
      </c>
      <c r="I2353" s="57" t="str">
        <f t="shared" si="692"/>
        <v>19.8906165483613-2.36579226972865i</v>
      </c>
      <c r="K2353" s="57" t="str">
        <f t="shared" si="693"/>
        <v>0.00853799336767871-0.0224453723840369i</v>
      </c>
      <c r="L2353" s="57" t="str">
        <f t="shared" si="694"/>
        <v>0.000125-0.0789081996962857i</v>
      </c>
      <c r="M2353" s="57" t="str">
        <f t="shared" si="695"/>
        <v>0.0015-0.0380390287897596i</v>
      </c>
      <c r="N2353" s="57">
        <f t="shared" si="696"/>
        <v>62.613948469907811</v>
      </c>
      <c r="O2353" s="57">
        <f t="shared" si="697"/>
        <v>21.818264690932587</v>
      </c>
      <c r="P2353" s="371">
        <f t="shared" si="698"/>
        <v>21.818264690932587</v>
      </c>
      <c r="Q2353" s="371">
        <f t="shared" si="699"/>
        <v>-117.38605153009219</v>
      </c>
      <c r="R2353" s="12">
        <f t="shared" si="700"/>
        <v>62.613948469907811</v>
      </c>
      <c r="S2353" s="57">
        <f t="shared" si="701"/>
        <v>6.3586484961646121</v>
      </c>
      <c r="T2353" s="12">
        <f t="shared" si="684"/>
        <v>21.818264690932587</v>
      </c>
    </row>
    <row r="2354" spans="1:20" x14ac:dyDescent="0.25">
      <c r="A2354" s="57">
        <f t="shared" si="685"/>
        <v>40104.386558478625</v>
      </c>
      <c r="B2354" s="12">
        <f t="shared" si="702"/>
        <v>6382.8113604500377</v>
      </c>
      <c r="C2354" s="57" t="str">
        <f t="shared" si="686"/>
        <v>-5.62970412499052-10.893819781627i</v>
      </c>
      <c r="D2354" s="57" t="str">
        <f t="shared" si="687"/>
        <v>3.89843247751014-5.06515776481297i</v>
      </c>
      <c r="E2354" s="57" t="str">
        <f t="shared" si="688"/>
        <v>159.864113505675+12.083221746008i</v>
      </c>
      <c r="F2354" s="57" t="str">
        <f t="shared" si="689"/>
        <v>3.8389293893619-10.4590732136427i</v>
      </c>
      <c r="G2354" s="57" t="str">
        <f t="shared" si="690"/>
        <v>0.999762893632051-0.0153964329803685i</v>
      </c>
      <c r="H2354" s="57" t="str">
        <f t="shared" si="691"/>
        <v>288.415597543187+569.828745396133i</v>
      </c>
      <c r="I2354" s="57" t="str">
        <f t="shared" si="692"/>
        <v>19.9365488103564-2.33872121356561i</v>
      </c>
      <c r="K2354" s="57" t="str">
        <f t="shared" si="693"/>
        <v>0.00848513354138914-0.0223788704260811i</v>
      </c>
      <c r="L2354" s="57" t="str">
        <f t="shared" si="694"/>
        <v>0.000125-0.078609483658384i</v>
      </c>
      <c r="M2354" s="57" t="str">
        <f t="shared" si="695"/>
        <v>0.0015-0.0378950276845583i</v>
      </c>
      <c r="N2354" s="57">
        <f t="shared" si="696"/>
        <v>62.671000455086315</v>
      </c>
      <c r="O2354" s="57">
        <f t="shared" si="697"/>
        <v>21.771579590964578</v>
      </c>
      <c r="P2354" s="371">
        <f t="shared" si="698"/>
        <v>21.771579590964578</v>
      </c>
      <c r="Q2354" s="371">
        <f t="shared" si="699"/>
        <v>-117.32899954491369</v>
      </c>
      <c r="R2354" s="12">
        <f t="shared" si="700"/>
        <v>62.671000455086315</v>
      </c>
      <c r="S2354" s="57">
        <f t="shared" si="701"/>
        <v>6.3828113604500381</v>
      </c>
      <c r="T2354" s="12">
        <f t="shared" si="684"/>
        <v>21.771579590964578</v>
      </c>
    </row>
    <row r="2355" spans="1:20" x14ac:dyDescent="0.25">
      <c r="A2355" s="57">
        <f t="shared" si="685"/>
        <v>40256.78322740084</v>
      </c>
      <c r="B2355" s="12">
        <f t="shared" si="702"/>
        <v>6407.0660436197477</v>
      </c>
      <c r="C2355" s="57" t="str">
        <f t="shared" si="686"/>
        <v>-5.58872152232314-10.841090034627i</v>
      </c>
      <c r="D2355" s="57" t="str">
        <f t="shared" si="687"/>
        <v>3.89842054653804-5.04657577274173i</v>
      </c>
      <c r="E2355" s="57" t="str">
        <f t="shared" si="688"/>
        <v>159.911115912892+12.1345404716602i</v>
      </c>
      <c r="F2355" s="57" t="str">
        <f t="shared" si="689"/>
        <v>3.83892245844764-10.4199275458688i</v>
      </c>
      <c r="G2355" s="57" t="str">
        <f t="shared" si="690"/>
        <v>0.999761088631177-0.0154549115228988i</v>
      </c>
      <c r="H2355" s="57" t="str">
        <f t="shared" si="691"/>
        <v>289.768068782104+573.052492171996i</v>
      </c>
      <c r="I2355" s="57" t="str">
        <f t="shared" si="692"/>
        <v>19.9830252300659-2.31172572557903i</v>
      </c>
      <c r="K2355" s="57" t="str">
        <f t="shared" si="693"/>
        <v>0.00843258701520938-0.0223124420784626i</v>
      </c>
      <c r="L2355" s="57" t="str">
        <f t="shared" si="694"/>
        <v>0.000125-0.0783118984442958i</v>
      </c>
      <c r="M2355" s="57" t="str">
        <f t="shared" si="695"/>
        <v>0.0015-0.0377515717120524i</v>
      </c>
      <c r="N2355" s="57">
        <f t="shared" si="696"/>
        <v>62.728311724250702</v>
      </c>
      <c r="O2355" s="57">
        <f t="shared" si="697"/>
        <v>21.724950487315738</v>
      </c>
      <c r="P2355" s="371">
        <f t="shared" si="698"/>
        <v>21.724950487315738</v>
      </c>
      <c r="Q2355" s="371">
        <f t="shared" si="699"/>
        <v>-117.2716882757493</v>
      </c>
      <c r="R2355" s="12">
        <f t="shared" si="700"/>
        <v>62.728311724250702</v>
      </c>
      <c r="S2355" s="57">
        <f t="shared" si="701"/>
        <v>6.4070660436197473</v>
      </c>
      <c r="T2355" s="12">
        <f t="shared" si="684"/>
        <v>21.724950487315738</v>
      </c>
    </row>
    <row r="2356" spans="1:20" x14ac:dyDescent="0.25">
      <c r="A2356" s="57">
        <f t="shared" si="685"/>
        <v>40409.759003664964</v>
      </c>
      <c r="B2356" s="12">
        <f t="shared" si="702"/>
        <v>6431.4128945855027</v>
      </c>
      <c r="C2356" s="57" t="str">
        <f t="shared" si="686"/>
        <v>-5.54799839391621-10.7886966335194i</v>
      </c>
      <c r="D2356" s="57" t="str">
        <f t="shared" si="687"/>
        <v>3.89840852479215-5.02806637370145i</v>
      </c>
      <c r="E2356" s="57" t="str">
        <f t="shared" si="688"/>
        <v>159.958500493057+12.185819429821i</v>
      </c>
      <c r="F2356" s="57" t="str">
        <f t="shared" si="689"/>
        <v>3.83891547478366-10.3809317706195i</v>
      </c>
      <c r="G2356" s="57" t="str">
        <f t="shared" si="690"/>
        <v>0.999759269892825-0.0155136119646908i</v>
      </c>
      <c r="H2356" s="57" t="str">
        <f t="shared" si="691"/>
        <v>291.139452815841+576.304103758272i</v>
      </c>
      <c r="I2356" s="57" t="str">
        <f t="shared" si="692"/>
        <v>20.0300540697428-2.28480693291168i</v>
      </c>
      <c r="K2356" s="57" t="str">
        <f t="shared" si="693"/>
        <v>0.00838035251013235-0.0222460885920934i</v>
      </c>
      <c r="L2356" s="57" t="str">
        <f t="shared" si="694"/>
        <v>0.000125-0.0780154397731577i</v>
      </c>
      <c r="M2356" s="57" t="str">
        <f t="shared" si="695"/>
        <v>0.0015-0.03760865880858i</v>
      </c>
      <c r="N2356" s="57">
        <f t="shared" si="696"/>
        <v>62.785879901947311</v>
      </c>
      <c r="O2356" s="57">
        <f t="shared" si="697"/>
        <v>21.678377661927328</v>
      </c>
      <c r="P2356" s="371">
        <f t="shared" si="698"/>
        <v>21.678377661927328</v>
      </c>
      <c r="Q2356" s="371">
        <f t="shared" si="699"/>
        <v>-117.21412009805269</v>
      </c>
      <c r="R2356" s="12">
        <f t="shared" si="700"/>
        <v>62.785879901947311</v>
      </c>
      <c r="S2356" s="57">
        <f t="shared" si="701"/>
        <v>6.4314128945855025</v>
      </c>
      <c r="T2356" s="12">
        <f t="shared" si="684"/>
        <v>21.678377661927328</v>
      </c>
    </row>
    <row r="2357" spans="1:20" x14ac:dyDescent="0.25">
      <c r="A2357" s="57">
        <f t="shared" si="685"/>
        <v>40563.316087878891</v>
      </c>
      <c r="B2357" s="12">
        <f t="shared" si="702"/>
        <v>6455.8522635849276</v>
      </c>
      <c r="C2357" s="57" t="str">
        <f t="shared" si="686"/>
        <v>-5.5075335837598-10.7366371131617i</v>
      </c>
      <c r="D2357" s="57" t="str">
        <f t="shared" si="687"/>
        <v>3.89839641158239-5.00962930138645i</v>
      </c>
      <c r="E2357" s="57" t="str">
        <f t="shared" si="688"/>
        <v>160.006268560184+12.2370567444798i</v>
      </c>
      <c r="F2357" s="57" t="str">
        <f t="shared" si="689"/>
        <v>3.83890843796869-10.3420853269089i</v>
      </c>
      <c r="G2357" s="57" t="str">
        <f t="shared" si="690"/>
        <v>0.999757437312491-0.0155725351453111i</v>
      </c>
      <c r="H2357" s="57" t="str">
        <f t="shared" si="691"/>
        <v>292.530095834106+579.583945672145i</v>
      </c>
      <c r="I2357" s="57" t="str">
        <f t="shared" si="692"/>
        <v>20.0776437521112-2.25796601612923i</v>
      </c>
      <c r="K2357" s="57" t="str">
        <f t="shared" si="693"/>
        <v>0.00832842874444688-0.0221798112033929i</v>
      </c>
      <c r="L2357" s="57" t="str">
        <f t="shared" si="694"/>
        <v>0.000125-0.0777201033803123i</v>
      </c>
      <c r="M2357" s="57" t="str">
        <f t="shared" si="695"/>
        <v>0.0015-0.0374662869182904i</v>
      </c>
      <c r="N2357" s="57">
        <f t="shared" si="696"/>
        <v>62.843702598510632</v>
      </c>
      <c r="O2357" s="57">
        <f t="shared" si="697"/>
        <v>21.631861394244858</v>
      </c>
      <c r="P2357" s="371">
        <f t="shared" si="698"/>
        <v>21.631861394244858</v>
      </c>
      <c r="Q2357" s="371">
        <f t="shared" si="699"/>
        <v>-117.15629740148937</v>
      </c>
      <c r="R2357" s="12">
        <f t="shared" si="700"/>
        <v>62.843702598510632</v>
      </c>
      <c r="S2357" s="57">
        <f t="shared" si="701"/>
        <v>6.4558522635849274</v>
      </c>
      <c r="T2357" s="12">
        <f t="shared" si="684"/>
        <v>21.631861394244858</v>
      </c>
    </row>
    <row r="2358" spans="1:20" x14ac:dyDescent="0.25">
      <c r="A2358" s="57">
        <f t="shared" si="685"/>
        <v>40717.456689012834</v>
      </c>
      <c r="B2358" s="12">
        <f t="shared" si="702"/>
        <v>6480.3845021865509</v>
      </c>
      <c r="C2358" s="57" t="str">
        <f t="shared" si="686"/>
        <v>-5.46732593570143-10.6849090259625i</v>
      </c>
      <c r="D2358" s="57" t="str">
        <f t="shared" si="687"/>
        <v>3.89838420621344-4.99126429053096i</v>
      </c>
      <c r="E2358" s="57" t="str">
        <f t="shared" si="688"/>
        <v>160.054421427365+12.2882505233657i</v>
      </c>
      <c r="F2358" s="57" t="str">
        <f t="shared" si="689"/>
        <v>3.83890134759839-10.3033876558991i</v>
      </c>
      <c r="G2358" s="57" t="str">
        <f t="shared" si="690"/>
        <v>0.999755590784879-0.0156316819074746i</v>
      </c>
      <c r="H2358" s="57" t="str">
        <f t="shared" si="691"/>
        <v>293.940352075797+582.89238974385i</v>
      </c>
      <c r="I2358" s="57" t="str">
        <f t="shared" si="692"/>
        <v>20.1258028641906-2.23120421113654i</v>
      </c>
      <c r="K2358" s="57" t="str">
        <f t="shared" si="693"/>
        <v>0.00827681443387164-0.0221136111343488i</v>
      </c>
      <c r="L2358" s="57" t="str">
        <f t="shared" si="694"/>
        <v>0.000125-0.0774258850172466i</v>
      </c>
      <c r="M2358" s="57" t="str">
        <f t="shared" si="695"/>
        <v>0.0015-0.0373244539931166i</v>
      </c>
      <c r="N2358" s="57">
        <f t="shared" si="696"/>
        <v>62.901777410184735</v>
      </c>
      <c r="O2358" s="57">
        <f t="shared" si="697"/>
        <v>21.585401961198961</v>
      </c>
      <c r="P2358" s="371">
        <f t="shared" si="698"/>
        <v>21.585401961198961</v>
      </c>
      <c r="Q2358" s="371">
        <f t="shared" si="699"/>
        <v>-117.09822258981526</v>
      </c>
      <c r="R2358" s="12">
        <f t="shared" si="700"/>
        <v>62.901777410184735</v>
      </c>
      <c r="S2358" s="57">
        <f t="shared" si="701"/>
        <v>6.4803845021865509</v>
      </c>
      <c r="T2358" s="12">
        <f t="shared" si="684"/>
        <v>21.585401961198961</v>
      </c>
    </row>
    <row r="2359" spans="1:20" x14ac:dyDescent="0.25">
      <c r="A2359" s="57">
        <f t="shared" si="685"/>
        <v>40872.183024431084</v>
      </c>
      <c r="B2359" s="12">
        <f t="shared" si="702"/>
        <v>6505.0099632948595</v>
      </c>
      <c r="C2359" s="57" t="str">
        <f t="shared" si="686"/>
        <v>-5.42737429353619-10.6335099417909i</v>
      </c>
      <c r="D2359" s="57" t="str">
        <f t="shared" si="687"/>
        <v>3.89837190798475-4.97297107690535i</v>
      </c>
      <c r="E2359" s="57" t="str">
        <f t="shared" si="688"/>
        <v>160.102960406658+12.339398857835i</v>
      </c>
      <c r="F2359" s="57" t="str">
        <f t="shared" si="689"/>
        <v>3.83889420326539-10.2648382008919i</v>
      </c>
      <c r="G2359" s="57" t="str">
        <f t="shared" si="690"/>
        <v>0.999753730203893-0.0156910530970564i</v>
      </c>
      <c r="H2359" s="57" t="str">
        <f t="shared" si="691"/>
        <v>295.370584056126+586.229814245528i</v>
      </c>
      <c r="I2359" s="57" t="str">
        <f t="shared" si="692"/>
        <v>20.1745401612268-2.20452281116868i</v>
      </c>
      <c r="K2359" s="57" t="str">
        <f t="shared" si="693"/>
        <v>0.00822550829168664-0.0220474895925776i</v>
      </c>
      <c r="L2359" s="57" t="str">
        <f t="shared" si="694"/>
        <v>0.000125-0.0771327804515312i</v>
      </c>
      <c r="M2359" s="57" t="str">
        <f t="shared" si="695"/>
        <v>0.0015-0.0371831579927442i</v>
      </c>
      <c r="N2359" s="57">
        <f t="shared" si="696"/>
        <v>62.960101919246227</v>
      </c>
      <c r="O2359" s="57">
        <f t="shared" si="697"/>
        <v>21.538999637186723</v>
      </c>
      <c r="P2359" s="371">
        <f t="shared" si="698"/>
        <v>21.538999637186723</v>
      </c>
      <c r="Q2359" s="371">
        <f t="shared" si="699"/>
        <v>-117.03989808075377</v>
      </c>
      <c r="R2359" s="12">
        <f t="shared" si="700"/>
        <v>62.960101919246227</v>
      </c>
      <c r="S2359" s="57">
        <f t="shared" si="701"/>
        <v>6.5050099632948593</v>
      </c>
      <c r="T2359" s="12">
        <f t="shared" si="684"/>
        <v>21.538999637186723</v>
      </c>
    </row>
    <row r="2360" spans="1:20" x14ac:dyDescent="0.25">
      <c r="A2360" s="57">
        <f t="shared" si="685"/>
        <v>41027.497319923925</v>
      </c>
      <c r="B2360" s="12">
        <f t="shared" si="702"/>
        <v>6529.7290011553805</v>
      </c>
      <c r="C2360" s="57" t="str">
        <f t="shared" si="686"/>
        <v>-5.38767750109557-10.5824374478841i</v>
      </c>
      <c r="D2360" s="57" t="str">
        <f t="shared" si="687"/>
        <v>3.89835951619044-4.95474939731239i</v>
      </c>
      <c r="E2360" s="57" t="str">
        <f t="shared" si="688"/>
        <v>160.151886808963+12.3904998227552i</v>
      </c>
      <c r="F2360" s="57" t="str">
        <f t="shared" si="689"/>
        <v>3.83888700455919-10.2264364073212i</v>
      </c>
      <c r="G2360" s="57" t="str">
        <f t="shared" si="690"/>
        <v>0.999751855462629-0.0157506495631035i</v>
      </c>
      <c r="H2360" s="57" t="str">
        <f t="shared" si="691"/>
        <v>296.821162801278+589.596604022949i</v>
      </c>
      <c r="I2360" s="57" t="str">
        <f t="shared" si="692"/>
        <v>20.2238645707351-2.17792316886224i</v>
      </c>
      <c r="K2360" s="57" t="str">
        <f t="shared" si="693"/>
        <v>0.00817450902886361-0.0219814477713868i</v>
      </c>
      <c r="L2360" s="57" t="str">
        <f t="shared" si="694"/>
        <v>0.000125-0.0768407854667571i</v>
      </c>
      <c r="M2360" s="57" t="str">
        <f t="shared" si="695"/>
        <v>0.0015-0.0370423968845828i</v>
      </c>
      <c r="N2360" s="57">
        <f t="shared" si="696"/>
        <v>63.018673694124928</v>
      </c>
      <c r="O2360" s="57">
        <f t="shared" si="697"/>
        <v>21.492654694052185</v>
      </c>
      <c r="P2360" s="371">
        <f t="shared" si="698"/>
        <v>21.492654694052185</v>
      </c>
      <c r="Q2360" s="371">
        <f t="shared" si="699"/>
        <v>-116.98132630587507</v>
      </c>
      <c r="R2360" s="12">
        <f t="shared" si="700"/>
        <v>63.018673694124928</v>
      </c>
      <c r="S2360" s="57">
        <f t="shared" si="701"/>
        <v>6.5297290011553804</v>
      </c>
      <c r="T2360" s="12">
        <f t="shared" si="684"/>
        <v>21.492654694052185</v>
      </c>
    </row>
    <row r="2361" spans="1:20" x14ac:dyDescent="0.25">
      <c r="A2361" s="57">
        <f t="shared" si="685"/>
        <v>41183.401809739633</v>
      </c>
      <c r="B2361" s="12">
        <f t="shared" si="702"/>
        <v>6554.5419713597712</v>
      </c>
      <c r="C2361" s="57" t="str">
        <f t="shared" si="686"/>
        <v>-5.34823440233508-10.5316891487562i</v>
      </c>
      <c r="D2361" s="57" t="str">
        <f t="shared" si="687"/>
        <v>3.89834703011923-4.93659898958333i</v>
      </c>
      <c r="E2361" s="57" t="str">
        <f t="shared" si="688"/>
        <v>160.201201943898+12.4415514763901i</v>
      </c>
      <c r="F2361" s="57" t="str">
        <f t="shared" si="689"/>
        <v>3.83887975106621-10.1881817227447i</v>
      </c>
      <c r="G2361" s="57" t="str">
        <f t="shared" si="690"/>
        <v>0.999749966453372-0.0158104721578456i</v>
      </c>
      <c r="H2361" s="57" t="str">
        <f t="shared" si="691"/>
        <v>298.292468090783+592.99315063009i</v>
      </c>
      <c r="I2361" s="57" t="str">
        <f t="shared" si="692"/>
        <v>20.2737851966531-2.15140669840686i</v>
      </c>
      <c r="K2361" s="57" t="str">
        <f t="shared" si="693"/>
        <v>0.00812381535419533-0.0219154868498391i</v>
      </c>
      <c r="L2361" s="57" t="str">
        <f t="shared" si="694"/>
        <v>0.000125-0.07654989586248i</v>
      </c>
      <c r="M2361" s="57" t="str">
        <f t="shared" si="695"/>
        <v>0.0015-0.0369021686437365i</v>
      </c>
      <c r="N2361" s="57">
        <f t="shared" si="696"/>
        <v>63.077490289528896</v>
      </c>
      <c r="O2361" s="57">
        <f t="shared" si="697"/>
        <v>21.446367401067917</v>
      </c>
      <c r="P2361" s="371">
        <f t="shared" si="698"/>
        <v>21.446367401067917</v>
      </c>
      <c r="Q2361" s="371">
        <f t="shared" si="699"/>
        <v>-116.9225097104711</v>
      </c>
      <c r="R2361" s="12">
        <f t="shared" si="700"/>
        <v>63.077490289528896</v>
      </c>
      <c r="S2361" s="57">
        <f t="shared" si="701"/>
        <v>6.5545419713597708</v>
      </c>
      <c r="T2361" s="12">
        <f t="shared" si="684"/>
        <v>21.446367401067917</v>
      </c>
    </row>
    <row r="2362" spans="1:20" x14ac:dyDescent="0.25">
      <c r="A2362" s="57">
        <f t="shared" si="685"/>
        <v>41339.898736616648</v>
      </c>
      <c r="B2362" s="12">
        <f t="shared" si="702"/>
        <v>6579.4492308509389</v>
      </c>
      <c r="C2362" s="57" t="str">
        <f t="shared" si="686"/>
        <v>-5.30904384142062-10.4812626661064i</v>
      </c>
      <c r="D2362" s="57" t="str">
        <f t="shared" si="687"/>
        <v>3.89833444905448-4.91851959257424i</v>
      </c>
      <c r="E2362" s="57" t="str">
        <f t="shared" si="688"/>
        <v>160.250907119685+12.4925518602873i</v>
      </c>
      <c r="F2362" s="57" t="str">
        <f t="shared" si="689"/>
        <v>3.83887244236963-10.1500735968363i</v>
      </c>
      <c r="G2362" s="57" t="str">
        <f t="shared" si="690"/>
        <v>0.999748063067587-0.0158705217367076i</v>
      </c>
      <c r="H2362" s="57" t="str">
        <f t="shared" si="691"/>
        <v>299.784888708094+596.419852466839i</v>
      </c>
      <c r="I2362" s="57" t="str">
        <f t="shared" si="692"/>
        <v>20.3243113236173-2.12497487778556i</v>
      </c>
      <c r="K2362" s="57" t="str">
        <f t="shared" si="693"/>
        <v>0.00807342597442249-0.0218496079928148i</v>
      </c>
      <c r="L2362" s="57" t="str">
        <f t="shared" si="694"/>
        <v>0.000125-0.0762601074541541i</v>
      </c>
      <c r="M2362" s="57" t="str">
        <f t="shared" si="695"/>
        <v>0.0015-0.0367624712529751i</v>
      </c>
      <c r="N2362" s="57">
        <f t="shared" si="696"/>
        <v>63.136549246570098</v>
      </c>
      <c r="O2362" s="57">
        <f t="shared" si="697"/>
        <v>21.400138024916583</v>
      </c>
      <c r="P2362" s="371">
        <f t="shared" si="698"/>
        <v>21.400138024916583</v>
      </c>
      <c r="Q2362" s="371">
        <f t="shared" si="699"/>
        <v>-116.8634507534299</v>
      </c>
      <c r="R2362" s="12">
        <f t="shared" si="700"/>
        <v>63.136549246570098</v>
      </c>
      <c r="S2362" s="57">
        <f t="shared" si="701"/>
        <v>6.5794492308509387</v>
      </c>
      <c r="T2362" s="12">
        <f t="shared" si="684"/>
        <v>21.400138024916583</v>
      </c>
    </row>
    <row r="2363" spans="1:20" x14ac:dyDescent="0.25">
      <c r="A2363" s="57">
        <f t="shared" si="685"/>
        <v>41496.990351815795</v>
      </c>
      <c r="B2363" s="12">
        <f t="shared" si="702"/>
        <v>6604.451137928173</v>
      </c>
      <c r="C2363" s="57" t="str">
        <f t="shared" si="686"/>
        <v>-5.270104662813-10.4311556387261i</v>
      </c>
      <c r="D2363" s="57" t="str">
        <f t="shared" si="687"/>
        <v>3.89832177227407-4.90051094616213i</v>
      </c>
      <c r="E2363" s="57" t="str">
        <f t="shared" si="688"/>
        <v>160.301003643011+12.5434989991667i</v>
      </c>
      <c r="F2363" s="57" t="str">
        <f t="shared" si="689"/>
        <v>3.83886507804958-10.1121114813776i</v>
      </c>
      <c r="G2363" s="57" t="str">
        <f t="shared" si="690"/>
        <v>0.999746145195916-0.0159307991583207i</v>
      </c>
      <c r="H2363" s="57" t="str">
        <f t="shared" si="691"/>
        <v>301.298822699433+599.877114919615i</v>
      </c>
      <c r="I2363" s="57" t="str">
        <f t="shared" si="692"/>
        <v>20.3754524213539-2.09862925110127i</v>
      </c>
      <c r="K2363" s="57" t="str">
        <f t="shared" si="693"/>
        <v>0.00802333959436005-0.0217838123510777i</v>
      </c>
      <c r="L2363" s="57" t="str">
        <f t="shared" si="694"/>
        <v>0.000125-0.0759714160730762i</v>
      </c>
      <c r="M2363" s="57" t="str">
        <f t="shared" si="695"/>
        <v>0.0015-0.0366233027027049i</v>
      </c>
      <c r="N2363" s="57">
        <f t="shared" si="696"/>
        <v>63.195848092891893</v>
      </c>
      <c r="O2363" s="57">
        <f t="shared" si="697"/>
        <v>21.35396682967184</v>
      </c>
      <c r="P2363" s="371">
        <f t="shared" si="698"/>
        <v>21.35396682967184</v>
      </c>
      <c r="Q2363" s="371">
        <f t="shared" si="699"/>
        <v>-116.80415190710811</v>
      </c>
      <c r="R2363" s="12">
        <f t="shared" si="700"/>
        <v>63.195848092891893</v>
      </c>
      <c r="S2363" s="57">
        <f t="shared" si="701"/>
        <v>6.604451137928173</v>
      </c>
      <c r="T2363" s="12">
        <f t="shared" si="684"/>
        <v>21.35396682967184</v>
      </c>
    </row>
    <row r="2364" spans="1:20" x14ac:dyDescent="0.25">
      <c r="A2364" s="57">
        <f t="shared" si="685"/>
        <v>41654.678915152697</v>
      </c>
      <c r="B2364" s="12">
        <f t="shared" si="702"/>
        <v>6629.5480522523003</v>
      </c>
      <c r="C2364" s="57" t="str">
        <f t="shared" si="686"/>
        <v>-5.23141571135235-10.381365722407i</v>
      </c>
      <c r="D2364" s="57" t="str">
        <f t="shared" si="687"/>
        <v>3.89830899905049-4.88257279124137i</v>
      </c>
      <c r="E2364" s="57" t="str">
        <f t="shared" si="688"/>
        <v>160.35149281891+12.5943909008045i</v>
      </c>
      <c r="F2364" s="57" t="str">
        <f t="shared" si="689"/>
        <v>3.83885765768294-10.0742948302509i</v>
      </c>
      <c r="G2364" s="57" t="str">
        <f t="shared" si="690"/>
        <v>0.999744212728168-0.015991305284534i</v>
      </c>
      <c r="H2364" s="57" t="str">
        <f t="shared" si="691"/>
        <v>302.834677641436+603.365350505194i</v>
      </c>
      <c r="I2364" s="57" t="str">
        <f t="shared" si="692"/>
        <v>20.427218149201-2.07237143100027i</v>
      </c>
      <c r="K2364" s="57" t="str">
        <f t="shared" si="693"/>
        <v>0.00797355491702156-0.02171810106134i</v>
      </c>
      <c r="L2364" s="57" t="str">
        <f t="shared" si="694"/>
        <v>0.000125-0.0756838175663246i</v>
      </c>
      <c r="M2364" s="57" t="str">
        <f t="shared" si="695"/>
        <v>0.0015-0.0364846609909393i</v>
      </c>
      <c r="N2364" s="57">
        <f t="shared" si="696"/>
        <v>63.255384342795764</v>
      </c>
      <c r="O2364" s="57">
        <f t="shared" si="697"/>
        <v>21.307854076780643</v>
      </c>
      <c r="P2364" s="371">
        <f t="shared" si="698"/>
        <v>21.307854076780643</v>
      </c>
      <c r="Q2364" s="371">
        <f t="shared" si="699"/>
        <v>-116.74461565720424</v>
      </c>
      <c r="R2364" s="12">
        <f t="shared" si="700"/>
        <v>63.255384342795764</v>
      </c>
      <c r="S2364" s="57">
        <f t="shared" si="701"/>
        <v>6.6295480522523</v>
      </c>
      <c r="T2364" s="12">
        <f t="shared" si="684"/>
        <v>21.307854076780643</v>
      </c>
    </row>
    <row r="2365" spans="1:20" x14ac:dyDescent="0.25">
      <c r="A2365" s="57">
        <f t="shared" si="685"/>
        <v>41812.966695030278</v>
      </c>
      <c r="B2365" s="12">
        <f t="shared" si="702"/>
        <v>6654.7403348508597</v>
      </c>
      <c r="C2365" s="57" t="str">
        <f t="shared" si="686"/>
        <v>-5.19297583234026-10.3318905898479i</v>
      </c>
      <c r="D2365" s="57" t="str">
        <f t="shared" si="687"/>
        <v>3.89829612865062-4.86470486971977i</v>
      </c>
      <c r="E2365" s="57" t="str">
        <f t="shared" si="688"/>
        <v>160.402375950628+12.645225555924i</v>
      </c>
      <c r="F2365" s="57" t="str">
        <f t="shared" si="689"/>
        <v>3.83885018084337-10.0366230994305i</v>
      </c>
      <c r="G2365" s="57" t="str">
        <f t="shared" si="690"/>
        <v>0.999742265553318-0.0160520409804268i</v>
      </c>
      <c r="H2365" s="57" t="str">
        <f t="shared" si="691"/>
        <v>304.392870917801+606.884979017679i</v>
      </c>
      <c r="I2365" s="57" t="str">
        <f t="shared" si="692"/>
        <v>20.4796183607554-2.04620310119061i</v>
      </c>
      <c r="K2365" s="57" t="str">
        <f t="shared" si="693"/>
        <v>0.00792407064374204-0.0216524752463289i</v>
      </c>
      <c r="L2365" s="57" t="str">
        <f t="shared" si="694"/>
        <v>0.000125-0.0753973077966969i</v>
      </c>
      <c r="M2365" s="57" t="str">
        <f t="shared" si="695"/>
        <v>0.0015-0.0363465441232709i</v>
      </c>
      <c r="N2365" s="57">
        <f t="shared" si="696"/>
        <v>63.315155497371407</v>
      </c>
      <c r="O2365" s="57">
        <f t="shared" si="697"/>
        <v>21.261800025044536</v>
      </c>
      <c r="P2365" s="371">
        <f t="shared" si="698"/>
        <v>21.261800025044536</v>
      </c>
      <c r="Q2365" s="371">
        <f t="shared" si="699"/>
        <v>-116.68484450262859</v>
      </c>
      <c r="R2365" s="12">
        <f t="shared" si="700"/>
        <v>63.315155497371407</v>
      </c>
      <c r="S2365" s="57">
        <f t="shared" si="701"/>
        <v>6.6547403348508594</v>
      </c>
      <c r="T2365" s="12">
        <f t="shared" si="684"/>
        <v>21.261800025044536</v>
      </c>
    </row>
    <row r="2366" spans="1:20" x14ac:dyDescent="0.25">
      <c r="A2366" s="57">
        <f t="shared" si="685"/>
        <v>41971.855968471398</v>
      </c>
      <c r="B2366" s="12">
        <f t="shared" si="702"/>
        <v>6680.0283481232927</v>
      </c>
      <c r="C2366" s="57" t="str">
        <f t="shared" si="686"/>
        <v>-5.15478387162103-10.2827279305619i</v>
      </c>
      <c r="D2366" s="57" t="str">
        <f t="shared" si="687"/>
        <v>3.89828316033584-4.84690692451499i</v>
      </c>
      <c r="E2366" s="57" t="str">
        <f t="shared" si="688"/>
        <v>160.453654339492+12.6960009380834i</v>
      </c>
      <c r="F2366" s="57" t="str">
        <f t="shared" si="689"/>
        <v>3.83884264710132-9.99909574697506i</v>
      </c>
      <c r="G2366" s="57" t="str">
        <f t="shared" si="690"/>
        <v>0.999740303559493-0.0161130071143199i</v>
      </c>
      <c r="H2366" s="57" t="str">
        <f t="shared" si="691"/>
        <v>305.973830005375+610.436427678727i</v>
      </c>
      <c r="I2366" s="57" t="str">
        <f t="shared" si="692"/>
        <v>20.5326631086548-2.02012601906453i</v>
      </c>
      <c r="K2366" s="57" t="str">
        <f t="shared" si="693"/>
        <v>0.00787488547429978-0.0215869360148534i</v>
      </c>
      <c r="L2366" s="57" t="str">
        <f t="shared" si="694"/>
        <v>0.000125-0.075111882642655i</v>
      </c>
      <c r="M2366" s="57" t="str">
        <f t="shared" si="695"/>
        <v>0.0015-0.0362089501128421i</v>
      </c>
      <c r="N2366" s="57">
        <f t="shared" si="696"/>
        <v>63.375159044627793</v>
      </c>
      <c r="O2366" s="57">
        <f t="shared" si="697"/>
        <v>21.215804930601728</v>
      </c>
      <c r="P2366" s="371">
        <f t="shared" si="698"/>
        <v>21.215804930601728</v>
      </c>
      <c r="Q2366" s="371">
        <f t="shared" si="699"/>
        <v>-116.62484095537221</v>
      </c>
      <c r="R2366" s="12">
        <f t="shared" si="700"/>
        <v>63.375159044627793</v>
      </c>
      <c r="S2366" s="57">
        <f t="shared" si="701"/>
        <v>6.6800283481232929</v>
      </c>
      <c r="T2366" s="12">
        <f t="shared" si="684"/>
        <v>21.215804930601728</v>
      </c>
    </row>
    <row r="2367" spans="1:20" x14ac:dyDescent="0.25">
      <c r="A2367" s="57">
        <f t="shared" si="685"/>
        <v>42131.349021151589</v>
      </c>
      <c r="B2367" s="12">
        <f t="shared" si="702"/>
        <v>6705.4124558461617</v>
      </c>
      <c r="C2367" s="57" t="str">
        <f t="shared" si="686"/>
        <v>-5.11683867566188-10.2338754507835i</v>
      </c>
      <c r="D2367" s="57" t="str">
        <f t="shared" si="687"/>
        <v>3.89827009336185-4.82917869955078i</v>
      </c>
      <c r="E2367" s="57" t="str">
        <f t="shared" si="688"/>
        <v>160.505329284775+12.7467150035665i</v>
      </c>
      <c r="F2367" s="57" t="str">
        <f t="shared" si="689"/>
        <v>3.83883505602393-9.96171223302025i</v>
      </c>
      <c r="G2367" s="57" t="str">
        <f t="shared" si="690"/>
        <v>0.999738326633972-0.0161742045577874i</v>
      </c>
      <c r="H2367" s="57" t="str">
        <f t="shared" si="691"/>
        <v>307.57799276994+614.020131291076i</v>
      </c>
      <c r="I2367" s="57" t="str">
        <f t="shared" si="692"/>
        <v>20.5863626494975-1.99414201842601i</v>
      </c>
      <c r="K2367" s="57" t="str">
        <f t="shared" si="693"/>
        <v>0.00782599810703606-0.0215214844618724i</v>
      </c>
      <c r="L2367" s="57" t="str">
        <f t="shared" si="694"/>
        <v>0.000125-0.0748275379982613i</v>
      </c>
      <c r="M2367" s="57" t="str">
        <f t="shared" si="695"/>
        <v>0.0015-0.036071876980317i</v>
      </c>
      <c r="N2367" s="57">
        <f t="shared" si="696"/>
        <v>63.435392459624978</v>
      </c>
      <c r="O2367" s="57">
        <f t="shared" si="697"/>
        <v>21.169869046909366</v>
      </c>
      <c r="P2367" s="371">
        <f t="shared" si="698"/>
        <v>21.169869046909366</v>
      </c>
      <c r="Q2367" s="371">
        <f t="shared" si="699"/>
        <v>-116.56460754037502</v>
      </c>
      <c r="R2367" s="12">
        <f t="shared" si="700"/>
        <v>63.435392459624978</v>
      </c>
      <c r="S2367" s="57">
        <f t="shared" si="701"/>
        <v>6.7054124558461616</v>
      </c>
      <c r="T2367" s="12">
        <f t="shared" si="684"/>
        <v>21.169869046909366</v>
      </c>
    </row>
    <row r="2368" spans="1:20" x14ac:dyDescent="0.25">
      <c r="A2368" s="57">
        <f t="shared" si="685"/>
        <v>42291.448147431962</v>
      </c>
      <c r="B2368" s="12">
        <f t="shared" si="702"/>
        <v>6730.893023178377</v>
      </c>
      <c r="C2368" s="57" t="str">
        <f t="shared" si="686"/>
        <v>-5.07913909163165-10.1853308733747i</v>
      </c>
      <c r="D2368" s="57" t="str">
        <f t="shared" si="687"/>
        <v>3.89825692697879-4.8115199397533i</v>
      </c>
      <c r="E2368" s="57" t="str">
        <f t="shared" si="688"/>
        <v>160.557402083561+12.7973656912703i</v>
      </c>
      <c r="F2368" s="57" t="str">
        <f t="shared" si="689"/>
        <v>3.83882740717513-9.92447201977049i</v>
      </c>
      <c r="G2368" s="57" t="str">
        <f t="shared" si="690"/>
        <v>0.999736334663179-0.0162356341856685i</v>
      </c>
      <c r="H2368" s="57" t="str">
        <f t="shared" si="691"/>
        <v>309.205807772218+617.636532395466i</v>
      </c>
      <c r="I2368" s="57" t="str">
        <f t="shared" si="692"/>
        <v>20.6407274489043-1.96825301233061i</v>
      </c>
      <c r="K2368" s="57" t="str">
        <f t="shared" si="693"/>
        <v>0.00777740723897391-0.0214561216685628i</v>
      </c>
      <c r="L2368" s="57" t="str">
        <f t="shared" si="694"/>
        <v>0.000125-0.0745442697731237i</v>
      </c>
      <c r="M2368" s="57" t="str">
        <f t="shared" si="695"/>
        <v>0.0015-0.0359353227538523i</v>
      </c>
      <c r="N2368" s="57">
        <f t="shared" si="696"/>
        <v>63.495853204606647</v>
      </c>
      <c r="O2368" s="57">
        <f t="shared" si="697"/>
        <v>21.123992624725322</v>
      </c>
      <c r="P2368" s="371">
        <f t="shared" si="698"/>
        <v>21.123992624725322</v>
      </c>
      <c r="Q2368" s="371">
        <f t="shared" si="699"/>
        <v>-116.50414679539335</v>
      </c>
      <c r="R2368" s="12">
        <f t="shared" si="700"/>
        <v>63.495853204606647</v>
      </c>
      <c r="S2368" s="57">
        <f t="shared" si="701"/>
        <v>6.7308930231783766</v>
      </c>
      <c r="T2368" s="12">
        <f t="shared" si="684"/>
        <v>21.123992624725322</v>
      </c>
    </row>
    <row r="2369" spans="1:20" x14ac:dyDescent="0.25">
      <c r="A2369" s="57">
        <f t="shared" si="685"/>
        <v>42452.155650392211</v>
      </c>
      <c r="B2369" s="12">
        <f t="shared" si="702"/>
        <v>6756.4704166664551</v>
      </c>
      <c r="C2369" s="57" t="str">
        <f t="shared" si="686"/>
        <v>-5.04168396747868-10.1370919377325i</v>
      </c>
      <c r="D2369" s="57" t="str">
        <f t="shared" si="687"/>
        <v>3.89824366043106-4.79393039104747i</v>
      </c>
      <c r="E2369" s="57" t="str">
        <f t="shared" si="688"/>
        <v>160.609874030607+12.8479509225979i</v>
      </c>
      <c r="F2369" s="57" t="str">
        <f t="shared" si="689"/>
        <v>3.83881970011545-9.88737457149145i</v>
      </c>
      <c r="G2369" s="57" t="str">
        <f t="shared" si="690"/>
        <v>0.999734327532673-0.0162972968760796i</v>
      </c>
      <c r="H2369" s="57" t="str">
        <f t="shared" si="691"/>
        <v>310.857734584333+621.286081430967i</v>
      </c>
      <c r="I2369" s="57" t="str">
        <f t="shared" si="692"/>
        <v>20.6957681867255-1.9424609960405i</v>
      </c>
      <c r="K2369" s="57" t="str">
        <f t="shared" si="693"/>
        <v>0.00772911156593507-0.0213908487023891i</v>
      </c>
      <c r="L2369" s="57" t="str">
        <f t="shared" si="694"/>
        <v>0.000125-0.0742620738923327i</v>
      </c>
      <c r="M2369" s="57" t="str">
        <f t="shared" si="695"/>
        <v>0.0015-0.0357992854690698i</v>
      </c>
      <c r="N2369" s="57">
        <f t="shared" si="696"/>
        <v>63.556538729135568</v>
      </c>
      <c r="O2369" s="57">
        <f t="shared" si="697"/>
        <v>21.078175912091361</v>
      </c>
      <c r="P2369" s="371">
        <f t="shared" si="698"/>
        <v>21.078175912091361</v>
      </c>
      <c r="Q2369" s="371">
        <f t="shared" si="699"/>
        <v>-116.44346127086443</v>
      </c>
      <c r="R2369" s="12">
        <f t="shared" si="700"/>
        <v>63.556538729135568</v>
      </c>
      <c r="S2369" s="57">
        <f t="shared" si="701"/>
        <v>6.7564704166664553</v>
      </c>
      <c r="T2369" s="12">
        <f t="shared" si="684"/>
        <v>21.078175912091361</v>
      </c>
    </row>
    <row r="2370" spans="1:20" x14ac:dyDescent="0.25">
      <c r="A2370" s="57">
        <f t="shared" si="685"/>
        <v>42613.473841863699</v>
      </c>
      <c r="B2370" s="12">
        <f t="shared" si="702"/>
        <v>6782.1450042497881</v>
      </c>
      <c r="C2370" s="57" t="str">
        <f t="shared" si="686"/>
        <v>-5.00447215200667-10.0891563996943i</v>
      </c>
      <c r="D2370" s="57" t="str">
        <f t="shared" si="687"/>
        <v>3.89823029295732-4.77640980035327i</v>
      </c>
      <c r="E2370" s="57" t="str">
        <f t="shared" si="688"/>
        <v>160.662746418201+12.8984686013496i</v>
      </c>
      <c r="F2370" s="57" t="str">
        <f t="shared" si="689"/>
        <v>3.83881193440213-9.85041935450221i</v>
      </c>
      <c r="G2370" s="57" t="str">
        <f t="shared" si="690"/>
        <v>0.999732305127143-0.0163591935104263i</v>
      </c>
      <c r="H2370" s="57" t="str">
        <f t="shared" si="691"/>
        <v>312.534244117319+624.969236898847i</v>
      </c>
      <c r="I2370" s="57" t="str">
        <f t="shared" si="692"/>
        <v>20.7514957624017-1.91676805010262i</v>
      </c>
      <c r="K2370" s="57" t="str">
        <f t="shared" si="693"/>
        <v>0.00768110978265603-0.0213256666171727i</v>
      </c>
      <c r="L2370" s="57" t="str">
        <f t="shared" si="694"/>
        <v>0.000125-0.0739809462964061i</v>
      </c>
      <c r="M2370" s="57" t="str">
        <f t="shared" si="695"/>
        <v>0.0015-0.0356637631690275i</v>
      </c>
      <c r="N2370" s="57">
        <f t="shared" si="696"/>
        <v>63.617446470229453</v>
      </c>
      <c r="O2370" s="57">
        <f t="shared" si="697"/>
        <v>21.03241915431483</v>
      </c>
      <c r="P2370" s="371">
        <f t="shared" si="698"/>
        <v>21.03241915431483</v>
      </c>
      <c r="Q2370" s="371">
        <f t="shared" si="699"/>
        <v>-116.38255352977055</v>
      </c>
      <c r="R2370" s="12">
        <f t="shared" si="700"/>
        <v>63.617446470229453</v>
      </c>
      <c r="S2370" s="57">
        <f t="shared" si="701"/>
        <v>6.7821450042497879</v>
      </c>
      <c r="T2370" s="12">
        <f t="shared" si="684"/>
        <v>21.03241915431483</v>
      </c>
    </row>
    <row r="2371" spans="1:20" x14ac:dyDescent="0.25">
      <c r="A2371" s="57">
        <f t="shared" si="685"/>
        <v>42775.405042462786</v>
      </c>
      <c r="B2371" s="12">
        <f t="shared" si="702"/>
        <v>6807.9171552659373</v>
      </c>
      <c r="C2371" s="57" t="str">
        <f t="shared" si="686"/>
        <v>-4.96750249495029-10.0415220314447i</v>
      </c>
      <c r="D2371" s="57" t="str">
        <f t="shared" si="687"/>
        <v>3.89821682379047-4.7589579155821i</v>
      </c>
      <c r="E2371" s="57" t="str">
        <f t="shared" si="688"/>
        <v>160.716020536018+12.9489166136152i</v>
      </c>
      <c r="F2371" s="57" t="str">
        <f t="shared" si="689"/>
        <v>3.83880410958902-9.81360583716771i</v>
      </c>
      <c r="G2371" s="57" t="str">
        <f t="shared" si="690"/>
        <v>0.999730267330405-0.0164213249734148i</v>
      </c>
      <c r="H2371" s="57" t="str">
        <f t="shared" si="691"/>
        <v>314.235818959913+628.686465529993i</v>
      </c>
      <c r="I2371" s="57" t="str">
        <f t="shared" si="692"/>
        <v>20.8079213004795-1.89117634355152i</v>
      </c>
      <c r="K2371" s="57" t="str">
        <f t="shared" si="693"/>
        <v>0.00763340058290168-0.0212605764531629i</v>
      </c>
      <c r="L2371" s="57" t="str">
        <f t="shared" si="694"/>
        <v>0.000125-0.0737008829412296i</v>
      </c>
      <c r="M2371" s="57" t="str">
        <f t="shared" si="695"/>
        <v>0.0015-0.0355287539041916i</v>
      </c>
      <c r="N2371" s="57">
        <f t="shared" si="696"/>
        <v>63.678573852497493</v>
      </c>
      <c r="O2371" s="57">
        <f t="shared" si="697"/>
        <v>20.986722593951885</v>
      </c>
      <c r="P2371" s="371">
        <f t="shared" si="698"/>
        <v>20.986722593951885</v>
      </c>
      <c r="Q2371" s="371">
        <f t="shared" si="699"/>
        <v>-116.32142614750251</v>
      </c>
      <c r="R2371" s="12">
        <f t="shared" si="700"/>
        <v>63.678573852497493</v>
      </c>
      <c r="S2371" s="57">
        <f t="shared" si="701"/>
        <v>6.8079171552659377</v>
      </c>
      <c r="T2371" s="12">
        <f t="shared" si="684"/>
        <v>20.986722593951885</v>
      </c>
    </row>
    <row r="2372" spans="1:20" x14ac:dyDescent="0.25">
      <c r="A2372" s="57">
        <f t="shared" si="685"/>
        <v>42937.95158162414</v>
      </c>
      <c r="B2372" s="12">
        <f t="shared" si="702"/>
        <v>6833.7872404559475</v>
      </c>
      <c r="C2372" s="57" t="str">
        <f t="shared" si="686"/>
        <v>-4.93077384704901-9.99418662142128i</v>
      </c>
      <c r="D2372" s="57" t="str">
        <f t="shared" si="687"/>
        <v>3.89820325215762-4.74157448563319i</v>
      </c>
      <c r="E2372" s="57" t="str">
        <f t="shared" si="688"/>
        <v>160.769697670975+12.9992928276663i</v>
      </c>
      <c r="F2372" s="57" t="str">
        <f t="shared" si="689"/>
        <v>3.8387962252266-9.77693348989104i</v>
      </c>
      <c r="G2372" s="57" t="str">
        <f t="shared" si="690"/>
        <v>0.999728214025387-0.0164836921530646i</v>
      </c>
      <c r="H2372" s="57" t="str">
        <f t="shared" si="691"/>
        <v>315.962953729259+632.438242455971i</v>
      </c>
      <c r="I2372" s="57" t="str">
        <f t="shared" si="692"/>
        <v>20.8650561562893-1.8656881372467i</v>
      </c>
      <c r="K2372" s="57" t="str">
        <f t="shared" si="693"/>
        <v>0.00758598265957822-0.0211955792371076i</v>
      </c>
      <c r="L2372" s="57" t="str">
        <f t="shared" si="694"/>
        <v>0.000125-0.0734218797979971i</v>
      </c>
      <c r="M2372" s="57" t="str">
        <f t="shared" si="695"/>
        <v>0.0015-0.0353942557324084i</v>
      </c>
      <c r="N2372" s="57">
        <f t="shared" si="696"/>
        <v>63.739918288278545</v>
      </c>
      <c r="O2372" s="57">
        <f t="shared" si="697"/>
        <v>20.941086470790058</v>
      </c>
      <c r="P2372" s="371">
        <f t="shared" si="698"/>
        <v>20.941086470790058</v>
      </c>
      <c r="Q2372" s="371">
        <f t="shared" si="699"/>
        <v>-116.26008171172145</v>
      </c>
      <c r="R2372" s="12">
        <f t="shared" si="700"/>
        <v>63.739918288278545</v>
      </c>
      <c r="S2372" s="57">
        <f t="shared" si="701"/>
        <v>6.8337872404559477</v>
      </c>
      <c r="T2372" s="12">
        <f t="shared" si="684"/>
        <v>20.941086470790058</v>
      </c>
    </row>
    <row r="2373" spans="1:20" x14ac:dyDescent="0.25">
      <c r="A2373" s="57">
        <f t="shared" si="685"/>
        <v>43101.115797634317</v>
      </c>
      <c r="B2373" s="12">
        <f t="shared" si="702"/>
        <v>6859.7556319696805</v>
      </c>
      <c r="C2373" s="57" t="str">
        <f t="shared" si="686"/>
        <v>-4.89428506011991-9.9471479742211i</v>
      </c>
      <c r="D2373" s="57" t="str">
        <f t="shared" si="687"/>
        <v>3.89818957727994-4.72425926038991i</v>
      </c>
      <c r="E2373" s="57" t="str">
        <f t="shared" si="688"/>
        <v>160.823779107091+13.0495950938521i</v>
      </c>
      <c r="F2373" s="57" t="str">
        <f t="shared" si="689"/>
        <v>3.83878828086195-9.74040178510574i</v>
      </c>
      <c r="G2373" s="57" t="str">
        <f t="shared" si="690"/>
        <v>0.999726145094133-0.0165462959407199i</v>
      </c>
      <c r="H2373" s="57" t="str">
        <f t="shared" si="691"/>
        <v>317.716155433897+636.225051383779i</v>
      </c>
      <c r="I2373" s="57" t="str">
        <f t="shared" si="692"/>
        <v>20.9229119217892-1.84030578734814i</v>
      </c>
      <c r="K2373" s="57" t="str">
        <f t="shared" si="693"/>
        <v>0.00753885470484475-0.021130675982325i</v>
      </c>
      <c r="L2373" s="57" t="str">
        <f t="shared" si="694"/>
        <v>0.000125-0.0731439328531553i</v>
      </c>
      <c r="M2373" s="57" t="str">
        <f t="shared" si="695"/>
        <v>0.0015-0.0352602667188767i</v>
      </c>
      <c r="N2373" s="57">
        <f t="shared" si="696"/>
        <v>63.801477177781564</v>
      </c>
      <c r="O2373" s="57">
        <f t="shared" si="697"/>
        <v>20.895511021831638</v>
      </c>
      <c r="P2373" s="371">
        <f t="shared" si="698"/>
        <v>20.895511021831638</v>
      </c>
      <c r="Q2373" s="371">
        <f t="shared" si="699"/>
        <v>-116.19852282221844</v>
      </c>
      <c r="R2373" s="12">
        <f t="shared" si="700"/>
        <v>63.801477177781564</v>
      </c>
      <c r="S2373" s="57">
        <f t="shared" si="701"/>
        <v>6.8597556319696809</v>
      </c>
      <c r="T2373" s="12">
        <f t="shared" si="684"/>
        <v>20.895511021831638</v>
      </c>
    </row>
    <row r="2374" spans="1:20" x14ac:dyDescent="0.25">
      <c r="A2374" s="57">
        <f t="shared" si="685"/>
        <v>43264.900037665328</v>
      </c>
      <c r="B2374" s="12">
        <f t="shared" si="702"/>
        <v>6885.8227033711655</v>
      </c>
      <c r="C2374" s="57" t="str">
        <f t="shared" si="686"/>
        <v>-4.85803498712918-9.90040391050615i</v>
      </c>
      <c r="D2374" s="57" t="str">
        <f t="shared" si="687"/>
        <v>3.89817579837278-4.70701199071624i</v>
      </c>
      <c r="E2374" s="57" t="str">
        <f t="shared" si="688"/>
        <v>160.878266125327+13.0998212444928i</v>
      </c>
      <c r="F2374" s="57" t="str">
        <f t="shared" si="689"/>
        <v>3.83878027603866-9.70401019726838i</v>
      </c>
      <c r="G2374" s="57" t="str">
        <f t="shared" si="690"/>
        <v>0.999724060417787-0.0166091372310622i</v>
      </c>
      <c r="H2374" s="57" t="str">
        <f t="shared" si="691"/>
        <v>319.495943849541+640.047384774386i</v>
      </c>
      <c r="I2374" s="57" t="str">
        <f t="shared" si="692"/>
        <v>20.9815004315833-1.81503174893664i</v>
      </c>
      <c r="K2374" s="57" t="str">
        <f t="shared" si="693"/>
        <v>0.00749201541022264-0.0210658676887759i</v>
      </c>
      <c r="L2374" s="57" t="str">
        <f t="shared" si="694"/>
        <v>0.000125-0.0728670381083438i</v>
      </c>
      <c r="M2374" s="57" t="str">
        <f t="shared" si="695"/>
        <v>0.0015-0.0351267849361194i</v>
      </c>
      <c r="N2374" s="57">
        <f t="shared" si="696"/>
        <v>63.863247909226061</v>
      </c>
      <c r="O2374" s="57">
        <f t="shared" si="697"/>
        <v>20.849996481276463</v>
      </c>
      <c r="P2374" s="371">
        <f t="shared" si="698"/>
        <v>20.849996481276463</v>
      </c>
      <c r="Q2374" s="371">
        <f t="shared" si="699"/>
        <v>-116.13675209077394</v>
      </c>
      <c r="R2374" s="12">
        <f t="shared" si="700"/>
        <v>63.863247909226061</v>
      </c>
      <c r="S2374" s="57">
        <f t="shared" si="701"/>
        <v>6.8858227033711659</v>
      </c>
      <c r="T2374" s="12">
        <f t="shared" si="684"/>
        <v>20.849996481276463</v>
      </c>
    </row>
    <row r="2375" spans="1:20" x14ac:dyDescent="0.25">
      <c r="A2375" s="57">
        <f t="shared" si="685"/>
        <v>43429.306657808454</v>
      </c>
      <c r="B2375" s="12">
        <f t="shared" si="702"/>
        <v>6911.9888296439758</v>
      </c>
      <c r="C2375" s="57" t="str">
        <f t="shared" si="686"/>
        <v>-4.82202248226267-9.85395226690961i</v>
      </c>
      <c r="D2375" s="57" t="str">
        <f t="shared" si="687"/>
        <v>3.89816191464549-4.68983242845312i</v>
      </c>
      <c r="E2375" s="57" t="str">
        <f t="shared" si="688"/>
        <v>160.933160003442+13.1499690937757i</v>
      </c>
      <c r="F2375" s="57" t="str">
        <f t="shared" si="689"/>
        <v>3.8387722102969-9.66775820285082i</v>
      </c>
      <c r="G2375" s="57" t="str">
        <f t="shared" si="690"/>
        <v>0.999721959876592-0.0166722169221219i</v>
      </c>
      <c r="H2375" s="57" t="str">
        <f t="shared" si="691"/>
        <v>321.302851908179+643.905744025046i</v>
      </c>
      <c r="I2375" s="57" t="str">
        <f t="shared" si="692"/>
        <v>21.0408337691143-1.78986857978605i</v>
      </c>
      <c r="K2375" s="57" t="str">
        <f t="shared" si="693"/>
        <v>0.00744546346670453-0.0210011553431367i</v>
      </c>
      <c r="L2375" s="57" t="str">
        <f t="shared" si="694"/>
        <v>0.000125-0.0725911915803385i</v>
      </c>
      <c r="M2375" s="57" t="str">
        <f t="shared" si="695"/>
        <v>0.0015-0.0349938084639563i</v>
      </c>
      <c r="N2375" s="57">
        <f t="shared" si="696"/>
        <v>63.925227858984286</v>
      </c>
      <c r="O2375" s="57">
        <f t="shared" si="697"/>
        <v>20.804543080505631</v>
      </c>
      <c r="P2375" s="371">
        <f t="shared" si="698"/>
        <v>20.804543080505631</v>
      </c>
      <c r="Q2375" s="371">
        <f t="shared" si="699"/>
        <v>-116.07477214101571</v>
      </c>
      <c r="R2375" s="12">
        <f t="shared" si="700"/>
        <v>63.925227858984286</v>
      </c>
      <c r="S2375" s="57">
        <f t="shared" si="701"/>
        <v>6.9119888296439758</v>
      </c>
      <c r="T2375" s="12">
        <f t="shared" si="684"/>
        <v>20.804543080505631</v>
      </c>
    </row>
    <row r="2376" spans="1:20" x14ac:dyDescent="0.25">
      <c r="A2376" s="57">
        <f t="shared" si="685"/>
        <v>43594.338023108125</v>
      </c>
      <c r="B2376" s="12">
        <f t="shared" si="702"/>
        <v>6938.2543871966227</v>
      </c>
      <c r="C2376" s="57" t="str">
        <f t="shared" si="686"/>
        <v>-4.78624640099518-9.80779089594132i</v>
      </c>
      <c r="D2376" s="57" t="str">
        <f t="shared" si="687"/>
        <v>3.89814792530142-4.67272032641493i</v>
      </c>
      <c r="E2376" s="57" t="str">
        <f t="shared" si="688"/>
        <v>160.988462015837+13.2000364376524i</v>
      </c>
      <c r="F2376" s="57" t="str">
        <f t="shared" si="689"/>
        <v>3.8387640831733-9.63164528033284i</v>
      </c>
      <c r="G2376" s="57" t="str">
        <f t="shared" si="690"/>
        <v>0.999719843349879-0.0167355359152909i</v>
      </c>
      <c r="H2376" s="57" t="str">
        <f t="shared" si="691"/>
        <v>323.137426101033+647.800639655586i</v>
      </c>
      <c r="I2376" s="57" t="str">
        <f t="shared" si="692"/>
        <v>21.1009242730446-1.76481894429414i</v>
      </c>
      <c r="K2376" s="57" t="str">
        <f t="shared" si="693"/>
        <v>0.00739919756486066-0.0209365399188724i</v>
      </c>
      <c r="L2376" s="57" t="str">
        <f t="shared" si="694"/>
        <v>0.000125-0.0723163893009945i</v>
      </c>
      <c r="M2376" s="57" t="str">
        <f t="shared" si="695"/>
        <v>0.0015-0.0348613353894764i</v>
      </c>
      <c r="N2376" s="57">
        <f t="shared" si="696"/>
        <v>63.987414391723718</v>
      </c>
      <c r="O2376" s="57">
        <f t="shared" si="697"/>
        <v>20.759151048064801</v>
      </c>
      <c r="P2376" s="371">
        <f t="shared" si="698"/>
        <v>20.759151048064801</v>
      </c>
      <c r="Q2376" s="371">
        <f t="shared" si="699"/>
        <v>-116.01258560827628</v>
      </c>
      <c r="R2376" s="12">
        <f t="shared" si="700"/>
        <v>63.987414391723718</v>
      </c>
      <c r="S2376" s="57">
        <f t="shared" si="701"/>
        <v>6.9382543871966229</v>
      </c>
      <c r="T2376" s="12">
        <f t="shared" si="684"/>
        <v>20.759151048064801</v>
      </c>
    </row>
    <row r="2377" spans="1:20" x14ac:dyDescent="0.25">
      <c r="A2377" s="57">
        <f t="shared" si="685"/>
        <v>43759.996507595934</v>
      </c>
      <c r="B2377" s="12">
        <f t="shared" si="702"/>
        <v>6964.6197538679698</v>
      </c>
      <c r="C2377" s="57" t="str">
        <f t="shared" si="686"/>
        <v>-4.75070560015845-9.76191766589381i</v>
      </c>
      <c r="D2377" s="57" t="str">
        <f t="shared" si="687"/>
        <v>3.89813382953788-4.65567543838585i</v>
      </c>
      <c r="E2377" s="57" t="str">
        <f t="shared" si="688"/>
        <v>161.044173433402+13.2500210537358i</v>
      </c>
      <c r="F2377" s="57" t="str">
        <f t="shared" si="689"/>
        <v>3.83875589420104-9.59567091019447i</v>
      </c>
      <c r="G2377" s="57" t="str">
        <f t="shared" si="690"/>
        <v>0.999717710716066-0.0167990951153344i</v>
      </c>
      <c r="H2377" s="57" t="str">
        <f t="shared" si="691"/>
        <v>325.00022689593+651.732591498565i</v>
      </c>
      <c r="I2377" s="57" t="str">
        <f t="shared" si="692"/>
        <v>21.1617845438239-1.73988561757954i</v>
      </c>
      <c r="K2377" s="57" t="str">
        <f t="shared" si="693"/>
        <v>0.00735321639494486-0.0208720223763106i</v>
      </c>
      <c r="L2377" s="57" t="str">
        <f t="shared" si="694"/>
        <v>0.000125-0.0720426273171894i</v>
      </c>
      <c r="M2377" s="57" t="str">
        <f t="shared" si="695"/>
        <v>0.0015-0.0347293638070098i</v>
      </c>
      <c r="N2377" s="57">
        <f t="shared" si="696"/>
        <v>64.049804860552783</v>
      </c>
      <c r="O2377" s="57">
        <f t="shared" si="697"/>
        <v>20.713820609648039</v>
      </c>
      <c r="P2377" s="371">
        <f t="shared" si="698"/>
        <v>20.713820609648039</v>
      </c>
      <c r="Q2377" s="371">
        <f t="shared" si="699"/>
        <v>-115.95019513944722</v>
      </c>
      <c r="R2377" s="12">
        <f t="shared" si="700"/>
        <v>64.049804860552783</v>
      </c>
      <c r="S2377" s="57">
        <f t="shared" si="701"/>
        <v>6.9646197538679697</v>
      </c>
      <c r="T2377" s="12">
        <f t="shared" si="684"/>
        <v>20.713820609648039</v>
      </c>
    </row>
    <row r="2378" spans="1:20" x14ac:dyDescent="0.25">
      <c r="A2378" s="57">
        <f t="shared" si="685"/>
        <v>43926.284494324798</v>
      </c>
      <c r="B2378" s="12">
        <f t="shared" si="702"/>
        <v>6991.0853089326683</v>
      </c>
      <c r="C2378" s="57" t="str">
        <f t="shared" si="686"/>
        <v>-4.7153989380081-9.71633046074778i</v>
      </c>
      <c r="D2378" s="57" t="str">
        <f t="shared" si="687"/>
        <v>3.89811962654608-4.63869751911637i</v>
      </c>
      <c r="E2378" s="57" t="str">
        <f t="shared" si="688"/>
        <v>161.100295523354+13.2999207011989i</v>
      </c>
      <c r="F2378" s="57" t="str">
        <f t="shared" si="689"/>
        <v>3.83874764290965-9.55983457490862i</v>
      </c>
      <c r="G2378" s="57" t="str">
        <f t="shared" si="690"/>
        <v>0.999715561852644-0.0168628954304037i</v>
      </c>
      <c r="H2378" s="57" t="str">
        <f t="shared" si="691"/>
        <v>326.891829169664+655.70212889348i</v>
      </c>
      <c r="I2378" s="57" t="str">
        <f t="shared" si="692"/>
        <v>21.2234274504543-1.71507148975258i</v>
      </c>
      <c r="K2378" s="57" t="str">
        <f t="shared" si="693"/>
        <v>0.00730751864699862-0.0208076036627158i</v>
      </c>
      <c r="L2378" s="57" t="str">
        <f t="shared" si="694"/>
        <v>0.000125-0.0717699016907644i</v>
      </c>
      <c r="M2378" s="57" t="str">
        <f t="shared" si="695"/>
        <v>0.0015-0.034597891818101i</v>
      </c>
      <c r="N2378" s="57">
        <f t="shared" si="696"/>
        <v>64.11239660716592</v>
      </c>
      <c r="O2378" s="57">
        <f t="shared" si="697"/>
        <v>20.668551988081564</v>
      </c>
      <c r="P2378" s="371">
        <f t="shared" si="698"/>
        <v>20.668551988081564</v>
      </c>
      <c r="Q2378" s="371">
        <f t="shared" si="699"/>
        <v>-115.88760339283408</v>
      </c>
      <c r="R2378" s="12">
        <f t="shared" si="700"/>
        <v>64.11239660716592</v>
      </c>
      <c r="S2378" s="57">
        <f t="shared" si="701"/>
        <v>6.9910853089326688</v>
      </c>
      <c r="T2378" s="12">
        <f t="shared" si="684"/>
        <v>20.668551988081564</v>
      </c>
    </row>
    <row r="2379" spans="1:20" x14ac:dyDescent="0.25">
      <c r="A2379" s="57">
        <f t="shared" si="685"/>
        <v>44093.204375403235</v>
      </c>
      <c r="B2379" s="12">
        <f t="shared" si="702"/>
        <v>7017.6514331066128</v>
      </c>
      <c r="C2379" s="57" t="str">
        <f t="shared" si="686"/>
        <v>-4.68032527428954-9.67102718007813i</v>
      </c>
      <c r="D2379" s="57" t="str">
        <f t="shared" si="687"/>
        <v>3.89810531551117-4.62178632431979i</v>
      </c>
      <c r="E2379" s="57" t="str">
        <f t="shared" si="688"/>
        <v>161.15682954908+13.349733120675i</v>
      </c>
      <c r="F2379" s="57" t="str">
        <f t="shared" si="689"/>
        <v>3.83873932882519-9.52413575893365i</v>
      </c>
      <c r="G2379" s="57" t="str">
        <f t="shared" si="690"/>
        <v>0.999713396636173-0.0169269377720476i</v>
      </c>
      <c r="H2379" s="57" t="str">
        <f t="shared" si="691"/>
        <v>328.812822655979+659.709790885039i</v>
      </c>
      <c r="I2379" s="57" t="str">
        <f t="shared" si="692"/>
        <v>21.2858661374591-1.69037957036729i</v>
      </c>
      <c r="K2379" s="57" t="str">
        <f t="shared" si="693"/>
        <v>0.00726210301095366-0.0207432847123643i</v>
      </c>
      <c r="L2379" s="57" t="str">
        <f t="shared" si="694"/>
        <v>0.000125-0.0714982084984701i</v>
      </c>
      <c r="M2379" s="57" t="str">
        <f t="shared" si="695"/>
        <v>0.0015-0.0344669175314814i</v>
      </c>
      <c r="N2379" s="57">
        <f t="shared" si="696"/>
        <v>64.175186961990903</v>
      </c>
      <c r="O2379" s="57">
        <f t="shared" si="697"/>
        <v>20.623345403308079</v>
      </c>
      <c r="P2379" s="371">
        <f t="shared" si="698"/>
        <v>20.623345403308079</v>
      </c>
      <c r="Q2379" s="371">
        <f t="shared" si="699"/>
        <v>-115.8248130380091</v>
      </c>
      <c r="R2379" s="12">
        <f t="shared" si="700"/>
        <v>64.175186961990903</v>
      </c>
      <c r="S2379" s="57">
        <f t="shared" si="701"/>
        <v>7.0176514331066127</v>
      </c>
      <c r="T2379" s="12">
        <f t="shared" si="684"/>
        <v>20.623345403308079</v>
      </c>
    </row>
    <row r="2380" spans="1:20" x14ac:dyDescent="0.25">
      <c r="A2380" s="57">
        <f t="shared" si="685"/>
        <v>44260.758552029773</v>
      </c>
      <c r="B2380" s="12">
        <f t="shared" si="702"/>
        <v>7044.3185085524183</v>
      </c>
      <c r="C2380" s="57" t="str">
        <f t="shared" si="686"/>
        <v>-4.64548347030245-9.62600573895913i</v>
      </c>
      <c r="D2380" s="57" t="str">
        <f t="shared" si="687"/>
        <v>3.898090895612-4.60494161066857i</v>
      </c>
      <c r="E2380" s="57" t="str">
        <f t="shared" si="688"/>
        <v>161.213776769974+13.399456034158i</v>
      </c>
      <c r="F2380" s="57" t="str">
        <f t="shared" si="689"/>
        <v>3.83873095147004-9.48857394870584i</v>
      </c>
      <c r="G2380" s="57" t="str">
        <f t="shared" si="690"/>
        <v>0.999711214942278-0.0169912230552255i</v>
      </c>
      <c r="H2380" s="57" t="str">
        <f t="shared" si="691"/>
        <v>330.763812409824+663.756126425546i</v>
      </c>
      <c r="I2380" s="57" t="str">
        <f t="shared" si="692"/>
        <v>21.3491140320594-1.66581299306489i</v>
      </c>
      <c r="K2380" s="57" t="str">
        <f t="shared" si="693"/>
        <v>0.00721696817673347-0.0206790664466193i</v>
      </c>
      <c r="L2380" s="57" t="str">
        <f t="shared" si="694"/>
        <v>0.000125-0.0712275438319091i</v>
      </c>
      <c r="M2380" s="57" t="str">
        <f t="shared" si="695"/>
        <v>0.0015-0.0343364390630418i</v>
      </c>
      <c r="N2380" s="57">
        <f t="shared" si="696"/>
        <v>64.238173244336622</v>
      </c>
      <c r="O2380" s="57">
        <f t="shared" si="697"/>
        <v>20.578201072370554</v>
      </c>
      <c r="P2380" s="371">
        <f t="shared" si="698"/>
        <v>20.578201072370554</v>
      </c>
      <c r="Q2380" s="371">
        <f t="shared" si="699"/>
        <v>-115.76182675566338</v>
      </c>
      <c r="R2380" s="12">
        <f t="shared" si="700"/>
        <v>64.238173244336622</v>
      </c>
      <c r="S2380" s="57">
        <f t="shared" si="701"/>
        <v>7.0443185085524185</v>
      </c>
      <c r="T2380" s="12">
        <f t="shared" si="684"/>
        <v>20.578201072370554</v>
      </c>
    </row>
    <row r="2381" spans="1:20" x14ac:dyDescent="0.25">
      <c r="A2381" s="57">
        <f t="shared" si="685"/>
        <v>44428.949434527487</v>
      </c>
      <c r="B2381" s="12">
        <f t="shared" si="702"/>
        <v>7071.0869188849174</v>
      </c>
      <c r="C2381" s="57" t="str">
        <f t="shared" si="686"/>
        <v>-4.61087238896461-9.58126406787072i</v>
      </c>
      <c r="D2381" s="57" t="str">
        <f t="shared" si="687"/>
        <v>3.89807636602129-4.58816313579097i</v>
      </c>
      <c r="E2381" s="57" t="str">
        <f t="shared" si="688"/>
        <v>161.271138441274+13.449087144904i</v>
      </c>
      <c r="F2381" s="57" t="str">
        <f t="shared" si="689"/>
        <v>3.83872251036303-9.45314863263212i</v>
      </c>
      <c r="G2381" s="57" t="str">
        <f t="shared" si="690"/>
        <v>0.999709016645637-0.0170557521983195i</v>
      </c>
      <c r="H2381" s="57" t="str">
        <f t="shared" si="691"/>
        <v>332.745419288512+667.841694581488i</v>
      </c>
      <c r="I2381" s="57" t="str">
        <f t="shared" si="692"/>
        <v>21.4131848515699-1.64137502041521i</v>
      </c>
      <c r="K2381" s="57" t="str">
        <f t="shared" si="693"/>
        <v>0.00717211283435294-0.0206149497740068i</v>
      </c>
      <c r="L2381" s="57" t="str">
        <f t="shared" si="694"/>
        <v>0.000125-0.0709579037974785i</v>
      </c>
      <c r="M2381" s="57" t="str">
        <f t="shared" si="695"/>
        <v>0.0015-0.0342064545358057i</v>
      </c>
      <c r="N2381" s="57">
        <f t="shared" si="696"/>
        <v>64.301352762542336</v>
      </c>
      <c r="O2381" s="57">
        <f t="shared" si="697"/>
        <v>20.533119209397221</v>
      </c>
      <c r="P2381" s="371">
        <f t="shared" si="698"/>
        <v>20.533119209397221</v>
      </c>
      <c r="Q2381" s="371">
        <f t="shared" si="699"/>
        <v>-115.69864723745766</v>
      </c>
      <c r="R2381" s="12">
        <f t="shared" si="700"/>
        <v>64.301352762542336</v>
      </c>
      <c r="S2381" s="57">
        <f t="shared" si="701"/>
        <v>7.0710869188849177</v>
      </c>
      <c r="T2381" s="12">
        <f t="shared" si="684"/>
        <v>20.533119209397221</v>
      </c>
    </row>
    <row r="2382" spans="1:20" x14ac:dyDescent="0.25">
      <c r="A2382" s="57">
        <f t="shared" si="685"/>
        <v>44597.779442378684</v>
      </c>
      <c r="B2382" s="12">
        <f t="shared" si="702"/>
        <v>7097.9570491766799</v>
      </c>
      <c r="C2382" s="57" t="str">
        <f t="shared" si="686"/>
        <v>-4.57649089487394-9.53680011260375i</v>
      </c>
      <c r="D2382" s="57" t="str">
        <f t="shared" si="687"/>
        <v>3.89806172590544-4.57145065826747i</v>
      </c>
      <c r="E2382" s="57" t="str">
        <f t="shared" si="688"/>
        <v>161.328915813894+13.4986241373349i</v>
      </c>
      <c r="F2382" s="57" t="str">
        <f t="shared" si="689"/>
        <v>3.83871400501925-9.41785930108263i</v>
      </c>
      <c r="G2382" s="57" t="str">
        <f t="shared" si="690"/>
        <v>0.999706801619977-0.0171205261231463i</v>
      </c>
      <c r="H2382" s="57" t="str">
        <f t="shared" si="691"/>
        <v>334.758280450538+671.967064744306i</v>
      </c>
      <c r="I2382" s="57" t="str">
        <f t="shared" si="692"/>
        <v>21.4780926110156-1.61706904896846i</v>
      </c>
      <c r="K2382" s="57" t="str">
        <f t="shared" si="693"/>
        <v>0.00712753567401723-0.0205509355902914i</v>
      </c>
      <c r="L2382" s="57" t="str">
        <f t="shared" si="694"/>
        <v>0.000125-0.0706892845163165i</v>
      </c>
      <c r="M2382" s="57" t="str">
        <f t="shared" si="695"/>
        <v>0.0015-0.0340769620799021i</v>
      </c>
      <c r="N2382" s="57">
        <f t="shared" si="696"/>
        <v>64.36472281412901</v>
      </c>
      <c r="O2382" s="57">
        <f t="shared" si="697"/>
        <v>20.488100025585716</v>
      </c>
      <c r="P2382" s="371">
        <f t="shared" si="698"/>
        <v>20.488100025585716</v>
      </c>
      <c r="Q2382" s="371">
        <f t="shared" si="699"/>
        <v>-115.63527718587099</v>
      </c>
      <c r="R2382" s="12">
        <f t="shared" si="700"/>
        <v>64.36472281412901</v>
      </c>
      <c r="S2382" s="57">
        <f t="shared" si="701"/>
        <v>7.0979570491766797</v>
      </c>
      <c r="T2382" s="12">
        <f t="shared" si="684"/>
        <v>20.488100025585716</v>
      </c>
    </row>
    <row r="2383" spans="1:20" x14ac:dyDescent="0.25">
      <c r="A2383" s="57">
        <f t="shared" si="685"/>
        <v>44767.251004259728</v>
      </c>
      <c r="B2383" s="12">
        <f t="shared" si="702"/>
        <v>7124.9292859635516</v>
      </c>
      <c r="C2383" s="57" t="str">
        <f t="shared" si="686"/>
        <v>-4.54233785437014-9.49261183416594i</v>
      </c>
      <c r="D2383" s="57" t="str">
        <f t="shared" si="687"/>
        <v>3.89804697442453-4.55480393762729i</v>
      </c>
      <c r="E2383" s="57" t="str">
        <f t="shared" si="688"/>
        <v>161.387110134258+13.5480646769419i</v>
      </c>
      <c r="F2383" s="57" t="str">
        <f t="shared" si="689"/>
        <v>3.83870543495017-9.38270544638342i</v>
      </c>
      <c r="G2383" s="57" t="str">
        <f t="shared" si="690"/>
        <v>0.999704569738064-0.0171855457549706i</v>
      </c>
      <c r="H2383" s="57" t="str">
        <f t="shared" si="691"/>
        <v>336.803049872741+676.1328168455i</v>
      </c>
      <c r="I2383" s="57" t="str">
        <f t="shared" si="692"/>
        <v>21.5438516309834-1.59289861452391i</v>
      </c>
      <c r="K2383" s="57" t="str">
        <f t="shared" si="693"/>
        <v>0.00708323538621851-0.0204870247785531i</v>
      </c>
      <c r="L2383" s="57" t="str">
        <f t="shared" si="694"/>
        <v>0.000125-0.0704216821242442i</v>
      </c>
      <c r="M2383" s="57" t="str">
        <f t="shared" si="695"/>
        <v>0.0015-0.0339479598325384i</v>
      </c>
      <c r="N2383" s="57">
        <f t="shared" si="696"/>
        <v>64.428280685949758</v>
      </c>
      <c r="O2383" s="57">
        <f t="shared" si="697"/>
        <v>20.443143729188154</v>
      </c>
      <c r="P2383" s="371">
        <f t="shared" si="698"/>
        <v>20.443143729188154</v>
      </c>
      <c r="Q2383" s="371">
        <f t="shared" si="699"/>
        <v>-115.57171931405024</v>
      </c>
      <c r="R2383" s="12">
        <f t="shared" si="700"/>
        <v>64.428280685949758</v>
      </c>
      <c r="S2383" s="57">
        <f t="shared" si="701"/>
        <v>7.1249292859635514</v>
      </c>
      <c r="T2383" s="12">
        <f t="shared" si="684"/>
        <v>20.443143729188154</v>
      </c>
    </row>
    <row r="2384" spans="1:20" x14ac:dyDescent="0.25">
      <c r="A2384" s="57">
        <f t="shared" si="685"/>
        <v>44937.366558075912</v>
      </c>
      <c r="B2384" s="12">
        <f t="shared" si="702"/>
        <v>7152.0040172502131</v>
      </c>
      <c r="C2384" s="57" t="str">
        <f t="shared" si="686"/>
        <v>-4.50841213559467-9.44869720868768i</v>
      </c>
      <c r="D2384" s="57" t="str">
        <f t="shared" si="687"/>
        <v>3.89803211073228-4.53822273434496i</v>
      </c>
      <c r="E2384" s="57" t="str">
        <f t="shared" si="688"/>
        <v>161.445722644126+13.5974064101918i</v>
      </c>
      <c r="F2384" s="57" t="str">
        <f t="shared" si="689"/>
        <v>3.83869679966352-9.3476865628091i</v>
      </c>
      <c r="G2384" s="57" t="str">
        <f t="shared" si="690"/>
        <v>0.9997023208717-0.0172508120225168i</v>
      </c>
      <c r="H2384" s="57" t="str">
        <f t="shared" si="691"/>
        <v>338.880398886596+680.339541575974i</v>
      </c>
      <c r="I2384" s="57" t="str">
        <f t="shared" si="692"/>
        <v>21.6104765457087-1.56886739762863i</v>
      </c>
      <c r="K2384" s="57" t="str">
        <f t="shared" si="693"/>
        <v>0.00703921066183206-0.0204232182092643i</v>
      </c>
      <c r="L2384" s="57" t="str">
        <f t="shared" si="694"/>
        <v>0.000125-0.0701550927717117i</v>
      </c>
      <c r="M2384" s="57" t="str">
        <f t="shared" si="695"/>
        <v>0.0015-0.0338194459379742i</v>
      </c>
      <c r="N2384" s="57">
        <f t="shared" si="696"/>
        <v>64.492023654343797</v>
      </c>
      <c r="O2384" s="57">
        <f t="shared" si="697"/>
        <v>20.398250525496067</v>
      </c>
      <c r="P2384" s="371">
        <f t="shared" si="698"/>
        <v>20.398250525496067</v>
      </c>
      <c r="Q2384" s="371">
        <f t="shared" si="699"/>
        <v>-115.5079763456562</v>
      </c>
      <c r="R2384" s="12">
        <f t="shared" si="700"/>
        <v>64.492023654343797</v>
      </c>
      <c r="S2384" s="57">
        <f t="shared" si="701"/>
        <v>7.1520040172502135</v>
      </c>
      <c r="T2384" s="12">
        <f t="shared" si="684"/>
        <v>20.398250525496067</v>
      </c>
    </row>
    <row r="2385" spans="1:20" x14ac:dyDescent="0.25">
      <c r="A2385" s="57">
        <f t="shared" si="685"/>
        <v>45108.128550996604</v>
      </c>
      <c r="B2385" s="12">
        <f t="shared" si="702"/>
        <v>7179.1816325157642</v>
      </c>
      <c r="C2385" s="57" t="str">
        <f t="shared" si="686"/>
        <v>-4.47471260854988-9.40505422732754i</v>
      </c>
      <c r="D2385" s="57" t="str">
        <f t="shared" si="687"/>
        <v>3.89801713397597-4.52170680983685i</v>
      </c>
      <c r="E2385" s="57" t="str">
        <f t="shared" si="688"/>
        <v>161.504754580423+13.646646964432i</v>
      </c>
      <c r="F2385" s="57" t="str">
        <f t="shared" si="689"/>
        <v>3.83868809866326-9.31280214657564i</v>
      </c>
      <c r="G2385" s="57" t="str">
        <f t="shared" si="690"/>
        <v>0.999700054891712-0.0173163258579816i</v>
      </c>
      <c r="H2385" s="57" t="str">
        <f t="shared" si="691"/>
        <v>340.991016734505+684.587840609838i</v>
      </c>
      <c r="I2385" s="57" t="str">
        <f t="shared" si="692"/>
        <v>21.6779823114143-1.54497922931666i</v>
      </c>
      <c r="K2385" s="57" t="str">
        <f t="shared" si="693"/>
        <v>0.00699546019221042-0.0203595167403664i</v>
      </c>
      <c r="L2385" s="57" t="str">
        <f t="shared" si="694"/>
        <v>0.000125-0.0698895126237417i</v>
      </c>
      <c r="M2385" s="57" t="str">
        <f t="shared" si="695"/>
        <v>0.0015-0.0336914185474936i</v>
      </c>
      <c r="N2385" s="57">
        <f t="shared" si="696"/>
        <v>64.555948985289746</v>
      </c>
      <c r="O2385" s="57">
        <f t="shared" si="697"/>
        <v>20.353420616825375</v>
      </c>
      <c r="P2385" s="371">
        <f t="shared" si="698"/>
        <v>20.353420616825375</v>
      </c>
      <c r="Q2385" s="371">
        <f t="shared" si="699"/>
        <v>-115.44405101471025</v>
      </c>
      <c r="R2385" s="12">
        <f t="shared" si="700"/>
        <v>64.555948985289746</v>
      </c>
      <c r="S2385" s="57">
        <f t="shared" si="701"/>
        <v>7.179181632515764</v>
      </c>
      <c r="T2385" s="12">
        <f t="shared" si="684"/>
        <v>20.353420616825375</v>
      </c>
    </row>
    <row r="2386" spans="1:20" x14ac:dyDescent="0.25">
      <c r="A2386" s="57">
        <f t="shared" si="685"/>
        <v>45279.539439490392</v>
      </c>
      <c r="B2386" s="12">
        <f t="shared" si="702"/>
        <v>7206.4625227193246</v>
      </c>
      <c r="C2386" s="57" t="str">
        <f t="shared" si="686"/>
        <v>-4.44123814515717-9.36168089617886i</v>
      </c>
      <c r="D2386" s="57" t="str">
        <f t="shared" si="687"/>
        <v>3.89800204329649-4.50525592645774i</v>
      </c>
      <c r="E2386" s="57" t="str">
        <f t="shared" si="688"/>
        <v>161.564207175066+13.6957839477999i</v>
      </c>
      <c r="F2386" s="57" t="str">
        <f t="shared" si="689"/>
        <v>3.8386793314497-9.27805169583306i</v>
      </c>
      <c r="G2386" s="57" t="str">
        <f t="shared" si="690"/>
        <v>0.999697771667945-0.0173820881970468i</v>
      </c>
      <c r="H2386" s="57" t="str">
        <f t="shared" si="691"/>
        <v>343.135611146783+688.878326832499i</v>
      </c>
      <c r="I2386" s="57" t="str">
        <f t="shared" si="692"/>
        <v>21.7463842149004-1.52123809709814i</v>
      </c>
      <c r="K2386" s="57" t="str">
        <f t="shared" si="693"/>
        <v>0.00695198266927651-0.0202959212173483i</v>
      </c>
      <c r="L2386" s="57" t="str">
        <f t="shared" si="694"/>
        <v>0.000125-0.0696249378598743i</v>
      </c>
      <c r="M2386" s="57" t="str">
        <f t="shared" si="695"/>
        <v>0.0015-0.03356387581938i</v>
      </c>
      <c r="N2386" s="57">
        <f t="shared" si="696"/>
        <v>64.620053934561369</v>
      </c>
      <c r="O2386" s="57">
        <f t="shared" si="697"/>
        <v>20.308654202502325</v>
      </c>
      <c r="P2386" s="371">
        <f t="shared" si="698"/>
        <v>20.308654202502325</v>
      </c>
      <c r="Q2386" s="371">
        <f t="shared" si="699"/>
        <v>-115.37994606543863</v>
      </c>
      <c r="R2386" s="12">
        <f t="shared" si="700"/>
        <v>64.620053934561369</v>
      </c>
      <c r="S2386" s="57">
        <f t="shared" si="701"/>
        <v>7.2064625227193249</v>
      </c>
      <c r="T2386" s="12">
        <f t="shared" si="684"/>
        <v>20.308654202502325</v>
      </c>
    </row>
    <row r="2387" spans="1:20" x14ac:dyDescent="0.25">
      <c r="A2387" s="57">
        <f t="shared" si="685"/>
        <v>45451.601689360461</v>
      </c>
      <c r="B2387" s="12">
        <f t="shared" si="702"/>
        <v>7233.847080305658</v>
      </c>
      <c r="C2387" s="57" t="str">
        <f t="shared" si="686"/>
        <v>-4.40798761931367-9.3185752361747i</v>
      </c>
      <c r="D2387" s="57" t="str">
        <f t="shared" si="687"/>
        <v>3.89798683782809-4.48886984749735i</v>
      </c>
      <c r="E2387" s="57" t="str">
        <f t="shared" si="688"/>
        <v>161.624081654781+13.7448149491304i</v>
      </c>
      <c r="F2387" s="57" t="str">
        <f t="shared" si="689"/>
        <v>3.83867049751919-9.24343471065821i</v>
      </c>
      <c r="G2387" s="57" t="str">
        <f t="shared" si="690"/>
        <v>0.999695471069257-0.0174480999788918i</v>
      </c>
      <c r="H2387" s="57" t="str">
        <f t="shared" si="691"/>
        <v>345.31490894038+693.211624573247i</v>
      </c>
      <c r="I2387" s="57" t="str">
        <f t="shared" si="692"/>
        <v>21.8156978824017-1.49764815121391i</v>
      </c>
      <c r="K2387" s="57" t="str">
        <f t="shared" si="693"/>
        <v>0.00690877678561525-0.0202324324733236i</v>
      </c>
      <c r="L2387" s="57" t="str">
        <f t="shared" si="694"/>
        <v>0.000125-0.0693613646741126i</v>
      </c>
      <c r="M2387" s="57" t="str">
        <f t="shared" si="695"/>
        <v>0.0015-0.0334368159188882i</v>
      </c>
      <c r="N2387" s="57">
        <f t="shared" si="696"/>
        <v>64.684335747882926</v>
      </c>
      <c r="O2387" s="57">
        <f t="shared" si="697"/>
        <v>20.263951478848227</v>
      </c>
      <c r="P2387" s="371">
        <f t="shared" si="698"/>
        <v>20.263951478848227</v>
      </c>
      <c r="Q2387" s="371">
        <f t="shared" si="699"/>
        <v>-115.31566425211707</v>
      </c>
      <c r="R2387" s="12">
        <f t="shared" si="700"/>
        <v>64.684335747882926</v>
      </c>
      <c r="S2387" s="57">
        <f t="shared" si="701"/>
        <v>7.233847080305658</v>
      </c>
      <c r="T2387" s="12">
        <f t="shared" si="684"/>
        <v>20.263951478848227</v>
      </c>
    </row>
    <row r="2388" spans="1:20" x14ac:dyDescent="0.25">
      <c r="A2388" s="57">
        <f t="shared" si="685"/>
        <v>45624.317775780029</v>
      </c>
      <c r="B2388" s="12">
        <f t="shared" si="702"/>
        <v>7261.3356992108193</v>
      </c>
      <c r="C2388" s="57" t="str">
        <f t="shared" si="686"/>
        <v>-4.37495990694849-9.27573528299506i</v>
      </c>
      <c r="D2388" s="57" t="str">
        <f t="shared" si="687"/>
        <v>3.89797151669855-4.47254833717702i</v>
      </c>
      <c r="E2388" s="57" t="str">
        <f t="shared" si="688"/>
        <v>161.684379240935+13.7937375378681i</v>
      </c>
      <c r="F2388" s="57" t="str">
        <f t="shared" si="689"/>
        <v>3.83866159636438-9.20895069304762i</v>
      </c>
      <c r="G2388" s="57" t="str">
        <f t="shared" si="690"/>
        <v>0.999693152963508-0.0175143621462061i</v>
      </c>
      <c r="H2388" s="57" t="str">
        <f t="shared" si="691"/>
        <v>347.529656640181+697.588369842257i</v>
      </c>
      <c r="I2388" s="57" t="str">
        <f t="shared" si="692"/>
        <v>21.8859392887166-1.47421371116561i</v>
      </c>
      <c r="K2388" s="57" t="str">
        <f t="shared" si="693"/>
        <v>0.00686584123456388-0.0201690513291091i</v>
      </c>
      <c r="L2388" s="57" t="str">
        <f t="shared" si="694"/>
        <v>0.000125-0.069098789274868i</v>
      </c>
      <c r="M2388" s="57" t="str">
        <f t="shared" si="695"/>
        <v>0.0015-0.033310237018219i</v>
      </c>
      <c r="N2388" s="57">
        <f t="shared" si="696"/>
        <v>64.748791661087367</v>
      </c>
      <c r="O2388" s="57">
        <f t="shared" si="697"/>
        <v>20.219312639166247</v>
      </c>
      <c r="P2388" s="371">
        <f t="shared" si="698"/>
        <v>20.219312639166247</v>
      </c>
      <c r="Q2388" s="371">
        <f t="shared" si="699"/>
        <v>-115.25120833891263</v>
      </c>
      <c r="R2388" s="12">
        <f t="shared" si="700"/>
        <v>64.748791661087367</v>
      </c>
      <c r="S2388" s="57">
        <f t="shared" si="701"/>
        <v>7.2613356992108189</v>
      </c>
      <c r="T2388" s="12">
        <f t="shared" si="684"/>
        <v>20.219312639166247</v>
      </c>
    </row>
    <row r="2389" spans="1:20" x14ac:dyDescent="0.25">
      <c r="A2389" s="57">
        <f t="shared" si="685"/>
        <v>45797.690183327992</v>
      </c>
      <c r="B2389" s="12">
        <f t="shared" si="702"/>
        <v>7288.9287748678207</v>
      </c>
      <c r="C2389" s="57" t="str">
        <f t="shared" si="686"/>
        <v>-4.34215388607696-9.2331590869719i</v>
      </c>
      <c r="D2389" s="57" t="str">
        <f t="shared" si="687"/>
        <v>3.89795607902902-4.4562911606462i</v>
      </c>
      <c r="E2389" s="57" t="str">
        <f t="shared" si="688"/>
        <v>161.745101149338+13.8425492639777i</v>
      </c>
      <c r="F2389" s="57" t="str">
        <f t="shared" si="689"/>
        <v>3.83865262747402-9.17459914691024i</v>
      </c>
      <c r="G2389" s="57" t="str">
        <f t="shared" si="690"/>
        <v>0.999690817217555-0.0175808756452023i</v>
      </c>
      <c r="H2389" s="57" t="str">
        <f t="shared" si="691"/>
        <v>349.780621123846+702.009210572057i</v>
      </c>
      <c r="I2389" s="57" t="str">
        <f t="shared" si="692"/>
        <v>21.9571247666198-1.45093927253589i</v>
      </c>
      <c r="K2389" s="57" t="str">
        <f t="shared" si="693"/>
        <v>0.00682317471030085-0.0201057785933034i</v>
      </c>
      <c r="L2389" s="57" t="str">
        <f t="shared" si="694"/>
        <v>0.000125-0.0688372078849055i</v>
      </c>
      <c r="M2389" s="57" t="str">
        <f t="shared" si="695"/>
        <v>0.0015-0.0331841372964924i</v>
      </c>
      <c r="N2389" s="57">
        <f t="shared" si="696"/>
        <v>64.813418900274939</v>
      </c>
      <c r="O2389" s="57">
        <f t="shared" si="697"/>
        <v>20.174737873726372</v>
      </c>
      <c r="P2389" s="371">
        <f t="shared" si="698"/>
        <v>20.174737873726372</v>
      </c>
      <c r="Q2389" s="371">
        <f t="shared" si="699"/>
        <v>-115.18658109972506</v>
      </c>
      <c r="R2389" s="12">
        <f t="shared" si="700"/>
        <v>64.813418900274939</v>
      </c>
      <c r="S2389" s="57">
        <f t="shared" si="701"/>
        <v>7.2889287748678209</v>
      </c>
      <c r="T2389" s="12">
        <f t="shared" si="684"/>
        <v>20.174737873726372</v>
      </c>
    </row>
    <row r="2390" spans="1:20" x14ac:dyDescent="0.25">
      <c r="A2390" s="57">
        <f t="shared" si="685"/>
        <v>45971.721406024641</v>
      </c>
      <c r="B2390" s="12">
        <f t="shared" si="702"/>
        <v>7316.6267042123191</v>
      </c>
      <c r="C2390" s="57" t="str">
        <f t="shared" si="686"/>
        <v>-4.30956843685487-9.19084471299609i</v>
      </c>
      <c r="D2390" s="57" t="str">
        <f t="shared" si="687"/>
        <v>3.89794052393396-4.44009808397911i</v>
      </c>
      <c r="E2390" s="57" t="str">
        <f t="shared" si="688"/>
        <v>161.806248590076+13.891247657858i</v>
      </c>
      <c r="F2390" s="57" t="str">
        <f t="shared" si="689"/>
        <v>3.83864359033298-9.1403795780604i</v>
      </c>
      <c r="G2390" s="57" t="str">
        <f t="shared" si="690"/>
        <v>0.999688463697245-0.0176476414256281i</v>
      </c>
      <c r="H2390" s="57" t="str">
        <f t="shared" si="691"/>
        <v>352.068590291248+706.474806863472i</v>
      </c>
      <c r="I2390" s="57" t="str">
        <f t="shared" si="692"/>
        <v>22.0292710165658-1.42782951411306i</v>
      </c>
      <c r="K2390" s="57" t="str">
        <f t="shared" si="693"/>
        <v>0.00678077590793337-0.0200426150623653i</v>
      </c>
      <c r="L2390" s="57" t="str">
        <f t="shared" si="694"/>
        <v>0.000125-0.0685766167412884i</v>
      </c>
      <c r="M2390" s="57" t="str">
        <f t="shared" si="695"/>
        <v>0.0015-0.0330585149397214i</v>
      </c>
      <c r="N2390" s="57">
        <f t="shared" si="696"/>
        <v>64.878214681971997</v>
      </c>
      <c r="O2390" s="57">
        <f t="shared" si="697"/>
        <v>20.130227369752227</v>
      </c>
      <c r="P2390" s="371">
        <f t="shared" si="698"/>
        <v>20.130227369752227</v>
      </c>
      <c r="Q2390" s="371">
        <f t="shared" si="699"/>
        <v>-115.121785318028</v>
      </c>
      <c r="R2390" s="12">
        <f t="shared" si="700"/>
        <v>64.878214681971997</v>
      </c>
      <c r="S2390" s="57">
        <f t="shared" si="701"/>
        <v>7.316626704212319</v>
      </c>
      <c r="T2390" s="12">
        <f t="shared" si="684"/>
        <v>20.130227369752227</v>
      </c>
    </row>
    <row r="2391" spans="1:20" x14ac:dyDescent="0.25">
      <c r="A2391" s="57">
        <f t="shared" si="685"/>
        <v>46146.413947367539</v>
      </c>
      <c r="B2391" s="12">
        <f t="shared" si="702"/>
        <v>7344.4298856883261</v>
      </c>
      <c r="C2391" s="57" t="str">
        <f t="shared" si="686"/>
        <v>-4.27720244163109-9.14879024042373i</v>
      </c>
      <c r="D2391" s="57" t="str">
        <f t="shared" si="687"/>
        <v>3.89792485052111-4.42396887417143i</v>
      </c>
      <c r="E2391" s="57" t="str">
        <f t="shared" si="688"/>
        <v>161.867822767315+13.9398302302557i</v>
      </c>
      <c r="F2391" s="57" t="str">
        <f t="shared" si="689"/>
        <v>3.83863448442218-9.10629149421066i</v>
      </c>
      <c r="G2391" s="57" t="str">
        <f t="shared" si="690"/>
        <v>0.999686092267403-0.0177146604407799i</v>
      </c>
      <c r="H2391" s="57" t="str">
        <f t="shared" si="691"/>
        <v>354.394373759515+710.98583123599i</v>
      </c>
      <c r="I2391" s="57" t="str">
        <f t="shared" si="692"/>
        <v>22.1023951166947-1.4048893053346i</v>
      </c>
      <c r="K2391" s="57" t="str">
        <f t="shared" si="693"/>
        <v>0.00673864352358407-0.0199795615206936i</v>
      </c>
      <c r="L2391" s="57" t="str">
        <f t="shared" si="694"/>
        <v>0.000125-0.068317012095326i</v>
      </c>
      <c r="M2391" s="57" t="str">
        <f t="shared" si="695"/>
        <v>0.0015-0.0329333681407864i</v>
      </c>
      <c r="N2391" s="57">
        <f t="shared" si="696"/>
        <v>64.943176213291892</v>
      </c>
      <c r="O2391" s="57">
        <f t="shared" si="697"/>
        <v>20.085781311407477</v>
      </c>
      <c r="P2391" s="371">
        <f t="shared" si="698"/>
        <v>20.085781311407477</v>
      </c>
      <c r="Q2391" s="371">
        <f t="shared" si="699"/>
        <v>-115.05682378670811</v>
      </c>
      <c r="R2391" s="12">
        <f t="shared" si="700"/>
        <v>64.943176213291892</v>
      </c>
      <c r="S2391" s="57">
        <f t="shared" si="701"/>
        <v>7.3444298856883261</v>
      </c>
      <c r="T2391" s="12">
        <f t="shared" si="684"/>
        <v>20.085781311407477</v>
      </c>
    </row>
    <row r="2392" spans="1:20" x14ac:dyDescent="0.25">
      <c r="A2392" s="57">
        <f t="shared" si="685"/>
        <v>46321.770320367541</v>
      </c>
      <c r="B2392" s="12">
        <f t="shared" si="702"/>
        <v>7372.3387192539421</v>
      </c>
      <c r="C2392" s="57" t="str">
        <f t="shared" si="686"/>
        <v>-4.24505478499899-9.10699376298253i</v>
      </c>
      <c r="D2392" s="57" t="str">
        <f t="shared" si="687"/>
        <v>3.8979090578915-4.40790329913685i</v>
      </c>
      <c r="E2392" s="57" t="str">
        <f t="shared" si="688"/>
        <v>161.929824879118+13.9882944721827i</v>
      </c>
      <c r="F2392" s="57" t="str">
        <f t="shared" si="689"/>
        <v>3.83862530921868-9.07233440496472i</v>
      </c>
      <c r="G2392" s="57" t="str">
        <f t="shared" si="690"/>
        <v>0.999683702791831-0.0177819336475153i</v>
      </c>
      <c r="H2392" s="57" t="str">
        <f t="shared" si="691"/>
        <v>356.758803584887+715.542968882677i</v>
      </c>
      <c r="I2392" s="57" t="str">
        <f t="shared" si="692"/>
        <v>22.1765145331516-1.38212371406591i</v>
      </c>
      <c r="K2392" s="57" t="str">
        <f t="shared" si="693"/>
        <v>0.00669677625447561-0.0199166187407056i</v>
      </c>
      <c r="L2392" s="57" t="str">
        <f t="shared" si="694"/>
        <v>0.000125-0.0680583902125185i</v>
      </c>
      <c r="M2392" s="57" t="str">
        <f t="shared" si="695"/>
        <v>0.0015-0.0328086950994087i</v>
      </c>
      <c r="N2392" s="57">
        <f t="shared" si="696"/>
        <v>65.008300692097905</v>
      </c>
      <c r="O2392" s="57">
        <f t="shared" si="697"/>
        <v>20.041399879782201</v>
      </c>
      <c r="P2392" s="371">
        <f t="shared" si="698"/>
        <v>20.041399879782201</v>
      </c>
      <c r="Q2392" s="371">
        <f t="shared" si="699"/>
        <v>-114.9916993079021</v>
      </c>
      <c r="R2392" s="12">
        <f t="shared" si="700"/>
        <v>65.008300692097905</v>
      </c>
      <c r="S2392" s="57">
        <f t="shared" si="701"/>
        <v>7.3723387192539418</v>
      </c>
      <c r="T2392" s="12">
        <f t="shared" si="684"/>
        <v>20.041399879782201</v>
      </c>
    </row>
    <row r="2393" spans="1:20" x14ac:dyDescent="0.25">
      <c r="A2393" s="57">
        <f t="shared" si="685"/>
        <v>46497.793047584935</v>
      </c>
      <c r="B2393" s="12">
        <f t="shared" si="702"/>
        <v>7400.353606387107</v>
      </c>
      <c r="C2393" s="57" t="str">
        <f t="shared" si="686"/>
        <v>-4.21312435384737-9.06545338867838i</v>
      </c>
      <c r="D2393" s="57" t="str">
        <f t="shared" si="687"/>
        <v>3.8978931451393-4.39190112770374i</v>
      </c>
      <c r="E2393" s="57" t="str">
        <f t="shared" si="688"/>
        <v>161.992256117254+14.0366378548326i</v>
      </c>
      <c r="F2393" s="57" t="str">
        <f t="shared" si="689"/>
        <v>3.83861606419552-9.03850782181034i</v>
      </c>
      <c r="G2393" s="57" t="str">
        <f t="shared" si="690"/>
        <v>0.999681295133295-0.0178494620062654i</v>
      </c>
      <c r="H2393" s="57" t="str">
        <f t="shared" si="691"/>
        <v>359.162735012428+720.146917929471i</v>
      </c>
      <c r="I2393" s="57" t="str">
        <f t="shared" si="692"/>
        <v>22.2516471307273-1.35953801473003i</v>
      </c>
      <c r="K2393" s="57" t="str">
        <f t="shared" si="693"/>
        <v>0.00665517279901435-0.019853787482917i</v>
      </c>
      <c r="L2393" s="57" t="str">
        <f t="shared" si="694"/>
        <v>0.000125-0.0678007473725032i</v>
      </c>
      <c r="M2393" s="57" t="str">
        <f t="shared" si="695"/>
        <v>0.0015-0.0326844940221246i</v>
      </c>
      <c r="N2393" s="57">
        <f t="shared" si="696"/>
        <v>65.073585307164407</v>
      </c>
      <c r="O2393" s="57">
        <f t="shared" si="697"/>
        <v>19.99708325287979</v>
      </c>
      <c r="P2393" s="371">
        <f t="shared" si="698"/>
        <v>19.99708325287979</v>
      </c>
      <c r="Q2393" s="371">
        <f t="shared" si="699"/>
        <v>-114.92641469283559</v>
      </c>
      <c r="R2393" s="12">
        <f t="shared" si="700"/>
        <v>65.073585307164407</v>
      </c>
      <c r="S2393" s="57">
        <f t="shared" si="701"/>
        <v>7.4003536063871067</v>
      </c>
      <c r="T2393" s="12">
        <f t="shared" si="684"/>
        <v>19.99708325287979</v>
      </c>
    </row>
    <row r="2394" spans="1:20" x14ac:dyDescent="0.25">
      <c r="A2394" s="57">
        <f t="shared" si="685"/>
        <v>46674.484661165763</v>
      </c>
      <c r="B2394" s="12">
        <f t="shared" si="702"/>
        <v>7428.4749500913786</v>
      </c>
      <c r="C2394" s="57" t="str">
        <f t="shared" si="686"/>
        <v>-4.18141003740988-9.02416723970209i</v>
      </c>
      <c r="D2394" s="57" t="str">
        <f t="shared" si="687"/>
        <v>3.89787711135179-4.37596212961186i</v>
      </c>
      <c r="E2394" s="57" t="str">
        <f t="shared" si="688"/>
        <v>162.055117667003+14.0848578295006i</v>
      </c>
      <c r="F2394" s="57" t="str">
        <f t="shared" si="689"/>
        <v>3.83860674882171-9.00481125811236i</v>
      </c>
      <c r="G2394" s="57" t="str">
        <f t="shared" si="690"/>
        <v>0.999678869153517-0.0179172464810486i</v>
      </c>
      <c r="H2394" s="57" t="str">
        <f t="shared" si="691"/>
        <v>361.607047254932+724.798389698898i</v>
      </c>
      <c r="I2394" s="57" t="str">
        <f t="shared" si="692"/>
        <v>22.327811183834-1.33713769680732i</v>
      </c>
      <c r="K2394" s="57" t="str">
        <f t="shared" si="693"/>
        <v>0.00661383185687285-0.0197910684960216i</v>
      </c>
      <c r="L2394" s="57" t="str">
        <f t="shared" si="694"/>
        <v>0.000125-0.0675440798690007i</v>
      </c>
      <c r="M2394" s="57" t="str">
        <f t="shared" si="695"/>
        <v>0.0015-0.0325607631222599i</v>
      </c>
      <c r="N2394" s="57">
        <f t="shared" si="696"/>
        <v>65.139027238341498</v>
      </c>
      <c r="O2394" s="57">
        <f t="shared" si="697"/>
        <v>19.952831605603837</v>
      </c>
      <c r="P2394" s="371">
        <f t="shared" si="698"/>
        <v>19.952831605603837</v>
      </c>
      <c r="Q2394" s="371">
        <f t="shared" si="699"/>
        <v>-114.8609727616585</v>
      </c>
      <c r="R2394" s="12">
        <f t="shared" si="700"/>
        <v>65.139027238341498</v>
      </c>
      <c r="S2394" s="57">
        <f t="shared" si="701"/>
        <v>7.4284749500913785</v>
      </c>
      <c r="T2394" s="12">
        <f t="shared" si="684"/>
        <v>19.952831605603837</v>
      </c>
    </row>
    <row r="2395" spans="1:20" x14ac:dyDescent="0.25">
      <c r="A2395" s="57">
        <f t="shared" si="685"/>
        <v>46851.847702878185</v>
      </c>
      <c r="B2395" s="12">
        <f t="shared" si="702"/>
        <v>7456.7031549017256</v>
      </c>
      <c r="C2395" s="57" t="str">
        <f t="shared" si="686"/>
        <v>-4.14991072731383-8.98313345233683i</v>
      </c>
      <c r="D2395" s="57" t="str">
        <f t="shared" si="687"/>
        <v>3.89786095560941-4.36008607550901i</v>
      </c>
      <c r="E2395" s="57" t="str">
        <f t="shared" si="688"/>
        <v>162.118410706967+14.1329518275034i</v>
      </c>
      <c r="F2395" s="57" t="str">
        <f t="shared" si="689"/>
        <v>3.83859736256229-8.97124422910567i</v>
      </c>
      <c r="G2395" s="57" t="str">
        <f t="shared" si="690"/>
        <v>0.999676424713171-0.0179852880394826i</v>
      </c>
      <c r="H2395" s="57" t="str">
        <f t="shared" si="691"/>
        <v>364.092644302227+729.49810897815i</v>
      </c>
      <c r="I2395" s="57" t="str">
        <f t="shared" si="692"/>
        <v>22.4050253878252-1.31492847372164i</v>
      </c>
      <c r="K2395" s="57" t="str">
        <f t="shared" si="693"/>
        <v>0.00657275212907101-0.0197284625169714i</v>
      </c>
      <c r="L2395" s="57" t="str">
        <f t="shared" si="694"/>
        <v>0.000125-0.0672883840097636i</v>
      </c>
      <c r="M2395" s="57" t="str">
        <f t="shared" si="695"/>
        <v>0.0015-0.0324375006199044i</v>
      </c>
      <c r="N2395" s="57">
        <f t="shared" si="696"/>
        <v>65.204623656720386</v>
      </c>
      <c r="O2395" s="57">
        <f t="shared" si="697"/>
        <v>19.908645109745876</v>
      </c>
      <c r="P2395" s="371">
        <f t="shared" si="698"/>
        <v>19.908645109745876</v>
      </c>
      <c r="Q2395" s="371">
        <f t="shared" si="699"/>
        <v>-114.79537634327961</v>
      </c>
      <c r="R2395" s="12">
        <f t="shared" si="700"/>
        <v>65.204623656720386</v>
      </c>
      <c r="S2395" s="57">
        <f t="shared" si="701"/>
        <v>7.4567031549017253</v>
      </c>
      <c r="T2395" s="12">
        <f t="shared" si="684"/>
        <v>19.908645109745876</v>
      </c>
    </row>
    <row r="2396" spans="1:20" x14ac:dyDescent="0.25">
      <c r="A2396" s="57">
        <f t="shared" si="685"/>
        <v>47029.884724149124</v>
      </c>
      <c r="B2396" s="12">
        <f t="shared" si="702"/>
        <v>7485.0386268903521</v>
      </c>
      <c r="C2396" s="57" t="str">
        <f t="shared" si="686"/>
        <v>-4.11862531762759-8.94235017686449i</v>
      </c>
      <c r="D2396" s="57" t="str">
        <f t="shared" si="687"/>
        <v>3.89784467698555-4.34427273694773i</v>
      </c>
      <c r="E2396" s="57" t="str">
        <f t="shared" si="688"/>
        <v>162.18213640887+14.1809172601025i</v>
      </c>
      <c r="F2396" s="57" t="str">
        <f t="shared" si="689"/>
        <v>3.83858790487819-8.93780625188822i</v>
      </c>
      <c r="G2396" s="57" t="str">
        <f t="shared" si="690"/>
        <v>0.999673961671871-0.0180535876527981i</v>
      </c>
      <c r="H2396" s="57" t="str">
        <f t="shared" si="691"/>
        <v>366.620455762292+734.246814291512i</v>
      </c>
      <c r="I2396" s="57" t="str">
        <f t="shared" si="692"/>
        <v>22.4833088706739-1.29291629213444i</v>
      </c>
      <c r="K2396" s="57" t="str">
        <f t="shared" si="693"/>
        <v>0.00653193231805558-0.0196659702710561i</v>
      </c>
      <c r="L2396" s="57" t="str">
        <f t="shared" si="694"/>
        <v>0.000125-0.067033656116521i</v>
      </c>
      <c r="M2396" s="57" t="str">
        <f t="shared" si="695"/>
        <v>0.0015-0.0323147047418852i</v>
      </c>
      <c r="N2396" s="57">
        <f t="shared" si="696"/>
        <v>65.270371724798508</v>
      </c>
      <c r="O2396" s="57">
        <f t="shared" si="697"/>
        <v>19.864523933972155</v>
      </c>
      <c r="P2396" s="371">
        <f t="shared" si="698"/>
        <v>19.864523933972155</v>
      </c>
      <c r="Q2396" s="371">
        <f t="shared" si="699"/>
        <v>-114.72962827520149</v>
      </c>
      <c r="R2396" s="12">
        <f t="shared" si="700"/>
        <v>65.270371724798508</v>
      </c>
      <c r="S2396" s="57">
        <f t="shared" si="701"/>
        <v>7.4850386268903524</v>
      </c>
      <c r="T2396" s="12">
        <f t="shared" si="684"/>
        <v>19.864523933972155</v>
      </c>
    </row>
    <row r="2397" spans="1:20" x14ac:dyDescent="0.25">
      <c r="A2397" s="57">
        <f t="shared" si="685"/>
        <v>47208.598286100889</v>
      </c>
      <c r="B2397" s="12">
        <f t="shared" si="702"/>
        <v>7513.4817736725354</v>
      </c>
      <c r="C2397" s="57" t="str">
        <f t="shared" si="686"/>
        <v>-4.08755270490728-8.90181557747335i</v>
      </c>
      <c r="D2397" s="57" t="str">
        <f t="shared" si="687"/>
        <v>3.89782827454661-4.32852188638196i</v>
      </c>
      <c r="E2397" s="57" t="str">
        <f t="shared" si="688"/>
        <v>162.24629593736+14.2287515184278i</v>
      </c>
      <c r="F2397" s="57" t="str">
        <f t="shared" si="689"/>
        <v>3.83857837522625-8.90449684541406i</v>
      </c>
      <c r="G2397" s="57" t="str">
        <f t="shared" si="690"/>
        <v>0.999671479888168-0.0181221462958512i</v>
      </c>
      <c r="H2397" s="57" t="str">
        <f t="shared" si="691"/>
        <v>369.19143773555+739.045258176997i</v>
      </c>
      <c r="I2397" s="57" t="str">
        <f t="shared" si="692"/>
        <v>22.5626812050201-1.27110734166604i</v>
      </c>
      <c r="K2397" s="57" t="str">
        <f t="shared" si="693"/>
        <v>0.00649137112777872-0.0196035924719838i</v>
      </c>
      <c r="L2397" s="57" t="str">
        <f t="shared" si="694"/>
        <v>0.000125-0.0667798925249262i</v>
      </c>
      <c r="M2397" s="57" t="str">
        <f t="shared" si="695"/>
        <v>0.0015-0.0321923737217425i</v>
      </c>
      <c r="N2397" s="57">
        <f t="shared" si="696"/>
        <v>65.336268596647187</v>
      </c>
      <c r="O2397" s="57">
        <f t="shared" si="697"/>
        <v>19.820468243811664</v>
      </c>
      <c r="P2397" s="371">
        <f t="shared" si="698"/>
        <v>19.820468243811664</v>
      </c>
      <c r="Q2397" s="371">
        <f t="shared" si="699"/>
        <v>-114.66373140335281</v>
      </c>
      <c r="R2397" s="12">
        <f t="shared" si="700"/>
        <v>65.336268596647187</v>
      </c>
      <c r="S2397" s="57">
        <f t="shared" si="701"/>
        <v>7.5134817736725354</v>
      </c>
      <c r="T2397" s="12">
        <f t="shared" si="684"/>
        <v>19.820468243811664</v>
      </c>
    </row>
    <row r="2398" spans="1:20" x14ac:dyDescent="0.25">
      <c r="A2398" s="57">
        <f t="shared" si="685"/>
        <v>47387.990959588074</v>
      </c>
      <c r="B2398" s="12">
        <f t="shared" si="702"/>
        <v>7542.0330044124912</v>
      </c>
      <c r="C2398" s="57" t="str">
        <f t="shared" si="686"/>
        <v>-4.05669178824269-8.86152783216593i</v>
      </c>
      <c r="D2398" s="57" t="str">
        <f t="shared" si="687"/>
        <v>3.89781174735189-4.31283329716385i</v>
      </c>
      <c r="E2398" s="57" t="str">
        <f t="shared" si="688"/>
        <v>162.310890449812+14.2764519734028i</v>
      </c>
      <c r="F2398" s="57" t="str">
        <f t="shared" si="689"/>
        <v>3.83856877305919-8.87131553048646i</v>
      </c>
      <c r="G2398" s="57" t="str">
        <f t="shared" si="690"/>
        <v>0.999668979219535-0.018190964947137i</v>
      </c>
      <c r="H2398" s="57" t="str">
        <f t="shared" si="691"/>
        <v>371.806573723825+743.894207467092i</v>
      </c>
      <c r="I2398" s="57" t="str">
        <f t="shared" si="692"/>
        <v>22.6431624205974-1.24950806506644i</v>
      </c>
      <c r="K2398" s="57" t="str">
        <f t="shared" si="693"/>
        <v>0.00645106726377556-0.0195413298219618i</v>
      </c>
      <c r="L2398" s="57" t="str">
        <f t="shared" si="694"/>
        <v>0.000125-0.0665270895845053i</v>
      </c>
      <c r="M2398" s="57" t="str">
        <f t="shared" si="695"/>
        <v>0.0015-0.0320705057997036i</v>
      </c>
      <c r="N2398" s="57">
        <f t="shared" si="696"/>
        <v>65.402311418078909</v>
      </c>
      <c r="O2398" s="57">
        <f t="shared" si="697"/>
        <v>19.776478201644434</v>
      </c>
      <c r="P2398" s="371">
        <f t="shared" si="698"/>
        <v>19.776478201644434</v>
      </c>
      <c r="Q2398" s="371">
        <f t="shared" si="699"/>
        <v>-114.59768858192109</v>
      </c>
      <c r="R2398" s="12">
        <f t="shared" si="700"/>
        <v>65.402311418078909</v>
      </c>
      <c r="S2398" s="57">
        <f t="shared" si="701"/>
        <v>7.5420330044124908</v>
      </c>
      <c r="T2398" s="12">
        <f t="shared" si="684"/>
        <v>19.776478201644434</v>
      </c>
    </row>
    <row r="2399" spans="1:20" x14ac:dyDescent="0.25">
      <c r="A2399" s="57">
        <f t="shared" si="685"/>
        <v>47568.065325234507</v>
      </c>
      <c r="B2399" s="12">
        <f t="shared" si="702"/>
        <v>7570.6927298292585</v>
      </c>
      <c r="C2399" s="57" t="str">
        <f t="shared" si="686"/>
        <v>-4.02604146930147-8.82148513266599i</v>
      </c>
      <c r="D2399" s="57" t="str">
        <f t="shared" si="687"/>
        <v>3.89779509445362-4.29720674354041i</v>
      </c>
      <c r="E2399" s="57" t="str">
        <f t="shared" si="688"/>
        <v>162.37592109612+14.3240159756733i</v>
      </c>
      <c r="F2399" s="57" t="str">
        <f t="shared" si="689"/>
        <v>3.83855909782562-8.83826182975103i</v>
      </c>
      <c r="G2399" s="57" t="str">
        <f t="shared" si="690"/>
        <v>0.999666459522365-0.0182600445888023i</v>
      </c>
      <c r="H2399" s="57" t="str">
        <f t="shared" si="691"/>
        <v>374.466875575573+748.794443573639i</v>
      </c>
      <c r="I2399" s="57" t="str">
        <f t="shared" si="692"/>
        <v>22.724773017059-1.22812516885825i</v>
      </c>
      <c r="K2399" s="57" t="str">
        <f t="shared" si="693"/>
        <v>0.00641101943323971-0.0194791830117763i</v>
      </c>
      <c r="L2399" s="57" t="str">
        <f t="shared" si="694"/>
        <v>0.000125-0.0662752436586024i</v>
      </c>
      <c r="M2399" s="57" t="str">
        <f t="shared" si="695"/>
        <v>0.0015-0.0319490992226576i</v>
      </c>
      <c r="N2399" s="57">
        <f t="shared" si="696"/>
        <v>65.468497326817456</v>
      </c>
      <c r="O2399" s="57">
        <f t="shared" si="697"/>
        <v>19.732553966688972</v>
      </c>
      <c r="P2399" s="371">
        <f t="shared" si="698"/>
        <v>19.732553966688972</v>
      </c>
      <c r="Q2399" s="371">
        <f t="shared" si="699"/>
        <v>-114.53150267318254</v>
      </c>
      <c r="R2399" s="12">
        <f t="shared" si="700"/>
        <v>65.468497326817456</v>
      </c>
      <c r="S2399" s="57">
        <f t="shared" si="701"/>
        <v>7.5706927298292586</v>
      </c>
      <c r="T2399" s="12">
        <f t="shared" si="684"/>
        <v>19.732553966688972</v>
      </c>
    </row>
    <row r="2400" spans="1:20" x14ac:dyDescent="0.25">
      <c r="A2400" s="57">
        <f t="shared" si="685"/>
        <v>47748.823973470404</v>
      </c>
      <c r="B2400" s="12">
        <f t="shared" si="702"/>
        <v>7599.46136220261</v>
      </c>
      <c r="C2400" s="57" t="str">
        <f t="shared" si="686"/>
        <v>-3.99560065237326-8.78168568432671i</v>
      </c>
      <c r="D2400" s="57" t="str">
        <f t="shared" si="687"/>
        <v>3.89777831489677-4.2816420006503i</v>
      </c>
      <c r="E2400" s="57" t="str">
        <f t="shared" si="688"/>
        <v>162.441389018498+14.3714408555347i</v>
      </c>
      <c r="F2400" s="57" t="str">
        <f t="shared" si="689"/>
        <v>3.83854934896989-8.80533526768872i</v>
      </c>
      <c r="G2400" s="57" t="str">
        <f t="shared" si="690"/>
        <v>0.999663920651959-0.0183293862066584i</v>
      </c>
      <c r="H2400" s="57" t="str">
        <f t="shared" si="691"/>
        <v>377.173384468961+753.746762776555i</v>
      </c>
      <c r="I2400" s="57" t="str">
        <f t="shared" si="692"/>
        <v>22.8075339772082-1.20696563447651i</v>
      </c>
      <c r="K2400" s="57" t="str">
        <f t="shared" si="693"/>
        <v>0.00637122634509809-0.0194171527208734i</v>
      </c>
      <c r="L2400" s="57" t="str">
        <f t="shared" si="694"/>
        <v>0.000125-0.06602435112433i</v>
      </c>
      <c r="M2400" s="57" t="str">
        <f t="shared" si="695"/>
        <v>0.0015-0.0318281522441299i</v>
      </c>
      <c r="N2400" s="57">
        <f t="shared" si="696"/>
        <v>65.534823452666231</v>
      </c>
      <c r="O2400" s="57">
        <f t="shared" si="697"/>
        <v>19.688695694991036</v>
      </c>
      <c r="P2400" s="371">
        <f t="shared" si="698"/>
        <v>19.688695694991036</v>
      </c>
      <c r="Q2400" s="371">
        <f t="shared" si="699"/>
        <v>-114.46517654733377</v>
      </c>
      <c r="R2400" s="12">
        <f t="shared" si="700"/>
        <v>65.534823452666231</v>
      </c>
      <c r="S2400" s="57">
        <f t="shared" si="701"/>
        <v>7.5994613622026099</v>
      </c>
      <c r="T2400" s="12">
        <f t="shared" si="684"/>
        <v>19.688695694991036</v>
      </c>
    </row>
    <row r="2401" spans="1:20" x14ac:dyDescent="0.25">
      <c r="A2401" s="57">
        <f t="shared" si="685"/>
        <v>47930.269504569595</v>
      </c>
      <c r="B2401" s="12">
        <f t="shared" si="702"/>
        <v>7628.3393153789802</v>
      </c>
      <c r="C2401" s="57" t="str">
        <f t="shared" si="686"/>
        <v>-3.96536824441218-8.74212770603889i</v>
      </c>
      <c r="D2401" s="57" t="str">
        <f t="shared" si="687"/>
        <v>3.8977614077191-4.26613884452056i</v>
      </c>
      <c r="E2401" s="57" t="str">
        <f t="shared" si="688"/>
        <v>162.507295351268+14.4187239228648i</v>
      </c>
      <c r="F2401" s="57" t="str">
        <f t="shared" si="689"/>
        <v>3.83853952593215-8.77253537060912i</v>
      </c>
      <c r="G2401" s="57" t="str">
        <f t="shared" si="690"/>
        <v>0.999661362462521-0.0183989907901954i</v>
      </c>
      <c r="H2401" s="57" t="str">
        <f t="shared" si="691"/>
        <v>379.927171934514+758.751976516287i</v>
      </c>
      <c r="I2401" s="57" t="str">
        <f t="shared" si="692"/>
        <v>22.8914667806517-1.18603672993017i</v>
      </c>
      <c r="K2401" s="57" t="str">
        <f t="shared" si="693"/>
        <v>0.0063316867100848-0.0193552396174403i</v>
      </c>
      <c r="L2401" s="57" t="str">
        <f t="shared" si="694"/>
        <v>0.000125-0.0657744083725143i</v>
      </c>
      <c r="M2401" s="57" t="str">
        <f t="shared" si="695"/>
        <v>0.0015-0.0317076631242577i</v>
      </c>
      <c r="N2401" s="57">
        <f t="shared" si="696"/>
        <v>65.601286917680767</v>
      </c>
      <c r="O2401" s="57">
        <f t="shared" si="697"/>
        <v>19.644903539412205</v>
      </c>
      <c r="P2401" s="371">
        <f t="shared" si="698"/>
        <v>19.644903539412205</v>
      </c>
      <c r="Q2401" s="371">
        <f t="shared" si="699"/>
        <v>-114.39871308231923</v>
      </c>
      <c r="R2401" s="12">
        <f t="shared" si="700"/>
        <v>65.601286917680767</v>
      </c>
      <c r="S2401" s="57">
        <f t="shared" si="701"/>
        <v>7.6283393153789802</v>
      </c>
      <c r="T2401" s="12">
        <f t="shared" si="684"/>
        <v>19.644903539412205</v>
      </c>
    </row>
    <row r="2402" spans="1:20" x14ac:dyDescent="0.25">
      <c r="A2402" s="57">
        <f t="shared" si="685"/>
        <v>48112.404528686959</v>
      </c>
      <c r="B2402" s="12">
        <f t="shared" si="702"/>
        <v>7657.3270047774204</v>
      </c>
      <c r="C2402" s="57" t="str">
        <f t="shared" si="686"/>
        <v>-3.93534315507869-8.70280943013909i</v>
      </c>
      <c r="D2402" s="57" t="str">
        <f t="shared" si="687"/>
        <v>3.89774437195112-4.25069705206338i</v>
      </c>
      <c r="E2402" s="57" t="str">
        <f t="shared" si="688"/>
        <v>162.573641220655+14.4658624670558i</v>
      </c>
      <c r="F2402" s="57" t="str">
        <f t="shared" si="689"/>
        <v>3.83852962814836-8.7398616666436i</v>
      </c>
      <c r="G2402" s="57" t="str">
        <f t="shared" si="690"/>
        <v>0.999658784807145-0.0184688593325941i</v>
      </c>
      <c r="H2402" s="57" t="str">
        <f t="shared" si="691"/>
        <v>382.729340919232+763.810911689967i</v>
      </c>
      <c r="I2402" s="57" t="str">
        <f t="shared" si="692"/>
        <v>22.9765934178919-1.16534602201325i</v>
      </c>
      <c r="K2402" s="57" t="str">
        <f t="shared" si="693"/>
        <v>0.00629239924081281-0.0192934443584855i</v>
      </c>
      <c r="L2402" s="57" t="str">
        <f t="shared" si="694"/>
        <v>0.000125-0.0655254118076454i</v>
      </c>
      <c r="M2402" s="57" t="str">
        <f t="shared" si="695"/>
        <v>0.0015-0.0315876301297646i</v>
      </c>
      <c r="N2402" s="57">
        <f t="shared" si="696"/>
        <v>65.667884836340122</v>
      </c>
      <c r="O2402" s="57">
        <f t="shared" si="697"/>
        <v>19.60117764961862</v>
      </c>
      <c r="P2402" s="371">
        <f t="shared" si="698"/>
        <v>19.60117764961862</v>
      </c>
      <c r="Q2402" s="371">
        <f t="shared" si="699"/>
        <v>-114.33211516365988</v>
      </c>
      <c r="R2402" s="12">
        <f t="shared" si="700"/>
        <v>65.667884836340122</v>
      </c>
      <c r="S2402" s="57">
        <f t="shared" si="701"/>
        <v>7.6573270047774207</v>
      </c>
      <c r="T2402" s="12">
        <f t="shared" si="684"/>
        <v>19.60117764961862</v>
      </c>
    </row>
    <row r="2403" spans="1:20" x14ac:dyDescent="0.25">
      <c r="A2403" s="57">
        <f t="shared" si="685"/>
        <v>48295.231665895968</v>
      </c>
      <c r="B2403" s="12">
        <f t="shared" si="702"/>
        <v>7686.4248473955749</v>
      </c>
      <c r="C2403" s="57" t="str">
        <f t="shared" si="686"/>
        <v>-3.90552429678061-8.66372910231803i</v>
      </c>
      <c r="D2403" s="57" t="str">
        <f t="shared" si="687"/>
        <v>3.89772720661591-4.23531640107292i</v>
      </c>
      <c r="E2403" s="57" t="str">
        <f t="shared" si="688"/>
        <v>162.640427744573+14.5128537569482i</v>
      </c>
      <c r="F2403" s="57" t="str">
        <f t="shared" si="689"/>
        <v>3.8385196550501-8.70731368573848i</v>
      </c>
      <c r="G2403" s="57" t="str">
        <f t="shared" si="690"/>
        <v>0.999656187537813-0.0185389928307399i</v>
      </c>
      <c r="H2403" s="57" t="str">
        <f t="shared" si="691"/>
        <v>385.581026893871+768.924410950805i</v>
      </c>
      <c r="I2403" s="57" t="str">
        <f t="shared" si="692"/>
        <v>23.0629364048666-1.14490138909263i</v>
      </c>
      <c r="K2403" s="57" t="str">
        <f t="shared" si="693"/>
        <v>0.00625336265184518-0.0192317675899202i</v>
      </c>
      <c r="L2403" s="57" t="str">
        <f t="shared" si="694"/>
        <v>0.000125-0.0652773578478236i</v>
      </c>
      <c r="M2403" s="57" t="str">
        <f t="shared" si="695"/>
        <v>0.0015-0.0314680515339357i</v>
      </c>
      <c r="N2403" s="57">
        <f t="shared" si="696"/>
        <v>65.734614315718375</v>
      </c>
      <c r="O2403" s="57">
        <f t="shared" si="697"/>
        <v>19.557518172069962</v>
      </c>
      <c r="P2403" s="371">
        <f t="shared" si="698"/>
        <v>19.557518172069962</v>
      </c>
      <c r="Q2403" s="371">
        <f t="shared" si="699"/>
        <v>-114.26538568428163</v>
      </c>
      <c r="R2403" s="12">
        <f t="shared" si="700"/>
        <v>65.734614315718375</v>
      </c>
      <c r="S2403" s="57">
        <f t="shared" si="701"/>
        <v>7.6864248473955747</v>
      </c>
      <c r="T2403" s="12">
        <f t="shared" si="684"/>
        <v>19.557518172069962</v>
      </c>
    </row>
    <row r="2404" spans="1:20" x14ac:dyDescent="0.25">
      <c r="A2404" s="57">
        <f t="shared" si="685"/>
        <v>48478.753546226377</v>
      </c>
      <c r="B2404" s="12">
        <f t="shared" si="702"/>
        <v>7715.6332618156785</v>
      </c>
      <c r="C2404" s="57" t="str">
        <f t="shared" si="686"/>
        <v>-3.87591058471285-8.62488498152982i</v>
      </c>
      <c r="D2404" s="57" t="str">
        <f t="shared" si="687"/>
        <v>3.89770991072921-4.21999667022205i</v>
      </c>
      <c r="E2404" s="57" t="str">
        <f t="shared" si="688"/>
        <v>162.707656032417+14.5596950407694i</v>
      </c>
      <c r="F2404" s="57" t="str">
        <f t="shared" si="689"/>
        <v>3.83850960606469-8.67489095964828i</v>
      </c>
      <c r="G2404" s="57" t="str">
        <f t="shared" si="690"/>
        <v>0.99965357050538-0.018609392285236i</v>
      </c>
      <c r="H2404" s="57" t="str">
        <f t="shared" si="691"/>
        <v>388.483399005652+774.093333010731i</v>
      </c>
      <c r="I2404" s="57" t="str">
        <f t="shared" si="692"/>
        <v>23.1505187979585-1.12471103450567i</v>
      </c>
      <c r="K2404" s="57" t="str">
        <f t="shared" si="693"/>
        <v>0.00621457565976509-0.019170209946639i</v>
      </c>
      <c r="L2404" s="57" t="str">
        <f t="shared" si="694"/>
        <v>0.000125-0.0650302429247098i</v>
      </c>
      <c r="M2404" s="57" t="str">
        <f t="shared" si="695"/>
        <v>0.0015-0.0313489256165925i</v>
      </c>
      <c r="N2404" s="57">
        <f t="shared" si="696"/>
        <v>65.801472455660729</v>
      </c>
      <c r="O2404" s="57">
        <f t="shared" si="697"/>
        <v>19.513925250009077</v>
      </c>
      <c r="P2404" s="371">
        <f t="shared" si="698"/>
        <v>19.513925250009077</v>
      </c>
      <c r="Q2404" s="371">
        <f t="shared" si="699"/>
        <v>-114.19852754433927</v>
      </c>
      <c r="R2404" s="12">
        <f t="shared" si="700"/>
        <v>65.801472455660729</v>
      </c>
      <c r="S2404" s="57">
        <f t="shared" si="701"/>
        <v>7.7156332618156789</v>
      </c>
      <c r="T2404" s="12">
        <f t="shared" si="684"/>
        <v>19.513925250009077</v>
      </c>
    </row>
    <row r="2405" spans="1:20" x14ac:dyDescent="0.25">
      <c r="A2405" s="57">
        <f t="shared" si="685"/>
        <v>48662.972809702034</v>
      </c>
      <c r="B2405" s="12">
        <f t="shared" si="702"/>
        <v>7744.9526682105779</v>
      </c>
      <c r="C2405" s="57" t="str">
        <f t="shared" si="686"/>
        <v>-3.84650093689656-8.58627533990058i</v>
      </c>
      <c r="D2405" s="57" t="str">
        <f t="shared" si="687"/>
        <v>3.89769248329927-4.20473763905919i</v>
      </c>
      <c r="E2405" s="57" t="str">
        <f t="shared" si="688"/>
        <v>162.775327184844+14.6063835460705i</v>
      </c>
      <c r="F2405" s="57" t="str">
        <f t="shared" si="689"/>
        <v>3.83849948061512-8.64259302192903i</v>
      </c>
      <c r="G2405" s="57" t="str">
        <f t="shared" si="690"/>
        <v>0.999650933559569-0.018680058700417i</v>
      </c>
      <c r="H2405" s="57" t="str">
        <f t="shared" si="691"/>
        <v>391.43766127819+779.318552945858i</v>
      </c>
      <c r="I2405" s="57" t="str">
        <f t="shared" si="692"/>
        <v>23.2393642094852-1.10478350059506i</v>
      </c>
      <c r="K2405" s="57" t="str">
        <f t="shared" si="693"/>
        <v>0.00617603698324411-0.0191087720526012i</v>
      </c>
      <c r="L2405" s="57" t="str">
        <f t="shared" si="694"/>
        <v>0.000125-0.0647840634834725i</v>
      </c>
      <c r="M2405" s="57" t="str">
        <f t="shared" si="695"/>
        <v>0.0015-0.0312302506640692i</v>
      </c>
      <c r="N2405" s="57">
        <f t="shared" si="696"/>
        <v>65.868456348956457</v>
      </c>
      <c r="O2405" s="57">
        <f t="shared" si="697"/>
        <v>19.470399023451211</v>
      </c>
      <c r="P2405" s="371">
        <f t="shared" si="698"/>
        <v>19.470399023451211</v>
      </c>
      <c r="Q2405" s="371">
        <f t="shared" si="699"/>
        <v>-114.13154365104354</v>
      </c>
      <c r="R2405" s="12">
        <f t="shared" si="700"/>
        <v>65.868456348956457</v>
      </c>
      <c r="S2405" s="57">
        <f t="shared" si="701"/>
        <v>7.744952668210578</v>
      </c>
      <c r="T2405" s="12">
        <f t="shared" si="684"/>
        <v>19.470399023451211</v>
      </c>
    </row>
    <row r="2406" spans="1:20" x14ac:dyDescent="0.25">
      <c r="A2406" s="57">
        <f t="shared" si="685"/>
        <v>48847.892106378902</v>
      </c>
      <c r="B2406" s="12">
        <f t="shared" si="702"/>
        <v>7774.3834883497784</v>
      </c>
      <c r="C2406" s="57" t="str">
        <f t="shared" si="686"/>
        <v>-3.81729427421721-8.5478984626378i</v>
      </c>
      <c r="D2406" s="57" t="str">
        <f t="shared" si="687"/>
        <v>3.89767492332684-4.18953908800511i</v>
      </c>
      <c r="E2406" s="57" t="str">
        <f t="shared" si="688"/>
        <v>162.843442293556+14.6529164796673i</v>
      </c>
      <c r="F2406" s="57" t="str">
        <f t="shared" si="689"/>
        <v>3.83848927811993-8.61041940793144i</v>
      </c>
      <c r="G2406" s="57" t="str">
        <f t="shared" si="690"/>
        <v>0.999648276548964-0.0187509930843615i</v>
      </c>
      <c r="H2406" s="57" t="str">
        <f t="shared" si="691"/>
        <v>394.445053861102+784.600962504545i</v>
      </c>
      <c r="I2406" s="57" t="str">
        <f t="shared" si="692"/>
        <v>23.3294968236883-1.08512768341958i</v>
      </c>
      <c r="K2406" s="57" t="str">
        <f t="shared" si="693"/>
        <v>0.00613774534310974-0.0190474545209118i</v>
      </c>
      <c r="L2406" s="57" t="str">
        <f t="shared" si="694"/>
        <v>0.000125-0.0645388159827381i</v>
      </c>
      <c r="M2406" s="57" t="str">
        <f t="shared" si="695"/>
        <v>0.0015-0.0311120249691862i</v>
      </c>
      <c r="N2406" s="57">
        <f t="shared" si="696"/>
        <v>65.935563081514914</v>
      </c>
      <c r="O2406" s="57">
        <f t="shared" si="697"/>
        <v>19.426939629173873</v>
      </c>
      <c r="P2406" s="371">
        <f t="shared" si="698"/>
        <v>19.426939629173873</v>
      </c>
      <c r="Q2406" s="371">
        <f t="shared" si="699"/>
        <v>-114.06443691848509</v>
      </c>
      <c r="R2406" s="12">
        <f t="shared" si="700"/>
        <v>65.935563081514914</v>
      </c>
      <c r="S2406" s="57">
        <f t="shared" si="701"/>
        <v>7.7743834883497787</v>
      </c>
      <c r="T2406" s="12">
        <f t="shared" si="684"/>
        <v>19.426939629173873</v>
      </c>
    </row>
    <row r="2407" spans="1:20" x14ac:dyDescent="0.25">
      <c r="A2407" s="57">
        <f t="shared" si="685"/>
        <v>49033.514096383144</v>
      </c>
      <c r="B2407" s="12">
        <f t="shared" si="702"/>
        <v>7803.9261456055074</v>
      </c>
      <c r="C2407" s="57" t="str">
        <f t="shared" si="686"/>
        <v>-3.78828952046176-8.5097526479399i</v>
      </c>
      <c r="D2407" s="57" t="str">
        <f t="shared" si="687"/>
        <v>3.89765722980509-4.17440079834981i</v>
      </c>
      <c r="E2407" s="57" t="str">
        <f t="shared" si="688"/>
        <v>162.912002441082+14.6992910275832i</v>
      </c>
      <c r="F2407" s="57" t="str">
        <f t="shared" si="689"/>
        <v>3.83847899799335-8.57836965479437i</v>
      </c>
      <c r="G2407" s="57" t="str">
        <f t="shared" si="690"/>
        <v>0.999645599320998-0.0188221964489063i</v>
      </c>
      <c r="H2407" s="57" t="str">
        <f t="shared" si="691"/>
        <v>397.506854331462+789.941470417702i</v>
      </c>
      <c r="I2407" s="57" t="str">
        <f t="shared" si="692"/>
        <v>23.4209414132385-1.06575284817303i</v>
      </c>
      <c r="K2407" s="57" t="str">
        <f t="shared" si="693"/>
        <v>0.00609969946241175-0.0189862579539025i</v>
      </c>
      <c r="L2407" s="57" t="str">
        <f t="shared" si="694"/>
        <v>0.000125-0.064294496894539i</v>
      </c>
      <c r="M2407" s="57" t="str">
        <f t="shared" si="695"/>
        <v>0.0015-0.0309942468312276i</v>
      </c>
      <c r="N2407" s="57">
        <f t="shared" si="696"/>
        <v>66.002789732542141</v>
      </c>
      <c r="O2407" s="57">
        <f t="shared" si="697"/>
        <v>19.38354720070684</v>
      </c>
      <c r="P2407" s="371">
        <f t="shared" si="698"/>
        <v>19.38354720070684</v>
      </c>
      <c r="Q2407" s="371">
        <f t="shared" si="699"/>
        <v>-113.99721026745786</v>
      </c>
      <c r="R2407" s="12">
        <f t="shared" si="700"/>
        <v>66.002789732542141</v>
      </c>
      <c r="S2407" s="57">
        <f t="shared" si="701"/>
        <v>7.8039261456055078</v>
      </c>
      <c r="T2407" s="12">
        <f t="shared" si="684"/>
        <v>19.38354720070684</v>
      </c>
    </row>
    <row r="2408" spans="1:20" x14ac:dyDescent="0.25">
      <c r="A2408" s="57">
        <f t="shared" si="685"/>
        <v>49219.841449949403</v>
      </c>
      <c r="B2408" s="12">
        <f t="shared" si="702"/>
        <v>7833.5810649588084</v>
      </c>
      <c r="C2408" s="57" t="str">
        <f t="shared" si="686"/>
        <v>-3.75948560235512-8.47183620690602i</v>
      </c>
      <c r="D2408" s="57" t="str">
        <f t="shared" si="687"/>
        <v>3.89763940171955-4.15932255224928i</v>
      </c>
      <c r="E2408" s="57" t="str">
        <f t="shared" si="688"/>
        <v>162.98100870056+14.7455043549936i</v>
      </c>
      <c r="F2408" s="57" t="str">
        <f t="shared" si="689"/>
        <v>3.83846863964503-8.54644330143802i</v>
      </c>
      <c r="G2408" s="57" t="str">
        <f t="shared" si="690"/>
        <v>0.999642901721943-0.0188936698096594i</v>
      </c>
      <c r="H2408" s="57" t="str">
        <f t="shared" si="691"/>
        <v>400.624379049527+795.341002710936i</v>
      </c>
      <c r="I2408" s="57" t="str">
        <f t="shared" si="692"/>
        <v>23.513723356272-1.04666864534998i</v>
      </c>
      <c r="K2408" s="57" t="str">
        <f t="shared" si="693"/>
        <v>0.00606189806648677-0.0189251829432129i</v>
      </c>
      <c r="L2408" s="57" t="str">
        <f t="shared" si="694"/>
        <v>0.000125-0.0640511027042629i</v>
      </c>
      <c r="M2408" s="57" t="str">
        <f t="shared" si="695"/>
        <v>0.0015-0.0308769145559151i</v>
      </c>
      <c r="N2408" s="57">
        <f t="shared" si="696"/>
        <v>66.070133374717528</v>
      </c>
      <c r="O2408" s="57">
        <f t="shared" si="697"/>
        <v>19.34022186832248</v>
      </c>
      <c r="P2408" s="371">
        <f t="shared" si="698"/>
        <v>19.34022186832248</v>
      </c>
      <c r="Q2408" s="371">
        <f t="shared" si="699"/>
        <v>-113.92986662528247</v>
      </c>
      <c r="R2408" s="12">
        <f t="shared" si="700"/>
        <v>66.070133374717528</v>
      </c>
      <c r="S2408" s="57">
        <f t="shared" si="701"/>
        <v>7.8335810649588087</v>
      </c>
      <c r="T2408" s="12">
        <f t="shared" si="684"/>
        <v>19.34022186832248</v>
      </c>
    </row>
    <row r="2409" spans="1:20" x14ac:dyDescent="0.25">
      <c r="A2409" s="57">
        <f t="shared" si="685"/>
        <v>49406.876847459207</v>
      </c>
      <c r="B2409" s="12">
        <f t="shared" si="702"/>
        <v>7863.348673005652</v>
      </c>
      <c r="C2409" s="57" t="str">
        <f t="shared" si="686"/>
        <v>-3.7308814495954-8.43414746344619i</v>
      </c>
      <c r="D2409" s="57" t="str">
        <f t="shared" si="687"/>
        <v>3.89762143804809-4.14430413272245i</v>
      </c>
      <c r="E2409" s="57" t="str">
        <f t="shared" si="688"/>
        <v>163.050462135508+14.7915536061729i</v>
      </c>
      <c r="F2409" s="57" t="str">
        <f t="shared" si="689"/>
        <v>3.83845820248023-8.5146398885574i</v>
      </c>
      <c r="G2409" s="57" t="str">
        <f t="shared" si="690"/>
        <v>0.999640183596909-0.0189654141860137i</v>
      </c>
      <c r="H2409" s="57" t="str">
        <f t="shared" si="691"/>
        <v>403.79898457138+800.80050301808i</v>
      </c>
      <c r="I2409" s="57" t="str">
        <f t="shared" si="692"/>
        <v>23.6078686539778-1.02788512769943i</v>
      </c>
      <c r="K2409" s="57" t="str">
        <f t="shared" si="693"/>
        <v>0.0060243398830228-0.0188642300698719i</v>
      </c>
      <c r="L2409" s="57" t="str">
        <f t="shared" si="694"/>
        <v>0.000125-0.0638086299106022i</v>
      </c>
      <c r="M2409" s="57" t="str">
        <f t="shared" si="695"/>
        <v>0.0015-0.0307600264553846i</v>
      </c>
      <c r="N2409" s="57">
        <f t="shared" si="696"/>
        <v>66.137591074373205</v>
      </c>
      <c r="O2409" s="57">
        <f t="shared" si="697"/>
        <v>19.296963759026291</v>
      </c>
      <c r="P2409" s="371">
        <f t="shared" si="698"/>
        <v>19.296963759026291</v>
      </c>
      <c r="Q2409" s="371">
        <f t="shared" si="699"/>
        <v>-113.8624089256268</v>
      </c>
      <c r="R2409" s="12">
        <f t="shared" si="700"/>
        <v>66.137591074373205</v>
      </c>
      <c r="S2409" s="57">
        <f t="shared" si="701"/>
        <v>7.8633486730056523</v>
      </c>
      <c r="T2409" s="12">
        <f t="shared" si="684"/>
        <v>19.296963759026291</v>
      </c>
    </row>
    <row r="2410" spans="1:20" x14ac:dyDescent="0.25">
      <c r="A2410" s="57">
        <f t="shared" si="685"/>
        <v>49594.622979479558</v>
      </c>
      <c r="B2410" s="12">
        <f t="shared" si="702"/>
        <v>7893.229397963074</v>
      </c>
      <c r="C2410" s="57" t="str">
        <f t="shared" si="686"/>
        <v>-3.70247599488862-8.39668475419158i</v>
      </c>
      <c r="D2410" s="57" t="str">
        <f t="shared" si="687"/>
        <v>3.89760333776079-4.12934532364797i</v>
      </c>
      <c r="E2410" s="57" t="str">
        <f t="shared" si="688"/>
        <v>163.120363799605+14.8374359044431i</v>
      </c>
      <c r="F2410" s="57" t="str">
        <f t="shared" si="689"/>
        <v>3.83844768589966-8.48295895861564i</v>
      </c>
      <c r="G2410" s="57" t="str">
        <f t="shared" si="690"/>
        <v>0.999637444789826-0.0190374306011604i</v>
      </c>
      <c r="H2410" s="57" t="str">
        <f t="shared" si="691"/>
        <v>407.032069121106+806.320932895725i</v>
      </c>
      <c r="I2410" s="57" t="str">
        <f t="shared" si="692"/>
        <v>23.7034039487537-1.00941276800724i</v>
      </c>
      <c r="K2410" s="57" t="str">
        <f t="shared" si="693"/>
        <v>0.00598702364212152-0.0188033999043785i</v>
      </c>
      <c r="L2410" s="57" t="str">
        <f t="shared" si="694"/>
        <v>0.000125-0.0635670750255055i</v>
      </c>
      <c r="M2410" s="57" t="str">
        <f t="shared" si="695"/>
        <v>0.0015-0.0306435808481616i</v>
      </c>
      <c r="N2410" s="57">
        <f t="shared" si="696"/>
        <v>66.205159891671968</v>
      </c>
      <c r="O2410" s="57">
        <f t="shared" si="697"/>
        <v>19.253772996547596</v>
      </c>
      <c r="P2410" s="371">
        <f t="shared" si="698"/>
        <v>19.253772996547596</v>
      </c>
      <c r="Q2410" s="371">
        <f t="shared" si="699"/>
        <v>-113.79484010832803</v>
      </c>
      <c r="R2410" s="12">
        <f t="shared" si="700"/>
        <v>66.205159891671968</v>
      </c>
      <c r="S2410" s="57">
        <f t="shared" si="701"/>
        <v>7.8932293979630739</v>
      </c>
      <c r="T2410" s="12">
        <f t="shared" si="684"/>
        <v>19.253772996547596</v>
      </c>
    </row>
    <row r="2411" spans="1:20" x14ac:dyDescent="0.25">
      <c r="A2411" s="57">
        <f t="shared" si="685"/>
        <v>49783.082546801576</v>
      </c>
      <c r="B2411" s="12">
        <f t="shared" si="702"/>
        <v>7923.2236696753334</v>
      </c>
      <c r="C2411" s="57" t="str">
        <f t="shared" si="686"/>
        <v>-3.6742681739823-8.35944642840502i</v>
      </c>
      <c r="D2411" s="57" t="str">
        <f t="shared" si="687"/>
        <v>3.89758509982-4.11444590976117i</v>
      </c>
      <c r="E2411" s="57" t="str">
        <f t="shared" si="688"/>
        <v>163.190714736459+14.8831483521245i</v>
      </c>
      <c r="F2411" s="57" t="str">
        <f t="shared" si="689"/>
        <v>3.83843708929952-8.45140005583748i</v>
      </c>
      <c r="G2411" s="57" t="str">
        <f t="shared" si="690"/>
        <v>0.999634685143439-0.0191097200821025i</v>
      </c>
      <c r="H2411" s="57" t="str">
        <f t="shared" si="691"/>
        <v>410.325074125376+811.903272138133i</v>
      </c>
      <c r="I2411" s="57" t="str">
        <f t="shared" si="692"/>
        <v>23.8003565429512-0.991262477753262i</v>
      </c>
      <c r="K2411" s="57" t="str">
        <f t="shared" si="693"/>
        <v>0.00594994807635976-0.0187426930067828i</v>
      </c>
      <c r="L2411" s="57" t="str">
        <f t="shared" si="694"/>
        <v>0.000125-0.0633264345741236i</v>
      </c>
      <c r="M2411" s="57" t="str">
        <f t="shared" si="695"/>
        <v>0.0015-0.0305275760591369i</v>
      </c>
      <c r="N2411" s="57">
        <f t="shared" si="696"/>
        <v>66.272836880787324</v>
      </c>
      <c r="O2411" s="57">
        <f t="shared" si="697"/>
        <v>19.210649701330446</v>
      </c>
      <c r="P2411" s="371">
        <f t="shared" si="698"/>
        <v>19.210649701330446</v>
      </c>
      <c r="Q2411" s="371">
        <f t="shared" si="699"/>
        <v>-113.72716311921268</v>
      </c>
      <c r="R2411" s="12">
        <f t="shared" si="700"/>
        <v>66.272836880787324</v>
      </c>
      <c r="S2411" s="57">
        <f t="shared" si="701"/>
        <v>7.9232236696753331</v>
      </c>
      <c r="T2411" s="12">
        <f t="shared" si="684"/>
        <v>19.210649701330446</v>
      </c>
    </row>
    <row r="2412" spans="1:20" x14ac:dyDescent="0.25">
      <c r="A2412" s="57">
        <f t="shared" si="685"/>
        <v>49972.25826047943</v>
      </c>
      <c r="B2412" s="12">
        <f t="shared" si="702"/>
        <v>7953.3319196201001</v>
      </c>
      <c r="C2412" s="57" t="str">
        <f t="shared" si="686"/>
        <v>-3.6462569256985-8.32243084789237i</v>
      </c>
      <c r="D2412" s="57" t="str">
        <f t="shared" si="687"/>
        <v>3.89756672318014-4.09960567665092i</v>
      </c>
      <c r="E2412" s="57" t="str">
        <f t="shared" si="688"/>
        <v>163.261515979384+14.92868803049i</v>
      </c>
      <c r="F2412" s="57" t="str">
        <f t="shared" si="689"/>
        <v>3.8384264120714-8.41996272620264i</v>
      </c>
      <c r="G2412" s="57" t="str">
        <f t="shared" si="690"/>
        <v>0.999631904499302-0.0191822836596688i</v>
      </c>
      <c r="H2412" s="57" t="str">
        <f t="shared" si="691"/>
        <v>413.679485813329+817.548519091866i</v>
      </c>
      <c r="I2412" s="57" t="str">
        <f t="shared" si="692"/>
        <v>23.898754418223-0.973445626689771i</v>
      </c>
      <c r="K2412" s="57" t="str">
        <f t="shared" si="693"/>
        <v>0.00591311192085037-0.0186821099267676i</v>
      </c>
      <c r="L2412" s="57" t="str">
        <f t="shared" si="694"/>
        <v>0.000125-0.0630867050947636i</v>
      </c>
      <c r="M2412" s="57" t="str">
        <f t="shared" si="695"/>
        <v>0.0015-0.0304120104195426i</v>
      </c>
      <c r="N2412" s="57">
        <f t="shared" si="696"/>
        <v>66.340619090084303</v>
      </c>
      <c r="O2412" s="57">
        <f t="shared" si="697"/>
        <v>19.167593990525297</v>
      </c>
      <c r="P2412" s="371">
        <f t="shared" si="698"/>
        <v>19.167593990525297</v>
      </c>
      <c r="Q2412" s="371">
        <f t="shared" si="699"/>
        <v>-113.6593809099157</v>
      </c>
      <c r="R2412" s="12">
        <f t="shared" si="700"/>
        <v>66.340619090084303</v>
      </c>
      <c r="S2412" s="57">
        <f t="shared" si="701"/>
        <v>7.9533319196201004</v>
      </c>
      <c r="T2412" s="12">
        <f t="shared" ref="T2412:T2475" si="703">P2412</f>
        <v>19.167593990525297</v>
      </c>
    </row>
    <row r="2413" spans="1:20" x14ac:dyDescent="0.25">
      <c r="A2413" s="57">
        <f t="shared" ref="A2413:A2476" si="704">2*PI()*B2413</f>
        <v>50162.152841869254</v>
      </c>
      <c r="B2413" s="12">
        <f t="shared" si="702"/>
        <v>7983.554580914657</v>
      </c>
      <c r="C2413" s="57" t="str">
        <f t="shared" ref="C2413:C2476" si="705">IMPRODUCT(D2413,E2413,$C$40,,K2413,$C$41)</f>
        <v>-3.61844119196553-8.28563638691316i</v>
      </c>
      <c r="D2413" s="57" t="str">
        <f t="shared" ref="D2413:D2476" si="706">IMDIV(IMPRODUCT($C$37,$C$38,COMPLEX(1,A2413/$C$38)),IMSUM(-1*A2413*A2413/$C$39,COMPLEX(0,1*A2413)))</f>
        <v>3.89754820678773-4.08482441075648i</v>
      </c>
      <c r="E2413" s="57" t="str">
        <f t="shared" ref="E2413:E2476" si="707">IMDIV(IMPRODUCT(IMSUM(F2413,G2413),$C$29,H2413),IMSUM(1,I2413))</f>
        <v>163.332768551163+14.9740519997202i</v>
      </c>
      <c r="F2413" s="57" t="str">
        <f t="shared" ref="F2413:F2476" si="708">IMDIV(IMPRODUCT($C$14,$C$15,COMPLEX(1,A2413/$C$15)),IMSUM(-1*A2413*A2413/$C$16,COMPLEX(0,A2413)))</f>
        <v>3.83841565360222-8.38864651743928i</v>
      </c>
      <c r="G2413" s="57" t="str">
        <f t="shared" ref="G2413:G2476" si="709">IMDIV(1,COMPLEX(1,A2413*$C$9*$C$10))</f>
        <v>0.999629102697764-0.0192551223685271i</v>
      </c>
      <c r="H2413" s="57" t="str">
        <f t="shared" ref="H2413:H2476" si="710">IMDIV($C$3,IMSUM(K2413,COMPLEX(0,$C$28*A2413)))</f>
        <v>417.096836885024+823.257690969677i</v>
      </c>
      <c r="I2413" s="57" t="str">
        <f t="shared" ref="I2413:I2476" si="711">IMPRODUCT(F2413,$C$29,H2413,$C$31)</f>
        <v>23.9986262555021-0.955974063392354i</v>
      </c>
      <c r="K2413" s="57" t="str">
        <f t="shared" ref="K2413:K2476" si="712">IF($C$26&lt;=0,IMDIV(1,IMSUM(IMDIV(1,L2413),1/$C$18)),IMDIV(1,IMSUM(IMDIV(1,L2413),1/$C$18,IMDIV(1,M2413))))</f>
        <v>0.00587651391330097-0.0186216512037288i</v>
      </c>
      <c r="L2413" s="57" t="str">
        <f t="shared" ref="L2413:L2476" si="713">IMSUM($C$21/$C$22,IMDIV(1,COMPLEX(0,$C$20*$C$22*A2413)))</f>
        <v>0.000125-0.0628478831388362i</v>
      </c>
      <c r="M2413" s="57" t="str">
        <f t="shared" ref="M2413:M2476" si="714">IMSUM($C$25/$C$26,IMDIV(1,COMPLEX(0,$C$24*$C$26*A2413)))</f>
        <v>0.0015-0.0302968822669283i</v>
      </c>
      <c r="N2413" s="57">
        <f t="shared" ref="N2413:N2476" si="715">ABS(R2413)</f>
        <v>66.408503562300822</v>
      </c>
      <c r="O2413" s="57">
        <f t="shared" ref="O2413:O2476" si="716">ABS(P2413)</f>
        <v>19.124605977979915</v>
      </c>
      <c r="P2413" s="371">
        <f t="shared" ref="P2413:P2476" si="717">20*LOG10(IMABS(C2413))</f>
        <v>19.124605977979915</v>
      </c>
      <c r="Q2413" s="371">
        <f t="shared" ref="Q2413:Q2476" si="718">IMARGUMENT(C2413)*180/PI()</f>
        <v>-113.59149643769918</v>
      </c>
      <c r="R2413" s="12">
        <f t="shared" ref="R2413:R2476" si="719">IF(Q2413&lt;0,Q2413+180,Q2413-180)</f>
        <v>66.408503562300822</v>
      </c>
      <c r="S2413" s="57">
        <f t="shared" ref="S2413:S2476" si="720">B2413/1000</f>
        <v>7.9835545809146566</v>
      </c>
      <c r="T2413" s="12">
        <f t="shared" si="703"/>
        <v>19.124605977979915</v>
      </c>
    </row>
    <row r="2414" spans="1:20" x14ac:dyDescent="0.25">
      <c r="A2414" s="57">
        <f t="shared" si="704"/>
        <v>50352.769022668355</v>
      </c>
      <c r="B2414" s="12">
        <f t="shared" ref="B2414:B2477" si="721">B2413*(1+B$42)</f>
        <v>8013.8920883221326</v>
      </c>
      <c r="C2414" s="57" t="str">
        <f t="shared" si="705"/>
        <v>-3.59081991784936-8.24906143209254i</v>
      </c>
      <c r="D2414" s="57" t="str">
        <f t="shared" si="706"/>
        <v>3.8975295495813-4.07010189936454i</v>
      </c>
      <c r="E2414" s="57" t="str">
        <f t="shared" si="707"/>
        <v>163.404473463819+15.0192372988608i</v>
      </c>
      <c r="F2414" s="57" t="str">
        <f t="shared" si="708"/>
        <v>3.83840481327435-8.3574509790176i</v>
      </c>
      <c r="G2414" s="57" t="str">
        <f t="shared" si="709"/>
        <v>0.999626279577962-0.0193282372471982i</v>
      </c>
      <c r="H2414" s="57" t="str">
        <f t="shared" si="710"/>
        <v>420.578708251632+829.03182416267i</v>
      </c>
      <c r="I2414" s="57" t="str">
        <f t="shared" si="711"/>
        <v>24.1000014556243-0.938860136835935i</v>
      </c>
      <c r="K2414" s="57" t="str">
        <f t="shared" si="712"/>
        <v>0.00584015279407249-0.0185613173668567i</v>
      </c>
      <c r="L2414" s="57" t="str">
        <f t="shared" si="713"/>
        <v>0.000125-0.0626099652708071i</v>
      </c>
      <c r="M2414" s="57" t="str">
        <f t="shared" si="714"/>
        <v>0.0015-0.0301821899451367i</v>
      </c>
      <c r="N2414" s="57">
        <f t="shared" si="715"/>
        <v>66.476487334729555</v>
      </c>
      <c r="O2414" s="57">
        <f t="shared" si="716"/>
        <v>19.081685774231595</v>
      </c>
      <c r="P2414" s="371">
        <f t="shared" si="717"/>
        <v>19.081685774231595</v>
      </c>
      <c r="Q2414" s="371">
        <f t="shared" si="718"/>
        <v>-113.52351266527045</v>
      </c>
      <c r="R2414" s="12">
        <f t="shared" si="719"/>
        <v>66.476487334729555</v>
      </c>
      <c r="S2414" s="57">
        <f t="shared" si="720"/>
        <v>8.0138920883221321</v>
      </c>
      <c r="T2414" s="12">
        <f t="shared" si="703"/>
        <v>19.081685774231595</v>
      </c>
    </row>
    <row r="2415" spans="1:20" x14ac:dyDescent="0.25">
      <c r="A2415" s="57">
        <f t="shared" si="704"/>
        <v>50544.109544954496</v>
      </c>
      <c r="B2415" s="12">
        <f t="shared" si="721"/>
        <v>8044.344878257757</v>
      </c>
      <c r="C2415" s="57" t="str">
        <f t="shared" si="705"/>
        <v>-3.56339205158387-8.21270438233323i</v>
      </c>
      <c r="D2415" s="57" t="str">
        <f t="shared" si="706"/>
        <v>3.89751075049134-4.05543793060605i</v>
      </c>
      <c r="E2415" s="57" t="str">
        <f t="shared" si="707"/>
        <v>163.476631718381+15.0642409457833i</v>
      </c>
      <c r="F2415" s="57" t="str">
        <f t="shared" si="708"/>
        <v>3.83839389046535-8.32637566214322i</v>
      </c>
      <c r="G2415" s="57" t="str">
        <f t="shared" si="709"/>
        <v>0.999623434977812-0.0194016293380693i</v>
      </c>
      <c r="H2415" s="57" t="str">
        <f t="shared" si="710"/>
        <v>424.126730850904+834.87197455007i</v>
      </c>
      <c r="I2415" s="57" t="str">
        <f t="shared" si="711"/>
        <v>24.2029101606191-0.922116719053153i</v>
      </c>
      <c r="K2415" s="57" t="str">
        <f t="shared" si="712"/>
        <v>0.00580402730623631-0.018501108935217i</v>
      </c>
      <c r="L2415" s="57" t="str">
        <f t="shared" si="713"/>
        <v>0.000125-0.062372948068148i</v>
      </c>
      <c r="M2415" s="57" t="str">
        <f t="shared" si="714"/>
        <v>0.0015-0.0300679318042805i</v>
      </c>
      <c r="N2415" s="57">
        <f t="shared" si="715"/>
        <v>66.544567439401547</v>
      </c>
      <c r="O2415" s="57">
        <f t="shared" si="716"/>
        <v>19.038833486499225</v>
      </c>
      <c r="P2415" s="371">
        <f t="shared" si="717"/>
        <v>19.038833486499225</v>
      </c>
      <c r="Q2415" s="371">
        <f t="shared" si="718"/>
        <v>-113.45543256059845</v>
      </c>
      <c r="R2415" s="12">
        <f t="shared" si="719"/>
        <v>66.544567439401547</v>
      </c>
      <c r="S2415" s="57">
        <f t="shared" si="720"/>
        <v>8.0443448782577569</v>
      </c>
      <c r="T2415" s="12">
        <f t="shared" si="703"/>
        <v>19.038833486499225</v>
      </c>
    </row>
    <row r="2416" spans="1:20" x14ac:dyDescent="0.25">
      <c r="A2416" s="57">
        <f t="shared" si="704"/>
        <v>50736.177161225321</v>
      </c>
      <c r="B2416" s="12">
        <f t="shared" si="721"/>
        <v>8074.9133887951366</v>
      </c>
      <c r="C2416" s="57" t="str">
        <f t="shared" si="705"/>
        <v>-3.53615654460034-8.1765636487274i</v>
      </c>
      <c r="D2416" s="57" t="str">
        <f t="shared" si="706"/>
        <v>3.8974918084403-4.04083229345319i</v>
      </c>
      <c r="E2416" s="57" t="str">
        <f t="shared" si="707"/>
        <v>163.549244304645+15.1090599371475i</v>
      </c>
      <c r="F2416" s="57" t="str">
        <f t="shared" si="708"/>
        <v>3.83838288454817-8.29542011975078i</v>
      </c>
      <c r="G2416" s="57" t="str">
        <f t="shared" si="709"/>
        <v>0.999620568734-0.0194752996874085i</v>
      </c>
      <c r="H2416" s="57" t="str">
        <f t="shared" si="710"/>
        <v>427.742587541584+840.779217805694i</v>
      </c>
      <c r="I2416" s="57" t="str">
        <f t="shared" si="711"/>
        <v>24.3073832756915-0.905757228933867i</v>
      </c>
      <c r="K2416" s="57" t="str">
        <f t="shared" si="712"/>
        <v>0.00576813619562981-0.0184410264178313i</v>
      </c>
      <c r="L2416" s="57" t="str">
        <f t="shared" si="713"/>
        <v>0.000125-0.0621368281212871i</v>
      </c>
      <c r="M2416" s="57" t="str">
        <f t="shared" si="714"/>
        <v>0.0015-0.0299541062007177i</v>
      </c>
      <c r="N2416" s="57">
        <f t="shared" si="715"/>
        <v>66.612740903269383</v>
      </c>
      <c r="O2416" s="57">
        <f t="shared" si="716"/>
        <v>18.996049218675324</v>
      </c>
      <c r="P2416" s="371">
        <f t="shared" si="717"/>
        <v>18.996049218675324</v>
      </c>
      <c r="Q2416" s="371">
        <f t="shared" si="718"/>
        <v>-113.38725909673062</v>
      </c>
      <c r="R2416" s="12">
        <f t="shared" si="719"/>
        <v>66.612740903269383</v>
      </c>
      <c r="S2416" s="57">
        <f t="shared" si="720"/>
        <v>8.074913388795137</v>
      </c>
      <c r="T2416" s="12">
        <f t="shared" si="703"/>
        <v>18.996049218675324</v>
      </c>
    </row>
    <row r="2417" spans="1:20" x14ac:dyDescent="0.25">
      <c r="A2417" s="57">
        <f t="shared" si="704"/>
        <v>50928.974634437982</v>
      </c>
      <c r="B2417" s="12">
        <f t="shared" si="721"/>
        <v>8105.5980596725585</v>
      </c>
      <c r="C2417" s="57" t="str">
        <f t="shared" si="705"/>
        <v>-3.50911235155621-8.14063765446928i</v>
      </c>
      <c r="D2417" s="57" t="str">
        <f t="shared" si="706"/>
        <v>3.89747272234233-4.02628477771632i</v>
      </c>
      <c r="E2417" s="57" t="str">
        <f t="shared" si="707"/>
        <v>163.622312200937+15.1536912483662i</v>
      </c>
      <c r="F2417" s="57" t="str">
        <f t="shared" si="708"/>
        <v>3.83837179489093-8.2645839064975i</v>
      </c>
      <c r="G2417" s="57" t="str">
        <f t="shared" si="709"/>
        <v>0.999617680681971-0.0195492493453777i</v>
      </c>
      <c r="H2417" s="57" t="str">
        <f t="shared" si="710"/>
        <v>431.428015080527+846.754649699954i</v>
      </c>
      <c r="I2417" s="57" t="str">
        <f t="shared" si="711"/>
        <v>24.4134524919109-0.889795657230728i</v>
      </c>
      <c r="K2417" s="57" t="str">
        <f t="shared" si="712"/>
        <v>0.00573247821091177-0.0183810703137582i</v>
      </c>
      <c r="L2417" s="57" t="str">
        <f t="shared" si="713"/>
        <v>0.000125-0.0619016020335598i</v>
      </c>
      <c r="M2417" s="57" t="str">
        <f t="shared" si="714"/>
        <v>0.0015-0.0298407114970291i</v>
      </c>
      <c r="N2417" s="57">
        <f t="shared" si="715"/>
        <v>66.681004748391416</v>
      </c>
      <c r="O2417" s="57">
        <f t="shared" si="716"/>
        <v>18.953333071318696</v>
      </c>
      <c r="P2417" s="371">
        <f t="shared" si="717"/>
        <v>18.953333071318696</v>
      </c>
      <c r="Q2417" s="371">
        <f t="shared" si="718"/>
        <v>-113.31899525160858</v>
      </c>
      <c r="R2417" s="12">
        <f t="shared" si="719"/>
        <v>66.681004748391416</v>
      </c>
      <c r="S2417" s="57">
        <f t="shared" si="720"/>
        <v>8.105598059672559</v>
      </c>
      <c r="T2417" s="12">
        <f t="shared" si="703"/>
        <v>18.953333071318696</v>
      </c>
    </row>
    <row r="2418" spans="1:20" x14ac:dyDescent="0.25">
      <c r="A2418" s="57">
        <f t="shared" si="704"/>
        <v>51122.504738048847</v>
      </c>
      <c r="B2418" s="12">
        <f t="shared" si="721"/>
        <v>8136.3993322993147</v>
      </c>
      <c r="C2418" s="57" t="str">
        <f t="shared" si="705"/>
        <v>-3.482258430363-8.10492483476827i</v>
      </c>
      <c r="D2418" s="57" t="str">
        <f t="shared" si="706"/>
        <v>3.89745349110352-4.01179517404098i</v>
      </c>
      <c r="E2418" s="57" t="str">
        <f t="shared" si="707"/>
        <v>163.695836373875+15.1981318335732i</v>
      </c>
      <c r="F2418" s="57" t="str">
        <f t="shared" si="708"/>
        <v>3.83836062085699-8.23386657875681i</v>
      </c>
      <c r="G2418" s="57" t="str">
        <f t="shared" si="709"/>
        <v>0.999614770655923-0.0196234793660472i</v>
      </c>
      <c r="H2418" s="57" t="str">
        <f t="shared" si="710"/>
        <v>435.18480618675+852.799386396563i</v>
      </c>
      <c r="I2418" s="57" t="str">
        <f t="shared" si="711"/>
        <v>24.5211503096377-0.874246592837703i</v>
      </c>
      <c r="K2418" s="57" t="str">
        <f t="shared" si="712"/>
        <v>0.00569705210361568-0.0183212411121735i</v>
      </c>
      <c r="L2418" s="57" t="str">
        <f t="shared" si="713"/>
        <v>0.000125-0.0616672664211592i</v>
      </c>
      <c r="M2418" s="57" t="str">
        <f t="shared" si="714"/>
        <v>0.0015-0.0297277460619935i</v>
      </c>
      <c r="N2418" s="57">
        <f t="shared" si="715"/>
        <v>66.749355992117643</v>
      </c>
      <c r="O2418" s="57">
        <f t="shared" si="716"/>
        <v>18.910685141647477</v>
      </c>
      <c r="P2418" s="371">
        <f t="shared" si="717"/>
        <v>18.910685141647477</v>
      </c>
      <c r="Q2418" s="371">
        <f t="shared" si="718"/>
        <v>-113.25064400788236</v>
      </c>
      <c r="R2418" s="12">
        <f t="shared" si="719"/>
        <v>66.749355992117643</v>
      </c>
      <c r="S2418" s="57">
        <f t="shared" si="720"/>
        <v>8.1363993322993142</v>
      </c>
      <c r="T2418" s="12">
        <f t="shared" si="703"/>
        <v>18.910685141647477</v>
      </c>
    </row>
    <row r="2419" spans="1:20" x14ac:dyDescent="0.25">
      <c r="A2419" s="57">
        <f t="shared" si="704"/>
        <v>51316.770256053438</v>
      </c>
      <c r="B2419" s="12">
        <f t="shared" si="721"/>
        <v>8167.3176497620525</v>
      </c>
      <c r="C2419" s="57" t="str">
        <f t="shared" si="705"/>
        <v>-3.45559374221328-8.06942363676159i</v>
      </c>
      <c r="D2419" s="57" t="str">
        <f t="shared" si="706"/>
        <v>3.89743411362153-3.99736327390481i</v>
      </c>
      <c r="E2419" s="57" t="str">
        <f t="shared" si="707"/>
        <v>163.769817778123+15.2423786255928i</v>
      </c>
      <c r="F2419" s="57" t="str">
        <f t="shared" si="708"/>
        <v>3.83834936180482-8.20326769461184i</v>
      </c>
      <c r="G2419" s="57" t="str">
        <f t="shared" si="709"/>
        <v>0.999611838488792-0.0196979908074088i</v>
      </c>
      <c r="H2419" s="57" t="str">
        <f t="shared" si="710"/>
        <v>439.014811696501+858.914564742418i</v>
      </c>
      <c r="I2419" s="57" t="str">
        <f t="shared" si="711"/>
        <v>24.6305100627015-0.859125250412877i</v>
      </c>
      <c r="K2419" s="57" t="str">
        <f t="shared" si="712"/>
        <v>0.00566185662820286-0.0182615392924509i</v>
      </c>
      <c r="L2419" s="57" t="str">
        <f t="shared" si="713"/>
        <v>0.000125-0.0614338179130897i</v>
      </c>
      <c r="M2419" s="57" t="str">
        <f t="shared" si="714"/>
        <v>0.0015-0.0296152082705653i</v>
      </c>
      <c r="N2419" s="57">
        <f t="shared" si="715"/>
        <v>66.817791647274831</v>
      </c>
      <c r="O2419" s="57">
        <f t="shared" si="716"/>
        <v>18.868105523531721</v>
      </c>
      <c r="P2419" s="371">
        <f t="shared" si="717"/>
        <v>18.868105523531721</v>
      </c>
      <c r="Q2419" s="371">
        <f t="shared" si="718"/>
        <v>-113.18220835272517</v>
      </c>
      <c r="R2419" s="12">
        <f t="shared" si="719"/>
        <v>66.817791647274831</v>
      </c>
      <c r="S2419" s="57">
        <f t="shared" si="720"/>
        <v>8.1673176497620528</v>
      </c>
      <c r="T2419" s="12">
        <f t="shared" si="703"/>
        <v>18.868105523531721</v>
      </c>
    </row>
    <row r="2420" spans="1:20" x14ac:dyDescent="0.25">
      <c r="A2420" s="57">
        <f t="shared" si="704"/>
        <v>51511.77398302644</v>
      </c>
      <c r="B2420" s="12">
        <f t="shared" si="721"/>
        <v>8198.3534568311479</v>
      </c>
      <c r="C2420" s="57" t="str">
        <f t="shared" si="705"/>
        <v>-3.42911725160724-8.03413251942831i</v>
      </c>
      <c r="D2420" s="57" t="str">
        <f t="shared" si="706"/>
        <v>3.89741458878576-3.9829888696146i</v>
      </c>
      <c r="E2420" s="57" t="str">
        <f t="shared" si="707"/>
        <v>163.844257356149+15.2864285359124i</v>
      </c>
      <c r="F2420" s="57" t="str">
        <f t="shared" si="708"/>
        <v>3.83833801708809-8.17278681384921i</v>
      </c>
      <c r="G2420" s="57" t="str">
        <f t="shared" si="709"/>
        <v>0.99960888401225-0.0197727847313911i</v>
      </c>
      <c r="H2420" s="57" t="str">
        <f t="shared" si="710"/>
        <v>442.919942813926+865.101342549506i</v>
      </c>
      <c r="I2420" s="57" t="str">
        <f t="shared" si="711"/>
        <v>24.7415659433597-0.844447499420675i</v>
      </c>
      <c r="K2420" s="57" t="str">
        <f t="shared" si="712"/>
        <v>0.00562689054211385-0.0182019653242427i</v>
      </c>
      <c r="L2420" s="57" t="str">
        <f t="shared" si="713"/>
        <v>0.000125-0.0612012531511152i</v>
      </c>
      <c r="M2420" s="57" t="str">
        <f t="shared" si="714"/>
        <v>0.0015-0.0295030965038507i</v>
      </c>
      <c r="N2420" s="57">
        <f t="shared" si="715"/>
        <v>66.88630872235305</v>
      </c>
      <c r="O2420" s="57">
        <f t="shared" si="716"/>
        <v>18.825594307487265</v>
      </c>
      <c r="P2420" s="371">
        <f t="shared" si="717"/>
        <v>18.825594307487265</v>
      </c>
      <c r="Q2420" s="371">
        <f t="shared" si="718"/>
        <v>-113.11369127764695</v>
      </c>
      <c r="R2420" s="12">
        <f t="shared" si="719"/>
        <v>66.88630872235305</v>
      </c>
      <c r="S2420" s="57">
        <f t="shared" si="720"/>
        <v>8.198353456831148</v>
      </c>
      <c r="T2420" s="12">
        <f t="shared" si="703"/>
        <v>18.825594307487265</v>
      </c>
    </row>
    <row r="2421" spans="1:20" x14ac:dyDescent="0.25">
      <c r="A2421" s="57">
        <f t="shared" si="704"/>
        <v>51707.518724161942</v>
      </c>
      <c r="B2421" s="12">
        <f t="shared" si="721"/>
        <v>8229.5071999671072</v>
      </c>
      <c r="C2421" s="57" t="str">
        <f t="shared" si="705"/>
        <v>-3.4028279263781-7.9990499535031i</v>
      </c>
      <c r="D2421" s="57" t="str">
        <f t="shared" si="706"/>
        <v>3.89739491547717-3.96867175430323i</v>
      </c>
      <c r="E2421" s="57" t="str">
        <f t="shared" si="707"/>
        <v>163.919156037982+15.3302784546575i</v>
      </c>
      <c r="F2421" s="57" t="str">
        <f t="shared" si="708"/>
        <v>3.83832658605553-8.14242349795262i</v>
      </c>
      <c r="G2421" s="57" t="str">
        <f t="shared" si="709"/>
        <v>0.999605907056688-0.019847862203872i</v>
      </c>
      <c r="H2421" s="57" t="str">
        <f t="shared" si="710"/>
        <v>446.902173462199+871.360898867325i</v>
      </c>
      <c r="I2421" s="57" t="str">
        <f t="shared" si="711"/>
        <v>24.854353028059-0.830229894677598i</v>
      </c>
      <c r="K2421" s="57" t="str">
        <f t="shared" si="712"/>
        <v>0.00559215260581931-0.0181425196675597i</v>
      </c>
      <c r="L2421" s="57" t="str">
        <f t="shared" si="713"/>
        <v>0.000125-0.0609695687897142i</v>
      </c>
      <c r="M2421" s="57" t="str">
        <f t="shared" si="714"/>
        <v>0.0015-0.0293914091490841i</v>
      </c>
      <c r="N2421" s="57">
        <f t="shared" si="715"/>
        <v>66.954904221693297</v>
      </c>
      <c r="O2421" s="57">
        <f t="shared" si="716"/>
        <v>18.783151580669216</v>
      </c>
      <c r="P2421" s="371">
        <f t="shared" si="717"/>
        <v>18.783151580669216</v>
      </c>
      <c r="Q2421" s="371">
        <f t="shared" si="718"/>
        <v>-113.0450957783067</v>
      </c>
      <c r="R2421" s="12">
        <f t="shared" si="719"/>
        <v>66.954904221693297</v>
      </c>
      <c r="S2421" s="57">
        <f t="shared" si="720"/>
        <v>8.2295071999671077</v>
      </c>
      <c r="T2421" s="12">
        <f t="shared" si="703"/>
        <v>18.783151580669216</v>
      </c>
    </row>
    <row r="2422" spans="1:20" x14ac:dyDescent="0.25">
      <c r="A2422" s="57">
        <f t="shared" si="704"/>
        <v>51904.007295313757</v>
      </c>
      <c r="B2422" s="12">
        <f t="shared" si="721"/>
        <v>8260.7793273269817</v>
      </c>
      <c r="C2422" s="57" t="str">
        <f t="shared" si="705"/>
        <v>-3.37672473771691-7.9641744213903i</v>
      </c>
      <c r="D2422" s="57" t="str">
        <f t="shared" si="706"/>
        <v>3.89737509256824-3.95441172192672i</v>
      </c>
      <c r="E2422" s="57" t="str">
        <f t="shared" si="707"/>
        <v>163.994514740961+15.3739252505695i</v>
      </c>
      <c r="F2422" s="57" t="str">
        <f t="shared" si="708"/>
        <v>3.83831506805089-8.11217731009643i</v>
      </c>
      <c r="G2422" s="57" t="str">
        <f t="shared" si="709"/>
        <v>0.999602907451211-0.0199232242946936i</v>
      </c>
      <c r="H2422" s="57" t="str">
        <f t="shared" si="710"/>
        <v>450.96354273989+877.694434244111i</v>
      </c>
      <c r="I2422" s="57" t="str">
        <f t="shared" si="711"/>
        <v>24.9689073040208-0.816489708482111i</v>
      </c>
      <c r="K2422" s="57" t="str">
        <f t="shared" si="712"/>
        <v>0.00555764158286937-0.0180832027728515i</v>
      </c>
      <c r="L2422" s="57" t="str">
        <f t="shared" si="713"/>
        <v>0.000125-0.0607387614960295i</v>
      </c>
      <c r="M2422" s="57" t="str">
        <f t="shared" si="714"/>
        <v>0.0015-0.0292801445996056i</v>
      </c>
      <c r="N2422" s="57">
        <f t="shared" si="715"/>
        <v>67.02357514567494</v>
      </c>
      <c r="O2422" s="57">
        <f t="shared" si="716"/>
        <v>18.740777426865669</v>
      </c>
      <c r="P2422" s="371">
        <f t="shared" si="717"/>
        <v>18.740777426865669</v>
      </c>
      <c r="Q2422" s="371">
        <f t="shared" si="718"/>
        <v>-112.97642485432506</v>
      </c>
      <c r="R2422" s="12">
        <f t="shared" si="719"/>
        <v>67.02357514567494</v>
      </c>
      <c r="S2422" s="57">
        <f t="shared" si="720"/>
        <v>8.2607793273269809</v>
      </c>
      <c r="T2422" s="12">
        <f t="shared" si="703"/>
        <v>18.740777426865669</v>
      </c>
    </row>
    <row r="2423" spans="1:20" x14ac:dyDescent="0.25">
      <c r="A2423" s="57">
        <f t="shared" si="704"/>
        <v>52101.242523035959</v>
      </c>
      <c r="B2423" s="12">
        <f t="shared" si="721"/>
        <v>8292.1702887708252</v>
      </c>
      <c r="C2423" s="57" t="str">
        <f t="shared" si="705"/>
        <v>-3.35080666019667-7.92950441707864i</v>
      </c>
      <c r="D2423" s="57" t="str">
        <f t="shared" si="706"/>
        <v>3.89735511892289-3.94020856726128i</v>
      </c>
      <c r="E2423" s="57" t="str">
        <f t="shared" si="707"/>
        <v>164.070334369487+15.417365770986i</v>
      </c>
      <c r="F2423" s="57" t="str">
        <f t="shared" si="708"/>
        <v>3.83830346241304-8.08204781513966i</v>
      </c>
      <c r="G2423" s="57" t="str">
        <f t="shared" si="709"/>
        <v>0.999599885023626-0.0199988720776761i</v>
      </c>
      <c r="H2423" s="57" t="str">
        <f t="shared" si="710"/>
        <v>455.106157488068+884.103170975166i</v>
      </c>
      <c r="I2423" s="57" t="str">
        <f t="shared" si="711"/>
        <v>25.0852656966791-0.803244964424196i</v>
      </c>
      <c r="K2423" s="57" t="str">
        <f t="shared" si="712"/>
        <v>0.00552335623994233-0.0180240150810865i</v>
      </c>
      <c r="L2423" s="57" t="str">
        <f t="shared" si="713"/>
        <v>0.000125-0.0605088279498201i</v>
      </c>
      <c r="M2423" s="57" t="str">
        <f t="shared" si="714"/>
        <v>0.0015-0.0291693012548373i</v>
      </c>
      <c r="N2423" s="57">
        <f t="shared" si="715"/>
        <v>67.092318490903793</v>
      </c>
      <c r="O2423" s="57">
        <f t="shared" si="716"/>
        <v>18.698471926492051</v>
      </c>
      <c r="P2423" s="371">
        <f t="shared" si="717"/>
        <v>18.698471926492051</v>
      </c>
      <c r="Q2423" s="371">
        <f t="shared" si="718"/>
        <v>-112.90768150909621</v>
      </c>
      <c r="R2423" s="12">
        <f t="shared" si="719"/>
        <v>67.092318490903793</v>
      </c>
      <c r="S2423" s="57">
        <f t="shared" si="720"/>
        <v>8.2921702887708246</v>
      </c>
      <c r="T2423" s="12">
        <f t="shared" si="703"/>
        <v>18.698471926492051</v>
      </c>
    </row>
    <row r="2424" spans="1:20" x14ac:dyDescent="0.25">
      <c r="A2424" s="57">
        <f t="shared" si="704"/>
        <v>52299.227244623493</v>
      </c>
      <c r="B2424" s="12">
        <f t="shared" si="721"/>
        <v>8323.680535868154</v>
      </c>
      <c r="C2424" s="57" t="str">
        <f t="shared" si="705"/>
        <v>-3.32507267179557-7.89503844605617i</v>
      </c>
      <c r="D2424" s="57" t="str">
        <f t="shared" si="706"/>
        <v>3.8973349933965-3.92606208590029i</v>
      </c>
      <c r="E2424" s="57" t="str">
        <f t="shared" si="707"/>
        <v>164.146615814774+15.4605968418233i</v>
      </c>
      <c r="F2424" s="57" t="str">
        <f t="shared" si="708"/>
        <v>3.83829176847574-8.05203457961943i</v>
      </c>
      <c r="G2424" s="57" t="str">
        <f t="shared" si="709"/>
        <v>0.999596839600435-0.0200748066306319i</v>
      </c>
      <c r="H2424" s="57" t="str">
        <f t="shared" si="710"/>
        <v>459.332194973549+890.588353336258i</v>
      </c>
      <c r="I2424" s="57" t="str">
        <f t="shared" si="711"/>
        <v>25.2034660979899-0.790514472968258i</v>
      </c>
      <c r="K2424" s="57" t="str">
        <f t="shared" si="712"/>
        <v>0.005489295346892-0.0179649570238315i</v>
      </c>
      <c r="L2424" s="57" t="str">
        <f t="shared" si="713"/>
        <v>0.000125-0.060279764843415i</v>
      </c>
      <c r="M2424" s="57" t="str">
        <f t="shared" si="714"/>
        <v>0.0015-0.0290588775202603i</v>
      </c>
      <c r="N2424" s="57">
        <f t="shared" si="715"/>
        <v>67.161131250401596</v>
      </c>
      <c r="O2424" s="57">
        <f t="shared" si="716"/>
        <v>18.656235156585502</v>
      </c>
      <c r="P2424" s="371">
        <f t="shared" si="717"/>
        <v>18.656235156585502</v>
      </c>
      <c r="Q2424" s="371">
        <f t="shared" si="718"/>
        <v>-112.8388687495984</v>
      </c>
      <c r="R2424" s="12">
        <f t="shared" si="719"/>
        <v>67.161131250401596</v>
      </c>
      <c r="S2424" s="57">
        <f t="shared" si="720"/>
        <v>8.3236805358681547</v>
      </c>
      <c r="T2424" s="12">
        <f t="shared" si="703"/>
        <v>18.656235156585502</v>
      </c>
    </row>
    <row r="2425" spans="1:20" x14ac:dyDescent="0.25">
      <c r="A2425" s="57">
        <f t="shared" si="704"/>
        <v>52497.964308153067</v>
      </c>
      <c r="B2425" s="12">
        <f t="shared" si="721"/>
        <v>8355.3105219044537</v>
      </c>
      <c r="C2425" s="57" t="str">
        <f t="shared" si="705"/>
        <v>-3.29952175391942-7.86077502522557i</v>
      </c>
      <c r="D2425" s="57" t="str">
        <f t="shared" si="706"/>
        <v>3.89731471483572-3.91197207425136i</v>
      </c>
      <c r="E2425" s="57" t="str">
        <f t="shared" si="707"/>
        <v>164.223359954594+15.5036152675636i</v>
      </c>
      <c r="F2425" s="57" t="str">
        <f t="shared" si="708"/>
        <v>3.83827998556772-8.02213717174483i</v>
      </c>
      <c r="G2425" s="57" t="str">
        <f t="shared" si="709"/>
        <v>0.99959377100682-0.0201510290353798i</v>
      </c>
      <c r="H2425" s="57" t="str">
        <f t="shared" si="710"/>
        <v>463.643905694234+897.151247799907i</v>
      </c>
      <c r="I2425" s="57" t="str">
        <f t="shared" si="711"/>
        <v>25.3235473956392-0.778317868913836i</v>
      </c>
      <c r="K2425" s="57" t="str">
        <f t="shared" si="712"/>
        <v>0.00545545767679457-0.0179060290233317i</v>
      </c>
      <c r="L2425" s="57" t="str">
        <f t="shared" si="713"/>
        <v>0.000125-0.0600515688816646i</v>
      </c>
      <c r="M2425" s="57" t="str">
        <f t="shared" si="714"/>
        <v>0.0015-0.0289488718073922i</v>
      </c>
      <c r="N2425" s="57">
        <f t="shared" si="715"/>
        <v>67.230010413796194</v>
      </c>
      <c r="O2425" s="57">
        <f t="shared" si="716"/>
        <v>18.614067190799549</v>
      </c>
      <c r="P2425" s="371">
        <f t="shared" si="717"/>
        <v>18.614067190799549</v>
      </c>
      <c r="Q2425" s="371">
        <f t="shared" si="718"/>
        <v>-112.76998958620381</v>
      </c>
      <c r="R2425" s="12">
        <f t="shared" si="719"/>
        <v>67.230010413796194</v>
      </c>
      <c r="S2425" s="57">
        <f t="shared" si="720"/>
        <v>8.3553105219044532</v>
      </c>
      <c r="T2425" s="12">
        <f t="shared" si="703"/>
        <v>18.614067190799549</v>
      </c>
    </row>
    <row r="2426" spans="1:20" x14ac:dyDescent="0.25">
      <c r="A2426" s="57">
        <f t="shared" si="704"/>
        <v>52697.456572524046</v>
      </c>
      <c r="B2426" s="12">
        <f t="shared" si="721"/>
        <v>8387.0607018876908</v>
      </c>
      <c r="C2426" s="57" t="str">
        <f t="shared" si="705"/>
        <v>-3.2741528914238-7.82671268282004i</v>
      </c>
      <c r="D2426" s="57" t="str">
        <f t="shared" si="706"/>
        <v>3.89729428207852-3.89793832953342i</v>
      </c>
      <c r="E2426" s="57" t="str">
        <f t="shared" si="707"/>
        <v>164.300567653026+15.5464178312416i</v>
      </c>
      <c r="F2426" s="57" t="str">
        <f t="shared" si="708"/>
        <v>3.83826811301264-7.99235516139076i</v>
      </c>
      <c r="G2426" s="57" t="str">
        <f t="shared" si="709"/>
        <v>0.99959067906664-0.020227540377759i</v>
      </c>
      <c r="H2426" s="57" t="str">
        <f t="shared" si="710"/>
        <v>468.043616312722+903.793143232295i</v>
      </c>
      <c r="I2426" s="57" t="str">
        <f t="shared" si="711"/>
        <v>25.4455495031753-0.766675650842546i</v>
      </c>
      <c r="K2426" s="57" t="str">
        <f t="shared" si="712"/>
        <v>0.00542184200599383-0.0178472314925902i</v>
      </c>
      <c r="L2426" s="57" t="str">
        <f t="shared" si="713"/>
        <v>0.000125-0.0598242367818937i</v>
      </c>
      <c r="M2426" s="57" t="str">
        <f t="shared" si="714"/>
        <v>0.0015-0.0288392825337639i</v>
      </c>
      <c r="N2426" s="57">
        <f t="shared" si="715"/>
        <v>67.298952967510317</v>
      </c>
      <c r="O2426" s="57">
        <f t="shared" si="716"/>
        <v>18.571968099399388</v>
      </c>
      <c r="P2426" s="371">
        <f t="shared" si="717"/>
        <v>18.571968099399388</v>
      </c>
      <c r="Q2426" s="371">
        <f t="shared" si="718"/>
        <v>-112.70104703248968</v>
      </c>
      <c r="R2426" s="12">
        <f t="shared" si="719"/>
        <v>67.298952967510317</v>
      </c>
      <c r="S2426" s="57">
        <f t="shared" si="720"/>
        <v>8.387060701887691</v>
      </c>
      <c r="T2426" s="12">
        <f t="shared" si="703"/>
        <v>18.571968099399388</v>
      </c>
    </row>
    <row r="2427" spans="1:20" x14ac:dyDescent="0.25">
      <c r="A2427" s="57">
        <f t="shared" si="704"/>
        <v>52897.706907499647</v>
      </c>
      <c r="B2427" s="12">
        <f t="shared" si="721"/>
        <v>8418.931532554865</v>
      </c>
      <c r="C2427" s="57" t="str">
        <f t="shared" si="705"/>
        <v>-3.24896507263493-7.7928499583189i</v>
      </c>
      <c r="D2427" s="57" t="str">
        <f t="shared" si="706"/>
        <v>3.89727369395399-3.88396064977378i</v>
      </c>
      <c r="E2427" s="57" t="str">
        <f t="shared" si="707"/>
        <v>164.378239760198+15.589001294437i</v>
      </c>
      <c r="F2427" s="57" t="str">
        <f t="shared" si="708"/>
        <v>3.83825615012899-7.96268812009163i</v>
      </c>
      <c r="G2427" s="57" t="str">
        <f t="shared" si="709"/>
        <v>0.999587563602413-0.0203043417476437i</v>
      </c>
      <c r="H2427" s="57" t="str">
        <f t="shared" si="710"/>
        <v>472.533732724707+910.515351068072i</v>
      </c>
      <c r="I2427" s="57" t="str">
        <f t="shared" si="711"/>
        <v>25.5695133910865-0.755609222667953i</v>
      </c>
      <c r="K2427" s="57" t="str">
        <f t="shared" si="712"/>
        <v>0.00538844711414574-0.0177885648354468i</v>
      </c>
      <c r="L2427" s="57" t="str">
        <f t="shared" si="713"/>
        <v>0.000125-0.0595977652738529i</v>
      </c>
      <c r="M2427" s="57" t="str">
        <f t="shared" si="714"/>
        <v>0.0015-0.0287301081228969i</v>
      </c>
      <c r="N2427" s="57">
        <f t="shared" si="715"/>
        <v>67.367955894952402</v>
      </c>
      <c r="O2427" s="57">
        <f t="shared" si="716"/>
        <v>18.529937949256649</v>
      </c>
      <c r="P2427" s="371">
        <f t="shared" si="717"/>
        <v>18.529937949256649</v>
      </c>
      <c r="Q2427" s="371">
        <f t="shared" si="718"/>
        <v>-112.6320441050476</v>
      </c>
      <c r="R2427" s="12">
        <f t="shared" si="719"/>
        <v>67.367955894952402</v>
      </c>
      <c r="S2427" s="57">
        <f t="shared" si="720"/>
        <v>8.4189315325548648</v>
      </c>
      <c r="T2427" s="12">
        <f t="shared" si="703"/>
        <v>18.529937949256649</v>
      </c>
    </row>
    <row r="2428" spans="1:20" x14ac:dyDescent="0.25">
      <c r="A2428" s="57">
        <f t="shared" si="704"/>
        <v>53098.718193748144</v>
      </c>
      <c r="B2428" s="12">
        <f t="shared" si="721"/>
        <v>8450.9234723785739</v>
      </c>
      <c r="C2428" s="57" t="str">
        <f t="shared" si="705"/>
        <v>-3.22395728937006-7.75918540236469i</v>
      </c>
      <c r="D2428" s="57" t="str">
        <f t="shared" si="706"/>
        <v>3.89725294928245-3.87003883380519i</v>
      </c>
      <c r="E2428" s="57" t="str">
        <f t="shared" si="707"/>
        <v>164.45637711203+15.6313623972689i</v>
      </c>
      <c r="F2428" s="57" t="str">
        <f t="shared" si="708"/>
        <v>3.83824409623008-7.93313562103529i</v>
      </c>
      <c r="G2428" s="57" t="str">
        <f t="shared" si="709"/>
        <v>0.999584424435313-0.020381434238957i</v>
      </c>
      <c r="H2428" s="57" t="str">
        <f t="shared" si="710"/>
        <v>477.116743269037+917.319205460221i</v>
      </c>
      <c r="I2428" s="57" t="str">
        <f t="shared" si="711"/>
        <v>25.6954811188488-0.745140937411659i</v>
      </c>
      <c r="K2428" s="57" t="str">
        <f t="shared" si="712"/>
        <v>0.00535527178426221-0.0177300294466579i</v>
      </c>
      <c r="L2428" s="57" t="str">
        <f t="shared" si="713"/>
        <v>0.000125-0.0593721510996742i</v>
      </c>
      <c r="M2428" s="57" t="str">
        <f t="shared" si="714"/>
        <v>0.0015-0.0286213470042806i</v>
      </c>
      <c r="N2428" s="57">
        <f t="shared" si="715"/>
        <v>67.437016176709648</v>
      </c>
      <c r="O2428" s="57">
        <f t="shared" si="716"/>
        <v>18.48797680384552</v>
      </c>
      <c r="P2428" s="371">
        <f t="shared" si="717"/>
        <v>18.48797680384552</v>
      </c>
      <c r="Q2428" s="371">
        <f t="shared" si="718"/>
        <v>-112.56298382329035</v>
      </c>
      <c r="R2428" s="12">
        <f t="shared" si="719"/>
        <v>67.437016176709648</v>
      </c>
      <c r="S2428" s="57">
        <f t="shared" si="720"/>
        <v>8.4509234723785731</v>
      </c>
      <c r="T2428" s="12">
        <f t="shared" si="703"/>
        <v>18.48797680384552</v>
      </c>
    </row>
    <row r="2429" spans="1:20" x14ac:dyDescent="0.25">
      <c r="A2429" s="57">
        <f t="shared" si="704"/>
        <v>53300.493322884387</v>
      </c>
      <c r="B2429" s="12">
        <f t="shared" si="721"/>
        <v>8483.0369815736121</v>
      </c>
      <c r="C2429" s="57" t="str">
        <f t="shared" si="705"/>
        <v>-3.19912853695726-7.72571757667953i</v>
      </c>
      <c r="D2429" s="57" t="str">
        <f t="shared" si="706"/>
        <v>3.89723204687523-3.85617268126295i</v>
      </c>
      <c r="E2429" s="57" t="str">
        <f t="shared" si="707"/>
        <v>164.534980529976+15.673497858392i</v>
      </c>
      <c r="F2429" s="57" t="str">
        <f t="shared" si="708"/>
        <v>3.83823195062407-7.90369723905682i</v>
      </c>
      <c r="G2429" s="57" t="str">
        <f t="shared" si="709"/>
        <v>0.999581261385156-0.0204588189496857i</v>
      </c>
      <c r="H2429" s="57" t="str">
        <f t="shared" si="710"/>
        <v>481.795222086798+924.206063401958i</v>
      </c>
      <c r="I2429" s="57" t="str">
        <f t="shared" si="711"/>
        <v>25.823495867971-0.735294143337648i</v>
      </c>
      <c r="K2429" s="57" t="str">
        <f t="shared" si="712"/>
        <v>0.0053223148027535-0.0176716257119748i</v>
      </c>
      <c r="L2429" s="57" t="str">
        <f t="shared" si="713"/>
        <v>0.000125-0.0591473910138218i</v>
      </c>
      <c r="M2429" s="57" t="str">
        <f t="shared" si="714"/>
        <v>0.0015-0.0285129976133499i</v>
      </c>
      <c r="N2429" s="57">
        <f t="shared" si="715"/>
        <v>67.506130790737856</v>
      </c>
      <c r="O2429" s="57">
        <f t="shared" si="716"/>
        <v>18.44608472323819</v>
      </c>
      <c r="P2429" s="371">
        <f t="shared" si="717"/>
        <v>18.44608472323819</v>
      </c>
      <c r="Q2429" s="371">
        <f t="shared" si="718"/>
        <v>-112.49386920926214</v>
      </c>
      <c r="R2429" s="12">
        <f t="shared" si="719"/>
        <v>67.506130790737856</v>
      </c>
      <c r="S2429" s="57">
        <f t="shared" si="720"/>
        <v>8.483036981573612</v>
      </c>
      <c r="T2429" s="12">
        <f t="shared" si="703"/>
        <v>18.44608472323819</v>
      </c>
    </row>
    <row r="2430" spans="1:20" x14ac:dyDescent="0.25">
      <c r="A2430" s="57">
        <f t="shared" si="704"/>
        <v>53503.035197511352</v>
      </c>
      <c r="B2430" s="12">
        <f t="shared" si="721"/>
        <v>8515.2725221035926</v>
      </c>
      <c r="C2430" s="57" t="str">
        <f t="shared" si="705"/>
        <v>-3.17447781425442-7.69244505398249i</v>
      </c>
      <c r="D2430" s="57" t="str">
        <f t="shared" si="706"/>
        <v>3.89721098553466-3.84236199258204i</v>
      </c>
      <c r="E2430" s="57" t="str">
        <f t="shared" si="707"/>
        <v>164.614050820762+15.7154043749968i</v>
      </c>
      <c r="F2430" s="57" t="str">
        <f t="shared" si="708"/>
        <v>3.83821971261382-7.87437255063243i</v>
      </c>
      <c r="G2430" s="57" t="str">
        <f t="shared" si="709"/>
        <v>0.999578074270391-0.0205364969818942i</v>
      </c>
      <c r="H2430" s="57" t="str">
        <f t="shared" si="710"/>
        <v>486.571832636911+931.17730481706i</v>
      </c>
      <c r="I2430" s="57" t="str">
        <f t="shared" si="711"/>
        <v>25.9536019760545-0.726093232583582i</v>
      </c>
      <c r="K2430" s="57" t="str">
        <f t="shared" si="712"/>
        <v>0.00528957495946986-0.0176133540082227i</v>
      </c>
      <c r="L2430" s="57" t="str">
        <f t="shared" si="713"/>
        <v>0.000125-0.0589234817830461i</v>
      </c>
      <c r="M2430" s="57" t="str">
        <f t="shared" si="714"/>
        <v>0.0015-0.0284050583914623i</v>
      </c>
      <c r="N2430" s="57">
        <f t="shared" si="715"/>
        <v>67.575296712553978</v>
      </c>
      <c r="O2430" s="57">
        <f t="shared" si="716"/>
        <v>18.404261764101083</v>
      </c>
      <c r="P2430" s="371">
        <f t="shared" si="717"/>
        <v>18.404261764101083</v>
      </c>
      <c r="Q2430" s="371">
        <f t="shared" si="718"/>
        <v>-112.42470328744602</v>
      </c>
      <c r="R2430" s="12">
        <f t="shared" si="719"/>
        <v>67.575296712553978</v>
      </c>
      <c r="S2430" s="57">
        <f t="shared" si="720"/>
        <v>8.5152725221035919</v>
      </c>
      <c r="T2430" s="12">
        <f t="shared" si="703"/>
        <v>18.404261764101083</v>
      </c>
    </row>
    <row r="2431" spans="1:20" x14ac:dyDescent="0.25">
      <c r="A2431" s="57">
        <f t="shared" si="704"/>
        <v>53706.346731261889</v>
      </c>
      <c r="B2431" s="12">
        <f t="shared" si="721"/>
        <v>8547.6305576875857</v>
      </c>
      <c r="C2431" s="57" t="str">
        <f t="shared" si="705"/>
        <v>-3.15000412366754-7.65936641790733i</v>
      </c>
      <c r="D2431" s="57" t="str">
        <f t="shared" si="706"/>
        <v>3.89718976405401-3.82860656899419i</v>
      </c>
      <c r="E2431" s="57" t="str">
        <f t="shared" si="707"/>
        <v>164.693588776127+15.7570786228132i</v>
      </c>
      <c r="F2431" s="57" t="str">
        <f t="shared" si="708"/>
        <v>3.83820738149693-7.8451611338734i</v>
      </c>
      <c r="G2431" s="57" t="str">
        <f t="shared" si="709"/>
        <v>0.999574862908089-0.0206144694417391i</v>
      </c>
      <c r="H2431" s="57" t="str">
        <f t="shared" si="710"/>
        <v>491.449331376542+938.234332615017i</v>
      </c>
      <c r="I2431" s="57" t="str">
        <f t="shared" si="711"/>
        <v>26.0858449718954-0.717563692439862i</v>
      </c>
      <c r="K2431" s="57" t="str">
        <f t="shared" si="712"/>
        <v>0.00525705104774225-0.0175552147033791i</v>
      </c>
      <c r="L2431" s="57" t="str">
        <f t="shared" si="713"/>
        <v>0.000125-0.0587004201863379i</v>
      </c>
      <c r="M2431" s="57" t="str">
        <f t="shared" si="714"/>
        <v>0.0015-0.028297527785876i</v>
      </c>
      <c r="N2431" s="57">
        <f t="shared" si="715"/>
        <v>67.644510915429322</v>
      </c>
      <c r="O2431" s="57">
        <f t="shared" si="716"/>
        <v>18.362507979691365</v>
      </c>
      <c r="P2431" s="371">
        <f t="shared" si="717"/>
        <v>18.362507979691365</v>
      </c>
      <c r="Q2431" s="371">
        <f t="shared" si="718"/>
        <v>-112.35548908457068</v>
      </c>
      <c r="R2431" s="12">
        <f t="shared" si="719"/>
        <v>67.644510915429322</v>
      </c>
      <c r="S2431" s="57">
        <f t="shared" si="720"/>
        <v>8.5476305576875848</v>
      </c>
      <c r="T2431" s="12">
        <f t="shared" si="703"/>
        <v>18.362507979691365</v>
      </c>
    </row>
    <row r="2432" spans="1:20" x14ac:dyDescent="0.25">
      <c r="A2432" s="57">
        <f t="shared" si="704"/>
        <v>53910.43084884069</v>
      </c>
      <c r="B2432" s="12">
        <f t="shared" si="721"/>
        <v>8580.1115538067988</v>
      </c>
      <c r="C2432" s="57" t="str">
        <f t="shared" si="705"/>
        <v>-3.12570647116835-7.62648026292046i</v>
      </c>
      <c r="D2432" s="57" t="str">
        <f t="shared" si="706"/>
        <v>3.89716838121741-3.81490621252504i</v>
      </c>
      <c r="E2432" s="57" t="str">
        <f t="shared" si="707"/>
        <v>164.773595172556+15.7985172561162i</v>
      </c>
      <c r="F2432" s="57" t="str">
        <f t="shared" si="708"/>
        <v>3.83819495656561-7.81606256851988i</v>
      </c>
      <c r="G2432" s="57" t="str">
        <f t="shared" si="709"/>
        <v>0.999571627113931-0.0206927374394837i</v>
      </c>
      <c r="H2432" s="57" t="str">
        <f t="shared" si="710"/>
        <v>496.430571614731+945.378572706777i</v>
      </c>
      <c r="I2432" s="57" t="str">
        <f t="shared" si="711"/>
        <v>26.2202716116472-0.709732159433892i</v>
      </c>
      <c r="K2432" s="57" t="str">
        <f t="shared" si="712"/>
        <v>0.00522474186442213-0.0174972081566523i</v>
      </c>
      <c r="L2432" s="57" t="str">
        <f t="shared" si="713"/>
        <v>0.000125-0.0584782030148814i</v>
      </c>
      <c r="M2432" s="57" t="str">
        <f t="shared" si="714"/>
        <v>0.0015-0.028190404249727i</v>
      </c>
      <c r="N2432" s="57">
        <f t="shared" si="715"/>
        <v>67.713770370582637</v>
      </c>
      <c r="O2432" s="57">
        <f t="shared" si="716"/>
        <v>18.320823419853575</v>
      </c>
      <c r="P2432" s="371">
        <f t="shared" si="717"/>
        <v>18.320823419853575</v>
      </c>
      <c r="Q2432" s="371">
        <f t="shared" si="718"/>
        <v>-112.28622962941736</v>
      </c>
      <c r="R2432" s="12">
        <f t="shared" si="719"/>
        <v>67.713770370582637</v>
      </c>
      <c r="S2432" s="57">
        <f t="shared" si="720"/>
        <v>8.5801115538067982</v>
      </c>
      <c r="T2432" s="12">
        <f t="shared" si="703"/>
        <v>18.320823419853575</v>
      </c>
    </row>
    <row r="2433" spans="1:20" x14ac:dyDescent="0.25">
      <c r="A2433" s="57">
        <f t="shared" si="704"/>
        <v>54115.290486066282</v>
      </c>
      <c r="B2433" s="12">
        <f t="shared" si="721"/>
        <v>8612.7159777112647</v>
      </c>
      <c r="C2433" s="57" t="str">
        <f t="shared" si="705"/>
        <v>-3.10158386631123-7.5937851942395i</v>
      </c>
      <c r="D2433" s="57" t="str">
        <f t="shared" si="706"/>
        <v>3.89714683579987-3.80126072599126i</v>
      </c>
      <c r="E2433" s="57" t="str">
        <f t="shared" si="707"/>
        <v>164.854070771018+15.839716907734i</v>
      </c>
      <c r="F2433" s="57" t="str">
        <f t="shared" si="708"/>
        <v>3.83818243710675-7.78707643593501i</v>
      </c>
      <c r="G2433" s="57" t="str">
        <f t="shared" si="709"/>
        <v>0.999568366702203-0.0207713020895127i</v>
      </c>
      <c r="H2433" s="57" t="str">
        <f t="shared" si="710"/>
        <v>501.51850754836+952.611473976675i</v>
      </c>
      <c r="I2433" s="57" t="str">
        <f t="shared" si="711"/>
        <v>26.3569299160691-0.702626476389366i</v>
      </c>
      <c r="K2433" s="57" t="str">
        <f t="shared" si="712"/>
        <v>0.00519264620992028-0.0174393347185591i</v>
      </c>
      <c r="L2433" s="57" t="str">
        <f t="shared" si="713"/>
        <v>0.000125-0.0582568270720079i</v>
      </c>
      <c r="M2433" s="57" t="str">
        <f t="shared" si="714"/>
        <v>0.0015-0.0280836862420074i</v>
      </c>
      <c r="N2433" s="57">
        <f t="shared" si="715"/>
        <v>67.78307204737439</v>
      </c>
      <c r="O2433" s="57">
        <f t="shared" si="716"/>
        <v>18.27920813101667</v>
      </c>
      <c r="P2433" s="371">
        <f t="shared" si="717"/>
        <v>18.27920813101667</v>
      </c>
      <c r="Q2433" s="371">
        <f t="shared" si="718"/>
        <v>-112.21692795262561</v>
      </c>
      <c r="R2433" s="12">
        <f t="shared" si="719"/>
        <v>67.78307204737439</v>
      </c>
      <c r="S2433" s="57">
        <f t="shared" si="720"/>
        <v>8.6127159777112645</v>
      </c>
      <c r="T2433" s="12">
        <f t="shared" si="703"/>
        <v>18.27920813101667</v>
      </c>
    </row>
    <row r="2434" spans="1:20" x14ac:dyDescent="0.25">
      <c r="A2434" s="57">
        <f t="shared" si="704"/>
        <v>54320.928589913339</v>
      </c>
      <c r="B2434" s="12">
        <f t="shared" si="721"/>
        <v>8645.4442984265679</v>
      </c>
      <c r="C2434" s="57" t="str">
        <f t="shared" si="705"/>
        <v>-3.07763532224973-7.56127982775171i</v>
      </c>
      <c r="D2434" s="57" t="str">
        <f t="shared" si="706"/>
        <v>3.89712512656696-3.78766991299773i</v>
      </c>
      <c r="E2434" s="57" t="str">
        <f t="shared" si="707"/>
        <v>164.935016316696+15.8806741890618i</v>
      </c>
      <c r="F2434" s="57" t="str">
        <f t="shared" si="708"/>
        <v>3.83816982240184-7.75820231909877i</v>
      </c>
      <c r="G2434" s="57" t="str">
        <f t="shared" si="709"/>
        <v>0.999565081485777-0.0208501645103461i</v>
      </c>
      <c r="H2434" s="57" t="str">
        <f t="shared" si="710"/>
        <v>506.716198489841+959.934508205504i</v>
      </c>
      <c r="I2434" s="57" t="str">
        <f t="shared" si="711"/>
        <v>26.4958692088729-0.69627575263876i</v>
      </c>
      <c r="K2434" s="57" t="str">
        <f t="shared" si="712"/>
        <v>0.00516076288824453-0.017381594731003i</v>
      </c>
      <c r="L2434" s="57" t="str">
        <f t="shared" si="713"/>
        <v>0.000125-0.0580362891731499i</v>
      </c>
      <c r="M2434" s="57" t="str">
        <f t="shared" si="714"/>
        <v>0.0015-0.0279773722275427i</v>
      </c>
      <c r="N2434" s="57">
        <f t="shared" si="715"/>
        <v>67.852412913498384</v>
      </c>
      <c r="O2434" s="57">
        <f t="shared" si="716"/>
        <v>18.237662156191025</v>
      </c>
      <c r="P2434" s="371">
        <f t="shared" si="717"/>
        <v>18.237662156191025</v>
      </c>
      <c r="Q2434" s="371">
        <f t="shared" si="718"/>
        <v>-112.14758708650162</v>
      </c>
      <c r="R2434" s="12">
        <f t="shared" si="719"/>
        <v>67.852412913498384</v>
      </c>
      <c r="S2434" s="57">
        <f t="shared" si="720"/>
        <v>8.6454442984265683</v>
      </c>
      <c r="T2434" s="12">
        <f t="shared" si="703"/>
        <v>18.237662156191025</v>
      </c>
    </row>
    <row r="2435" spans="1:20" x14ac:dyDescent="0.25">
      <c r="A2435" s="57">
        <f t="shared" si="704"/>
        <v>54527.348118555012</v>
      </c>
      <c r="B2435" s="12">
        <f t="shared" si="721"/>
        <v>8678.2969867605898</v>
      </c>
      <c r="C2435" s="57" t="str">
        <f t="shared" si="705"/>
        <v>-3.05385985575212-7.52896278993387i</v>
      </c>
      <c r="D2435" s="57" t="str">
        <f t="shared" si="706"/>
        <v>3.89710325227502-3.77413357793467i</v>
      </c>
      <c r="E2435" s="57" t="str">
        <f t="shared" si="707"/>
        <v>165.016432538725+15.9213856900752i</v>
      </c>
      <c r="F2435" s="57" t="str">
        <f t="shared" si="708"/>
        <v>3.83815711172689-7.729439802602i</v>
      </c>
      <c r="G2435" s="57" t="str">
        <f t="shared" si="709"/>
        <v>0.999561771276111-0.0209293258246548i</v>
      </c>
      <c r="H2435" s="57" t="str">
        <f t="shared" si="710"/>
        <v>512.026813296753+967.349169939394i</v>
      </c>
      <c r="I2435" s="57" t="str">
        <f t="shared" si="711"/>
        <v>26.6371401561921-0.69071042758421i</v>
      </c>
      <c r="K2435" s="57" t="str">
        <f t="shared" si="712"/>
        <v>0.00512909070703695-0.0173239885273516i</v>
      </c>
      <c r="L2435" s="57" t="str">
        <f t="shared" si="713"/>
        <v>0.000125-0.057816586145796i</v>
      </c>
      <c r="M2435" s="57" t="str">
        <f t="shared" si="714"/>
        <v>0.0015-0.0278714606769703i</v>
      </c>
      <c r="N2435" s="57">
        <f t="shared" si="715"/>
        <v>67.921789935178495</v>
      </c>
      <c r="O2435" s="57">
        <f t="shared" si="716"/>
        <v>18.196185534966535</v>
      </c>
      <c r="P2435" s="371">
        <f t="shared" si="717"/>
        <v>18.196185534966535</v>
      </c>
      <c r="Q2435" s="371">
        <f t="shared" si="718"/>
        <v>-112.0782100648215</v>
      </c>
      <c r="R2435" s="12">
        <f t="shared" si="719"/>
        <v>67.921789935178495</v>
      </c>
      <c r="S2435" s="57">
        <f t="shared" si="720"/>
        <v>8.6782969867605892</v>
      </c>
      <c r="T2435" s="12">
        <f t="shared" si="703"/>
        <v>18.196185534966535</v>
      </c>
    </row>
    <row r="2436" spans="1:20" x14ac:dyDescent="0.25">
      <c r="A2436" s="57">
        <f t="shared" si="704"/>
        <v>54734.552041405528</v>
      </c>
      <c r="B2436" s="12">
        <f t="shared" si="721"/>
        <v>8711.2745153102805</v>
      </c>
      <c r="C2436" s="57" t="str">
        <f t="shared" si="705"/>
        <v>-3.03025648721623-7.49683271777138i</v>
      </c>
      <c r="D2436" s="57" t="str">
        <f t="shared" si="706"/>
        <v>3.89708121167097-3.76065152597482i</v>
      </c>
      <c r="E2436" s="57" t="str">
        <f t="shared" si="707"/>
        <v>165.098320149917+15.9618479793504i</v>
      </c>
      <c r="F2436" s="57" t="str">
        <f t="shared" si="708"/>
        <v>3.83814430435241-7.70078847264047i</v>
      </c>
      <c r="G2436" s="57" t="str">
        <f t="shared" si="709"/>
        <v>0.999558435883227-0.0210087871592741i</v>
      </c>
      <c r="H2436" s="57" t="str">
        <f t="shared" si="710"/>
        <v>517.453635013937+974.856976298589i</v>
      </c>
      <c r="I2436" s="57" t="str">
        <f t="shared" si="711"/>
        <v>26.7807948071863-0.68596233780867i</v>
      </c>
      <c r="K2436" s="57" t="str">
        <f t="shared" si="712"/>
        <v>0.00509762847760975-0.0172665164325137i</v>
      </c>
      <c r="L2436" s="57" t="str">
        <f t="shared" si="713"/>
        <v>0.000125-0.0575977148294441i</v>
      </c>
      <c r="M2436" s="57" t="str">
        <f t="shared" si="714"/>
        <v>0.0015-0.0277659500667168i</v>
      </c>
      <c r="N2436" s="57">
        <f t="shared" si="715"/>
        <v>67.991200077363146</v>
      </c>
      <c r="O2436" s="57">
        <f t="shared" si="716"/>
        <v>18.15477830350985</v>
      </c>
      <c r="P2436" s="371">
        <f t="shared" si="717"/>
        <v>18.15477830350985</v>
      </c>
      <c r="Q2436" s="371">
        <f t="shared" si="718"/>
        <v>-112.00879992263685</v>
      </c>
      <c r="R2436" s="12">
        <f t="shared" si="719"/>
        <v>67.991200077363146</v>
      </c>
      <c r="S2436" s="57">
        <f t="shared" si="720"/>
        <v>8.7112745153102811</v>
      </c>
      <c r="T2436" s="12">
        <f t="shared" si="703"/>
        <v>18.15477830350985</v>
      </c>
    </row>
    <row r="2437" spans="1:20" x14ac:dyDescent="0.25">
      <c r="A2437" s="57">
        <f t="shared" si="704"/>
        <v>54942.543339162876</v>
      </c>
      <c r="B2437" s="12">
        <f t="shared" si="721"/>
        <v>8744.3773584684604</v>
      </c>
      <c r="C2437" s="57" t="str">
        <f t="shared" si="705"/>
        <v>-3.0068242406842-7.46488825867879i</v>
      </c>
      <c r="D2437" s="57" t="str">
        <f t="shared" si="706"/>
        <v>3.89705900349224-3.74722356307065i</v>
      </c>
      <c r="E2437" s="57" t="str">
        <f t="shared" si="707"/>
        <v>165.180679846495+16.0020576040836i</v>
      </c>
      <c r="F2437" s="57" t="str">
        <f t="shared" si="708"/>
        <v>3.83813139954341-7.67224791700883i</v>
      </c>
      <c r="G2437" s="57" t="str">
        <f t="shared" si="709"/>
        <v>0.999555075115708-0.0210885496452192i</v>
      </c>
      <c r="H2437" s="57" t="str">
        <f t="shared" si="710"/>
        <v>523.00006573923+982.459466719547i</v>
      </c>
      <c r="I2437" s="57" t="str">
        <f t="shared" si="711"/>
        <v>26.9268866357934-0.682064787955842i</v>
      </c>
      <c r="K2437" s="57" t="str">
        <f t="shared" si="712"/>
        <v>0.0050663750149807-0.0172091787630168i</v>
      </c>
      <c r="L2437" s="57" t="str">
        <f t="shared" si="713"/>
        <v>0.000125-0.0573796720755567i</v>
      </c>
      <c r="M2437" s="57" t="str">
        <f t="shared" si="714"/>
        <v>0.0015-0.0276608388789766i</v>
      </c>
      <c r="N2437" s="57">
        <f t="shared" si="715"/>
        <v>68.060640303919385</v>
      </c>
      <c r="O2437" s="57">
        <f t="shared" si="716"/>
        <v>18.113440494563129</v>
      </c>
      <c r="P2437" s="371">
        <f t="shared" si="717"/>
        <v>18.113440494563129</v>
      </c>
      <c r="Q2437" s="371">
        <f t="shared" si="718"/>
        <v>-111.93935969608061</v>
      </c>
      <c r="R2437" s="12">
        <f t="shared" si="719"/>
        <v>68.060640303919385</v>
      </c>
      <c r="S2437" s="57">
        <f t="shared" si="720"/>
        <v>8.7443773584684603</v>
      </c>
      <c r="T2437" s="12">
        <f t="shared" si="703"/>
        <v>18.113440494563129</v>
      </c>
    </row>
    <row r="2438" spans="1:20" x14ac:dyDescent="0.25">
      <c r="A2438" s="57">
        <f t="shared" si="704"/>
        <v>55151.325003851693</v>
      </c>
      <c r="B2438" s="12">
        <f t="shared" si="721"/>
        <v>8777.605992430641</v>
      </c>
      <c r="C2438" s="57" t="str">
        <f t="shared" si="705"/>
        <v>-2.983562143856-7.43312807041996i</v>
      </c>
      <c r="D2438" s="57" t="str">
        <f t="shared" si="706"/>
        <v>3.89703662646664-3.73384949595152i</v>
      </c>
      <c r="E2438" s="57" t="str">
        <f t="shared" si="707"/>
        <v>165.263512307817+16.0420110901183i</v>
      </c>
      <c r="F2438" s="57" t="str">
        <f t="shared" si="708"/>
        <v>3.83811839655927-7.64381772509479i</v>
      </c>
      <c r="G2438" s="57" t="str">
        <f t="shared" si="709"/>
        <v>0.999551688780685-0.0211686144176995i</v>
      </c>
      <c r="H2438" s="57" t="str">
        <f t="shared" si="710"/>
        <v>528.669631724738+990.15820262341i</v>
      </c>
      <c r="I2438" s="57" t="str">
        <f t="shared" si="711"/>
        <v>27.0754705836417-0.679052625612444i</v>
      </c>
      <c r="K2438" s="57" t="str">
        <f t="shared" si="712"/>
        <v>0.00503532913790731-0.0171519758270839i</v>
      </c>
      <c r="L2438" s="57" t="str">
        <f t="shared" si="713"/>
        <v>0.000125-0.0571624547475161i</v>
      </c>
      <c r="M2438" s="57" t="str">
        <f t="shared" si="714"/>
        <v>0.0015-0.0275561256016902i</v>
      </c>
      <c r="N2438" s="57">
        <f t="shared" si="715"/>
        <v>68.130107577828909</v>
      </c>
      <c r="O2438" s="57">
        <f t="shared" si="716"/>
        <v>18.072172137442017</v>
      </c>
      <c r="P2438" s="371">
        <f t="shared" si="717"/>
        <v>18.072172137442017</v>
      </c>
      <c r="Q2438" s="371">
        <f t="shared" si="718"/>
        <v>-111.86989242217109</v>
      </c>
      <c r="R2438" s="12">
        <f t="shared" si="719"/>
        <v>68.130107577828909</v>
      </c>
      <c r="S2438" s="57">
        <f t="shared" si="720"/>
        <v>8.7776059924306402</v>
      </c>
      <c r="T2438" s="12">
        <f t="shared" si="703"/>
        <v>18.072172137442017</v>
      </c>
    </row>
    <row r="2439" spans="1:20" x14ac:dyDescent="0.25">
      <c r="A2439" s="57">
        <f t="shared" si="704"/>
        <v>55360.900038866326</v>
      </c>
      <c r="B2439" s="12">
        <f t="shared" si="721"/>
        <v>8810.9608952018771</v>
      </c>
      <c r="C2439" s="57" t="str">
        <f t="shared" si="705"/>
        <v>-2.96046922810255-7.40155082102928i</v>
      </c>
      <c r="D2439" s="57" t="str">
        <f t="shared" si="706"/>
        <v>3.8970140793125-3.72052913212091i</v>
      </c>
      <c r="E2439" s="57" t="str">
        <f t="shared" si="707"/>
        <v>165.346818196107+16.0817049419715i</v>
      </c>
      <c r="F2439" s="57" t="str">
        <f t="shared" si="708"/>
        <v>3.8381052946538-7.6154974878731i</v>
      </c>
      <c r="G2439" s="57" t="str">
        <f t="shared" si="709"/>
        <v>0.999548276683825-0.0212489826161335i</v>
      </c>
      <c r="H2439" s="57" t="str">
        <f t="shared" si="710"/>
        <v>534.465988726153+997.954767003036i</v>
      </c>
      <c r="I2439" s="57" t="str">
        <f t="shared" si="711"/>
        <v>27.2266031041308-0.676962320440361i</v>
      </c>
      <c r="K2439" s="57" t="str">
        <f t="shared" si="712"/>
        <v>0.00500448966892031-0.0170949079247095i</v>
      </c>
      <c r="L2439" s="57" t="str">
        <f t="shared" si="713"/>
        <v>0.000125-0.0569460597205781i</v>
      </c>
      <c r="M2439" s="57" t="str">
        <f t="shared" si="714"/>
        <v>0.0015-0.0274518087285219i</v>
      </c>
      <c r="N2439" s="57">
        <f t="shared" si="715"/>
        <v>68.199598861384942</v>
      </c>
      <c r="O2439" s="57">
        <f t="shared" si="716"/>
        <v>18.030973258034681</v>
      </c>
      <c r="P2439" s="371">
        <f t="shared" si="717"/>
        <v>18.030973258034681</v>
      </c>
      <c r="Q2439" s="371">
        <f t="shared" si="718"/>
        <v>-111.80040113861506</v>
      </c>
      <c r="R2439" s="12">
        <f t="shared" si="719"/>
        <v>68.199598861384942</v>
      </c>
      <c r="S2439" s="57">
        <f t="shared" si="720"/>
        <v>8.8109608952018768</v>
      </c>
      <c r="T2439" s="12">
        <f t="shared" si="703"/>
        <v>18.030973258034681</v>
      </c>
    </row>
    <row r="2440" spans="1:20" x14ac:dyDescent="0.25">
      <c r="A2440" s="57">
        <f t="shared" si="704"/>
        <v>55571.271459014024</v>
      </c>
      <c r="B2440" s="12">
        <f t="shared" si="721"/>
        <v>8844.4425466036446</v>
      </c>
      <c r="C2440" s="57" t="str">
        <f t="shared" si="705"/>
        <v>-2.93754452847849-7.3701551887326i</v>
      </c>
      <c r="D2440" s="57" t="str">
        <f t="shared" si="706"/>
        <v>3.89699136073825-3.70726227985362i</v>
      </c>
      <c r="E2440" s="57" t="str">
        <f t="shared" si="707"/>
        <v>165.430598156178+16.1211356428655i</v>
      </c>
      <c r="F2440" s="57" t="str">
        <f t="shared" si="708"/>
        <v>3.83809209307514-7.58728679789971i</v>
      </c>
      <c r="G2440" s="57" t="str">
        <f t="shared" si="709"/>
        <v>0.999544838629319-0.0213296553841637i</v>
      </c>
      <c r="H2440" s="57" t="str">
        <f t="shared" si="710"/>
        <v>540.392927613165+1005.85076392006i</v>
      </c>
      <c r="I2440" s="57" t="str">
        <f t="shared" si="711"/>
        <v>27.3803422076804-0.675832047822484i</v>
      </c>
      <c r="K2440" s="57" t="str">
        <f t="shared" si="712"/>
        <v>0.00497385543435614-0.0170379753477364i</v>
      </c>
      <c r="L2440" s="57" t="str">
        <f t="shared" si="713"/>
        <v>0.000125-0.0567304838818273i</v>
      </c>
      <c r="M2440" s="57" t="str">
        <f t="shared" si="714"/>
        <v>0.0015-0.0273478867588383i</v>
      </c>
      <c r="N2440" s="57">
        <f t="shared" si="715"/>
        <v>68.269111116385545</v>
      </c>
      <c r="O2440" s="57">
        <f t="shared" si="716"/>
        <v>17.989843878800535</v>
      </c>
      <c r="P2440" s="371">
        <f t="shared" si="717"/>
        <v>17.989843878800535</v>
      </c>
      <c r="Q2440" s="371">
        <f t="shared" si="718"/>
        <v>-111.73088888361445</v>
      </c>
      <c r="R2440" s="12">
        <f t="shared" si="719"/>
        <v>68.269111116385545</v>
      </c>
      <c r="S2440" s="57">
        <f t="shared" si="720"/>
        <v>8.8444425466036449</v>
      </c>
      <c r="T2440" s="12">
        <f t="shared" si="703"/>
        <v>17.989843878800535</v>
      </c>
    </row>
    <row r="2441" spans="1:20" x14ac:dyDescent="0.25">
      <c r="A2441" s="57">
        <f t="shared" si="704"/>
        <v>55782.442290558276</v>
      </c>
      <c r="B2441" s="12">
        <f t="shared" si="721"/>
        <v>8878.051428280738</v>
      </c>
      <c r="C2441" s="57" t="str">
        <f t="shared" si="705"/>
        <v>-2.91478708373396-7.33893986186967i</v>
      </c>
      <c r="D2441" s="57" t="str">
        <f t="shared" si="706"/>
        <v>3.89696846944272-3.69404874819302i</v>
      </c>
      <c r="E2441" s="57" t="str">
        <f t="shared" si="707"/>
        <v>165.51485281516+16.1602996547633i</v>
      </c>
      <c r="F2441" s="57" t="str">
        <f t="shared" si="708"/>
        <v>3.83807879106571-7.55918524930589i</v>
      </c>
      <c r="G2441" s="57" t="str">
        <f t="shared" si="709"/>
        <v>0.999541374419876-0.0214106338696712i</v>
      </c>
      <c r="H2441" s="57" t="str">
        <f t="shared" si="710"/>
        <v>546.454380255044+1013.84781790273i</v>
      </c>
      <c r="I2441" s="57" t="str">
        <f t="shared" si="711"/>
        <v>27.536747508149-0.675701777306872i</v>
      </c>
      <c r="K2441" s="57" t="str">
        <f t="shared" si="712"/>
        <v>0.00494342526438888-0.0169811783799316i</v>
      </c>
      <c r="L2441" s="57" t="str">
        <f t="shared" si="713"/>
        <v>0.000125-0.0565157241301326i</v>
      </c>
      <c r="M2441" s="57" t="str">
        <f t="shared" si="714"/>
        <v>0.0015-0.0272443581976871i</v>
      </c>
      <c r="N2441" s="57">
        <f t="shared" si="715"/>
        <v>68.338641304332867</v>
      </c>
      <c r="O2441" s="57">
        <f t="shared" si="716"/>
        <v>17.948784018770141</v>
      </c>
      <c r="P2441" s="371">
        <f t="shared" si="717"/>
        <v>17.948784018770141</v>
      </c>
      <c r="Q2441" s="371">
        <f t="shared" si="718"/>
        <v>-111.66135869566713</v>
      </c>
      <c r="R2441" s="12">
        <f t="shared" si="719"/>
        <v>68.338641304332867</v>
      </c>
      <c r="S2441" s="57">
        <f t="shared" si="720"/>
        <v>8.8780514282807381</v>
      </c>
      <c r="T2441" s="12">
        <f t="shared" si="703"/>
        <v>17.948784018770141</v>
      </c>
    </row>
    <row r="2442" spans="1:20" x14ac:dyDescent="0.25">
      <c r="A2442" s="57">
        <f t="shared" si="704"/>
        <v>55994.415571262391</v>
      </c>
      <c r="B2442" s="12">
        <f t="shared" si="721"/>
        <v>8911.7880237082045</v>
      </c>
      <c r="C2442" s="57" t="str">
        <f t="shared" si="705"/>
        <v>-2.89219593632594-7.30790353881565i</v>
      </c>
      <c r="D2442" s="57" t="str">
        <f t="shared" si="706"/>
        <v>3.89694540411479-3.68088834694826i</v>
      </c>
      <c r="E2442" s="57" t="str">
        <f t="shared" si="707"/>
        <v>165.599582782216+16.1991934184059i</v>
      </c>
      <c r="F2442" s="57" t="str">
        <f t="shared" si="708"/>
        <v>3.83806538786219-7.53119243779243i</v>
      </c>
      <c r="G2442" s="57" t="str">
        <f t="shared" si="709"/>
        <v>0.999537883856705-0.0214919192247908i</v>
      </c>
      <c r="H2442" s="57" t="str">
        <f t="shared" si="710"/>
        <v>552.654425695985+1021.94757323443i</v>
      </c>
      <c r="I2442" s="57" t="str">
        <f t="shared" si="711"/>
        <v>27.6958802704184-0.676613366148096i</v>
      </c>
      <c r="K2442" s="57" t="str">
        <f t="shared" si="712"/>
        <v>0.00491319799306104-0.016924517297062i</v>
      </c>
      <c r="L2442" s="57" t="str">
        <f t="shared" si="713"/>
        <v>0.000125-0.0563017773761035i</v>
      </c>
      <c r="M2442" s="57" t="str">
        <f t="shared" si="714"/>
        <v>0.0015-0.0271412215557751i</v>
      </c>
      <c r="N2442" s="57">
        <f t="shared" si="715"/>
        <v>68.408186386627918</v>
      </c>
      <c r="O2442" s="57">
        <f t="shared" si="716"/>
        <v>17.907793693544157</v>
      </c>
      <c r="P2442" s="371">
        <f t="shared" si="717"/>
        <v>17.907793693544157</v>
      </c>
      <c r="Q2442" s="371">
        <f t="shared" si="718"/>
        <v>-111.59181361337208</v>
      </c>
      <c r="R2442" s="12">
        <f t="shared" si="719"/>
        <v>68.408186386627918</v>
      </c>
      <c r="S2442" s="57">
        <f t="shared" si="720"/>
        <v>8.9117880237082048</v>
      </c>
      <c r="T2442" s="12">
        <f t="shared" si="703"/>
        <v>17.907793693544157</v>
      </c>
    </row>
    <row r="2443" spans="1:20" x14ac:dyDescent="0.25">
      <c r="A2443" s="57">
        <f t="shared" si="704"/>
        <v>56207.194350433194</v>
      </c>
      <c r="B2443" s="12">
        <f t="shared" si="721"/>
        <v>8945.6528181982958</v>
      </c>
      <c r="C2443" s="57" t="str">
        <f t="shared" si="705"/>
        <v>-2.86977013242914-7.27704492790428i</v>
      </c>
      <c r="D2443" s="57" t="str">
        <f t="shared" si="706"/>
        <v>3.89692216343345-3.66778088669156i</v>
      </c>
      <c r="E2443" s="57" t="str">
        <f t="shared" si="707"/>
        <v>165.684788648275+16.2378133533545i</v>
      </c>
      <c r="F2443" s="57" t="str">
        <f t="shared" si="708"/>
        <v>3.83805188269545-7.50330796062373i</v>
      </c>
      <c r="G2443" s="57" t="str">
        <f t="shared" si="709"/>
        <v>0.999534366739509-0.0215735126059256i</v>
      </c>
      <c r="H2443" s="57" t="str">
        <f t="shared" si="710"/>
        <v>558.997296635797+1030.15169312164i</v>
      </c>
      <c r="I2443" s="57" t="str">
        <f t="shared" si="711"/>
        <v>27.8578034591274-0.67861065827066i</v>
      </c>
      <c r="K2443" s="57" t="str">
        <f t="shared" si="712"/>
        <v>0.00488317245831359-0.0168679923669695i</v>
      </c>
      <c r="L2443" s="57" t="str">
        <f t="shared" si="713"/>
        <v>0.000125-0.0560886405420437i</v>
      </c>
      <c r="M2443" s="57" t="str">
        <f t="shared" si="714"/>
        <v>0.0015-0.0270384753494472i</v>
      </c>
      <c r="N2443" s="57">
        <f t="shared" si="715"/>
        <v>68.477743324768042</v>
      </c>
      <c r="O2443" s="57">
        <f t="shared" si="716"/>
        <v>17.866872915293843</v>
      </c>
      <c r="P2443" s="371">
        <f t="shared" si="717"/>
        <v>17.866872915293843</v>
      </c>
      <c r="Q2443" s="371">
        <f t="shared" si="718"/>
        <v>-111.52225667523196</v>
      </c>
      <c r="R2443" s="12">
        <f t="shared" si="719"/>
        <v>68.477743324768042</v>
      </c>
      <c r="S2443" s="57">
        <f t="shared" si="720"/>
        <v>8.9456528181982957</v>
      </c>
      <c r="T2443" s="12">
        <f t="shared" si="703"/>
        <v>17.866872915293843</v>
      </c>
    </row>
    <row r="2444" spans="1:20" x14ac:dyDescent="0.25">
      <c r="A2444" s="57">
        <f t="shared" si="704"/>
        <v>56420.781688964838</v>
      </c>
      <c r="B2444" s="12">
        <f t="shared" si="721"/>
        <v>8979.6462989074498</v>
      </c>
      <c r="C2444" s="57" t="str">
        <f t="shared" si="705"/>
        <v>-2.84750872194604-7.24636274735083i</v>
      </c>
      <c r="D2444" s="57" t="str">
        <f t="shared" si="706"/>
        <v>3.89689874606776-3.65472617875542i</v>
      </c>
      <c r="E2444" s="57" t="str">
        <f t="shared" si="707"/>
        <v>165.770470985745+16.276155858035i</v>
      </c>
      <c r="F2444" s="57" t="str">
        <f t="shared" si="708"/>
        <v>3.83803827479056-7.47553141662208i</v>
      </c>
      <c r="G2444" s="57" t="str">
        <f t="shared" si="709"/>
        <v>0.999530822866469-0.0216554151737627i</v>
      </c>
      <c r="H2444" s="57" t="str">
        <f t="shared" si="710"/>
        <v>565.487386232191+1038.46185872926i</v>
      </c>
      <c r="I2444" s="57" t="str">
        <f t="shared" si="711"/>
        <v>28.0225817885402-0.681739588994948i</v>
      </c>
      <c r="K2444" s="57" t="str">
        <f t="shared" si="712"/>
        <v>0.00485334750201538-0.0168116038496466i</v>
      </c>
      <c r="L2444" s="57" t="str">
        <f t="shared" si="713"/>
        <v>0.000125-0.0558763105619086i</v>
      </c>
      <c r="M2444" s="57" t="str">
        <f t="shared" si="714"/>
        <v>0.0015-0.0269361181006646i</v>
      </c>
      <c r="N2444" s="57">
        <f t="shared" si="715"/>
        <v>68.547309080544551</v>
      </c>
      <c r="O2444" s="57">
        <f t="shared" si="716"/>
        <v>17.826021692761106</v>
      </c>
      <c r="P2444" s="371">
        <f t="shared" si="717"/>
        <v>17.826021692761106</v>
      </c>
      <c r="Q2444" s="371">
        <f t="shared" si="718"/>
        <v>-111.45269091945545</v>
      </c>
      <c r="R2444" s="12">
        <f t="shared" si="719"/>
        <v>68.547309080544551</v>
      </c>
      <c r="S2444" s="57">
        <f t="shared" si="720"/>
        <v>8.9796462989074506</v>
      </c>
      <c r="T2444" s="12">
        <f t="shared" si="703"/>
        <v>17.826021692761106</v>
      </c>
    </row>
    <row r="2445" spans="1:20" x14ac:dyDescent="0.25">
      <c r="A2445" s="57">
        <f t="shared" si="704"/>
        <v>56635.18065938291</v>
      </c>
      <c r="B2445" s="12">
        <f t="shared" si="721"/>
        <v>9013.7689548432991</v>
      </c>
      <c r="C2445" s="57" t="str">
        <f t="shared" si="705"/>
        <v>-2.82541075851662-7.2158557251752i</v>
      </c>
      <c r="D2445" s="57" t="str">
        <f t="shared" si="706"/>
        <v>3.89687515067657-3.64172403522992i</v>
      </c>
      <c r="E2445" s="57" t="str">
        <f t="shared" si="707"/>
        <v>165.856630348233+16.3142173097867i</v>
      </c>
      <c r="F2445" s="57" t="str">
        <f t="shared" si="708"/>
        <v>3.83802456336671-7.44786240616183i</v>
      </c>
      <c r="G2445" s="57" t="str">
        <f t="shared" si="709"/>
        <v>0.999527252034239-0.0217376280932873i</v>
      </c>
      <c r="H2445" s="57" t="str">
        <f t="shared" si="710"/>
        <v>572.129255242051+1046.87976806998i</v>
      </c>
      <c r="I2445" s="57" t="str">
        <f t="shared" si="711"/>
        <v>28.1902817735216-0.686048295895608i</v>
      </c>
      <c r="K2445" s="57" t="str">
        <f t="shared" si="712"/>
        <v>0.00482372196999133-0.0167553519973108i</v>
      </c>
      <c r="L2445" s="57" t="str">
        <f t="shared" si="713"/>
        <v>0.000125-0.0556647843812595i</v>
      </c>
      <c r="M2445" s="57" t="str">
        <f t="shared" si="714"/>
        <v>0.0015-0.0268341483369841i</v>
      </c>
      <c r="N2445" s="57">
        <f t="shared" si="715"/>
        <v>68.616880616238134</v>
      </c>
      <c r="O2445" s="57">
        <f t="shared" si="716"/>
        <v>17.785240031258638</v>
      </c>
      <c r="P2445" s="371">
        <f t="shared" si="717"/>
        <v>17.785240031258638</v>
      </c>
      <c r="Q2445" s="371">
        <f t="shared" si="718"/>
        <v>-111.38311938376187</v>
      </c>
      <c r="R2445" s="12">
        <f t="shared" si="719"/>
        <v>68.616880616238134</v>
      </c>
      <c r="S2445" s="57">
        <f t="shared" si="720"/>
        <v>9.0137689548432984</v>
      </c>
      <c r="T2445" s="12">
        <f t="shared" si="703"/>
        <v>17.785240031258638</v>
      </c>
    </row>
    <row r="2446" spans="1:20" x14ac:dyDescent="0.25">
      <c r="A2446" s="57">
        <f t="shared" si="704"/>
        <v>56850.394345888577</v>
      </c>
      <c r="B2446" s="12">
        <f t="shared" si="721"/>
        <v>9048.0212768717047</v>
      </c>
      <c r="C2446" s="57" t="str">
        <f t="shared" si="705"/>
        <v>-2.8034752995275-7.18552259912668i</v>
      </c>
      <c r="D2446" s="57" t="str">
        <f t="shared" si="706"/>
        <v>3.8968513759087-3.62877426896004i</v>
      </c>
      <c r="E2446" s="57" t="str">
        <f t="shared" si="707"/>
        <v>165.943267270271+16.3519940649143i</v>
      </c>
      <c r="F2446" s="57" t="str">
        <f t="shared" si="708"/>
        <v>3.83801074763711-7.42030053116368i</v>
      </c>
      <c r="G2446" s="57" t="str">
        <f t="shared" si="709"/>
        <v>0.999523654037926-0.0218201525337982i</v>
      </c>
      <c r="H2446" s="57" t="str">
        <f t="shared" si="710"/>
        <v>578.927639519813+1055.407134733i</v>
      </c>
      <c r="I2446" s="57" t="str">
        <f t="shared" si="711"/>
        <v>28.3609717815815-0.691587236184058i</v>
      </c>
      <c r="K2446" s="57" t="str">
        <f t="shared" si="712"/>
        <v>0.00479429471205033-0.0166992370544795i</v>
      </c>
      <c r="L2446" s="57" t="str">
        <f t="shared" si="713"/>
        <v>0.000125-0.055454058957222i</v>
      </c>
      <c r="M2446" s="57" t="str">
        <f t="shared" si="714"/>
        <v>0.0015-0.0267325645915363i</v>
      </c>
      <c r="N2446" s="57">
        <f t="shared" si="715"/>
        <v>68.686454894817928</v>
      </c>
      <c r="O2446" s="57">
        <f t="shared" si="716"/>
        <v>17.74452793267163</v>
      </c>
      <c r="P2446" s="371">
        <f t="shared" si="717"/>
        <v>17.74452793267163</v>
      </c>
      <c r="Q2446" s="371">
        <f t="shared" si="718"/>
        <v>-111.31354510518207</v>
      </c>
      <c r="R2446" s="12">
        <f t="shared" si="719"/>
        <v>68.686454894817928</v>
      </c>
      <c r="S2446" s="57">
        <f t="shared" si="720"/>
        <v>9.0480212768717045</v>
      </c>
      <c r="T2446" s="12">
        <f t="shared" si="703"/>
        <v>17.74452793267163</v>
      </c>
    </row>
    <row r="2447" spans="1:20" x14ac:dyDescent="0.25">
      <c r="A2447" s="57">
        <f t="shared" si="704"/>
        <v>57066.425844402955</v>
      </c>
      <c r="B2447" s="12">
        <f t="shared" si="721"/>
        <v>9082.4037577238178</v>
      </c>
      <c r="C2447" s="57" t="str">
        <f t="shared" si="705"/>
        <v>-2.78170140612031-7.15536211660776i</v>
      </c>
      <c r="D2447" s="57" t="str">
        <f t="shared" si="706"/>
        <v>3.89682742040272-3.61587669354286i</v>
      </c>
      <c r="E2447" s="57" t="str">
        <f t="shared" si="707"/>
        <v>166.030382267028+16.3894824587435i</v>
      </c>
      <c r="F2447" s="57" t="str">
        <f t="shared" si="708"/>
        <v>3.8379968268091-7.39284539508891i</v>
      </c>
      <c r="G2447" s="57" t="str">
        <f t="shared" si="709"/>
        <v>0.999520028671086-0.0219029896689231i</v>
      </c>
      <c r="H2447" s="57" t="str">
        <f t="shared" si="710"/>
        <v>585.887457892224+1064.04568643636i</v>
      </c>
      <c r="I2447" s="57" t="str">
        <f t="shared" si="711"/>
        <v>28.5347220859493-0.698409311032451i</v>
      </c>
      <c r="K2447" s="57" t="str">
        <f t="shared" si="712"/>
        <v>0.00476506458201191-0.0166432592580439i</v>
      </c>
      <c r="L2447" s="57" t="str">
        <f t="shared" si="713"/>
        <v>0.000125-0.0552441312584401i</v>
      </c>
      <c r="M2447" s="57" t="str">
        <f t="shared" si="714"/>
        <v>0.0015-0.0266313654030049i</v>
      </c>
      <c r="N2447" s="57">
        <f t="shared" si="715"/>
        <v>68.756028880138459</v>
      </c>
      <c r="O2447" s="57">
        <f t="shared" si="716"/>
        <v>17.703885395458215</v>
      </c>
      <c r="P2447" s="371">
        <f t="shared" si="717"/>
        <v>17.703885395458215</v>
      </c>
      <c r="Q2447" s="371">
        <f t="shared" si="718"/>
        <v>-111.24397111986154</v>
      </c>
      <c r="R2447" s="12">
        <f t="shared" si="719"/>
        <v>68.756028880138459</v>
      </c>
      <c r="S2447" s="57">
        <f t="shared" si="720"/>
        <v>9.0824037577238173</v>
      </c>
      <c r="T2447" s="12">
        <f t="shared" si="703"/>
        <v>17.703885395458215</v>
      </c>
    </row>
    <row r="2448" spans="1:20" x14ac:dyDescent="0.25">
      <c r="A2448" s="57">
        <f t="shared" si="704"/>
        <v>57283.278262611682</v>
      </c>
      <c r="B2448" s="12">
        <f t="shared" si="721"/>
        <v>9116.916892003168</v>
      </c>
      <c r="C2448" s="57" t="str">
        <f t="shared" si="705"/>
        <v>-2.76008814319975-7.12537303459898i</v>
      </c>
      <c r="D2448" s="57" t="str">
        <f t="shared" si="706"/>
        <v>3.89680328278685-3.60303112332496i</v>
      </c>
      <c r="E2448" s="57" t="str">
        <f t="shared" si="707"/>
        <v>166.117975834029+16.4266788056798i</v>
      </c>
      <c r="F2448" s="57" t="str">
        <f t="shared" si="708"/>
        <v>3.83798280008391-7.36549660293369i</v>
      </c>
      <c r="G2448" s="57" t="str">
        <f t="shared" si="709"/>
        <v>0.999516375725709-0.0219861406766334i</v>
      </c>
      <c r="H2448" s="57" t="str">
        <f t="shared" si="710"/>
        <v>593.013820429707+1072.79716338525i</v>
      </c>
      <c r="I2448" s="57" t="str">
        <f t="shared" si="711"/>
        <v>28.7116049196153-0.706569997290009i</v>
      </c>
      <c r="K2448" s="57" t="str">
        <f t="shared" si="712"/>
        <v>0.00473603043773226-0.0165874188373427i</v>
      </c>
      <c r="L2448" s="57" t="str">
        <f t="shared" si="713"/>
        <v>0.000125-0.055034998265033i</v>
      </c>
      <c r="M2448" s="57" t="str">
        <f t="shared" si="714"/>
        <v>0.0015-0.0265305493156055i</v>
      </c>
      <c r="N2448" s="57">
        <f t="shared" si="715"/>
        <v>68.825599537136739</v>
      </c>
      <c r="O2448" s="57">
        <f t="shared" si="716"/>
        <v>17.663312414650971</v>
      </c>
      <c r="P2448" s="371">
        <f t="shared" si="717"/>
        <v>17.663312414650971</v>
      </c>
      <c r="Q2448" s="371">
        <f t="shared" si="718"/>
        <v>-111.17440046286326</v>
      </c>
      <c r="R2448" s="12">
        <f t="shared" si="719"/>
        <v>68.825599537136739</v>
      </c>
      <c r="S2448" s="57">
        <f t="shared" si="720"/>
        <v>9.116916892003168</v>
      </c>
      <c r="T2448" s="12">
        <f t="shared" si="703"/>
        <v>17.663312414650971</v>
      </c>
    </row>
    <row r="2449" spans="1:20" x14ac:dyDescent="0.25">
      <c r="A2449" s="57">
        <f t="shared" si="704"/>
        <v>57500.954720009606</v>
      </c>
      <c r="B2449" s="12">
        <f t="shared" si="721"/>
        <v>9151.5611761927794</v>
      </c>
      <c r="C2449" s="57" t="str">
        <f t="shared" si="705"/>
        <v>-2.73863457944098-7.09555411958469i</v>
      </c>
      <c r="D2449" s="57" t="str">
        <f t="shared" si="706"/>
        <v>3.89677896167902-3.59023737339966i</v>
      </c>
      <c r="E2449" s="57" t="str">
        <f t="shared" si="707"/>
        <v>166.206048446872+16.463579399272i</v>
      </c>
      <c r="F2449" s="57" t="str">
        <f t="shared" si="708"/>
        <v>3.83796866665674-7.33825376122338i</v>
      </c>
      <c r="G2449" s="57" t="str">
        <f t="shared" si="709"/>
        <v>0.999512694992204-0.0220696067392595i</v>
      </c>
      <c r="H2449" s="57" t="str">
        <f t="shared" si="710"/>
        <v>600.312037135609+1081.66331641715i</v>
      </c>
      <c r="I2449" s="57" t="str">
        <f t="shared" si="711"/>
        <v>28.89169453027-0.716127487067358i</v>
      </c>
      <c r="K2449" s="57" t="str">
        <f t="shared" si="712"/>
        <v>0.00470719114112986-0.0165317160142363i</v>
      </c>
      <c r="L2449" s="57" t="str">
        <f t="shared" si="713"/>
        <v>0.000125-0.0548266569685526i</v>
      </c>
      <c r="M2449" s="57" t="str">
        <f t="shared" si="714"/>
        <v>0.0015-0.0264301148790651i</v>
      </c>
      <c r="N2449" s="57">
        <f t="shared" si="715"/>
        <v>68.895163832031614</v>
      </c>
      <c r="O2449" s="57">
        <f t="shared" si="716"/>
        <v>17.62280898185913</v>
      </c>
      <c r="P2449" s="371">
        <f t="shared" si="717"/>
        <v>17.62280898185913</v>
      </c>
      <c r="Q2449" s="371">
        <f t="shared" si="718"/>
        <v>-111.10483616796839</v>
      </c>
      <c r="R2449" s="12">
        <f t="shared" si="719"/>
        <v>68.895163832031614</v>
      </c>
      <c r="S2449" s="57">
        <f t="shared" si="720"/>
        <v>9.1515611761927786</v>
      </c>
      <c r="T2449" s="12">
        <f t="shared" si="703"/>
        <v>17.62280898185913</v>
      </c>
    </row>
    <row r="2450" spans="1:20" x14ac:dyDescent="0.25">
      <c r="A2450" s="57">
        <f t="shared" si="704"/>
        <v>57719.458347945641</v>
      </c>
      <c r="B2450" s="12">
        <f t="shared" si="721"/>
        <v>9186.3371086623119</v>
      </c>
      <c r="C2450" s="57" t="str">
        <f t="shared" si="705"/>
        <v>-2.7173397872967-7.06590414747832i</v>
      </c>
      <c r="D2450" s="57" t="str">
        <f t="shared" si="706"/>
        <v>3.89675445568664-3.57749525960441i</v>
      </c>
      <c r="E2450" s="57" t="str">
        <f t="shared" si="707"/>
        <v>166.294600560943+16.5001805122781i</v>
      </c>
      <c r="F2450" s="57" t="str">
        <f t="shared" si="708"/>
        <v>3.83795442571676-7.31111647800686i</v>
      </c>
      <c r="G2450" s="57" t="str">
        <f t="shared" si="709"/>
        <v>0.999508986259394-0.0221533890435058i</v>
      </c>
      <c r="H2450" s="57" t="str">
        <f t="shared" si="710"/>
        <v>607.787627075967+1090.64590491311i</v>
      </c>
      <c r="I2450" s="57" t="str">
        <f t="shared" si="711"/>
        <v>29.0750672360623-0.727142835702169i</v>
      </c>
      <c r="K2450" s="57" t="str">
        <f t="shared" si="712"/>
        <v>0.00467854555820951-0.0164761510031794i</v>
      </c>
      <c r="L2450" s="57" t="str">
        <f t="shared" si="713"/>
        <v>0.000125-0.054619104371939i</v>
      </c>
      <c r="M2450" s="57" t="str">
        <f t="shared" si="714"/>
        <v>0.0015-0.0263300606486005i</v>
      </c>
      <c r="N2450" s="57">
        <f t="shared" si="715"/>
        <v>68.964718732519202</v>
      </c>
      <c r="O2450" s="57">
        <f t="shared" si="716"/>
        <v>17.582375085270222</v>
      </c>
      <c r="P2450" s="371">
        <f t="shared" si="717"/>
        <v>17.582375085270222</v>
      </c>
      <c r="Q2450" s="371">
        <f t="shared" si="718"/>
        <v>-111.0352812674808</v>
      </c>
      <c r="R2450" s="12">
        <f t="shared" si="719"/>
        <v>68.964718732519202</v>
      </c>
      <c r="S2450" s="57">
        <f t="shared" si="720"/>
        <v>9.1863371086623111</v>
      </c>
      <c r="T2450" s="12">
        <f t="shared" si="703"/>
        <v>17.582375085270222</v>
      </c>
    </row>
    <row r="2451" spans="1:20" x14ac:dyDescent="0.25">
      <c r="A2451" s="57">
        <f t="shared" si="704"/>
        <v>57938.792289667828</v>
      </c>
      <c r="B2451" s="12">
        <f t="shared" si="721"/>
        <v>9221.2451896752282</v>
      </c>
      <c r="C2451" s="57" t="str">
        <f t="shared" si="705"/>
        <v>-2.69620284300334-7.03642190354892i</v>
      </c>
      <c r="D2451" s="57" t="str">
        <f t="shared" si="706"/>
        <v>3.89672976340662-3.56480459851805i</v>
      </c>
      <c r="E2451" s="57" t="str">
        <f t="shared" si="707"/>
        <v>166.383632611133+16.5364783967361i</v>
      </c>
      <c r="F2451" s="57" t="str">
        <f t="shared" si="708"/>
        <v>3.83794007644686-7.28408436285088i</v>
      </c>
      <c r="G2451" s="57" t="str">
        <f t="shared" si="709"/>
        <v>0.999505249314498-0.0222374887804666i</v>
      </c>
      <c r="H2451" s="57" t="str">
        <f t="shared" si="710"/>
        <v>615.446327973355+1099.74669445188i</v>
      </c>
      <c r="I2451" s="57" t="str">
        <f t="shared" si="711"/>
        <v>29.2618014820647-0.739680118655224i</v>
      </c>
      <c r="K2451" s="57" t="str">
        <f t="shared" si="712"/>
        <v>0.00465009255908655-0.0164207240112942i</v>
      </c>
      <c r="L2451" s="57" t="str">
        <f t="shared" si="713"/>
        <v>0.000125-0.0544123374894792i</v>
      </c>
      <c r="M2451" s="57" t="str">
        <f t="shared" si="714"/>
        <v>0.0015-0.0262303851848978i</v>
      </c>
      <c r="N2451" s="57">
        <f t="shared" si="715"/>
        <v>69.034261207973145</v>
      </c>
      <c r="O2451" s="57">
        <f t="shared" si="716"/>
        <v>17.54201070965269</v>
      </c>
      <c r="P2451" s="371">
        <f t="shared" si="717"/>
        <v>17.54201070965269</v>
      </c>
      <c r="Q2451" s="371">
        <f t="shared" si="718"/>
        <v>-110.96573879202685</v>
      </c>
      <c r="R2451" s="12">
        <f t="shared" si="719"/>
        <v>69.034261207973145</v>
      </c>
      <c r="S2451" s="57">
        <f t="shared" si="720"/>
        <v>9.2212451896752281</v>
      </c>
      <c r="T2451" s="12">
        <f t="shared" si="703"/>
        <v>17.54201070965269</v>
      </c>
    </row>
    <row r="2452" spans="1:20" x14ac:dyDescent="0.25">
      <c r="A2452" s="57">
        <f t="shared" si="704"/>
        <v>58158.95970036857</v>
      </c>
      <c r="B2452" s="12">
        <f t="shared" si="721"/>
        <v>9256.2859213959946</v>
      </c>
      <c r="C2452" s="57" t="str">
        <f t="shared" si="705"/>
        <v>-2.67522282658716-7.00710618234752i</v>
      </c>
      <c r="D2452" s="57" t="str">
        <f t="shared" si="706"/>
        <v>3.89670488342519-3.55216520745822i</v>
      </c>
      <c r="E2452" s="57" t="str">
        <f t="shared" si="707"/>
        <v>166.473145011548+16.5724692840364i</v>
      </c>
      <c r="F2452" s="57" t="str">
        <f t="shared" si="708"/>
        <v>3.83792561802383-7.25715702683448i</v>
      </c>
      <c r="G2452" s="57" t="str">
        <f t="shared" si="709"/>
        <v>0.999501483943123-0.0223219071456409i</v>
      </c>
      <c r="H2452" s="57" t="str">
        <f t="shared" si="710"/>
        <v>623.294106289747+1108.96745418221i</v>
      </c>
      <c r="I2452" s="57" t="str">
        <f t="shared" si="711"/>
        <v>29.4519778973366-0.753806597915526i</v>
      </c>
      <c r="K2452" s="57" t="str">
        <f t="shared" si="712"/>
        <v>0.00462183101800962-0.016365435238443i</v>
      </c>
      <c r="L2452" s="57" t="str">
        <f t="shared" si="713"/>
        <v>0.000125-0.0542063533467614i</v>
      </c>
      <c r="M2452" s="57" t="str">
        <f t="shared" si="714"/>
        <v>0.0015-0.0261310870540923i</v>
      </c>
      <c r="N2452" s="57">
        <f t="shared" si="715"/>
        <v>69.103788229640244</v>
      </c>
      <c r="O2452" s="57">
        <f t="shared" si="716"/>
        <v>17.501715836358386</v>
      </c>
      <c r="P2452" s="371">
        <f t="shared" si="717"/>
        <v>17.501715836358386</v>
      </c>
      <c r="Q2452" s="371">
        <f t="shared" si="718"/>
        <v>-110.89621177035976</v>
      </c>
      <c r="R2452" s="12">
        <f t="shared" si="719"/>
        <v>69.103788229640244</v>
      </c>
      <c r="S2452" s="57">
        <f t="shared" si="720"/>
        <v>9.2562859213959943</v>
      </c>
      <c r="T2452" s="12">
        <f t="shared" si="703"/>
        <v>17.501715836358386</v>
      </c>
    </row>
    <row r="2453" spans="1:20" x14ac:dyDescent="0.25">
      <c r="A2453" s="57">
        <f t="shared" si="704"/>
        <v>58379.963747229973</v>
      </c>
      <c r="B2453" s="12">
        <f t="shared" si="721"/>
        <v>9291.4598078972995</v>
      </c>
      <c r="C2453" s="57" t="str">
        <f t="shared" si="705"/>
        <v>-2.65439882186943-6.97795578763447i</v>
      </c>
      <c r="D2453" s="57" t="str">
        <f t="shared" si="706"/>
        <v>3.896679814318-3.5395769044787i</v>
      </c>
      <c r="E2453" s="57" t="str">
        <f t="shared" si="707"/>
        <v>166.563138155225+16.6081493850014i</v>
      </c>
      <c r="F2453" s="57" t="str">
        <f t="shared" si="708"/>
        <v>3.83791104961821-7.23033408254334i</v>
      </c>
      <c r="G2453" s="57" t="str">
        <f t="shared" si="709"/>
        <v>0.999497689929247-0.0224066453389477i</v>
      </c>
      <c r="H2453" s="57" t="str">
        <f t="shared" si="710"/>
        <v>631.337167824721+1118.3099538854i</v>
      </c>
      <c r="I2453" s="57" t="str">
        <f t="shared" si="711"/>
        <v>29.6456793524319-0.76959289854863i</v>
      </c>
      <c r="K2453" s="57" t="str">
        <f t="shared" si="712"/>
        <v>0.00459375981338303-0.0163102848773001i</v>
      </c>
      <c r="L2453" s="57" t="str">
        <f t="shared" si="713"/>
        <v>0.000125-0.0540011489806351i</v>
      </c>
      <c r="M2453" s="57" t="str">
        <f t="shared" si="714"/>
        <v>0.0015-0.0260321648277468i</v>
      </c>
      <c r="N2453" s="57">
        <f t="shared" si="715"/>
        <v>69.173296770840579</v>
      </c>
      <c r="O2453" s="57">
        <f t="shared" si="716"/>
        <v>17.461490443325687</v>
      </c>
      <c r="P2453" s="371">
        <f t="shared" si="717"/>
        <v>17.461490443325687</v>
      </c>
      <c r="Q2453" s="371">
        <f t="shared" si="718"/>
        <v>-110.82670322915942</v>
      </c>
      <c r="R2453" s="12">
        <f t="shared" si="719"/>
        <v>69.173296770840579</v>
      </c>
      <c r="S2453" s="57">
        <f t="shared" si="720"/>
        <v>9.291459807897299</v>
      </c>
      <c r="T2453" s="12">
        <f t="shared" si="703"/>
        <v>17.461490443325687</v>
      </c>
    </row>
    <row r="2454" spans="1:20" x14ac:dyDescent="0.25">
      <c r="A2454" s="57">
        <f t="shared" si="704"/>
        <v>58601.807609469441</v>
      </c>
      <c r="B2454" s="12">
        <f t="shared" si="721"/>
        <v>9326.7673551673088</v>
      </c>
      <c r="C2454" s="57" t="str">
        <f t="shared" si="705"/>
        <v>-2.63372991647154-6.94896953230694i</v>
      </c>
      <c r="D2454" s="57" t="str">
        <f t="shared" si="706"/>
        <v>3.89665455464986-3.52703950836679i</v>
      </c>
      <c r="E2454" s="57" t="str">
        <f t="shared" si="707"/>
        <v>166.653612413844+16.6435148899656i</v>
      </c>
      <c r="F2454" s="57" t="str">
        <f t="shared" si="708"/>
        <v>3.83789637039421-7.20361514406423i</v>
      </c>
      <c r="G2454" s="57" t="str">
        <f t="shared" si="709"/>
        <v>0.999493867055215-0.0224917045647415i</v>
      </c>
      <c r="H2454" s="57" t="str">
        <f t="shared" si="710"/>
        <v>639.581968856399+1127.77596069828i</v>
      </c>
      <c r="I2454" s="57" t="str">
        <f t="shared" si="711"/>
        <v>29.8429910171919-0.787113196049452i</v>
      </c>
      <c r="K2454" s="57" t="str">
        <f t="shared" si="712"/>
        <v>0.00456587782778844-0.0162552731134241i</v>
      </c>
      <c r="L2454" s="57" t="str">
        <f t="shared" si="713"/>
        <v>0.000125-0.0537967214391662i</v>
      </c>
      <c r="M2454" s="57" t="str">
        <f t="shared" si="714"/>
        <v>0.0015-0.0259336170828321i</v>
      </c>
      <c r="N2454" s="57">
        <f t="shared" si="715"/>
        <v>69.24278380716359</v>
      </c>
      <c r="O2454" s="57">
        <f t="shared" si="716"/>
        <v>17.421334505082847</v>
      </c>
      <c r="P2454" s="371">
        <f t="shared" si="717"/>
        <v>17.421334505082847</v>
      </c>
      <c r="Q2454" s="371">
        <f t="shared" si="718"/>
        <v>-110.75721619283641</v>
      </c>
      <c r="R2454" s="12">
        <f t="shared" si="719"/>
        <v>69.24278380716359</v>
      </c>
      <c r="S2454" s="57">
        <f t="shared" si="720"/>
        <v>9.3267673551673091</v>
      </c>
      <c r="T2454" s="12">
        <f t="shared" si="703"/>
        <v>17.421334505082847</v>
      </c>
    </row>
    <row r="2455" spans="1:20" x14ac:dyDescent="0.25">
      <c r="A2455" s="57">
        <f t="shared" si="704"/>
        <v>58824.494478385423</v>
      </c>
      <c r="B2455" s="12">
        <f t="shared" si="721"/>
        <v>9362.209071116944</v>
      </c>
      <c r="C2455" s="57" t="str">
        <f t="shared" si="705"/>
        <v>-2.61321520181921-6.92014623832682i</v>
      </c>
      <c r="D2455" s="57" t="str">
        <f t="shared" si="706"/>
        <v>3.8966291029747-3.51455283864058i</v>
      </c>
      <c r="E2455" s="57" t="str">
        <f t="shared" si="707"/>
        <v>166.744568137441+16.6785619688611i</v>
      </c>
      <c r="F2455" s="57" t="str">
        <f t="shared" si="708"/>
        <v>3.83788157950969-7.17699982697936i</v>
      </c>
      <c r="G2455" s="57" t="str">
        <f t="shared" si="709"/>
        <v>0.999490015101715-0.022577086031828i</v>
      </c>
      <c r="H2455" s="57" t="str">
        <f t="shared" si="710"/>
        <v>648.03522785424+1137.36723546353i</v>
      </c>
      <c r="I2455" s="57" t="str">
        <f t="shared" si="711"/>
        <v>30.0440004186262-0.806445415218753i</v>
      </c>
      <c r="K2455" s="57" t="str">
        <f t="shared" si="712"/>
        <v>0.00453818394800553-0.0162004001253292i</v>
      </c>
      <c r="L2455" s="57" t="str">
        <f t="shared" si="713"/>
        <v>0.000125-0.053593067781596i</v>
      </c>
      <c r="M2455" s="57" t="str">
        <f t="shared" si="714"/>
        <v>0.0015-0.0258354424017056i</v>
      </c>
      <c r="N2455" s="57">
        <f t="shared" si="715"/>
        <v>69.312246316667185</v>
      </c>
      <c r="O2455" s="57">
        <f t="shared" si="716"/>
        <v>17.381247992751373</v>
      </c>
      <c r="P2455" s="371">
        <f t="shared" si="717"/>
        <v>17.381247992751373</v>
      </c>
      <c r="Q2455" s="371">
        <f t="shared" si="718"/>
        <v>-110.68775368333282</v>
      </c>
      <c r="R2455" s="12">
        <f t="shared" si="719"/>
        <v>69.312246316667185</v>
      </c>
      <c r="S2455" s="57">
        <f t="shared" si="720"/>
        <v>9.3622090711169434</v>
      </c>
      <c r="T2455" s="12">
        <f t="shared" si="703"/>
        <v>17.381247992751373</v>
      </c>
    </row>
    <row r="2456" spans="1:20" x14ac:dyDescent="0.25">
      <c r="A2456" s="57">
        <f t="shared" si="704"/>
        <v>59048.027557403293</v>
      </c>
      <c r="B2456" s="12">
        <f t="shared" si="721"/>
        <v>9397.7854655871888</v>
      </c>
      <c r="C2456" s="57" t="str">
        <f t="shared" si="705"/>
        <v>-2.59285377314655-6.89148473664948i</v>
      </c>
      <c r="D2456" s="57" t="str">
        <f t="shared" si="706"/>
        <v>3.8966034578356-3.50211671554653i</v>
      </c>
      <c r="E2456" s="57" t="str">
        <f t="shared" si="707"/>
        <v>166.83600565412+16.7132867713079i</v>
      </c>
      <c r="F2456" s="57" t="str">
        <f t="shared" si="708"/>
        <v>3.83786667611618-7.15048774836104i</v>
      </c>
      <c r="G2456" s="57" t="str">
        <f t="shared" si="709"/>
        <v>0.999486133847776-0.0226627909534795i</v>
      </c>
      <c r="H2456" s="57" t="str">
        <f t="shared" si="710"/>
        <v>656.703937794011+1147.08552867106i</v>
      </c>
      <c r="I2456" s="57" t="str">
        <f t="shared" si="711"/>
        <v>30.2487974986561-0.827671441329107i</v>
      </c>
      <c r="K2456" s="57" t="str">
        <f t="shared" si="712"/>
        <v>0.00451067706503232-0.0161456660845562i</v>
      </c>
      <c r="L2456" s="57" t="str">
        <f t="shared" si="713"/>
        <v>0.000125-0.0533901850782986i</v>
      </c>
      <c r="M2456" s="57" t="str">
        <f t="shared" si="714"/>
        <v>0.0015-0.0257376393720916i</v>
      </c>
      <c r="N2456" s="57">
        <f t="shared" si="715"/>
        <v>69.381681280075256</v>
      </c>
      <c r="O2456" s="57">
        <f t="shared" si="716"/>
        <v>17.341230874050318</v>
      </c>
      <c r="P2456" s="371">
        <f t="shared" si="717"/>
        <v>17.341230874050318</v>
      </c>
      <c r="Q2456" s="371">
        <f t="shared" si="718"/>
        <v>-110.61831871992474</v>
      </c>
      <c r="R2456" s="12">
        <f t="shared" si="719"/>
        <v>69.381681280075256</v>
      </c>
      <c r="S2456" s="57">
        <f t="shared" si="720"/>
        <v>9.3977854655871891</v>
      </c>
      <c r="T2456" s="12">
        <f t="shared" si="703"/>
        <v>17.341230874050318</v>
      </c>
    </row>
    <row r="2457" spans="1:20" x14ac:dyDescent="0.25">
      <c r="A2457" s="57">
        <f t="shared" si="704"/>
        <v>59272.410062121424</v>
      </c>
      <c r="B2457" s="12">
        <f t="shared" si="721"/>
        <v>9433.49705035642</v>
      </c>
      <c r="C2457" s="57" t="str">
        <f t="shared" si="705"/>
        <v>-2.57264472949962-6.8629838671524i</v>
      </c>
      <c r="D2457" s="57" t="str">
        <f t="shared" si="706"/>
        <v>3.89657761776453-3.48973096005672i</v>
      </c>
      <c r="E2457" s="57" t="str">
        <f t="shared" si="707"/>
        <v>166.927925269761+16.7476854267046i</v>
      </c>
      <c r="F2457" s="57" t="str">
        <f t="shared" si="708"/>
        <v>3.83785165935877-7.12407852676596i</v>
      </c>
      <c r="G2457" s="57" t="str">
        <f t="shared" si="709"/>
        <v>0.999482223070751-0.0227488205474497i</v>
      </c>
      <c r="H2457" s="57" t="str">
        <f t="shared" si="710"/>
        <v>665.595379106686+1156.93257595095i</v>
      </c>
      <c r="I2457" s="57" t="str">
        <f t="shared" si="711"/>
        <v>30.4574746714586-0.850877344393826i</v>
      </c>
      <c r="K2457" s="57" t="str">
        <f t="shared" si="712"/>
        <v>0.00448335607410449-0.016091071155744i</v>
      </c>
      <c r="L2457" s="57" t="str">
        <f t="shared" si="713"/>
        <v>0.000125-0.0531880704107378i</v>
      </c>
      <c r="M2457" s="57" t="str">
        <f t="shared" si="714"/>
        <v>0.0015-0.0256402065870608i</v>
      </c>
      <c r="N2457" s="57">
        <f t="shared" si="715"/>
        <v>69.451085680974018</v>
      </c>
      <c r="O2457" s="57">
        <f t="shared" si="716"/>
        <v>17.301283113300229</v>
      </c>
      <c r="P2457" s="371">
        <f t="shared" si="717"/>
        <v>17.301283113300229</v>
      </c>
      <c r="Q2457" s="371">
        <f t="shared" si="718"/>
        <v>-110.54891431902598</v>
      </c>
      <c r="R2457" s="12">
        <f t="shared" si="719"/>
        <v>69.451085680974018</v>
      </c>
      <c r="S2457" s="57">
        <f t="shared" si="720"/>
        <v>9.4334970503564204</v>
      </c>
      <c r="T2457" s="12">
        <f t="shared" si="703"/>
        <v>17.301283113300229</v>
      </c>
    </row>
    <row r="2458" spans="1:20" x14ac:dyDescent="0.25">
      <c r="A2458" s="57">
        <f t="shared" si="704"/>
        <v>59497.645220357481</v>
      </c>
      <c r="B2458" s="12">
        <f t="shared" si="721"/>
        <v>9469.344339147774</v>
      </c>
      <c r="C2458" s="57" t="str">
        <f t="shared" si="705"/>
        <v>-2.55258717373907-6.83464247856467i</v>
      </c>
      <c r="D2458" s="57" t="str">
        <f t="shared" si="706"/>
        <v>3.89655158128242-3.47739539386627i</v>
      </c>
      <c r="E2458" s="57" t="str">
        <f t="shared" si="707"/>
        <v>167.020327267734+16.7817540443277i</v>
      </c>
      <c r="F2458" s="57" t="str">
        <f t="shared" si="708"/>
        <v>3.837836528376-7.0977717822298i</v>
      </c>
      <c r="G2458" s="57" t="str">
        <f t="shared" si="709"/>
        <v>0.999478282546304-0.0228351760359906i</v>
      </c>
      <c r="H2458" s="57" t="str">
        <f t="shared" si="710"/>
        <v>674.717133294956+1166.91009307448i</v>
      </c>
      <c r="I2458" s="57" t="str">
        <f t="shared" si="711"/>
        <v>30.670126880115-0.876153617421249i</v>
      </c>
      <c r="K2458" s="57" t="str">
        <f t="shared" si="712"/>
        <v>0.0044562198747142-0.0160366154966991i</v>
      </c>
      <c r="L2458" s="57" t="str">
        <f t="shared" si="713"/>
        <v>0.000125-0.0529867208714263i</v>
      </c>
      <c r="M2458" s="57" t="str">
        <f t="shared" si="714"/>
        <v>0.0015-0.0255431426450098i</v>
      </c>
      <c r="N2458" s="57">
        <f t="shared" si="715"/>
        <v>69.52045650601228</v>
      </c>
      <c r="O2458" s="57">
        <f t="shared" si="716"/>
        <v>17.26140467142762</v>
      </c>
      <c r="P2458" s="371">
        <f t="shared" si="717"/>
        <v>17.26140467142762</v>
      </c>
      <c r="Q2458" s="371">
        <f t="shared" si="718"/>
        <v>-110.47954349398772</v>
      </c>
      <c r="R2458" s="12">
        <f t="shared" si="719"/>
        <v>69.52045650601228</v>
      </c>
      <c r="S2458" s="57">
        <f t="shared" si="720"/>
        <v>9.4693443391477743</v>
      </c>
      <c r="T2458" s="12">
        <f t="shared" si="703"/>
        <v>17.26140467142762</v>
      </c>
    </row>
    <row r="2459" spans="1:20" x14ac:dyDescent="0.25">
      <c r="A2459" s="57">
        <f t="shared" si="704"/>
        <v>59723.736272194845</v>
      </c>
      <c r="B2459" s="12">
        <f t="shared" si="721"/>
        <v>9505.3278476365358</v>
      </c>
      <c r="C2459" s="57" t="str">
        <f t="shared" si="705"/>
        <v>-2.53268021254309-6.80645942839706i</v>
      </c>
      <c r="D2459" s="57" t="str">
        <f t="shared" si="706"/>
        <v>3.89652534689903-3.46510983939084i</v>
      </c>
      <c r="E2459" s="57" t="str">
        <f t="shared" si="707"/>
        <v>167.113211908609+16.8154887134311i</v>
      </c>
      <c r="F2459" s="57" t="str">
        <f t="shared" si="708"/>
        <v>3.83782128229995-7.07156713626176i</v>
      </c>
      <c r="G2459" s="57" t="str">
        <f t="shared" si="709"/>
        <v>0.999474312048396-0.0229218586458669i</v>
      </c>
      <c r="H2459" s="57" t="str">
        <f t="shared" si="710"/>
        <v>684.077097251848+1177.01977041549i</v>
      </c>
      <c r="I2459" s="57" t="str">
        <f t="shared" si="711"/>
        <v>30.8868516522133-0.903595429581603i</v>
      </c>
      <c r="K2459" s="57" t="str">
        <f t="shared" si="712"/>
        <v>0.00442926737062817-0.0159822992584665i</v>
      </c>
      <c r="L2459" s="57" t="str">
        <f t="shared" si="713"/>
        <v>0.000125-0.0527861335638836i</v>
      </c>
      <c r="M2459" s="57" t="str">
        <f t="shared" si="714"/>
        <v>0.0015-0.0254464461496411i</v>
      </c>
      <c r="N2459" s="57">
        <f t="shared" si="715"/>
        <v>69.589790745096735</v>
      </c>
      <c r="O2459" s="57">
        <f t="shared" si="716"/>
        <v>17.221595505970267</v>
      </c>
      <c r="P2459" s="371">
        <f t="shared" si="717"/>
        <v>17.221595505970267</v>
      </c>
      <c r="Q2459" s="371">
        <f t="shared" si="718"/>
        <v>-110.41020925490326</v>
      </c>
      <c r="R2459" s="12">
        <f t="shared" si="719"/>
        <v>69.589790745096735</v>
      </c>
      <c r="S2459" s="57">
        <f t="shared" si="720"/>
        <v>9.5053278476365364</v>
      </c>
      <c r="T2459" s="12">
        <f t="shared" si="703"/>
        <v>17.221595505970267</v>
      </c>
    </row>
    <row r="2460" spans="1:20" x14ac:dyDescent="0.25">
      <c r="A2460" s="57">
        <f t="shared" si="704"/>
        <v>59950.686470029184</v>
      </c>
      <c r="B2460" s="12">
        <f t="shared" si="721"/>
        <v>9541.4480934575549</v>
      </c>
      <c r="C2460" s="57" t="str">
        <f t="shared" si="705"/>
        <v>-2.51292295640926-6.77843358287201i</v>
      </c>
      <c r="D2460" s="57" t="str">
        <f t="shared" si="706"/>
        <v>3.89649891311276-3.45287411976396i</v>
      </c>
      <c r="E2460" s="57" t="str">
        <f t="shared" si="707"/>
        <v>167.206579429863+16.8488855033515i</v>
      </c>
      <c r="F2460" s="57" t="str">
        <f t="shared" si="708"/>
        <v>3.83780592025609-7.04546421183903i</v>
      </c>
      <c r="G2460" s="57" t="str">
        <f t="shared" si="709"/>
        <v>0.999470311349278-0.0230088696083724i</v>
      </c>
      <c r="H2460" s="57" t="str">
        <f t="shared" si="710"/>
        <v>693.683498318235+1187.26326681995i</v>
      </c>
      <c r="I2460" s="57" t="str">
        <f t="shared" si="711"/>
        <v>31.1077491540134-0.933302895293377i</v>
      </c>
      <c r="K2460" s="57" t="str">
        <f t="shared" si="712"/>
        <v>0.00440249746990515-0.0159281225853993i</v>
      </c>
      <c r="L2460" s="57" t="str">
        <f t="shared" si="713"/>
        <v>0.000125-0.0525863056025936i</v>
      </c>
      <c r="M2460" s="57" t="str">
        <f t="shared" si="714"/>
        <v>0.0015-0.0253501157099434i</v>
      </c>
      <c r="N2460" s="57">
        <f t="shared" si="715"/>
        <v>69.659085391589983</v>
      </c>
      <c r="O2460" s="57">
        <f t="shared" si="716"/>
        <v>17.181855571081886</v>
      </c>
      <c r="P2460" s="371">
        <f t="shared" si="717"/>
        <v>17.181855571081886</v>
      </c>
      <c r="Q2460" s="371">
        <f t="shared" si="718"/>
        <v>-110.34091460841002</v>
      </c>
      <c r="R2460" s="12">
        <f t="shared" si="719"/>
        <v>69.659085391589983</v>
      </c>
      <c r="S2460" s="57">
        <f t="shared" si="720"/>
        <v>9.5414480934575554</v>
      </c>
      <c r="T2460" s="12">
        <f t="shared" si="703"/>
        <v>17.181855571081886</v>
      </c>
    </row>
    <row r="2461" spans="1:20" x14ac:dyDescent="0.25">
      <c r="A2461" s="57">
        <f t="shared" si="704"/>
        <v>60178.499078615299</v>
      </c>
      <c r="B2461" s="12">
        <f t="shared" si="721"/>
        <v>9577.7055962126942</v>
      </c>
      <c r="C2461" s="57" t="str">
        <f t="shared" si="705"/>
        <v>-2.49331451965623-6.75056381685472i</v>
      </c>
      <c r="D2461" s="57" t="str">
        <f t="shared" si="706"/>
        <v>3.89647227841082-3.44068805883456i</v>
      </c>
      <c r="E2461" s="57" t="str">
        <f t="shared" si="707"/>
        <v>167.300430045592+16.8819404636165i</v>
      </c>
      <c r="F2461" s="57" t="str">
        <f t="shared" si="708"/>
        <v>3.83779044136325-7.01946263340145i</v>
      </c>
      <c r="G2461" s="57" t="str">
        <f t="shared" si="709"/>
        <v>0.999466280219471-0.0230962101593451i</v>
      </c>
      <c r="H2461" s="57" t="str">
        <f t="shared" si="710"/>
        <v>703.54491011719+1197.64220282639i</v>
      </c>
      <c r="I2461" s="57" t="str">
        <f t="shared" si="711"/>
        <v>31.332922242723-0.965381360297245i</v>
      </c>
      <c r="K2461" s="57" t="str">
        <f t="shared" si="712"/>
        <v>0.00437590908491257-0.0158740856152277i</v>
      </c>
      <c r="L2461" s="57" t="str">
        <f t="shared" si="713"/>
        <v>0.000125-0.0523872341129644i</v>
      </c>
      <c r="M2461" s="57" t="str">
        <f t="shared" si="714"/>
        <v>0.0015-0.0252541499401707i</v>
      </c>
      <c r="N2461" s="57">
        <f t="shared" si="715"/>
        <v>69.728337442508519</v>
      </c>
      <c r="O2461" s="57">
        <f t="shared" si="716"/>
        <v>17.142184817537974</v>
      </c>
      <c r="P2461" s="371">
        <f t="shared" si="717"/>
        <v>17.142184817537974</v>
      </c>
      <c r="Q2461" s="371">
        <f t="shared" si="718"/>
        <v>-110.27166255749148</v>
      </c>
      <c r="R2461" s="12">
        <f t="shared" si="719"/>
        <v>69.728337442508519</v>
      </c>
      <c r="S2461" s="57">
        <f t="shared" si="720"/>
        <v>9.5777055962126934</v>
      </c>
      <c r="T2461" s="12">
        <f t="shared" si="703"/>
        <v>17.142184817537974</v>
      </c>
    </row>
    <row r="2462" spans="1:20" x14ac:dyDescent="0.25">
      <c r="A2462" s="57">
        <f t="shared" si="704"/>
        <v>60407.177375114035</v>
      </c>
      <c r="B2462" s="12">
        <f t="shared" si="721"/>
        <v>9614.1008774783022</v>
      </c>
      <c r="C2462" s="57" t="str">
        <f t="shared" si="705"/>
        <v>-2.47385402042509-6.72284901378415i</v>
      </c>
      <c r="D2462" s="57" t="str">
        <f t="shared" si="706"/>
        <v>3.8964454412688-3.42855148116435i</v>
      </c>
      <c r="E2462" s="57" t="str">
        <f t="shared" si="707"/>
        <v>167.394763946223+16.9146496240594i</v>
      </c>
      <c r="F2462" s="57" t="str">
        <f t="shared" si="708"/>
        <v>3.83777484473361-6.99356202684607i</v>
      </c>
      <c r="G2462" s="57" t="str">
        <f t="shared" si="709"/>
        <v>0.999462218427758-0.0231838815391836i</v>
      </c>
      <c r="H2462" s="57" t="str">
        <f t="shared" si="710"/>
        <v>713.670269204642+1208.15815317441i</v>
      </c>
      <c r="I2462" s="57" t="str">
        <f t="shared" si="711"/>
        <v>31.5624765163677-0.999941705857192i</v>
      </c>
      <c r="K2462" s="57" t="str">
        <f t="shared" si="712"/>
        <v>0.00434950113234262-0.0158201884791283i</v>
      </c>
      <c r="L2462" s="57" t="str">
        <f t="shared" si="713"/>
        <v>0.000125-0.0521889162312855i</v>
      </c>
      <c r="M2462" s="57" t="str">
        <f t="shared" si="714"/>
        <v>0.0015-0.0251585474598234i</v>
      </c>
      <c r="N2462" s="57">
        <f t="shared" si="715"/>
        <v>69.797543898717663</v>
      </c>
      <c r="O2462" s="57">
        <f t="shared" si="716"/>
        <v>17.102583192741378</v>
      </c>
      <c r="P2462" s="371">
        <f t="shared" si="717"/>
        <v>17.102583192741378</v>
      </c>
      <c r="Q2462" s="371">
        <f t="shared" si="718"/>
        <v>-110.20245610128234</v>
      </c>
      <c r="R2462" s="12">
        <f t="shared" si="719"/>
        <v>69.797543898717663</v>
      </c>
      <c r="S2462" s="57">
        <f t="shared" si="720"/>
        <v>9.6141008774783021</v>
      </c>
      <c r="T2462" s="12">
        <f t="shared" si="703"/>
        <v>17.102583192741378</v>
      </c>
    </row>
    <row r="2463" spans="1:20" x14ac:dyDescent="0.25">
      <c r="A2463" s="57">
        <f t="shared" si="704"/>
        <v>60636.724649139469</v>
      </c>
      <c r="B2463" s="12">
        <f t="shared" si="721"/>
        <v>9650.6344608127201</v>
      </c>
      <c r="C2463" s="57" t="str">
        <f t="shared" si="705"/>
        <v>-2.45454058067992-6.69528806560492i</v>
      </c>
      <c r="D2463" s="57" t="str">
        <f t="shared" si="706"/>
        <v>3.89641840015089-3.41646421202528i</v>
      </c>
      <c r="E2463" s="57" t="str">
        <f t="shared" si="707"/>
        <v>167.489581298217+16.9470089949334i</v>
      </c>
      <c r="F2463" s="57" t="str">
        <f t="shared" si="708"/>
        <v>3.83775912947259-6.96776201952171i</v>
      </c>
      <c r="G2463" s="57" t="str">
        <f t="shared" si="709"/>
        <v>0.999458125741167-0.0232718849928623i</v>
      </c>
      <c r="H2463" s="57" t="str">
        <f t="shared" si="710"/>
        <v>724.068892577589+1218.81263853211i</v>
      </c>
      <c r="I2463" s="57" t="str">
        <f t="shared" si="711"/>
        <v>31.7965203606672-1.03710067231642i</v>
      </c>
      <c r="K2463" s="57" t="str">
        <f t="shared" si="712"/>
        <v>0.00432327253322789-0.0157664313017928i</v>
      </c>
      <c r="L2463" s="57" t="str">
        <f t="shared" si="713"/>
        <v>0.000125-0.0519913491046878i</v>
      </c>
      <c r="M2463" s="57" t="str">
        <f t="shared" si="714"/>
        <v>0.0015-0.0250633068936276i</v>
      </c>
      <c r="N2463" s="57">
        <f t="shared" si="715"/>
        <v>69.866701765130813</v>
      </c>
      <c r="O2463" s="57">
        <f t="shared" si="716"/>
        <v>17.063050640728513</v>
      </c>
      <c r="P2463" s="371">
        <f t="shared" si="717"/>
        <v>17.063050640728513</v>
      </c>
      <c r="Q2463" s="371">
        <f t="shared" si="718"/>
        <v>-110.13329823486919</v>
      </c>
      <c r="R2463" s="12">
        <f t="shared" si="719"/>
        <v>69.866701765130813</v>
      </c>
      <c r="S2463" s="57">
        <f t="shared" si="720"/>
        <v>9.6506344608127197</v>
      </c>
      <c r="T2463" s="12">
        <f t="shared" si="703"/>
        <v>17.063050640728513</v>
      </c>
    </row>
    <row r="2464" spans="1:20" x14ac:dyDescent="0.25">
      <c r="A2464" s="57">
        <f t="shared" si="704"/>
        <v>60867.144202806201</v>
      </c>
      <c r="B2464" s="12">
        <f t="shared" si="721"/>
        <v>9687.3068717638089</v>
      </c>
      <c r="C2464" s="57" t="str">
        <f t="shared" si="705"/>
        <v>-2.43537332620837-6.66787987269937i</v>
      </c>
      <c r="D2464" s="57" t="str">
        <f t="shared" si="706"/>
        <v>3.89639115350963-3.40442607739709i</v>
      </c>
      <c r="E2464" s="57" t="str">
        <f t="shared" si="707"/>
        <v>167.584882243781+16.9790145670349i</v>
      </c>
      <c r="F2464" s="57" t="str">
        <f t="shared" si="708"/>
        <v>3.83774329467883-6.94206224022367i</v>
      </c>
      <c r="G2464" s="57" t="str">
        <f t="shared" si="709"/>
        <v>0.999454001924961-0.0233602217699475i</v>
      </c>
      <c r="H2464" s="57" t="str">
        <f t="shared" si="710"/>
        <v>734.750496082418+1229.60711636716i</v>
      </c>
      <c r="I2464" s="57" t="str">
        <f t="shared" si="711"/>
        <v>32.0351649922558-1.07698120330757i</v>
      </c>
      <c r="K2464" s="57" t="str">
        <f t="shared" si="712"/>
        <v>0.00429722221295594-0.0157128142014961i</v>
      </c>
      <c r="L2464" s="57" t="str">
        <f t="shared" si="713"/>
        <v>0.000125-0.0517945298911016i</v>
      </c>
      <c r="M2464" s="57" t="str">
        <f t="shared" si="714"/>
        <v>0.0015-0.0249684268715158i</v>
      </c>
      <c r="N2464" s="57">
        <f t="shared" si="715"/>
        <v>69.935808050903944</v>
      </c>
      <c r="O2464" s="57">
        <f t="shared" si="716"/>
        <v>17.023587102175732</v>
      </c>
      <c r="P2464" s="371">
        <f t="shared" si="717"/>
        <v>17.023587102175732</v>
      </c>
      <c r="Q2464" s="371">
        <f t="shared" si="718"/>
        <v>-110.06419194909606</v>
      </c>
      <c r="R2464" s="12">
        <f t="shared" si="719"/>
        <v>69.935808050903944</v>
      </c>
      <c r="S2464" s="57">
        <f t="shared" si="720"/>
        <v>9.6873068717638091</v>
      </c>
      <c r="T2464" s="12">
        <f t="shared" si="703"/>
        <v>17.023587102175732</v>
      </c>
    </row>
    <row r="2465" spans="1:20" x14ac:dyDescent="0.25">
      <c r="A2465" s="57">
        <f t="shared" si="704"/>
        <v>61098.439350776876</v>
      </c>
      <c r="B2465" s="12">
        <f t="shared" si="721"/>
        <v>9724.1186378765124</v>
      </c>
      <c r="C2465" s="57" t="str">
        <f t="shared" si="705"/>
        <v>-2.41635138662145-6.64062334382041i</v>
      </c>
      <c r="D2465" s="57" t="str">
        <f t="shared" si="706"/>
        <v>3.8963636997859-3.39243690396466i</v>
      </c>
      <c r="E2465" s="57" t="str">
        <f t="shared" si="707"/>
        <v>167.680666900581+17.0106623118281i</v>
      </c>
      <c r="F2465" s="57" t="str">
        <f t="shared" si="708"/>
        <v>3.83772733944416-6.91646231918832i</v>
      </c>
      <c r="G2465" s="57" t="str">
        <f t="shared" si="709"/>
        <v>0.999449846742624-0.0234488931246134i</v>
      </c>
      <c r="H2465" s="57" t="str">
        <f t="shared" si="710"/>
        <v>745.725213767391+1240.54297087803i</v>
      </c>
      <c r="I2465" s="57" t="str">
        <f t="shared" si="711"/>
        <v>32.2785244974815-1.11971281201681i</v>
      </c>
      <c r="K2465" s="57" t="str">
        <f t="shared" si="712"/>
        <v>0.00427134910128372-0.0156593372901642i</v>
      </c>
      <c r="L2465" s="57" t="str">
        <f t="shared" si="713"/>
        <v>0.000125-0.0515984557592166i</v>
      </c>
      <c r="M2465" s="57" t="str">
        <f t="shared" si="714"/>
        <v>0.0015-0.0248739060286071i</v>
      </c>
      <c r="N2465" s="57">
        <f t="shared" si="715"/>
        <v>70.004859769633768</v>
      </c>
      <c r="O2465" s="57">
        <f t="shared" si="716"/>
        <v>16.984192514406217</v>
      </c>
      <c r="P2465" s="371">
        <f t="shared" si="717"/>
        <v>16.984192514406217</v>
      </c>
      <c r="Q2465" s="371">
        <f t="shared" si="718"/>
        <v>-109.99514023036623</v>
      </c>
      <c r="R2465" s="12">
        <f t="shared" si="719"/>
        <v>70.004859769633768</v>
      </c>
      <c r="S2465" s="57">
        <f t="shared" si="720"/>
        <v>9.7241186378765132</v>
      </c>
      <c r="T2465" s="12">
        <f t="shared" si="703"/>
        <v>16.984192514406217</v>
      </c>
    </row>
    <row r="2466" spans="1:20" x14ac:dyDescent="0.25">
      <c r="A2466" s="57">
        <f t="shared" si="704"/>
        <v>61330.613420309826</v>
      </c>
      <c r="B2466" s="12">
        <f t="shared" si="721"/>
        <v>9761.0702887004427</v>
      </c>
      <c r="C2466" s="57" t="str">
        <f t="shared" si="705"/>
        <v>-2.39747389535338-6.61351739602444i</v>
      </c>
      <c r="D2466" s="57" t="str">
        <f t="shared" si="706"/>
        <v>3.89633603740872-3.38049651911563i</v>
      </c>
      <c r="E2466" s="57" t="str">
        <f t="shared" si="707"/>
        <v>167.776935361446+17.0419481815736i</v>
      </c>
      <c r="F2466" s="57" t="str">
        <f t="shared" si="708"/>
        <v>3.83771126285347-6.89096188808784i</v>
      </c>
      <c r="G2466" s="57" t="str">
        <f t="shared" si="709"/>
        <v>0.999445659955846-0.0235379003156576i</v>
      </c>
      <c r="H2466" s="57" t="str">
        <f t="shared" si="710"/>
        <v>757.003618224535+1251.62150189467i</v>
      </c>
      <c r="I2466" s="57" t="str">
        <f t="shared" si="711"/>
        <v>32.5267158659306-1.16543197098394i</v>
      </c>
      <c r="K2466" s="57" t="str">
        <f t="shared" si="712"/>
        <v>0.00424565213235093-0.0156060006734419i</v>
      </c>
      <c r="L2466" s="57" t="str">
        <f t="shared" si="713"/>
        <v>0.000125-0.0514031238884404i</v>
      </c>
      <c r="M2466" s="57" t="str">
        <f t="shared" si="714"/>
        <v>0.0015-0.0247797430051874i</v>
      </c>
      <c r="N2466" s="57">
        <f t="shared" si="715"/>
        <v>70.073853939550901</v>
      </c>
      <c r="O2466" s="57">
        <f t="shared" si="716"/>
        <v>16.944866811396942</v>
      </c>
      <c r="P2466" s="371">
        <f t="shared" si="717"/>
        <v>16.944866811396942</v>
      </c>
      <c r="Q2466" s="371">
        <f t="shared" si="718"/>
        <v>-109.9261460604491</v>
      </c>
      <c r="R2466" s="12">
        <f t="shared" si="719"/>
        <v>70.073853939550901</v>
      </c>
      <c r="S2466" s="57">
        <f t="shared" si="720"/>
        <v>9.7610702887004432</v>
      </c>
      <c r="T2466" s="12">
        <f t="shared" si="703"/>
        <v>16.944866811396942</v>
      </c>
    </row>
    <row r="2467" spans="1:20" x14ac:dyDescent="0.25">
      <c r="A2467" s="57">
        <f t="shared" si="704"/>
        <v>61563.66975130701</v>
      </c>
      <c r="B2467" s="12">
        <f t="shared" si="721"/>
        <v>9798.1623557975054</v>
      </c>
      <c r="C2467" s="57" t="str">
        <f t="shared" si="705"/>
        <v>-2.37873998966031-6.5865609546049i</v>
      </c>
      <c r="D2467" s="57" t="str">
        <f t="shared" si="706"/>
        <v>3.89630816479529-3.36860475093779i</v>
      </c>
      <c r="E2467" s="57" t="str">
        <f t="shared" si="707"/>
        <v>167.873687694077+17.0728681094621i</v>
      </c>
      <c r="F2467" s="57" t="str">
        <f t="shared" si="708"/>
        <v>3.8376950639848-6.8655605800248i</v>
      </c>
      <c r="G2467" s="57" t="str">
        <f t="shared" si="709"/>
        <v>0.99944144132451-0.0236272446065174i</v>
      </c>
      <c r="H2467" s="57" t="str">
        <f t="shared" si="710"/>
        <v>768.596741967676+1262.84391264837i</v>
      </c>
      <c r="I2467" s="57" t="str">
        <f t="shared" si="711"/>
        <v>32.7798590177029-1.21428252703157i</v>
      </c>
      <c r="K2467" s="57" t="str">
        <f t="shared" si="712"/>
        <v>0.00422013024469324-0.0155528044507595i</v>
      </c>
      <c r="L2467" s="57" t="str">
        <f t="shared" si="713"/>
        <v>0.000125-0.0512085314688587i</v>
      </c>
      <c r="M2467" s="57" t="str">
        <f t="shared" si="714"/>
        <v>0.0015-0.02468593644669i</v>
      </c>
      <c r="N2467" s="57">
        <f t="shared" si="715"/>
        <v>70.142787583718643</v>
      </c>
      <c r="O2467" s="57">
        <f t="shared" si="716"/>
        <v>16.905609923785793</v>
      </c>
      <c r="P2467" s="371">
        <f t="shared" si="717"/>
        <v>16.905609923785793</v>
      </c>
      <c r="Q2467" s="371">
        <f t="shared" si="718"/>
        <v>-109.85721241628136</v>
      </c>
      <c r="R2467" s="12">
        <f t="shared" si="719"/>
        <v>70.142787583718643</v>
      </c>
      <c r="S2467" s="57">
        <f t="shared" si="720"/>
        <v>9.7981623557975048</v>
      </c>
      <c r="T2467" s="12">
        <f t="shared" si="703"/>
        <v>16.905609923785793</v>
      </c>
    </row>
    <row r="2468" spans="1:20" x14ac:dyDescent="0.25">
      <c r="A2468" s="57">
        <f t="shared" si="704"/>
        <v>61797.611696361972</v>
      </c>
      <c r="B2468" s="12">
        <f t="shared" si="721"/>
        <v>9835.3953727495355</v>
      </c>
      <c r="C2468" s="57" t="str">
        <f t="shared" si="705"/>
        <v>-2.36014881061947-6.55975295302659i</v>
      </c>
      <c r="D2468" s="57" t="str">
        <f t="shared" si="706"/>
        <v>3.89628008035087-3.35676142821666i</v>
      </c>
      <c r="E2468" s="57" t="str">
        <f t="shared" si="707"/>
        <v>167.970923940759+17.103418009753i</v>
      </c>
      <c r="F2468" s="57" t="str">
        <f t="shared" si="708"/>
        <v>3.83767874190913-6.840258029527i</v>
      </c>
      <c r="G2468" s="57" t="str">
        <f t="shared" si="709"/>
        <v>0.99943719060668-0.0237169272652856i</v>
      </c>
      <c r="H2468" s="57" t="str">
        <f t="shared" si="710"/>
        <v>780.516099893826+1274.21129630102i</v>
      </c>
      <c r="I2468" s="57" t="str">
        <f t="shared" si="711"/>
        <v>33.0380768233302-1.26641614301229i</v>
      </c>
      <c r="K2468" s="57" t="str">
        <f t="shared" si="712"/>
        <v>0.00419478238125435-0.0154997487154001i</v>
      </c>
      <c r="L2468" s="57" t="str">
        <f t="shared" si="713"/>
        <v>0.000125-0.0510146757011943i</v>
      </c>
      <c r="M2468" s="57" t="str">
        <f t="shared" si="714"/>
        <v>0.0015-0.024592485003676i</v>
      </c>
      <c r="N2468" s="57">
        <f t="shared" si="715"/>
        <v>70.21165773022625</v>
      </c>
      <c r="O2468" s="57">
        <f t="shared" si="716"/>
        <v>16.866421778879722</v>
      </c>
      <c r="P2468" s="371">
        <f t="shared" si="717"/>
        <v>16.866421778879722</v>
      </c>
      <c r="Q2468" s="371">
        <f t="shared" si="718"/>
        <v>-109.78834226977375</v>
      </c>
      <c r="R2468" s="12">
        <f t="shared" si="719"/>
        <v>70.21165773022625</v>
      </c>
      <c r="S2468" s="57">
        <f t="shared" si="720"/>
        <v>9.8353953727495362</v>
      </c>
      <c r="T2468" s="12">
        <f t="shared" si="703"/>
        <v>16.866421778879722</v>
      </c>
    </row>
    <row r="2469" spans="1:20" x14ac:dyDescent="0.25">
      <c r="A2469" s="57">
        <f t="shared" si="704"/>
        <v>62032.44262080815</v>
      </c>
      <c r="B2469" s="12">
        <f t="shared" si="721"/>
        <v>9872.7698751659846</v>
      </c>
      <c r="C2469" s="57" t="str">
        <f t="shared" si="705"/>
        <v>-2.34169950312735-6.53309233285991i</v>
      </c>
      <c r="D2469" s="57" t="str">
        <f t="shared" si="706"/>
        <v>3.89625178246862-3.34496638043297i</v>
      </c>
      <c r="E2469" s="57" t="str">
        <f t="shared" si="707"/>
        <v>168.06864411807+17.1335937779148i</v>
      </c>
      <c r="F2469" s="57" t="str">
        <f t="shared" si="708"/>
        <v>3.83766229569042-6.81505387254215i</v>
      </c>
      <c r="G2469" s="57" t="str">
        <f t="shared" si="709"/>
        <v>0.999432907558585-0.0238069495647265i</v>
      </c>
      <c r="H2469" s="57" t="str">
        <f t="shared" si="710"/>
        <v>792.773712876639+1285.72462111329i</v>
      </c>
      <c r="I2469" s="57" t="str">
        <f t="shared" si="711"/>
        <v>33.3014951151012-1.32199276818274i</v>
      </c>
      <c r="K2469" s="57" t="str">
        <f t="shared" si="712"/>
        <v>0.00416960748939807-0.0154468335545653i</v>
      </c>
      <c r="L2469" s="57" t="str">
        <f t="shared" si="713"/>
        <v>0.000125-0.0508215537967666i</v>
      </c>
      <c r="M2469" s="57" t="str">
        <f t="shared" si="714"/>
        <v>0.0015-0.0244993873318151i</v>
      </c>
      <c r="N2469" s="57">
        <f t="shared" si="715"/>
        <v>70.280461412384653</v>
      </c>
      <c r="O2469" s="57">
        <f t="shared" si="716"/>
        <v>16.827302300662353</v>
      </c>
      <c r="P2469" s="371">
        <f t="shared" si="717"/>
        <v>16.827302300662353</v>
      </c>
      <c r="Q2469" s="371">
        <f t="shared" si="718"/>
        <v>-109.71953858761535</v>
      </c>
      <c r="R2469" s="12">
        <f t="shared" si="719"/>
        <v>70.280461412384653</v>
      </c>
      <c r="S2469" s="57">
        <f t="shared" si="720"/>
        <v>9.872769875165984</v>
      </c>
      <c r="T2469" s="12">
        <f t="shared" si="703"/>
        <v>16.827302300662353</v>
      </c>
    </row>
    <row r="2470" spans="1:20" x14ac:dyDescent="0.25">
      <c r="A2470" s="57">
        <f t="shared" si="704"/>
        <v>62268.165902767221</v>
      </c>
      <c r="B2470" s="12">
        <f t="shared" si="721"/>
        <v>9910.2864006916152</v>
      </c>
      <c r="C2470" s="57" t="str">
        <f t="shared" si="705"/>
        <v>-2.32339121589785-6.50657804371609i</v>
      </c>
      <c r="D2470" s="57" t="str">
        <f t="shared" si="706"/>
        <v>3.8962232695296-3.33321943776022i</v>
      </c>
      <c r="E2470" s="57" t="str">
        <f t="shared" si="707"/>
        <v>168.166848216589+17.1633912907725i</v>
      </c>
      <c r="F2470" s="57" t="str">
        <f t="shared" si="708"/>
        <v>3.83764572438555-6.78994774643258i</v>
      </c>
      <c r="G2470" s="57" t="str">
        <f t="shared" si="709"/>
        <v>0.999428591934608-0.0238973127822924i</v>
      </c>
      <c r="H2470" s="57" t="str">
        <f t="shared" si="710"/>
        <v>805.38213254024+1297.38471411926i</v>
      </c>
      <c r="I2470" s="57" t="str">
        <f t="shared" si="711"/>
        <v>33.5702426883745-1.38118113911886i</v>
      </c>
      <c r="K2470" s="57" t="str">
        <f t="shared" si="712"/>
        <v>0.00414460452091923-0.0153940590494418i</v>
      </c>
      <c r="L2470" s="57" t="str">
        <f t="shared" si="713"/>
        <v>0.000125-0.0506291629774521i</v>
      </c>
      <c r="M2470" s="57" t="str">
        <f t="shared" si="714"/>
        <v>0.0015-0.024406642091866i</v>
      </c>
      <c r="N2470" s="57">
        <f t="shared" si="715"/>
        <v>70.349195668920572</v>
      </c>
      <c r="O2470" s="57">
        <f t="shared" si="716"/>
        <v>16.788251409802601</v>
      </c>
      <c r="P2470" s="371">
        <f t="shared" si="717"/>
        <v>16.788251409802601</v>
      </c>
      <c r="Q2470" s="371">
        <f t="shared" si="718"/>
        <v>-109.65080433107943</v>
      </c>
      <c r="R2470" s="12">
        <f t="shared" si="719"/>
        <v>70.349195668920572</v>
      </c>
      <c r="S2470" s="57">
        <f t="shared" si="720"/>
        <v>9.910286400691616</v>
      </c>
      <c r="T2470" s="12">
        <f t="shared" si="703"/>
        <v>16.788251409802601</v>
      </c>
    </row>
    <row r="2471" spans="1:20" x14ac:dyDescent="0.25">
      <c r="A2471" s="57">
        <f t="shared" si="704"/>
        <v>62504.784933197741</v>
      </c>
      <c r="B2471" s="12">
        <f t="shared" si="721"/>
        <v>9947.9454890142442</v>
      </c>
      <c r="C2471" s="57" t="str">
        <f t="shared" si="705"/>
        <v>-2.30522310145977-6.48020904318251i</v>
      </c>
      <c r="D2471" s="57" t="str">
        <f t="shared" si="706"/>
        <v>3.89619453990264-3.32152043106216i</v>
      </c>
      <c r="E2471" s="57" t="str">
        <f t="shared" si="707"/>
        <v>168.265536200607+17.1928064066564i</v>
      </c>
      <c r="F2471" s="57" t="str">
        <f t="shared" si="708"/>
        <v>3.83762902704421-6.7649392899701i</v>
      </c>
      <c r="G2471" s="57" t="str">
        <f t="shared" si="709"/>
        <v>0.999424243487268-0.0239880182001391i</v>
      </c>
      <c r="H2471" s="57" t="str">
        <f t="shared" si="710"/>
        <v>818.354467262766+1309.19224316214i</v>
      </c>
      <c r="I2471" s="57" t="str">
        <f t="shared" si="711"/>
        <v>33.8444512912977-1.4441593132252i</v>
      </c>
      <c r="K2471" s="57" t="str">
        <f t="shared" si="712"/>
        <v>0.00411977243205455-0.0153414252752666i</v>
      </c>
      <c r="L2471" s="57" t="str">
        <f t="shared" si="713"/>
        <v>0.000125-0.0504375004756448i</v>
      </c>
      <c r="M2471" s="57" t="str">
        <f t="shared" si="714"/>
        <v>0.0015-0.0243142479496573i</v>
      </c>
      <c r="N2471" s="57">
        <f t="shared" si="715"/>
        <v>70.417857544171341</v>
      </c>
      <c r="O2471" s="57">
        <f t="shared" si="716"/>
        <v>16.749269023663093</v>
      </c>
      <c r="P2471" s="371">
        <f t="shared" si="717"/>
        <v>16.749269023663093</v>
      </c>
      <c r="Q2471" s="371">
        <f t="shared" si="718"/>
        <v>-109.58214245582866</v>
      </c>
      <c r="R2471" s="12">
        <f t="shared" si="719"/>
        <v>70.417857544171341</v>
      </c>
      <c r="S2471" s="57">
        <f t="shared" si="720"/>
        <v>9.9479454890142449</v>
      </c>
      <c r="T2471" s="12">
        <f t="shared" si="703"/>
        <v>16.749269023663093</v>
      </c>
    </row>
    <row r="2472" spans="1:20" x14ac:dyDescent="0.25">
      <c r="A2472" s="57">
        <f t="shared" si="704"/>
        <v>62742.303115943898</v>
      </c>
      <c r="B2472" s="12">
        <f t="shared" si="721"/>
        <v>9985.747681872499</v>
      </c>
      <c r="C2472" s="57" t="str">
        <f t="shared" si="705"/>
        <v>-2.28719431615421-6.45398429675843i</v>
      </c>
      <c r="D2472" s="57" t="str">
        <f t="shared" si="706"/>
        <v>3.89616559194415-3.30986919189042i</v>
      </c>
      <c r="E2472" s="57" t="str">
        <f t="shared" si="707"/>
        <v>168.364708007835+17.2218349655583i</v>
      </c>
      <c r="F2472" s="57" t="str">
        <f t="shared" si="708"/>
        <v>3.83761220270891-6.74002814333071i</v>
      </c>
      <c r="G2472" s="57" t="str">
        <f t="shared" si="709"/>
        <v>0.999419861967209-0.0240790671051424i</v>
      </c>
      <c r="H2472" s="57" t="str">
        <f t="shared" si="710"/>
        <v>831.704409457892+1321.14769713144i</v>
      </c>
      <c r="I2472" s="57" t="str">
        <f t="shared" si="711"/>
        <v>34.1242556011343-1.51111523700369i</v>
      </c>
      <c r="K2472" s="57" t="str">
        <f t="shared" si="712"/>
        <v>0.00409511018349249-0.0152889323013921i</v>
      </c>
      <c r="L2472" s="57" t="str">
        <f t="shared" si="713"/>
        <v>0.000125-0.0502465635342147i</v>
      </c>
      <c r="M2472" s="57" t="str">
        <f t="shared" si="714"/>
        <v>0.0015-0.0242222035760683i</v>
      </c>
      <c r="N2472" s="57">
        <f t="shared" si="715"/>
        <v>70.486444088277324</v>
      </c>
      <c r="O2472" s="57">
        <f t="shared" si="716"/>
        <v>16.710355056308909</v>
      </c>
      <c r="P2472" s="371">
        <f t="shared" si="717"/>
        <v>16.710355056308909</v>
      </c>
      <c r="Q2472" s="371">
        <f t="shared" si="718"/>
        <v>-109.51355591172268</v>
      </c>
      <c r="R2472" s="12">
        <f t="shared" si="719"/>
        <v>70.486444088277324</v>
      </c>
      <c r="S2472" s="57">
        <f t="shared" si="720"/>
        <v>9.9857476818724997</v>
      </c>
      <c r="T2472" s="12">
        <f t="shared" si="703"/>
        <v>16.710355056308909</v>
      </c>
    </row>
    <row r="2473" spans="1:20" x14ac:dyDescent="0.25">
      <c r="A2473" s="57">
        <f t="shared" si="704"/>
        <v>62980.723867784494</v>
      </c>
      <c r="B2473" s="12">
        <f t="shared" si="721"/>
        <v>10023.693523063615</v>
      </c>
      <c r="C2473" s="57" t="str">
        <f t="shared" si="705"/>
        <v>-2.26930402013145-6.42790277779194i</v>
      </c>
      <c r="D2473" s="57" t="str">
        <f t="shared" si="706"/>
        <v>3.89613642399825-3.29826555248199i</v>
      </c>
      <c r="E2473" s="57" t="str">
        <f t="shared" si="707"/>
        <v>168.464363549122+17.2504727892893i</v>
      </c>
      <c r="F2473" s="57" t="str">
        <f t="shared" si="708"/>
        <v>3.83759525041496-6.71521394808951i</v>
      </c>
      <c r="G2473" s="57" t="str">
        <f t="shared" si="709"/>
        <v>0.999415447123186-0.024170460788914i</v>
      </c>
      <c r="H2473" s="57" t="str">
        <f t="shared" si="710"/>
        <v>845.446264182029+1333.25136422632i</v>
      </c>
      <c r="I2473" s="57" t="str">
        <f t="shared" si="711"/>
        <v>34.4097931851778-1.58224735138922i</v>
      </c>
      <c r="K2473" s="57" t="str">
        <f t="shared" si="712"/>
        <v>0.00407061674038279-0.015236580191351i</v>
      </c>
      <c r="L2473" s="57" t="str">
        <f t="shared" si="713"/>
        <v>0.000125-0.0500563494064702i</v>
      </c>
      <c r="M2473" s="57" t="str">
        <f t="shared" si="714"/>
        <v>0.0015-0.0241305076470096i</v>
      </c>
      <c r="N2473" s="57">
        <f t="shared" si="715"/>
        <v>70.554952357376848</v>
      </c>
      <c r="O2473" s="57">
        <f t="shared" si="716"/>
        <v>16.671509418517491</v>
      </c>
      <c r="P2473" s="371">
        <f t="shared" si="717"/>
        <v>16.671509418517491</v>
      </c>
      <c r="Q2473" s="371">
        <f t="shared" si="718"/>
        <v>-109.44504764262315</v>
      </c>
      <c r="R2473" s="12">
        <f t="shared" si="719"/>
        <v>70.554952357376848</v>
      </c>
      <c r="S2473" s="57">
        <f t="shared" si="720"/>
        <v>10.023693523063615</v>
      </c>
      <c r="T2473" s="12">
        <f t="shared" si="703"/>
        <v>16.671509418517491</v>
      </c>
    </row>
    <row r="2474" spans="1:20" x14ac:dyDescent="0.25">
      <c r="A2474" s="57">
        <f t="shared" si="704"/>
        <v>63220.050618482077</v>
      </c>
      <c r="B2474" s="12">
        <f t="shared" si="721"/>
        <v>10061.783558451258</v>
      </c>
      <c r="C2474" s="57" t="str">
        <f t="shared" si="705"/>
        <v>-2.25155137734751-6.40196346741631i</v>
      </c>
      <c r="D2474" s="57" t="str">
        <f t="shared" si="706"/>
        <v>3.8961070343965-3.28670934575684i</v>
      </c>
      <c r="E2474" s="57" t="str">
        <f t="shared" si="707"/>
        <v>168.564502708154+17.2787156816431i</v>
      </c>
      <c r="F2474" s="57" t="str">
        <f t="shared" si="708"/>
        <v>3.83757816919024-6.69049634721543i</v>
      </c>
      <c r="G2474" s="57" t="str">
        <f t="shared" si="709"/>
        <v>0.999410998702048-0.0242622005478187i</v>
      </c>
      <c r="H2474" s="57" t="str">
        <f t="shared" si="710"/>
        <v>859.594979113285+1345.50330805232i</v>
      </c>
      <c r="I2474" s="57" t="str">
        <f t="shared" si="711"/>
        <v>34.7012044439672-1.6577652365993i</v>
      </c>
      <c r="K2474" s="57" t="str">
        <f t="shared" si="712"/>
        <v>0.00404629107234548-0.015184369002921i</v>
      </c>
      <c r="L2474" s="57" t="str">
        <f t="shared" si="713"/>
        <v>0.000125-0.0498668553561169i</v>
      </c>
      <c r="M2474" s="57" t="str">
        <f t="shared" si="714"/>
        <v>0.0015-0.0240391588434047i</v>
      </c>
      <c r="N2474" s="57">
        <f t="shared" si="715"/>
        <v>70.623379413797821</v>
      </c>
      <c r="O2474" s="57">
        <f t="shared" si="716"/>
        <v>16.632732017787582</v>
      </c>
      <c r="P2474" s="371">
        <f t="shared" si="717"/>
        <v>16.632732017787582</v>
      </c>
      <c r="Q2474" s="371">
        <f t="shared" si="718"/>
        <v>-109.37662058620218</v>
      </c>
      <c r="R2474" s="12">
        <f t="shared" si="719"/>
        <v>70.623379413797821</v>
      </c>
      <c r="S2474" s="57">
        <f t="shared" si="720"/>
        <v>10.061783558451257</v>
      </c>
      <c r="T2474" s="12">
        <f t="shared" si="703"/>
        <v>16.632732017787582</v>
      </c>
    </row>
    <row r="2475" spans="1:20" x14ac:dyDescent="0.25">
      <c r="A2475" s="57">
        <f t="shared" si="704"/>
        <v>63460.286810832309</v>
      </c>
      <c r="B2475" s="12">
        <f t="shared" si="721"/>
        <v>10100.018335973373</v>
      </c>
      <c r="C2475" s="57" t="str">
        <f t="shared" si="705"/>
        <v>-2.23393555556039-6.37616535448758i</v>
      </c>
      <c r="D2475" s="57" t="str">
        <f t="shared" si="706"/>
        <v>3.89607742145788-3.27520040531547i</v>
      </c>
      <c r="E2475" s="57" t="str">
        <f t="shared" si="707"/>
        <v>168.665125341176+17.3065594285642i</v>
      </c>
      <c r="F2475" s="57" t="str">
        <f t="shared" si="708"/>
        <v>3.83756095805537-6.66587498506619i</v>
      </c>
      <c r="G2475" s="57" t="str">
        <f t="shared" si="709"/>
        <v>0.999406516448728-0.0243542876829892i</v>
      </c>
      <c r="H2475" s="57" t="str">
        <f t="shared" si="710"/>
        <v>874.166175946011+1357.90334134044i</v>
      </c>
      <c r="I2475" s="57" t="str">
        <f t="shared" si="711"/>
        <v>34.9986325342466-1.73789029908156i</v>
      </c>
      <c r="K2475" s="57" t="str">
        <f t="shared" si="712"/>
        <v>0.00402213215347924-0.0151322987881883i</v>
      </c>
      <c r="L2475" s="57" t="str">
        <f t="shared" si="713"/>
        <v>0.000125-0.0496780786572195i</v>
      </c>
      <c r="M2475" s="57" t="str">
        <f t="shared" si="714"/>
        <v>0.0015-0.0239481558511702i</v>
      </c>
      <c r="N2475" s="57">
        <f t="shared" si="715"/>
        <v>70.691722326250527</v>
      </c>
      <c r="O2475" s="57">
        <f t="shared" si="716"/>
        <v>16.594022758349425</v>
      </c>
      <c r="P2475" s="371">
        <f t="shared" si="717"/>
        <v>16.594022758349425</v>
      </c>
      <c r="Q2475" s="371">
        <f t="shared" si="718"/>
        <v>-109.30827767374947</v>
      </c>
      <c r="R2475" s="12">
        <f t="shared" si="719"/>
        <v>70.691722326250527</v>
      </c>
      <c r="S2475" s="57">
        <f t="shared" si="720"/>
        <v>10.100018335973372</v>
      </c>
      <c r="T2475" s="12">
        <f t="shared" si="703"/>
        <v>16.594022758349425</v>
      </c>
    </row>
    <row r="2476" spans="1:20" x14ac:dyDescent="0.25">
      <c r="A2476" s="57">
        <f t="shared" si="704"/>
        <v>63701.435900713477</v>
      </c>
      <c r="B2476" s="12">
        <f t="shared" si="721"/>
        <v>10138.398405650072</v>
      </c>
      <c r="C2476" s="57" t="str">
        <f t="shared" si="705"/>
        <v>-2.21645572632596-6.35050743552214i</v>
      </c>
      <c r="D2476" s="57" t="str">
        <f t="shared" si="706"/>
        <v>3.89604758348858-3.26373856543648i</v>
      </c>
      <c r="E2476" s="57" t="str">
        <f t="shared" si="707"/>
        <v>168.766231276701+17.3339997983189i</v>
      </c>
      <c r="F2476" s="57" t="str">
        <f t="shared" si="708"/>
        <v>3.8375436160235-6.64134950738307i</v>
      </c>
      <c r="G2476" s="57" t="str">
        <f t="shared" si="709"/>
        <v>0.999402000106225-0.0244467235003436i</v>
      </c>
      <c r="H2476" s="57" t="str">
        <f t="shared" si="710"/>
        <v>889.176183241023+1370.45099705605i</v>
      </c>
      <c r="I2476" s="57" t="str">
        <f t="shared" si="711"/>
        <v>35.3022232687667-1.82285650329324i</v>
      </c>
      <c r="K2476" s="57" t="str">
        <f t="shared" si="712"/>
        <v>0.00399813896236919-0.0150803695936112i</v>
      </c>
      <c r="L2476" s="57" t="str">
        <f t="shared" si="713"/>
        <v>0.000125-0.0494900165941617i</v>
      </c>
      <c r="M2476" s="57" t="str">
        <f t="shared" si="714"/>
        <v>0.0015-0.0238574973611977i</v>
      </c>
      <c r="N2476" s="57">
        <f t="shared" si="715"/>
        <v>70.75997817001884</v>
      </c>
      <c r="O2476" s="57">
        <f t="shared" si="716"/>
        <v>16.555381541174686</v>
      </c>
      <c r="P2476" s="371">
        <f t="shared" si="717"/>
        <v>16.555381541174686</v>
      </c>
      <c r="Q2476" s="371">
        <f t="shared" si="718"/>
        <v>-109.24002182998116</v>
      </c>
      <c r="R2476" s="12">
        <f t="shared" si="719"/>
        <v>70.75997817001884</v>
      </c>
      <c r="S2476" s="57">
        <f t="shared" si="720"/>
        <v>10.138398405650072</v>
      </c>
      <c r="T2476" s="12">
        <f t="shared" ref="T2476:T2539" si="722">P2476</f>
        <v>16.555381541174686</v>
      </c>
    </row>
    <row r="2477" spans="1:20" x14ac:dyDescent="0.25">
      <c r="A2477" s="57">
        <f t="shared" ref="A2477:A2540" si="723">2*PI()*B2477</f>
        <v>63943.501357136185</v>
      </c>
      <c r="B2477" s="12">
        <f t="shared" si="721"/>
        <v>10176.924319591542</v>
      </c>
      <c r="C2477" s="57" t="str">
        <f t="shared" ref="C2477:C2540" si="724">IMPRODUCT(D2477,E2477,$C$40,,K2477,$C$41)</f>
        <v>-2.19911106499364-6.32498871463539i</v>
      </c>
      <c r="D2477" s="57" t="str">
        <f t="shared" ref="D2477:D2540" si="725">IMDIV(IMPRODUCT($C$37,$C$38,COMPLEX(1,A2477/$C$38)),IMSUM(-1*A2477*A2477/$C$39,COMPLEX(0,1*A2477)))</f>
        <v>3.89601751878212-3.25232366107422i</v>
      </c>
      <c r="E2477" s="57" t="str">
        <f t="shared" ref="E2477:E2540" si="726">IMDIV(IMPRODUCT(IMSUM(F2477,G2477),$C$29,H2477),IMSUM(1,I2477))</f>
        <v>168.867820315223+17.3610325416715i</v>
      </c>
      <c r="F2477" s="57" t="str">
        <f t="shared" ref="F2477:F2540" si="727">IMDIV(IMPRODUCT($C$14,$C$15,COMPLEX(1,A2477/$C$15)),IMSUM(-1*A2477*A2477/$C$16,COMPLEX(0,A2477)))</f>
        <v>3.8375261421003-6.61691956128589i</v>
      </c>
      <c r="G2477" s="57" t="str">
        <f t="shared" ref="G2477:G2540" si="728">IMDIV(1,COMPLEX(1,A2477*$C$9*$C$10))</f>
        <v>0.999397449415588-0.0245395093106013i</v>
      </c>
      <c r="H2477" s="57" t="str">
        <f t="shared" ref="H2477:H2540" si="729">IMDIV($C$3,IMSUM(K2477,COMPLEX(0,$C$28*A2477)))</f>
        <v>904.642070767263+1383.14549664269i</v>
      </c>
      <c r="I2477" s="57" t="str">
        <f t="shared" ref="I2477:I2540" si="730">IMPRODUCT(F2477,$C$29,H2477,$C$31)</f>
        <v>35.6121249896761-1.91291115119292i</v>
      </c>
      <c r="K2477" s="57" t="str">
        <f t="shared" ref="K2477:K2540" si="731">IF($C$26&lt;=0,IMDIV(1,IMSUM(IMDIV(1,L2477),1/$C$18)),IMDIV(1,IMSUM(IMDIV(1,L2477),1/$C$18,IMDIV(1,M2477))))</f>
        <v>0.00397431048209429-0.0150285814600837i</v>
      </c>
      <c r="L2477" s="57" t="str">
        <f t="shared" ref="L2477:L2540" si="732">IMSUM($C$21/$C$22,IMDIV(1,COMPLEX(0,$C$20*$C$22*A2477)))</f>
        <v>0.000125-0.0493026664616075i</v>
      </c>
      <c r="M2477" s="57" t="str">
        <f t="shared" ref="M2477:M2540" si="733">IMSUM($C$25/$C$26,IMDIV(1,COMPLEX(0,$C$24*$C$26*A2477)))</f>
        <v>0.0015-0.0237671820693342i</v>
      </c>
      <c r="N2477" s="57">
        <f t="shared" ref="N2477:N2540" si="734">ABS(R2477)</f>
        <v>70.828144027151595</v>
      </c>
      <c r="O2477" s="57">
        <f t="shared" ref="O2477:O2540" si="735">ABS(P2477)</f>
        <v>16.516808263987489</v>
      </c>
      <c r="P2477" s="371">
        <f t="shared" ref="P2477:P2540" si="736">20*LOG10(IMABS(C2477))</f>
        <v>16.516808263987489</v>
      </c>
      <c r="Q2477" s="371">
        <f t="shared" ref="Q2477:Q2540" si="737">IMARGUMENT(C2477)*180/PI()</f>
        <v>-109.17185597284841</v>
      </c>
      <c r="R2477" s="12">
        <f t="shared" ref="R2477:R2540" si="738">IF(Q2477&lt;0,Q2477+180,Q2477-180)</f>
        <v>70.828144027151595</v>
      </c>
      <c r="S2477" s="57">
        <f t="shared" ref="S2477:S2540" si="739">B2477/1000</f>
        <v>10.176924319591542</v>
      </c>
      <c r="T2477" s="12">
        <f t="shared" si="722"/>
        <v>16.516808263987489</v>
      </c>
    </row>
    <row r="2478" spans="1:20" x14ac:dyDescent="0.25">
      <c r="A2478" s="57">
        <f t="shared" si="723"/>
        <v>64186.486662293304</v>
      </c>
      <c r="B2478" s="12">
        <f t="shared" ref="B2478:B2541" si="740">B2477*(1+B$42)</f>
        <v>10215.596632005991</v>
      </c>
      <c r="C2478" s="57" t="str">
        <f t="shared" si="724"/>
        <v>-2.18190075070139-6.29960820348005i</v>
      </c>
      <c r="D2478" s="57" t="str">
        <f t="shared" si="725"/>
        <v>3.89598722561909-3.24095552785634i</v>
      </c>
      <c r="E2478" s="57" t="str">
        <f t="shared" si="726"/>
        <v>168.969892228927+17.3876533920661i</v>
      </c>
      <c r="F2478" s="57" t="str">
        <f t="shared" si="727"/>
        <v>3.8375085352839-6.59258479526787i</v>
      </c>
      <c r="G2478" s="57" t="str">
        <f t="shared" si="728"/>
        <v>0.999392864115907-0.0246326464292992i</v>
      </c>
      <c r="H2478" s="57" t="str">
        <f t="shared" si="729"/>
        <v>920.581685364921+1395.98571512114i</v>
      </c>
      <c r="I2478" s="57" t="str">
        <f t="shared" si="730"/>
        <v>35.9284884118466-2.00831571247572i</v>
      </c>
      <c r="K2478" s="57" t="str">
        <f t="shared" si="731"/>
        <v>0.00395064570023416-0.014976934422998i</v>
      </c>
      <c r="L2478" s="57" t="str">
        <f t="shared" si="732"/>
        <v>0.000125-0.0491160255644627i</v>
      </c>
      <c r="M2478" s="57" t="str">
        <f t="shared" si="733"/>
        <v>0.0015-0.023677208676364i</v>
      </c>
      <c r="N2478" s="57">
        <f t="shared" si="734"/>
        <v>70.896216986654068</v>
      </c>
      <c r="O2478" s="57">
        <f t="shared" si="735"/>
        <v>16.478302821274593</v>
      </c>
      <c r="P2478" s="371">
        <f t="shared" si="736"/>
        <v>16.478302821274593</v>
      </c>
      <c r="Q2478" s="371">
        <f t="shared" si="737"/>
        <v>-109.10378301334593</v>
      </c>
      <c r="R2478" s="12">
        <f t="shared" si="738"/>
        <v>70.896216986654068</v>
      </c>
      <c r="S2478" s="57">
        <f t="shared" si="739"/>
        <v>10.21559663200599</v>
      </c>
      <c r="T2478" s="12">
        <f t="shared" si="722"/>
        <v>16.478302821274593</v>
      </c>
    </row>
    <row r="2479" spans="1:20" x14ac:dyDescent="0.25">
      <c r="A2479" s="57">
        <f t="shared" si="723"/>
        <v>64430.395311610024</v>
      </c>
      <c r="B2479" s="12">
        <f t="shared" si="740"/>
        <v>10254.415899207614</v>
      </c>
      <c r="C2479" s="57" t="str">
        <f t="shared" si="724"/>
        <v>-2.16482396637099-6.27436492118565i</v>
      </c>
      <c r="D2479" s="57" t="str">
        <f t="shared" si="725"/>
        <v>3.89595670226704-3.22963400208143i</v>
      </c>
      <c r="E2479" s="57" t="str">
        <f t="shared" si="726"/>
        <v>169.072446761411+17.4138580658094i</v>
      </c>
      <c r="F2479" s="57" t="str">
        <f t="shared" si="727"/>
        <v>3.83749079456488-6.5683448591906i</v>
      </c>
      <c r="G2479" s="57" t="str">
        <f t="shared" si="728"/>
        <v>0.999388243944294-0.024726136176809i</v>
      </c>
      <c r="H2479" s="57" t="str">
        <f t="shared" si="729"/>
        <v>937.013688351923+1408.97014273632i</v>
      </c>
      <c r="I2479" s="57" t="str">
        <f t="shared" si="730"/>
        <v>36.2514664320104-2.10934670872712i</v>
      </c>
      <c r="K2479" s="57" t="str">
        <f t="shared" si="731"/>
        <v>0.00392714360887537-0.014925428512307i</v>
      </c>
      <c r="L2479" s="57" t="str">
        <f t="shared" si="732"/>
        <v>0.000125-0.0489300912178348i</v>
      </c>
      <c r="M2479" s="57" t="str">
        <f t="shared" si="733"/>
        <v>0.0015-0.0235875758879897i</v>
      </c>
      <c r="N2479" s="57">
        <f t="shared" si="734"/>
        <v>70.964194144675915</v>
      </c>
      <c r="O2479" s="57">
        <f t="shared" si="735"/>
        <v>16.439865104297059</v>
      </c>
      <c r="P2479" s="371">
        <f t="shared" si="736"/>
        <v>16.439865104297059</v>
      </c>
      <c r="Q2479" s="371">
        <f t="shared" si="737"/>
        <v>-109.03580585532409</v>
      </c>
      <c r="R2479" s="12">
        <f t="shared" si="738"/>
        <v>70.964194144675915</v>
      </c>
      <c r="S2479" s="57">
        <f t="shared" si="739"/>
        <v>10.254415899207613</v>
      </c>
      <c r="T2479" s="12">
        <f t="shared" si="722"/>
        <v>16.439865104297059</v>
      </c>
    </row>
    <row r="2480" spans="1:20" x14ac:dyDescent="0.25">
      <c r="A2480" s="57">
        <f t="shared" si="723"/>
        <v>64675.230813794144</v>
      </c>
      <c r="B2480" s="12">
        <f t="shared" si="740"/>
        <v>10293.382679624603</v>
      </c>
      <c r="C2480" s="57" t="str">
        <f t="shared" si="724"/>
        <v>-2.14787989870226-6.24925789429795i</v>
      </c>
      <c r="D2480" s="57" t="str">
        <f t="shared" si="725"/>
        <v>3.8959259469805-3.21835892071665i</v>
      </c>
      <c r="E2480" s="57" t="str">
        <f t="shared" si="726"/>
        <v>169.175483627394+17.4396422622626i</v>
      </c>
      <c r="F2480" s="57" t="str">
        <f t="shared" si="727"/>
        <v>3.83747291892611-6.54419940427898i</v>
      </c>
      <c r="G2480" s="57" t="str">
        <f t="shared" si="728"/>
        <v>0.999383588635868-0.0248199798783524i</v>
      </c>
      <c r="H2480" s="57" t="str">
        <f t="shared" si="729"/>
        <v>953.957594486569+1422.09684281517i</v>
      </c>
      <c r="I2480" s="57" t="str">
        <f t="shared" si="730"/>
        <v>36.5812138990878-2.21629665481857i</v>
      </c>
      <c r="K2480" s="57" t="str">
        <f t="shared" si="731"/>
        <v>0.00390380320461723-0.0148740637525858i</v>
      </c>
      <c r="L2480" s="57" t="str">
        <f t="shared" si="732"/>
        <v>0.000125-0.0487448607469962i</v>
      </c>
      <c r="M2480" s="57" t="str">
        <f t="shared" si="733"/>
        <v>0.0015-0.0234982824148134i</v>
      </c>
      <c r="N2480" s="57">
        <f t="shared" si="734"/>
        <v>71.032072604703103</v>
      </c>
      <c r="O2480" s="57">
        <f t="shared" si="735"/>
        <v>16.401495001101182</v>
      </c>
      <c r="P2480" s="371">
        <f t="shared" si="736"/>
        <v>16.401495001101182</v>
      </c>
      <c r="Q2480" s="371">
        <f t="shared" si="737"/>
        <v>-108.9679273952969</v>
      </c>
      <c r="R2480" s="12">
        <f t="shared" si="738"/>
        <v>71.032072604703103</v>
      </c>
      <c r="S2480" s="57">
        <f t="shared" si="739"/>
        <v>10.293382679624603</v>
      </c>
      <c r="T2480" s="12">
        <f t="shared" si="722"/>
        <v>16.401495001101182</v>
      </c>
    </row>
    <row r="2481" spans="1:20" x14ac:dyDescent="0.25">
      <c r="A2481" s="57">
        <f t="shared" si="723"/>
        <v>64920.996690886561</v>
      </c>
      <c r="B2481" s="12">
        <f t="shared" si="740"/>
        <v>10332.497533807176</v>
      </c>
      <c r="C2481" s="57" t="str">
        <f t="shared" si="724"/>
        <v>-2.13106773816779-6.22428615671946i</v>
      </c>
      <c r="D2481" s="57" t="str">
        <f t="shared" si="725"/>
        <v>3.89589495800082-3.20713012139533i</v>
      </c>
      <c r="E2481" s="57" t="str">
        <f t="shared" si="726"/>
        <v>169.279002512439+17.4650016640324i</v>
      </c>
      <c r="F2481" s="57" t="str">
        <f t="shared" si="727"/>
        <v>3.83745490734281-6.52014808311617i</v>
      </c>
      <c r="G2481" s="57" t="str">
        <f t="shared" si="728"/>
        <v>0.999378897923743-0.0249141788640188i</v>
      </c>
      <c r="H2481" s="57" t="str">
        <f t="shared" si="729"/>
        <v>971.43381248649+1435.36340546546i</v>
      </c>
      <c r="I2481" s="57" t="str">
        <f t="shared" si="730"/>
        <v>36.9178873404977-2.32947506099556i</v>
      </c>
      <c r="K2481" s="57" t="str">
        <f t="shared" si="731"/>
        <v>0.0038806234885771-0.0148228401630941i</v>
      </c>
      <c r="L2481" s="57" t="str">
        <f t="shared" si="732"/>
        <v>0.000125-0.0485603314873444i</v>
      </c>
      <c r="M2481" s="57" t="str">
        <f t="shared" si="733"/>
        <v>0.0015-0.0234093269723185i</v>
      </c>
      <c r="N2481" s="57">
        <f t="shared" si="734"/>
        <v>71.099849477744371</v>
      </c>
      <c r="O2481" s="57">
        <f t="shared" si="735"/>
        <v>16.363192396530913</v>
      </c>
      <c r="P2481" s="371">
        <f t="shared" si="736"/>
        <v>16.363192396530913</v>
      </c>
      <c r="Q2481" s="371">
        <f t="shared" si="737"/>
        <v>-108.90015052225563</v>
      </c>
      <c r="R2481" s="12">
        <f t="shared" si="738"/>
        <v>71.099849477744371</v>
      </c>
      <c r="S2481" s="57">
        <f t="shared" si="739"/>
        <v>10.332497533807176</v>
      </c>
      <c r="T2481" s="12">
        <f t="shared" si="722"/>
        <v>16.363192396530913</v>
      </c>
    </row>
    <row r="2482" spans="1:20" x14ac:dyDescent="0.25">
      <c r="A2482" s="57">
        <f t="shared" si="723"/>
        <v>65167.696478311933</v>
      </c>
      <c r="B2482" s="12">
        <f t="shared" si="740"/>
        <v>10371.761024435644</v>
      </c>
      <c r="C2482" s="57" t="str">
        <f t="shared" si="724"/>
        <v>-2.1143866790067-6.19944874964973i</v>
      </c>
      <c r="D2482" s="57" t="str">
        <f t="shared" si="725"/>
        <v>3.89586373355605-3.19594744241466i</v>
      </c>
      <c r="E2482" s="57" t="str">
        <f t="shared" si="726"/>
        <v>169.383003072664+17.4899319371719i</v>
      </c>
      <c r="F2482" s="57" t="str">
        <f t="shared" si="727"/>
        <v>3.83743675878242-6.49619054963863i</v>
      </c>
      <c r="G2482" s="57" t="str">
        <f t="shared" si="728"/>
        <v>0.999374171539008-0.0250087344687815i</v>
      </c>
      <c r="H2482" s="57" t="str">
        <f t="shared" si="729"/>
        <v>989.463687090322+1448.76689671035i</v>
      </c>
      <c r="I2482" s="57" t="str">
        <f t="shared" si="730"/>
        <v>37.2616446386249-2.44920949925029i</v>
      </c>
      <c r="K2482" s="57" t="str">
        <f t="shared" si="731"/>
        <v>0.00385760346639527-0.014771757757837i</v>
      </c>
      <c r="L2482" s="57" t="str">
        <f t="shared" si="732"/>
        <v>0.000125-0.0483765007843638i</v>
      </c>
      <c r="M2482" s="57" t="str">
        <f t="shared" si="733"/>
        <v>0.0015-0.0233207082808514i</v>
      </c>
      <c r="N2482" s="57">
        <f t="shared" si="734"/>
        <v>71.167521882520489</v>
      </c>
      <c r="O2482" s="57">
        <f t="shared" si="735"/>
        <v>16.324957172239444</v>
      </c>
      <c r="P2482" s="371">
        <f t="shared" si="736"/>
        <v>16.324957172239444</v>
      </c>
      <c r="Q2482" s="371">
        <f t="shared" si="737"/>
        <v>-108.83247811747951</v>
      </c>
      <c r="R2482" s="12">
        <f t="shared" si="738"/>
        <v>71.167521882520489</v>
      </c>
      <c r="S2482" s="57">
        <f t="shared" si="739"/>
        <v>10.371761024435644</v>
      </c>
      <c r="T2482" s="12">
        <f t="shared" si="722"/>
        <v>16.324957172239444</v>
      </c>
    </row>
    <row r="2483" spans="1:20" x14ac:dyDescent="0.25">
      <c r="A2483" s="57">
        <f t="shared" si="723"/>
        <v>65415.333724929522</v>
      </c>
      <c r="B2483" s="12">
        <f t="shared" si="740"/>
        <v>10411.1737163285</v>
      </c>
      <c r="C2483" s="57" t="str">
        <f t="shared" si="724"/>
        <v>-2.09783591921836-6.1747447215263i</v>
      </c>
      <c r="D2483" s="57" t="str">
        <f t="shared" si="725"/>
        <v>3.89583227186083-3.18481072273329i</v>
      </c>
      <c r="E2483" s="57" t="str">
        <f t="shared" si="726"/>
        <v>169.487484934464+17.5144287313808i</v>
      </c>
      <c r="F2483" s="57" t="str">
        <f t="shared" si="727"/>
        <v>3.83741847220451-6.47232645913109i</v>
      </c>
      <c r="G2483" s="57" t="str">
        <f t="shared" si="728"/>
        <v>0.999369409210716-0.0251036480325138i</v>
      </c>
      <c r="H2483" s="57" t="str">
        <f t="shared" si="729"/>
        <v>1008.06954262975+1462.30380261447i</v>
      </c>
      <c r="I2483" s="57" t="str">
        <f t="shared" si="730"/>
        <v>37.612644650888-2.57584673766406i</v>
      </c>
      <c r="K2483" s="57" t="str">
        <f t="shared" si="731"/>
        <v>0.00383474214823919-0.0147208165456252i</v>
      </c>
      <c r="L2483" s="57" t="str">
        <f t="shared" si="732"/>
        <v>0.000125-0.0481933659935882i</v>
      </c>
      <c r="M2483" s="57" t="str">
        <f t="shared" si="733"/>
        <v>0.0015-0.0232324250656021i</v>
      </c>
      <c r="N2483" s="57">
        <f t="shared" si="734"/>
        <v>71.235086945651432</v>
      </c>
      <c r="O2483" s="57">
        <f t="shared" si="735"/>
        <v>16.286789206701396</v>
      </c>
      <c r="P2483" s="371">
        <f t="shared" si="736"/>
        <v>16.286789206701396</v>
      </c>
      <c r="Q2483" s="371">
        <f t="shared" si="737"/>
        <v>-108.76491305434857</v>
      </c>
      <c r="R2483" s="12">
        <f t="shared" si="738"/>
        <v>71.235086945651432</v>
      </c>
      <c r="S2483" s="57">
        <f t="shared" si="739"/>
        <v>10.4111737163285</v>
      </c>
      <c r="T2483" s="12">
        <f t="shared" si="722"/>
        <v>16.286789206701396</v>
      </c>
    </row>
    <row r="2484" spans="1:20" x14ac:dyDescent="0.25">
      <c r="A2484" s="57">
        <f t="shared" si="723"/>
        <v>65663.911993084243</v>
      </c>
      <c r="B2484" s="12">
        <f t="shared" si="740"/>
        <v>10450.736176450548</v>
      </c>
      <c r="C2484" s="57" t="str">
        <f t="shared" si="724"/>
        <v>-2.08141466055602-6.15017312796669i</v>
      </c>
      <c r="D2484" s="57" t="str">
        <f t="shared" si="725"/>
        <v>3.89580057111642-3.17371980196905i</v>
      </c>
      <c r="E2484" s="57" t="str">
        <f t="shared" si="726"/>
        <v>169.59244769423+17.5384876802141i</v>
      </c>
      <c r="F2484" s="57" t="str">
        <f t="shared" si="727"/>
        <v>3.83740004656084-6.44855546822159i</v>
      </c>
      <c r="G2484" s="57" t="str">
        <f t="shared" si="728"/>
        <v>0.999364610665869-0.0251989209000063i</v>
      </c>
      <c r="H2484" s="57" t="str">
        <f t="shared" si="729"/>
        <v>1027.27472805762+1475.96996791425i</v>
      </c>
      <c r="I2484" s="57" t="str">
        <f t="shared" si="730"/>
        <v>37.9710467660447-2.70975394649956i</v>
      </c>
      <c r="K2484" s="57" t="str">
        <f t="shared" si="731"/>
        <v>0.0038120385488074-0.0146700165301362i</v>
      </c>
      <c r="L2484" s="57" t="str">
        <f t="shared" si="732"/>
        <v>0.000125-0.048010924480562i</v>
      </c>
      <c r="M2484" s="57" t="str">
        <f t="shared" si="733"/>
        <v>0.0015-0.023144476056587i</v>
      </c>
      <c r="N2484" s="57">
        <f t="shared" si="734"/>
        <v>71.302541801842736</v>
      </c>
      <c r="O2484" s="57">
        <f t="shared" si="735"/>
        <v>16.248688375226202</v>
      </c>
      <c r="P2484" s="371">
        <f t="shared" si="736"/>
        <v>16.248688375226202</v>
      </c>
      <c r="Q2484" s="371">
        <f t="shared" si="737"/>
        <v>-108.69745819815726</v>
      </c>
      <c r="R2484" s="12">
        <f t="shared" si="738"/>
        <v>71.302541801842736</v>
      </c>
      <c r="S2484" s="57">
        <f t="shared" si="739"/>
        <v>10.450736176450548</v>
      </c>
      <c r="T2484" s="12">
        <f t="shared" si="722"/>
        <v>16.248688375226202</v>
      </c>
    </row>
    <row r="2485" spans="1:20" x14ac:dyDescent="0.25">
      <c r="A2485" s="57">
        <f t="shared" si="723"/>
        <v>65913.434858657973</v>
      </c>
      <c r="B2485" s="12">
        <f t="shared" si="740"/>
        <v>10490.44897392106</v>
      </c>
      <c r="C2485" s="57" t="str">
        <f t="shared" si="724"/>
        <v>-2.06512210851988-6.12573303170996i</v>
      </c>
      <c r="D2485" s="57" t="str">
        <f t="shared" si="725"/>
        <v>3.89576862951035-3.16267452039655i</v>
      </c>
      <c r="E2485" s="57" t="str">
        <f t="shared" si="726"/>
        <v>169.697890918071+17.5621044012931i</v>
      </c>
      <c r="F2485" s="57" t="str">
        <f t="shared" si="727"/>
        <v>3.83738148079517-6.42487723487655i</v>
      </c>
      <c r="G2485" s="57" t="str">
        <f t="shared" si="728"/>
        <v>0.999359775629399-0.0252945544209836i</v>
      </c>
      <c r="H2485" s="57" t="str">
        <f t="shared" si="729"/>
        <v>1047.10366335245+1489.7605286203i</v>
      </c>
      <c r="I2485" s="57" t="str">
        <f t="shared" si="730"/>
        <v>38.3370103885018-2.85131997988873i</v>
      </c>
      <c r="K2485" s="57" t="str">
        <f t="shared" si="731"/>
        <v>0.00378949168733296-0.0146193577099739i</v>
      </c>
      <c r="L2485" s="57" t="str">
        <f t="shared" si="732"/>
        <v>0.000125-0.0478291736208029i</v>
      </c>
      <c r="M2485" s="57" t="str">
        <f t="shared" si="733"/>
        <v>0.0015-0.0230568599886302i</v>
      </c>
      <c r="N2485" s="57">
        <f t="shared" si="734"/>
        <v>71.369883594070956</v>
      </c>
      <c r="O2485" s="57">
        <f t="shared" si="735"/>
        <v>16.210654549970492</v>
      </c>
      <c r="P2485" s="371">
        <f t="shared" si="736"/>
        <v>16.210654549970492</v>
      </c>
      <c r="Q2485" s="371">
        <f t="shared" si="737"/>
        <v>-108.63011640592904</v>
      </c>
      <c r="R2485" s="12">
        <f t="shared" si="738"/>
        <v>71.369883594070956</v>
      </c>
      <c r="S2485" s="57">
        <f t="shared" si="739"/>
        <v>10.49044897392106</v>
      </c>
      <c r="T2485" s="12">
        <f t="shared" si="722"/>
        <v>16.210654549970492</v>
      </c>
    </row>
    <row r="2486" spans="1:20" x14ac:dyDescent="0.25">
      <c r="A2486" s="57">
        <f t="shared" si="723"/>
        <v>66163.905911120863</v>
      </c>
      <c r="B2486" s="12">
        <f t="shared" si="740"/>
        <v>10530.31268002196</v>
      </c>
      <c r="C2486" s="57" t="str">
        <f t="shared" si="724"/>
        <v>-2.04895747234999-6.10142350255952i</v>
      </c>
      <c r="D2486" s="57" t="str">
        <f t="shared" si="725"/>
        <v>3.89573644521664-3.15167471894493i</v>
      </c>
      <c r="E2486" s="57" t="str">
        <f t="shared" si="726"/>
        <v>169.803814141532+17.5852744965205i</v>
      </c>
      <c r="F2486" s="57" t="str">
        <f t="shared" si="727"/>
        <v>3.83736277384331-6.40129141839584i</v>
      </c>
      <c r="G2486" s="57" t="str">
        <f t="shared" si="728"/>
        <v>0.999354903824154-0.0253905499501204i</v>
      </c>
      <c r="H2486" s="57" t="str">
        <f t="shared" si="729"/>
        <v>1067.58188718713+1503.66983800883i</v>
      </c>
      <c r="I2486" s="57" t="str">
        <f t="shared" si="730"/>
        <v>38.7106943413794-3.00095673697147i</v>
      </c>
      <c r="K2486" s="57" t="str">
        <f t="shared" si="731"/>
        <v>0.00376710058758633-0.0145688400787282i</v>
      </c>
      <c r="L2486" s="57" t="str">
        <f t="shared" si="732"/>
        <v>0.000125-0.0476481107997639i</v>
      </c>
      <c r="M2486" s="57" t="str">
        <f t="shared" si="733"/>
        <v>0.0015-0.0229695756013451i</v>
      </c>
      <c r="N2486" s="57">
        <f t="shared" si="734"/>
        <v>71.437109473769709</v>
      </c>
      <c r="O2486" s="57">
        <f t="shared" si="735"/>
        <v>16.172687599951846</v>
      </c>
      <c r="P2486" s="371">
        <f t="shared" si="736"/>
        <v>16.172687599951846</v>
      </c>
      <c r="Q2486" s="371">
        <f t="shared" si="737"/>
        <v>-108.56289052623029</v>
      </c>
      <c r="R2486" s="12">
        <f t="shared" si="738"/>
        <v>71.437109473769709</v>
      </c>
      <c r="S2486" s="57">
        <f t="shared" si="739"/>
        <v>10.530312680021959</v>
      </c>
      <c r="T2486" s="12">
        <f t="shared" si="722"/>
        <v>16.172687599951846</v>
      </c>
    </row>
    <row r="2487" spans="1:20" x14ac:dyDescent="0.25">
      <c r="A2487" s="57">
        <f t="shared" si="723"/>
        <v>66415.328753583119</v>
      </c>
      <c r="B2487" s="12">
        <f t="shared" si="740"/>
        <v>10570.327868206043</v>
      </c>
      <c r="C2487" s="57" t="str">
        <f t="shared" si="724"/>
        <v>-2.03291996501884-6.0772436173257i</v>
      </c>
      <c r="D2487" s="57" t="str">
        <f t="shared" si="725"/>
        <v>3.89570401639539-3.1407202391955i</v>
      </c>
      <c r="E2487" s="57" t="str">
        <f t="shared" si="726"/>
        <v>169.910216869324+17.6079935523023i</v>
      </c>
      <c r="F2487" s="57" t="str">
        <f t="shared" si="727"/>
        <v>3.83734392463295-6.37779767940783i</v>
      </c>
      <c r="G2487" s="57" t="str">
        <f t="shared" si="728"/>
        <v>0.999349994970884-0.025486908847059i</v>
      </c>
      <c r="H2487" s="57" t="str">
        <f t="shared" si="729"/>
        <v>1088.73610571264+1517.69138536532i</v>
      </c>
      <c r="I2487" s="57" t="str">
        <f t="shared" si="730"/>
        <v>39.0922561779735-3.15910060632863i</v>
      </c>
      <c r="K2487" s="57" t="str">
        <f t="shared" si="731"/>
        <v>0.00374486427787795-0.0145184636250337i</v>
      </c>
      <c r="L2487" s="57" t="str">
        <f t="shared" si="732"/>
        <v>0.000125-0.0474677334127951i</v>
      </c>
      <c r="M2487" s="57" t="str">
        <f t="shared" si="733"/>
        <v>0.0015-0.0228826216391165i</v>
      </c>
      <c r="N2487" s="57">
        <f t="shared" si="734"/>
        <v>71.504216601013439</v>
      </c>
      <c r="O2487" s="57">
        <f t="shared" si="735"/>
        <v>16.134787391061941</v>
      </c>
      <c r="P2487" s="371">
        <f t="shared" si="736"/>
        <v>16.134787391061941</v>
      </c>
      <c r="Q2487" s="371">
        <f t="shared" si="737"/>
        <v>-108.49578339898656</v>
      </c>
      <c r="R2487" s="12">
        <f t="shared" si="738"/>
        <v>71.504216601013439</v>
      </c>
      <c r="S2487" s="57">
        <f t="shared" si="739"/>
        <v>10.570327868206043</v>
      </c>
      <c r="T2487" s="12">
        <f t="shared" si="722"/>
        <v>16.134787391061941</v>
      </c>
    </row>
    <row r="2488" spans="1:20" x14ac:dyDescent="0.25">
      <c r="A2488" s="57">
        <f t="shared" si="723"/>
        <v>66667.707002846742</v>
      </c>
      <c r="B2488" s="12">
        <f t="shared" si="740"/>
        <v>10610.495114105226</v>
      </c>
      <c r="C2488" s="57" t="str">
        <f t="shared" si="724"/>
        <v>-2.01700880322384-6.0531924597694i</v>
      </c>
      <c r="D2488" s="57" t="str">
        <f t="shared" si="725"/>
        <v>3.89567134119293-3.12981092337946i</v>
      </c>
      <c r="E2488" s="57" t="str">
        <f t="shared" si="726"/>
        <v>170.017098575042+17.6302571397714i</v>
      </c>
      <c r="F2488" s="57" t="str">
        <f t="shared" si="727"/>
        <v>3.8373249320837-6.35439567986452i</v>
      </c>
      <c r="G2488" s="57" t="str">
        <f t="shared" si="728"/>
        <v>0.999345048788221-0.0255836324764258i</v>
      </c>
      <c r="H2488" s="57" t="str">
        <f t="shared" si="729"/>
        <v>1110.59424226175+1531.81770678544i</v>
      </c>
      <c r="I2488" s="57" t="str">
        <f t="shared" si="730"/>
        <v>39.4818513900202-3.32621399744248i</v>
      </c>
      <c r="K2488" s="57" t="str">
        <f t="shared" si="731"/>
        <v>0.00372278179106017-0.014468228332629i</v>
      </c>
      <c r="L2488" s="57" t="str">
        <f t="shared" si="732"/>
        <v>0.000125-0.0472880388651077i</v>
      </c>
      <c r="M2488" s="57" t="str">
        <f t="shared" si="733"/>
        <v>0.0015-0.0227959968510823i</v>
      </c>
      <c r="N2488" s="57">
        <f t="shared" si="734"/>
        <v>71.571202144700706</v>
      </c>
      <c r="O2488" s="57">
        <f t="shared" si="735"/>
        <v>16.096953786080871</v>
      </c>
      <c r="P2488" s="371">
        <f t="shared" si="736"/>
        <v>16.096953786080871</v>
      </c>
      <c r="Q2488" s="371">
        <f t="shared" si="737"/>
        <v>-108.42879785529929</v>
      </c>
      <c r="R2488" s="12">
        <f t="shared" si="738"/>
        <v>71.571202144700706</v>
      </c>
      <c r="S2488" s="57">
        <f t="shared" si="739"/>
        <v>10.610495114105227</v>
      </c>
      <c r="T2488" s="12">
        <f t="shared" si="722"/>
        <v>16.096953786080871</v>
      </c>
    </row>
    <row r="2489" spans="1:20" x14ac:dyDescent="0.25">
      <c r="A2489" s="57">
        <f t="shared" si="723"/>
        <v>66921.044289457554</v>
      </c>
      <c r="B2489" s="12">
        <f t="shared" si="740"/>
        <v>10650.814995538825</v>
      </c>
      <c r="C2489" s="57" t="str">
        <f t="shared" si="724"/>
        <v>-2.00122320737943-6.02926912054575i</v>
      </c>
      <c r="D2489" s="57" t="str">
        <f t="shared" si="725"/>
        <v>3.89563841774145-3.11894661437557i</v>
      </c>
      <c r="E2489" s="57" t="str">
        <f t="shared" si="726"/>
        <v>170.124458700895+17.6520608150173i</v>
      </c>
      <c r="F2489" s="57" t="str">
        <f t="shared" si="727"/>
        <v>3.83730579510698-6.33108508303667i</v>
      </c>
      <c r="G2489" s="57" t="str">
        <f t="shared" si="728"/>
        <v>0.999340064992669-0.0256807222078479i</v>
      </c>
      <c r="H2489" s="57" t="str">
        <f t="shared" si="729"/>
        <v>1133.18548772574+1546.04028727526i</v>
      </c>
      <c r="I2489" s="57" t="str">
        <f t="shared" si="730"/>
        <v>39.8796324997884-3.50278696278307i</v>
      </c>
      <c r="K2489" s="57" t="str">
        <f t="shared" si="731"/>
        <v>0.00370085216452899-0.014418134180415i</v>
      </c>
      <c r="L2489" s="57" t="str">
        <f t="shared" si="732"/>
        <v>0.000125-0.0471090245717353i</v>
      </c>
      <c r="M2489" s="57" t="str">
        <f t="shared" si="733"/>
        <v>0.0015-0.0227096999911161i</v>
      </c>
      <c r="N2489" s="57">
        <f t="shared" si="734"/>
        <v>71.638063282736312</v>
      </c>
      <c r="O2489" s="57">
        <f t="shared" si="735"/>
        <v>16.059186644691138</v>
      </c>
      <c r="P2489" s="371">
        <f t="shared" si="736"/>
        <v>16.059186644691138</v>
      </c>
      <c r="Q2489" s="371">
        <f t="shared" si="737"/>
        <v>-108.36193671726369</v>
      </c>
      <c r="R2489" s="12">
        <f t="shared" si="738"/>
        <v>71.638063282736312</v>
      </c>
      <c r="S2489" s="57">
        <f t="shared" si="739"/>
        <v>10.650814995538825</v>
      </c>
      <c r="T2489" s="12">
        <f t="shared" si="722"/>
        <v>16.059186644691138</v>
      </c>
    </row>
    <row r="2490" spans="1:20" x14ac:dyDescent="0.25">
      <c r="A2490" s="57">
        <f t="shared" si="723"/>
        <v>67175.34425775749</v>
      </c>
      <c r="B2490" s="12">
        <f t="shared" si="740"/>
        <v>10691.288092521872</v>
      </c>
      <c r="C2490" s="57" t="str">
        <f t="shared" si="724"/>
        <v>-1.98556240160884-6.00547269714859i</v>
      </c>
      <c r="D2490" s="57" t="str">
        <f t="shared" si="725"/>
        <v>3.89560524415922-3.10812715570795i</v>
      </c>
      <c r="E2490" s="57" t="str">
        <f t="shared" si="726"/>
        <v>170.232296657434+17.6734001193199i</v>
      </c>
      <c r="F2490" s="57" t="str">
        <f t="shared" si="727"/>
        <v>3.83728651260597-6.30786555350899i</v>
      </c>
      <c r="G2490" s="57" t="str">
        <f t="shared" si="728"/>
        <v>0.999335043298583-0.0257781794159706i</v>
      </c>
      <c r="H2490" s="57" t="str">
        <f t="shared" si="729"/>
        <v>1156.54035129342+1560.34945332607i</v>
      </c>
      <c r="I2490" s="57" t="str">
        <f t="shared" si="730"/>
        <v>40.2857480214991-3.68933891383758i</v>
      </c>
      <c r="K2490" s="57" t="str">
        <f t="shared" si="731"/>
        <v>0.00367907444022519-0.0143681811425122i</v>
      </c>
      <c r="L2490" s="57" t="str">
        <f t="shared" si="732"/>
        <v>0.000125-0.0469306879574967i</v>
      </c>
      <c r="M2490" s="57" t="str">
        <f t="shared" si="733"/>
        <v>0.0015-0.0226237298178085i</v>
      </c>
      <c r="N2490" s="57">
        <f t="shared" si="734"/>
        <v>71.704797202214607</v>
      </c>
      <c r="O2490" s="57">
        <f t="shared" si="735"/>
        <v>16.021485823492341</v>
      </c>
      <c r="P2490" s="371">
        <f t="shared" si="736"/>
        <v>16.021485823492341</v>
      </c>
      <c r="Q2490" s="371">
        <f t="shared" si="737"/>
        <v>-108.29520279778539</v>
      </c>
      <c r="R2490" s="12">
        <f t="shared" si="738"/>
        <v>71.704797202214607</v>
      </c>
      <c r="S2490" s="57">
        <f t="shared" si="739"/>
        <v>10.691288092521873</v>
      </c>
      <c r="T2490" s="12">
        <f t="shared" si="722"/>
        <v>16.021485823492341</v>
      </c>
    </row>
    <row r="2491" spans="1:20" x14ac:dyDescent="0.25">
      <c r="A2491" s="57">
        <f t="shared" si="723"/>
        <v>67430.610565936979</v>
      </c>
      <c r="B2491" s="12">
        <f t="shared" si="740"/>
        <v>10731.914987273456</v>
      </c>
      <c r="C2491" s="57" t="str">
        <f t="shared" si="724"/>
        <v>-1.97002561373586-5.98180229385495i</v>
      </c>
      <c r="D2491" s="57" t="str">
        <f t="shared" si="725"/>
        <v>3.89557181855017-3.09735239154371i</v>
      </c>
      <c r="E2491" s="57" t="str">
        <f t="shared" si="726"/>
        <v>170.34061182328+17.6942705793878i</v>
      </c>
      <c r="F2491" s="57" t="str">
        <f t="shared" si="727"/>
        <v>3.83726708347552-6.28473675717519i</v>
      </c>
      <c r="G2491" s="57" t="str">
        <f t="shared" si="728"/>
        <v>0.999329983418154-0.0258760054804738i</v>
      </c>
      <c r="H2491" s="57" t="str">
        <f t="shared" si="729"/>
        <v>1180.69071116727+1574.73425506711i</v>
      </c>
      <c r="I2491" s="57" t="str">
        <f t="shared" si="730"/>
        <v>40.7003412758571-3.88642043402421i</v>
      </c>
      <c r="K2491" s="57" t="str">
        <f t="shared" si="731"/>
        <v>0.00365744766463506-0.0143183691883187i</v>
      </c>
      <c r="L2491" s="57" t="str">
        <f t="shared" si="732"/>
        <v>0.000125-0.0467530264569603i</v>
      </c>
      <c r="M2491" s="57" t="str">
        <f t="shared" si="733"/>
        <v>0.0015-0.0225380850944495i</v>
      </c>
      <c r="N2491" s="57">
        <f t="shared" si="734"/>
        <v>71.771401099598393</v>
      </c>
      <c r="O2491" s="57">
        <f t="shared" si="735"/>
        <v>15.983851176015751</v>
      </c>
      <c r="P2491" s="371">
        <f t="shared" si="736"/>
        <v>15.983851176015751</v>
      </c>
      <c r="Q2491" s="371">
        <f t="shared" si="737"/>
        <v>-108.22859890040161</v>
      </c>
      <c r="R2491" s="12">
        <f t="shared" si="738"/>
        <v>71.771401099598393</v>
      </c>
      <c r="S2491" s="57">
        <f t="shared" si="739"/>
        <v>10.731914987273456</v>
      </c>
      <c r="T2491" s="12">
        <f t="shared" si="722"/>
        <v>15.983851176015751</v>
      </c>
    </row>
    <row r="2492" spans="1:20" x14ac:dyDescent="0.25">
      <c r="A2492" s="57">
        <f t="shared" si="723"/>
        <v>67686.846886087529</v>
      </c>
      <c r="B2492" s="12">
        <f t="shared" si="740"/>
        <v>10772.696264225095</v>
      </c>
      <c r="C2492" s="57" t="str">
        <f t="shared" si="724"/>
        <v>-1.95461207527624-5.95825702167077i</v>
      </c>
      <c r="D2492" s="57" t="str">
        <f t="shared" si="725"/>
        <v>3.895538139004-3.08662216669073i</v>
      </c>
      <c r="E2492" s="57" t="str">
        <f t="shared" si="726"/>
        <v>170.44940354486+17.7146677076011i</v>
      </c>
      <c r="F2492" s="57" t="str">
        <f t="shared" si="727"/>
        <v>3.83724750660211-6.26169836123327i</v>
      </c>
      <c r="G2492" s="57" t="str">
        <f t="shared" si="728"/>
        <v>0.999324885061395-0.0259742017860893i</v>
      </c>
      <c r="H2492" s="57" t="str">
        <f t="shared" si="729"/>
        <v>1205.66986478504+1589.18233702378i</v>
      </c>
      <c r="I2492" s="57" t="str">
        <f t="shared" si="730"/>
        <v>41.1235490396118-4.09461519092507i</v>
      </c>
      <c r="K2492" s="57" t="str">
        <f t="shared" si="731"/>
        <v>0.00363597088879087-0.0142686982825674i</v>
      </c>
      <c r="L2492" s="57" t="str">
        <f t="shared" si="732"/>
        <v>0.000125-0.0465760375144054i</v>
      </c>
      <c r="M2492" s="57" t="str">
        <f t="shared" si="733"/>
        <v>0.0015-0.0224527645890113i</v>
      </c>
      <c r="N2492" s="57">
        <f t="shared" si="734"/>
        <v>71.837872180900106</v>
      </c>
      <c r="O2492" s="57">
        <f t="shared" si="735"/>
        <v>15.946282552740055</v>
      </c>
      <c r="P2492" s="371">
        <f t="shared" si="736"/>
        <v>15.946282552740055</v>
      </c>
      <c r="Q2492" s="371">
        <f t="shared" si="737"/>
        <v>-108.16212781909989</v>
      </c>
      <c r="R2492" s="12">
        <f t="shared" si="738"/>
        <v>71.837872180900106</v>
      </c>
      <c r="S2492" s="57">
        <f t="shared" si="739"/>
        <v>10.772696264225095</v>
      </c>
      <c r="T2492" s="12">
        <f t="shared" si="722"/>
        <v>15.946282552740055</v>
      </c>
    </row>
    <row r="2493" spans="1:20" x14ac:dyDescent="0.25">
      <c r="A2493" s="57">
        <f t="shared" si="723"/>
        <v>67944.05690425467</v>
      </c>
      <c r="B2493" s="12">
        <f t="shared" si="740"/>
        <v>10813.632510029151</v>
      </c>
      <c r="C2493" s="57" t="str">
        <f t="shared" si="724"/>
        <v>-1.93932102142871-5.93483599827585i</v>
      </c>
      <c r="D2493" s="57" t="str">
        <f t="shared" si="725"/>
        <v>3.89550420359596-3.0759363265954i</v>
      </c>
      <c r="E2493" s="57" t="str">
        <f t="shared" si="726"/>
        <v>170.558671136132+17.7345870022576i</v>
      </c>
      <c r="F2493" s="57" t="str">
        <f t="shared" si="727"/>
        <v>3.83722778086383-6.23875003418067i</v>
      </c>
      <c r="G2493" s="57" t="str">
        <f t="shared" si="728"/>
        <v>0.999319747936121-0.0260727697226178i</v>
      </c>
      <c r="H2493" s="57" t="str">
        <f t="shared" si="729"/>
        <v>1231.51257797249+1603.67979642938i</v>
      </c>
      <c r="I2493" s="57" t="str">
        <f t="shared" si="730"/>
        <v>41.5555000099869-4.31454194956604i</v>
      </c>
      <c r="K2493" s="57" t="str">
        <f t="shared" si="731"/>
        <v>0.00361464316827069-0.014219168385382i</v>
      </c>
      <c r="L2493" s="57" t="str">
        <f t="shared" si="732"/>
        <v>0.000125-0.0463997185837871i</v>
      </c>
      <c r="M2493" s="57" t="str">
        <f t="shared" si="733"/>
        <v>0.0015-0.0223677670741296i</v>
      </c>
      <c r="N2493" s="57">
        <f t="shared" si="734"/>
        <v>71.904207661860184</v>
      </c>
      <c r="O2493" s="57">
        <f t="shared" si="735"/>
        <v>15.90877980110584</v>
      </c>
      <c r="P2493" s="371">
        <f t="shared" si="736"/>
        <v>15.90877980110584</v>
      </c>
      <c r="Q2493" s="371">
        <f t="shared" si="737"/>
        <v>-108.09579233813982</v>
      </c>
      <c r="R2493" s="12">
        <f t="shared" si="738"/>
        <v>71.904207661860184</v>
      </c>
      <c r="S2493" s="57">
        <f t="shared" si="739"/>
        <v>10.81363251002915</v>
      </c>
      <c r="T2493" s="12">
        <f t="shared" si="722"/>
        <v>15.90877980110584</v>
      </c>
    </row>
    <row r="2494" spans="1:20" x14ac:dyDescent="0.25">
      <c r="A2494" s="57">
        <f t="shared" si="723"/>
        <v>68202.244320490834</v>
      </c>
      <c r="B2494" s="12">
        <f t="shared" si="740"/>
        <v>10854.724313567262</v>
      </c>
      <c r="C2494" s="57" t="str">
        <f t="shared" si="724"/>
        <v>-1.92415169106611-5.91153834797062i</v>
      </c>
      <c r="D2494" s="57" t="str">
        <f t="shared" si="725"/>
        <v>3.89547001038683-3.06529471734038i</v>
      </c>
      <c r="E2494" s="57" t="str">
        <f t="shared" si="726"/>
        <v>170.668413878327+17.754023947826i</v>
      </c>
      <c r="F2494" s="57" t="str">
        <f t="shared" si="727"/>
        <v>3.8372079051302-6.21589144580953i</v>
      </c>
      <c r="G2494" s="57" t="str">
        <f t="shared" si="728"/>
        <v>0.999314571747935-0.0261717106849457i</v>
      </c>
      <c r="H2494" s="57" t="str">
        <f t="shared" si="729"/>
        <v>1258.25513233251+1618.21102795443i</v>
      </c>
      <c r="I2494" s="57" t="str">
        <f t="shared" si="730"/>
        <v>41.9963130615093-4.54685668756122i</v>
      </c>
      <c r="K2494" s="57" t="str">
        <f t="shared" si="731"/>
        <v>0.00359346356319797-0.0141697794523339i</v>
      </c>
      <c r="L2494" s="57" t="str">
        <f t="shared" si="732"/>
        <v>0.000125-0.046224067128698i</v>
      </c>
      <c r="M2494" s="57" t="str">
        <f t="shared" si="733"/>
        <v>0.0015-0.0222830913270867i</v>
      </c>
      <c r="N2494" s="57">
        <f t="shared" si="734"/>
        <v>71.970404768125178</v>
      </c>
      <c r="O2494" s="57">
        <f t="shared" si="735"/>
        <v>15.871342765532235</v>
      </c>
      <c r="P2494" s="371">
        <f t="shared" si="736"/>
        <v>15.871342765532235</v>
      </c>
      <c r="Q2494" s="371">
        <f t="shared" si="737"/>
        <v>-108.02959523187482</v>
      </c>
      <c r="R2494" s="12">
        <f t="shared" si="738"/>
        <v>71.970404768125178</v>
      </c>
      <c r="S2494" s="57">
        <f t="shared" si="739"/>
        <v>10.854724313567262</v>
      </c>
      <c r="T2494" s="12">
        <f t="shared" si="722"/>
        <v>15.871342765532235</v>
      </c>
    </row>
    <row r="2495" spans="1:20" x14ac:dyDescent="0.25">
      <c r="A2495" s="57">
        <f t="shared" si="723"/>
        <v>68461.412848908702</v>
      </c>
      <c r="B2495" s="12">
        <f t="shared" si="740"/>
        <v>10895.972265958817</v>
      </c>
      <c r="C2495" s="57" t="str">
        <f t="shared" si="724"/>
        <v>-1.909103326726-5.88836320162228i</v>
      </c>
      <c r="D2495" s="57" t="str">
        <f t="shared" si="725"/>
        <v>3.89543555742266-3.05469718564233i</v>
      </c>
      <c r="E2495" s="57" t="str">
        <f t="shared" si="726"/>
        <v>170.778631019682+17.772974015201i</v>
      </c>
      <c r="F2495" s="57" t="str">
        <f t="shared" si="727"/>
        <v>3.83718787826227-6.19312226720184i</v>
      </c>
      <c r="G2495" s="57" t="str">
        <f t="shared" si="728"/>
        <v>0.99930935620021-0.0262710260730623i</v>
      </c>
      <c r="H2495" s="57" t="str">
        <f t="shared" si="729"/>
        <v>1285.93537003691+1632.75855363184i</v>
      </c>
      <c r="I2495" s="57" t="str">
        <f t="shared" si="730"/>
        <v>42.4460952702706-4.79225481178283i</v>
      </c>
      <c r="K2495" s="57" t="str">
        <f t="shared" si="731"/>
        <v>0.00357243113824076-0.0141205314344979i</v>
      </c>
      <c r="L2495" s="57" t="str">
        <f t="shared" si="732"/>
        <v>0.000125-0.0460490806223333i</v>
      </c>
      <c r="M2495" s="57" t="str">
        <f t="shared" si="733"/>
        <v>0.0015-0.0221987361297935i</v>
      </c>
      <c r="N2495" s="57">
        <f t="shared" si="734"/>
        <v>72.036460735424555</v>
      </c>
      <c r="O2495" s="57">
        <f t="shared" si="735"/>
        <v>15.83397128743232</v>
      </c>
      <c r="P2495" s="371">
        <f t="shared" si="736"/>
        <v>15.83397128743232</v>
      </c>
      <c r="Q2495" s="371">
        <f t="shared" si="737"/>
        <v>-107.96353926457545</v>
      </c>
      <c r="R2495" s="12">
        <f t="shared" si="738"/>
        <v>72.036460735424555</v>
      </c>
      <c r="S2495" s="57">
        <f t="shared" si="739"/>
        <v>10.895972265958816</v>
      </c>
      <c r="T2495" s="12">
        <f t="shared" si="722"/>
        <v>15.83397128743232</v>
      </c>
    </row>
    <row r="2496" spans="1:20" x14ac:dyDescent="0.25">
      <c r="A2496" s="57">
        <f t="shared" si="723"/>
        <v>68721.566217734566</v>
      </c>
      <c r="B2496" s="12">
        <f t="shared" si="740"/>
        <v>10937.376960569462</v>
      </c>
      <c r="C2496" s="57" t="str">
        <f t="shared" si="724"/>
        <v>-1.89417517460131-5.86530969661225i</v>
      </c>
      <c r="D2496" s="57" t="str">
        <f t="shared" si="725"/>
        <v>3.89540084273489-3.04414357884972i</v>
      </c>
      <c r="E2496" s="57" t="str">
        <f t="shared" si="726"/>
        <v>170.889321775185+17.7914326619633i</v>
      </c>
      <c r="F2496" s="57" t="str">
        <f t="shared" si="727"/>
        <v>3.83716769911238-6.17044217072482i</v>
      </c>
      <c r="G2496" s="57" t="str">
        <f t="shared" si="728"/>
        <v>0.999304100994075-0.0263707172920773i</v>
      </c>
      <c r="H2496" s="57" t="str">
        <f t="shared" si="729"/>
        <v>1314.5927350239+1647.30283666831i</v>
      </c>
      <c r="I2496" s="57" t="str">
        <f t="shared" si="730"/>
        <v>42.9049396778897-5.05147347474491i</v>
      </c>
      <c r="K2496" s="57" t="str">
        <f t="shared" si="731"/>
        <v>0.00355154496261035-0.0140714242785074i</v>
      </c>
      <c r="L2496" s="57" t="str">
        <f t="shared" si="732"/>
        <v>0.000125-0.0458747565474529i</v>
      </c>
      <c r="M2496" s="57" t="str">
        <f t="shared" si="733"/>
        <v>0.0015-0.0221147002687721i</v>
      </c>
      <c r="N2496" s="57">
        <f t="shared" si="734"/>
        <v>72.102372809746669</v>
      </c>
      <c r="O2496" s="57">
        <f t="shared" si="735"/>
        <v>15.796665205230092</v>
      </c>
      <c r="P2496" s="371">
        <f t="shared" si="736"/>
        <v>15.796665205230092</v>
      </c>
      <c r="Q2496" s="371">
        <f t="shared" si="737"/>
        <v>-107.89762719025333</v>
      </c>
      <c r="R2496" s="12">
        <f t="shared" si="738"/>
        <v>72.102372809746669</v>
      </c>
      <c r="S2496" s="57">
        <f t="shared" si="739"/>
        <v>10.937376960569461</v>
      </c>
      <c r="T2496" s="12">
        <f t="shared" si="722"/>
        <v>15.796665205230092</v>
      </c>
    </row>
    <row r="2497" spans="1:20" x14ac:dyDescent="0.25">
      <c r="A2497" s="57">
        <f t="shared" si="723"/>
        <v>68982.708169361955</v>
      </c>
      <c r="B2497" s="12">
        <f t="shared" si="740"/>
        <v>10978.938993019627</v>
      </c>
      <c r="C2497" s="57" t="str">
        <f t="shared" si="724"/>
        <v>-1.87936648453041-5.84237697678311i</v>
      </c>
      <c r="D2497" s="57" t="str">
        <f t="shared" si="725"/>
        <v>3.89536586434002-3.03363374494057i</v>
      </c>
      <c r="E2497" s="57" t="str">
        <f t="shared" si="726"/>
        <v>171.000485326306+17.8093953326457i</v>
      </c>
      <c r="F2497" s="57" t="str">
        <f t="shared" si="727"/>
        <v>3.83714736652424-6.14785083002611i</v>
      </c>
      <c r="G2497" s="57" t="str">
        <f t="shared" si="728"/>
        <v>0.999298805828393-0.0264707857522375i</v>
      </c>
      <c r="H2497" s="57" t="str">
        <f t="shared" si="729"/>
        <v>1344.2683094143+1661.82207774377i</v>
      </c>
      <c r="I2497" s="57" t="str">
        <f t="shared" si="730"/>
        <v>43.3729227644292-5.3252939870315i</v>
      </c>
      <c r="K2497" s="57" t="str">
        <f t="shared" si="731"/>
        <v>0.00353080411005983-0.0140224579266096i</v>
      </c>
      <c r="L2497" s="57" t="str">
        <f t="shared" si="732"/>
        <v>0.000125-0.0457010923963468i</v>
      </c>
      <c r="M2497" s="57" t="str">
        <f t="shared" si="733"/>
        <v>0.0015-0.0220309825351386i</v>
      </c>
      <c r="N2497" s="57">
        <f t="shared" si="734"/>
        <v>72.168138247514122</v>
      </c>
      <c r="O2497" s="57">
        <f t="shared" si="735"/>
        <v>15.759424354376277</v>
      </c>
      <c r="P2497" s="371">
        <f t="shared" si="736"/>
        <v>15.759424354376277</v>
      </c>
      <c r="Q2497" s="371">
        <f t="shared" si="737"/>
        <v>-107.83186175248588</v>
      </c>
      <c r="R2497" s="12">
        <f t="shared" si="738"/>
        <v>72.168138247514122</v>
      </c>
      <c r="S2497" s="57">
        <f t="shared" si="739"/>
        <v>10.978938993019627</v>
      </c>
      <c r="T2497" s="12">
        <f t="shared" si="722"/>
        <v>15.759424354376277</v>
      </c>
    </row>
    <row r="2498" spans="1:20" x14ac:dyDescent="0.25">
      <c r="A2498" s="57">
        <f t="shared" si="723"/>
        <v>69244.842460405533</v>
      </c>
      <c r="B2498" s="12">
        <f t="shared" si="740"/>
        <v>11020.658961193101</v>
      </c>
      <c r="C2498" s="57" t="str">
        <f t="shared" si="724"/>
        <v>-1.86467650998749-5.81956419238696i</v>
      </c>
      <c r="D2498" s="57" t="str">
        <f t="shared" si="725"/>
        <v>3.89533062023961-3.02316753252025i</v>
      </c>
      <c r="E2498" s="57" t="str">
        <f t="shared" si="726"/>
        <v>171.11212082075+17.8268574590019i</v>
      </c>
      <c r="F2498" s="57" t="str">
        <f t="shared" si="727"/>
        <v>3.83712687933277-6.12534792002907i</v>
      </c>
      <c r="G2498" s="57" t="str">
        <f t="shared" si="728"/>
        <v>0.999293470399748-0.0265712328689443i</v>
      </c>
      <c r="H2498" s="57" t="str">
        <f t="shared" si="729"/>
        <v>1375.0048437407+1676.29199231463i</v>
      </c>
      <c r="I2498" s="57" t="str">
        <f t="shared" si="730"/>
        <v>43.8501015962655-5.61454431983339i</v>
      </c>
      <c r="K2498" s="57" t="str">
        <f t="shared" si="731"/>
        <v>0.00351020765888185-0.0139736323167202i</v>
      </c>
      <c r="L2498" s="57" t="str">
        <f t="shared" si="732"/>
        <v>0.000125-0.0455280856707978i</v>
      </c>
      <c r="M2498" s="57" t="str">
        <f t="shared" si="733"/>
        <v>0.0015-0.0219475817245852i</v>
      </c>
      <c r="N2498" s="57">
        <f t="shared" si="734"/>
        <v>72.233754315756627</v>
      </c>
      <c r="O2498" s="57">
        <f t="shared" si="735"/>
        <v>15.722248567365945</v>
      </c>
      <c r="P2498" s="371">
        <f t="shared" si="736"/>
        <v>15.722248567365945</v>
      </c>
      <c r="Q2498" s="371">
        <f t="shared" si="737"/>
        <v>-107.76624568424337</v>
      </c>
      <c r="R2498" s="12">
        <f t="shared" si="738"/>
        <v>72.233754315756627</v>
      </c>
      <c r="S2498" s="57">
        <f t="shared" si="739"/>
        <v>11.020658961193101</v>
      </c>
      <c r="T2498" s="12">
        <f t="shared" si="722"/>
        <v>15.722248567365945</v>
      </c>
    </row>
    <row r="2499" spans="1:20" x14ac:dyDescent="0.25">
      <c r="A2499" s="57">
        <f t="shared" si="723"/>
        <v>69507.972861755086</v>
      </c>
      <c r="B2499" s="12">
        <f t="shared" si="740"/>
        <v>11062.537465245636</v>
      </c>
      <c r="C2499" s="57" t="str">
        <f t="shared" si="724"/>
        <v>-1.85010450807232-5.79687050003368i</v>
      </c>
      <c r="D2499" s="57" t="str">
        <f t="shared" si="725"/>
        <v>3.89529510842016-3.01274479081929i</v>
      </c>
      <c r="E2499" s="57" t="str">
        <f t="shared" si="726"/>
        <v>171.224227372199+17.8438144602802i</v>
      </c>
      <c r="F2499" s="57" t="str">
        <f t="shared" si="727"/>
        <v>3.83710623636407-6.10293311692812i</v>
      </c>
      <c r="G2499" s="57" t="str">
        <f t="shared" si="728"/>
        <v>0.999288094402428-0.0266720600627708i</v>
      </c>
      <c r="H2499" s="57" t="str">
        <f t="shared" si="729"/>
        <v>1406.84677932952+1690.68556735381i</v>
      </c>
      <c r="I2499" s="57" t="str">
        <f t="shared" si="730"/>
        <v>44.336510611375-5.92010168884566i</v>
      </c>
      <c r="K2499" s="57" t="str">
        <f t="shared" si="731"/>
        <v>0.00348975469190653-0.0139249473824774i</v>
      </c>
      <c r="L2499" s="57" t="str">
        <f t="shared" si="732"/>
        <v>0.000125-0.045355733882046i</v>
      </c>
      <c r="M2499" s="57" t="str">
        <f t="shared" si="733"/>
        <v>0.0015-0.0218644966373632i</v>
      </c>
      <c r="N2499" s="57">
        <f t="shared" si="734"/>
        <v>72.299218292284579</v>
      </c>
      <c r="O2499" s="57">
        <f t="shared" si="735"/>
        <v>15.68513767375552</v>
      </c>
      <c r="P2499" s="371">
        <f t="shared" si="736"/>
        <v>15.68513767375552</v>
      </c>
      <c r="Q2499" s="371">
        <f t="shared" si="737"/>
        <v>-107.70078170771542</v>
      </c>
      <c r="R2499" s="12">
        <f t="shared" si="738"/>
        <v>72.299218292284579</v>
      </c>
      <c r="S2499" s="57">
        <f t="shared" si="739"/>
        <v>11.062537465245637</v>
      </c>
      <c r="T2499" s="12">
        <f t="shared" si="722"/>
        <v>15.68513767375552</v>
      </c>
    </row>
    <row r="2500" spans="1:20" x14ac:dyDescent="0.25">
      <c r="A2500" s="57">
        <f t="shared" si="723"/>
        <v>69772.103158629747</v>
      </c>
      <c r="B2500" s="12">
        <f t="shared" si="740"/>
        <v>11104.575107613569</v>
      </c>
      <c r="C2500" s="57" t="str">
        <f t="shared" si="724"/>
        <v>-1.83564973950003-5.77429506263973i</v>
      </c>
      <c r="D2500" s="57" t="str">
        <f t="shared" si="725"/>
        <v>3.89525932685302-3.00236536969118i</v>
      </c>
      <c r="E2500" s="57" t="str">
        <f t="shared" si="726"/>
        <v>171.336804060058+17.8602617435016i</v>
      </c>
      <c r="F2500" s="57" t="str">
        <f t="shared" si="727"/>
        <v>3.8370854364354-6.08060609818409i</v>
      </c>
      <c r="G2500" s="57" t="str">
        <f t="shared" si="728"/>
        <v>0.999282677528404-0.0267732687594791i</v>
      </c>
      <c r="H2500" s="57" t="str">
        <f t="shared" si="729"/>
        <v>1439.84026088252+1704.97279588678i</v>
      </c>
      <c r="I2500" s="57" t="str">
        <f t="shared" si="730"/>
        <v>44.8321580007287-6.24289520733693i</v>
      </c>
      <c r="K2500" s="57" t="str">
        <f t="shared" si="731"/>
        <v>0.00346944429649855-0.013876403053296i</v>
      </c>
      <c r="L2500" s="57" t="str">
        <f t="shared" si="732"/>
        <v>0.000125-0.045184034550753i</v>
      </c>
      <c r="M2500" s="57" t="str">
        <f t="shared" si="733"/>
        <v>0.0015-0.0217817260782658i</v>
      </c>
      <c r="N2500" s="57">
        <f t="shared" si="734"/>
        <v>72.364527465860164</v>
      </c>
      <c r="O2500" s="57">
        <f t="shared" si="735"/>
        <v>15.6480915001803</v>
      </c>
      <c r="P2500" s="371">
        <f t="shared" si="736"/>
        <v>15.6480915001803</v>
      </c>
      <c r="Q2500" s="371">
        <f t="shared" si="737"/>
        <v>-107.63547253413984</v>
      </c>
      <c r="R2500" s="12">
        <f t="shared" si="738"/>
        <v>72.364527465860164</v>
      </c>
      <c r="S2500" s="57">
        <f t="shared" si="739"/>
        <v>11.10457510761357</v>
      </c>
      <c r="T2500" s="12">
        <f t="shared" si="722"/>
        <v>15.6480915001803</v>
      </c>
    </row>
    <row r="2501" spans="1:20" x14ac:dyDescent="0.25">
      <c r="A2501" s="57">
        <f t="shared" si="723"/>
        <v>70037.237150632543</v>
      </c>
      <c r="B2501" s="12">
        <f t="shared" si="740"/>
        <v>11146.772493022501</v>
      </c>
      <c r="C2501" s="57" t="str">
        <f t="shared" si="724"/>
        <v>-1.8213114685906-5.75183704937725i</v>
      </c>
      <c r="D2501" s="57" t="str">
        <f t="shared" si="725"/>
        <v>3.89522327349413-2.99202911961015i</v>
      </c>
      <c r="E2501" s="57" t="str">
        <f t="shared" si="726"/>
        <v>171.449849929207+17.8761947037435i</v>
      </c>
      <c r="F2501" s="57" t="str">
        <f t="shared" si="727"/>
        <v>3.83706447835499-6.05836654251947i</v>
      </c>
      <c r="G2501" s="57" t="str">
        <f t="shared" si="728"/>
        <v>0.999277219467318-0.026874860390038i</v>
      </c>
      <c r="H2501" s="57" t="str">
        <f t="shared" si="729"/>
        <v>1474.03313696769+1719.12038761948i</v>
      </c>
      <c r="I2501" s="57" t="str">
        <f t="shared" si="730"/>
        <v>45.3370216404466-6.58390859205798i</v>
      </c>
      <c r="K2501" s="57" t="str">
        <f t="shared" si="731"/>
        <v>0.00344927556455415-0.0138279992544205i</v>
      </c>
      <c r="L2501" s="57" t="str">
        <f t="shared" si="732"/>
        <v>0.000125-0.0450129852069667i</v>
      </c>
      <c r="M2501" s="57" t="str">
        <f t="shared" si="733"/>
        <v>0.0015-0.0216992688566107i</v>
      </c>
      <c r="N2501" s="57">
        <f t="shared" si="734"/>
        <v>72.429679136367753</v>
      </c>
      <c r="O2501" s="57">
        <f t="shared" si="735"/>
        <v>15.611109870372001</v>
      </c>
      <c r="P2501" s="371">
        <f t="shared" si="736"/>
        <v>15.611109870372001</v>
      </c>
      <c r="Q2501" s="371">
        <f t="shared" si="737"/>
        <v>-107.57032086363225</v>
      </c>
      <c r="R2501" s="12">
        <f t="shared" si="738"/>
        <v>72.429679136367753</v>
      </c>
      <c r="S2501" s="57">
        <f t="shared" si="739"/>
        <v>11.146772493022501</v>
      </c>
      <c r="T2501" s="12">
        <f t="shared" si="722"/>
        <v>15.611109870372001</v>
      </c>
    </row>
    <row r="2502" spans="1:20" x14ac:dyDescent="0.25">
      <c r="A2502" s="57">
        <f t="shared" si="723"/>
        <v>70303.37865180496</v>
      </c>
      <c r="B2502" s="12">
        <f t="shared" si="740"/>
        <v>11189.130228495987</v>
      </c>
      <c r="C2502" s="57" t="str">
        <f t="shared" si="724"/>
        <v>-1.80708896325823-5.72949563562404i</v>
      </c>
      <c r="D2502" s="57" t="str">
        <f t="shared" si="725"/>
        <v>3.89518694628416-2.98173589166904i</v>
      </c>
      <c r="E2502" s="57" t="str">
        <f t="shared" si="726"/>
        <v>171.563363989756+17.891608724425i</v>
      </c>
      <c r="F2502" s="57" t="str">
        <f t="shared" si="727"/>
        <v>3.8370433609221-6.03621412991388i</v>
      </c>
      <c r="G2502" s="57" t="str">
        <f t="shared" si="728"/>
        <v>0.999271719906458-0.0269768363906396i</v>
      </c>
      <c r="H2502" s="57" t="str">
        <f t="shared" si="729"/>
        <v>1509.47494574235+1733.09145390974i</v>
      </c>
      <c r="I2502" s="57" t="str">
        <f t="shared" si="730"/>
        <v>45.8510445251437-6.94418290061933i</v>
      </c>
      <c r="K2502" s="57" t="str">
        <f t="shared" si="731"/>
        <v>0.0034292475924977-0.013779735906978i</v>
      </c>
      <c r="L2502" s="57" t="str">
        <f t="shared" si="732"/>
        <v>0.000125-0.0448425833900843i</v>
      </c>
      <c r="M2502" s="57" t="str">
        <f t="shared" si="733"/>
        <v>0.0015-0.021617123786223i</v>
      </c>
      <c r="N2502" s="57">
        <f t="shared" si="734"/>
        <v>72.494670614983804</v>
      </c>
      <c r="O2502" s="57">
        <f t="shared" si="735"/>
        <v>15.574192605177259</v>
      </c>
      <c r="P2502" s="371">
        <f t="shared" si="736"/>
        <v>15.574192605177259</v>
      </c>
      <c r="Q2502" s="371">
        <f t="shared" si="737"/>
        <v>-107.5053293850162</v>
      </c>
      <c r="R2502" s="12">
        <f t="shared" si="738"/>
        <v>72.494670614983804</v>
      </c>
      <c r="S2502" s="57">
        <f t="shared" si="739"/>
        <v>11.189130228495987</v>
      </c>
      <c r="T2502" s="12">
        <f t="shared" si="722"/>
        <v>15.574192605177259</v>
      </c>
    </row>
    <row r="2503" spans="1:20" x14ac:dyDescent="0.25">
      <c r="A2503" s="57">
        <f t="shared" si="723"/>
        <v>70570.531490681824</v>
      </c>
      <c r="B2503" s="12">
        <f t="shared" si="740"/>
        <v>11231.648923364273</v>
      </c>
      <c r="C2503" s="57" t="str">
        <f t="shared" si="724"/>
        <v>-1.79298149500059-5.70727000291362i</v>
      </c>
      <c r="D2503" s="57" t="str">
        <f t="shared" si="725"/>
        <v>3.89515034314817-2.9714855375771i</v>
      </c>
      <c r="E2503" s="57" t="str">
        <f t="shared" si="726"/>
        <v>171.677345216796+17.9064991775992i</v>
      </c>
      <c r="F2503" s="57" t="str">
        <f t="shared" si="727"/>
        <v>3.83702208292688-6.01414854159944i</v>
      </c>
      <c r="G2503" s="57" t="str">
        <f t="shared" si="728"/>
        <v>0.999266178530749-0.0270791982027177i</v>
      </c>
      <c r="H2503" s="57" t="str">
        <f t="shared" si="729"/>
        <v>1546.21688278871+1746.84516531311i</v>
      </c>
      <c r="I2503" s="57" t="str">
        <f t="shared" si="730"/>
        <v>46.3741296484659-7.32481927293252i</v>
      </c>
      <c r="K2503" s="57" t="str">
        <f t="shared" si="731"/>
        <v>0.00340935948127795-0.0137316129280314i</v>
      </c>
      <c r="L2503" s="57" t="str">
        <f t="shared" si="732"/>
        <v>0.000125-0.0446728266488187i</v>
      </c>
      <c r="M2503" s="57" t="str">
        <f t="shared" si="733"/>
        <v>0.0015-0.0215352896854184i</v>
      </c>
      <c r="N2503" s="57">
        <f t="shared" si="734"/>
        <v>72.559499224344165</v>
      </c>
      <c r="O2503" s="57">
        <f t="shared" si="735"/>
        <v>15.537339522575891</v>
      </c>
      <c r="P2503" s="371">
        <f t="shared" si="736"/>
        <v>15.537339522575891</v>
      </c>
      <c r="Q2503" s="371">
        <f t="shared" si="737"/>
        <v>-107.44050077565583</v>
      </c>
      <c r="R2503" s="12">
        <f t="shared" si="738"/>
        <v>72.559499224344165</v>
      </c>
      <c r="S2503" s="57">
        <f t="shared" si="739"/>
        <v>11.231648923364274</v>
      </c>
      <c r="T2503" s="12">
        <f t="shared" si="722"/>
        <v>15.537339522575891</v>
      </c>
    </row>
    <row r="2504" spans="1:20" x14ac:dyDescent="0.25">
      <c r="A2504" s="57">
        <f t="shared" si="723"/>
        <v>70838.699510346414</v>
      </c>
      <c r="B2504" s="12">
        <f t="shared" si="740"/>
        <v>11274.329189273058</v>
      </c>
      <c r="C2504" s="57" t="str">
        <f t="shared" si="724"/>
        <v>-1.77898833888777-5.68515933888564i</v>
      </c>
      <c r="D2504" s="57" t="str">
        <f t="shared" si="725"/>
        <v>3.89511346199557-2.96127790965784i</v>
      </c>
      <c r="E2504" s="57" t="str">
        <f t="shared" si="726"/>
        <v>171.791792550162+17.9208614242491i</v>
      </c>
      <c r="F2504" s="57" t="str">
        <f t="shared" si="727"/>
        <v>3.83700064315033-5.99216946005611i</v>
      </c>
      <c r="G2504" s="57" t="str">
        <f t="shared" si="728"/>
        <v>0.999260595022729-0.0271819472729645i</v>
      </c>
      <c r="H2504" s="57" t="str">
        <f t="shared" si="729"/>
        <v>1584.31174743981+1760.33637994725i</v>
      </c>
      <c r="I2504" s="57" t="str">
        <f t="shared" si="730"/>
        <v>46.9061342723263-7.72698164211939i</v>
      </c>
      <c r="K2504" s="57" t="str">
        <f t="shared" si="731"/>
        <v>0.00338961033636393-0.0136836302306307i</v>
      </c>
      <c r="L2504" s="57" t="str">
        <f t="shared" si="732"/>
        <v>0.000125-0.0445037125411623i</v>
      </c>
      <c r="M2504" s="57" t="str">
        <f t="shared" si="733"/>
        <v>0.0015-0.0214537653769859i</v>
      </c>
      <c r="N2504" s="57">
        <f t="shared" si="734"/>
        <v>72.624162298710942</v>
      </c>
      <c r="O2504" s="57">
        <f t="shared" si="735"/>
        <v>15.500550437699301</v>
      </c>
      <c r="P2504" s="371">
        <f t="shared" si="736"/>
        <v>15.500550437699301</v>
      </c>
      <c r="Q2504" s="371">
        <f t="shared" si="737"/>
        <v>-107.37583770128906</v>
      </c>
      <c r="R2504" s="12">
        <f t="shared" si="738"/>
        <v>72.624162298710942</v>
      </c>
      <c r="S2504" s="57">
        <f t="shared" si="739"/>
        <v>11.274329189273057</v>
      </c>
      <c r="T2504" s="12">
        <f t="shared" si="722"/>
        <v>15.500550437699301</v>
      </c>
    </row>
    <row r="2505" spans="1:20" x14ac:dyDescent="0.25">
      <c r="A2505" s="57">
        <f t="shared" si="723"/>
        <v>71107.88656848573</v>
      </c>
      <c r="B2505" s="12">
        <f t="shared" si="740"/>
        <v>11317.171640192295</v>
      </c>
      <c r="C2505" s="57" t="str">
        <f t="shared" si="724"/>
        <v>-1.76510877355116-5.66316283723718i</v>
      </c>
      <c r="D2505" s="57" t="str">
        <f t="shared" si="725"/>
        <v>3.89507630072004-2.95111286084688i</v>
      </c>
      <c r="E2505" s="57" t="str">
        <f t="shared" si="726"/>
        <v>171.90670489419+17.9346908145867i</v>
      </c>
      <c r="F2505" s="57" t="str">
        <f t="shared" si="727"/>
        <v>3.83697904036425-5.97027656900715i</v>
      </c>
      <c r="G2505" s="57" t="str">
        <f t="shared" si="728"/>
        <v>0.999254969062534-0.0272850850533482i</v>
      </c>
      <c r="H2505" s="57" t="str">
        <f t="shared" si="729"/>
        <v>1623.81386339992+1773.51524097567i</v>
      </c>
      <c r="I2505" s="57" t="str">
        <f t="shared" si="730"/>
        <v>47.4468635217891-8.15189937168507i</v>
      </c>
      <c r="K2505" s="57" t="str">
        <f t="shared" si="731"/>
        <v>0.00336999926774048-0.0136357877238655i</v>
      </c>
      <c r="L2505" s="57" t="str">
        <f t="shared" si="732"/>
        <v>0.000125-0.0443352386343518i</v>
      </c>
      <c r="M2505" s="57" t="str">
        <f t="shared" si="733"/>
        <v>0.0015-0.0213725496881708i</v>
      </c>
      <c r="N2505" s="57">
        <f t="shared" si="734"/>
        <v>72.688657184138719</v>
      </c>
      <c r="O2505" s="57">
        <f t="shared" si="735"/>
        <v>15.463825162849842</v>
      </c>
      <c r="P2505" s="371">
        <f t="shared" si="736"/>
        <v>15.463825162849842</v>
      </c>
      <c r="Q2505" s="371">
        <f t="shared" si="737"/>
        <v>-107.31134281586128</v>
      </c>
      <c r="R2505" s="12">
        <f t="shared" si="738"/>
        <v>72.688657184138719</v>
      </c>
      <c r="S2505" s="57">
        <f t="shared" si="739"/>
        <v>11.317171640192296</v>
      </c>
      <c r="T2505" s="12">
        <f t="shared" si="722"/>
        <v>15.463825162849842</v>
      </c>
    </row>
    <row r="2506" spans="1:20" x14ac:dyDescent="0.25">
      <c r="A2506" s="57">
        <f t="shared" si="723"/>
        <v>71378.096537445977</v>
      </c>
      <c r="B2506" s="12">
        <f t="shared" si="740"/>
        <v>11360.176892425026</v>
      </c>
      <c r="C2506" s="57" t="str">
        <f t="shared" si="724"/>
        <v>-1.75134208117207-5.64127969767408i</v>
      </c>
      <c r="D2506" s="57" t="str">
        <f t="shared" si="725"/>
        <v>3.89503885719942-2.94099024468977i</v>
      </c>
      <c r="E2506" s="57" t="str">
        <f t="shared" si="726"/>
        <v>172.022081117482+17.947982688359i</v>
      </c>
      <c r="F2506" s="57" t="str">
        <f t="shared" si="727"/>
        <v>3.83695727333107-5.94846955341457i</v>
      </c>
      <c r="G2506" s="57" t="str">
        <f t="shared" si="728"/>
        <v>0.999249300327877-0.027388613001131i</v>
      </c>
      <c r="H2506" s="57" t="str">
        <f t="shared" si="729"/>
        <v>1664.77896882017+1786.32674162641i</v>
      </c>
      <c r="I2506" s="57" t="str">
        <f t="shared" si="730"/>
        <v>47.9960632381706-8.60086976563183i</v>
      </c>
      <c r="K2506" s="57" t="str">
        <f t="shared" si="731"/>
        <v>0.00335052538990357-0.013588085312916i</v>
      </c>
      <c r="L2506" s="57" t="str">
        <f t="shared" si="732"/>
        <v>0.000125-0.0441674025048334i</v>
      </c>
      <c r="M2506" s="57" t="str">
        <f t="shared" si="733"/>
        <v>0.0015-0.0212916414506583i</v>
      </c>
      <c r="N2506" s="57">
        <f t="shared" si="734"/>
        <v>72.752981238639109</v>
      </c>
      <c r="O2506" s="57">
        <f t="shared" si="735"/>
        <v>15.427163507519833</v>
      </c>
      <c r="P2506" s="371">
        <f t="shared" si="736"/>
        <v>15.427163507519833</v>
      </c>
      <c r="Q2506" s="371">
        <f t="shared" si="737"/>
        <v>-107.24701876136089</v>
      </c>
      <c r="R2506" s="12">
        <f t="shared" si="738"/>
        <v>72.752981238639109</v>
      </c>
      <c r="S2506" s="57">
        <f t="shared" si="739"/>
        <v>11.360176892425027</v>
      </c>
      <c r="T2506" s="12">
        <f t="shared" si="722"/>
        <v>15.427163507519833</v>
      </c>
    </row>
    <row r="2507" spans="1:20" x14ac:dyDescent="0.25">
      <c r="A2507" s="57">
        <f t="shared" si="723"/>
        <v>71649.333304288273</v>
      </c>
      <c r="B2507" s="12">
        <f t="shared" si="740"/>
        <v>11403.345564616242</v>
      </c>
      <c r="C2507" s="57" t="str">
        <f t="shared" si="724"/>
        <v>-1.73768754747043-5.61950912586272i</v>
      </c>
      <c r="D2507" s="57" t="str">
        <f t="shared" si="725"/>
        <v>3.89500112929549-2.93090991533993i</v>
      </c>
      <c r="E2507" s="57" t="str">
        <f t="shared" si="726"/>
        <v>172.137920052673+17.9607323751542i</v>
      </c>
      <c r="F2507" s="57" t="str">
        <f t="shared" si="727"/>
        <v>3.83693534080391-5.92674809947457i</v>
      </c>
      <c r="G2507" s="57" t="str">
        <f t="shared" si="728"/>
        <v>0.999243588494032-0.0274925325788859i</v>
      </c>
      <c r="H2507" s="57" t="str">
        <f t="shared" si="729"/>
        <v>1707.26407026342+1798.71025634894i</v>
      </c>
      <c r="I2507" s="57" t="str">
        <f t="shared" si="730"/>
        <v>48.5534120187841-9.07526038620589i</v>
      </c>
      <c r="K2507" s="57" t="str">
        <f t="shared" si="731"/>
        <v>0.00333118782185516-0.0135405228991039i</v>
      </c>
      <c r="L2507" s="57" t="str">
        <f t="shared" si="732"/>
        <v>0.000125-0.0440002017382283i</v>
      </c>
      <c r="M2507" s="57" t="str">
        <f t="shared" si="733"/>
        <v>0.0015-0.0212110395005562i</v>
      </c>
      <c r="N2507" s="57">
        <f t="shared" si="734"/>
        <v>72.817131832342056</v>
      </c>
      <c r="O2507" s="57">
        <f t="shared" si="735"/>
        <v>15.390565278410966</v>
      </c>
      <c r="P2507" s="371">
        <f t="shared" si="736"/>
        <v>15.390565278410966</v>
      </c>
      <c r="Q2507" s="371">
        <f t="shared" si="737"/>
        <v>-107.18286816765794</v>
      </c>
      <c r="R2507" s="12">
        <f t="shared" si="738"/>
        <v>72.817131832342056</v>
      </c>
      <c r="S2507" s="57">
        <f t="shared" si="739"/>
        <v>11.403345564616242</v>
      </c>
      <c r="T2507" s="12">
        <f t="shared" si="722"/>
        <v>15.390565278410966</v>
      </c>
    </row>
    <row r="2508" spans="1:20" x14ac:dyDescent="0.25">
      <c r="A2508" s="57">
        <f t="shared" si="723"/>
        <v>71921.600770844569</v>
      </c>
      <c r="B2508" s="12">
        <f t="shared" si="740"/>
        <v>11446.678277761785</v>
      </c>
      <c r="C2508" s="57" t="str">
        <f t="shared" si="724"/>
        <v>-1.72414446169301-5.5978503333825i</v>
      </c>
      <c r="D2508" s="57" t="str">
        <f t="shared" si="725"/>
        <v>3.89496311485391-2.92087172755644i</v>
      </c>
      <c r="E2508" s="57" t="str">
        <f t="shared" si="726"/>
        <v>172.2542204962+17.9729351947174i</v>
      </c>
      <c r="F2508" s="57" t="str">
        <f t="shared" si="727"/>
        <v>3.83691324152645-5.905111894613i</v>
      </c>
      <c r="G2508" s="57" t="str">
        <f t="shared" si="728"/>
        <v>0.999237833233819-0.0275968452545151i</v>
      </c>
      <c r="H2508" s="57" t="str">
        <f t="shared" si="729"/>
        <v>1751.32725418265+1810.59903699406i</v>
      </c>
      <c r="I2508" s="57" t="str">
        <f t="shared" si="730"/>
        <v>49.1185123681671-9.57651109995341i</v>
      </c>
      <c r="K2508" s="57" t="str">
        <f t="shared" si="731"/>
        <v>0.00331198568709787-0.0134931003799432i</v>
      </c>
      <c r="L2508" s="57" t="str">
        <f t="shared" si="732"/>
        <v>0.000125-0.0438336339292968i</v>
      </c>
      <c r="M2508" s="57" t="str">
        <f t="shared" si="733"/>
        <v>0.0015-0.0211307426783784i</v>
      </c>
      <c r="N2508" s="57">
        <f t="shared" si="734"/>
        <v>72.881106347659482</v>
      </c>
      <c r="O2508" s="57">
        <f t="shared" si="735"/>
        <v>15.354030279454276</v>
      </c>
      <c r="P2508" s="371">
        <f t="shared" si="736"/>
        <v>15.354030279454276</v>
      </c>
      <c r="Q2508" s="371">
        <f t="shared" si="737"/>
        <v>-107.11889365234052</v>
      </c>
      <c r="R2508" s="12">
        <f t="shared" si="738"/>
        <v>72.881106347659482</v>
      </c>
      <c r="S2508" s="57">
        <f t="shared" si="739"/>
        <v>11.446678277761784</v>
      </c>
      <c r="T2508" s="12">
        <f t="shared" si="722"/>
        <v>15.354030279454276</v>
      </c>
    </row>
    <row r="2509" spans="1:20" x14ac:dyDescent="0.25">
      <c r="A2509" s="57">
        <f t="shared" si="723"/>
        <v>72194.90285377379</v>
      </c>
      <c r="B2509" s="12">
        <f t="shared" si="740"/>
        <v>11490.175655217279</v>
      </c>
      <c r="C2509" s="57" t="str">
        <f t="shared" si="724"/>
        <v>-1.71071211660178-5.57630253767873i</v>
      </c>
      <c r="D2509" s="57" t="str">
        <f t="shared" si="725"/>
        <v>3.8949248117042-2.91087553670196i</v>
      </c>
      <c r="E2509" s="57" t="str">
        <f t="shared" si="726"/>
        <v>172.370981208076+17.9845864572654i</v>
      </c>
      <c r="F2509" s="57" t="str">
        <f t="shared" si="727"/>
        <v>3.83689097423285-5.88356062748087i</v>
      </c>
      <c r="G2509" s="57" t="str">
        <f t="shared" si="728"/>
        <v>0.999232034217576-0.0277015525012672i</v>
      </c>
      <c r="H2509" s="57" t="str">
        <f t="shared" si="729"/>
        <v>1797.02744864006+1821.91967329944i</v>
      </c>
      <c r="I2509" s="57" t="str">
        <f t="shared" si="730"/>
        <v>49.6908808828619-10.1061357564253i</v>
      </c>
      <c r="K2509" s="57" t="str">
        <f t="shared" si="731"/>
        <v>0.00329291811362925-0.0134458176491903i</v>
      </c>
      <c r="L2509" s="57" t="str">
        <f t="shared" si="732"/>
        <v>0.000125-0.0436676966819057i</v>
      </c>
      <c r="M2509" s="57" t="str">
        <f t="shared" si="733"/>
        <v>0.0015-0.021050749829028i</v>
      </c>
      <c r="N2509" s="57">
        <f t="shared" si="734"/>
        <v>72.94490217944518</v>
      </c>
      <c r="O2509" s="57">
        <f t="shared" si="735"/>
        <v>15.317558311830428</v>
      </c>
      <c r="P2509" s="371">
        <f t="shared" si="736"/>
        <v>15.317558311830428</v>
      </c>
      <c r="Q2509" s="371">
        <f t="shared" si="737"/>
        <v>-107.05509782055482</v>
      </c>
      <c r="R2509" s="12">
        <f t="shared" si="738"/>
        <v>72.94490217944518</v>
      </c>
      <c r="S2509" s="57">
        <f t="shared" si="739"/>
        <v>11.490175655217278</v>
      </c>
      <c r="T2509" s="12">
        <f t="shared" si="722"/>
        <v>15.317558311830428</v>
      </c>
    </row>
    <row r="2510" spans="1:20" x14ac:dyDescent="0.25">
      <c r="A2510" s="57">
        <f t="shared" si="723"/>
        <v>72469.243484618128</v>
      </c>
      <c r="B2510" s="12">
        <f t="shared" si="740"/>
        <v>11533.838322707104</v>
      </c>
      <c r="C2510" s="57" t="str">
        <f t="shared" si="724"/>
        <v>-1.69738980846196-5.5548649620153i</v>
      </c>
      <c r="D2510" s="57" t="str">
        <f t="shared" si="725"/>
        <v>3.89488621765938-2.90092119874064i</v>
      </c>
      <c r="E2510" s="57" t="str">
        <f t="shared" si="726"/>
        <v>172.48820091166+17.9956814638087i</v>
      </c>
      <c r="F2510" s="57" t="str">
        <f t="shared" si="727"/>
        <v>3.83686853764771-5.86209398794984i</v>
      </c>
      <c r="G2510" s="57" t="str">
        <f t="shared" si="728"/>
        <v>0.999226191113152-0.0278066557977549i</v>
      </c>
      <c r="H2510" s="57" t="str">
        <f t="shared" si="729"/>
        <v>1844.42412700482+1832.59151750705i</v>
      </c>
      <c r="I2510" s="57" t="str">
        <f t="shared" si="730"/>
        <v>50.2699373902433-10.6657233848737i</v>
      </c>
      <c r="K2510" s="57" t="str">
        <f t="shared" si="731"/>
        <v>0.00327398423393588-0.0133986745968935i</v>
      </c>
      <c r="L2510" s="57" t="str">
        <f t="shared" si="732"/>
        <v>0.000125-0.0435023876089914i</v>
      </c>
      <c r="M2510" s="57" t="str">
        <f t="shared" si="733"/>
        <v>0.0015-0.0209710598017813i</v>
      </c>
      <c r="N2510" s="57">
        <f t="shared" si="734"/>
        <v>73.00851673515271</v>
      </c>
      <c r="O2510" s="57">
        <f t="shared" si="735"/>
        <v>15.281149173989322</v>
      </c>
      <c r="P2510" s="371">
        <f t="shared" si="736"/>
        <v>15.281149173989322</v>
      </c>
      <c r="Q2510" s="371">
        <f t="shared" si="737"/>
        <v>-106.99148326484729</v>
      </c>
      <c r="R2510" s="12">
        <f t="shared" si="738"/>
        <v>73.00851673515271</v>
      </c>
      <c r="S2510" s="57">
        <f t="shared" si="739"/>
        <v>11.533838322707105</v>
      </c>
      <c r="T2510" s="12">
        <f t="shared" si="722"/>
        <v>15.281149173989322</v>
      </c>
    </row>
    <row r="2511" spans="1:20" x14ac:dyDescent="0.25">
      <c r="A2511" s="57">
        <f t="shared" si="723"/>
        <v>72744.626609859668</v>
      </c>
      <c r="B2511" s="12">
        <f t="shared" si="740"/>
        <v>11577.666908333391</v>
      </c>
      <c r="C2511" s="57" t="str">
        <f t="shared" si="724"/>
        <v>-1.68417683703-5.53353683542892i</v>
      </c>
      <c r="D2511" s="57" t="str">
        <f t="shared" si="725"/>
        <v>3.89484733051613-2.89100857023597i</v>
      </c>
      <c r="E2511" s="57" t="str">
        <f t="shared" si="726"/>
        <v>172.605878293446+18.0062155064787i</v>
      </c>
      <c r="F2511" s="57" t="str">
        <f t="shared" si="727"/>
        <v>3.83684593048591-5.84071166710777i</v>
      </c>
      <c r="G2511" s="57" t="str">
        <f t="shared" si="728"/>
        <v>0.999220303585877-0.0279121566279726i</v>
      </c>
      <c r="H2511" s="57" t="str">
        <f t="shared" si="729"/>
        <v>1893.57694429412+1842.52607365999i</v>
      </c>
      <c r="I2511" s="57" t="str">
        <f t="shared" si="730"/>
        <v>50.854992962025-11.2569387724584i</v>
      </c>
      <c r="K2511" s="57" t="str">
        <f t="shared" si="731"/>
        <v>0.00325518318498697-0.0133516711094425i</v>
      </c>
      <c r="L2511" s="57" t="str">
        <f t="shared" si="732"/>
        <v>0.000125-0.0433377043325278i</v>
      </c>
      <c r="M2511" s="57" t="str">
        <f t="shared" si="733"/>
        <v>0.0015-0.0208916714502702i</v>
      </c>
      <c r="N2511" s="57">
        <f t="shared" si="734"/>
        <v>73.071947434994868</v>
      </c>
      <c r="O2511" s="57">
        <f t="shared" si="735"/>
        <v>15.244802661671603</v>
      </c>
      <c r="P2511" s="371">
        <f t="shared" si="736"/>
        <v>15.244802661671603</v>
      </c>
      <c r="Q2511" s="371">
        <f t="shared" si="737"/>
        <v>-106.92805256500513</v>
      </c>
      <c r="R2511" s="12">
        <f t="shared" si="738"/>
        <v>73.071947434994868</v>
      </c>
      <c r="S2511" s="57">
        <f t="shared" si="739"/>
        <v>11.577666908333391</v>
      </c>
      <c r="T2511" s="12">
        <f t="shared" si="722"/>
        <v>15.244802661671603</v>
      </c>
    </row>
    <row r="2512" spans="1:20" x14ac:dyDescent="0.25">
      <c r="A2512" s="57">
        <f t="shared" si="723"/>
        <v>73021.056190977135</v>
      </c>
      <c r="B2512" s="12">
        <f t="shared" si="740"/>
        <v>11621.662042585058</v>
      </c>
      <c r="C2512" s="57" t="str">
        <f t="shared" si="724"/>
        <v>-1.67107250554148-5.51231739268281i</v>
      </c>
      <c r="D2512" s="57" t="str">
        <f t="shared" si="725"/>
        <v>3.89480814805446-2.88113750834872i</v>
      </c>
      <c r="E2512" s="57" t="str">
        <f t="shared" si="726"/>
        <v>172.724012002836+18.0161838688542i</v>
      </c>
      <c r="F2512" s="57" t="str">
        <f t="shared" si="727"/>
        <v>3.8368231514527-5.81941335725425i</v>
      </c>
      <c r="G2512" s="57" t="str">
        <f t="shared" si="728"/>
        <v>0.999214371298553-0.0280180564813146i</v>
      </c>
      <c r="H2512" s="57" t="str">
        <f t="shared" si="729"/>
        <v>1944.54529566498+1851.62635306568i</v>
      </c>
      <c r="I2512" s="57" t="str">
        <f t="shared" si="730"/>
        <v>51.4452367255092-11.8815222624235i</v>
      </c>
      <c r="K2512" s="57" t="str">
        <f t="shared" si="731"/>
        <v>0.00323651410822792-0.0133048070696176i</v>
      </c>
      <c r="L2512" s="57" t="str">
        <f t="shared" si="732"/>
        <v>0.000125-0.0431736444834907i</v>
      </c>
      <c r="M2512" s="57" t="str">
        <f t="shared" si="733"/>
        <v>0.0015-0.0208125836324669i</v>
      </c>
      <c r="N2512" s="57">
        <f t="shared" si="734"/>
        <v>73.135191712098433</v>
      </c>
      <c r="O2512" s="57">
        <f t="shared" si="735"/>
        <v>15.208518567929094</v>
      </c>
      <c r="P2512" s="371">
        <f t="shared" si="736"/>
        <v>15.208518567929094</v>
      </c>
      <c r="Q2512" s="371">
        <f t="shared" si="737"/>
        <v>-106.86480828790157</v>
      </c>
      <c r="R2512" s="12">
        <f t="shared" si="738"/>
        <v>73.135191712098433</v>
      </c>
      <c r="S2512" s="57">
        <f t="shared" si="739"/>
        <v>11.621662042585058</v>
      </c>
      <c r="T2512" s="12">
        <f t="shared" si="722"/>
        <v>15.208518567929094</v>
      </c>
    </row>
    <row r="2513" spans="1:20" x14ac:dyDescent="0.25">
      <c r="A2513" s="57">
        <f t="shared" si="723"/>
        <v>73298.536204502845</v>
      </c>
      <c r="B2513" s="12">
        <f t="shared" si="740"/>
        <v>11665.824358346881</v>
      </c>
      <c r="C2513" s="57" t="str">
        <f t="shared" si="724"/>
        <v>-1.65807612069873-5.49120587422115i</v>
      </c>
      <c r="D2513" s="57" t="str">
        <f t="shared" si="725"/>
        <v>3.89476866803768-2.87130787083486i</v>
      </c>
      <c r="E2513" s="57" t="str">
        <f t="shared" si="726"/>
        <v>172.84260065193+18.0255818262988i</v>
      </c>
      <c r="F2513" s="57" t="str">
        <f t="shared" si="727"/>
        <v>3.83680019924348-5.79819875189614i</v>
      </c>
      <c r="G2513" s="57" t="str">
        <f t="shared" si="728"/>
        <v>0.999208393911428-0.0281243568525926i</v>
      </c>
      <c r="H2513" s="57" t="str">
        <f t="shared" si="729"/>
        <v>1997.38778534295+1859.78619861357i</v>
      </c>
      <c r="I2513" s="57" t="str">
        <f t="shared" si="730"/>
        <v>52.0397214011527-12.5412885823282i</v>
      </c>
      <c r="K2513" s="57" t="str">
        <f t="shared" si="731"/>
        <v>0.00321797614957334-0.0132580823566377i</v>
      </c>
      <c r="L2513" s="57" t="str">
        <f t="shared" si="732"/>
        <v>0.000125-0.0430102057018236i</v>
      </c>
      <c r="M2513" s="57" t="str">
        <f t="shared" si="733"/>
        <v>0.0015-0.0207337952106663i</v>
      </c>
      <c r="N2513" s="57">
        <f t="shared" si="734"/>
        <v>73.198247012659834</v>
      </c>
      <c r="O2513" s="57">
        <f t="shared" si="735"/>
        <v>15.172296683145884</v>
      </c>
      <c r="P2513" s="371">
        <f t="shared" si="736"/>
        <v>15.172296683145884</v>
      </c>
      <c r="Q2513" s="371">
        <f t="shared" si="737"/>
        <v>-106.80175298734017</v>
      </c>
      <c r="R2513" s="12">
        <f t="shared" si="738"/>
        <v>73.198247012659834</v>
      </c>
      <c r="S2513" s="57">
        <f t="shared" si="739"/>
        <v>11.665824358346882</v>
      </c>
      <c r="T2513" s="12">
        <f t="shared" si="722"/>
        <v>15.172296683145884</v>
      </c>
    </row>
    <row r="2514" spans="1:20" x14ac:dyDescent="0.25">
      <c r="A2514" s="57">
        <f t="shared" si="723"/>
        <v>73577.070642079954</v>
      </c>
      <c r="B2514" s="12">
        <f t="shared" si="740"/>
        <v>11710.154490908599</v>
      </c>
      <c r="C2514" s="57" t="str">
        <f t="shared" si="724"/>
        <v>-1.64518699265856-5.47020152612408i</v>
      </c>
      <c r="D2514" s="57" t="str">
        <f t="shared" si="725"/>
        <v>3.89472888821219-2.86151951604342i</v>
      </c>
      <c r="E2514" s="57" t="str">
        <f t="shared" si="726"/>
        <v>172.961642815313+18.0344046462956i</v>
      </c>
      <c r="F2514" s="57" t="str">
        <f t="shared" si="727"/>
        <v>3.83677707254379-5.77706754574316i</v>
      </c>
      <c r="G2514" s="57" t="str">
        <f t="shared" si="728"/>
        <v>0.999202371082181-0.0282310592420534i</v>
      </c>
      <c r="H2514" s="57" t="str">
        <f t="shared" si="729"/>
        <v>2052.16159299996+1866.88958215123i</v>
      </c>
      <c r="I2514" s="57" t="str">
        <f t="shared" si="730"/>
        <v>52.6373475044722-13.23812448033i</v>
      </c>
      <c r="K2514" s="57" t="str">
        <f t="shared" si="731"/>
        <v>0.00319956845940005-0.0132114968462092i</v>
      </c>
      <c r="L2514" s="57" t="str">
        <f t="shared" si="732"/>
        <v>0.000125-0.0428473856364052i</v>
      </c>
      <c r="M2514" s="57" t="str">
        <f t="shared" si="733"/>
        <v>0.0015-0.0206553050514708i</v>
      </c>
      <c r="N2514" s="57">
        <f t="shared" si="734"/>
        <v>73.261110796097611</v>
      </c>
      <c r="O2514" s="57">
        <f t="shared" si="735"/>
        <v>15.136136795060004</v>
      </c>
      <c r="P2514" s="371">
        <f t="shared" si="736"/>
        <v>15.136136795060004</v>
      </c>
      <c r="Q2514" s="371">
        <f t="shared" si="737"/>
        <v>-106.73888920390239</v>
      </c>
      <c r="R2514" s="12">
        <f t="shared" si="738"/>
        <v>73.261110796097611</v>
      </c>
      <c r="S2514" s="57">
        <f t="shared" si="739"/>
        <v>11.710154490908598</v>
      </c>
      <c r="T2514" s="12">
        <f t="shared" si="722"/>
        <v>15.136136795060004</v>
      </c>
    </row>
    <row r="2515" spans="1:20" x14ac:dyDescent="0.25">
      <c r="A2515" s="57">
        <f t="shared" si="723"/>
        <v>73856.663510519866</v>
      </c>
      <c r="B2515" s="12">
        <f t="shared" si="740"/>
        <v>11754.653077974051</v>
      </c>
      <c r="C2515" s="57" t="str">
        <f t="shared" si="724"/>
        <v>-1.6324044350196-5.44930360006287i</v>
      </c>
      <c r="D2515" s="57" t="str">
        <f t="shared" si="725"/>
        <v>3.89468880630752-2.85177230291452i</v>
      </c>
      <c r="E2515" s="57" t="str">
        <f t="shared" si="726"/>
        <v>173.08113702985+18.0426475887916i</v>
      </c>
      <c r="F2515" s="57" t="str">
        <f t="shared" si="727"/>
        <v>3.83675377002922-5.75601943470352i</v>
      </c>
      <c r="G2515" s="57" t="str">
        <f t="shared" si="728"/>
        <v>0.999196302465899-0.0283381651553969i</v>
      </c>
      <c r="H2515" s="57" t="str">
        <f t="shared" si="729"/>
        <v>2108.92172331505+1872.80988100981i</v>
      </c>
      <c r="I2515" s="57" t="str">
        <f t="shared" si="730"/>
        <v>53.2368461649504-13.9739849119472i</v>
      </c>
      <c r="K2515" s="57" t="str">
        <f t="shared" si="731"/>
        <v>0.00318129019253956-0.0131650504105727i</v>
      </c>
      <c r="L2515" s="57" t="str">
        <f t="shared" si="732"/>
        <v>0.000125-0.0426851819450142i</v>
      </c>
      <c r="M2515" s="57" t="str">
        <f t="shared" si="733"/>
        <v>0.0015-0.0205771120257728i</v>
      </c>
      <c r="N2515" s="57">
        <f t="shared" si="734"/>
        <v>73.323780535205245</v>
      </c>
      <c r="O2515" s="57">
        <f t="shared" si="735"/>
        <v>15.100038688784863</v>
      </c>
      <c r="P2515" s="371">
        <f t="shared" si="736"/>
        <v>15.100038688784863</v>
      </c>
      <c r="Q2515" s="371">
        <f t="shared" si="737"/>
        <v>-106.67621946479476</v>
      </c>
      <c r="R2515" s="12">
        <f t="shared" si="738"/>
        <v>73.323780535205245</v>
      </c>
      <c r="S2515" s="57">
        <f t="shared" si="739"/>
        <v>11.754653077974051</v>
      </c>
      <c r="T2515" s="12">
        <f t="shared" si="722"/>
        <v>15.100038688784863</v>
      </c>
    </row>
    <row r="2516" spans="1:20" x14ac:dyDescent="0.25">
      <c r="A2516" s="57">
        <f t="shared" si="723"/>
        <v>74137.318831859826</v>
      </c>
      <c r="B2516" s="12">
        <f t="shared" si="740"/>
        <v>11799.320759670352</v>
      </c>
      <c r="C2516" s="57" t="str">
        <f t="shared" si="724"/>
        <v>-1.61972776480984-5.42851135325588i</v>
      </c>
      <c r="D2516" s="57" t="str">
        <f t="shared" si="725"/>
        <v>3.89464842003601-2.84206609097724i</v>
      </c>
      <c r="E2516" s="57" t="str">
        <f t="shared" si="726"/>
        <v>173.20108179448+18.0503059065431i</v>
      </c>
      <c r="F2516" s="57" t="str">
        <f t="shared" si="727"/>
        <v>3.83673029036534-5.73505411587948i</v>
      </c>
      <c r="G2516" s="57" t="str">
        <f t="shared" si="728"/>
        <v>0.999190187715061-0.0284456761037942i</v>
      </c>
      <c r="H2516" s="57" t="str">
        <f t="shared" si="729"/>
        <v>2167.72012319529+1877.40914209259i</v>
      </c>
      <c r="I2516" s="57" t="str">
        <f t="shared" si="730"/>
        <v>53.8367605355651-14.7508874803588i</v>
      </c>
      <c r="K2516" s="57" t="str">
        <f t="shared" si="731"/>
        <v>0.00316314050827052-0.0131187429185516i</v>
      </c>
      <c r="L2516" s="57" t="str">
        <f t="shared" si="732"/>
        <v>0.000125-0.042523592294296i</v>
      </c>
      <c r="M2516" s="57" t="str">
        <f t="shared" si="733"/>
        <v>0.0015-0.0204992150087396i</v>
      </c>
      <c r="N2516" s="57">
        <f t="shared" si="734"/>
        <v>73.3862537163008</v>
      </c>
      <c r="O2516" s="57">
        <f t="shared" si="735"/>
        <v>15.064002146831641</v>
      </c>
      <c r="P2516" s="371">
        <f t="shared" si="736"/>
        <v>15.064002146831641</v>
      </c>
      <c r="Q2516" s="371">
        <f t="shared" si="737"/>
        <v>-106.6137462836992</v>
      </c>
      <c r="R2516" s="12">
        <f t="shared" si="738"/>
        <v>73.3862537163008</v>
      </c>
      <c r="S2516" s="57">
        <f t="shared" si="739"/>
        <v>11.799320759670353</v>
      </c>
      <c r="T2516" s="12">
        <f t="shared" si="722"/>
        <v>15.064002146831641</v>
      </c>
    </row>
    <row r="2517" spans="1:20" x14ac:dyDescent="0.25">
      <c r="A2517" s="57">
        <f t="shared" si="723"/>
        <v>74419.0406434209</v>
      </c>
      <c r="B2517" s="12">
        <f t="shared" si="740"/>
        <v>11844.1581785571</v>
      </c>
      <c r="C2517" s="57" t="str">
        <f t="shared" si="724"/>
        <v>-1.6071563024737-5.40782404842436i</v>
      </c>
      <c r="D2517" s="57" t="str">
        <f t="shared" si="725"/>
        <v>3.89460772709282-2.83240074034756i</v>
      </c>
      <c r="E2517" s="57" t="str">
        <f t="shared" si="726"/>
        <v>173.321475570017+18.0573748454646i</v>
      </c>
      <c r="F2517" s="57" t="str">
        <f t="shared" si="727"/>
        <v>3.83670663220764-5.71417128756299i</v>
      </c>
      <c r="G2517" s="57" t="str">
        <f t="shared" si="728"/>
        <v>0.999184026479517-0.028553593603905i</v>
      </c>
      <c r="H2517" s="57" t="str">
        <f t="shared" si="729"/>
        <v>2228.60464998787+1880.53734476602i</v>
      </c>
      <c r="I2517" s="57" t="str">
        <f t="shared" si="730"/>
        <v>54.4354257956477-15.570904790832i</v>
      </c>
      <c r="K2517" s="57" t="str">
        <f t="shared" si="731"/>
        <v>0.00314511857031072-0.013072574235598i</v>
      </c>
      <c r="L2517" s="57" t="str">
        <f t="shared" si="732"/>
        <v>0.000125-0.042362614359729i</v>
      </c>
      <c r="M2517" s="57" t="str">
        <f t="shared" si="733"/>
        <v>0.0015-0.0204216128797964i</v>
      </c>
      <c r="N2517" s="57">
        <f t="shared" si="734"/>
        <v>73.448527839376482</v>
      </c>
      <c r="O2517" s="57">
        <f t="shared" si="735"/>
        <v>15.028026949130917</v>
      </c>
      <c r="P2517" s="371">
        <f t="shared" si="736"/>
        <v>15.028026949130917</v>
      </c>
      <c r="Q2517" s="371">
        <f t="shared" si="737"/>
        <v>-106.55147216062352</v>
      </c>
      <c r="R2517" s="12">
        <f t="shared" si="738"/>
        <v>73.448527839376482</v>
      </c>
      <c r="S2517" s="57">
        <f t="shared" si="739"/>
        <v>11.8441581785571</v>
      </c>
      <c r="T2517" s="12">
        <f t="shared" si="722"/>
        <v>15.028026949130917</v>
      </c>
    </row>
    <row r="2518" spans="1:20" x14ac:dyDescent="0.25">
      <c r="A2518" s="57">
        <f t="shared" si="723"/>
        <v>74701.832997865902</v>
      </c>
      <c r="B2518" s="12">
        <f t="shared" si="740"/>
        <v>11889.165979635616</v>
      </c>
      <c r="C2518" s="57" t="str">
        <f t="shared" si="724"/>
        <v>-1.5946893718594-5.38724095374915i</v>
      </c>
      <c r="D2518" s="57" t="str">
        <f t="shared" si="725"/>
        <v>3.89456672515573-2.82277611172635i</v>
      </c>
      <c r="E2518" s="57" t="str">
        <f t="shared" si="726"/>
        <v>173.442316778952+18.0638496449833i</v>
      </c>
      <c r="F2518" s="57" t="str">
        <f t="shared" si="727"/>
        <v>3.8366827942014-5.69337064923135i</v>
      </c>
      <c r="G2518" s="57" t="str">
        <f t="shared" si="728"/>
        <v>0.999177818406467-0.0286619191778964i</v>
      </c>
      <c r="H2518" s="57" t="str">
        <f t="shared" si="729"/>
        <v>2291.61787304306+1882.03167719323i</v>
      </c>
      <c r="I2518" s="57" t="str">
        <f t="shared" si="730"/>
        <v>55.0309477885675-16.436154334466i</v>
      </c>
      <c r="K2518" s="57" t="str">
        <f t="shared" si="731"/>
        <v>0.00312722354680892-0.0130265442238398i</v>
      </c>
      <c r="L2518" s="57" t="str">
        <f t="shared" si="732"/>
        <v>0.000125-0.0422022458255916i</v>
      </c>
      <c r="M2518" s="57" t="str">
        <f t="shared" si="733"/>
        <v>0.0015-0.0203443045226105i</v>
      </c>
      <c r="N2518" s="57">
        <f t="shared" si="734"/>
        <v>73.510600418244621</v>
      </c>
      <c r="O2518" s="57">
        <f t="shared" si="735"/>
        <v>14.992112873055497</v>
      </c>
      <c r="P2518" s="371">
        <f t="shared" si="736"/>
        <v>14.992112873055497</v>
      </c>
      <c r="Q2518" s="371">
        <f t="shared" si="737"/>
        <v>-106.48939958175538</v>
      </c>
      <c r="R2518" s="12">
        <f t="shared" si="738"/>
        <v>73.510600418244621</v>
      </c>
      <c r="S2518" s="57">
        <f t="shared" si="739"/>
        <v>11.889165979635615</v>
      </c>
      <c r="T2518" s="12">
        <f t="shared" si="722"/>
        <v>14.992112873055497</v>
      </c>
    </row>
    <row r="2519" spans="1:20" x14ac:dyDescent="0.25">
      <c r="A2519" s="57">
        <f t="shared" si="723"/>
        <v>74985.699963257794</v>
      </c>
      <c r="B2519" s="12">
        <f t="shared" si="740"/>
        <v>11934.344810358232</v>
      </c>
      <c r="C2519" s="57" t="str">
        <f t="shared" si="724"/>
        <v>-1.58232630020593-5.36676134282786i</v>
      </c>
      <c r="D2519" s="57" t="str">
        <f t="shared" si="725"/>
        <v>3.89452541188507-2.81319206639734i</v>
      </c>
      <c r="E2519" s="57" t="str">
        <f t="shared" si="726"/>
        <v>173.563603805264+18.0697255383991i</v>
      </c>
      <c r="F2519" s="57" t="str">
        <f t="shared" si="727"/>
        <v>3.83665877498172-5.67265190154286i</v>
      </c>
      <c r="G2519" s="57" t="str">
        <f t="shared" si="728"/>
        <v>0.999171563140443-0.0287706543534599i</v>
      </c>
      <c r="H2519" s="57" t="str">
        <f t="shared" si="729"/>
        <v>2356.79569032671+1881.71584479387i</v>
      </c>
      <c r="I2519" s="57" t="str">
        <f t="shared" si="730"/>
        <v>55.6211803864897-17.348785469426i</v>
      </c>
      <c r="K2519" s="57" t="str">
        <f t="shared" si="731"/>
        <v>0.00310945461033644-0.0129806527421271i</v>
      </c>
      <c r="L2519" s="57" t="str">
        <f t="shared" si="732"/>
        <v>0.000125-0.0420424843849289i</v>
      </c>
      <c r="M2519" s="57" t="str">
        <f t="shared" si="733"/>
        <v>0.0015-0.0202672888250752i</v>
      </c>
      <c r="N2519" s="57">
        <f t="shared" si="734"/>
        <v>73.572468980684917</v>
      </c>
      <c r="O2519" s="57">
        <f t="shared" si="735"/>
        <v>14.956259693443414</v>
      </c>
      <c r="P2519" s="371">
        <f t="shared" si="736"/>
        <v>14.956259693443414</v>
      </c>
      <c r="Q2519" s="371">
        <f t="shared" si="737"/>
        <v>-106.42753101931508</v>
      </c>
      <c r="R2519" s="12">
        <f t="shared" si="738"/>
        <v>73.572468980684917</v>
      </c>
      <c r="S2519" s="57">
        <f t="shared" si="739"/>
        <v>11.934344810358231</v>
      </c>
      <c r="T2519" s="12">
        <f t="shared" si="722"/>
        <v>14.956259693443414</v>
      </c>
    </row>
    <row r="2520" spans="1:20" x14ac:dyDescent="0.25">
      <c r="A2520" s="57">
        <f t="shared" si="723"/>
        <v>75270.64562311818</v>
      </c>
      <c r="B2520" s="12">
        <f t="shared" si="740"/>
        <v>11979.695320637595</v>
      </c>
      <c r="C2520" s="57" t="str">
        <f t="shared" si="724"/>
        <v>-1.57006641813005-5.34638449463168i</v>
      </c>
      <c r="D2520" s="57" t="str">
        <f t="shared" si="725"/>
        <v>3.89448378492348-2.80364846622505i</v>
      </c>
      <c r="E2520" s="57" t="str">
        <f t="shared" si="726"/>
        <v>173.685334994226+18.0749977532427i</v>
      </c>
      <c r="F2520" s="57" t="str">
        <f t="shared" si="727"/>
        <v>3.83663457317332-5.65201474633252i</v>
      </c>
      <c r="G2520" s="57" t="str">
        <f t="shared" si="728"/>
        <v>0.99916526032329-0.0288798006638304i</v>
      </c>
      <c r="H2520" s="57" t="str">
        <f t="shared" si="729"/>
        <v>2424.16574156727+1879.39943426445i</v>
      </c>
      <c r="I2520" s="57" t="str">
        <f t="shared" si="730"/>
        <v>56.2037017393097-18.3109630205321i</v>
      </c>
      <c r="K2520" s="57" t="str">
        <f t="shared" si="731"/>
        <v>0.00309181093787846-0.0129348996460773i</v>
      </c>
      <c r="L2520" s="57" t="str">
        <f t="shared" si="732"/>
        <v>0.000125-0.0418833277395188i</v>
      </c>
      <c r="M2520" s="57" t="str">
        <f t="shared" si="733"/>
        <v>0.0015-0.0201905646792938i</v>
      </c>
      <c r="N2520" s="57">
        <f t="shared" si="734"/>
        <v>73.634131068586797</v>
      </c>
      <c r="O2520" s="57">
        <f t="shared" si="735"/>
        <v>14.92046718262012</v>
      </c>
      <c r="P2520" s="371">
        <f t="shared" si="736"/>
        <v>14.92046718262012</v>
      </c>
      <c r="Q2520" s="371">
        <f t="shared" si="737"/>
        <v>-106.3658689314132</v>
      </c>
      <c r="R2520" s="12">
        <f t="shared" si="738"/>
        <v>73.634131068586797</v>
      </c>
      <c r="S2520" s="57">
        <f t="shared" si="739"/>
        <v>11.979695320637594</v>
      </c>
      <c r="T2520" s="12">
        <f t="shared" si="722"/>
        <v>14.92046718262012</v>
      </c>
    </row>
    <row r="2521" spans="1:20" x14ac:dyDescent="0.25">
      <c r="A2521" s="57">
        <f t="shared" si="723"/>
        <v>75556.67407648603</v>
      </c>
      <c r="B2521" s="12">
        <f t="shared" si="740"/>
        <v>12025.218162856017</v>
      </c>
      <c r="C2521" s="57" t="str">
        <f t="shared" si="724"/>
        <v>-1.55790905961308-5.3261096934636i</v>
      </c>
      <c r="D2521" s="57" t="str">
        <f t="shared" si="725"/>
        <v>3.89444184189596-2.7941451736528i</v>
      </c>
      <c r="E2521" s="57" t="str">
        <f t="shared" si="726"/>
        <v>173.807508652222+18.0796615116434i</v>
      </c>
      <c r="F2521" s="57" t="str">
        <f t="shared" si="727"/>
        <v>3.83661018739051-5.6314588866077i</v>
      </c>
      <c r="G2521" s="57" t="str">
        <f t="shared" si="728"/>
        <v>0.99915890959414-0.0289893596478034i</v>
      </c>
      <c r="H2521" s="57" t="str">
        <f t="shared" si="729"/>
        <v>2493.74559984446+1874.87736210148i</v>
      </c>
      <c r="I2521" s="57" t="str">
        <f t="shared" si="730"/>
        <v>56.7757896463255-19.324846972623i</v>
      </c>
      <c r="K2521" s="57" t="str">
        <f t="shared" si="731"/>
        <v>0.00307429171082516-0.012889284788121i</v>
      </c>
      <c r="L2521" s="57" t="str">
        <f t="shared" si="732"/>
        <v>0.000125-0.0417247735998394i</v>
      </c>
      <c r="M2521" s="57" t="str">
        <f t="shared" si="733"/>
        <v>0.0015-0.0201141309815639i</v>
      </c>
      <c r="N2521" s="57">
        <f t="shared" si="734"/>
        <v>73.695584238094213</v>
      </c>
      <c r="O2521" s="57">
        <f t="shared" si="735"/>
        <v>14.884735110422344</v>
      </c>
      <c r="P2521" s="371">
        <f t="shared" si="736"/>
        <v>14.884735110422344</v>
      </c>
      <c r="Q2521" s="371">
        <f t="shared" si="737"/>
        <v>-106.30441576190579</v>
      </c>
      <c r="R2521" s="12">
        <f t="shared" si="738"/>
        <v>73.695584238094213</v>
      </c>
      <c r="S2521" s="57">
        <f t="shared" si="739"/>
        <v>12.025218162856017</v>
      </c>
      <c r="T2521" s="12">
        <f t="shared" si="722"/>
        <v>14.884735110422344</v>
      </c>
    </row>
    <row r="2522" spans="1:20" x14ac:dyDescent="0.25">
      <c r="A2522" s="57">
        <f t="shared" si="723"/>
        <v>75843.78943797668</v>
      </c>
      <c r="B2522" s="12">
        <f t="shared" si="740"/>
        <v>12070.913991874871</v>
      </c>
      <c r="C2522" s="57" t="str">
        <f t="shared" si="724"/>
        <v>-1.5458535619879-5.30593622891648i</v>
      </c>
      <c r="D2522" s="57" t="str">
        <f t="shared" si="725"/>
        <v>3.89439958040954-2.78468205170066i</v>
      </c>
      <c r="E2522" s="57" t="str">
        <f t="shared" si="726"/>
        <v>173.930123046573+18.0837120306989i</v>
      </c>
      <c r="F2522" s="57" t="str">
        <f t="shared" si="727"/>
        <v>3.83658561623717-5.61098402654383i</v>
      </c>
      <c r="G2522" s="57" t="str">
        <f t="shared" si="728"/>
        <v>0.999152510589398-0.0290993328497542i</v>
      </c>
      <c r="H2522" s="57" t="str">
        <f t="shared" si="729"/>
        <v>2565.54072482146+1867.92944285821i</v>
      </c>
      <c r="I2522" s="57" t="str">
        <f t="shared" si="730"/>
        <v>57.334396389782-20.3925676926908i</v>
      </c>
      <c r="K2522" s="57" t="str">
        <f t="shared" si="731"/>
        <v>0.00305689611496245-0.0128438080175469i</v>
      </c>
      <c r="L2522" s="57" t="str">
        <f t="shared" si="732"/>
        <v>0.000125-0.0415668196850363i</v>
      </c>
      <c r="M2522" s="57" t="str">
        <f t="shared" si="733"/>
        <v>0.0015-0.0200379866323609i</v>
      </c>
      <c r="N2522" s="57">
        <f t="shared" si="734"/>
        <v>73.756826059744256</v>
      </c>
      <c r="O2522" s="57">
        <f t="shared" si="735"/>
        <v>14.849063244221522</v>
      </c>
      <c r="P2522" s="371">
        <f t="shared" si="736"/>
        <v>14.849063244221522</v>
      </c>
      <c r="Q2522" s="371">
        <f t="shared" si="737"/>
        <v>-106.24317394025574</v>
      </c>
      <c r="R2522" s="12">
        <f t="shared" si="738"/>
        <v>73.756826059744256</v>
      </c>
      <c r="S2522" s="57">
        <f t="shared" si="739"/>
        <v>12.070913991874871</v>
      </c>
      <c r="T2522" s="12">
        <f t="shared" si="722"/>
        <v>14.849063244221522</v>
      </c>
    </row>
    <row r="2523" spans="1:20" x14ac:dyDescent="0.25">
      <c r="A2523" s="57">
        <f t="shared" si="723"/>
        <v>76131.995837840994</v>
      </c>
      <c r="B2523" s="12">
        <f t="shared" si="740"/>
        <v>12116.783465043996</v>
      </c>
      <c r="C2523" s="57" t="str">
        <f t="shared" si="724"/>
        <v>-1.53389926592558-5.28586339583155i</v>
      </c>
      <c r="D2523" s="57" t="str">
        <f t="shared" si="725"/>
        <v>3.8943569980533-2.77525896396353i</v>
      </c>
      <c r="E2523" s="57" t="str">
        <f t="shared" si="726"/>
        <v>174.053176405352+18.087144522847i</v>
      </c>
      <c r="F2523" s="57" t="str">
        <f t="shared" si="727"/>
        <v>3.83656085830658-5.59058987148021i</v>
      </c>
      <c r="G2523" s="57" t="str">
        <f t="shared" si="728"/>
        <v>0.999146062942721-0.0292097218196545i</v>
      </c>
      <c r="H2523" s="57" t="str">
        <f t="shared" si="729"/>
        <v>2639.54216326486+1858.32011942318i</v>
      </c>
      <c r="I2523" s="57" t="str">
        <f t="shared" si="730"/>
        <v>57.8761234915252-21.5161960843301i</v>
      </c>
      <c r="K2523" s="57" t="str">
        <f t="shared" si="731"/>
        <v>0.0030396233404627-0.0127984691805464i</v>
      </c>
      <c r="L2523" s="57" t="str">
        <f t="shared" si="732"/>
        <v>0.000125-0.0414094637228892i</v>
      </c>
      <c r="M2523" s="57" t="str">
        <f t="shared" si="733"/>
        <v>0.0015-0.0199621305363229i</v>
      </c>
      <c r="N2523" s="57">
        <f t="shared" si="734"/>
        <v>73.817854118607215</v>
      </c>
      <c r="O2523" s="57">
        <f t="shared" si="735"/>
        <v>14.813451348947384</v>
      </c>
      <c r="P2523" s="371">
        <f t="shared" si="736"/>
        <v>14.813451348947384</v>
      </c>
      <c r="Q2523" s="371">
        <f t="shared" si="737"/>
        <v>-106.18214588139278</v>
      </c>
      <c r="R2523" s="12">
        <f t="shared" si="738"/>
        <v>73.817854118607215</v>
      </c>
      <c r="S2523" s="57">
        <f t="shared" si="739"/>
        <v>12.116783465043996</v>
      </c>
      <c r="T2523" s="12">
        <f t="shared" si="722"/>
        <v>14.813451348947384</v>
      </c>
    </row>
    <row r="2524" spans="1:20" x14ac:dyDescent="0.25">
      <c r="A2524" s="57">
        <f t="shared" si="723"/>
        <v>76421.297422024785</v>
      </c>
      <c r="B2524" s="12">
        <f t="shared" si="740"/>
        <v>12162.827242211164</v>
      </c>
      <c r="C2524" s="57" t="str">
        <f t="shared" si="724"/>
        <v>-1.52204551542196-5.26589049425733i</v>
      </c>
      <c r="D2524" s="57" t="str">
        <f t="shared" si="725"/>
        <v>3.89431409239813-2.76587577460902i</v>
      </c>
      <c r="E2524" s="57" t="str">
        <f t="shared" si="726"/>
        <v>174.176666917214+18.0899541962431i</v>
      </c>
      <c r="F2524" s="57" t="str">
        <f t="shared" si="727"/>
        <v>3.83653591218141-5.57027612791568i</v>
      </c>
      <c r="G2524" s="57" t="str">
        <f t="shared" si="728"/>
        <v>0.999139566284991-0.0293205281130924i</v>
      </c>
      <c r="H2524" s="57" t="str">
        <f t="shared" si="729"/>
        <v>2715.72398641488+1845.79840536785i</v>
      </c>
      <c r="I2524" s="57" t="str">
        <f t="shared" si="730"/>
        <v>58.3971969997455-22.697708060812i</v>
      </c>
      <c r="K2524" s="57" t="str">
        <f t="shared" si="731"/>
        <v>0.00302247258187512-0.0127532681202579i</v>
      </c>
      <c r="L2524" s="57" t="str">
        <f t="shared" si="732"/>
        <v>0.000125-0.0412527034497801i</v>
      </c>
      <c r="M2524" s="57" t="str">
        <f t="shared" si="733"/>
        <v>0.0015-0.0198865616022344i</v>
      </c>
      <c r="N2524" s="57">
        <f t="shared" si="734"/>
        <v>73.878666014424553</v>
      </c>
      <c r="O2524" s="57">
        <f t="shared" si="735"/>
        <v>14.77789918711181</v>
      </c>
      <c r="P2524" s="371">
        <f t="shared" si="736"/>
        <v>14.77789918711181</v>
      </c>
      <c r="Q2524" s="371">
        <f t="shared" si="737"/>
        <v>-106.12133398557545</v>
      </c>
      <c r="R2524" s="12">
        <f t="shared" si="738"/>
        <v>73.878666014424553</v>
      </c>
      <c r="S2524" s="57">
        <f t="shared" si="739"/>
        <v>12.162827242211163</v>
      </c>
      <c r="T2524" s="12">
        <f t="shared" si="722"/>
        <v>14.77789918711181</v>
      </c>
    </row>
    <row r="2525" spans="1:20" x14ac:dyDescent="0.25">
      <c r="A2525" s="57">
        <f t="shared" si="723"/>
        <v>76711.698352228486</v>
      </c>
      <c r="B2525" s="12">
        <f t="shared" si="740"/>
        <v>12209.045985731567</v>
      </c>
      <c r="C2525" s="57" t="str">
        <f t="shared" si="724"/>
        <v>-1.5102916577844-5.24601682940916i</v>
      </c>
      <c r="D2525" s="57" t="str">
        <f t="shared" si="725"/>
        <v>3.89427086099663-2.75653234837557i</v>
      </c>
      <c r="E2525" s="57" t="str">
        <f t="shared" si="726"/>
        <v>174.300592731232+18.0921362551412i</v>
      </c>
      <c r="F2525" s="57" t="str">
        <f t="shared" si="727"/>
        <v>3.83651077643358-5.5500425035044i</v>
      </c>
      <c r="G2525" s="57" t="str">
        <f t="shared" si="728"/>
        <v>0.999133020244304-0.0294317532912891i</v>
      </c>
      <c r="H2525" s="57" t="str">
        <f t="shared" si="729"/>
        <v>2794.04045954295+1830.09809772233i</v>
      </c>
      <c r="I2525" s="57" t="str">
        <f t="shared" si="730"/>
        <v>58.8934440836206-23.9389427268418i</v>
      </c>
      <c r="K2525" s="57" t="str">
        <f t="shared" si="731"/>
        <v>0.00300544303811589-0.0127082046768107i</v>
      </c>
      <c r="L2525" s="57" t="str">
        <f t="shared" si="732"/>
        <v>0.000125-0.0410965366106596i</v>
      </c>
      <c r="M2525" s="57" t="str">
        <f t="shared" si="733"/>
        <v>0.0015-0.019811278743011i</v>
      </c>
      <c r="N2525" s="57">
        <f t="shared" si="734"/>
        <v>73.939259361743652</v>
      </c>
      <c r="O2525" s="57">
        <f t="shared" si="735"/>
        <v>14.742406518833381</v>
      </c>
      <c r="P2525" s="371">
        <f t="shared" si="736"/>
        <v>14.742406518833381</v>
      </c>
      <c r="Q2525" s="371">
        <f t="shared" si="737"/>
        <v>-106.06074063825635</v>
      </c>
      <c r="R2525" s="12">
        <f t="shared" si="738"/>
        <v>73.939259361743652</v>
      </c>
      <c r="S2525" s="57">
        <f t="shared" si="739"/>
        <v>12.209045985731567</v>
      </c>
      <c r="T2525" s="12">
        <f t="shared" si="722"/>
        <v>14.742406518833381</v>
      </c>
    </row>
    <row r="2526" spans="1:20" x14ac:dyDescent="0.25">
      <c r="A2526" s="57">
        <f t="shared" si="723"/>
        <v>77003.202805966954</v>
      </c>
      <c r="B2526" s="12">
        <f t="shared" si="740"/>
        <v>12255.440360477347</v>
      </c>
      <c r="C2526" s="57" t="str">
        <f t="shared" si="724"/>
        <v>-1.49863704361811-5.22624171162868i</v>
      </c>
      <c r="D2526" s="57" t="str">
        <f t="shared" si="725"/>
        <v>3.89422730138304-2.7472285505704i</v>
      </c>
      <c r="E2526" s="57" t="str">
        <f t="shared" si="726"/>
        <v>174.424951956727+18.0936859002761i</v>
      </c>
      <c r="F2526" s="57" t="str">
        <f t="shared" si="727"/>
        <v>3.83648544962425-5.52988870705166i</v>
      </c>
      <c r="G2526" s="57" t="str">
        <f t="shared" si="728"/>
        <v>0.999126424445939-0.0295433989211179i</v>
      </c>
      <c r="H2526" s="57" t="str">
        <f t="shared" si="729"/>
        <v>2874.42294708301+1810.93832715332i</v>
      </c>
      <c r="I2526" s="57" t="str">
        <f t="shared" si="730"/>
        <v>59.3602719099934-25.241553691986i</v>
      </c>
      <c r="K2526" s="57" t="str">
        <f t="shared" si="731"/>
        <v>0.00298853391245811-0.0126632786873681i</v>
      </c>
      <c r="L2526" s="57" t="str">
        <f t="shared" si="732"/>
        <v>0.000125-0.0409409609590154i</v>
      </c>
      <c r="M2526" s="57" t="str">
        <f t="shared" si="733"/>
        <v>0.0015-0.0197362808756834i</v>
      </c>
      <c r="N2526" s="57">
        <f t="shared" si="734"/>
        <v>73.99963179005276</v>
      </c>
      <c r="O2526" s="57">
        <f t="shared" si="735"/>
        <v>14.706973101861319</v>
      </c>
      <c r="P2526" s="371">
        <f t="shared" si="736"/>
        <v>14.706973101861319</v>
      </c>
      <c r="Q2526" s="371">
        <f t="shared" si="737"/>
        <v>-106.00036820994724</v>
      </c>
      <c r="R2526" s="12">
        <f t="shared" si="738"/>
        <v>73.99963179005276</v>
      </c>
      <c r="S2526" s="57">
        <f t="shared" si="739"/>
        <v>12.255440360477348</v>
      </c>
      <c r="T2526" s="12">
        <f t="shared" si="722"/>
        <v>14.706973101861319</v>
      </c>
    </row>
    <row r="2527" spans="1:20" x14ac:dyDescent="0.25">
      <c r="A2527" s="57">
        <f t="shared" si="723"/>
        <v>77295.814976629626</v>
      </c>
      <c r="B2527" s="12">
        <f t="shared" si="740"/>
        <v>12302.01103384716</v>
      </c>
      <c r="C2527" s="57" t="str">
        <f t="shared" si="724"/>
        <v>-1.48708102681272-5.20656445634427i</v>
      </c>
      <c r="D2527" s="57" t="str">
        <f t="shared" si="725"/>
        <v>3.89418341107301-2.73796424706757i</v>
      </c>
      <c r="E2527" s="57" t="str">
        <f t="shared" si="726"/>
        <v>174.549742663115+18.0945983292529i</v>
      </c>
      <c r="F2527" s="57" t="str">
        <f t="shared" si="727"/>
        <v>3.83645993030366-5.50981444850962i</v>
      </c>
      <c r="G2527" s="57" t="str">
        <f t="shared" si="728"/>
        <v>0.999119778512344-0.0296554665751225i</v>
      </c>
      <c r="H2527" s="57" t="str">
        <f t="shared" si="729"/>
        <v>2956.77656748028+1788.02452105221i</v>
      </c>
      <c r="I2527" s="57" t="str">
        <f t="shared" si="730"/>
        <v>59.7926499966447-26.606953010542i</v>
      </c>
      <c r="K2527" s="57" t="str">
        <f t="shared" si="731"/>
        <v>0.00297174441252162-0.012618489986171i</v>
      </c>
      <c r="L2527" s="57" t="str">
        <f t="shared" si="732"/>
        <v>0.000125-0.0407859742568394i</v>
      </c>
      <c r="M2527" s="57" t="str">
        <f t="shared" si="733"/>
        <v>0.0015-0.0196615669213821i</v>
      </c>
      <c r="N2527" s="57">
        <f t="shared" si="734"/>
        <v>74.05978094391314</v>
      </c>
      <c r="O2527" s="57">
        <f t="shared" si="735"/>
        <v>14.671598691600668</v>
      </c>
      <c r="P2527" s="371">
        <f t="shared" si="736"/>
        <v>14.671598691600668</v>
      </c>
      <c r="Q2527" s="371">
        <f t="shared" si="737"/>
        <v>-105.94021905608686</v>
      </c>
      <c r="R2527" s="12">
        <f t="shared" si="738"/>
        <v>74.05978094391314</v>
      </c>
      <c r="S2527" s="57">
        <f t="shared" si="739"/>
        <v>12.30201103384716</v>
      </c>
      <c r="T2527" s="12">
        <f t="shared" si="722"/>
        <v>14.671598691600668</v>
      </c>
    </row>
    <row r="2528" spans="1:20" x14ac:dyDescent="0.25">
      <c r="A2528" s="57">
        <f t="shared" si="723"/>
        <v>77589.539073540829</v>
      </c>
      <c r="B2528" s="12">
        <f t="shared" si="740"/>
        <v>12348.75867577578</v>
      </c>
      <c r="C2528" s="57" t="str">
        <f t="shared" si="724"/>
        <v>-1.47562296452868-5.18698438403147i</v>
      </c>
      <c r="D2528" s="57" t="str">
        <f t="shared" si="725"/>
        <v>3.89413918756353-2.728739304306i</v>
      </c>
      <c r="E2528" s="57" t="str">
        <f t="shared" si="726"/>
        <v>174.674962879749+18.0948687369368i</v>
      </c>
      <c r="F2528" s="57" t="str">
        <f t="shared" si="727"/>
        <v>3.83643421701111-5.48981943897317i</v>
      </c>
      <c r="G2528" s="57" t="str">
        <f t="shared" si="728"/>
        <v>0.999113082063113-0.0297679578315348i</v>
      </c>
      <c r="H2528" s="57" t="str">
        <f t="shared" si="729"/>
        <v>3040.97662582457+1761.04986293585i</v>
      </c>
      <c r="I2528" s="57" t="str">
        <f t="shared" si="730"/>
        <v>60.1850974777009-28.0362473649508i</v>
      </c>
      <c r="K2528" s="57" t="str">
        <f t="shared" si="731"/>
        <v>0.0029550737502625-0.0125738384045805i</v>
      </c>
      <c r="L2528" s="57" t="str">
        <f t="shared" si="732"/>
        <v>0.000125-0.040631574274596i</v>
      </c>
      <c r="M2528" s="57" t="str">
        <f t="shared" si="733"/>
        <v>0.0015-0.0195871358053219i</v>
      </c>
      <c r="N2528" s="57">
        <f t="shared" si="734"/>
        <v>74.119704483089109</v>
      </c>
      <c r="O2528" s="57">
        <f t="shared" si="735"/>
        <v>14.636283041137046</v>
      </c>
      <c r="P2528" s="371">
        <f t="shared" si="736"/>
        <v>14.636283041137046</v>
      </c>
      <c r="Q2528" s="371">
        <f t="shared" si="737"/>
        <v>-105.88029551691089</v>
      </c>
      <c r="R2528" s="12">
        <f t="shared" si="738"/>
        <v>74.119704483089109</v>
      </c>
      <c r="S2528" s="57">
        <f t="shared" si="739"/>
        <v>12.34875867577578</v>
      </c>
      <c r="T2528" s="12">
        <f t="shared" si="722"/>
        <v>14.636283041137046</v>
      </c>
    </row>
    <row r="2529" spans="1:20" x14ac:dyDescent="0.25">
      <c r="A2529" s="57">
        <f t="shared" si="723"/>
        <v>77884.379322020279</v>
      </c>
      <c r="B2529" s="12">
        <f t="shared" si="740"/>
        <v>12395.683958743728</v>
      </c>
      <c r="C2529" s="57" t="str">
        <f t="shared" si="724"/>
        <v>-1.46426221718351-5.16750082017373i</v>
      </c>
      <c r="D2529" s="57" t="str">
        <f t="shared" si="725"/>
        <v>3.8940946283327-2.71955358928751i</v>
      </c>
      <c r="E2529" s="57" t="str">
        <f t="shared" si="726"/>
        <v>174.800610595771+18.0944923158488i</v>
      </c>
      <c r="F2529" s="57" t="str">
        <f t="shared" si="727"/>
        <v>3.83640830827487-5.46990339067573i</v>
      </c>
      <c r="G2529" s="57" t="str">
        <f t="shared" si="728"/>
        <v>0.999106334714962-0.0298808742742938i</v>
      </c>
      <c r="H2529" s="57" t="str">
        <f t="shared" si="729"/>
        <v>3126.86486979579+1729.6973380682i</v>
      </c>
      <c r="I2529" s="57" t="str">
        <f t="shared" si="730"/>
        <v>60.5316769711165-29.5301662948885i</v>
      </c>
      <c r="K2529" s="57" t="str">
        <f t="shared" si="731"/>
        <v>0.00293852114196237-0.0125293237711198i</v>
      </c>
      <c r="L2529" s="57" t="str">
        <f t="shared" si="732"/>
        <v>0.000125-0.0404777587911894i</v>
      </c>
      <c r="M2529" s="57" t="str">
        <f t="shared" si="733"/>
        <v>0.0015-0.0195129864567861i</v>
      </c>
      <c r="N2529" s="57">
        <f t="shared" si="734"/>
        <v>74.179400082677219</v>
      </c>
      <c r="O2529" s="57">
        <f t="shared" si="735"/>
        <v>14.601025901261472</v>
      </c>
      <c r="P2529" s="371">
        <f t="shared" si="736"/>
        <v>14.601025901261472</v>
      </c>
      <c r="Q2529" s="371">
        <f t="shared" si="737"/>
        <v>-105.82059991732278</v>
      </c>
      <c r="R2529" s="12">
        <f t="shared" si="738"/>
        <v>74.179400082677219</v>
      </c>
      <c r="S2529" s="57">
        <f t="shared" si="739"/>
        <v>12.395683958743728</v>
      </c>
      <c r="T2529" s="12">
        <f t="shared" si="722"/>
        <v>14.601025901261472</v>
      </c>
    </row>
    <row r="2530" spans="1:20" x14ac:dyDescent="0.25">
      <c r="A2530" s="57">
        <f t="shared" si="723"/>
        <v>78180.339963443956</v>
      </c>
      <c r="B2530" s="12">
        <f t="shared" si="740"/>
        <v>12442.787557786954</v>
      </c>
      <c r="C2530" s="57" t="str">
        <f t="shared" si="724"/>
        <v>-1.45299814843818-5.14811309522403i</v>
      </c>
      <c r="D2530" s="57" t="str">
        <f t="shared" si="725"/>
        <v>3.89404973083967-2.71040696957487i</v>
      </c>
      <c r="E2530" s="57" t="str">
        <f t="shared" si="726"/>
        <v>174.926683759966+18.0934642565623i</v>
      </c>
      <c r="F2530" s="57" t="str">
        <f t="shared" si="727"/>
        <v>3.83638220261205-5.45006601698512i</v>
      </c>
      <c r="G2530" s="57" t="str">
        <f t="shared" si="728"/>
        <v>0.999099536081711-0.0299942174930639i</v>
      </c>
      <c r="H2530" s="57" t="str">
        <f t="shared" si="729"/>
        <v>3214.24563575855+1693.64245933853i</v>
      </c>
      <c r="I2530" s="57" t="str">
        <f t="shared" si="730"/>
        <v>60.8259969950202-31.0889825355751i</v>
      </c>
      <c r="K2530" s="57" t="str">
        <f t="shared" si="731"/>
        <v>0.0029220858082176-0.0124849459115169i</v>
      </c>
      <c r="L2530" s="57" t="str">
        <f t="shared" si="732"/>
        <v>0.000125-0.0403245255939325i</v>
      </c>
      <c r="M2530" s="57" t="str">
        <f t="shared" si="733"/>
        <v>0.0015-0.0194391178091115i</v>
      </c>
      <c r="N2530" s="57">
        <f t="shared" si="734"/>
        <v>74.238865433233173</v>
      </c>
      <c r="O2530" s="57">
        <f t="shared" si="735"/>
        <v>14.565827020496268</v>
      </c>
      <c r="P2530" s="371">
        <f t="shared" si="736"/>
        <v>14.565827020496268</v>
      </c>
      <c r="Q2530" s="371">
        <f t="shared" si="737"/>
        <v>-105.76113456676683</v>
      </c>
      <c r="R2530" s="12">
        <f t="shared" si="738"/>
        <v>74.238865433233173</v>
      </c>
      <c r="S2530" s="57">
        <f t="shared" si="739"/>
        <v>12.442787557786955</v>
      </c>
      <c r="T2530" s="12">
        <f t="shared" si="722"/>
        <v>14.565827020496268</v>
      </c>
    </row>
    <row r="2531" spans="1:20" x14ac:dyDescent="0.25">
      <c r="A2531" s="57">
        <f t="shared" si="723"/>
        <v>78477.425255305046</v>
      </c>
      <c r="B2531" s="12">
        <f t="shared" si="740"/>
        <v>12490.070150506544</v>
      </c>
      <c r="C2531" s="57" t="str">
        <f t="shared" si="724"/>
        <v>-1.44183012518323-5.12882054456616i</v>
      </c>
      <c r="D2531" s="57" t="str">
        <f t="shared" si="725"/>
        <v>3.89400449252454-2.70129931328989i</v>
      </c>
      <c r="E2531" s="57" t="str">
        <f t="shared" si="726"/>
        <v>175.053180280617+18.0917797481043i</v>
      </c>
      <c r="F2531" s="57" t="str">
        <f t="shared" si="727"/>
        <v>3.83635589852858-5.43030703239937i</v>
      </c>
      <c r="G2531" s="57" t="str">
        <f t="shared" si="728"/>
        <v>0.999092685774258-0.030107989083253i</v>
      </c>
      <c r="H2531" s="57" t="str">
        <f t="shared" si="729"/>
        <v>3302.88197709195+1652.55676795296i</v>
      </c>
      <c r="I2531" s="57" t="str">
        <f t="shared" si="730"/>
        <v>61.0612251225472-32.7124248793155i</v>
      </c>
      <c r="K2531" s="57" t="str">
        <f t="shared" si="731"/>
        <v>0.00290576697392827-0.0124407046487454i</v>
      </c>
      <c r="L2531" s="57" t="str">
        <f t="shared" si="732"/>
        <v>0.000125-0.040171872478514i</v>
      </c>
      <c r="M2531" s="57" t="str">
        <f t="shared" si="733"/>
        <v>0.0015-0.0193655287996728i</v>
      </c>
      <c r="N2531" s="57">
        <f t="shared" si="734"/>
        <v>74.298098240896977</v>
      </c>
      <c r="O2531" s="57">
        <f t="shared" si="735"/>
        <v>14.530686145119969</v>
      </c>
      <c r="P2531" s="371">
        <f t="shared" si="736"/>
        <v>14.530686145119969</v>
      </c>
      <c r="Q2531" s="371">
        <f t="shared" si="737"/>
        <v>-105.70190175910302</v>
      </c>
      <c r="R2531" s="12">
        <f t="shared" si="738"/>
        <v>74.298098240896977</v>
      </c>
      <c r="S2531" s="57">
        <f t="shared" si="739"/>
        <v>12.490070150506545</v>
      </c>
      <c r="T2531" s="12">
        <f t="shared" si="722"/>
        <v>14.530686145119969</v>
      </c>
    </row>
    <row r="2532" spans="1:20" x14ac:dyDescent="0.25">
      <c r="A2532" s="57">
        <f t="shared" si="723"/>
        <v>78775.639471275208</v>
      </c>
      <c r="B2532" s="12">
        <f t="shared" si="740"/>
        <v>12537.53241707847</v>
      </c>
      <c r="C2532" s="57" t="str">
        <f t="shared" si="724"/>
        <v>-1.43075751752515-5.10962250847724i</v>
      </c>
      <c r="D2532" s="57" t="str">
        <f t="shared" si="725"/>
        <v>3.89395891080808-2.69223048911142i</v>
      </c>
      <c r="E2532" s="57" t="str">
        <f t="shared" si="726"/>
        <v>175.18009802538+18.0894339783608i</v>
      </c>
      <c r="F2532" s="57" t="str">
        <f t="shared" si="727"/>
        <v>3.83632939451909-5.41062615254266i</v>
      </c>
      <c r="G2532" s="57" t="str">
        <f t="shared" si="728"/>
        <v>0.999085783400564-0.0302221906460312i</v>
      </c>
      <c r="H2532" s="57" t="str">
        <f t="shared" si="729"/>
        <v>3392.49189584867+1606.11219893539i</v>
      </c>
      <c r="I2532" s="57" t="str">
        <f t="shared" si="730"/>
        <v>61.2301142711534-34.3995844250638i</v>
      </c>
      <c r="K2532" s="57" t="str">
        <f t="shared" si="731"/>
        <v>0.00288956386828681-0.0123965998030664i</v>
      </c>
      <c r="L2532" s="57" t="str">
        <f t="shared" si="732"/>
        <v>0.000125-0.040019797248968i</v>
      </c>
      <c r="M2532" s="57" t="str">
        <f t="shared" si="733"/>
        <v>0.0015-0.0192922183698672i</v>
      </c>
      <c r="N2532" s="57">
        <f t="shared" si="734"/>
        <v>74.357096227515697</v>
      </c>
      <c r="O2532" s="57">
        <f t="shared" si="735"/>
        <v>14.495603019193911</v>
      </c>
      <c r="P2532" s="371">
        <f t="shared" si="736"/>
        <v>14.495603019193911</v>
      </c>
      <c r="Q2532" s="371">
        <f t="shared" si="737"/>
        <v>-105.6429037724843</v>
      </c>
      <c r="R2532" s="12">
        <f t="shared" si="738"/>
        <v>74.357096227515697</v>
      </c>
      <c r="S2532" s="57">
        <f t="shared" si="739"/>
        <v>12.53753241707847</v>
      </c>
      <c r="T2532" s="12">
        <f t="shared" si="722"/>
        <v>14.495603019193911</v>
      </c>
    </row>
    <row r="2533" spans="1:20" x14ac:dyDescent="0.25">
      <c r="A2533" s="57">
        <f t="shared" si="723"/>
        <v>79074.986901266049</v>
      </c>
      <c r="B2533" s="12">
        <f t="shared" si="740"/>
        <v>12585.175040263368</v>
      </c>
      <c r="C2533" s="57" t="str">
        <f t="shared" si="724"/>
        <v>-1.41977969877234-5.09051833208991i</v>
      </c>
      <c r="D2533" s="57" t="str">
        <f t="shared" si="725"/>
        <v>3.89391298309173-2.68320036627347i</v>
      </c>
      <c r="E2533" s="57" t="str">
        <f t="shared" si="726"/>
        <v>175.307434821144+18.0864221344849i</v>
      </c>
      <c r="F2533" s="57" t="str">
        <f t="shared" si="727"/>
        <v>3.8363026890668-5.39102309416116i</v>
      </c>
      <c r="G2533" s="57" t="str">
        <f t="shared" si="728"/>
        <v>0.999078828565623-0.030336823788349i</v>
      </c>
      <c r="H2533" s="57" t="str">
        <f t="shared" si="729"/>
        <v>3482.74483100775+1553.98639010662i</v>
      </c>
      <c r="I2533" s="57" t="str">
        <f t="shared" si="730"/>
        <v>61.3250446630532-36.1488156391942i</v>
      </c>
      <c r="K2533" s="57" t="str">
        <f t="shared" si="731"/>
        <v>0.00287347572476679-0.0123526311920691i</v>
      </c>
      <c r="L2533" s="57" t="str">
        <f t="shared" si="732"/>
        <v>0.000125-0.039868297717641i</v>
      </c>
      <c r="M2533" s="57" t="str">
        <f t="shared" si="733"/>
        <v>0.0015-0.0192191854650999i</v>
      </c>
      <c r="N2533" s="57">
        <f t="shared" si="734"/>
        <v>74.415857130766042</v>
      </c>
      <c r="O2533" s="57">
        <f t="shared" si="735"/>
        <v>14.460577384587808</v>
      </c>
      <c r="P2533" s="371">
        <f t="shared" si="736"/>
        <v>14.460577384587808</v>
      </c>
      <c r="Q2533" s="371">
        <f t="shared" si="737"/>
        <v>-105.58414286923396</v>
      </c>
      <c r="R2533" s="12">
        <f t="shared" si="738"/>
        <v>74.415857130766042</v>
      </c>
      <c r="S2533" s="57">
        <f t="shared" si="739"/>
        <v>12.585175040263367</v>
      </c>
      <c r="T2533" s="12">
        <f t="shared" si="722"/>
        <v>14.460577384587808</v>
      </c>
    </row>
    <row r="2534" spans="1:20" x14ac:dyDescent="0.25">
      <c r="A2534" s="57">
        <f t="shared" si="723"/>
        <v>79375.47185149086</v>
      </c>
      <c r="B2534" s="12">
        <f t="shared" si="740"/>
        <v>12632.998705416368</v>
      </c>
      <c r="C2534" s="57" t="str">
        <f t="shared" si="724"/>
        <v>-1.4088960454213-5.07150736535487i</v>
      </c>
      <c r="D2534" s="57" t="str">
        <f t="shared" si="725"/>
        <v>3.89386670675732-2.67420881456327i</v>
      </c>
      <c r="E2534" s="57" t="str">
        <f t="shared" si="726"/>
        <v>175.435188453907+18.0827394033048i</v>
      </c>
      <c r="F2534" s="57" t="str">
        <f t="shared" si="727"/>
        <v>3.8362757806435-5.37149757511894i</v>
      </c>
      <c r="G2534" s="57" t="str">
        <f t="shared" si="728"/>
        <v>0.999071820871445-0.0304518901229565i</v>
      </c>
      <c r="H2534" s="57" t="str">
        <f t="shared" si="729"/>
        <v>3573.25859077369+1495.86899330686i</v>
      </c>
      <c r="I2534" s="57" t="str">
        <f t="shared" si="730"/>
        <v>61.3380840321928-37.9576343174485i</v>
      </c>
      <c r="K2534" s="57" t="str">
        <f t="shared" si="731"/>
        <v>0.00285750178111108-0.0123087986307108i</v>
      </c>
      <c r="L2534" s="57" t="str">
        <f t="shared" si="732"/>
        <v>0.000125-0.0397173717051614i</v>
      </c>
      <c r="M2534" s="57" t="str">
        <f t="shared" si="733"/>
        <v>0.0015-0.0191464290347677i</v>
      </c>
      <c r="N2534" s="57">
        <f t="shared" si="734"/>
        <v>74.474378704272425</v>
      </c>
      <c r="O2534" s="57">
        <f t="shared" si="735"/>
        <v>14.425608981005562</v>
      </c>
      <c r="P2534" s="371">
        <f t="shared" si="736"/>
        <v>14.425608981005562</v>
      </c>
      <c r="Q2534" s="371">
        <f t="shared" si="737"/>
        <v>-105.52562129572757</v>
      </c>
      <c r="R2534" s="12">
        <f t="shared" si="738"/>
        <v>74.474378704272425</v>
      </c>
      <c r="S2534" s="57">
        <f t="shared" si="739"/>
        <v>12.632998705416368</v>
      </c>
      <c r="T2534" s="12">
        <f t="shared" si="722"/>
        <v>14.425608981005562</v>
      </c>
    </row>
    <row r="2535" spans="1:20" x14ac:dyDescent="0.25">
      <c r="A2535" s="57">
        <f t="shared" si="723"/>
        <v>79677.09864452653</v>
      </c>
      <c r="B2535" s="12">
        <f t="shared" si="740"/>
        <v>12681.004100496952</v>
      </c>
      <c r="C2535" s="57" t="str">
        <f t="shared" si="724"/>
        <v>-1.39810593714289-5.05258896300461i</v>
      </c>
      <c r="D2535" s="57" t="str">
        <f t="shared" si="725"/>
        <v>3.89382007916703-2.66525570431939i</v>
      </c>
      <c r="E2535" s="57" t="str">
        <f t="shared" si="726"/>
        <v>175.563356668656+18.0783809717386i</v>
      </c>
      <c r="F2535" s="57" t="str">
        <f t="shared" si="727"/>
        <v>3.83624866770944-5.35204931439396i</v>
      </c>
      <c r="G2535" s="57" t="str">
        <f t="shared" si="728"/>
        <v>0.99906475991703-0.0305673912684209i</v>
      </c>
      <c r="H2535" s="57" t="str">
        <f t="shared" si="729"/>
        <v>3663.59695073751+1431.46901635079i</v>
      </c>
      <c r="I2535" s="57" t="str">
        <f t="shared" si="730"/>
        <v>61.2610685475863-39.8226153040134i</v>
      </c>
      <c r="K2535" s="57" t="str">
        <f t="shared" si="731"/>
        <v>0.00284164127932032-0.0122651019313581i</v>
      </c>
      <c r="L2535" s="57" t="str">
        <f t="shared" si="732"/>
        <v>0.000125-0.0395670170404078i</v>
      </c>
      <c r="M2535" s="57" t="str">
        <f t="shared" si="733"/>
        <v>0.0015-0.0190739480322452i</v>
      </c>
      <c r="N2535" s="57">
        <f t="shared" si="734"/>
        <v>74.53265871772436</v>
      </c>
      <c r="O2535" s="57">
        <f t="shared" si="735"/>
        <v>14.390697546012669</v>
      </c>
      <c r="P2535" s="371">
        <f t="shared" si="736"/>
        <v>14.390697546012669</v>
      </c>
      <c r="Q2535" s="371">
        <f t="shared" si="737"/>
        <v>-105.46734128227564</v>
      </c>
      <c r="R2535" s="12">
        <f t="shared" si="738"/>
        <v>74.53265871772436</v>
      </c>
      <c r="S2535" s="57">
        <f t="shared" si="739"/>
        <v>12.681004100496951</v>
      </c>
      <c r="T2535" s="12">
        <f t="shared" si="722"/>
        <v>14.390697546012669</v>
      </c>
    </row>
    <row r="2536" spans="1:20" x14ac:dyDescent="0.25">
      <c r="A2536" s="57">
        <f t="shared" si="723"/>
        <v>79979.871619375728</v>
      </c>
      <c r="B2536" s="12">
        <f t="shared" si="740"/>
        <v>12729.19191607884</v>
      </c>
      <c r="C2536" s="57" t="str">
        <f t="shared" si="724"/>
        <v>-1.38740875676803-5.03376248451655i</v>
      </c>
      <c r="D2536" s="57" t="str">
        <f t="shared" si="725"/>
        <v>3.89377309766322-2.65634090642977i</v>
      </c>
      <c r="E2536" s="57" t="str">
        <f t="shared" si="726"/>
        <v>175.691937169254+18.0733420272132i</v>
      </c>
      <c r="F2536" s="57" t="str">
        <f t="shared" si="727"/>
        <v>3.83622134871319-5.33267803207391i</v>
      </c>
      <c r="G2536" s="57" t="str">
        <f t="shared" si="728"/>
        <v>0.999057645298351-0.0306833288491461i</v>
      </c>
      <c r="H2536" s="57" t="str">
        <f t="shared" si="729"/>
        <v>3753.26817163627+1360.52318197662i</v>
      </c>
      <c r="I2536" s="57" t="str">
        <f t="shared" si="730"/>
        <v>61.0857066262965-41.739293666784i</v>
      </c>
      <c r="K2536" s="57" t="str">
        <f t="shared" si="731"/>
        <v>0.00282589346564079-0.0122215409038254i</v>
      </c>
      <c r="L2536" s="57" t="str">
        <f t="shared" si="732"/>
        <v>0.000125-0.039417231560478i</v>
      </c>
      <c r="M2536" s="57" t="str">
        <f t="shared" si="733"/>
        <v>0.0015-0.0190017414148687i</v>
      </c>
      <c r="N2536" s="57">
        <f t="shared" si="734"/>
        <v>74.590694956994554</v>
      </c>
      <c r="O2536" s="57">
        <f t="shared" si="735"/>
        <v>14.355842815062058</v>
      </c>
      <c r="P2536" s="371">
        <f t="shared" si="736"/>
        <v>14.355842815062058</v>
      </c>
      <c r="Q2536" s="371">
        <f t="shared" si="737"/>
        <v>-105.40930504300545</v>
      </c>
      <c r="R2536" s="12">
        <f t="shared" si="738"/>
        <v>74.590694956994554</v>
      </c>
      <c r="S2536" s="57">
        <f t="shared" si="739"/>
        <v>12.72919191607884</v>
      </c>
      <c r="T2536" s="12">
        <f t="shared" si="722"/>
        <v>14.355842815062058</v>
      </c>
    </row>
    <row r="2537" spans="1:20" x14ac:dyDescent="0.25">
      <c r="A2537" s="57">
        <f t="shared" si="723"/>
        <v>80283.795131529361</v>
      </c>
      <c r="B2537" s="12">
        <f t="shared" si="740"/>
        <v>12777.56284535994</v>
      </c>
      <c r="C2537" s="57" t="str">
        <f t="shared" si="724"/>
        <v>-1.376803890274-5.01502729407713i</v>
      </c>
      <c r="D2537" s="57" t="str">
        <f t="shared" si="725"/>
        <v>3.89372575956828-2.64746429232988i</v>
      </c>
      <c r="E2537" s="57" t="str">
        <f t="shared" si="726"/>
        <v>175.820927618326+18.0676177580827i</v>
      </c>
      <c r="F2537" s="57" t="str">
        <f t="shared" si="727"/>
        <v>3.83619382209162-5.31338344935223i</v>
      </c>
      <c r="G2537" s="57" t="str">
        <f t="shared" si="728"/>
        <v>0.999050476608325-0.0307997044953906i</v>
      </c>
      <c r="H2537" s="57" t="str">
        <f t="shared" si="729"/>
        <v>3841.72471638874+1282.80523484069i</v>
      </c>
      <c r="I2537" s="57" t="str">
        <f t="shared" si="730"/>
        <v>60.8037072743082-43.702073907881i</v>
      </c>
      <c r="K2537" s="57" t="str">
        <f t="shared" si="731"/>
        <v>0.00281025759055239-0.0121781153554151i</v>
      </c>
      <c r="L2537" s="57" t="str">
        <f t="shared" si="732"/>
        <v>0.000125-0.0392680131106575i</v>
      </c>
      <c r="M2537" s="57" t="str">
        <f t="shared" si="733"/>
        <v>0.0015-0.0189298081439218i</v>
      </c>
      <c r="N2537" s="57">
        <f t="shared" si="734"/>
        <v>74.648485224250535</v>
      </c>
      <c r="O2537" s="57">
        <f t="shared" si="735"/>
        <v>14.321044521521351</v>
      </c>
      <c r="P2537" s="371">
        <f t="shared" si="736"/>
        <v>14.321044521521351</v>
      </c>
      <c r="Q2537" s="371">
        <f t="shared" si="737"/>
        <v>-105.35151477574946</v>
      </c>
      <c r="R2537" s="12">
        <f t="shared" si="738"/>
        <v>74.648485224250535</v>
      </c>
      <c r="S2537" s="57">
        <f t="shared" si="739"/>
        <v>12.77756284535994</v>
      </c>
      <c r="T2537" s="12">
        <f t="shared" si="722"/>
        <v>14.321044521521351</v>
      </c>
    </row>
    <row r="2538" spans="1:20" x14ac:dyDescent="0.25">
      <c r="A2538" s="57">
        <f t="shared" si="723"/>
        <v>80588.873553029174</v>
      </c>
      <c r="B2538" s="12">
        <f t="shared" si="740"/>
        <v>12826.117584172309</v>
      </c>
      <c r="C2538" s="57" t="str">
        <f t="shared" si="724"/>
        <v>-1.36629072677049-4.99638276054589i</v>
      </c>
      <c r="D2538" s="57" t="str">
        <f t="shared" si="725"/>
        <v>3.89367806218441-2.63862573400082i</v>
      </c>
      <c r="E2538" s="57" t="str">
        <f t="shared" si="726"/>
        <v>175.950325637152+18.0612033540478i</v>
      </c>
      <c r="F2538" s="57" t="str">
        <f t="shared" si="727"/>
        <v>3.83616608626981-5.29416528852409i</v>
      </c>
      <c r="G2538" s="57" t="str">
        <f t="shared" si="728"/>
        <v>0.999043253436793-0.0309165198432863i</v>
      </c>
      <c r="H2538" s="57" t="str">
        <f t="shared" si="729"/>
        <v>3928.3644617347+1198.13605923326i</v>
      </c>
      <c r="I2538" s="57" t="str">
        <f t="shared" si="730"/>
        <v>60.4069337772349-45.7041526464996i</v>
      </c>
      <c r="K2538" s="57" t="str">
        <f t="shared" si="731"/>
        <v>0.00279473290875634-0.0121348250909565i</v>
      </c>
      <c r="L2538" s="57" t="str">
        <f t="shared" si="732"/>
        <v>0.000125-0.0391193595443887i</v>
      </c>
      <c r="M2538" s="57" t="str">
        <f t="shared" si="733"/>
        <v>0.0015-0.0188581471846203i</v>
      </c>
      <c r="N2538" s="57">
        <f t="shared" si="734"/>
        <v>74.706027338065212</v>
      </c>
      <c r="O2538" s="57">
        <f t="shared" si="735"/>
        <v>14.286302396699618</v>
      </c>
      <c r="P2538" s="371">
        <f t="shared" si="736"/>
        <v>14.286302396699618</v>
      </c>
      <c r="Q2538" s="371">
        <f t="shared" si="737"/>
        <v>-105.29397266193479</v>
      </c>
      <c r="R2538" s="12">
        <f t="shared" si="738"/>
        <v>74.706027338065212</v>
      </c>
      <c r="S2538" s="57">
        <f t="shared" si="739"/>
        <v>12.826117584172309</v>
      </c>
      <c r="T2538" s="12">
        <f t="shared" si="722"/>
        <v>14.286302396699618</v>
      </c>
    </row>
    <row r="2539" spans="1:20" x14ac:dyDescent="0.25">
      <c r="A2539" s="57">
        <f t="shared" si="723"/>
        <v>80895.111272530703</v>
      </c>
      <c r="B2539" s="12">
        <f t="shared" si="740"/>
        <v>12874.856830992165</v>
      </c>
      <c r="C2539" s="57" t="str">
        <f t="shared" si="724"/>
        <v>-1.35586865848534-4.97782825742048i</v>
      </c>
      <c r="D2539" s="57" t="str">
        <f t="shared" si="725"/>
        <v>3.89363000279362-2.6298251039674i</v>
      </c>
      <c r="E2539" s="57" t="str">
        <f t="shared" si="726"/>
        <v>176.080128805576+18.0540940065879i</v>
      </c>
      <c r="F2539" s="57" t="str">
        <f t="shared" si="727"/>
        <v>3.83613813966089-5.27502327298232i</v>
      </c>
      <c r="G2539" s="57" t="str">
        <f t="shared" si="728"/>
        <v>0.999035975370498-0.0310337765348574i</v>
      </c>
      <c r="H2539" s="57" t="str">
        <f t="shared" si="729"/>
        <v>4012.53370010774+1106.39438982693i</v>
      </c>
      <c r="I2539" s="57" t="str">
        <f t="shared" si="730"/>
        <v>59.8875824346303-47.7374609649741i</v>
      </c>
      <c r="K2539" s="57" t="str">
        <f t="shared" si="731"/>
        <v>0.00277931867916277-0.0120916699128442i</v>
      </c>
      <c r="L2539" s="57" t="str">
        <f t="shared" si="732"/>
        <v>0.000125-0.0389712687232405i</v>
      </c>
      <c r="M2539" s="57" t="str">
        <f t="shared" si="733"/>
        <v>0.0015-0.0187867575060971i</v>
      </c>
      <c r="N2539" s="57">
        <f t="shared" si="734"/>
        <v>74.763319133530487</v>
      </c>
      <c r="O2539" s="57">
        <f t="shared" si="735"/>
        <v>14.251616169875106</v>
      </c>
      <c r="P2539" s="371">
        <f t="shared" si="736"/>
        <v>14.251616169875106</v>
      </c>
      <c r="Q2539" s="371">
        <f t="shared" si="737"/>
        <v>-105.23668086646951</v>
      </c>
      <c r="R2539" s="12">
        <f t="shared" si="738"/>
        <v>74.763319133530487</v>
      </c>
      <c r="S2539" s="57">
        <f t="shared" si="739"/>
        <v>12.874856830992165</v>
      </c>
      <c r="T2539" s="12">
        <f t="shared" si="722"/>
        <v>14.251616169875106</v>
      </c>
    </row>
    <row r="2540" spans="1:20" x14ac:dyDescent="0.25">
      <c r="A2540" s="57">
        <f t="shared" si="723"/>
        <v>81202.512695366328</v>
      </c>
      <c r="B2540" s="12">
        <f t="shared" si="740"/>
        <v>12923.781286949936</v>
      </c>
      <c r="C2540" s="57" t="str">
        <f t="shared" si="724"/>
        <v>-1.34553708075076-4.95936316280116i</v>
      </c>
      <c r="D2540" s="57" t="str">
        <f t="shared" si="725"/>
        <v>3.89358157865746-2.62106227529633i</v>
      </c>
      <c r="E2540" s="57" t="str">
        <f t="shared" si="726"/>
        <v>176.210334661898+18.0462849093806i</v>
      </c>
      <c r="F2540" s="57" t="str">
        <f t="shared" si="727"/>
        <v>3.83610998066604-5.25595712721344i</v>
      </c>
      <c r="G2540" s="57" t="str">
        <f t="shared" si="728"/>
        <v>0.999028641993059-0.0311514762180388i</v>
      </c>
      <c r="H2540" s="57" t="str">
        <f t="shared" si="729"/>
        <v>4093.5322069963+1007.52780829631i</v>
      </c>
      <c r="I2540" s="57" t="str">
        <f t="shared" si="730"/>
        <v>59.2383845824613-49.7926331567266i</v>
      </c>
      <c r="K2540" s="57" t="str">
        <f t="shared" si="731"/>
        <v>0.00276401416487816-0.0120486496210766i</v>
      </c>
      <c r="L2540" s="57" t="str">
        <f t="shared" si="732"/>
        <v>0.000125-0.0388237385168763i</v>
      </c>
      <c r="M2540" s="57" t="str">
        <f t="shared" si="733"/>
        <v>0.0015-0.0187156380813878i</v>
      </c>
      <c r="N2540" s="57">
        <f t="shared" si="734"/>
        <v>74.820358462360986</v>
      </c>
      <c r="O2540" s="57">
        <f t="shared" si="735"/>
        <v>14.216985568322018</v>
      </c>
      <c r="P2540" s="371">
        <f t="shared" si="736"/>
        <v>14.216985568322018</v>
      </c>
      <c r="Q2540" s="371">
        <f t="shared" si="737"/>
        <v>-105.17964153763901</v>
      </c>
      <c r="R2540" s="12">
        <f t="shared" si="738"/>
        <v>74.820358462360986</v>
      </c>
      <c r="S2540" s="57">
        <f t="shared" si="739"/>
        <v>12.923781286949936</v>
      </c>
      <c r="T2540" s="12">
        <f t="shared" ref="T2540:T2603" si="741">P2540</f>
        <v>14.216985568322018</v>
      </c>
    </row>
    <row r="2541" spans="1:20" x14ac:dyDescent="0.25">
      <c r="A2541" s="57">
        <f t="shared" ref="A2541:A2604" si="742">2*PI()*B2541</f>
        <v>81511.082243608704</v>
      </c>
      <c r="B2541" s="12">
        <f t="shared" si="740"/>
        <v>12972.891655840345</v>
      </c>
      <c r="C2541" s="57" t="str">
        <f t="shared" ref="C2541:C2604" si="743">IMPRODUCT(D2541,E2541,$C$40,,K2541,$C$41)</f>
        <v>-1.33529539198915-4.94098685935648i</v>
      </c>
      <c r="D2541" s="57" t="str">
        <f t="shared" ref="D2541:D2604" si="744">IMDIV(IMPRODUCT($C$37,$C$38,COMPLEX(1,A2541/$C$38)),IMSUM(-1*A2541*A2541/$C$39,COMPLEX(0,1*A2541)))</f>
        <v>3.89353278701684-2.61233712159426i</v>
      </c>
      <c r="E2541" s="57" t="str">
        <f t="shared" ref="E2541:E2604" si="745">IMDIV(IMPRODUCT(IMSUM(F2541,G2541),$C$29,H2541),IMSUM(1,I2541))</f>
        <v>176.340940702798+18.0377712587407i</v>
      </c>
      <c r="F2541" s="57" t="str">
        <f t="shared" ref="F2541:F2604" si="746">IMDIV(IMPRODUCT($C$14,$C$15,COMPLEX(1,A2541/$C$15)),IMSUM(-1*A2541*A2541/$C$16,COMPLEX(0,A2541)))</f>
        <v>3.83608160767435-5.23696657679371i</v>
      </c>
      <c r="G2541" s="57" t="str">
        <f t="shared" ref="G2541:G2604" si="747">IMDIV(1,COMPLEX(1,A2541*$C$9*$C$10))</f>
        <v>0.99902125288495-0.031269620546695i</v>
      </c>
      <c r="H2541" s="57" t="str">
        <f t="shared" ref="H2541:H2604" si="748">IMDIV($C$3,IMSUM(K2541,COMPLEX(0,$C$28*A2541)))</f>
        <v>4170.62060287851+901.56362507106i</v>
      </c>
      <c r="I2541" s="57" t="str">
        <f t="shared" ref="I2541:I2604" si="749">IMPRODUCT(F2541,$C$29,H2541,$C$31)</f>
        <v>58.4528284007386-51.8590088378089i</v>
      </c>
      <c r="K2541" s="57" t="str">
        <f t="shared" ref="K2541:K2604" si="750">IF($C$26&lt;=0,IMDIV(1,IMSUM(IMDIV(1,L2541),1/$C$18)),IMDIV(1,IMSUM(IMDIV(1,L2541),1/$C$18,IMDIV(1,M2541))))</f>
        <v>0.0027488186331925-0.0120057640132938i</v>
      </c>
      <c r="L2541" s="57" t="str">
        <f t="shared" ref="L2541:L2604" si="751">IMSUM($C$21/$C$22,IMDIV(1,COMPLEX(0,$C$20*$C$22*A2541)))</f>
        <v>0.000125-0.0386767668030248i</v>
      </c>
      <c r="M2541" s="57" t="str">
        <f t="shared" ref="M2541:M2604" si="752">IMSUM($C$25/$C$26,IMDIV(1,COMPLEX(0,$C$24*$C$26*A2541)))</f>
        <v>0.0015-0.0186447878874156i</v>
      </c>
      <c r="N2541" s="57">
        <f t="shared" ref="N2541:N2604" si="753">ABS(R2541)</f>
        <v>74.877143193002325</v>
      </c>
      <c r="O2541" s="57">
        <f t="shared" ref="O2541:O2604" si="754">ABS(P2541)</f>
        <v>14.182410317338608</v>
      </c>
      <c r="P2541" s="371">
        <f t="shared" ref="P2541:P2604" si="755">20*LOG10(IMABS(C2541))</f>
        <v>14.182410317338608</v>
      </c>
      <c r="Q2541" s="371">
        <f t="shared" ref="Q2541:Q2604" si="756">IMARGUMENT(C2541)*180/PI()</f>
        <v>-105.12285680699767</v>
      </c>
      <c r="R2541" s="12">
        <f t="shared" ref="R2541:R2604" si="757">IF(Q2541&lt;0,Q2541+180,Q2541-180)</f>
        <v>74.877143193002325</v>
      </c>
      <c r="S2541" s="57">
        <f t="shared" ref="S2541:S2604" si="758">B2541/1000</f>
        <v>12.972891655840344</v>
      </c>
      <c r="T2541" s="12">
        <f t="shared" si="741"/>
        <v>14.182410317338608</v>
      </c>
    </row>
    <row r="2542" spans="1:20" x14ac:dyDescent="0.25">
      <c r="A2542" s="57">
        <f t="shared" si="742"/>
        <v>81820.824356134428</v>
      </c>
      <c r="B2542" s="12">
        <f t="shared" ref="B2542:B2605" si="759">B2541*(1+B$42)</f>
        <v>13022.188644132539</v>
      </c>
      <c r="C2542" s="57" t="str">
        <f t="shared" si="743"/>
        <v>-1.3251429936991-4.92269873428885i</v>
      </c>
      <c r="D2542" s="57" t="str">
        <f t="shared" si="744"/>
        <v>3.89348362509206-2.60364951700601i</v>
      </c>
      <c r="E2542" s="57" t="str">
        <f t="shared" si="745"/>
        <v>176.471944383243+18.0285482540464i</v>
      </c>
      <c r="F2542" s="57" t="str">
        <f t="shared" si="746"/>
        <v>3.83605301906272-5.2180513483851i</v>
      </c>
      <c r="G2542" s="57" t="str">
        <f t="shared" si="747"/>
        <v>0.999013807623476-0.0313882111806388i</v>
      </c>
      <c r="H2542" s="57" t="str">
        <f t="shared" si="748"/>
        <v>4243.03016277637+788.619155090048i</v>
      </c>
      <c r="I2542" s="57" t="str">
        <f t="shared" si="749"/>
        <v>57.5253950219267-53.9246751567323i</v>
      </c>
      <c r="K2542" s="57" t="str">
        <f t="shared" si="750"/>
        <v>0.00273373135556659-0.0119630128848151i</v>
      </c>
      <c r="L2542" s="57" t="str">
        <f t="shared" si="751"/>
        <v>0.000125-0.0385303514674486i</v>
      </c>
      <c r="M2542" s="57" t="str">
        <f t="shared" si="752"/>
        <v>0.0015-0.0185742059049767i</v>
      </c>
      <c r="N2542" s="57">
        <f t="shared" si="753"/>
        <v>74.93367121073392</v>
      </c>
      <c r="O2542" s="57">
        <f t="shared" si="754"/>
        <v>14.147890140274813</v>
      </c>
      <c r="P2542" s="371">
        <f t="shared" si="755"/>
        <v>14.147890140274813</v>
      </c>
      <c r="Q2542" s="371">
        <f t="shared" si="756"/>
        <v>-105.06632878926608</v>
      </c>
      <c r="R2542" s="12">
        <f t="shared" si="757"/>
        <v>74.93367121073392</v>
      </c>
      <c r="S2542" s="57">
        <f t="shared" si="758"/>
        <v>13.022188644132539</v>
      </c>
      <c r="T2542" s="12">
        <f t="shared" si="741"/>
        <v>14.147890140274813</v>
      </c>
    </row>
    <row r="2543" spans="1:20" x14ac:dyDescent="0.25">
      <c r="A2543" s="57">
        <f t="shared" si="742"/>
        <v>82131.743488687731</v>
      </c>
      <c r="B2543" s="12">
        <f t="shared" si="759"/>
        <v>13071.672960980242</v>
      </c>
      <c r="C2543" s="57" t="str">
        <f t="shared" si="743"/>
        <v>-1.3150792904414-4.90449817930061i</v>
      </c>
      <c r="D2543" s="57" t="str">
        <f t="shared" si="744"/>
        <v>3.89343409008242-2.59499933621267i</v>
      </c>
      <c r="E2543" s="57" t="str">
        <f t="shared" si="745"/>
        <v>176.603343116414+18.0186110981804i</v>
      </c>
      <c r="F2543" s="57" t="str">
        <f t="shared" si="746"/>
        <v>3.83602421319582-5.19921116973141i</v>
      </c>
      <c r="G2543" s="57" t="str">
        <f t="shared" si="747"/>
        <v>0.999006305782747-0.03150724978565i</v>
      </c>
      <c r="H2543" s="57" t="str">
        <f t="shared" si="748"/>
        <v>4309.97511848734+668.910818709071i</v>
      </c>
      <c r="I2543" s="57" t="str">
        <f t="shared" si="749"/>
        <v>56.4518013548332-55.9765550423955i</v>
      </c>
      <c r="K2543" s="57" t="str">
        <f t="shared" si="750"/>
        <v>0.00271875160761884-0.0119203960286765i</v>
      </c>
      <c r="L2543" s="57" t="str">
        <f t="shared" si="751"/>
        <v>0.000125-0.0383844904039138i</v>
      </c>
      <c r="M2543" s="57" t="str">
        <f t="shared" si="752"/>
        <v>0.0015-0.0185038911187256i</v>
      </c>
      <c r="N2543" s="57">
        <f t="shared" si="753"/>
        <v>74.989940417770114</v>
      </c>
      <c r="O2543" s="57">
        <f t="shared" si="754"/>
        <v>14.113424758560322</v>
      </c>
      <c r="P2543" s="371">
        <f t="shared" si="755"/>
        <v>14.113424758560322</v>
      </c>
      <c r="Q2543" s="371">
        <f t="shared" si="756"/>
        <v>-105.01005958222989</v>
      </c>
      <c r="R2543" s="12">
        <f t="shared" si="757"/>
        <v>74.989940417770114</v>
      </c>
      <c r="S2543" s="57">
        <f t="shared" si="758"/>
        <v>13.071672960980242</v>
      </c>
      <c r="T2543" s="12">
        <f t="shared" si="741"/>
        <v>14.113424758560322</v>
      </c>
    </row>
    <row r="2544" spans="1:20" x14ac:dyDescent="0.25">
      <c r="A2544" s="57">
        <f t="shared" si="742"/>
        <v>82443.844113944753</v>
      </c>
      <c r="B2544" s="12">
        <f t="shared" si="759"/>
        <v>13121.345318231968</v>
      </c>
      <c r="C2544" s="57" t="str">
        <f t="shared" si="743"/>
        <v>-1.3051036898249-4.88638459056041i</v>
      </c>
      <c r="D2544" s="57" t="str">
        <f t="shared" si="744"/>
        <v>3.8933841791663-2.58638645442974i</v>
      </c>
      <c r="E2544" s="57" t="str">
        <f t="shared" si="745"/>
        <v>176.735134273632+18.007954997963i</v>
      </c>
      <c r="F2544" s="57" t="str">
        <f t="shared" si="746"/>
        <v>3.83599518842594-5.18044576965427i</v>
      </c>
      <c r="G2544" s="57" t="str">
        <f t="shared" si="747"/>
        <v>0.998998746933658-0.0316267380334943i</v>
      </c>
      <c r="H2544" s="57" t="str">
        <f t="shared" si="748"/>
        <v>4370.66735959016+542.761445040069i</v>
      </c>
      <c r="I2544" s="57" t="str">
        <f t="shared" si="749"/>
        <v>55.2292399843777-58.0005459767733i</v>
      </c>
      <c r="K2544" s="57" t="str">
        <f t="shared" si="750"/>
        <v>0.00270387866911219-0.0118779132356672i</v>
      </c>
      <c r="L2544" s="57" t="str">
        <f t="shared" si="751"/>
        <v>0.000125-0.0382391815141598i</v>
      </c>
      <c r="M2544" s="57" t="str">
        <f t="shared" si="752"/>
        <v>0.0015-0.0184338425171604i</v>
      </c>
      <c r="N2544" s="57">
        <f t="shared" si="753"/>
        <v>75.045948733360589</v>
      </c>
      <c r="O2544" s="57">
        <f t="shared" si="754"/>
        <v>14.079013891732695</v>
      </c>
      <c r="P2544" s="371">
        <f t="shared" si="755"/>
        <v>14.079013891732695</v>
      </c>
      <c r="Q2544" s="371">
        <f t="shared" si="756"/>
        <v>-104.95405126663941</v>
      </c>
      <c r="R2544" s="12">
        <f t="shared" si="757"/>
        <v>75.045948733360589</v>
      </c>
      <c r="S2544" s="57">
        <f t="shared" si="758"/>
        <v>13.121345318231969</v>
      </c>
      <c r="T2544" s="12">
        <f t="shared" si="741"/>
        <v>14.079013891732695</v>
      </c>
    </row>
    <row r="2545" spans="1:20" x14ac:dyDescent="0.25">
      <c r="A2545" s="57">
        <f t="shared" si="742"/>
        <v>82757.130721577749</v>
      </c>
      <c r="B2545" s="12">
        <f t="shared" si="759"/>
        <v>13171.206430441251</v>
      </c>
      <c r="C2545" s="57" t="str">
        <f t="shared" si="743"/>
        <v>-1.29521560249253-4.86835736866981i</v>
      </c>
      <c r="D2545" s="57" t="str">
        <f t="shared" si="744"/>
        <v>3.89333388950076-2.57781074740535i</v>
      </c>
      <c r="E2545" s="57" t="str">
        <f t="shared" si="745"/>
        <v>176.86731518429+17.996575164596i</v>
      </c>
      <c r="F2545" s="57" t="str">
        <f t="shared" si="746"/>
        <v>3.83596594309294-5.16175487804925i</v>
      </c>
      <c r="G2545" s="57" t="str">
        <f t="shared" si="747"/>
        <v>0.998991130643861-0.0317466776019421i</v>
      </c>
      <c r="H2545" s="57" t="str">
        <f t="shared" si="748"/>
        <v>4424.33327436361+410.605136862616i</v>
      </c>
      <c r="I2545" s="57" t="str">
        <f t="shared" si="749"/>
        <v>53.8566047138164-59.9817116266901i</v>
      </c>
      <c r="K2545" s="57" t="str">
        <f t="shared" si="750"/>
        <v>0.00268911182394085-0.0118355642943664i</v>
      </c>
      <c r="L2545" s="57" t="str">
        <f t="shared" si="751"/>
        <v>0.000125-0.0380944227078699i</v>
      </c>
      <c r="M2545" s="57" t="str">
        <f t="shared" si="752"/>
        <v>0.0015-0.0183640590926084i</v>
      </c>
      <c r="N2545" s="57">
        <f t="shared" si="753"/>
        <v>75.101694093886834</v>
      </c>
      <c r="O2545" s="57">
        <f t="shared" si="754"/>
        <v>14.044657257465529</v>
      </c>
      <c r="P2545" s="371">
        <f t="shared" si="755"/>
        <v>14.044657257465529</v>
      </c>
      <c r="Q2545" s="371">
        <f t="shared" si="756"/>
        <v>-104.89830590611317</v>
      </c>
      <c r="R2545" s="12">
        <f t="shared" si="757"/>
        <v>75.101694093886834</v>
      </c>
      <c r="S2545" s="57">
        <f t="shared" si="758"/>
        <v>13.17120643044125</v>
      </c>
      <c r="T2545" s="12">
        <f t="shared" si="741"/>
        <v>14.044657257465529</v>
      </c>
    </row>
    <row r="2546" spans="1:20" x14ac:dyDescent="0.25">
      <c r="A2546" s="57">
        <f t="shared" si="742"/>
        <v>83071.607818319753</v>
      </c>
      <c r="B2546" s="12">
        <f t="shared" si="759"/>
        <v>13221.257014876928</v>
      </c>
      <c r="C2546" s="57" t="str">
        <f t="shared" si="743"/>
        <v>-1.28541444210716-4.85041591863061i</v>
      </c>
      <c r="D2546" s="57" t="str">
        <f t="shared" si="744"/>
        <v>3.89328321822158-2.56927209141835i</v>
      </c>
      <c r="E2546" s="57" t="str">
        <f t="shared" si="745"/>
        <v>176.999883135794+17.9844668141053i</v>
      </c>
      <c r="F2546" s="57" t="str">
        <f t="shared" si="746"/>
        <v>3.83593647552414-5.14313822588194i</v>
      </c>
      <c r="G2546" s="57" t="str">
        <f t="shared" si="747"/>
        <v>0.998983456477743-0.0318670701747873i</v>
      </c>
      <c r="H2546" s="57" t="str">
        <f t="shared" si="748"/>
        <v>4470.23229041983+272.989084909683i</v>
      </c>
      <c r="I2546" s="57" t="str">
        <f t="shared" si="749"/>
        <v>52.3346890280007-61.9045258496623i</v>
      </c>
      <c r="K2546" s="57" t="str">
        <f t="shared" si="750"/>
        <v>0.00267445036011684-0.0117933489911796i</v>
      </c>
      <c r="L2546" s="57" t="str">
        <f t="shared" si="751"/>
        <v>0.000125-0.03795021190264i</v>
      </c>
      <c r="M2546" s="57" t="str">
        <f t="shared" si="752"/>
        <v>0.0015-0.0182945398412118i</v>
      </c>
      <c r="N2546" s="57">
        <f t="shared" si="753"/>
        <v>75.15717445295914</v>
      </c>
      <c r="O2546" s="57">
        <f t="shared" si="754"/>
        <v>14.010354571597368</v>
      </c>
      <c r="P2546" s="371">
        <f t="shared" si="755"/>
        <v>14.010354571597368</v>
      </c>
      <c r="Q2546" s="371">
        <f t="shared" si="756"/>
        <v>-104.84282554704086</v>
      </c>
      <c r="R2546" s="12">
        <f t="shared" si="757"/>
        <v>75.15717445295914</v>
      </c>
      <c r="S2546" s="57">
        <f t="shared" si="758"/>
        <v>13.221257014876928</v>
      </c>
      <c r="T2546" s="12">
        <f t="shared" si="741"/>
        <v>14.010354571597368</v>
      </c>
    </row>
    <row r="2547" spans="1:20" x14ac:dyDescent="0.25">
      <c r="A2547" s="57">
        <f t="shared" si="742"/>
        <v>83387.279928029369</v>
      </c>
      <c r="B2547" s="12">
        <f t="shared" si="759"/>
        <v>13271.49779153346</v>
      </c>
      <c r="C2547" s="57" t="str">
        <f t="shared" si="743"/>
        <v>-1.27569962533774-4.83255964981202i</v>
      </c>
      <c r="D2547" s="57" t="str">
        <f t="shared" si="744"/>
        <v>3.89323216244303-2.56077036327654i</v>
      </c>
      <c r="E2547" s="57" t="str">
        <f t="shared" si="745"/>
        <v>177.132835373507+17.9716251677816i</v>
      </c>
      <c r="F2547" s="57" t="str">
        <f t="shared" si="746"/>
        <v>3.83590678403422-5.1245955451841i</v>
      </c>
      <c r="G2547" s="57" t="str">
        <f t="shared" si="747"/>
        <v>0.998975723996401-0.0319879174418664i</v>
      </c>
      <c r="H2547" s="57" t="str">
        <f t="shared" si="748"/>
        <v>4507.67649142897+130.571803201043i</v>
      </c>
      <c r="I2547" s="57" t="str">
        <f t="shared" si="749"/>
        <v>50.6663442257815-63.7531652251317i</v>
      </c>
      <c r="K2547" s="57" t="str">
        <f t="shared" si="750"/>
        <v>0.00265989356975639-0.0117512671103741i</v>
      </c>
      <c r="L2547" s="57" t="str">
        <f t="shared" si="751"/>
        <v>0.000125-0.0378065470239489i</v>
      </c>
      <c r="M2547" s="57" t="str">
        <f t="shared" si="752"/>
        <v>0.0015-0.0182252837629128i</v>
      </c>
      <c r="N2547" s="57">
        <f t="shared" si="753"/>
        <v>75.212387781507246</v>
      </c>
      <c r="O2547" s="57">
        <f t="shared" si="754"/>
        <v>13.976105548160067</v>
      </c>
      <c r="P2547" s="371">
        <f t="shared" si="755"/>
        <v>13.976105548160067</v>
      </c>
      <c r="Q2547" s="371">
        <f t="shared" si="756"/>
        <v>-104.78761221849275</v>
      </c>
      <c r="R2547" s="12">
        <f t="shared" si="757"/>
        <v>75.212387781507246</v>
      </c>
      <c r="S2547" s="57">
        <f t="shared" si="758"/>
        <v>13.271497791533461</v>
      </c>
      <c r="T2547" s="12">
        <f t="shared" si="741"/>
        <v>13.976105548160067</v>
      </c>
    </row>
    <row r="2548" spans="1:20" x14ac:dyDescent="0.25">
      <c r="A2548" s="57">
        <f t="shared" si="742"/>
        <v>83704.151591755886</v>
      </c>
      <c r="B2548" s="12">
        <f t="shared" si="759"/>
        <v>13321.929483141288</v>
      </c>
      <c r="C2548" s="57" t="str">
        <f t="shared" si="743"/>
        <v>-1.26607057184502-4.81478797591842i</v>
      </c>
      <c r="D2548" s="57" t="str">
        <f t="shared" si="744"/>
        <v>3.89318071925772-2.55230544031483i</v>
      </c>
      <c r="E2548" s="57" t="str">
        <f t="shared" si="745"/>
        <v>177.266169100699+17.958045452633i</v>
      </c>
      <c r="F2548" s="57" t="str">
        <f t="shared" si="746"/>
        <v>3.83587686692515-5.10612656904972i</v>
      </c>
      <c r="G2548" s="57" t="str">
        <f t="shared" si="747"/>
        <v>0.998967932757618-0.0321092210990771i</v>
      </c>
      <c r="H2548" s="57" t="str">
        <f t="shared" si="748"/>
        <v>4536.05051901675-15.8826001476426i</v>
      </c>
      <c r="I2548" s="57" t="str">
        <f t="shared" si="749"/>
        <v>48.8565844183137-65.5118425765225i</v>
      </c>
      <c r="K2548" s="57" t="str">
        <f t="shared" si="750"/>
        <v>0.00264544074906632-0.0117093184341146i</v>
      </c>
      <c r="L2548" s="57" t="str">
        <f t="shared" si="751"/>
        <v>0.000125-0.0376634260051294i</v>
      </c>
      <c r="M2548" s="57" t="str">
        <f t="shared" si="752"/>
        <v>0.0015-0.0181562898614393i</v>
      </c>
      <c r="N2548" s="57">
        <f t="shared" si="753"/>
        <v>75.267332067874264</v>
      </c>
      <c r="O2548" s="57">
        <f t="shared" si="754"/>
        <v>13.94190989940757</v>
      </c>
      <c r="P2548" s="371">
        <f t="shared" si="755"/>
        <v>13.94190989940757</v>
      </c>
      <c r="Q2548" s="371">
        <f t="shared" si="756"/>
        <v>-104.73266793212574</v>
      </c>
      <c r="R2548" s="12">
        <f t="shared" si="757"/>
        <v>75.267332067874264</v>
      </c>
      <c r="S2548" s="57">
        <f t="shared" si="758"/>
        <v>13.321929483141288</v>
      </c>
      <c r="T2548" s="12">
        <f t="shared" si="741"/>
        <v>13.94190989940757</v>
      </c>
    </row>
    <row r="2549" spans="1:20" x14ac:dyDescent="0.25">
      <c r="A2549" s="57">
        <f t="shared" si="742"/>
        <v>84022.22736780456</v>
      </c>
      <c r="B2549" s="12">
        <f t="shared" si="759"/>
        <v>13372.552815177225</v>
      </c>
      <c r="C2549" s="57" t="str">
        <f t="shared" si="743"/>
        <v>-1.25652670426778-4.79710031495756i</v>
      </c>
      <c r="D2549" s="57" t="str">
        <f t="shared" si="744"/>
        <v>3.89312888573638-2.54387720039345i</v>
      </c>
      <c r="E2549" s="57" t="str">
        <f t="shared" si="745"/>
        <v>177.399881478504+17.9437229018288i</v>
      </c>
      <c r="F2549" s="57" t="str">
        <f t="shared" si="746"/>
        <v>3.83584672248603-5.0877310316312i</v>
      </c>
      <c r="G2549" s="57" t="str">
        <f t="shared" si="747"/>
        <v>0.998960082315837-0.0322309828483976i</v>
      </c>
      <c r="H2549" s="57" t="str">
        <f t="shared" si="748"/>
        <v>4554.83083818556-165.514303432968i</v>
      </c>
      <c r="I2549" s="57" t="str">
        <f t="shared" si="749"/>
        <v>46.9126271681579-67.1651702557103i</v>
      </c>
      <c r="K2549" s="57" t="str">
        <f t="shared" si="750"/>
        <v>0.00263109119833027-0.0116675027424987i</v>
      </c>
      <c r="L2549" s="57" t="str">
        <f t="shared" si="751"/>
        <v>0.000125-0.0375208467873376i</v>
      </c>
      <c r="M2549" s="57" t="str">
        <f t="shared" si="752"/>
        <v>0.0015-0.018087557144291i</v>
      </c>
      <c r="N2549" s="57">
        <f t="shared" si="753"/>
        <v>75.322005317903191</v>
      </c>
      <c r="O2549" s="57">
        <f t="shared" si="754"/>
        <v>13.907767335845239</v>
      </c>
      <c r="P2549" s="371">
        <f t="shared" si="755"/>
        <v>13.907767335845239</v>
      </c>
      <c r="Q2549" s="371">
        <f t="shared" si="756"/>
        <v>-104.67799468209681</v>
      </c>
      <c r="R2549" s="12">
        <f t="shared" si="757"/>
        <v>75.322005317903191</v>
      </c>
      <c r="S2549" s="57">
        <f t="shared" si="758"/>
        <v>13.372552815177226</v>
      </c>
      <c r="T2549" s="12">
        <f t="shared" si="741"/>
        <v>13.907767335845239</v>
      </c>
    </row>
    <row r="2550" spans="1:20" x14ac:dyDescent="0.25">
      <c r="A2550" s="57">
        <f t="shared" si="742"/>
        <v>84341.511831802214</v>
      </c>
      <c r="B2550" s="12">
        <f t="shared" si="759"/>
        <v>13423.368515874899</v>
      </c>
      <c r="C2550" s="57" t="str">
        <f t="shared" si="743"/>
        <v>-1.24706744820872-4.77949608920886i</v>
      </c>
      <c r="D2550" s="57" t="str">
        <f t="shared" si="744"/>
        <v>3.89307665892781-2.5354855218961i</v>
      </c>
      <c r="E2550" s="57" t="str">
        <f t="shared" si="745"/>
        <v>177.533969625886+17.9286527551518i</v>
      </c>
      <c r="F2550" s="57" t="str">
        <f t="shared" si="746"/>
        <v>3.83581634899311-5.06940866813551i</v>
      </c>
      <c r="G2550" s="57" t="str">
        <f t="shared" si="747"/>
        <v>0.998952172222135-0.0323532043979051i</v>
      </c>
      <c r="H2550" s="57" t="str">
        <f t="shared" si="748"/>
        <v>4563.60337053404-317.381745746132i</v>
      </c>
      <c r="I2550" s="57" t="str">
        <f t="shared" si="749"/>
        <v>44.8438612903691-68.6985386409956i</v>
      </c>
      <c r="K2550" s="57" t="str">
        <f t="shared" si="750"/>
        <v>0.0026168442218947-0.0116258198135912i</v>
      </c>
      <c r="L2550" s="57" t="str">
        <f t="shared" si="751"/>
        <v>0.000125-0.0373788073195233i</v>
      </c>
      <c r="M2550" s="57" t="str">
        <f t="shared" si="752"/>
        <v>0.0015-0.0180190846227247i</v>
      </c>
      <c r="N2550" s="57">
        <f t="shared" si="753"/>
        <v>75.376405555024775</v>
      </c>
      <c r="O2550" s="57">
        <f t="shared" si="754"/>
        <v>13.873677566258802</v>
      </c>
      <c r="P2550" s="371">
        <f t="shared" si="755"/>
        <v>13.873677566258802</v>
      </c>
      <c r="Q2550" s="371">
        <f t="shared" si="756"/>
        <v>-104.62359444497523</v>
      </c>
      <c r="R2550" s="12">
        <f t="shared" si="757"/>
        <v>75.376405555024775</v>
      </c>
      <c r="S2550" s="57">
        <f t="shared" si="758"/>
        <v>13.4233685158749</v>
      </c>
      <c r="T2550" s="12">
        <f t="shared" si="741"/>
        <v>13.873677566258802</v>
      </c>
    </row>
    <row r="2551" spans="1:20" x14ac:dyDescent="0.25">
      <c r="A2551" s="57">
        <f t="shared" si="742"/>
        <v>84662.00957676307</v>
      </c>
      <c r="B2551" s="12">
        <f t="shared" si="759"/>
        <v>13474.377316235224</v>
      </c>
      <c r="C2551" s="57" t="str">
        <f t="shared" si="743"/>
        <v>-1.23769223222044-4.76197472519211i</v>
      </c>
      <c r="D2551" s="57" t="str">
        <f t="shared" si="744"/>
        <v>3.89302403585863-2.5271302837282i</v>
      </c>
      <c r="E2551" s="57" t="str">
        <f t="shared" si="745"/>
        <v>177.668430619601+17.9128302594517i</v>
      </c>
      <c r="F2551" s="57" t="str">
        <f t="shared" si="746"/>
        <v>3.83578574470955-5.05115921482032i</v>
      </c>
      <c r="G2551" s="57" t="str">
        <f t="shared" si="747"/>
        <v>0.998944202024203-0.0324758874617952i</v>
      </c>
      <c r="H2551" s="57" t="str">
        <f t="shared" si="748"/>
        <v>4562.07849873367-470.479366368634i</v>
      </c>
      <c r="I2551" s="57" t="str">
        <f t="shared" si="749"/>
        <v>42.6617371488881-70.098492756633i</v>
      </c>
      <c r="K2551" s="57" t="str">
        <f t="shared" si="750"/>
        <v>0.00260269912815497-0.011584269423459i</v>
      </c>
      <c r="L2551" s="57" t="str">
        <f t="shared" si="751"/>
        <v>0.000125-0.0372373055584015i</v>
      </c>
      <c r="M2551" s="57" t="str">
        <f t="shared" si="752"/>
        <v>0.0015-0.01795087131174i</v>
      </c>
      <c r="N2551" s="57">
        <f t="shared" si="753"/>
        <v>75.430530820342213</v>
      </c>
      <c r="O2551" s="57">
        <f t="shared" si="754"/>
        <v>13.839640297743614</v>
      </c>
      <c r="P2551" s="371">
        <f t="shared" si="755"/>
        <v>13.839640297743614</v>
      </c>
      <c r="Q2551" s="371">
        <f t="shared" si="756"/>
        <v>-104.56946917965779</v>
      </c>
      <c r="R2551" s="12">
        <f t="shared" si="757"/>
        <v>75.430530820342213</v>
      </c>
      <c r="S2551" s="57">
        <f t="shared" si="758"/>
        <v>13.474377316235225</v>
      </c>
      <c r="T2551" s="12">
        <f t="shared" si="741"/>
        <v>13.839640297743614</v>
      </c>
    </row>
    <row r="2552" spans="1:20" x14ac:dyDescent="0.25">
      <c r="A2552" s="57">
        <f t="shared" si="742"/>
        <v>84983.725213154772</v>
      </c>
      <c r="B2552" s="12">
        <f t="shared" si="759"/>
        <v>13525.579950036919</v>
      </c>
      <c r="C2552" s="57" t="str">
        <f t="shared" si="743"/>
        <v>-1.22840048779152-4.74453565363648i</v>
      </c>
      <c r="D2552" s="57" t="str">
        <f t="shared" si="744"/>
        <v>3.89297101353315-2.51881136531509i</v>
      </c>
      <c r="E2552" s="57" t="str">
        <f t="shared" si="745"/>
        <v>177.803261494172+17.8962506690998i</v>
      </c>
      <c r="F2552" s="57" t="str">
        <f t="shared" si="746"/>
        <v>3.83575490788546-5.03298240899025i</v>
      </c>
      <c r="G2552" s="57" t="str">
        <f t="shared" si="747"/>
        <v>0.998936171266314-0.0325990337604009i</v>
      </c>
      <c r="H2552" s="57" t="str">
        <f t="shared" si="748"/>
        <v>4550.10252808272-623.758506455237i</v>
      </c>
      <c r="I2552" s="57" t="str">
        <f t="shared" si="749"/>
        <v>40.3795794039403-71.3530885267151i</v>
      </c>
      <c r="K2552" s="57" t="str">
        <f t="shared" si="750"/>
        <v>0.00258865522954106-0.0115428513462051i</v>
      </c>
      <c r="L2552" s="57" t="str">
        <f t="shared" si="751"/>
        <v>0.000125-0.0370963394684214i</v>
      </c>
      <c r="M2552" s="57" t="str">
        <f t="shared" si="752"/>
        <v>0.0015-0.0178829162300658i</v>
      </c>
      <c r="N2552" s="57">
        <f t="shared" si="753"/>
        <v>75.484379172713275</v>
      </c>
      <c r="O2552" s="57">
        <f t="shared" si="754"/>
        <v>13.805655235734067</v>
      </c>
      <c r="P2552" s="371">
        <f t="shared" si="755"/>
        <v>13.805655235734067</v>
      </c>
      <c r="Q2552" s="371">
        <f t="shared" si="756"/>
        <v>-104.51562082728672</v>
      </c>
      <c r="R2552" s="12">
        <f t="shared" si="757"/>
        <v>75.484379172713275</v>
      </c>
      <c r="S2552" s="57">
        <f t="shared" si="758"/>
        <v>13.525579950036919</v>
      </c>
      <c r="T2552" s="12">
        <f t="shared" si="741"/>
        <v>13.805655235734067</v>
      </c>
    </row>
    <row r="2553" spans="1:20" x14ac:dyDescent="0.25">
      <c r="A2553" s="57">
        <f t="shared" si="742"/>
        <v>85306.663368964757</v>
      </c>
      <c r="B2553" s="12">
        <f t="shared" si="759"/>
        <v>13576.97715384706</v>
      </c>
      <c r="C2553" s="57" t="str">
        <f t="shared" si="743"/>
        <v>-1.21919164933267-4.72717830944994i</v>
      </c>
      <c r="D2553" s="57" t="str">
        <f t="shared" si="744"/>
        <v>3.89291758893318-2.51052864660023i</v>
      </c>
      <c r="E2553" s="57" t="str">
        <f t="shared" si="745"/>
        <v>177.93845924188+17.8789092464394i</v>
      </c>
      <c r="F2553" s="57" t="str">
        <f t="shared" si="746"/>
        <v>3.83572383675771-5.01487798899301i</v>
      </c>
      <c r="G2553" s="57" t="str">
        <f t="shared" si="747"/>
        <v>0.9989280794893-0.0327226450202113i</v>
      </c>
      <c r="H2553" s="57" t="str">
        <f t="shared" si="748"/>
        <v>4527.66485712209-776.150622280751i</v>
      </c>
      <c r="I2553" s="57" t="str">
        <f t="shared" si="749"/>
        <v>38.0123272061125-72.4522102015805i</v>
      </c>
      <c r="K2553" s="57" t="str">
        <f t="shared" si="750"/>
        <v>0.00257471184250349-0.0115015653540021i</v>
      </c>
      <c r="L2553" s="57" t="str">
        <f t="shared" si="751"/>
        <v>0.000125-0.0369559070217388i</v>
      </c>
      <c r="M2553" s="57" t="str">
        <f t="shared" si="752"/>
        <v>0.0015-0.0178152184001452i</v>
      </c>
      <c r="N2553" s="57">
        <f t="shared" si="753"/>
        <v>75.537948688829388</v>
      </c>
      <c r="O2553" s="57">
        <f t="shared" si="754"/>
        <v>13.771722084033337</v>
      </c>
      <c r="P2553" s="371">
        <f t="shared" si="755"/>
        <v>13.771722084033337</v>
      </c>
      <c r="Q2553" s="371">
        <f t="shared" si="756"/>
        <v>-104.46205131117061</v>
      </c>
      <c r="R2553" s="12">
        <f t="shared" si="757"/>
        <v>75.537948688829388</v>
      </c>
      <c r="S2553" s="57">
        <f t="shared" si="758"/>
        <v>13.576977153847059</v>
      </c>
      <c r="T2553" s="12">
        <f t="shared" si="741"/>
        <v>13.771722084033337</v>
      </c>
    </row>
    <row r="2554" spans="1:20" x14ac:dyDescent="0.25">
      <c r="A2554" s="57">
        <f t="shared" si="742"/>
        <v>85630.828689766829</v>
      </c>
      <c r="B2554" s="12">
        <f t="shared" si="759"/>
        <v>13628.569667031679</v>
      </c>
      <c r="C2554" s="57" t="str">
        <f t="shared" si="743"/>
        <v>-1.21006515416274-4.70990213168903i</v>
      </c>
      <c r="D2554" s="57" t="str">
        <f t="shared" si="744"/>
        <v>3.89286375901788-2.50228200804343i</v>
      </c>
      <c r="E2554" s="57" t="str">
        <f t="shared" si="745"/>
        <v>178.074020812739+17.86080126225i</v>
      </c>
      <c r="F2554" s="57" t="str">
        <f t="shared" si="746"/>
        <v>3.83569252954986-4.99684569421561i</v>
      </c>
      <c r="G2554" s="57" t="str">
        <f t="shared" si="747"/>
        <v>0.998919926230529-0.032846722973891i</v>
      </c>
      <c r="H2554" s="57" t="str">
        <f t="shared" si="748"/>
        <v>4494.90034928005-926.591765369967i</v>
      </c>
      <c r="I2554" s="57" t="str">
        <f t="shared" si="749"/>
        <v>35.5762118007388-73.3878320632117i</v>
      </c>
      <c r="K2554" s="57" t="str">
        <f t="shared" si="750"/>
        <v>0.00256086828749885-0.0114604112171265i</v>
      </c>
      <c r="L2554" s="57" t="str">
        <f t="shared" si="751"/>
        <v>0.000125-0.0368160061981858i</v>
      </c>
      <c r="M2554" s="57" t="str">
        <f t="shared" si="752"/>
        <v>0.0015-0.0177477768481223i</v>
      </c>
      <c r="N2554" s="57">
        <f t="shared" si="753"/>
        <v>75.591237463294874</v>
      </c>
      <c r="O2554" s="57">
        <f t="shared" si="754"/>
        <v>13.737840544843241</v>
      </c>
      <c r="P2554" s="371">
        <f t="shared" si="755"/>
        <v>13.737840544843241</v>
      </c>
      <c r="Q2554" s="371">
        <f t="shared" si="756"/>
        <v>-104.40876253670513</v>
      </c>
      <c r="R2554" s="12">
        <f t="shared" si="757"/>
        <v>75.591237463294874</v>
      </c>
      <c r="S2554" s="57">
        <f t="shared" si="758"/>
        <v>13.628569667031678</v>
      </c>
      <c r="T2554" s="12">
        <f t="shared" si="741"/>
        <v>13.737840544843241</v>
      </c>
    </row>
    <row r="2555" spans="1:20" x14ac:dyDescent="0.25">
      <c r="A2555" s="57">
        <f t="shared" si="742"/>
        <v>85956.225838787956</v>
      </c>
      <c r="B2555" s="12">
        <f t="shared" si="759"/>
        <v>13680.3582317664</v>
      </c>
      <c r="C2555" s="57" t="str">
        <f t="shared" si="743"/>
        <v>-1.2010204424948-4.6927065635286i</v>
      </c>
      <c r="D2555" s="57" t="str">
        <f t="shared" si="744"/>
        <v>3.89280952072363-2.49407133061909i</v>
      </c>
      <c r="E2555" s="57" t="str">
        <f t="shared" si="745"/>
        <v>178.209943114493+17.8419219962016i</v>
      </c>
      <c r="F2555" s="57" t="str">
        <f t="shared" si="746"/>
        <v>3.83566098447206-4.97888526508064i</v>
      </c>
      <c r="G2555" s="57" t="str">
        <f t="shared" si="747"/>
        <v>0.998911711023875-0.0329712693602989i</v>
      </c>
      <c r="H2555" s="57" t="str">
        <f t="shared" si="748"/>
        <v>4452.08669110903-1074.04716852522i</v>
      </c>
      <c r="I2555" s="57" t="str">
        <f t="shared" si="749"/>
        <v>33.0883858814167-74.1542105631678i</v>
      </c>
      <c r="K2555" s="57" t="str">
        <f t="shared" si="750"/>
        <v>0.00254712388897543-0.011419388703991i</v>
      </c>
      <c r="L2555" s="57" t="str">
        <f t="shared" si="751"/>
        <v>0.000125-0.0366766349852418i</v>
      </c>
      <c r="M2555" s="57" t="str">
        <f t="shared" si="752"/>
        <v>0.0015-0.0176805906038278i</v>
      </c>
      <c r="N2555" s="57">
        <f t="shared" si="753"/>
        <v>75.644243608702425</v>
      </c>
      <c r="O2555" s="57">
        <f t="shared" si="754"/>
        <v>13.704010318793657</v>
      </c>
      <c r="P2555" s="371">
        <f t="shared" si="755"/>
        <v>13.704010318793657</v>
      </c>
      <c r="Q2555" s="371">
        <f t="shared" si="756"/>
        <v>-104.35575639129758</v>
      </c>
      <c r="R2555" s="12">
        <f t="shared" si="757"/>
        <v>75.644243608702425</v>
      </c>
      <c r="S2555" s="57">
        <f t="shared" si="758"/>
        <v>13.6803582317664</v>
      </c>
      <c r="T2555" s="12">
        <f t="shared" si="741"/>
        <v>13.704010318793657</v>
      </c>
    </row>
    <row r="2556" spans="1:20" x14ac:dyDescent="0.25">
      <c r="A2556" s="57">
        <f t="shared" si="742"/>
        <v>86282.859496975347</v>
      </c>
      <c r="B2556" s="12">
        <f t="shared" si="759"/>
        <v>13732.343593047113</v>
      </c>
      <c r="C2556" s="57" t="str">
        <f t="shared" si="743"/>
        <v>-1.19205695742234-4.67559105223224i</v>
      </c>
      <c r="D2556" s="57" t="str">
        <f t="shared" si="744"/>
        <v>3.89275487096382-2.48589649581443i</v>
      </c>
      <c r="E2556" s="57" t="str">
        <f t="shared" si="745"/>
        <v>178.346223012617+17.8222667373162i</v>
      </c>
      <c r="F2556" s="57" t="str">
        <f t="shared" si="746"/>
        <v>3.83562919972095-4.9609964430425i</v>
      </c>
      <c r="G2556" s="57" t="str">
        <f t="shared" si="747"/>
        <v>0.998903433399694-0.0330962859245077i</v>
      </c>
      <c r="H2556" s="57" t="str">
        <f t="shared" si="748"/>
        <v>4399.6368417659-1217.53475329996i</v>
      </c>
      <c r="I2556" s="57" t="str">
        <f t="shared" si="749"/>
        <v>30.5665223378893-74.7479973183431i</v>
      </c>
      <c r="K2556" s="57" t="str">
        <f t="shared" si="750"/>
        <v>0.00253347797535861-0.0113784975811776i</v>
      </c>
      <c r="L2556" s="57" t="str">
        <f t="shared" si="751"/>
        <v>0.000125-0.0365377913780053i</v>
      </c>
      <c r="M2556" s="57" t="str">
        <f t="shared" si="752"/>
        <v>0.0015-0.0176136587007649i</v>
      </c>
      <c r="N2556" s="57">
        <f t="shared" si="753"/>
        <v>75.696965255706246</v>
      </c>
      <c r="O2556" s="57">
        <f t="shared" si="754"/>
        <v>13.670231104972782</v>
      </c>
      <c r="P2556" s="371">
        <f t="shared" si="755"/>
        <v>13.670231104972782</v>
      </c>
      <c r="Q2556" s="371">
        <f t="shared" si="756"/>
        <v>-104.30303474429375</v>
      </c>
      <c r="R2556" s="12">
        <f t="shared" si="757"/>
        <v>75.696965255706246</v>
      </c>
      <c r="S2556" s="57">
        <f t="shared" si="758"/>
        <v>13.732343593047114</v>
      </c>
      <c r="T2556" s="12">
        <f t="shared" si="741"/>
        <v>13.670231104972782</v>
      </c>
    </row>
    <row r="2557" spans="1:20" x14ac:dyDescent="0.25">
      <c r="A2557" s="57">
        <f t="shared" si="742"/>
        <v>86610.73436306385</v>
      </c>
      <c r="B2557" s="12">
        <f t="shared" si="759"/>
        <v>13784.526498700692</v>
      </c>
      <c r="C2557" s="57" t="str">
        <f t="shared" si="743"/>
        <v>-1.18317414490551-4.6585550491229i</v>
      </c>
      <c r="D2557" s="57" t="str">
        <f t="shared" si="744"/>
        <v>3.89269980662865-2.47775738562773i</v>
      </c>
      <c r="E2557" s="57" t="str">
        <f t="shared" si="745"/>
        <v>178.482857330323+17.8018307844286i</v>
      </c>
      <c r="F2557" s="57" t="str">
        <f t="shared" si="746"/>
        <v>3.83559717347957-4.94317897058361i</v>
      </c>
      <c r="G2557" s="57" t="str">
        <f t="shared" si="747"/>
        <v>0.998895092884798-0.0332217744178227i</v>
      </c>
      <c r="H2557" s="57" t="str">
        <f t="shared" si="748"/>
        <v>4338.08699073875-1356.14644790238i</v>
      </c>
      <c r="I2557" s="57" t="str">
        <f t="shared" si="749"/>
        <v>28.0284019233813-75.1682684706067i</v>
      </c>
      <c r="K2557" s="57" t="str">
        <f t="shared" si="750"/>
        <v>0.00251992987903625-0.0113377376134703i</v>
      </c>
      <c r="L2557" s="57" t="str">
        <f t="shared" si="751"/>
        <v>0.000125-0.0363994733791646i</v>
      </c>
      <c r="M2557" s="57" t="str">
        <f t="shared" si="752"/>
        <v>0.0015-0.0175469801760957i</v>
      </c>
      <c r="N2557" s="57">
        <f t="shared" si="753"/>
        <v>75.749400553092784</v>
      </c>
      <c r="O2557" s="57">
        <f t="shared" si="754"/>
        <v>13.636502600957311</v>
      </c>
      <c r="P2557" s="371">
        <f t="shared" si="755"/>
        <v>13.636502600957311</v>
      </c>
      <c r="Q2557" s="371">
        <f t="shared" si="756"/>
        <v>-104.25059944690722</v>
      </c>
      <c r="R2557" s="12">
        <f t="shared" si="757"/>
        <v>75.749400553092784</v>
      </c>
      <c r="S2557" s="57">
        <f t="shared" si="758"/>
        <v>13.784526498700693</v>
      </c>
      <c r="T2557" s="12">
        <f t="shared" si="741"/>
        <v>13.636502600957311</v>
      </c>
    </row>
    <row r="2558" spans="1:20" x14ac:dyDescent="0.25">
      <c r="A2558" s="57">
        <f t="shared" si="742"/>
        <v>86939.855153643497</v>
      </c>
      <c r="B2558" s="12">
        <f t="shared" si="759"/>
        <v>13836.907699395755</v>
      </c>
      <c r="C2558" s="57" t="str">
        <f t="shared" si="743"/>
        <v>-1.17437145375734-4.6415980095538i</v>
      </c>
      <c r="D2558" s="57" t="str">
        <f t="shared" si="744"/>
        <v>3.89264432458501-2.4696538825666i</v>
      </c>
      <c r="E2558" s="57" t="str">
        <f t="shared" si="745"/>
        <v>178.61984284857+17.7806094466479i</v>
      </c>
      <c r="F2558" s="57" t="str">
        <f t="shared" si="746"/>
        <v>3.83556490391722-4.92543259121071i</v>
      </c>
      <c r="G2558" s="57" t="str">
        <f t="shared" si="747"/>
        <v>0.998886689002426-0.033347736597801i</v>
      </c>
      <c r="H2558" s="57" t="str">
        <f t="shared" si="748"/>
        <v>4268.08071482886-1489.06636692839i</v>
      </c>
      <c r="I2558" s="57" t="str">
        <f t="shared" si="749"/>
        <v>25.4915096364301-75.4164712874083i</v>
      </c>
      <c r="K2558" s="57" t="str">
        <f t="shared" si="750"/>
        <v>0.00250647893634405-0.0112971085638872i</v>
      </c>
      <c r="L2558" s="57" t="str">
        <f t="shared" si="751"/>
        <v>0.000125-0.0362616789989685i</v>
      </c>
      <c r="M2558" s="57" t="str">
        <f t="shared" si="752"/>
        <v>0.0015-0.0174805540706274i</v>
      </c>
      <c r="N2558" s="57">
        <f t="shared" si="753"/>
        <v>75.801547667849519</v>
      </c>
      <c r="O2558" s="57">
        <f t="shared" si="754"/>
        <v>13.602824502842664</v>
      </c>
      <c r="P2558" s="371">
        <f t="shared" si="755"/>
        <v>13.602824502842664</v>
      </c>
      <c r="Q2558" s="371">
        <f t="shared" si="756"/>
        <v>-104.19845233215048</v>
      </c>
      <c r="R2558" s="12">
        <f t="shared" si="757"/>
        <v>75.801547667849519</v>
      </c>
      <c r="S2558" s="57">
        <f t="shared" si="758"/>
        <v>13.836907699395756</v>
      </c>
      <c r="T2558" s="12">
        <f t="shared" si="741"/>
        <v>13.602824502842664</v>
      </c>
    </row>
    <row r="2559" spans="1:20" x14ac:dyDescent="0.25">
      <c r="A2559" s="57">
        <f t="shared" si="742"/>
        <v>87270.226603227347</v>
      </c>
      <c r="B2559" s="12">
        <f t="shared" si="759"/>
        <v>13889.487948653459</v>
      </c>
      <c r="C2559" s="57" t="str">
        <f t="shared" si="743"/>
        <v>-1.16564833562989-4.62471939287959i</v>
      </c>
      <c r="D2559" s="57" t="str">
        <f t="shared" si="744"/>
        <v>3.89258842167634-2.4615858696462i</v>
      </c>
      <c r="E2559" s="57" t="str">
        <f t="shared" si="745"/>
        <v>178.757176306083+17.7585980438222i</v>
      </c>
      <c r="F2559" s="57" t="str">
        <f t="shared" si="746"/>
        <v>3.83553238918944-4.9077570494512i</v>
      </c>
      <c r="G2559" s="57" t="str">
        <f t="shared" si="747"/>
        <v>0.998878221272221-0.0334741742282709i</v>
      </c>
      <c r="H2559" s="57" t="str">
        <f t="shared" si="748"/>
        <v>4190.35023468912-1615.58513705837i</v>
      </c>
      <c r="I2559" s="57" t="str">
        <f t="shared" si="749"/>
        <v>22.9726582890044-75.4962939966092i</v>
      </c>
      <c r="K2559" s="57" t="str">
        <f t="shared" si="750"/>
        <v>0.00249312448755054-0.0112566101937122i</v>
      </c>
      <c r="L2559" s="57" t="str">
        <f t="shared" si="751"/>
        <v>0.000125-0.0361244062551987i</v>
      </c>
      <c r="M2559" s="57" t="str">
        <f t="shared" si="752"/>
        <v>0.0015-0.0174143794287979i</v>
      </c>
      <c r="N2559" s="57">
        <f t="shared" si="753"/>
        <v>75.85340478523284</v>
      </c>
      <c r="O2559" s="57">
        <f t="shared" si="754"/>
        <v>13.569196505273259</v>
      </c>
      <c r="P2559" s="371">
        <f t="shared" si="755"/>
        <v>13.569196505273259</v>
      </c>
      <c r="Q2559" s="371">
        <f t="shared" si="756"/>
        <v>-104.14659521476716</v>
      </c>
      <c r="R2559" s="12">
        <f t="shared" si="757"/>
        <v>75.85340478523284</v>
      </c>
      <c r="S2559" s="57">
        <f t="shared" si="758"/>
        <v>13.889487948653459</v>
      </c>
      <c r="T2559" s="12">
        <f t="shared" si="741"/>
        <v>13.569196505273259</v>
      </c>
    </row>
    <row r="2560" spans="1:20" x14ac:dyDescent="0.25">
      <c r="A2560" s="57">
        <f t="shared" si="742"/>
        <v>87601.853464319604</v>
      </c>
      <c r="B2560" s="12">
        <f t="shared" si="759"/>
        <v>13942.268002858342</v>
      </c>
      <c r="C2560" s="57" t="str">
        <f t="shared" si="743"/>
        <v>-1.15700424500067-4.60791866242777i</v>
      </c>
      <c r="D2560" s="57" t="str">
        <f t="shared" si="744"/>
        <v>3.89253209472234-2.45355323038756i</v>
      </c>
      <c r="E2560" s="57" t="str">
        <f t="shared" si="745"/>
        <v>178.894854399377+17.7357919070023i</v>
      </c>
      <c r="F2560" s="57" t="str">
        <f t="shared" si="746"/>
        <v>3.83549962743776-4.89015209084935i</v>
      </c>
      <c r="G2560" s="57" t="str">
        <f t="shared" si="747"/>
        <v>0.9988696892102-0.0336010890793507i</v>
      </c>
      <c r="H2560" s="57" t="str">
        <f t="shared" si="748"/>
        <v>4105.69579831165-1735.10992956014i</v>
      </c>
      <c r="I2560" s="57" t="str">
        <f t="shared" si="749"/>
        <v>20.4876550238896-75.4134692182751i</v>
      </c>
      <c r="K2560" s="57" t="str">
        <f t="shared" si="750"/>
        <v>0.00247986587684238-0.0112162422625266i</v>
      </c>
      <c r="L2560" s="57" t="str">
        <f t="shared" si="751"/>
        <v>0.000125-0.0359876531731407i</v>
      </c>
      <c r="M2560" s="57" t="str">
        <f t="shared" si="752"/>
        <v>0.0015-0.017348455298663i</v>
      </c>
      <c r="N2560" s="57">
        <f t="shared" si="753"/>
        <v>75.904970108830639</v>
      </c>
      <c r="O2560" s="57">
        <f t="shared" si="754"/>
        <v>13.535618301472851</v>
      </c>
      <c r="P2560" s="371">
        <f t="shared" si="755"/>
        <v>13.535618301472851</v>
      </c>
      <c r="Q2560" s="371">
        <f t="shared" si="756"/>
        <v>-104.09502989116936</v>
      </c>
      <c r="R2560" s="12">
        <f t="shared" si="757"/>
        <v>75.904970108830639</v>
      </c>
      <c r="S2560" s="57">
        <f t="shared" si="758"/>
        <v>13.942268002858341</v>
      </c>
      <c r="T2560" s="12">
        <f t="shared" si="741"/>
        <v>13.535618301472851</v>
      </c>
    </row>
    <row r="2561" spans="1:20" x14ac:dyDescent="0.25">
      <c r="A2561" s="57">
        <f t="shared" si="742"/>
        <v>87934.740507484021</v>
      </c>
      <c r="B2561" s="12">
        <f t="shared" si="759"/>
        <v>13995.248621269204</v>
      </c>
      <c r="C2561" s="57" t="str">
        <f t="shared" si="743"/>
        <v>-1.14843863915901-4.59119528547066i</v>
      </c>
      <c r="D2561" s="57" t="str">
        <f t="shared" si="744"/>
        <v>3.89247534051891-2.44555584881581i</v>
      </c>
      <c r="E2561" s="57" t="str">
        <f t="shared" si="745"/>
        <v>179.032873782792+17.712186378906i</v>
      </c>
      <c r="F2561" s="57" t="str">
        <f t="shared" si="746"/>
        <v>3.83546661678979-4.87261746196267i</v>
      </c>
      <c r="G2561" s="57" t="str">
        <f t="shared" si="747"/>
        <v>0.998861092328728-0.0337284829274683i</v>
      </c>
      <c r="H2561" s="57" t="str">
        <f t="shared" si="748"/>
        <v>4014.96425713773-1847.17005125287i</v>
      </c>
      <c r="I2561" s="57" t="str">
        <f t="shared" si="749"/>
        <v>18.051022808693-75.1755246073403i</v>
      </c>
      <c r="K2561" s="57" t="str">
        <f t="shared" si="750"/>
        <v>0.00246670245230926-0.0111760045282404i</v>
      </c>
      <c r="L2561" s="57" t="str">
        <f t="shared" si="751"/>
        <v>0.000125-0.0358514177855557i</v>
      </c>
      <c r="M2561" s="57" t="str">
        <f t="shared" si="752"/>
        <v>0.0015-0.0172827807318818i</v>
      </c>
      <c r="N2561" s="57">
        <f t="shared" si="753"/>
        <v>75.956241860624601</v>
      </c>
      <c r="O2561" s="57">
        <f t="shared" si="754"/>
        <v>13.502089583275454</v>
      </c>
      <c r="P2561" s="371">
        <f t="shared" si="755"/>
        <v>13.502089583275454</v>
      </c>
      <c r="Q2561" s="371">
        <f t="shared" si="756"/>
        <v>-104.0437581393754</v>
      </c>
      <c r="R2561" s="12">
        <f t="shared" si="757"/>
        <v>75.956241860624601</v>
      </c>
      <c r="S2561" s="57">
        <f t="shared" si="758"/>
        <v>13.995248621269203</v>
      </c>
      <c r="T2561" s="12">
        <f t="shared" si="741"/>
        <v>13.502089583275454</v>
      </c>
    </row>
    <row r="2562" spans="1:20" x14ac:dyDescent="0.25">
      <c r="A2562" s="57">
        <f t="shared" si="742"/>
        <v>88268.892521412461</v>
      </c>
      <c r="B2562" s="12">
        <f t="shared" si="759"/>
        <v>14048.430566030027</v>
      </c>
      <c r="C2562" s="57" t="str">
        <f t="shared" si="743"/>
        <v>-1.13995097819232-4.57454873319738i</v>
      </c>
      <c r="D2562" s="57" t="str">
        <f t="shared" si="744"/>
        <v>3.89241815583792-2.43759360945844i</v>
      </c>
      <c r="E2562" s="57" t="str">
        <f t="shared" si="745"/>
        <v>179.171231068525+17.6877768143854i</v>
      </c>
      <c r="F2562" s="57" t="str">
        <f t="shared" si="746"/>
        <v>3.83543335535894-4.85515291035825i</v>
      </c>
      <c r="G2562" s="57" t="str">
        <f t="shared" si="747"/>
        <v>0.998852430136491-0.0338563575553803i</v>
      </c>
      <c r="H2562" s="57" t="str">
        <f t="shared" si="748"/>
        <v>3919.02785419835-1951.41822158209i</v>
      </c>
      <c r="I2562" s="57" t="str">
        <f t="shared" si="749"/>
        <v>15.6757846181199-74.7914962441811i</v>
      </c>
      <c r="K2562" s="57" t="str">
        <f t="shared" si="750"/>
        <v>0.00245363356592887-0.0111358967471232i</v>
      </c>
      <c r="L2562" s="57" t="str">
        <f t="shared" si="751"/>
        <v>0.000125-0.0357156981326516i</v>
      </c>
      <c r="M2562" s="57" t="str">
        <f t="shared" si="752"/>
        <v>0.0015-0.0172173547837038i</v>
      </c>
      <c r="N2562" s="57">
        <f t="shared" si="753"/>
        <v>76.007218281051124</v>
      </c>
      <c r="O2562" s="57">
        <f t="shared" si="754"/>
        <v>13.468610041155767</v>
      </c>
      <c r="P2562" s="371">
        <f t="shared" si="755"/>
        <v>13.468610041155767</v>
      </c>
      <c r="Q2562" s="371">
        <f t="shared" si="756"/>
        <v>-103.99278171894888</v>
      </c>
      <c r="R2562" s="12">
        <f t="shared" si="757"/>
        <v>76.007218281051124</v>
      </c>
      <c r="S2562" s="57">
        <f t="shared" si="758"/>
        <v>14.048430566030026</v>
      </c>
      <c r="T2562" s="12">
        <f t="shared" si="741"/>
        <v>13.468610041155767</v>
      </c>
    </row>
    <row r="2563" spans="1:20" x14ac:dyDescent="0.25">
      <c r="A2563" s="57">
        <f t="shared" si="742"/>
        <v>88604.314312993825</v>
      </c>
      <c r="B2563" s="12">
        <f t="shared" si="759"/>
        <v>14101.814602180941</v>
      </c>
      <c r="C2563" s="57" t="str">
        <f t="shared" si="743"/>
        <v>-1.13154072497273-4.55797848068619i</v>
      </c>
      <c r="D2563" s="57" t="str">
        <f t="shared" si="744"/>
        <v>3.89236053742703-2.42966639734366i</v>
      </c>
      <c r="E2563" s="57" t="str">
        <f t="shared" si="745"/>
        <v>179.309922826679+17.662558580891i</v>
      </c>
      <c r="F2563" s="57" t="str">
        <f t="shared" si="746"/>
        <v>3.8353998412444-4.83775818460906i</v>
      </c>
      <c r="G2563" s="57" t="str">
        <f t="shared" si="747"/>
        <v>0.998843702138468-0.0339847147521911i</v>
      </c>
      <c r="H2563" s="57" t="str">
        <f t="shared" si="748"/>
        <v>3818.76412634585-2047.62790050834i</v>
      </c>
      <c r="I2563" s="57" t="str">
        <f t="shared" si="749"/>
        <v>13.3733135855644-74.2716208696863i</v>
      </c>
      <c r="K2563" s="57" t="str">
        <f t="shared" si="750"/>
        <v>0.00244065857355178-0.0110959186738347i</v>
      </c>
      <c r="L2563" s="57" t="str">
        <f t="shared" si="751"/>
        <v>0.000125-0.0355804922620558i</v>
      </c>
      <c r="M2563" s="57" t="str">
        <f t="shared" si="752"/>
        <v>0.0015-0.0171521765129546i</v>
      </c>
      <c r="N2563" s="57">
        <f t="shared" si="753"/>
        <v>76.0578976290561</v>
      </c>
      <c r="O2563" s="57">
        <f t="shared" si="754"/>
        <v>13.435179364259984</v>
      </c>
      <c r="P2563" s="371">
        <f t="shared" si="755"/>
        <v>13.435179364259984</v>
      </c>
      <c r="Q2563" s="371">
        <f t="shared" si="756"/>
        <v>-103.9421023709439</v>
      </c>
      <c r="R2563" s="12">
        <f t="shared" si="757"/>
        <v>76.0578976290561</v>
      </c>
      <c r="S2563" s="57">
        <f t="shared" si="758"/>
        <v>14.101814602180941</v>
      </c>
      <c r="T2563" s="12">
        <f t="shared" si="741"/>
        <v>13.435179364259984</v>
      </c>
    </row>
    <row r="2564" spans="1:20" x14ac:dyDescent="0.25">
      <c r="A2564" s="57">
        <f t="shared" si="742"/>
        <v>88941.010707383204</v>
      </c>
      <c r="B2564" s="12">
        <f t="shared" si="759"/>
        <v>14155.401497669229</v>
      </c>
      <c r="C2564" s="57" t="str">
        <f t="shared" si="743"/>
        <v>-1.12320734514341-4.54148400687723i</v>
      </c>
      <c r="D2564" s="57" t="str">
        <f t="shared" si="744"/>
        <v>3.89230248200951-2.4217740979986i</v>
      </c>
      <c r="E2564" s="57" t="str">
        <f t="shared" si="745"/>
        <v>179.448945585315+17.6365270589409i</v>
      </c>
      <c r="F2564" s="57" t="str">
        <f t="shared" si="746"/>
        <v>3.83536607253106-4.82043303429032i</v>
      </c>
      <c r="G2564" s="57" t="str">
        <f t="shared" si="747"/>
        <v>0.998834907835904-0.0341135563133727i</v>
      </c>
      <c r="H2564" s="57" t="str">
        <f t="shared" si="748"/>
        <v>3715.03765386557-2135.6872133072i</v>
      </c>
      <c r="I2564" s="57" t="str">
        <f t="shared" si="749"/>
        <v>11.1532482780739-73.6270223781186i</v>
      </c>
      <c r="K2564" s="57" t="str">
        <f t="shared" si="750"/>
        <v>0.00242777683488622-0.0110560700614549i</v>
      </c>
      <c r="L2564" s="57" t="str">
        <f t="shared" si="751"/>
        <v>0.000125-0.0354457982287864i</v>
      </c>
      <c r="M2564" s="57" t="str">
        <f t="shared" si="752"/>
        <v>0.0015-0.0170872449820229i</v>
      </c>
      <c r="N2564" s="57">
        <f t="shared" si="753"/>
        <v>76.108278182152247</v>
      </c>
      <c r="O2564" s="57">
        <f t="shared" si="754"/>
        <v>13.401797240436743</v>
      </c>
      <c r="P2564" s="371">
        <f t="shared" si="755"/>
        <v>13.401797240436743</v>
      </c>
      <c r="Q2564" s="371">
        <f t="shared" si="756"/>
        <v>-103.89172181784775</v>
      </c>
      <c r="R2564" s="12">
        <f t="shared" si="757"/>
        <v>76.108278182152247</v>
      </c>
      <c r="S2564" s="57">
        <f t="shared" si="758"/>
        <v>14.155401497669228</v>
      </c>
      <c r="T2564" s="12">
        <f t="shared" si="741"/>
        <v>13.401797240436743</v>
      </c>
    </row>
    <row r="2565" spans="1:20" x14ac:dyDescent="0.25">
      <c r="A2565" s="57">
        <f t="shared" si="742"/>
        <v>89278.986548071261</v>
      </c>
      <c r="B2565" s="12">
        <f t="shared" si="759"/>
        <v>14209.192023360372</v>
      </c>
      <c r="C2565" s="57" t="str">
        <f t="shared" si="743"/>
        <v>-1.11495030710521-4.52506479454544i</v>
      </c>
      <c r="D2565" s="57" t="str">
        <f t="shared" si="744"/>
        <v>3.89224398628416-2.41391659744768i</v>
      </c>
      <c r="E2565" s="57" t="str">
        <f t="shared" si="745"/>
        <v>179.588295830501+17.6096776425867i</v>
      </c>
      <c r="F2565" s="57" t="str">
        <f t="shared" si="746"/>
        <v>3.8353320472893-4.80317720997593i</v>
      </c>
      <c r="G2565" s="57" t="str">
        <f t="shared" si="747"/>
        <v>0.998826046726281-0.0342428840407829i</v>
      </c>
      <c r="H2565" s="57" t="str">
        <f t="shared" si="748"/>
        <v>3608.68419292827-2215.59013592538i</v>
      </c>
      <c r="I2565" s="57" t="str">
        <f t="shared" si="749"/>
        <v>9.02346874931055-72.869406293347i</v>
      </c>
      <c r="K2565" s="57" t="str">
        <f t="shared" si="750"/>
        <v>0.00241498771348278-0.0110163506615144i</v>
      </c>
      <c r="L2565" s="57" t="str">
        <f t="shared" si="751"/>
        <v>0.000125-0.0353116140952245i</v>
      </c>
      <c r="M2565" s="57" t="str">
        <f t="shared" si="752"/>
        <v>0.0015-0.0170225592568468i</v>
      </c>
      <c r="N2565" s="57">
        <f t="shared" si="753"/>
        <v>76.158358236470548</v>
      </c>
      <c r="O2565" s="57">
        <f t="shared" si="754"/>
        <v>13.368463356268112</v>
      </c>
      <c r="P2565" s="371">
        <f t="shared" si="755"/>
        <v>13.368463356268112</v>
      </c>
      <c r="Q2565" s="371">
        <f t="shared" si="756"/>
        <v>-103.84164176352945</v>
      </c>
      <c r="R2565" s="12">
        <f t="shared" si="757"/>
        <v>76.158358236470548</v>
      </c>
      <c r="S2565" s="57">
        <f t="shared" si="758"/>
        <v>14.209192023360373</v>
      </c>
      <c r="T2565" s="12">
        <f t="shared" si="741"/>
        <v>13.368463356268112</v>
      </c>
    </row>
    <row r="2566" spans="1:20" x14ac:dyDescent="0.25">
      <c r="A2566" s="57">
        <f t="shared" si="742"/>
        <v>89618.246696953938</v>
      </c>
      <c r="B2566" s="12">
        <f t="shared" si="759"/>
        <v>14263.186953049142</v>
      </c>
      <c r="C2566" s="57" t="str">
        <f t="shared" si="743"/>
        <v>-1.10676908200335-4.50872033027381i</v>
      </c>
      <c r="D2566" s="57" t="str">
        <f t="shared" si="744"/>
        <v>3.89218504692491-2.40609378221088i</v>
      </c>
      <c r="E2566" s="57" t="str">
        <f t="shared" si="745"/>
        <v>179.727970006389+17.5820057398812i</v>
      </c>
      <c r="F2566" s="57" t="str">
        <f t="shared" si="746"/>
        <v>3.835297763575-4.78599046323477i</v>
      </c>
      <c r="G2566" s="57" t="str">
        <f t="shared" si="747"/>
        <v>0.998817118303291-0.034372699742686i</v>
      </c>
      <c r="H2566" s="57" t="str">
        <f t="shared" si="748"/>
        <v>3500.49752127456-2287.42565813849i</v>
      </c>
      <c r="I2566" s="57" t="str">
        <f t="shared" si="749"/>
        <v>6.99012635808979-72.0107735679657i</v>
      </c>
      <c r="K2566" s="57" t="str">
        <f t="shared" si="750"/>
        <v>0.00240229057671912-0.0109767602240239i</v>
      </c>
      <c r="L2566" s="57" t="str">
        <f t="shared" si="751"/>
        <v>0.000125-0.0351779379310864i</v>
      </c>
      <c r="M2566" s="57" t="str">
        <f t="shared" si="752"/>
        <v>0.0015-0.0169581184069006i</v>
      </c>
      <c r="N2566" s="57">
        <f t="shared" si="753"/>
        <v>76.208136106809434</v>
      </c>
      <c r="O2566" s="57">
        <f t="shared" si="754"/>
        <v>13.335177397100717</v>
      </c>
      <c r="P2566" s="371">
        <f t="shared" si="755"/>
        <v>13.335177397100717</v>
      </c>
      <c r="Q2566" s="371">
        <f t="shared" si="756"/>
        <v>-103.79186389319057</v>
      </c>
      <c r="R2566" s="12">
        <f t="shared" si="757"/>
        <v>76.208136106809434</v>
      </c>
      <c r="S2566" s="57">
        <f t="shared" si="758"/>
        <v>14.263186953049143</v>
      </c>
      <c r="T2566" s="12">
        <f t="shared" si="741"/>
        <v>13.335177397100717</v>
      </c>
    </row>
    <row r="2567" spans="1:20" x14ac:dyDescent="0.25">
      <c r="A2567" s="57">
        <f t="shared" si="742"/>
        <v>89958.796034402374</v>
      </c>
      <c r="B2567" s="12">
        <f t="shared" si="759"/>
        <v>14317.387063470729</v>
      </c>
      <c r="C2567" s="57" t="str">
        <f t="shared" si="743"/>
        <v>-1.09866314371384-4.49245010442663i</v>
      </c>
      <c r="D2567" s="57" t="str">
        <f t="shared" si="744"/>
        <v>3.89212566058088-2.39830553930204i</v>
      </c>
      <c r="E2567" s="57" t="str">
        <f t="shared" si="745"/>
        <v>179.867964515272+17.553506773347i</v>
      </c>
      <c r="F2567" s="57" t="str">
        <f t="shared" si="746"/>
        <v>3.83526321942935-4.76887254662715i</v>
      </c>
      <c r="G2567" s="57" t="str">
        <f t="shared" si="747"/>
        <v>0.998808122056807-0.0345030052337713i</v>
      </c>
      <c r="H2567" s="57" t="str">
        <f t="shared" si="748"/>
        <v>3391.21913382168-2351.36563797032i</v>
      </c>
      <c r="I2567" s="57" t="str">
        <f t="shared" si="749"/>
        <v>5.05771858668735-71.0631622834877i</v>
      </c>
      <c r="K2567" s="57" t="str">
        <f t="shared" si="750"/>
        <v>0.00238968479578448-0.0109372984975032i</v>
      </c>
      <c r="L2567" s="57" t="str">
        <f t="shared" si="751"/>
        <v>0.000125-0.0350447678133955i</v>
      </c>
      <c r="M2567" s="57" t="str">
        <f t="shared" si="752"/>
        <v>0.0015-0.0168939215051809i</v>
      </c>
      <c r="N2567" s="57">
        <f t="shared" si="753"/>
        <v>76.257610126684853</v>
      </c>
      <c r="O2567" s="57">
        <f t="shared" si="754"/>
        <v>13.301939047076345</v>
      </c>
      <c r="P2567" s="371">
        <f t="shared" si="755"/>
        <v>13.301939047076345</v>
      </c>
      <c r="Q2567" s="371">
        <f t="shared" si="756"/>
        <v>-103.74238987331515</v>
      </c>
      <c r="R2567" s="12">
        <f t="shared" si="757"/>
        <v>76.257610126684853</v>
      </c>
      <c r="S2567" s="57">
        <f t="shared" si="758"/>
        <v>14.317387063470729</v>
      </c>
      <c r="T2567" s="12">
        <f t="shared" si="741"/>
        <v>13.301939047076345</v>
      </c>
    </row>
    <row r="2568" spans="1:20" x14ac:dyDescent="0.25">
      <c r="A2568" s="57">
        <f t="shared" si="742"/>
        <v>90300.639459333092</v>
      </c>
      <c r="B2568" s="12">
        <f t="shared" si="759"/>
        <v>14371.793134311918</v>
      </c>
      <c r="C2568" s="57" t="str">
        <f t="shared" si="743"/>
        <v>-1.09063196883047-4.47625361112366i</v>
      </c>
      <c r="D2568" s="57" t="str">
        <f t="shared" si="744"/>
        <v>3.89206582387602-2.39055175622721i</v>
      </c>
      <c r="E2568" s="57" t="str">
        <f t="shared" si="745"/>
        <v>180.008275717673+17.5241761804422i</v>
      </c>
      <c r="F2568" s="57" t="str">
        <f t="shared" si="746"/>
        <v>3.83522841287875-4.75182321370122i</v>
      </c>
      <c r="G2568" s="57" t="str">
        <f t="shared" si="747"/>
        <v>0.998799057472855-0.0346338023351723i</v>
      </c>
      <c r="H2568" s="57" t="str">
        <f t="shared" si="748"/>
        <v>3281.53075636875-2407.65201070799i</v>
      </c>
      <c r="I2568" s="57" t="str">
        <f t="shared" si="749"/>
        <v>3.22919922678748-70.0384229907339i</v>
      </c>
      <c r="K2568" s="57" t="str">
        <f t="shared" si="750"/>
        <v>0.00237716974566429-0.0108979652290109i</v>
      </c>
      <c r="L2568" s="57" t="str">
        <f t="shared" si="751"/>
        <v>0.000125-0.0349121018264549i</v>
      </c>
      <c r="M2568" s="57" t="str">
        <f t="shared" si="752"/>
        <v>0.0015-0.0168299676281938i</v>
      </c>
      <c r="N2568" s="57">
        <f t="shared" si="753"/>
        <v>76.306778648373623</v>
      </c>
      <c r="O2568" s="57">
        <f t="shared" si="754"/>
        <v>13.268747989164023</v>
      </c>
      <c r="P2568" s="371">
        <f t="shared" si="755"/>
        <v>13.268747989164023</v>
      </c>
      <c r="Q2568" s="371">
        <f t="shared" si="756"/>
        <v>-103.69322135162638</v>
      </c>
      <c r="R2568" s="12">
        <f t="shared" si="757"/>
        <v>76.306778648373623</v>
      </c>
      <c r="S2568" s="57">
        <f t="shared" si="758"/>
        <v>14.371793134311918</v>
      </c>
      <c r="T2568" s="12">
        <f t="shared" si="741"/>
        <v>13.268747989164023</v>
      </c>
    </row>
    <row r="2569" spans="1:20" x14ac:dyDescent="0.25">
      <c r="A2569" s="57">
        <f t="shared" si="742"/>
        <v>90643.781889278573</v>
      </c>
      <c r="B2569" s="12">
        <f t="shared" si="759"/>
        <v>14426.405948222304</v>
      </c>
      <c r="C2569" s="57" t="str">
        <f t="shared" si="743"/>
        <v>-1.08267503665147-4.46013034821386i</v>
      </c>
      <c r="D2569" s="57" t="str">
        <f t="shared" si="744"/>
        <v>3.89200553340904-2.38283232098296i</v>
      </c>
      <c r="E2569" s="57" t="str">
        <f t="shared" si="745"/>
        <v>180.148899932424+17.4940094140297i</v>
      </c>
      <c r="F2569" s="57" t="str">
        <f t="shared" si="746"/>
        <v>3.83519334193476-4.7348422189894i</v>
      </c>
      <c r="G2569" s="57" t="str">
        <f t="shared" si="747"/>
        <v>0.998789924033584-0.0347650928744868i</v>
      </c>
      <c r="H2569" s="57" t="str">
        <f t="shared" si="748"/>
        <v>3172.04951072701-2456.5839326391i</v>
      </c>
      <c r="I2569" s="57" t="str">
        <f t="shared" si="749"/>
        <v>1.50611421420581-68.9480307556616i</v>
      </c>
      <c r="K2569" s="57" t="str">
        <f t="shared" si="750"/>
        <v>0.00236474480512458-0.0108587601641726i</v>
      </c>
      <c r="L2569" s="57" t="str">
        <f t="shared" si="751"/>
        <v>0.000125-0.03477993806182i</v>
      </c>
      <c r="M2569" s="57" t="str">
        <f t="shared" si="752"/>
        <v>0.0015-0.0167662558559412i</v>
      </c>
      <c r="N2569" s="57">
        <f t="shared" si="753"/>
        <v>76.355640042956992</v>
      </c>
      <c r="O2569" s="57">
        <f t="shared" si="754"/>
        <v>13.235603905190674</v>
      </c>
      <c r="P2569" s="371">
        <f t="shared" si="755"/>
        <v>13.235603905190674</v>
      </c>
      <c r="Q2569" s="371">
        <f t="shared" si="756"/>
        <v>-103.64435995704301</v>
      </c>
      <c r="R2569" s="12">
        <f t="shared" si="757"/>
        <v>76.355640042956992</v>
      </c>
      <c r="S2569" s="57">
        <f t="shared" si="758"/>
        <v>14.426405948222303</v>
      </c>
      <c r="T2569" s="12">
        <f t="shared" si="741"/>
        <v>13.235603905190674</v>
      </c>
    </row>
    <row r="2570" spans="1:20" x14ac:dyDescent="0.25">
      <c r="A2570" s="57">
        <f t="shared" si="742"/>
        <v>90988.228260457821</v>
      </c>
      <c r="B2570" s="12">
        <f t="shared" si="759"/>
        <v>14481.226290825549</v>
      </c>
      <c r="C2570" s="57" t="str">
        <f t="shared" si="743"/>
        <v>-1.07479182916626-4.44407981724977i</v>
      </c>
      <c r="D2570" s="57" t="str">
        <f t="shared" si="744"/>
        <v>3.89194478575317-2.37514712205469i</v>
      </c>
      <c r="E2570" s="57" t="str">
        <f t="shared" si="745"/>
        <v>180.289833436754+17.4630019428461i</v>
      </c>
      <c r="F2570" s="57" t="str">
        <f t="shared" si="746"/>
        <v>3.83515800459392-4.71792931800482i</v>
      </c>
      <c r="G2570" s="57" t="str">
        <f t="shared" si="747"/>
        <v>0.998780721217239-0.0348968786857954i</v>
      </c>
      <c r="H2570" s="57" t="str">
        <f t="shared" si="748"/>
        <v>3063.32546678537-2498.50533680172i</v>
      </c>
      <c r="I2570" s="57" t="str">
        <f t="shared" si="749"/>
        <v>-0.111246071592331-67.8029346401297i</v>
      </c>
      <c r="K2570" s="57" t="str">
        <f t="shared" si="750"/>
        <v>0.00235240935669642-0.0108196830472097i</v>
      </c>
      <c r="L2570" s="57" t="str">
        <f t="shared" si="751"/>
        <v>0.000125-0.0346482746182706i</v>
      </c>
      <c r="M2570" s="57" t="str">
        <f t="shared" si="752"/>
        <v>0.0015-0.016702785271908i</v>
      </c>
      <c r="N2570" s="57">
        <f t="shared" si="753"/>
        <v>76.404192700362785</v>
      </c>
      <c r="O2570" s="57">
        <f t="shared" si="754"/>
        <v>13.202506475872591</v>
      </c>
      <c r="P2570" s="371">
        <f t="shared" si="755"/>
        <v>13.202506475872591</v>
      </c>
      <c r="Q2570" s="371">
        <f t="shared" si="756"/>
        <v>-103.59580729963722</v>
      </c>
      <c r="R2570" s="12">
        <f t="shared" si="757"/>
        <v>76.404192700362785</v>
      </c>
      <c r="S2570" s="57">
        <f t="shared" si="758"/>
        <v>14.481226290825548</v>
      </c>
      <c r="T2570" s="12">
        <f t="shared" si="741"/>
        <v>13.202506475872591</v>
      </c>
    </row>
    <row r="2571" spans="1:20" x14ac:dyDescent="0.25">
      <c r="A2571" s="57">
        <f t="shared" si="742"/>
        <v>91333.983527847566</v>
      </c>
      <c r="B2571" s="12">
        <f t="shared" si="759"/>
        <v>14536.254950730687</v>
      </c>
      <c r="C2571" s="57" t="str">
        <f t="shared" si="743"/>
        <v>-1.06698183104262-4.42810152346208i</v>
      </c>
      <c r="D2571" s="57" t="str">
        <f t="shared" si="744"/>
        <v>3.89188357745591-2.367496048415i</v>
      </c>
      <c r="E2571" s="57" t="str">
        <f t="shared" si="745"/>
        <v>180.431072466392+17.4311492519656i</v>
      </c>
      <c r="F2571" s="57" t="str">
        <f t="shared" si="746"/>
        <v>3.83512239883766-4.70108426723774i</v>
      </c>
      <c r="G2571" s="57" t="str">
        <f t="shared" si="747"/>
        <v>0.99877144849813-0.0350291616096817i</v>
      </c>
      <c r="H2571" s="57" t="str">
        <f t="shared" si="748"/>
        <v>2955.84125541413-2533.79326768382i</v>
      </c>
      <c r="I2571" s="57" t="str">
        <f t="shared" si="749"/>
        <v>-1.62368624872415-66.613443450791i</v>
      </c>
      <c r="K2571" s="57" t="str">
        <f t="shared" si="750"/>
        <v>0.00234016278666024-0.0107807336209675i</v>
      </c>
      <c r="L2571" s="57" t="str">
        <f t="shared" si="751"/>
        <v>0.000125-0.0345171096017839i</v>
      </c>
      <c r="M2571" s="57" t="str">
        <f t="shared" si="752"/>
        <v>0.0015-0.0166395549630484i</v>
      </c>
      <c r="N2571" s="57">
        <f t="shared" si="753"/>
        <v>76.452435029400306</v>
      </c>
      <c r="O2571" s="57">
        <f t="shared" si="754"/>
        <v>13.169455380846976</v>
      </c>
      <c r="P2571" s="371">
        <f t="shared" si="755"/>
        <v>13.169455380846976</v>
      </c>
      <c r="Q2571" s="371">
        <f t="shared" si="756"/>
        <v>-103.54756497059969</v>
      </c>
      <c r="R2571" s="12">
        <f t="shared" si="757"/>
        <v>76.452435029400306</v>
      </c>
      <c r="S2571" s="57">
        <f t="shared" si="758"/>
        <v>14.536254950730687</v>
      </c>
      <c r="T2571" s="12">
        <f t="shared" si="741"/>
        <v>13.169455380846976</v>
      </c>
    </row>
    <row r="2572" spans="1:20" x14ac:dyDescent="0.25">
      <c r="A2572" s="57">
        <f t="shared" si="742"/>
        <v>91681.052665253388</v>
      </c>
      <c r="B2572" s="12">
        <f t="shared" si="759"/>
        <v>14591.492719543463</v>
      </c>
      <c r="C2572" s="57" t="str">
        <f t="shared" si="743"/>
        <v>-1.05924452961337-4.41219497573446i</v>
      </c>
      <c r="D2572" s="57" t="str">
        <f t="shared" si="744"/>
        <v>3.89182190503901-2.35987898952199i</v>
      </c>
      <c r="E2572" s="57" t="str">
        <f t="shared" si="745"/>
        <v>180.572613215669+17.3984468432697i</v>
      </c>
      <c r="F2572" s="57" t="str">
        <f t="shared" si="746"/>
        <v>3.8350865226322-4.6843068241521i</v>
      </c>
      <c r="G2572" s="57" t="str">
        <f t="shared" si="747"/>
        <v>0.998762105346605-0.0351619434932511i</v>
      </c>
      <c r="H2572" s="57" t="str">
        <f t="shared" si="748"/>
        <v>2850.01338685025-2562.84725374257i</v>
      </c>
      <c r="I2572" s="57" t="str">
        <f t="shared" si="749"/>
        <v>-3.03294407247984-65.3891451695813i</v>
      </c>
      <c r="K2572" s="57" t="str">
        <f t="shared" si="750"/>
        <v>0.0023280044850302-0.0107419116269428i</v>
      </c>
      <c r="L2572" s="57" t="str">
        <f t="shared" si="751"/>
        <v>0.000125-0.0343864411255069i</v>
      </c>
      <c r="M2572" s="57" t="str">
        <f t="shared" si="752"/>
        <v>0.0015-0.0165765640197733i</v>
      </c>
      <c r="N2572" s="57">
        <f t="shared" si="753"/>
        <v>76.500365457799873</v>
      </c>
      <c r="O2572" s="57">
        <f t="shared" si="754"/>
        <v>13.13645029870332</v>
      </c>
      <c r="P2572" s="371">
        <f t="shared" si="755"/>
        <v>13.13645029870332</v>
      </c>
      <c r="Q2572" s="371">
        <f t="shared" si="756"/>
        <v>-103.49963454220013</v>
      </c>
      <c r="R2572" s="12">
        <f t="shared" si="757"/>
        <v>76.500365457799873</v>
      </c>
      <c r="S2572" s="57">
        <f t="shared" si="758"/>
        <v>14.591492719543464</v>
      </c>
      <c r="T2572" s="12">
        <f t="shared" si="741"/>
        <v>13.13645029870332</v>
      </c>
    </row>
    <row r="2573" spans="1:20" x14ac:dyDescent="0.25">
      <c r="A2573" s="57">
        <f t="shared" si="742"/>
        <v>92029.440665381349</v>
      </c>
      <c r="B2573" s="12">
        <f t="shared" si="759"/>
        <v>14646.940391877728</v>
      </c>
      <c r="C2573" s="57" t="str">
        <f t="shared" si="743"/>
        <v>-1.05157941486366-4.39635968657864i</v>
      </c>
      <c r="D2573" s="57" t="str">
        <f t="shared" si="744"/>
        <v>3.89175976499811-2.35229583531767i</v>
      </c>
      <c r="E2573" s="57" t="str">
        <f t="shared" si="745"/>
        <v>180.71445183763+17.3648902359122i</v>
      </c>
      <c r="F2573" s="57" t="str">
        <f t="shared" si="746"/>
        <v>3.83505037392843-4.66759674718191i</v>
      </c>
      <c r="G2573" s="57" t="str">
        <f t="shared" si="747"/>
        <v>0.998752691229016-0.0352952261901506i</v>
      </c>
      <c r="H2573" s="57" t="str">
        <f t="shared" si="748"/>
        <v>2746.1949166138-2586.07987794943i</v>
      </c>
      <c r="I2573" s="57" t="str">
        <f t="shared" si="749"/>
        <v>-4.34153286653258-64.1388565225188i</v>
      </c>
      <c r="K2573" s="57" t="str">
        <f t="shared" si="750"/>
        <v>0.00231593384553836-0.0107032168053118i</v>
      </c>
      <c r="L2573" s="57" t="str">
        <f t="shared" si="751"/>
        <v>0.000125-0.0342562673097299i</v>
      </c>
      <c r="M2573" s="57" t="str">
        <f t="shared" si="752"/>
        <v>0.0015-0.0165138115359367i</v>
      </c>
      <c r="N2573" s="57">
        <f t="shared" si="753"/>
        <v>76.547982432243202</v>
      </c>
      <c r="O2573" s="57">
        <f t="shared" si="754"/>
        <v>13.103490907015008</v>
      </c>
      <c r="P2573" s="371">
        <f t="shared" si="755"/>
        <v>13.103490907015008</v>
      </c>
      <c r="Q2573" s="371">
        <f t="shared" si="756"/>
        <v>-103.4520175677568</v>
      </c>
      <c r="R2573" s="12">
        <f t="shared" si="757"/>
        <v>76.547982432243202</v>
      </c>
      <c r="S2573" s="57">
        <f t="shared" si="758"/>
        <v>14.646940391877727</v>
      </c>
      <c r="T2573" s="12">
        <f t="shared" si="741"/>
        <v>13.103490907015008</v>
      </c>
    </row>
    <row r="2574" spans="1:20" x14ac:dyDescent="0.25">
      <c r="A2574" s="57">
        <f t="shared" si="742"/>
        <v>92379.152539909803</v>
      </c>
      <c r="B2574" s="12">
        <f t="shared" si="759"/>
        <v>14702.598765366864</v>
      </c>
      <c r="C2574" s="57" t="str">
        <f t="shared" si="743"/>
        <v>-1.04398597941792-4.38059517210972i</v>
      </c>
      <c r="D2574" s="57" t="str">
        <f t="shared" si="744"/>
        <v>3.89169715380265-2.34474647622626i</v>
      </c>
      <c r="E2574" s="57" t="str">
        <f t="shared" si="745"/>
        <v>180.856584444148+17.3304749667855i</v>
      </c>
      <c r="F2574" s="57" t="str">
        <f t="shared" si="746"/>
        <v>3.83501395066178-4.65095379572783i</v>
      </c>
      <c r="G2574" s="57" t="str">
        <f t="shared" si="747"/>
        <v>0.998743205607695-0.0354290115605882i</v>
      </c>
      <c r="H2574" s="57" t="str">
        <f t="shared" si="748"/>
        <v>2644.67911866075-2603.90862174657i</v>
      </c>
      <c r="I2574" s="57" t="str">
        <f t="shared" si="749"/>
        <v>-5.55259248065692-62.8705986008712i</v>
      </c>
      <c r="K2574" s="57" t="str">
        <f t="shared" si="750"/>
        <v>0.00230395026561901-0.0106646488949573i</v>
      </c>
      <c r="L2574" s="57" t="str">
        <f t="shared" si="751"/>
        <v>0.000125-0.0341265862818589i</v>
      </c>
      <c r="M2574" s="57" t="str">
        <f t="shared" si="752"/>
        <v>0.0015-0.0164512966088232i</v>
      </c>
      <c r="N2574" s="57">
        <f t="shared" si="753"/>
        <v>76.59528441839629</v>
      </c>
      <c r="O2574" s="57">
        <f t="shared" si="754"/>
        <v>13.070576882370823</v>
      </c>
      <c r="P2574" s="371">
        <f t="shared" si="755"/>
        <v>13.070576882370823</v>
      </c>
      <c r="Q2574" s="371">
        <f t="shared" si="756"/>
        <v>-103.40471558160371</v>
      </c>
      <c r="R2574" s="12">
        <f t="shared" si="757"/>
        <v>76.59528441839629</v>
      </c>
      <c r="S2574" s="57">
        <f t="shared" si="758"/>
        <v>14.702598765366863</v>
      </c>
      <c r="T2574" s="12">
        <f t="shared" si="741"/>
        <v>13.070576882370823</v>
      </c>
    </row>
    <row r="2575" spans="1:20" x14ac:dyDescent="0.25">
      <c r="A2575" s="57">
        <f t="shared" si="742"/>
        <v>92730.193319561455</v>
      </c>
      <c r="B2575" s="12">
        <f t="shared" si="759"/>
        <v>14758.468640675257</v>
      </c>
      <c r="C2575" s="57" t="str">
        <f t="shared" si="743"/>
        <v>-1.03646371852718-4.36490095202179i</v>
      </c>
      <c r="D2575" s="57" t="str">
        <f t="shared" si="744"/>
        <v>3.89163406789561-2.33723080315257i</v>
      </c>
      <c r="E2575" s="57" t="str">
        <f t="shared" si="745"/>
        <v>180.999007106055+17.2951965909866i</v>
      </c>
      <c r="F2575" s="57" t="str">
        <f t="shared" si="746"/>
        <v>3.83497725075212-4.63437773015362i</v>
      </c>
      <c r="G2575" s="57" t="str">
        <f t="shared" si="747"/>
        <v>0.99873364794092-0.0355633014713519i</v>
      </c>
      <c r="H2575" s="57" t="str">
        <f t="shared" si="748"/>
        <v>2545.70385706215-2616.74898894378i</v>
      </c>
      <c r="I2575" s="57" t="str">
        <f t="shared" si="749"/>
        <v>-6.66975174620666-61.5915942510224i</v>
      </c>
      <c r="K2575" s="57" t="str">
        <f t="shared" si="750"/>
        <v>0.00229205314639267-0.0106262076334957i</v>
      </c>
      <c r="L2575" s="57" t="str">
        <f t="shared" si="751"/>
        <v>0.000125-0.0339973961763886i</v>
      </c>
      <c r="M2575" s="57" t="str">
        <f t="shared" si="752"/>
        <v>0.0015-0.0163890183391345i</v>
      </c>
      <c r="N2575" s="57">
        <f t="shared" si="753"/>
        <v>76.642269900936313</v>
      </c>
      <c r="O2575" s="57">
        <f t="shared" si="754"/>
        <v>13.037707900406676</v>
      </c>
      <c r="P2575" s="371">
        <f t="shared" si="755"/>
        <v>13.037707900406676</v>
      </c>
      <c r="Q2575" s="371">
        <f t="shared" si="756"/>
        <v>-103.35773009906369</v>
      </c>
      <c r="R2575" s="12">
        <f t="shared" si="757"/>
        <v>76.642269900936313</v>
      </c>
      <c r="S2575" s="57">
        <f t="shared" si="758"/>
        <v>14.758468640675257</v>
      </c>
      <c r="T2575" s="12">
        <f t="shared" si="741"/>
        <v>13.037707900406676</v>
      </c>
    </row>
    <row r="2576" spans="1:20" x14ac:dyDescent="0.25">
      <c r="A2576" s="57">
        <f t="shared" si="742"/>
        <v>93082.56805417579</v>
      </c>
      <c r="B2576" s="12">
        <f t="shared" si="759"/>
        <v>14814.550821509823</v>
      </c>
      <c r="C2576" s="57" t="str">
        <f t="shared" si="743"/>
        <v>-1.02901213005616-4.34927654956361i</v>
      </c>
      <c r="D2576" s="57" t="str">
        <f t="shared" si="744"/>
        <v>3.89157050369342-2.32974870748037i</v>
      </c>
      <c r="E2576" s="57" t="str">
        <f t="shared" si="745"/>
        <v>181.141715853266+17.2590506822786i</v>
      </c>
      <c r="F2576" s="57" t="str">
        <f t="shared" si="746"/>
        <v>3.83494027210365-4.61786831178271i</v>
      </c>
      <c r="G2576" s="57" t="str">
        <f t="shared" si="747"/>
        <v>0.998724017682886-0.0356980977958299i</v>
      </c>
      <c r="H2576" s="57" t="str">
        <f t="shared" si="748"/>
        <v>2449.45638735712-2625.00886345896i</v>
      </c>
      <c r="I2576" s="57" t="str">
        <f t="shared" si="749"/>
        <v>-7.6970042882349-60.3082830194449i</v>
      </c>
      <c r="K2576" s="57" t="str">
        <f t="shared" si="750"/>
        <v>0.00228024189265036-0.0105878927573034i</v>
      </c>
      <c r="L2576" s="57" t="str">
        <f t="shared" si="751"/>
        <v>0.000125-0.033868695134876i</v>
      </c>
      <c r="M2576" s="57" t="str">
        <f t="shared" si="752"/>
        <v>0.0015-0.0163269758309767i</v>
      </c>
      <c r="N2576" s="57">
        <f t="shared" si="753"/>
        <v>76.688937383579528</v>
      </c>
      <c r="O2576" s="57">
        <f t="shared" si="754"/>
        <v>13.004883635836935</v>
      </c>
      <c r="P2576" s="371">
        <f t="shared" si="755"/>
        <v>13.004883635836935</v>
      </c>
      <c r="Q2576" s="371">
        <f t="shared" si="756"/>
        <v>-103.31106261642047</v>
      </c>
      <c r="R2576" s="12">
        <f t="shared" si="757"/>
        <v>76.688937383579528</v>
      </c>
      <c r="S2576" s="57">
        <f t="shared" si="758"/>
        <v>14.814550821509824</v>
      </c>
      <c r="T2576" s="12">
        <f t="shared" si="741"/>
        <v>13.004883635836935</v>
      </c>
    </row>
    <row r="2577" spans="1:20" x14ac:dyDescent="0.25">
      <c r="A2577" s="57">
        <f t="shared" si="742"/>
        <v>93436.281812781657</v>
      </c>
      <c r="B2577" s="12">
        <f t="shared" si="759"/>
        <v>14870.84611463156</v>
      </c>
      <c r="C2577" s="57" t="str">
        <f t="shared" si="743"/>
        <v>-1.02163071447082-4.33372149151501i</v>
      </c>
      <c r="D2577" s="57" t="str">
        <f t="shared" si="744"/>
        <v>3.8915064575856-2.32230008107077i</v>
      </c>
      <c r="E2577" s="57" t="str">
        <f t="shared" si="745"/>
        <v>181.284706674926+17.2220328335573i</v>
      </c>
      <c r="F2577" s="57" t="str">
        <f t="shared" si="746"/>
        <v>3.83490301260478-4.60142530289469i</v>
      </c>
      <c r="G2577" s="57" t="str">
        <f t="shared" si="747"/>
        <v>0.998714314283673-0.0358334024140294i</v>
      </c>
      <c r="H2577" s="57" t="str">
        <f t="shared" si="748"/>
        <v>2356.07836218839-2629.0840173786i</v>
      </c>
      <c r="I2577" s="57" t="str">
        <f t="shared" si="749"/>
        <v>-8.63859862104378-59.026349701746i</v>
      </c>
      <c r="K2577" s="57" t="str">
        <f t="shared" si="750"/>
        <v>0.00226851591283765-0.0105497040015439i</v>
      </c>
      <c r="L2577" s="57" t="str">
        <f t="shared" si="751"/>
        <v>0.000125-0.0337404813059137i</v>
      </c>
      <c r="M2577" s="57" t="str">
        <f t="shared" si="752"/>
        <v>0.0015-0.0162651681918477i</v>
      </c>
      <c r="N2577" s="57">
        <f t="shared" si="753"/>
        <v>76.735285389102955</v>
      </c>
      <c r="O2577" s="57">
        <f t="shared" si="754"/>
        <v>12.972103762486819</v>
      </c>
      <c r="P2577" s="371">
        <f t="shared" si="755"/>
        <v>12.972103762486819</v>
      </c>
      <c r="Q2577" s="371">
        <f t="shared" si="756"/>
        <v>-103.26471461089704</v>
      </c>
      <c r="R2577" s="12">
        <f t="shared" si="757"/>
        <v>76.735285389102955</v>
      </c>
      <c r="S2577" s="57">
        <f t="shared" si="758"/>
        <v>14.87084611463156</v>
      </c>
      <c r="T2577" s="12">
        <f t="shared" si="741"/>
        <v>12.972103762486819</v>
      </c>
    </row>
    <row r="2578" spans="1:20" x14ac:dyDescent="0.25">
      <c r="A2578" s="57">
        <f t="shared" si="742"/>
        <v>93791.33968367023</v>
      </c>
      <c r="B2578" s="12">
        <f t="shared" si="759"/>
        <v>14927.355329867161</v>
      </c>
      <c r="C2578" s="57" t="str">
        <f t="shared" si="743"/>
        <v>-1.01431897482557-4.31823530816273i</v>
      </c>
      <c r="D2578" s="57" t="str">
        <f t="shared" si="744"/>
        <v>3.89144192593476-2.3148848162606i</v>
      </c>
      <c r="E2578" s="57" t="str">
        <f t="shared" si="745"/>
        <v>181.427975519544+17.1841386573109i</v>
      </c>
      <c r="F2578" s="57" t="str">
        <f t="shared" si="746"/>
        <v>3.83486547012797-4.58504846672192i</v>
      </c>
      <c r="G2578" s="57" t="str">
        <f t="shared" si="747"/>
        <v>0.998704537189219-0.0359692172125965i</v>
      </c>
      <c r="H2578" s="57" t="str">
        <f t="shared" si="748"/>
        <v>2265.67085929437-2629.35466172474i</v>
      </c>
      <c r="I2578" s="57" t="str">
        <f t="shared" si="749"/>
        <v>-9.49894270953653-57.7507629317702i</v>
      </c>
      <c r="K2578" s="57" t="str">
        <f t="shared" si="750"/>
        <v>0.00225687461903859-0.0105116411001931i</v>
      </c>
      <c r="L2578" s="57" t="str">
        <f t="shared" si="751"/>
        <v>0.000125-0.0336127528451022i</v>
      </c>
      <c r="M2578" s="57" t="str">
        <f t="shared" si="752"/>
        <v>0.0015-0.0162035945326237i</v>
      </c>
      <c r="N2578" s="57">
        <f t="shared" si="753"/>
        <v>76.781312459366902</v>
      </c>
      <c r="O2578" s="57">
        <f t="shared" si="754"/>
        <v>12.939367953323167</v>
      </c>
      <c r="P2578" s="371">
        <f t="shared" si="755"/>
        <v>12.939367953323167</v>
      </c>
      <c r="Q2578" s="371">
        <f t="shared" si="756"/>
        <v>-103.2186875406331</v>
      </c>
      <c r="R2578" s="12">
        <f t="shared" si="757"/>
        <v>76.781312459366902</v>
      </c>
      <c r="S2578" s="57">
        <f t="shared" si="758"/>
        <v>14.927355329867162</v>
      </c>
      <c r="T2578" s="12">
        <f t="shared" si="741"/>
        <v>12.939367953323167</v>
      </c>
    </row>
    <row r="2579" spans="1:20" x14ac:dyDescent="0.25">
      <c r="A2579" s="57">
        <f t="shared" si="742"/>
        <v>94147.746774468178</v>
      </c>
      <c r="B2579" s="12">
        <f t="shared" si="759"/>
        <v>14984.079280120657</v>
      </c>
      <c r="C2579" s="57" t="str">
        <f t="shared" si="743"/>
        <v>-1.00707641675085-4.30281753327745i</v>
      </c>
      <c r="D2579" s="57" t="str">
        <f t="shared" si="744"/>
        <v>3.89137690507621-2.30750280586076i</v>
      </c>
      <c r="E2579" s="57" t="str">
        <f t="shared" si="745"/>
        <v>181.571518295157+17.1453637860827i</v>
      </c>
      <c r="F2579" s="57" t="str">
        <f t="shared" si="746"/>
        <v>3.8348276425297-4.56873756744603i</v>
      </c>
      <c r="G2579" s="57" t="str">
        <f t="shared" si="747"/>
        <v>0.998694685841285-0.0361055440848355i</v>
      </c>
      <c r="H2579" s="57" t="str">
        <f t="shared" si="748"/>
        <v>2178.29929089604-2626.18291931264i</v>
      </c>
      <c r="I2579" s="57" t="str">
        <f t="shared" si="749"/>
        <v>-10.2825226136643-56.4858207019626i</v>
      </c>
      <c r="K2579" s="57" t="str">
        <f t="shared" si="750"/>
        <v>0.00224531742695992-0.0104737037860659i</v>
      </c>
      <c r="L2579" s="57" t="str">
        <f t="shared" si="751"/>
        <v>0.000125-0.0334855079150251i</v>
      </c>
      <c r="M2579" s="57" t="str">
        <f t="shared" si="752"/>
        <v>0.0015-0.0161422539675471i</v>
      </c>
      <c r="N2579" s="57">
        <f t="shared" si="753"/>
        <v>76.827017155333721</v>
      </c>
      <c r="O2579" s="57">
        <f t="shared" si="754"/>
        <v>12.906675880487121</v>
      </c>
      <c r="P2579" s="371">
        <f t="shared" si="755"/>
        <v>12.906675880487121</v>
      </c>
      <c r="Q2579" s="371">
        <f t="shared" si="756"/>
        <v>-103.17298284466628</v>
      </c>
      <c r="R2579" s="12">
        <f t="shared" si="757"/>
        <v>76.827017155333721</v>
      </c>
      <c r="S2579" s="57">
        <f t="shared" si="758"/>
        <v>14.984079280120657</v>
      </c>
      <c r="T2579" s="12">
        <f t="shared" si="741"/>
        <v>12.906675880487121</v>
      </c>
    </row>
    <row r="2580" spans="1:20" x14ac:dyDescent="0.25">
      <c r="A2580" s="57">
        <f t="shared" si="742"/>
        <v>94505.508212211163</v>
      </c>
      <c r="B2580" s="12">
        <f t="shared" si="759"/>
        <v>15041.018781385115</v>
      </c>
      <c r="C2580" s="57" t="str">
        <f t="shared" si="743"/>
        <v>-0.999902548440722-4.28746770409017i</v>
      </c>
      <c r="D2580" s="57" t="str">
        <f t="shared" si="744"/>
        <v>3.89131139131791-2.30015394315467i</v>
      </c>
      <c r="E2580" s="57" t="str">
        <f t="shared" si="745"/>
        <v>181.715330869479+17.1057038729292i</v>
      </c>
      <c r="F2580" s="57" t="str">
        <f t="shared" si="746"/>
        <v>3.83478952765026-4.55249237019455i</v>
      </c>
      <c r="G2580" s="57" t="str">
        <f t="shared" si="747"/>
        <v>0.998684759677427-0.0362423849307284i</v>
      </c>
      <c r="H2580" s="57" t="str">
        <f t="shared" si="748"/>
        <v>2093.99809034556-2619.91109482044i</v>
      </c>
      <c r="I2580" s="57" t="str">
        <f t="shared" si="749"/>
        <v>-10.993834429781-55.2352001847451i</v>
      </c>
      <c r="K2580" s="57" t="str">
        <f t="shared" si="750"/>
        <v>0.00223384375591484-0.0104358917908412i</v>
      </c>
      <c r="L2580" s="57" t="str">
        <f t="shared" si="751"/>
        <v>0.000125-0.0333587446852213i</v>
      </c>
      <c r="M2580" s="57" t="str">
        <f t="shared" si="752"/>
        <v>0.0015-0.0160811456142131i</v>
      </c>
      <c r="N2580" s="57">
        <f t="shared" si="753"/>
        <v>76.872398057082691</v>
      </c>
      <c r="O2580" s="57">
        <f t="shared" si="754"/>
        <v>12.874027215325164</v>
      </c>
      <c r="P2580" s="371">
        <f t="shared" si="755"/>
        <v>12.874027215325164</v>
      </c>
      <c r="Q2580" s="371">
        <f t="shared" si="756"/>
        <v>-103.12760194291731</v>
      </c>
      <c r="R2580" s="12">
        <f t="shared" si="757"/>
        <v>76.872398057082691</v>
      </c>
      <c r="S2580" s="57">
        <f t="shared" si="758"/>
        <v>15.041018781385116</v>
      </c>
      <c r="T2580" s="12">
        <f t="shared" si="741"/>
        <v>12.874027215325164</v>
      </c>
    </row>
    <row r="2581" spans="1:20" x14ac:dyDescent="0.25">
      <c r="A2581" s="57">
        <f t="shared" si="742"/>
        <v>94864.629143417566</v>
      </c>
      <c r="B2581" s="12">
        <f t="shared" si="759"/>
        <v>15098.174652754378</v>
      </c>
      <c r="C2581" s="57" t="str">
        <f t="shared" si="743"/>
        <v>-0.992796880640457-4.2721853612695i</v>
      </c>
      <c r="D2581" s="57" t="str">
        <f t="shared" si="744"/>
        <v>3.89124538094019-2.29283812189663i</v>
      </c>
      <c r="E2581" s="57" t="str">
        <f t="shared" si="745"/>
        <v>181.85940907007+17.0651545918798i</v>
      </c>
      <c r="F2581" s="57" t="str">
        <f t="shared" si="746"/>
        <v>3.83475112331368-4.53631264103747i</v>
      </c>
      <c r="G2581" s="57" t="str">
        <f t="shared" si="747"/>
        <v>0.998674758130962-0.0363797416569547i</v>
      </c>
      <c r="H2581" s="57" t="str">
        <f t="shared" si="748"/>
        <v>2012.77510378183-2610.86061945252i</v>
      </c>
      <c r="I2581" s="57" t="str">
        <f t="shared" si="749"/>
        <v>-11.6373284771814-54.002009694366i</v>
      </c>
      <c r="K2581" s="57" t="str">
        <f t="shared" si="750"/>
        <v>0.00222245302880707-0.0103982048450877i</v>
      </c>
      <c r="L2581" s="57" t="str">
        <f t="shared" si="751"/>
        <v>0.000125-0.0332324613321591i</v>
      </c>
      <c r="M2581" s="57" t="str">
        <f t="shared" si="752"/>
        <v>0.0015-0.0160202685935575i</v>
      </c>
      <c r="N2581" s="57">
        <f t="shared" si="753"/>
        <v>76.917453763825421</v>
      </c>
      <c r="O2581" s="57">
        <f t="shared" si="754"/>
        <v>12.841421628421388</v>
      </c>
      <c r="P2581" s="371">
        <f t="shared" si="755"/>
        <v>12.841421628421388</v>
      </c>
      <c r="Q2581" s="371">
        <f t="shared" si="756"/>
        <v>-103.08254623617458</v>
      </c>
      <c r="R2581" s="12">
        <f t="shared" si="757"/>
        <v>76.917453763825421</v>
      </c>
      <c r="S2581" s="57">
        <f t="shared" si="758"/>
        <v>15.098174652754379</v>
      </c>
      <c r="T2581" s="12">
        <f t="shared" si="741"/>
        <v>12.841421628421388</v>
      </c>
    </row>
    <row r="2582" spans="1:20" x14ac:dyDescent="0.25">
      <c r="A2582" s="57">
        <f t="shared" si="742"/>
        <v>95225.114734162547</v>
      </c>
      <c r="B2582" s="12">
        <f t="shared" si="759"/>
        <v>15155.547716434845</v>
      </c>
      <c r="C2582" s="57" t="str">
        <f t="shared" si="743"/>
        <v>-0.98575892663431-4.25697004889881i</v>
      </c>
      <c r="D2582" s="57" t="str">
        <f t="shared" si="744"/>
        <v>3.89117887019555-2.28555523631025i</v>
      </c>
      <c r="E2582" s="57" t="str">
        <f t="shared" si="745"/>
        <v>182.00374868451+17.0237116383926i</v>
      </c>
      <c r="F2582" s="57" t="str">
        <f t="shared" si="746"/>
        <v>3.83471242732761-4.52019814698388i</v>
      </c>
      <c r="G2582" s="57" t="str">
        <f t="shared" si="747"/>
        <v>0.998664680630938-0.0365176161769102i</v>
      </c>
      <c r="H2582" s="57" t="str">
        <f t="shared" si="748"/>
        <v>1934.6156411676-2599.33155439981i</v>
      </c>
      <c r="I2582" s="57" t="str">
        <f t="shared" si="749"/>
        <v>-12.2173645257398-52.7888410670798i</v>
      </c>
      <c r="K2582" s="57" t="str">
        <f t="shared" si="750"/>
        <v>0.00221114467211479-0.0103606426782886i</v>
      </c>
      <c r="L2582" s="57" t="str">
        <f t="shared" si="751"/>
        <v>0.000125-0.03310665603921i</v>
      </c>
      <c r="M2582" s="57" t="str">
        <f t="shared" si="752"/>
        <v>0.0015-0.0159596220298441i</v>
      </c>
      <c r="N2582" s="57">
        <f t="shared" si="753"/>
        <v>76.962182893916221</v>
      </c>
      <c r="O2582" s="57">
        <f t="shared" si="754"/>
        <v>12.808858789629165</v>
      </c>
      <c r="P2582" s="371">
        <f t="shared" si="755"/>
        <v>12.808858789629165</v>
      </c>
      <c r="Q2582" s="371">
        <f t="shared" si="756"/>
        <v>-103.03781710608378</v>
      </c>
      <c r="R2582" s="12">
        <f t="shared" si="757"/>
        <v>76.962182893916221</v>
      </c>
      <c r="S2582" s="57">
        <f t="shared" si="758"/>
        <v>15.155547716434844</v>
      </c>
      <c r="T2582" s="12">
        <f t="shared" si="741"/>
        <v>12.808858789629165</v>
      </c>
    </row>
    <row r="2583" spans="1:20" x14ac:dyDescent="0.25">
      <c r="A2583" s="57">
        <f t="shared" si="742"/>
        <v>95586.970170152374</v>
      </c>
      <c r="B2583" s="12">
        <f t="shared" si="759"/>
        <v>15213.138797757298</v>
      </c>
      <c r="C2583" s="57" t="str">
        <f t="shared" si="743"/>
        <v>-0.978788202233257-4.24182131445357i</v>
      </c>
      <c r="D2583" s="57" t="str">
        <f t="shared" si="744"/>
        <v>3.89111185530848-2.27830518108681i</v>
      </c>
      <c r="E2583" s="57" t="str">
        <f t="shared" si="745"/>
        <v>182.148345460572+16.9813707298091i</v>
      </c>
      <c r="F2583" s="57" t="str">
        <f t="shared" si="746"/>
        <v>3.83467343748315-4.50414865597852i</v>
      </c>
      <c r="G2583" s="57" t="str">
        <f t="shared" si="747"/>
        <v>0.998654526602104-0.0366560104107275i</v>
      </c>
      <c r="H2583" s="57" t="str">
        <f t="shared" si="748"/>
        <v>1859.48616262613-2585.60254704286i</v>
      </c>
      <c r="I2583" s="57" t="str">
        <f t="shared" si="749"/>
        <v>-12.7381767967264-51.5978211315622i</v>
      </c>
      <c r="K2583" s="57" t="str">
        <f t="shared" si="750"/>
        <v>0.00219991811587447-0.0103232050188665i</v>
      </c>
      <c r="L2583" s="57" t="str">
        <f t="shared" si="751"/>
        <v>0.000125-0.0329813269966229i</v>
      </c>
      <c r="M2583" s="57" t="str">
        <f t="shared" si="752"/>
        <v>0.0015-0.0158992050506516i</v>
      </c>
      <c r="N2583" s="57">
        <f t="shared" si="753"/>
        <v>77.006584084861657</v>
      </c>
      <c r="O2583" s="57">
        <f t="shared" si="754"/>
        <v>12.776338368102644</v>
      </c>
      <c r="P2583" s="371">
        <f t="shared" si="755"/>
        <v>12.776338368102644</v>
      </c>
      <c r="Q2583" s="371">
        <f t="shared" si="756"/>
        <v>-102.99341591513834</v>
      </c>
      <c r="R2583" s="12">
        <f t="shared" si="757"/>
        <v>77.006584084861657</v>
      </c>
      <c r="S2583" s="57">
        <f t="shared" si="758"/>
        <v>15.213138797757297</v>
      </c>
      <c r="T2583" s="12">
        <f t="shared" si="741"/>
        <v>12.776338368102644</v>
      </c>
    </row>
    <row r="2584" spans="1:20" x14ac:dyDescent="0.25">
      <c r="A2584" s="57">
        <f t="shared" si="742"/>
        <v>95950.200656798945</v>
      </c>
      <c r="B2584" s="12">
        <f t="shared" si="759"/>
        <v>15270.948725188775</v>
      </c>
      <c r="C2584" s="57" t="str">
        <f t="shared" si="743"/>
        <v>-0.971884225762985-4.2267387087793i</v>
      </c>
      <c r="D2584" s="57" t="str">
        <f t="shared" si="744"/>
        <v>3.89104433247526-2.27108785138374i</v>
      </c>
      <c r="E2584" s="57" t="str">
        <f t="shared" si="745"/>
        <v>182.293195106415+16.9381276058089i</v>
      </c>
      <c r="F2584" s="57" t="str">
        <f t="shared" si="746"/>
        <v>3.83463415155481-4.48816393689851i</v>
      </c>
      <c r="G2584" s="57" t="str">
        <f t="shared" si="747"/>
        <v>0.998644295464873-0.0367949262852949i</v>
      </c>
      <c r="H2584" s="57" t="str">
        <f t="shared" si="748"/>
        <v>1787.33759283008-2569.9311451909i</v>
      </c>
      <c r="I2584" s="57" t="str">
        <f t="shared" si="749"/>
        <v>-13.2038474715658-50.4306612842317i</v>
      </c>
      <c r="K2584" s="57" t="str">
        <f t="shared" si="750"/>
        <v>0.00218877279366472-0.0102858915942079i</v>
      </c>
      <c r="L2584" s="57" t="str">
        <f t="shared" si="751"/>
        <v>0.000125-0.0328564724014972i</v>
      </c>
      <c r="M2584" s="57" t="str">
        <f t="shared" si="752"/>
        <v>0.0015-0.0158390167868616i</v>
      </c>
      <c r="N2584" s="57">
        <f t="shared" si="753"/>
        <v>77.050655993326515</v>
      </c>
      <c r="O2584" s="57">
        <f t="shared" si="754"/>
        <v>12.743860032329145</v>
      </c>
      <c r="P2584" s="371">
        <f t="shared" si="755"/>
        <v>12.743860032329145</v>
      </c>
      <c r="Q2584" s="371">
        <f t="shared" si="756"/>
        <v>-102.94934400667348</v>
      </c>
      <c r="R2584" s="12">
        <f t="shared" si="757"/>
        <v>77.050655993326515</v>
      </c>
      <c r="S2584" s="57">
        <f t="shared" si="758"/>
        <v>15.270948725188775</v>
      </c>
      <c r="T2584" s="12">
        <f t="shared" si="741"/>
        <v>12.743860032329145</v>
      </c>
    </row>
    <row r="2585" spans="1:20" x14ac:dyDescent="0.25">
      <c r="A2585" s="57">
        <f t="shared" si="742"/>
        <v>96314.811419294783</v>
      </c>
      <c r="B2585" s="12">
        <f t="shared" si="759"/>
        <v>15328.978330344493</v>
      </c>
      <c r="C2585" s="57" t="str">
        <f t="shared" si="743"/>
        <v>-0.965046518051746-4.21172178606917i</v>
      </c>
      <c r="D2585" s="57" t="str">
        <f t="shared" si="744"/>
        <v>3.89097629786374-2.263903142823i</v>
      </c>
      <c r="E2585" s="57" t="str">
        <f t="shared" si="745"/>
        <v>182.438293290772+16.89397802886i</v>
      </c>
      <c r="F2585" s="57" t="str">
        <f t="shared" si="746"/>
        <v>3.83459456730029-4.47224375954988i</v>
      </c>
      <c r="G2585" s="57" t="str">
        <f t="shared" si="747"/>
        <v>0.998633986635294-0.0369343657342759i</v>
      </c>
      <c r="H2585" s="57" t="str">
        <f t="shared" si="748"/>
        <v>1718.10826888894-2552.55438660894i</v>
      </c>
      <c r="I2585" s="57" t="str">
        <f t="shared" si="749"/>
        <v>-13.6182874931988-49.2887044743222i</v>
      </c>
      <c r="K2585" s="57" t="str">
        <f t="shared" si="750"/>
        <v>0.00217770814259017-0.0102487021306871i</v>
      </c>
      <c r="L2585" s="57" t="str">
        <f t="shared" si="751"/>
        <v>0.000125-0.0327320904577577i</v>
      </c>
      <c r="M2585" s="57" t="str">
        <f t="shared" si="752"/>
        <v>0.0015-0.0157790563726455i</v>
      </c>
      <c r="N2585" s="57">
        <f t="shared" si="753"/>
        <v>77.094397295138393</v>
      </c>
      <c r="O2585" s="57">
        <f t="shared" si="754"/>
        <v>12.711423450160272</v>
      </c>
      <c r="P2585" s="371">
        <f t="shared" si="755"/>
        <v>12.711423450160272</v>
      </c>
      <c r="Q2585" s="371">
        <f t="shared" si="756"/>
        <v>-102.90560270486161</v>
      </c>
      <c r="R2585" s="12">
        <f t="shared" si="757"/>
        <v>77.094397295138393</v>
      </c>
      <c r="S2585" s="57">
        <f t="shared" si="758"/>
        <v>15.328978330344492</v>
      </c>
      <c r="T2585" s="12">
        <f t="shared" si="741"/>
        <v>12.711423450160272</v>
      </c>
    </row>
    <row r="2586" spans="1:20" x14ac:dyDescent="0.25">
      <c r="A2586" s="57">
        <f t="shared" si="742"/>
        <v>96680.807702688107</v>
      </c>
      <c r="B2586" s="12">
        <f t="shared" si="759"/>
        <v>15387.228447999802</v>
      </c>
      <c r="C2586" s="57" t="str">
        <f t="shared" si="743"/>
        <v>-0.958274602418603-4.19677010384245i</v>
      </c>
      <c r="D2586" s="57" t="str">
        <f t="shared" si="744"/>
        <v>3.89090774761309-2.25675095148953i</v>
      </c>
      <c r="E2586" s="57" t="str">
        <f t="shared" si="745"/>
        <v>182.58363564315+16.848917784668i</v>
      </c>
      <c r="F2586" s="57" t="str">
        <f t="shared" si="746"/>
        <v>3.83455468246043-4.45638789466433i</v>
      </c>
      <c r="G2586" s="57" t="str">
        <f t="shared" si="747"/>
        <v>0.998623599525018-0.0370743306981291i</v>
      </c>
      <c r="H2586" s="57" t="str">
        <f t="shared" si="748"/>
        <v>1651.7265363302-2533.68959292846i</v>
      </c>
      <c r="I2586" s="57" t="str">
        <f t="shared" si="749"/>
        <v>-13.9852235260601-48.1729691427819i</v>
      </c>
      <c r="K2586" s="57" t="str">
        <f t="shared" si="750"/>
        <v>0.00216672360326531-0.010211636353691i</v>
      </c>
      <c r="L2586" s="57" t="str">
        <f t="shared" si="751"/>
        <v>0.000125-0.0326081793761284i</v>
      </c>
      <c r="M2586" s="57" t="str">
        <f t="shared" si="752"/>
        <v>0.0015-0.0157193229454528i</v>
      </c>
      <c r="N2586" s="57">
        <f t="shared" si="753"/>
        <v>77.137806685287941</v>
      </c>
      <c r="O2586" s="57">
        <f t="shared" si="754"/>
        <v>12.679028288844453</v>
      </c>
      <c r="P2586" s="371">
        <f t="shared" si="755"/>
        <v>12.679028288844453</v>
      </c>
      <c r="Q2586" s="371">
        <f t="shared" si="756"/>
        <v>-102.86219331471206</v>
      </c>
      <c r="R2586" s="12">
        <f t="shared" si="757"/>
        <v>77.137806685287941</v>
      </c>
      <c r="S2586" s="57">
        <f t="shared" si="758"/>
        <v>15.387228447999801</v>
      </c>
      <c r="T2586" s="12">
        <f t="shared" si="741"/>
        <v>12.679028288844453</v>
      </c>
    </row>
    <row r="2587" spans="1:20" x14ac:dyDescent="0.25">
      <c r="A2587" s="57">
        <f t="shared" si="742"/>
        <v>97048.194771958326</v>
      </c>
      <c r="B2587" s="12">
        <f t="shared" si="759"/>
        <v>15445.699916102201</v>
      </c>
      <c r="C2587" s="57" t="str">
        <f t="shared" si="743"/>
        <v>-0.951568004661367-4.18188322292251i</v>
      </c>
      <c r="D2587" s="57" t="str">
        <f t="shared" si="744"/>
        <v>3.89083867783371-2.24963117392968i</v>
      </c>
      <c r="E2587" s="57" t="str">
        <f t="shared" si="745"/>
        <v>182.729217754036+16.8029426826229i</v>
      </c>
      <c r="F2587" s="57" t="str">
        <f t="shared" si="746"/>
        <v>3.83451449475905-4.44059611389584i</v>
      </c>
      <c r="G2587" s="57" t="str">
        <f t="shared" si="747"/>
        <v>0.998613133541266-0.0372148231241274i</v>
      </c>
      <c r="H2587" s="57" t="str">
        <f t="shared" si="748"/>
        <v>1588.11301399541-2513.53530827556i</v>
      </c>
      <c r="I2587" s="57" t="str">
        <f t="shared" si="749"/>
        <v>-14.3081900407721-47.0841898515049i</v>
      </c>
      <c r="K2587" s="57" t="str">
        <f t="shared" si="750"/>
        <v>0.00215581861979823-0.0101746939876416i</v>
      </c>
      <c r="L2587" s="57" t="str">
        <f t="shared" si="751"/>
        <v>0.000125-0.0324847373741068i</v>
      </c>
      <c r="M2587" s="57" t="str">
        <f t="shared" si="752"/>
        <v>0.0015-0.015659815645998i</v>
      </c>
      <c r="N2587" s="57">
        <f t="shared" si="753"/>
        <v>77.180882877929733</v>
      </c>
      <c r="O2587" s="57">
        <f t="shared" si="754"/>
        <v>12.646674215057967</v>
      </c>
      <c r="P2587" s="371">
        <f t="shared" si="755"/>
        <v>12.646674215057967</v>
      </c>
      <c r="Q2587" s="371">
        <f t="shared" si="756"/>
        <v>-102.81911712207027</v>
      </c>
      <c r="R2587" s="12">
        <f t="shared" si="757"/>
        <v>77.180882877929733</v>
      </c>
      <c r="S2587" s="57">
        <f t="shared" si="758"/>
        <v>15.445699916102201</v>
      </c>
      <c r="T2587" s="12">
        <f t="shared" si="741"/>
        <v>12.646674215057967</v>
      </c>
    </row>
    <row r="2588" spans="1:20" x14ac:dyDescent="0.25">
      <c r="A2588" s="57">
        <f t="shared" si="742"/>
        <v>97416.977912091766</v>
      </c>
      <c r="B2588" s="12">
        <f t="shared" si="759"/>
        <v>15504.39357578339</v>
      </c>
      <c r="C2588" s="57" t="str">
        <f t="shared" si="743"/>
        <v>-0.944926253045001-4.16706070741563i</v>
      </c>
      <c r="D2588" s="57" t="str">
        <f t="shared" si="744"/>
        <v>3.89076908460686-2.24254370714962i</v>
      </c>
      <c r="E2588" s="57" t="str">
        <f t="shared" si="745"/>
        <v>182.875035175109+16.756048556245i</v>
      </c>
      <c r="F2588" s="57" t="str">
        <f t="shared" si="746"/>
        <v>3.83447400190284-4.42486818981735i</v>
      </c>
      <c r="G2588" s="57" t="str">
        <f t="shared" si="747"/>
        <v>0.998602588086793-0.0373558449663777i</v>
      </c>
      <c r="H2588" s="57" t="str">
        <f t="shared" si="748"/>
        <v>1527.18255254887-2492.27233327742i</v>
      </c>
      <c r="I2588" s="57" t="str">
        <f t="shared" si="749"/>
        <v>-14.5905255988264-46.0228544902849i</v>
      </c>
      <c r="K2588" s="57" t="str">
        <f t="shared" si="750"/>
        <v>0.00214499263977446-0.0101378747560206i</v>
      </c>
      <c r="L2588" s="57" t="str">
        <f t="shared" si="751"/>
        <v>0.000125-0.0323617626759383i</v>
      </c>
      <c r="M2588" s="57" t="str">
        <f t="shared" si="752"/>
        <v>0.0015-0.0156005336182487i</v>
      </c>
      <c r="N2588" s="57">
        <f t="shared" si="753"/>
        <v>77.223624606377356</v>
      </c>
      <c r="O2588" s="57">
        <f t="shared" si="754"/>
        <v>12.614360894937299</v>
      </c>
      <c r="P2588" s="371">
        <f t="shared" si="755"/>
        <v>12.614360894937299</v>
      </c>
      <c r="Q2588" s="371">
        <f t="shared" si="756"/>
        <v>-102.77637539362264</v>
      </c>
      <c r="R2588" s="12">
        <f t="shared" si="757"/>
        <v>77.223624606377356</v>
      </c>
      <c r="S2588" s="57">
        <f t="shared" si="758"/>
        <v>15.504393575783389</v>
      </c>
      <c r="T2588" s="12">
        <f t="shared" si="741"/>
        <v>12.614360894937299</v>
      </c>
    </row>
    <row r="2589" spans="1:20" x14ac:dyDescent="0.25">
      <c r="A2589" s="57">
        <f t="shared" si="742"/>
        <v>97787.16242815771</v>
      </c>
      <c r="B2589" s="12">
        <f t="shared" si="759"/>
        <v>15563.310271371367</v>
      </c>
      <c r="C2589" s="57" t="str">
        <f t="shared" si="743"/>
        <v>-0.938348878289868-4.15230212468952i</v>
      </c>
      <c r="D2589" s="57" t="str">
        <f t="shared" si="744"/>
        <v>3.89069896398456-2.23548844861385i</v>
      </c>
      <c r="E2589" s="57" t="str">
        <f t="shared" si="745"/>
        <v>183.021083419462+16.7082312636265i</v>
      </c>
      <c r="F2589" s="57" t="str">
        <f t="shared" si="746"/>
        <v>3.83443320158121-4.40920389591751i</v>
      </c>
      <c r="G2589" s="57" t="str">
        <f t="shared" si="747"/>
        <v>0.99859196255986-0.0374973981858408i</v>
      </c>
      <c r="H2589" s="57" t="str">
        <f t="shared" si="748"/>
        <v>1468.84591332733-2470.06481435225i</v>
      </c>
      <c r="I2589" s="57" t="str">
        <f t="shared" si="749"/>
        <v>-14.8353725236993-44.9892380636797i</v>
      </c>
      <c r="K2589" s="57" t="str">
        <f t="shared" si="750"/>
        <v>0.00213424511424069-0.0101011783813916i</v>
      </c>
      <c r="L2589" s="57" t="str">
        <f t="shared" si="751"/>
        <v>0.000125-0.0322392535125905i</v>
      </c>
      <c r="M2589" s="57" t="str">
        <f t="shared" si="752"/>
        <v>0.0015-0.0155414760094129i</v>
      </c>
      <c r="N2589" s="57">
        <f t="shared" si="753"/>
        <v>77.266030623098061</v>
      </c>
      <c r="O2589" s="57">
        <f t="shared" si="754"/>
        <v>12.582087994110395</v>
      </c>
      <c r="P2589" s="371">
        <f t="shared" si="755"/>
        <v>12.582087994110395</v>
      </c>
      <c r="Q2589" s="371">
        <f t="shared" si="756"/>
        <v>-102.73396937690194</v>
      </c>
      <c r="R2589" s="12">
        <f t="shared" si="757"/>
        <v>77.266030623098061</v>
      </c>
      <c r="S2589" s="57">
        <f t="shared" si="758"/>
        <v>15.563310271371368</v>
      </c>
      <c r="T2589" s="12">
        <f t="shared" si="741"/>
        <v>12.582087994110395</v>
      </c>
    </row>
    <row r="2590" spans="1:20" x14ac:dyDescent="0.25">
      <c r="A2590" s="57">
        <f t="shared" si="742"/>
        <v>98158.753645384713</v>
      </c>
      <c r="B2590" s="12">
        <f t="shared" si="759"/>
        <v>15622.450850402578</v>
      </c>
      <c r="C2590" s="57" t="str">
        <f t="shared" si="743"/>
        <v>-0.931835413560136-4.13760704535251i</v>
      </c>
      <c r="D2590" s="57" t="str">
        <f t="shared" si="744"/>
        <v>3.89062831198936-2.22846529624358i</v>
      </c>
      <c r="E2590" s="57" t="str">
        <f t="shared" si="745"/>
        <v>183.167357961825+16.6594866878725i</v>
      </c>
      <c r="F2590" s="57" t="str">
        <f t="shared" si="746"/>
        <v>3.83439209146616-4.39360300659731i</v>
      </c>
      <c r="G2590" s="57" t="str">
        <f t="shared" si="747"/>
        <v>0.998581256354196-0.0376394847503502i</v>
      </c>
      <c r="H2590" s="57" t="str">
        <f t="shared" si="748"/>
        <v>1413.01119491507-2447.06135630047i</v>
      </c>
      <c r="I2590" s="57" t="str">
        <f t="shared" si="749"/>
        <v>-15.0456792528755-43.983433144871i</v>
      </c>
      <c r="K2590" s="57" t="str">
        <f t="shared" si="750"/>
        <v>0.00212357549768858-0.0100646045854237i</v>
      </c>
      <c r="L2590" s="57" t="str">
        <f t="shared" si="751"/>
        <v>0.000125-0.0321172081217279i</v>
      </c>
      <c r="M2590" s="57" t="str">
        <f t="shared" si="752"/>
        <v>0.0015-0.0154826419699272i</v>
      </c>
      <c r="N2590" s="57">
        <f t="shared" si="753"/>
        <v>77.308099699705267</v>
      </c>
      <c r="O2590" s="57">
        <f t="shared" si="754"/>
        <v>12.549855177728839</v>
      </c>
      <c r="P2590" s="371">
        <f t="shared" si="755"/>
        <v>12.549855177728839</v>
      </c>
      <c r="Q2590" s="371">
        <f t="shared" si="756"/>
        <v>-102.69190030029473</v>
      </c>
      <c r="R2590" s="12">
        <f t="shared" si="757"/>
        <v>77.308099699705267</v>
      </c>
      <c r="S2590" s="57">
        <f t="shared" si="758"/>
        <v>15.622450850402577</v>
      </c>
      <c r="T2590" s="12">
        <f t="shared" si="741"/>
        <v>12.549855177728839</v>
      </c>
    </row>
    <row r="2591" spans="1:20" x14ac:dyDescent="0.25">
      <c r="A2591" s="57">
        <f t="shared" si="742"/>
        <v>98531.75690923717</v>
      </c>
      <c r="B2591" s="12">
        <f t="shared" si="759"/>
        <v>15681.816163634108</v>
      </c>
      <c r="C2591" s="57" t="str">
        <f t="shared" si="743"/>
        <v>-0.925385394452328-4.12297504323249i</v>
      </c>
      <c r="D2591" s="57" t="str">
        <f t="shared" si="744"/>
        <v>3.89055712461409-2.22147414841523i</v>
      </c>
      <c r="E2591" s="57" t="str">
        <f t="shared" si="745"/>
        <v>183.313854238797+16.6098107375367i</v>
      </c>
      <c r="F2591" s="57" t="str">
        <f t="shared" si="746"/>
        <v>3.83435066921221-4.37806529716687i</v>
      </c>
      <c r="G2591" s="57" t="str">
        <f t="shared" si="747"/>
        <v>0.998570468858966-0.0377821066346322i</v>
      </c>
      <c r="H2591" s="57" t="str">
        <f t="shared" si="748"/>
        <v>1359.58503444807-2423.39613319052i</v>
      </c>
      <c r="I2591" s="57" t="str">
        <f t="shared" si="749"/>
        <v>-15.2242047669996-43.0053771433153i</v>
      </c>
      <c r="K2591" s="57" t="str">
        <f t="shared" si="750"/>
        <v>0.00211298324803849-0.0100281530889139i</v>
      </c>
      <c r="L2591" s="57" t="str">
        <f t="shared" si="751"/>
        <v>0.000125-0.0319956247476867i</v>
      </c>
      <c r="M2591" s="57" t="str">
        <f t="shared" si="752"/>
        <v>0.0015-0.0154240306534441i</v>
      </c>
      <c r="N2591" s="57">
        <f t="shared" si="753"/>
        <v>77.349830626946627</v>
      </c>
      <c r="O2591" s="57">
        <f t="shared" si="754"/>
        <v>12.517662110499126</v>
      </c>
      <c r="P2591" s="371">
        <f t="shared" si="755"/>
        <v>12.517662110499126</v>
      </c>
      <c r="Q2591" s="371">
        <f t="shared" si="756"/>
        <v>-102.65016937305337</v>
      </c>
      <c r="R2591" s="12">
        <f t="shared" si="757"/>
        <v>77.349830626946627</v>
      </c>
      <c r="S2591" s="57">
        <f t="shared" si="758"/>
        <v>15.681816163634108</v>
      </c>
      <c r="T2591" s="12">
        <f t="shared" si="741"/>
        <v>12.517662110499126</v>
      </c>
    </row>
    <row r="2592" spans="1:20" x14ac:dyDescent="0.25">
      <c r="A2592" s="57">
        <f t="shared" si="742"/>
        <v>98906.177585492289</v>
      </c>
      <c r="B2592" s="12">
        <f t="shared" si="759"/>
        <v>15741.407065055919</v>
      </c>
      <c r="C2592" s="57" t="str">
        <f t="shared" si="743"/>
        <v>-0.918998358983923-4.10840569535636i</v>
      </c>
      <c r="D2592" s="57" t="str">
        <f t="shared" si="744"/>
        <v>3.89048539782167-2.21451490395889i</v>
      </c>
      <c r="E2592" s="57" t="str">
        <f t="shared" si="745"/>
        <v>183.460567649088+16.5591993470569i</v>
      </c>
      <c r="F2592" s="57" t="str">
        <f t="shared" si="746"/>
        <v>3.83430893245617-4.36259054384214i</v>
      </c>
      <c r="G2592" s="57" t="str">
        <f t="shared" si="747"/>
        <v>0.998559599458739-0.0379252658203253i</v>
      </c>
      <c r="H2592" s="57" t="str">
        <f t="shared" si="748"/>
        <v>1308.47360957206-2399.18997844881i</v>
      </c>
      <c r="I2592" s="57" t="str">
        <f t="shared" si="749"/>
        <v>-15.3735245856803-42.0548765729706i</v>
      </c>
      <c r="K2592" s="57" t="str">
        <f t="shared" si="750"/>
        <v>0.00210246782662315-0.00999182361180946i</v>
      </c>
      <c r="L2592" s="57" t="str">
        <f t="shared" si="751"/>
        <v>0.000125-0.0318745016414492i</v>
      </c>
      <c r="M2592" s="57" t="str">
        <f t="shared" si="752"/>
        <v>0.0015-0.0153656412168202i</v>
      </c>
      <c r="N2592" s="57">
        <f t="shared" si="753"/>
        <v>77.391222214691055</v>
      </c>
      <c r="O2592" s="57">
        <f t="shared" si="754"/>
        <v>12.485508456714516</v>
      </c>
      <c r="P2592" s="371">
        <f t="shared" si="755"/>
        <v>12.485508456714516</v>
      </c>
      <c r="Q2592" s="371">
        <f t="shared" si="756"/>
        <v>-102.60877778530894</v>
      </c>
      <c r="R2592" s="12">
        <f t="shared" si="757"/>
        <v>77.391222214691055</v>
      </c>
      <c r="S2592" s="57">
        <f t="shared" si="758"/>
        <v>15.741407065055919</v>
      </c>
      <c r="T2592" s="12">
        <f t="shared" si="741"/>
        <v>12.485508456714516</v>
      </c>
    </row>
    <row r="2593" spans="1:20" x14ac:dyDescent="0.25">
      <c r="A2593" s="57">
        <f t="shared" si="742"/>
        <v>99282.021060317158</v>
      </c>
      <c r="B2593" s="12">
        <f t="shared" si="759"/>
        <v>15801.224411903131</v>
      </c>
      <c r="C2593" s="57" t="str">
        <f t="shared" si="743"/>
        <v>-0.912673847581959-4.0938985819295i</v>
      </c>
      <c r="D2593" s="57" t="str">
        <f t="shared" si="744"/>
        <v>3.89041312754482-2.20758746215677i</v>
      </c>
      <c r="E2593" s="57" t="str">
        <f t="shared" si="745"/>
        <v>183.607493553764+16.5076484771883i</v>
      </c>
      <c r="F2593" s="57" t="str">
        <f t="shared" si="746"/>
        <v>3.83426687881712-4.34717852374165i</v>
      </c>
      <c r="G2593" s="57" t="str">
        <f t="shared" si="747"/>
        <v>0.998548647533448-0.0380689642960001i</v>
      </c>
      <c r="H2593" s="57" t="str">
        <f t="shared" si="748"/>
        <v>1259.58346541992-2374.55143999502i</v>
      </c>
      <c r="I2593" s="57" t="str">
        <f t="shared" si="749"/>
        <v>-15.4960379034289-41.1316285319443i</v>
      </c>
      <c r="K2593" s="57" t="str">
        <f t="shared" si="750"/>
        <v>0.0020920286981715-0.00995561587323004i</v>
      </c>
      <c r="L2593" s="57" t="str">
        <f t="shared" si="751"/>
        <v>0.000125-0.0317538370606188i</v>
      </c>
      <c r="M2593" s="57" t="str">
        <f t="shared" si="752"/>
        <v>0.0015-0.0153074728201038i</v>
      </c>
      <c r="N2593" s="57">
        <f t="shared" si="753"/>
        <v>77.432273291914029</v>
      </c>
      <c r="O2593" s="57">
        <f t="shared" si="754"/>
        <v>12.453393880286434</v>
      </c>
      <c r="P2593" s="371">
        <f t="shared" si="755"/>
        <v>12.453393880286434</v>
      </c>
      <c r="Q2593" s="371">
        <f t="shared" si="756"/>
        <v>-102.56772670808597</v>
      </c>
      <c r="R2593" s="12">
        <f t="shared" si="757"/>
        <v>77.432273291914029</v>
      </c>
      <c r="S2593" s="57">
        <f t="shared" si="758"/>
        <v>15.801224411903132</v>
      </c>
      <c r="T2593" s="12">
        <f t="shared" si="741"/>
        <v>12.453393880286434</v>
      </c>
    </row>
    <row r="2594" spans="1:20" x14ac:dyDescent="0.25">
      <c r="A2594" s="57">
        <f t="shared" si="742"/>
        <v>99659.292740346369</v>
      </c>
      <c r="B2594" s="12">
        <f t="shared" si="759"/>
        <v>15861.269064668364</v>
      </c>
      <c r="C2594" s="57" t="str">
        <f t="shared" si="743"/>
        <v>-0.906411403071938-4.07945328631561i</v>
      </c>
      <c r="D2594" s="57" t="str">
        <f t="shared" si="744"/>
        <v>3.89034030968602-2.20069172274171i</v>
      </c>
      <c r="E2594" s="57" t="str">
        <f t="shared" si="745"/>
        <v>183.754627276496+16.455154115428i</v>
      </c>
      <c r="F2594" s="57" t="str">
        <f t="shared" si="746"/>
        <v>3.83422450589617-4.33182901488327i</v>
      </c>
      <c r="G2594" s="57" t="str">
        <f t="shared" si="747"/>
        <v>0.998537612458362-0.038213204057178i</v>
      </c>
      <c r="H2594" s="57" t="str">
        <f t="shared" si="748"/>
        <v>1212.82218913383-2349.5777903226i</v>
      </c>
      <c r="I2594" s="57" t="str">
        <f t="shared" si="749"/>
        <v>-15.5939755134923-40.235239616361i</v>
      </c>
      <c r="K2594" s="57" t="str">
        <f t="shared" si="750"/>
        <v>0.00208166533079233-0.00991952959148979i</v>
      </c>
      <c r="L2594" s="57" t="str">
        <f t="shared" si="751"/>
        <v>0.000125-0.0316336292693951i</v>
      </c>
      <c r="M2594" s="57" t="str">
        <f t="shared" si="752"/>
        <v>0.0015-0.015249524626523i</v>
      </c>
      <c r="N2594" s="57">
        <f t="shared" si="753"/>
        <v>77.472982706678252</v>
      </c>
      <c r="O2594" s="57">
        <f t="shared" si="754"/>
        <v>12.421318044776298</v>
      </c>
      <c r="P2594" s="371">
        <f t="shared" si="755"/>
        <v>12.421318044776298</v>
      </c>
      <c r="Q2594" s="371">
        <f t="shared" si="756"/>
        <v>-102.52701729332175</v>
      </c>
      <c r="R2594" s="12">
        <f t="shared" si="757"/>
        <v>77.472982706678252</v>
      </c>
      <c r="S2594" s="57">
        <f t="shared" si="758"/>
        <v>15.861269064668365</v>
      </c>
      <c r="T2594" s="12">
        <f t="shared" si="741"/>
        <v>12.421318044776298</v>
      </c>
    </row>
    <row r="2595" spans="1:20" x14ac:dyDescent="0.25">
      <c r="A2595" s="57">
        <f t="shared" si="742"/>
        <v>100037.99805275968</v>
      </c>
      <c r="B2595" s="12">
        <f t="shared" si="759"/>
        <v>15921.541887114105</v>
      </c>
      <c r="C2595" s="57" t="str">
        <f t="shared" si="743"/>
        <v>-0.900210570666613-4.06506939501646i</v>
      </c>
      <c r="D2595" s="57" t="str">
        <f t="shared" si="744"/>
        <v>3.89026694011702-2.19382758589559i</v>
      </c>
      <c r="E2595" s="57" t="str">
        <f t="shared" si="745"/>
        <v>183.901964103824+16.4017122764448i</v>
      </c>
      <c r="F2595" s="57" t="str">
        <f t="shared" si="746"/>
        <v>3.83418181127639-4.31654179618098i</v>
      </c>
      <c r="G2595" s="57" t="str">
        <f t="shared" si="747"/>
        <v>0.99852649360405-0.0383579871063517i</v>
      </c>
      <c r="H2595" s="57" t="str">
        <f t="shared" si="748"/>
        <v>1168.09895247668-2324.35598471451i</v>
      </c>
      <c r="I2595" s="57" t="str">
        <f t="shared" si="749"/>
        <v>-15.6694082321234-39.3652424940647i</v>
      </c>
      <c r="K2595" s="57" t="str">
        <f t="shared" si="750"/>
        <v>0.002071377195958-0.00988356448411883i</v>
      </c>
      <c r="L2595" s="57" t="str">
        <f t="shared" si="751"/>
        <v>0.000125-0.0315138765385486i</v>
      </c>
      <c r="M2595" s="57" t="str">
        <f t="shared" si="752"/>
        <v>0.0015-0.0151917958024736i</v>
      </c>
      <c r="N2595" s="57">
        <f t="shared" si="753"/>
        <v>77.513349326113712</v>
      </c>
      <c r="O2595" s="57">
        <f t="shared" si="754"/>
        <v>12.389280613426637</v>
      </c>
      <c r="P2595" s="371">
        <f t="shared" si="755"/>
        <v>12.389280613426637</v>
      </c>
      <c r="Q2595" s="371">
        <f t="shared" si="756"/>
        <v>-102.48665067388629</v>
      </c>
      <c r="R2595" s="12">
        <f t="shared" si="757"/>
        <v>77.513349326113712</v>
      </c>
      <c r="S2595" s="57">
        <f t="shared" si="758"/>
        <v>15.921541887114104</v>
      </c>
      <c r="T2595" s="12">
        <f t="shared" si="741"/>
        <v>12.389280613426637</v>
      </c>
    </row>
    <row r="2596" spans="1:20" x14ac:dyDescent="0.25">
      <c r="A2596" s="57">
        <f t="shared" si="742"/>
        <v>100418.14244536018</v>
      </c>
      <c r="B2596" s="12">
        <f t="shared" si="759"/>
        <v>15982.043746285139</v>
      </c>
      <c r="C2596" s="57" t="str">
        <f t="shared" si="743"/>
        <v>-0.894070897954992-4.05074649765223i</v>
      </c>
      <c r="D2596" s="57" t="str">
        <f t="shared" si="744"/>
        <v>3.89019301467894-2.18699495224792i</v>
      </c>
      <c r="E2596" s="57" t="str">
        <f t="shared" si="745"/>
        <v>184.049499285418+16.3473190024993i</v>
      </c>
      <c r="F2596" s="57" t="str">
        <f t="shared" si="746"/>
        <v>3.83413879252274-4.30131664744169i</v>
      </c>
      <c r="G2596" s="57" t="str">
        <f t="shared" si="747"/>
        <v>0.998515290336341-0.0385033154530041i</v>
      </c>
      <c r="H2596" s="57" t="str">
        <f t="shared" si="748"/>
        <v>1125.32494106092-2298.96356341537i</v>
      </c>
      <c r="I2596" s="57" t="str">
        <f t="shared" si="749"/>
        <v>-15.724255591662-38.5211103599302i</v>
      </c>
      <c r="K2596" s="57" t="str">
        <f t="shared" si="750"/>
        <v>0.00206116376848818-0.00984772026788474i</v>
      </c>
      <c r="L2596" s="57" t="str">
        <f t="shared" si="751"/>
        <v>0.000125-0.0313945771453961i</v>
      </c>
      <c r="M2596" s="57" t="str">
        <f t="shared" si="752"/>
        <v>0.0015-0.0151342855175071i</v>
      </c>
      <c r="N2596" s="57">
        <f t="shared" si="753"/>
        <v>77.55337203639499</v>
      </c>
      <c r="O2596" s="57">
        <f t="shared" si="754"/>
        <v>12.357281249193024</v>
      </c>
      <c r="P2596" s="371">
        <f t="shared" si="755"/>
        <v>12.357281249193024</v>
      </c>
      <c r="Q2596" s="371">
        <f t="shared" si="756"/>
        <v>-102.44662796360501</v>
      </c>
      <c r="R2596" s="12">
        <f t="shared" si="757"/>
        <v>77.55337203639499</v>
      </c>
      <c r="S2596" s="57">
        <f t="shared" si="758"/>
        <v>15.982043746285139</v>
      </c>
      <c r="T2596" s="12">
        <f t="shared" si="741"/>
        <v>12.357281249193024</v>
      </c>
    </row>
    <row r="2597" spans="1:20" x14ac:dyDescent="0.25">
      <c r="A2597" s="57">
        <f t="shared" si="742"/>
        <v>100799.73138665255</v>
      </c>
      <c r="B2597" s="12">
        <f t="shared" si="759"/>
        <v>16042.775512521022</v>
      </c>
      <c r="C2597" s="57" t="str">
        <f t="shared" si="743"/>
        <v>-0.887991934891365-4.0364841869415i</v>
      </c>
      <c r="D2597" s="57" t="str">
        <f t="shared" si="744"/>
        <v>3.89011852918169-2.1801937228742i</v>
      </c>
      <c r="E2597" s="57" t="str">
        <f t="shared" si="745"/>
        <v>184.197228034353+16.2919703638637i</v>
      </c>
      <c r="F2597" s="57" t="str">
        <f t="shared" si="746"/>
        <v>3.83409544718167-4.28615334936192i</v>
      </c>
      <c r="G2597" s="57" t="str">
        <f t="shared" si="747"/>
        <v>0.998504002016295-0.0386491911136282i</v>
      </c>
      <c r="H2597" s="57" t="str">
        <f t="shared" si="748"/>
        <v>1084.41368674259-2273.46949564934i</v>
      </c>
      <c r="I2597" s="57" t="str">
        <f t="shared" si="749"/>
        <v>-15.7602946183826-37.7022694859767i</v>
      </c>
      <c r="K2597" s="57" t="str">
        <f t="shared" si="750"/>
        <v>0.00205102452653358-0.00981199665881366i</v>
      </c>
      <c r="L2597" s="57" t="str">
        <f t="shared" si="751"/>
        <v>0.000125-0.0312757293737757i</v>
      </c>
      <c r="M2597" s="57" t="str">
        <f t="shared" si="752"/>
        <v>0.0015-0.0150769929443186i</v>
      </c>
      <c r="N2597" s="57">
        <f t="shared" si="753"/>
        <v>77.593049742715507</v>
      </c>
      <c r="O2597" s="57">
        <f t="shared" si="754"/>
        <v>12.325319614774825</v>
      </c>
      <c r="P2597" s="371">
        <f t="shared" si="755"/>
        <v>12.325319614774825</v>
      </c>
      <c r="Q2597" s="371">
        <f t="shared" si="756"/>
        <v>-102.40695025728449</v>
      </c>
      <c r="R2597" s="12">
        <f t="shared" si="757"/>
        <v>77.593049742715507</v>
      </c>
      <c r="S2597" s="57">
        <f t="shared" si="758"/>
        <v>16.042775512521022</v>
      </c>
      <c r="T2597" s="12">
        <f t="shared" si="741"/>
        <v>12.325319614774825</v>
      </c>
    </row>
    <row r="2598" spans="1:20" x14ac:dyDescent="0.25">
      <c r="A2598" s="57">
        <f t="shared" si="742"/>
        <v>101182.77036592182</v>
      </c>
      <c r="B2598" s="12">
        <f t="shared" si="759"/>
        <v>16103.738059468602</v>
      </c>
      <c r="C2598" s="57" t="str">
        <f t="shared" si="743"/>
        <v>-0.881973233784551-4.02228205868196i</v>
      </c>
      <c r="D2598" s="57" t="str">
        <f t="shared" si="744"/>
        <v>3.89004347940407-2.17342379929458i</v>
      </c>
      <c r="E2598" s="57" t="str">
        <f t="shared" si="745"/>
        <v>184.345145527382+16.2356624592368i</v>
      </c>
      <c r="F2598" s="57" t="str">
        <f t="shared" si="746"/>
        <v>3.8340517727814-4.27105168352482i</v>
      </c>
      <c r="G2598" s="57" t="str">
        <f t="shared" si="747"/>
        <v>0.998492628000164-0.0387956161117465i</v>
      </c>
      <c r="H2598" s="57" t="str">
        <f t="shared" si="748"/>
        <v>1045.28131784085-2247.93496497398i</v>
      </c>
      <c r="I2598" s="57" t="str">
        <f t="shared" si="749"/>
        <v>-15.7791685511935-36.9081100678551i</v>
      </c>
      <c r="K2598" s="57" t="str">
        <f t="shared" si="750"/>
        <v>0.00204095895155959-0.00977639337221138i</v>
      </c>
      <c r="L2598" s="57" t="str">
        <f t="shared" si="751"/>
        <v>0.000125-0.0311573315140225i</v>
      </c>
      <c r="M2598" s="57" t="str">
        <f t="shared" si="752"/>
        <v>0.0015-0.0150199172587354i</v>
      </c>
      <c r="N2598" s="57">
        <f t="shared" si="753"/>
        <v>77.632381369259306</v>
      </c>
      <c r="O2598" s="57">
        <f t="shared" si="754"/>
        <v>12.293395372647062</v>
      </c>
      <c r="P2598" s="371">
        <f t="shared" si="755"/>
        <v>12.293395372647062</v>
      </c>
      <c r="Q2598" s="371">
        <f t="shared" si="756"/>
        <v>-102.36761863074069</v>
      </c>
      <c r="R2598" s="12">
        <f t="shared" si="757"/>
        <v>77.632381369259306</v>
      </c>
      <c r="S2598" s="57">
        <f t="shared" si="758"/>
        <v>16.103738059468601</v>
      </c>
      <c r="T2598" s="12">
        <f t="shared" si="741"/>
        <v>12.293395372647062</v>
      </c>
    </row>
    <row r="2599" spans="1:20" x14ac:dyDescent="0.25">
      <c r="A2599" s="57">
        <f t="shared" si="742"/>
        <v>101567.26489331233</v>
      </c>
      <c r="B2599" s="12">
        <f t="shared" si="759"/>
        <v>16164.932264094583</v>
      </c>
      <c r="C2599" s="57" t="str">
        <f t="shared" si="743"/>
        <v>-0.876014349287019-4.00813971173091i</v>
      </c>
      <c r="D2599" s="57" t="str">
        <f t="shared" si="744"/>
        <v>3.88996786109331-2.1666850834722i</v>
      </c>
      <c r="E2599" s="57" t="str">
        <f t="shared" si="745"/>
        <v>184.493246905227+16.1783914161571i</v>
      </c>
      <c r="F2599" s="57" t="str">
        <f t="shared" si="746"/>
        <v>3.83400776683142-4.25601143239676i</v>
      </c>
      <c r="G2599" s="57" t="str">
        <f t="shared" si="747"/>
        <v>0.998481167639358-0.0389425924779304i</v>
      </c>
      <c r="H2599" s="57" t="str">
        <f t="shared" si="748"/>
        <v>1007.8467400722-2222.41409666977i</v>
      </c>
      <c r="I2599" s="57" t="str">
        <f t="shared" si="749"/>
        <v>-15.7823953908184-36.1379955556169i</v>
      </c>
      <c r="K2599" s="57" t="str">
        <f t="shared" si="750"/>
        <v>0.00203096652833008-0.0097409101226838i</v>
      </c>
      <c r="L2599" s="57" t="str">
        <f t="shared" si="751"/>
        <v>0.000125-0.0310393818629432i</v>
      </c>
      <c r="M2599" s="57" t="str">
        <f t="shared" si="752"/>
        <v>0.0015-0.0149630576397046i</v>
      </c>
      <c r="N2599" s="57">
        <f t="shared" si="753"/>
        <v>77.671365859172042</v>
      </c>
      <c r="O2599" s="57">
        <f t="shared" si="754"/>
        <v>12.261508185091296</v>
      </c>
      <c r="P2599" s="371">
        <f t="shared" si="755"/>
        <v>12.261508185091296</v>
      </c>
      <c r="Q2599" s="371">
        <f t="shared" si="756"/>
        <v>-102.32863414082796</v>
      </c>
      <c r="R2599" s="12">
        <f t="shared" si="757"/>
        <v>77.671365859172042</v>
      </c>
      <c r="S2599" s="57">
        <f t="shared" si="758"/>
        <v>16.164932264094581</v>
      </c>
      <c r="T2599" s="12">
        <f t="shared" si="741"/>
        <v>12.261508185091296</v>
      </c>
    </row>
    <row r="2600" spans="1:20" x14ac:dyDescent="0.25">
      <c r="A2600" s="57">
        <f t="shared" si="742"/>
        <v>101953.22049990692</v>
      </c>
      <c r="B2600" s="12">
        <f t="shared" si="759"/>
        <v>16226.359006698143</v>
      </c>
      <c r="C2600" s="57" t="str">
        <f t="shared" si="743"/>
        <v>-0.870114838384318-3.99405674798596i</v>
      </c>
      <c r="D2600" s="57" t="str">
        <f t="shared" si="744"/>
        <v>3.88989166996491-2.15997747781176i</v>
      </c>
      <c r="E2600" s="57" t="str">
        <f t="shared" si="745"/>
        <v>184.641527272863+16.1201533914088i</v>
      </c>
      <c r="F2600" s="57" t="str">
        <f t="shared" si="746"/>
        <v>3.83396342682246-4.24103237932426i</v>
      </c>
      <c r="G2600" s="57" t="str">
        <f t="shared" si="747"/>
        <v>0.998469620280408-0.0390901222498202i</v>
      </c>
      <c r="H2600" s="57" t="str">
        <f t="shared" si="748"/>
        <v>972.031759462284-2196.95462876009i</v>
      </c>
      <c r="I2600" s="57" t="str">
        <f t="shared" si="749"/>
        <v>-15.7713761968541-35.3912706421572i</v>
      </c>
      <c r="K2600" s="57" t="str">
        <f t="shared" si="750"/>
        <v>0.00202104674489105-0.00970554662415748i</v>
      </c>
      <c r="L2600" s="57" t="str">
        <f t="shared" si="751"/>
        <v>0.000125-0.0309218787237928i</v>
      </c>
      <c r="M2600" s="57" t="str">
        <f t="shared" si="752"/>
        <v>0.0015-0.0149064132692813i</v>
      </c>
      <c r="N2600" s="57">
        <f t="shared" si="753"/>
        <v>77.710002174527148</v>
      </c>
      <c r="O2600" s="57">
        <f t="shared" si="754"/>
        <v>12.229657714226619</v>
      </c>
      <c r="P2600" s="371">
        <f t="shared" si="755"/>
        <v>12.229657714226619</v>
      </c>
      <c r="Q2600" s="371">
        <f t="shared" si="756"/>
        <v>-102.28999782547285</v>
      </c>
      <c r="R2600" s="12">
        <f t="shared" si="757"/>
        <v>77.710002174527148</v>
      </c>
      <c r="S2600" s="57">
        <f t="shared" si="758"/>
        <v>16.226359006698143</v>
      </c>
      <c r="T2600" s="12">
        <f t="shared" si="741"/>
        <v>12.229657714226619</v>
      </c>
    </row>
    <row r="2601" spans="1:20" x14ac:dyDescent="0.25">
      <c r="A2601" s="57">
        <f t="shared" si="742"/>
        <v>102340.64273780657</v>
      </c>
      <c r="B2601" s="12">
        <f t="shared" si="759"/>
        <v>16288.019170923597</v>
      </c>
      <c r="C2601" s="57" t="str">
        <f t="shared" si="743"/>
        <v>-0.864274260384535-3.98003277236635i</v>
      </c>
      <c r="D2601" s="57" t="str">
        <f t="shared" si="744"/>
        <v>3.8898149017025-2.1533008851581i</v>
      </c>
      <c r="E2601" s="57" t="str">
        <f t="shared" si="745"/>
        <v>184.78998169982+16.0609445714288i</v>
      </c>
      <c r="F2601" s="57" t="str">
        <f t="shared" si="746"/>
        <v>3.83391875022648-4.22611430853092i</v>
      </c>
      <c r="G2601" s="57" t="str">
        <f t="shared" si="747"/>
        <v>0.99845798526493-0.039238207472144i</v>
      </c>
      <c r="H2601" s="57" t="str">
        <f t="shared" si="748"/>
        <v>937.761157016377-2171.59852889278i</v>
      </c>
      <c r="I2601" s="57" t="str">
        <f t="shared" si="749"/>
        <v>-15.7474030728712-34.6672680677879i</v>
      </c>
      <c r="K2601" s="57" t="str">
        <f t="shared" si="750"/>
        <v>0.00201119909255441-0.00967030258989996i</v>
      </c>
      <c r="L2601" s="57" t="str">
        <f t="shared" si="751"/>
        <v>0.000125-0.0308048204062492i</v>
      </c>
      <c r="M2601" s="57" t="str">
        <f t="shared" si="752"/>
        <v>0.0015-0.0148499833326174i</v>
      </c>
      <c r="N2601" s="57">
        <f t="shared" si="753"/>
        <v>77.748289296291446</v>
      </c>
      <c r="O2601" s="57">
        <f t="shared" si="754"/>
        <v>12.1978436220414</v>
      </c>
      <c r="P2601" s="371">
        <f t="shared" si="755"/>
        <v>12.1978436220414</v>
      </c>
      <c r="Q2601" s="371">
        <f t="shared" si="756"/>
        <v>-102.25171070370855</v>
      </c>
      <c r="R2601" s="12">
        <f t="shared" si="757"/>
        <v>77.748289296291446</v>
      </c>
      <c r="S2601" s="57">
        <f t="shared" si="758"/>
        <v>16.288019170923597</v>
      </c>
      <c r="T2601" s="12">
        <f t="shared" si="741"/>
        <v>12.1978436220414</v>
      </c>
    </row>
    <row r="2602" spans="1:20" x14ac:dyDescent="0.25">
      <c r="A2602" s="57">
        <f t="shared" si="742"/>
        <v>102729.53718021023</v>
      </c>
      <c r="B2602" s="12">
        <f t="shared" si="759"/>
        <v>16349.913643773107</v>
      </c>
      <c r="C2602" s="57" t="str">
        <f t="shared" si="743"/>
        <v>-0.8584921769078-3.96606739279378i</v>
      </c>
      <c r="D2602" s="57" t="str">
        <f t="shared" si="744"/>
        <v>3.88973755195754-2.14665520879465i</v>
      </c>
      <c r="E2602" s="57" t="str">
        <f t="shared" si="745"/>
        <v>184.938605220483+16.0007611727053i</v>
      </c>
      <c r="F2602" s="57" t="str">
        <f t="shared" si="746"/>
        <v>3.83387373449641-4.2112570051142i</v>
      </c>
      <c r="G2602" s="57" t="str">
        <f t="shared" si="747"/>
        <v>0.998446261929588-0.0393868501967376i</v>
      </c>
      <c r="H2602" s="57" t="str">
        <f t="shared" si="748"/>
        <v>904.962723595911-2146.38255974485i</v>
      </c>
      <c r="I2602" s="57" t="str">
        <f t="shared" si="749"/>
        <v>-15.7116667982304-33.9653143846476i</v>
      </c>
      <c r="K2602" s="57" t="str">
        <f t="shared" si="750"/>
        <v>0.00200142306588163-0.00963517773253951i</v>
      </c>
      <c r="L2602" s="57" t="str">
        <f t="shared" si="751"/>
        <v>0.000125-0.0306882052263888i</v>
      </c>
      <c r="M2602" s="57" t="str">
        <f t="shared" si="752"/>
        <v>0.0015-0.0147937670179492i</v>
      </c>
      <c r="N2602" s="57">
        <f t="shared" si="753"/>
        <v>77.786226224287446</v>
      </c>
      <c r="O2602" s="57">
        <f t="shared" si="754"/>
        <v>12.166065570423648</v>
      </c>
      <c r="P2602" s="371">
        <f t="shared" si="755"/>
        <v>12.166065570423648</v>
      </c>
      <c r="Q2602" s="371">
        <f t="shared" si="756"/>
        <v>-102.21377377571255</v>
      </c>
      <c r="R2602" s="12">
        <f t="shared" si="757"/>
        <v>77.786226224287446</v>
      </c>
      <c r="S2602" s="57">
        <f t="shared" si="758"/>
        <v>16.349913643773107</v>
      </c>
      <c r="T2602" s="12">
        <f t="shared" si="741"/>
        <v>12.166065570423648</v>
      </c>
    </row>
    <row r="2603" spans="1:20" x14ac:dyDescent="0.25">
      <c r="A2603" s="57">
        <f t="shared" si="742"/>
        <v>103119.90942149503</v>
      </c>
      <c r="B2603" s="12">
        <f t="shared" si="759"/>
        <v>16412.043315619445</v>
      </c>
      <c r="C2603" s="57" t="str">
        <f t="shared" si="743"/>
        <v>-0.852768151875929-3.95216022017369i</v>
      </c>
      <c r="D2603" s="57" t="str">
        <f t="shared" si="744"/>
        <v>3.88965961634892-2.14004035244191i</v>
      </c>
      <c r="E2603" s="57" t="str">
        <f t="shared" si="745"/>
        <v>185.087392834402+15.9395994421752i</v>
      </c>
      <c r="F2603" s="57" t="str">
        <f t="shared" si="746"/>
        <v>3.83382837706591-4.19646025504219i</v>
      </c>
      <c r="G2603" s="57" t="str">
        <f t="shared" si="747"/>
        <v>0.99843444960606-0.039536052482564i</v>
      </c>
      <c r="H2603" s="57" t="str">
        <f t="shared" si="748"/>
        <v>873.567262263092-2121.33879588442i</v>
      </c>
      <c r="I2603" s="57" t="str">
        <f t="shared" si="749"/>
        <v>-15.6652640801679-33.2847348105175i</v>
      </c>
      <c r="K2603" s="57" t="str">
        <f t="shared" si="750"/>
        <v>0.00199171816266752-0.00960017176408506i</v>
      </c>
      <c r="L2603" s="57" t="str">
        <f t="shared" si="751"/>
        <v>0.000125-0.0305720315066635i</v>
      </c>
      <c r="M2603" s="57" t="str">
        <f t="shared" si="752"/>
        <v>0.0015-0.0147377635165861i</v>
      </c>
      <c r="N2603" s="57">
        <f t="shared" si="753"/>
        <v>77.823811977153326</v>
      </c>
      <c r="O2603" s="57">
        <f t="shared" si="754"/>
        <v>12.134323221191821</v>
      </c>
      <c r="P2603" s="371">
        <f t="shared" si="755"/>
        <v>12.134323221191821</v>
      </c>
      <c r="Q2603" s="371">
        <f t="shared" si="756"/>
        <v>-102.17618802284667</v>
      </c>
      <c r="R2603" s="12">
        <f t="shared" si="757"/>
        <v>77.823811977153326</v>
      </c>
      <c r="S2603" s="57">
        <f t="shared" si="758"/>
        <v>16.412043315619446</v>
      </c>
      <c r="T2603" s="12">
        <f t="shared" si="741"/>
        <v>12.134323221191821</v>
      </c>
    </row>
    <row r="2604" spans="1:20" x14ac:dyDescent="0.25">
      <c r="A2604" s="57">
        <f t="shared" si="742"/>
        <v>103511.76507729673</v>
      </c>
      <c r="B2604" s="12">
        <f t="shared" si="759"/>
        <v>16474.4090802188</v>
      </c>
      <c r="C2604" s="57" t="str">
        <f t="shared" si="743"/>
        <v>-0.847101751502124-3.93831086837709i</v>
      </c>
      <c r="D2604" s="57" t="str">
        <f t="shared" si="744"/>
        <v>3.88958109046308-2.13345622025607i</v>
      </c>
      <c r="E2604" s="57" t="str">
        <f t="shared" si="745"/>
        <v>185.236339506607+15.8774556576162i</v>
      </c>
      <c r="F2604" s="57" t="str">
        <f t="shared" si="746"/>
        <v>3.83378267534948-4.18172384515068i</v>
      </c>
      <c r="G2604" s="57" t="str">
        <f t="shared" si="747"/>
        <v>0.998422547620996-0.0396858163957327i</v>
      </c>
      <c r="H2604" s="57" t="str">
        <f t="shared" si="748"/>
        <v>843.508564301727-2096.495095166i</v>
      </c>
      <c r="I2604" s="57" t="str">
        <f t="shared" si="749"/>
        <v>-15.6092044115409-32.6248572881046i</v>
      </c>
      <c r="K2604" s="57" t="str">
        <f t="shared" si="750"/>
        <v>0.00198208388392407-0.00956528439594577i</v>
      </c>
      <c r="L2604" s="57" t="str">
        <f t="shared" si="751"/>
        <v>0.000125-0.0304562975758752i</v>
      </c>
      <c r="M2604" s="57" t="str">
        <f t="shared" si="752"/>
        <v>0.0015-0.0146819720228991i</v>
      </c>
      <c r="N2604" s="57">
        <f t="shared" si="753"/>
        <v>77.861045592302176</v>
      </c>
      <c r="O2604" s="57">
        <f t="shared" si="754"/>
        <v>12.10261623612638</v>
      </c>
      <c r="P2604" s="371">
        <f t="shared" si="755"/>
        <v>12.10261623612638</v>
      </c>
      <c r="Q2604" s="371">
        <f t="shared" si="756"/>
        <v>-102.13895440769782</v>
      </c>
      <c r="R2604" s="12">
        <f t="shared" si="757"/>
        <v>77.861045592302176</v>
      </c>
      <c r="S2604" s="57">
        <f t="shared" si="758"/>
        <v>16.474409080218802</v>
      </c>
      <c r="T2604" s="12">
        <f t="shared" ref="T2604:T2667" si="760">P2604</f>
        <v>12.10261623612638</v>
      </c>
    </row>
    <row r="2605" spans="1:20" x14ac:dyDescent="0.25">
      <c r="A2605" s="57">
        <f t="shared" ref="A2605:A2668" si="761">2*PI()*B2605</f>
        <v>103905.10978459046</v>
      </c>
      <c r="B2605" s="12">
        <f t="shared" si="759"/>
        <v>16537.011834723631</v>
      </c>
      <c r="C2605" s="57" t="str">
        <f t="shared" ref="C2605:C2668" si="762">IMPRODUCT(D2605,E2605,$C$40,,K2605,$C$41)</f>
        <v>-0.841492544280921-3.92451895422173i</v>
      </c>
      <c r="D2605" s="57" t="str">
        <f t="shared" ref="D2605:D2668" si="763">IMDIV(IMPRODUCT($C$37,$C$38,COMPLEX(1,A2605/$C$38)),IMSUM(-1*A2605*A2605/$C$39,COMPLEX(0,1*A2605)))</f>
        <v>3.88950196985346-2.12690271682754i</v>
      </c>
      <c r="E2605" s="57" t="str">
        <f t="shared" ref="E2605:E2668" si="764">IMDIV(IMPRODUCT(IMSUM(F2605,G2605),$C$29,H2605),IMSUM(1,I2605))</f>
        <v>185.38544016793+15.8143261280343i</v>
      </c>
      <c r="F2605" s="57" t="str">
        <f t="shared" ref="F2605:F2668" si="765">IMDIV(IMPRODUCT($C$14,$C$15,COMPLEX(1,A2605/$C$15)),IMSUM(-1*A2605*A2605/$C$16,COMPLEX(0,A2605)))</f>
        <v>3.83373662674216-4.16704756313999i</v>
      </c>
      <c r="G2605" s="57" t="str">
        <f t="shared" ref="G2605:G2668" si="766">IMDIV(1,COMPLEX(1,A2605*$C$9*$C$10))</f>
        <v>0.998410555295986-0.0398361440095193i</v>
      </c>
      <c r="H2605" s="57" t="str">
        <f t="shared" ref="H2605:H2668" si="767">IMDIV($C$3,IMSUM(K2605,COMPLEX(0,$C$28*A2605)))</f>
        <v>814.723364199077-2071.87552778428i</v>
      </c>
      <c r="I2605" s="57" t="str">
        <f t="shared" ref="I2605:I2668" si="768">IMPRODUCT(F2605,$C$29,H2605,$C$31)</f>
        <v>-15.5444165289216-31.9850158533125i</v>
      </c>
      <c r="K2605" s="57" t="str">
        <f t="shared" ref="K2605:K2668" si="769">IF($C$26&lt;=0,IMDIV(1,IMSUM(IMDIV(1,L2605),1/$C$18)),IMDIV(1,IMSUM(IMDIV(1,L2605),1/$C$18,IMDIV(1,M2605))))</f>
        <v>0.001972519733864-0.00953051533895004i</v>
      </c>
      <c r="L2605" s="57" t="str">
        <f t="shared" ref="L2605:L2668" si="770">IMSUM($C$21/$C$22,IMDIV(1,COMPLEX(0,$C$20*$C$22*A2605)))</f>
        <v>0.000125-0.0303410017691524i</v>
      </c>
      <c r="M2605" s="57" t="str">
        <f t="shared" ref="M2605:M2668" si="771">IMSUM($C$25/$C$26,IMDIV(1,COMPLEX(0,$C$24*$C$26*A2605)))</f>
        <v>0.0015-0.0146263917343087i</v>
      </c>
      <c r="N2605" s="57">
        <f t="shared" ref="N2605:N2668" si="772">ABS(R2605)</f>
        <v>77.897926125874719</v>
      </c>
      <c r="O2605" s="57">
        <f t="shared" ref="O2605:O2668" si="773">ABS(P2605)</f>
        <v>12.070944276999583</v>
      </c>
      <c r="P2605" s="371">
        <f t="shared" ref="P2605:P2668" si="774">20*LOG10(IMABS(C2605))</f>
        <v>12.070944276999583</v>
      </c>
      <c r="Q2605" s="371">
        <f t="shared" ref="Q2605:Q2668" si="775">IMARGUMENT(C2605)*180/PI()</f>
        <v>-102.10207387412528</v>
      </c>
      <c r="R2605" s="12">
        <f t="shared" ref="R2605:R2668" si="776">IF(Q2605&lt;0,Q2605+180,Q2605-180)</f>
        <v>77.897926125874719</v>
      </c>
      <c r="S2605" s="57">
        <f t="shared" ref="S2605:S2668" si="777">B2605/1000</f>
        <v>16.537011834723632</v>
      </c>
      <c r="T2605" s="12">
        <f t="shared" si="760"/>
        <v>12.070944276999583</v>
      </c>
    </row>
    <row r="2606" spans="1:20" x14ac:dyDescent="0.25">
      <c r="A2606" s="57">
        <f t="shared" si="761"/>
        <v>104299.9492017719</v>
      </c>
      <c r="B2606" s="12">
        <f t="shared" ref="B2606:B2669" si="778">B2605*(1+B$42)</f>
        <v>16599.852479695583</v>
      </c>
      <c r="C2606" s="57" t="str">
        <f t="shared" si="762"/>
        <v>-0.835940100977938-3.91078409745418i</v>
      </c>
      <c r="D2606" s="57" t="str">
        <f t="shared" si="763"/>
        <v>3.88942225004036-2.12037974717937i</v>
      </c>
      <c r="E2606" s="57" t="str">
        <f t="shared" si="764"/>
        <v>185.53468971533+15.7502071940483i</v>
      </c>
      <c r="F2606" s="57" t="str">
        <f t="shared" si="765"/>
        <v>3.83369022861928-4.15243119757172i</v>
      </c>
      <c r="G2606" s="57" t="str">
        <f t="shared" si="766"/>
        <v>0.998398471947518-0.039987037404385i</v>
      </c>
      <c r="H2606" s="57" t="str">
        <f t="shared" si="767"/>
        <v>787.151278066677-2047.50076608772i</v>
      </c>
      <c r="I2606" s="57" t="str">
        <f t="shared" si="768"/>
        <v>-15.4717544729157-31.3645534044455i</v>
      </c>
      <c r="K2606" s="57" t="str">
        <f t="shared" si="769"/>
        <v>0.00196302521988476-0.00949586430336497i</v>
      </c>
      <c r="L2606" s="57" t="str">
        <f t="shared" si="770"/>
        <v>0.000125-0.0302261424279263i</v>
      </c>
      <c r="M2606" s="57" t="str">
        <f t="shared" si="771"/>
        <v>0.0015-0.0145710218512739i</v>
      </c>
      <c r="N2606" s="57">
        <f t="shared" si="772"/>
        <v>77.934452652695654</v>
      </c>
      <c r="O2606" s="57">
        <f t="shared" si="773"/>
        <v>12.039307005606624</v>
      </c>
      <c r="P2606" s="371">
        <f t="shared" si="774"/>
        <v>12.039307005606624</v>
      </c>
      <c r="Q2606" s="371">
        <f t="shared" si="775"/>
        <v>-102.06554734730435</v>
      </c>
      <c r="R2606" s="12">
        <f t="shared" si="776"/>
        <v>77.934452652695654</v>
      </c>
      <c r="S2606" s="57">
        <f t="shared" si="777"/>
        <v>16.599852479695581</v>
      </c>
      <c r="T2606" s="12">
        <f t="shared" si="760"/>
        <v>12.039307005606624</v>
      </c>
    </row>
    <row r="2607" spans="1:20" x14ac:dyDescent="0.25">
      <c r="A2607" s="57">
        <f t="shared" si="761"/>
        <v>104696.28900873863</v>
      </c>
      <c r="B2607" s="12">
        <f t="shared" si="778"/>
        <v>16662.931919118426</v>
      </c>
      <c r="C2607" s="57" t="str">
        <f t="shared" si="762"/>
        <v>-0.830443994620089-3.89710592073151i</v>
      </c>
      <c r="D2607" s="57" t="str">
        <f t="shared" si="763"/>
        <v>3.88934192651078-2.11388721676596i</v>
      </c>
      <c r="E2607" s="57" t="str">
        <f t="shared" si="764"/>
        <v>185.684083012229+15.685095228267i</v>
      </c>
      <c r="F2607" s="57" t="str">
        <f t="shared" si="765"/>
        <v>3.83364347833665-4.13787453786595i</v>
      </c>
      <c r="G2607" s="57" t="str">
        <f t="shared" si="766"/>
        <v>0.998386296886942-0.040138498667996i</v>
      </c>
      <c r="H2607" s="57" t="str">
        <f t="shared" si="767"/>
        <v>760.734729273181-2023.38843817418i</v>
      </c>
      <c r="I2607" s="57" t="str">
        <f t="shared" si="768"/>
        <v>-15.392003258054-30.7628239536395i</v>
      </c>
      <c r="K2607" s="57" t="str">
        <f t="shared" si="769"/>
        <v>0.001953599852552-0.00946133099891455i</v>
      </c>
      <c r="L2607" s="57" t="str">
        <f t="shared" si="770"/>
        <v>0.000125-0.0301117178999066i</v>
      </c>
      <c r="M2607" s="57" t="str">
        <f t="shared" si="771"/>
        <v>0.0015-0.0145158615772802i</v>
      </c>
      <c r="N2607" s="57">
        <f t="shared" si="772"/>
        <v>77.970624266221137</v>
      </c>
      <c r="O2607" s="57">
        <f t="shared" si="773"/>
        <v>12.007704083795678</v>
      </c>
      <c r="P2607" s="371">
        <f t="shared" si="774"/>
        <v>12.007704083795678</v>
      </c>
      <c r="Q2607" s="371">
        <f t="shared" si="775"/>
        <v>-102.02937573377886</v>
      </c>
      <c r="R2607" s="12">
        <f t="shared" si="776"/>
        <v>77.970624266221137</v>
      </c>
      <c r="S2607" s="57">
        <f t="shared" si="777"/>
        <v>16.662931919118424</v>
      </c>
      <c r="T2607" s="12">
        <f t="shared" si="760"/>
        <v>12.007704083795678</v>
      </c>
    </row>
    <row r="2608" spans="1:20" x14ac:dyDescent="0.25">
      <c r="A2608" s="57">
        <f t="shared" si="761"/>
        <v>105094.13490697184</v>
      </c>
      <c r="B2608" s="12">
        <f t="shared" si="778"/>
        <v>16726.251060411076</v>
      </c>
      <c r="C2608" s="57" t="str">
        <f t="shared" si="762"/>
        <v>-0.825003800485522-3.88348404960381i</v>
      </c>
      <c r="D2608" s="57" t="str">
        <f t="shared" si="763"/>
        <v>3.8892609947181-2.10742503147151i</v>
      </c>
      <c r="E2608" s="57" t="str">
        <f t="shared" si="764"/>
        <v>185.833614888848+15.6189866356684i</v>
      </c>
      <c r="F2608" s="57" t="str">
        <f t="shared" si="765"/>
        <v>3.83359637323-4.12337737429797i</v>
      </c>
      <c r="G2608" s="57" t="str">
        <f t="shared" si="766"/>
        <v>0.998374029420435-0.0402905298952429i</v>
      </c>
      <c r="H2608" s="57" t="str">
        <f t="shared" si="767"/>
        <v>735.418864457606-1999.55344817834i</v>
      </c>
      <c r="I2608" s="57" t="str">
        <f t="shared" si="768"/>
        <v>-15.3058841636464-30.1791944322386i</v>
      </c>
      <c r="K2608" s="57" t="str">
        <f t="shared" si="769"/>
        <v>0.00194424314558384-0.00942691513479931i</v>
      </c>
      <c r="L2608" s="57" t="str">
        <f t="shared" si="770"/>
        <v>0.000125-0.0299977265390582i</v>
      </c>
      <c r="M2608" s="57" t="str">
        <f t="shared" si="771"/>
        <v>0.0015-0.0144609101188287i</v>
      </c>
      <c r="N2608" s="57">
        <f t="shared" si="772"/>
        <v>78.006440078490968</v>
      </c>
      <c r="O2608" s="57">
        <f t="shared" si="773"/>
        <v>11.976135173499109</v>
      </c>
      <c r="P2608" s="371">
        <f t="shared" si="774"/>
        <v>11.976135173499109</v>
      </c>
      <c r="Q2608" s="371">
        <f t="shared" si="775"/>
        <v>-101.99355992150903</v>
      </c>
      <c r="R2608" s="12">
        <f t="shared" si="776"/>
        <v>78.006440078490968</v>
      </c>
      <c r="S2608" s="57">
        <f t="shared" si="777"/>
        <v>16.726251060411077</v>
      </c>
      <c r="T2608" s="12">
        <f t="shared" si="760"/>
        <v>11.976135173499109</v>
      </c>
    </row>
    <row r="2609" spans="1:20" x14ac:dyDescent="0.25">
      <c r="A2609" s="57">
        <f t="shared" si="761"/>
        <v>105493.49261961835</v>
      </c>
      <c r="B2609" s="12">
        <f t="shared" si="778"/>
        <v>16789.81081444064</v>
      </c>
      <c r="C2609" s="57" t="str">
        <f t="shared" si="762"/>
        <v>-0.81961909609406-3.86991811249577i</v>
      </c>
      <c r="D2609" s="57" t="str">
        <f t="shared" si="763"/>
        <v>3.8891794500818-2.1009930976086i</v>
      </c>
      <c r="E2609" s="57" t="str">
        <f t="shared" si="764"/>
        <v>185.983280142553+15.551877853961i</v>
      </c>
      <c r="F2609" s="57" t="str">
        <f t="shared" si="765"/>
        <v>3.83354891061523-4.10893949799527i</v>
      </c>
      <c r="G2609" s="57" t="str">
        <f t="shared" si="766"/>
        <v>0.998361668848956-0.0404431331882601i</v>
      </c>
      <c r="H2609" s="57" t="str">
        <f t="shared" si="767"/>
        <v>711.151462563939-1976.00826601774i</v>
      </c>
      <c r="I2609" s="57" t="str">
        <f t="shared" si="768"/>
        <v>-15.2140596599098-29.6130461131028i</v>
      </c>
      <c r="K2609" s="57" t="str">
        <f t="shared" si="769"/>
        <v>0.00193495461583413-0.00939261641971356i</v>
      </c>
      <c r="L2609" s="57" t="str">
        <f t="shared" si="770"/>
        <v>0.000125-0.0298841667055771i</v>
      </c>
      <c r="M2609" s="57" t="str">
        <f t="shared" si="771"/>
        <v>0.0015-0.0144061666854241i</v>
      </c>
      <c r="N2609" s="57">
        <f t="shared" si="772"/>
        <v>78.041899220069766</v>
      </c>
      <c r="O2609" s="57">
        <f t="shared" si="773"/>
        <v>11.944599936762444</v>
      </c>
      <c r="P2609" s="371">
        <f t="shared" si="774"/>
        <v>11.944599936762444</v>
      </c>
      <c r="Q2609" s="371">
        <f t="shared" si="775"/>
        <v>-101.95810077993023</v>
      </c>
      <c r="R2609" s="12">
        <f t="shared" si="776"/>
        <v>78.041899220069766</v>
      </c>
      <c r="S2609" s="57">
        <f t="shared" si="777"/>
        <v>16.789810814440639</v>
      </c>
      <c r="T2609" s="12">
        <f t="shared" si="760"/>
        <v>11.944599936762444</v>
      </c>
    </row>
    <row r="2610" spans="1:20" x14ac:dyDescent="0.25">
      <c r="A2610" s="57">
        <f t="shared" si="761"/>
        <v>105894.3678915729</v>
      </c>
      <c r="B2610" s="12">
        <f t="shared" si="778"/>
        <v>16853.612095535515</v>
      </c>
      <c r="C2610" s="57" t="str">
        <f t="shared" si="762"/>
        <v>-0.814289461197253-3.85640774068958i</v>
      </c>
      <c r="D2610" s="57" t="str">
        <f t="shared" si="763"/>
        <v>3.88909728798723-2.0945913219167i</v>
      </c>
      <c r="E2610" s="57" t="str">
        <f t="shared" si="764"/>
        <v>186.133073538206+15.4837653539587i</v>
      </c>
      <c r="F2610" s="57" t="str">
        <f t="shared" si="765"/>
        <v>3.83350108778785-4.09456070093444i</v>
      </c>
      <c r="G2610" s="57" t="str">
        <f t="shared" si="766"/>
        <v>0.998349214468213-0.0405963106564454i</v>
      </c>
      <c r="H2610" s="57" t="str">
        <f t="shared" si="767"/>
        <v>687.882839091548-1952.76318920984i</v>
      </c>
      <c r="I2610" s="57" t="str">
        <f t="shared" si="768"/>
        <v>-15.1171379856669-29.0637757050844i</v>
      </c>
      <c r="K2610" s="57" t="str">
        <f t="shared" si="769"/>
        <v>0.00192573378327673-0.00935843456186446i</v>
      </c>
      <c r="L2610" s="57" t="str">
        <f t="shared" si="770"/>
        <v>0.000125-0.0297710367658668i</v>
      </c>
      <c r="M2610" s="57" t="str">
        <f t="shared" si="771"/>
        <v>0.0015-0.0143516304895637i</v>
      </c>
      <c r="N2610" s="57">
        <f t="shared" si="772"/>
        <v>78.077000839996103</v>
      </c>
      <c r="O2610" s="57">
        <f t="shared" si="773"/>
        <v>11.913098035775507</v>
      </c>
      <c r="P2610" s="371">
        <f t="shared" si="774"/>
        <v>11.913098035775507</v>
      </c>
      <c r="Q2610" s="371">
        <f t="shared" si="775"/>
        <v>-101.9229991600039</v>
      </c>
      <c r="R2610" s="12">
        <f t="shared" si="776"/>
        <v>78.077000839996103</v>
      </c>
      <c r="S2610" s="57">
        <f t="shared" si="777"/>
        <v>16.853612095535514</v>
      </c>
      <c r="T2610" s="12">
        <f t="shared" si="760"/>
        <v>11.913098035775507</v>
      </c>
    </row>
    <row r="2611" spans="1:20" x14ac:dyDescent="0.25">
      <c r="A2611" s="57">
        <f t="shared" si="761"/>
        <v>106296.76648956088</v>
      </c>
      <c r="B2611" s="12">
        <f t="shared" si="778"/>
        <v>16917.655821498549</v>
      </c>
      <c r="C2611" s="57" t="str">
        <f t="shared" si="762"/>
        <v>-0.809014477769022-3.84295256830713i</v>
      </c>
      <c r="D2611" s="57" t="str">
        <f t="shared" si="763"/>
        <v>3.8890145037855-2.08821961156086i</v>
      </c>
      <c r="E2611" s="57" t="str">
        <f t="shared" si="764"/>
        <v>186.282989808516+15.4146456399329i</v>
      </c>
      <c r="F2611" s="57" t="str">
        <f t="shared" si="765"/>
        <v>3.83345290202324-4.08024077593831i</v>
      </c>
      <c r="G2611" s="57" t="str">
        <f t="shared" si="766"/>
        <v>0.998336665568622-0.0407500644164793i</v>
      </c>
      <c r="H2611" s="57" t="str">
        <f t="shared" si="767"/>
        <v>665.56574736888-1929.82657920629i</v>
      </c>
      <c r="I2611" s="57" t="str">
        <f t="shared" si="768"/>
        <v>-15.0156773951808-28.5307961679376i</v>
      </c>
      <c r="K2611" s="57" t="str">
        <f t="shared" si="769"/>
        <v>0.00191658017098905-0.00932436926898943i</v>
      </c>
      <c r="L2611" s="57" t="str">
        <f t="shared" si="770"/>
        <v>0.000125-0.0296583350925152i</v>
      </c>
      <c r="M2611" s="57" t="str">
        <f t="shared" si="771"/>
        <v>0.0015-0.0142973007467262i</v>
      </c>
      <c r="N2611" s="57">
        <f t="shared" si="772"/>
        <v>78.111744105719751</v>
      </c>
      <c r="O2611" s="57">
        <f t="shared" si="773"/>
        <v>11.881629132901857</v>
      </c>
      <c r="P2611" s="371">
        <f t="shared" si="774"/>
        <v>11.881629132901857</v>
      </c>
      <c r="Q2611" s="371">
        <f t="shared" si="775"/>
        <v>-101.88825589428025</v>
      </c>
      <c r="R2611" s="12">
        <f t="shared" si="776"/>
        <v>78.111744105719751</v>
      </c>
      <c r="S2611" s="57">
        <f t="shared" si="777"/>
        <v>16.917655821498549</v>
      </c>
      <c r="T2611" s="12">
        <f t="shared" si="760"/>
        <v>11.881629132901857</v>
      </c>
    </row>
    <row r="2612" spans="1:20" x14ac:dyDescent="0.25">
      <c r="A2612" s="57">
        <f t="shared" si="761"/>
        <v>106700.69420222122</v>
      </c>
      <c r="B2612" s="12">
        <f t="shared" si="778"/>
        <v>16981.942913620245</v>
      </c>
      <c r="C2612" s="57" t="str">
        <f t="shared" si="762"/>
        <v>-0.803793729996073-3.82955223229284i</v>
      </c>
      <c r="D2612" s="57" t="str">
        <f t="shared" si="763"/>
        <v>3.88893109279303-2.08187787413016i</v>
      </c>
      <c r="E2612" s="57" t="str">
        <f t="shared" si="764"/>
        <v>186.433023654408+15.3445152499705i</v>
      </c>
      <c r="F2612" s="57" t="str">
        <f t="shared" si="765"/>
        <v>3.83340435057626-4.06597951667273i</v>
      </c>
      <c r="G2612" s="57" t="str">
        <f t="shared" si="766"/>
        <v>0.998324021435267-0.0409043965923442i</v>
      </c>
      <c r="H2612" s="57" t="str">
        <f t="shared" si="767"/>
        <v>644.155278332003-1907.20507452295i</v>
      </c>
      <c r="I2612" s="57" t="str">
        <f t="shared" si="768"/>
        <v>-14.9101900923748-28.0135372897528i</v>
      </c>
      <c r="K2612" s="57" t="str">
        <f t="shared" si="769"/>
        <v>0.00190749330513614-0.00929042024837425i</v>
      </c>
      <c r="L2612" s="57" t="str">
        <f t="shared" si="770"/>
        <v>0.000125-0.0295460600642709i</v>
      </c>
      <c r="M2612" s="57" t="str">
        <f t="shared" si="771"/>
        <v>0.0015-0.0142431766753598i</v>
      </c>
      <c r="N2612" s="57">
        <f t="shared" si="772"/>
        <v>78.146128203042821</v>
      </c>
      <c r="O2612" s="57">
        <f t="shared" si="773"/>
        <v>11.850192890708991</v>
      </c>
      <c r="P2612" s="371">
        <f t="shared" si="774"/>
        <v>11.850192890708991</v>
      </c>
      <c r="Q2612" s="371">
        <f t="shared" si="775"/>
        <v>-101.85387179695718</v>
      </c>
      <c r="R2612" s="12">
        <f t="shared" si="776"/>
        <v>78.146128203042821</v>
      </c>
      <c r="S2612" s="57">
        <f t="shared" si="777"/>
        <v>16.981942913620244</v>
      </c>
      <c r="T2612" s="12">
        <f t="shared" si="760"/>
        <v>11.850192890708991</v>
      </c>
    </row>
    <row r="2613" spans="1:20" x14ac:dyDescent="0.25">
      <c r="A2613" s="57">
        <f t="shared" si="761"/>
        <v>107106.15684018965</v>
      </c>
      <c r="B2613" s="12">
        <f t="shared" si="778"/>
        <v>17046.474296692002</v>
      </c>
      <c r="C2613" s="57" t="str">
        <f t="shared" si="762"/>
        <v>-0.798626804268463-3.81620637239633i</v>
      </c>
      <c r="D2613" s="57" t="str">
        <f t="shared" si="763"/>
        <v>3.88884705029142-2.07556601763632i</v>
      </c>
      <c r="E2613" s="57" t="str">
        <f t="shared" si="764"/>
        <v>186.583169745383+15.273370756325i</v>
      </c>
      <c r="F2613" s="57" t="str">
        <f t="shared" si="765"/>
        <v>3.83335543068105-4.05177671764361i</v>
      </c>
      <c r="G2613" s="57" t="str">
        <f t="shared" si="766"/>
        <v>0.998311281347861-0.0410593093153439i</v>
      </c>
      <c r="H2613" s="57" t="str">
        <f t="shared" si="767"/>
        <v>623.608760010148-1884.90378277702i</v>
      </c>
      <c r="I2613" s="57" t="str">
        <f t="shared" si="768"/>
        <v>-14.8011458709392-27.5114460635343i</v>
      </c>
      <c r="K2613" s="57" t="str">
        <f t="shared" si="769"/>
        <v>0.00189847271495444-0.00925658720687044i</v>
      </c>
      <c r="L2613" s="57" t="str">
        <f t="shared" si="770"/>
        <v>0.000125-0.02943421006602i</v>
      </c>
      <c r="M2613" s="57" t="str">
        <f t="shared" si="771"/>
        <v>0.0015-0.0141892574968717i</v>
      </c>
      <c r="N2613" s="57">
        <f t="shared" si="772"/>
        <v>78.180152336057091</v>
      </c>
      <c r="O2613" s="57">
        <f t="shared" si="773"/>
        <v>11.818788971997806</v>
      </c>
      <c r="P2613" s="371">
        <f t="shared" si="774"/>
        <v>11.818788971997806</v>
      </c>
      <c r="Q2613" s="371">
        <f t="shared" si="775"/>
        <v>-101.81984766394291</v>
      </c>
      <c r="R2613" s="12">
        <f t="shared" si="776"/>
        <v>78.180152336057091</v>
      </c>
      <c r="S2613" s="57">
        <f t="shared" si="777"/>
        <v>17.046474296692001</v>
      </c>
      <c r="T2613" s="12">
        <f t="shared" si="760"/>
        <v>11.818788971997806</v>
      </c>
    </row>
    <row r="2614" spans="1:20" x14ac:dyDescent="0.25">
      <c r="A2614" s="57">
        <f t="shared" si="761"/>
        <v>107513.16023618239</v>
      </c>
      <c r="B2614" s="12">
        <f t="shared" si="778"/>
        <v>17111.250899019433</v>
      </c>
      <c r="C2614" s="57" t="str">
        <f t="shared" si="762"/>
        <v>-0.793513289170382-3.80291463115534i</v>
      </c>
      <c r="D2614" s="57" t="str">
        <f t="shared" si="763"/>
        <v>3.88876237152722-2.06928395051234i</v>
      </c>
      <c r="E2614" s="57" t="str">
        <f t="shared" si="764"/>
        <v>186.733422719892+15.2012087657587i</v>
      </c>
      <c r="F2614" s="57" t="str">
        <f t="shared" si="765"/>
        <v>3.83330613955114-4.03763217419409i</v>
      </c>
      <c r="G2614" s="57" t="str">
        <f t="shared" si="766"/>
        <v>0.998298444580707-0.0412148047241231i</v>
      </c>
      <c r="H2614" s="57" t="str">
        <f t="shared" si="767"/>
        <v>603.885657685756-1862.92645357923i</v>
      </c>
      <c r="I2614" s="57" t="str">
        <f t="shared" si="768"/>
        <v>-14.6889754787144-27.0239868947056i</v>
      </c>
      <c r="K2614" s="57" t="str">
        <f t="shared" si="769"/>
        <v>0.00188951793273572-0.00922286985091249i</v>
      </c>
      <c r="L2614" s="57" t="str">
        <f t="shared" si="770"/>
        <v>0.000125-0.0293227834887627i</v>
      </c>
      <c r="M2614" s="57" t="str">
        <f t="shared" si="771"/>
        <v>0.0015-0.0141355424356163i</v>
      </c>
      <c r="N2614" s="57">
        <f t="shared" si="772"/>
        <v>78.213815727077417</v>
      </c>
      <c r="O2614" s="57">
        <f t="shared" si="773"/>
        <v>11.78741703983224</v>
      </c>
      <c r="P2614" s="371">
        <f t="shared" si="774"/>
        <v>11.78741703983224</v>
      </c>
      <c r="Q2614" s="371">
        <f t="shared" si="775"/>
        <v>-101.78618427292258</v>
      </c>
      <c r="R2614" s="12">
        <f t="shared" si="776"/>
        <v>78.213815727077417</v>
      </c>
      <c r="S2614" s="57">
        <f t="shared" si="777"/>
        <v>17.111250899019431</v>
      </c>
      <c r="T2614" s="12">
        <f t="shared" si="760"/>
        <v>11.78741703983224</v>
      </c>
    </row>
    <row r="2615" spans="1:20" x14ac:dyDescent="0.25">
      <c r="A2615" s="57">
        <f t="shared" si="761"/>
        <v>107921.71024507987</v>
      </c>
      <c r="B2615" s="12">
        <f t="shared" si="778"/>
        <v>17176.273652435706</v>
      </c>
      <c r="C2615" s="57" t="str">
        <f t="shared" si="762"/>
        <v>-0.78845277547094-3.78967665387876i</v>
      </c>
      <c r="D2615" s="57" t="str">
        <f t="shared" si="763"/>
        <v>3.88867705171147-2.06303158161096i</v>
      </c>
      <c r="E2615" s="57" t="str">
        <f t="shared" si="764"/>
        <v>186.883777185717+15.1280259198823i</v>
      </c>
      <c r="F2615" s="57" t="str">
        <f t="shared" si="765"/>
        <v>3.83325647437896-4.02354568250122i</v>
      </c>
      <c r="G2615" s="57" t="str">
        <f t="shared" si="766"/>
        <v>0.998285510402659-0.0413708849646864i</v>
      </c>
      <c r="H2615" s="57" t="str">
        <f t="shared" si="767"/>
        <v>584.947475498061-1841.2756340725i</v>
      </c>
      <c r="I2615" s="57" t="str">
        <f t="shared" si="768"/>
        <v>-14.5740737243875-26.5506416670674i</v>
      </c>
      <c r="K2615" s="57" t="str">
        <f t="shared" si="769"/>
        <v>0.00188062849381106-0.00918926788653527i</v>
      </c>
      <c r="L2615" s="57" t="str">
        <f t="shared" si="770"/>
        <v>0.000125-0.0292117787295904i</v>
      </c>
      <c r="M2615" s="57" t="str">
        <f t="shared" si="771"/>
        <v>0.0015-0.0140820307188846i</v>
      </c>
      <c r="N2615" s="57">
        <f t="shared" si="772"/>
        <v>78.247117616574499</v>
      </c>
      <c r="O2615" s="57">
        <f t="shared" si="773"/>
        <v>11.75607675756865</v>
      </c>
      <c r="P2615" s="371">
        <f t="shared" si="774"/>
        <v>11.75607675756865</v>
      </c>
      <c r="Q2615" s="371">
        <f t="shared" si="775"/>
        <v>-101.7528823834255</v>
      </c>
      <c r="R2615" s="12">
        <f t="shared" si="776"/>
        <v>78.247117616574499</v>
      </c>
      <c r="S2615" s="57">
        <f t="shared" si="777"/>
        <v>17.176273652435707</v>
      </c>
      <c r="T2615" s="12">
        <f t="shared" si="760"/>
        <v>11.75607675756865</v>
      </c>
    </row>
    <row r="2616" spans="1:20" x14ac:dyDescent="0.25">
      <c r="A2616" s="57">
        <f t="shared" si="761"/>
        <v>108331.81274401119</v>
      </c>
      <c r="B2616" s="12">
        <f t="shared" si="778"/>
        <v>17241.543492314962</v>
      </c>
      <c r="C2616" s="57" t="str">
        <f t="shared" si="762"/>
        <v>-0.783444856115049-3.77649208862974i</v>
      </c>
      <c r="D2616" s="57" t="str">
        <f t="shared" si="763"/>
        <v>3.88859108601975-2.0568088202034i</v>
      </c>
      <c r="E2616" s="57" t="str">
        <f t="shared" si="764"/>
        <v>187.034227720347+15.0538188954892i</v>
      </c>
      <c r="F2616" s="57" t="str">
        <f t="shared" si="765"/>
        <v>3.833206432336-4.00951703957335i</v>
      </c>
      <c r="G2616" s="57" t="str">
        <f t="shared" si="766"/>
        <v>0.998272478077078-0.0415275521904177i</v>
      </c>
      <c r="H2616" s="57" t="str">
        <f t="shared" si="767"/>
        <v>566.757660092382-1819.95280875922i</v>
      </c>
      <c r="I2616" s="57" t="str">
        <f t="shared" si="768"/>
        <v>-14.4568023439991-26.0909096910093i</v>
      </c>
      <c r="K2616" s="57" t="str">
        <f t="shared" si="769"/>
        <v>0.00187180393653462-0.00915578101939038i</v>
      </c>
      <c r="L2616" s="57" t="str">
        <f t="shared" si="770"/>
        <v>0.000125-0.0291011941916621i</v>
      </c>
      <c r="M2616" s="57" t="str">
        <f t="shared" si="771"/>
        <v>0.0015-0.0140287215768924i</v>
      </c>
      <c r="N2616" s="57">
        <f t="shared" si="772"/>
        <v>78.280057263105022</v>
      </c>
      <c r="O2616" s="57">
        <f t="shared" si="773"/>
        <v>11.72476778888495</v>
      </c>
      <c r="P2616" s="371">
        <f t="shared" si="774"/>
        <v>11.72476778888495</v>
      </c>
      <c r="Q2616" s="371">
        <f t="shared" si="775"/>
        <v>-101.71994273689498</v>
      </c>
      <c r="R2616" s="12">
        <f t="shared" si="776"/>
        <v>78.280057263105022</v>
      </c>
      <c r="S2616" s="57">
        <f t="shared" si="777"/>
        <v>17.241543492314964</v>
      </c>
      <c r="T2616" s="12">
        <f t="shared" si="760"/>
        <v>11.72476778888495</v>
      </c>
    </row>
    <row r="2617" spans="1:20" x14ac:dyDescent="0.25">
      <c r="A2617" s="57">
        <f t="shared" si="761"/>
        <v>108743.47363243843</v>
      </c>
      <c r="B2617" s="12">
        <f t="shared" si="778"/>
        <v>17307.061357585761</v>
      </c>
      <c r="C2617" s="57" t="str">
        <f t="shared" si="762"/>
        <v>-0.778489126214382-3.7633605862092i</v>
      </c>
      <c r="D2617" s="57" t="str">
        <f t="shared" si="763"/>
        <v>3.88850446959171-2.05061557597785i</v>
      </c>
      <c r="E2617" s="57" t="str">
        <f t="shared" si="764"/>
        <v>187.18476887137+14.978584404884i</v>
      </c>
      <c r="F2617" s="57" t="str">
        <f t="shared" si="765"/>
        <v>3.83315601057244-3.99554604324688i</v>
      </c>
      <c r="G2617" s="57" t="str">
        <f t="shared" si="766"/>
        <v>0.998259346861794-0.0416848085620995i</v>
      </c>
      <c r="H2617" s="57" t="str">
        <f t="shared" si="767"/>
        <v>549.281506778257-1798.95852511775i</v>
      </c>
      <c r="I2617" s="57" t="str">
        <f t="shared" si="768"/>
        <v>-14.3374926440556-25.6443075544788i</v>
      </c>
      <c r="K2617" s="57" t="str">
        <f t="shared" si="769"/>
        <v>0.001863043802268-0.00912240895476367i</v>
      </c>
      <c r="L2617" s="57" t="str">
        <f t="shared" si="770"/>
        <v>0.000125-0.0289910282841821i</v>
      </c>
      <c r="M2617" s="57" t="str">
        <f t="shared" si="771"/>
        <v>0.0015-0.0139756142427699i</v>
      </c>
      <c r="N2617" s="57">
        <f t="shared" si="772"/>
        <v>78.312633943240883</v>
      </c>
      <c r="O2617" s="57">
        <f t="shared" si="773"/>
        <v>11.693489797810223</v>
      </c>
      <c r="P2617" s="371">
        <f t="shared" si="774"/>
        <v>11.693489797810223</v>
      </c>
      <c r="Q2617" s="371">
        <f t="shared" si="775"/>
        <v>-101.68736605675912</v>
      </c>
      <c r="R2617" s="12">
        <f t="shared" si="776"/>
        <v>78.312633943240883</v>
      </c>
      <c r="S2617" s="57">
        <f t="shared" si="777"/>
        <v>17.307061357585759</v>
      </c>
      <c r="T2617" s="12">
        <f t="shared" si="760"/>
        <v>11.693489797810223</v>
      </c>
    </row>
    <row r="2618" spans="1:20" x14ac:dyDescent="0.25">
      <c r="A2618" s="57">
        <f t="shared" si="761"/>
        <v>109156.69883224169</v>
      </c>
      <c r="B2618" s="12">
        <f t="shared" si="778"/>
        <v>17372.828190744585</v>
      </c>
      <c r="C2618" s="57" t="str">
        <f t="shared" si="762"/>
        <v>-0.77358518303852-3.75028180013889i</v>
      </c>
      <c r="D2618" s="57" t="str">
        <f t="shared" si="763"/>
        <v>3.8884171975308-2.04445175903809i</v>
      </c>
      <c r="E2618" s="57" t="str">
        <f t="shared" si="764"/>
        <v>187.335395156865+14.9023191962048i</v>
      </c>
      <c r="F2618" s="57" t="str">
        <f t="shared" si="765"/>
        <v>3.83310520621697-3.98163249218341i</v>
      </c>
      <c r="G2618" s="57" t="str">
        <f t="shared" si="766"/>
        <v>0.998246116009064-0.041842656247932i</v>
      </c>
      <c r="H2618" s="57" t="str">
        <f t="shared" si="767"/>
        <v>532.486068542695-1778.29250637765i</v>
      </c>
      <c r="I2618" s="57" t="str">
        <f t="shared" si="768"/>
        <v>-14.2164479372941-25.2103688943629i</v>
      </c>
      <c r="K2618" s="57" t="str">
        <f t="shared" si="769"/>
        <v>0.0018543476353638-0.00908915139759092i</v>
      </c>
      <c r="L2618" s="57" t="str">
        <f t="shared" si="770"/>
        <v>0.000125-0.0288812794223771i</v>
      </c>
      <c r="M2618" s="57" t="str">
        <f t="shared" si="771"/>
        <v>0.0015-0.0139227079525502i</v>
      </c>
      <c r="N2618" s="57">
        <f t="shared" si="772"/>
        <v>78.344846951492983</v>
      </c>
      <c r="O2618" s="57">
        <f t="shared" si="773"/>
        <v>11.662242448752895</v>
      </c>
      <c r="P2618" s="371">
        <f t="shared" si="774"/>
        <v>11.662242448752895</v>
      </c>
      <c r="Q2618" s="371">
        <f t="shared" si="775"/>
        <v>-101.65515304850702</v>
      </c>
      <c r="R2618" s="12">
        <f t="shared" si="776"/>
        <v>78.344846951492983</v>
      </c>
      <c r="S2618" s="57">
        <f t="shared" si="777"/>
        <v>17.372828190744585</v>
      </c>
      <c r="T2618" s="12">
        <f t="shared" si="760"/>
        <v>11.662242448752895</v>
      </c>
    </row>
    <row r="2619" spans="1:20" x14ac:dyDescent="0.25">
      <c r="A2619" s="57">
        <f t="shared" si="761"/>
        <v>109571.49428780422</v>
      </c>
      <c r="B2619" s="12">
        <f t="shared" si="778"/>
        <v>17438.844937869417</v>
      </c>
      <c r="C2619" s="57" t="str">
        <f t="shared" si="762"/>
        <v>-0.768732626006154-3.73725538664526i</v>
      </c>
      <c r="D2619" s="57" t="str">
        <f t="shared" si="763"/>
        <v>3.88832926490423-2.03831727990215i</v>
      </c>
      <c r="E2619" s="57" t="str">
        <f t="shared" si="764"/>
        <v>187.486101065797+14.8250200537362i</v>
      </c>
      <c r="F2619" s="57" t="str">
        <f t="shared" si="765"/>
        <v>3.83305401637698-3.96777618586693i</v>
      </c>
      <c r="G2619" s="57" t="str">
        <f t="shared" si="766"/>
        <v>0.998232784765532-0.0420010974235528i</v>
      </c>
      <c r="H2619" s="57" t="str">
        <f t="shared" si="767"/>
        <v>516.340068169801-1757.95375270012i</v>
      </c>
      <c r="I2619" s="57" t="str">
        <f t="shared" si="768"/>
        <v>-14.0939457862959-24.788644103441i</v>
      </c>
      <c r="K2619" s="57" t="str">
        <f t="shared" si="769"/>
        <v>0.00184571498315-0.00905600805247473i</v>
      </c>
      <c r="L2619" s="57" t="str">
        <f t="shared" si="770"/>
        <v>0.000125-0.0287719460274727i</v>
      </c>
      <c r="M2619" s="57" t="str">
        <f t="shared" si="771"/>
        <v>0.0015-0.0138700019451586i</v>
      </c>
      <c r="N2619" s="57">
        <f t="shared" si="772"/>
        <v>78.376695600235649</v>
      </c>
      <c r="O2619" s="57">
        <f t="shared" si="773"/>
        <v>11.631025406530306</v>
      </c>
      <c r="P2619" s="371">
        <f t="shared" si="774"/>
        <v>11.631025406530306</v>
      </c>
      <c r="Q2619" s="371">
        <f t="shared" si="775"/>
        <v>-101.62330439976435</v>
      </c>
      <c r="R2619" s="12">
        <f t="shared" si="776"/>
        <v>78.376695600235649</v>
      </c>
      <c r="S2619" s="57">
        <f t="shared" si="777"/>
        <v>17.438844937869415</v>
      </c>
      <c r="T2619" s="12">
        <f t="shared" si="760"/>
        <v>11.631025406530306</v>
      </c>
    </row>
    <row r="2620" spans="1:20" x14ac:dyDescent="0.25">
      <c r="A2620" s="57">
        <f t="shared" si="761"/>
        <v>109987.86596609789</v>
      </c>
      <c r="B2620" s="12">
        <f t="shared" si="778"/>
        <v>17505.112548633322</v>
      </c>
      <c r="C2620" s="57" t="str">
        <f t="shared" si="762"/>
        <v>-0.763931056676267-3.7242810046429i</v>
      </c>
      <c r="D2620" s="57" t="str">
        <f t="shared" si="763"/>
        <v>3.88824066674241-2.03221204950082i</v>
      </c>
      <c r="E2620" s="57" t="str">
        <f t="shared" si="764"/>
        <v>187.636881058426+14.7466837982269i</v>
      </c>
      <c r="F2620" s="57" t="str">
        <f t="shared" si="765"/>
        <v>3.83300243813786-3.9539769246006i</v>
      </c>
      <c r="G2620" s="57" t="str">
        <f t="shared" si="766"/>
        <v>0.998219352372188-0.0421601342720553i</v>
      </c>
      <c r="H2620" s="57" t="str">
        <f t="shared" si="767"/>
        <v>500.813813637261-1737.94063189634i</v>
      </c>
      <c r="I2620" s="57" t="str">
        <f t="shared" si="768"/>
        <v>-13.9702400692999-24.3786999858688i</v>
      </c>
      <c r="K2620" s="57" t="str">
        <f t="shared" si="769"/>
        <v>0.00183714539591383-0.00902297862370025i</v>
      </c>
      <c r="L2620" s="57" t="str">
        <f t="shared" si="770"/>
        <v>0.000125-0.0286630265266714i</v>
      </c>
      <c r="M2620" s="57" t="str">
        <f t="shared" si="771"/>
        <v>0.0015-0.0138174954624014i</v>
      </c>
      <c r="N2620" s="57">
        <f t="shared" si="772"/>
        <v>78.408179219628892</v>
      </c>
      <c r="O2620" s="57">
        <f t="shared" si="773"/>
        <v>11.599838336396811</v>
      </c>
      <c r="P2620" s="371">
        <f t="shared" si="774"/>
        <v>11.599838336396811</v>
      </c>
      <c r="Q2620" s="371">
        <f t="shared" si="775"/>
        <v>-101.59182078037111</v>
      </c>
      <c r="R2620" s="12">
        <f t="shared" si="776"/>
        <v>78.408179219628892</v>
      </c>
      <c r="S2620" s="57">
        <f t="shared" si="777"/>
        <v>17.505112548633321</v>
      </c>
      <c r="T2620" s="12">
        <f t="shared" si="760"/>
        <v>11.599838336396811</v>
      </c>
    </row>
    <row r="2621" spans="1:20" x14ac:dyDescent="0.25">
      <c r="A2621" s="57">
        <f t="shared" si="761"/>
        <v>110405.81985676907</v>
      </c>
      <c r="B2621" s="12">
        <f t="shared" si="778"/>
        <v>17571.631976318131</v>
      </c>
      <c r="C2621" s="57" t="str">
        <f t="shared" si="762"/>
        <v>-0.759180078739618-3.71135831571827i</v>
      </c>
      <c r="D2621" s="57" t="str">
        <f t="shared" si="763"/>
        <v>3.88815139803887-2.02613597917639i</v>
      </c>
      <c r="E2621" s="57" t="str">
        <f t="shared" si="764"/>
        <v>187.787729566703+14.6673072871901i</v>
      </c>
      <c r="F2621" s="57" t="str">
        <f t="shared" si="765"/>
        <v>3.83295046856331-3.94023450950411i</v>
      </c>
      <c r="G2621" s="57" t="str">
        <f t="shared" si="766"/>
        <v>0.998205818064322-0.0423197689840083i</v>
      </c>
      <c r="H2621" s="57" t="str">
        <f t="shared" si="767"/>
        <v>485.8791168958-1718.25096071157i</v>
      </c>
      <c r="I2621" s="57" t="str">
        <f t="shared" si="768"/>
        <v>-13.8455628816934-23.9801193722838i</v>
      </c>
      <c r="K2621" s="57" t="str">
        <f t="shared" si="769"/>
        <v>0.00182863842688593-0.00899006281525135i</v>
      </c>
      <c r="L2621" s="57" t="str">
        <f t="shared" si="770"/>
        <v>0.000125-0.0285545193531295i</v>
      </c>
      <c r="M2621" s="57" t="str">
        <f t="shared" si="771"/>
        <v>0.0015-0.0137651877489554i</v>
      </c>
      <c r="N2621" s="57">
        <f t="shared" si="772"/>
        <v>78.439297157535947</v>
      </c>
      <c r="O2621" s="57">
        <f t="shared" si="773"/>
        <v>11.568680904072245</v>
      </c>
      <c r="P2621" s="371">
        <f t="shared" si="774"/>
        <v>11.568680904072245</v>
      </c>
      <c r="Q2621" s="371">
        <f t="shared" si="775"/>
        <v>-101.56070284246405</v>
      </c>
      <c r="R2621" s="12">
        <f t="shared" si="776"/>
        <v>78.439297157535947</v>
      </c>
      <c r="S2621" s="57">
        <f t="shared" si="777"/>
        <v>17.57163197631813</v>
      </c>
      <c r="T2621" s="12">
        <f t="shared" si="760"/>
        <v>11.568680904072245</v>
      </c>
    </row>
    <row r="2622" spans="1:20" x14ac:dyDescent="0.25">
      <c r="A2622" s="57">
        <f t="shared" si="761"/>
        <v>110825.3619722248</v>
      </c>
      <c r="B2622" s="12">
        <f t="shared" si="778"/>
        <v>17638.404177828139</v>
      </c>
      <c r="C2622" s="57" t="str">
        <f t="shared" si="762"/>
        <v>-0.754479298010113-3.69848698411365i</v>
      </c>
      <c r="D2622" s="57" t="str">
        <f t="shared" si="763"/>
        <v>3.88806145374995-2.02008898068115i</v>
      </c>
      <c r="E2622" s="57" t="str">
        <f t="shared" si="764"/>
        <v>187.938640994691+14.5868874152027i</v>
      </c>
      <c r="F2622" s="57" t="str">
        <f t="shared" si="765"/>
        <v>3.83289810469489-3.92654874251057i</v>
      </c>
      <c r="G2622" s="57" t="str">
        <f t="shared" si="766"/>
        <v>0.998192181071487-0.0424800037574753i</v>
      </c>
      <c r="H2622" s="57" t="str">
        <f t="shared" si="767"/>
        <v>471.509216084532-1698.88207760689i</v>
      </c>
      <c r="I2622" s="57" t="str">
        <f t="shared" si="768"/>
        <v>-13.7201262857976-23.5925007039579i</v>
      </c>
      <c r="K2622" s="57" t="str">
        <f t="shared" si="769"/>
        <v>0.00182019363222446-0.00895726033082601i</v>
      </c>
      <c r="L2622" s="57" t="str">
        <f t="shared" si="770"/>
        <v>0.000125-0.0284464229459349i</v>
      </c>
      <c r="M2622" s="57" t="str">
        <f t="shared" si="771"/>
        <v>0.0015-0.0137130780523565i</v>
      </c>
      <c r="N2622" s="57">
        <f t="shared" si="772"/>
        <v>78.470048779441996</v>
      </c>
      <c r="O2622" s="57">
        <f t="shared" si="773"/>
        <v>11.537552775770285</v>
      </c>
      <c r="P2622" s="371">
        <f t="shared" si="774"/>
        <v>11.537552775770285</v>
      </c>
      <c r="Q2622" s="371">
        <f t="shared" si="775"/>
        <v>-101.529951220558</v>
      </c>
      <c r="R2622" s="12">
        <f t="shared" si="776"/>
        <v>78.470048779441996</v>
      </c>
      <c r="S2622" s="57">
        <f t="shared" si="777"/>
        <v>17.638404177828139</v>
      </c>
      <c r="T2622" s="12">
        <f t="shared" si="760"/>
        <v>11.537552775770285</v>
      </c>
    </row>
    <row r="2623" spans="1:20" x14ac:dyDescent="0.25">
      <c r="A2623" s="57">
        <f t="shared" si="761"/>
        <v>111246.49834771924</v>
      </c>
      <c r="B2623" s="12">
        <f t="shared" si="778"/>
        <v>17705.430113703886</v>
      </c>
      <c r="C2623" s="57" t="str">
        <f t="shared" si="762"/>
        <v>-0.749828322416449-3.68566667671121i</v>
      </c>
      <c r="D2623" s="57" t="str">
        <f t="shared" si="763"/>
        <v>3.88797082879457-2.01407096617611i</v>
      </c>
      <c r="E2623" s="57" t="str">
        <f t="shared" si="764"/>
        <v>188.089609718978+14.5054211141986i</v>
      </c>
      <c r="F2623" s="57" t="str">
        <f t="shared" si="765"/>
        <v>3.83284534355212-3.91291942636381i</v>
      </c>
      <c r="G2623" s="57" t="str">
        <f t="shared" si="766"/>
        <v>0.998178440617453-0.0426408407980333i</v>
      </c>
      <c r="H2623" s="57" t="str">
        <f t="shared" si="767"/>
        <v>457.678701192078-1679.8309078819i</v>
      </c>
      <c r="I2623" s="57" t="str">
        <f t="shared" si="768"/>
        <v>-13.594123920728-23.2154575940098i</v>
      </c>
      <c r="K2623" s="57" t="str">
        <f t="shared" si="769"/>
        <v>0.00181181057099931-0.00892457087385218i</v>
      </c>
      <c r="L2623" s="57" t="str">
        <f t="shared" si="770"/>
        <v>0.000125-0.0283387357500846i</v>
      </c>
      <c r="M2623" s="57" t="str">
        <f t="shared" si="771"/>
        <v>0.0015-0.0136611656229891i</v>
      </c>
      <c r="N2623" s="57">
        <f t="shared" si="772"/>
        <v>78.500433468368399</v>
      </c>
      <c r="O2623" s="57">
        <f t="shared" si="773"/>
        <v>11.506453618226809</v>
      </c>
      <c r="P2623" s="371">
        <f t="shared" si="774"/>
        <v>11.506453618226809</v>
      </c>
      <c r="Q2623" s="371">
        <f t="shared" si="775"/>
        <v>-101.4995665316316</v>
      </c>
      <c r="R2623" s="12">
        <f t="shared" si="776"/>
        <v>78.500433468368399</v>
      </c>
      <c r="S2623" s="57">
        <f t="shared" si="777"/>
        <v>17.705430113703887</v>
      </c>
      <c r="T2623" s="12">
        <f t="shared" si="760"/>
        <v>11.506453618226809</v>
      </c>
    </row>
    <row r="2624" spans="1:20" x14ac:dyDescent="0.25">
      <c r="A2624" s="57">
        <f t="shared" si="761"/>
        <v>111669.23504144058</v>
      </c>
      <c r="B2624" s="12">
        <f t="shared" si="778"/>
        <v>17772.71074813596</v>
      </c>
      <c r="C2624" s="57" t="str">
        <f t="shared" si="762"/>
        <v>-0.745226761993723-3.67289706301676i</v>
      </c>
      <c r="D2624" s="57" t="str">
        <f t="shared" si="763"/>
        <v>3.88787951805379-2.00808184822952i</v>
      </c>
      <c r="E2624" s="57" t="str">
        <f t="shared" si="764"/>
        <v>188.2406300891+14.4229053537555i</v>
      </c>
      <c r="F2624" s="57" t="str">
        <f t="shared" si="765"/>
        <v>3.83279218213187-3.89934636461522i</v>
      </c>
      <c r="G2624" s="57" t="str">
        <f t="shared" si="766"/>
        <v>0.998164595920166-0.0428022823187918i</v>
      </c>
      <c r="H2624" s="57" t="str">
        <f t="shared" si="767"/>
        <v>444.363443139014-1661.09402190121i</v>
      </c>
      <c r="I2624" s="57" t="str">
        <f t="shared" si="768"/>
        <v>-13.4677324832897-22.8486183724418i</v>
      </c>
      <c r="K2624" s="57" t="str">
        <f t="shared" si="769"/>
        <v>0.0018034888051761-0.00889199414750268i</v>
      </c>
      <c r="L2624" s="57" t="str">
        <f t="shared" si="770"/>
        <v>0.000125-0.028231456216462i</v>
      </c>
      <c r="M2624" s="57" t="str">
        <f t="shared" si="771"/>
        <v>0.0015-0.0136094497140756i</v>
      </c>
      <c r="N2624" s="57">
        <f t="shared" si="772"/>
        <v>78.530450624785189</v>
      </c>
      <c r="O2624" s="57">
        <f t="shared" si="773"/>
        <v>11.47538309872701</v>
      </c>
      <c r="P2624" s="371">
        <f t="shared" si="774"/>
        <v>11.47538309872701</v>
      </c>
      <c r="Q2624" s="371">
        <f t="shared" si="775"/>
        <v>-101.46954937521481</v>
      </c>
      <c r="R2624" s="12">
        <f t="shared" si="776"/>
        <v>78.530450624785189</v>
      </c>
      <c r="S2624" s="57">
        <f t="shared" si="777"/>
        <v>17.77271074813596</v>
      </c>
      <c r="T2624" s="12">
        <f t="shared" si="760"/>
        <v>11.47538309872701</v>
      </c>
    </row>
    <row r="2625" spans="1:20" x14ac:dyDescent="0.25">
      <c r="A2625" s="57">
        <f t="shared" si="761"/>
        <v>112093.57813459805</v>
      </c>
      <c r="B2625" s="12">
        <f t="shared" si="778"/>
        <v>17840.247048978876</v>
      </c>
      <c r="C2625" s="57" t="str">
        <f t="shared" si="762"/>
        <v>-0.740674228875184-3.66017781514444i</v>
      </c>
      <c r="D2625" s="57" t="str">
        <f t="shared" si="763"/>
        <v>3.88778751637086-2.00212153981567i</v>
      </c>
      <c r="E2625" s="57" t="str">
        <f t="shared" si="764"/>
        <v>188.391696427959+14.3393371413751i</v>
      </c>
      <c r="F2625" s="57" t="str">
        <f t="shared" si="765"/>
        <v>3.83273861740879-3.88582936162121i</v>
      </c>
      <c r="G2625" s="57" t="str">
        <f t="shared" si="766"/>
        <v>0.998150646191706-0.042964330540412i</v>
      </c>
      <c r="H2625" s="57" t="str">
        <f t="shared" si="767"/>
        <v>431.540526230468-1642.66768711418i</v>
      </c>
      <c r="I2625" s="57" t="str">
        <f t="shared" si="768"/>
        <v>-13.3411130900911-22.4916256207199i</v>
      </c>
      <c r="K2625" s="57" t="str">
        <f t="shared" si="769"/>
        <v>0.00179522789960072-0.00885952985471094i</v>
      </c>
      <c r="L2625" s="57" t="str">
        <f t="shared" si="770"/>
        <v>0.000125-0.0281245828018151i</v>
      </c>
      <c r="M2625" s="57" t="str">
        <f t="shared" si="771"/>
        <v>0.0015-0.0135579295816653i</v>
      </c>
      <c r="N2625" s="57">
        <f t="shared" si="772"/>
        <v>78.560099666523314</v>
      </c>
      <c r="O2625" s="57">
        <f t="shared" si="773"/>
        <v>11.444340885134253</v>
      </c>
      <c r="P2625" s="371">
        <f t="shared" si="774"/>
        <v>11.444340885134253</v>
      </c>
      <c r="Q2625" s="371">
        <f t="shared" si="775"/>
        <v>-101.43990033347669</v>
      </c>
      <c r="R2625" s="12">
        <f t="shared" si="776"/>
        <v>78.560099666523314</v>
      </c>
      <c r="S2625" s="57">
        <f t="shared" si="777"/>
        <v>17.840247048978874</v>
      </c>
      <c r="T2625" s="12">
        <f t="shared" si="760"/>
        <v>11.444340885134253</v>
      </c>
    </row>
    <row r="2626" spans="1:20" x14ac:dyDescent="0.25">
      <c r="A2626" s="57">
        <f t="shared" si="761"/>
        <v>112519.53373150951</v>
      </c>
      <c r="B2626" s="12">
        <f t="shared" si="778"/>
        <v>17908.039987764994</v>
      </c>
      <c r="C2626" s="57" t="str">
        <f t="shared" si="762"/>
        <v>-0.736170337284062-3.64750860780033i</v>
      </c>
      <c r="D2626" s="57" t="str">
        <f t="shared" si="763"/>
        <v>3.88769481855055-1.99618995431333i</v>
      </c>
      <c r="E2626" s="57" t="str">
        <f t="shared" si="764"/>
        <v>188.542803032259+14.2547135227555i</v>
      </c>
      <c r="F2626" s="57" t="str">
        <f t="shared" si="765"/>
        <v>3.83268464633462-3.87236822254002i</v>
      </c>
      <c r="G2626" s="57" t="str">
        <f t="shared" si="766"/>
        <v>0.99813659063824-0.0431269876911258i</v>
      </c>
      <c r="H2626" s="57" t="str">
        <f t="shared" si="767"/>
        <v>419.188183905516-1624.54791449016i</v>
      </c>
      <c r="I2626" s="57" t="str">
        <f t="shared" si="768"/>
        <v>-13.2144125303144-22.1441357006581i</v>
      </c>
      <c r="K2626" s="57" t="str">
        <f t="shared" si="769"/>
        <v>0.00178702742198318-0.00882717769818501i</v>
      </c>
      <c r="L2626" s="57" t="str">
        <f t="shared" si="770"/>
        <v>0.000125-0.0280181139687339i</v>
      </c>
      <c r="M2626" s="57" t="str">
        <f t="shared" si="771"/>
        <v>0.0015-0.0135066044846237i</v>
      </c>
      <c r="N2626" s="57">
        <f t="shared" si="772"/>
        <v>78.589380028681589</v>
      </c>
      <c r="O2626" s="57">
        <f t="shared" si="773"/>
        <v>11.41332664591604</v>
      </c>
      <c r="P2626" s="371">
        <f t="shared" si="774"/>
        <v>11.41332664591604</v>
      </c>
      <c r="Q2626" s="371">
        <f t="shared" si="775"/>
        <v>-101.41061997131841</v>
      </c>
      <c r="R2626" s="12">
        <f t="shared" si="776"/>
        <v>78.589380028681589</v>
      </c>
      <c r="S2626" s="57">
        <f t="shared" si="777"/>
        <v>17.908039987764994</v>
      </c>
      <c r="T2626" s="12">
        <f t="shared" si="760"/>
        <v>11.41332664591604</v>
      </c>
    </row>
    <row r="2627" spans="1:20" x14ac:dyDescent="0.25">
      <c r="A2627" s="57">
        <f t="shared" si="761"/>
        <v>112947.10795968925</v>
      </c>
      <c r="B2627" s="12">
        <f t="shared" si="778"/>
        <v>17976.090539718502</v>
      </c>
      <c r="C2627" s="57" t="str">
        <f t="shared" si="762"/>
        <v>-0.731714703525491-3.63488911826762i</v>
      </c>
      <c r="D2627" s="57" t="str">
        <f t="shared" si="763"/>
        <v>3.88760141935927-1.99028700550458i</v>
      </c>
      <c r="E2627" s="57" t="str">
        <f t="shared" si="764"/>
        <v>188.693944172936+14.1690315820626i</v>
      </c>
      <c r="F2627" s="57" t="str">
        <f t="shared" si="765"/>
        <v>3.83263026583832-3.85896275332916i</v>
      </c>
      <c r="G2627" s="57" t="str">
        <f t="shared" si="766"/>
        <v>0.998122428459982-0.0432902560067546i</v>
      </c>
      <c r="H2627" s="57" t="str">
        <f t="shared" si="767"/>
        <v>407.285737695453-1606.73049993163i</v>
      </c>
      <c r="I2627" s="57" t="str">
        <f t="shared" si="768"/>
        <v>-13.0877644178801-21.805818281624i</v>
      </c>
      <c r="K2627" s="57" t="str">
        <f t="shared" si="769"/>
        <v>0.00177888694288231-0.00879493738042341i</v>
      </c>
      <c r="L2627" s="57" t="str">
        <f t="shared" si="770"/>
        <v>0.000125-0.0279120481856286i</v>
      </c>
      <c r="M2627" s="57" t="str">
        <f t="shared" si="771"/>
        <v>0.0015-0.0134554736846221i</v>
      </c>
      <c r="N2627" s="57">
        <f t="shared" si="772"/>
        <v>78.618291163535886</v>
      </c>
      <c r="O2627" s="57">
        <f t="shared" si="773"/>
        <v>11.3823400501731</v>
      </c>
      <c r="P2627" s="371">
        <f t="shared" si="774"/>
        <v>11.3823400501731</v>
      </c>
      <c r="Q2627" s="371">
        <f t="shared" si="775"/>
        <v>-101.38170883646411</v>
      </c>
      <c r="R2627" s="12">
        <f t="shared" si="776"/>
        <v>78.618291163535886</v>
      </c>
      <c r="S2627" s="57">
        <f t="shared" si="777"/>
        <v>17.976090539718502</v>
      </c>
      <c r="T2627" s="12">
        <f t="shared" si="760"/>
        <v>11.3823400501731</v>
      </c>
    </row>
    <row r="2628" spans="1:20" x14ac:dyDescent="0.25">
      <c r="A2628" s="57">
        <f t="shared" si="761"/>
        <v>113376.30696993606</v>
      </c>
      <c r="B2628" s="12">
        <f t="shared" si="778"/>
        <v>18044.399683769432</v>
      </c>
      <c r="C2628" s="57" t="str">
        <f t="shared" si="762"/>
        <v>-0.727306945978645-3.62231902639037i</v>
      </c>
      <c r="D2628" s="57" t="str">
        <f t="shared" si="763"/>
        <v>3.88750731352438-1.9844126075733i</v>
      </c>
      <c r="E2628" s="57" t="str">
        <f t="shared" si="764"/>
        <v>188.845114095599+14.0822884421826i</v>
      </c>
      <c r="F2628" s="57" t="str">
        <f t="shared" si="765"/>
        <v>3.83257547282581-3.84561276074227i</v>
      </c>
      <c r="G2628" s="57" t="str">
        <f t="shared" si="766"/>
        <v>0.998108158851146-0.0434541377307285i</v>
      </c>
      <c r="H2628" s="57" t="str">
        <f t="shared" si="767"/>
        <v>395.813539289106-1589.21106117121i</v>
      </c>
      <c r="I2628" s="57" t="str">
        <f t="shared" si="768"/>
        <v>-12.9612902510732-21.4763558693474i</v>
      </c>
      <c r="K2628" s="57" t="str">
        <f t="shared" si="769"/>
        <v>0.00177080603568975-0.00876280860372879i</v>
      </c>
      <c r="L2628" s="57" t="str">
        <f t="shared" si="770"/>
        <v>0.000125-0.0278063839267071i</v>
      </c>
      <c r="M2628" s="57" t="str">
        <f t="shared" si="771"/>
        <v>0.0015-0.0134045364461269i</v>
      </c>
      <c r="N2628" s="57">
        <f t="shared" si="772"/>
        <v>78.646832540439817</v>
      </c>
      <c r="O2628" s="57">
        <f t="shared" si="773"/>
        <v>11.351380767664939</v>
      </c>
      <c r="P2628" s="371">
        <f t="shared" si="774"/>
        <v>11.351380767664939</v>
      </c>
      <c r="Q2628" s="371">
        <f t="shared" si="775"/>
        <v>-101.35316745956018</v>
      </c>
      <c r="R2628" s="12">
        <f t="shared" si="776"/>
        <v>78.646832540439817</v>
      </c>
      <c r="S2628" s="57">
        <f t="shared" si="777"/>
        <v>18.044399683769431</v>
      </c>
      <c r="T2628" s="12">
        <f t="shared" si="760"/>
        <v>11.351380767664939</v>
      </c>
    </row>
    <row r="2629" spans="1:20" x14ac:dyDescent="0.25">
      <c r="A2629" s="57">
        <f t="shared" si="761"/>
        <v>113807.13693642183</v>
      </c>
      <c r="B2629" s="12">
        <f t="shared" si="778"/>
        <v>18112.968402567756</v>
      </c>
      <c r="C2629" s="57" t="str">
        <f t="shared" si="762"/>
        <v>-0.722946685088605-3.60979801455845i</v>
      </c>
      <c r="D2629" s="57" t="str">
        <f t="shared" si="763"/>
        <v>3.8874124957343-1.97856667510393i</v>
      </c>
      <c r="E2629" s="57" t="str">
        <f t="shared" si="764"/>
        <v>188.996307020963+13.9944812649864i</v>
      </c>
      <c r="F2629" s="57" t="str">
        <f t="shared" si="765"/>
        <v>3.83252026417981-3.83231805232657i</v>
      </c>
      <c r="G2629" s="57" t="str">
        <f t="shared" si="766"/>
        <v>0.998093780999906-0.0436186351141046i</v>
      </c>
      <c r="H2629" s="57" t="str">
        <f t="shared" si="767"/>
        <v>384.752915596393-1571.98507061012i</v>
      </c>
      <c r="I2629" s="57" t="str">
        <f t="shared" si="768"/>
        <v>-12.8351003870904-21.1554433390693i</v>
      </c>
      <c r="K2629" s="57" t="str">
        <f t="shared" si="769"/>
        <v>0.00176278427661446-0.00873079107022261i</v>
      </c>
      <c r="L2629" s="57" t="str">
        <f t="shared" si="770"/>
        <v>0.000125-0.0277011196719536i</v>
      </c>
      <c r="M2629" s="57" t="str">
        <f t="shared" si="771"/>
        <v>0.0015-0.0133537920363886i</v>
      </c>
      <c r="N2629" s="57">
        <f t="shared" si="772"/>
        <v>78.675003645732332</v>
      </c>
      <c r="O2629" s="57">
        <f t="shared" si="773"/>
        <v>11.320448468837412</v>
      </c>
      <c r="P2629" s="371">
        <f t="shared" si="774"/>
        <v>11.320448468837412</v>
      </c>
      <c r="Q2629" s="371">
        <f t="shared" si="775"/>
        <v>-101.32499635426767</v>
      </c>
      <c r="R2629" s="12">
        <f t="shared" si="776"/>
        <v>78.675003645732332</v>
      </c>
      <c r="S2629" s="57">
        <f t="shared" si="777"/>
        <v>18.112968402567756</v>
      </c>
      <c r="T2629" s="12">
        <f t="shared" si="760"/>
        <v>11.320448468837412</v>
      </c>
    </row>
    <row r="2630" spans="1:20" x14ac:dyDescent="0.25">
      <c r="A2630" s="57">
        <f t="shared" si="761"/>
        <v>114239.60405678024</v>
      </c>
      <c r="B2630" s="12">
        <f t="shared" si="778"/>
        <v>18181.797682497516</v>
      </c>
      <c r="C2630" s="57" t="str">
        <f t="shared" si="762"/>
        <v>-0.718633543358785-3.59732576769227i</v>
      </c>
      <c r="D2630" s="57" t="str">
        <f t="shared" si="763"/>
        <v>3.887316960638-1.97274912308009i</v>
      </c>
      <c r="E2630" s="57" t="str">
        <f t="shared" si="764"/>
        <v>189.147517145305+13.9056072515706i</v>
      </c>
      <c r="F2630" s="57" t="str">
        <f t="shared" si="765"/>
        <v>3.83246463675968-3.81907843641988i</v>
      </c>
      <c r="G2630" s="57" t="str">
        <f t="shared" si="766"/>
        <v>0.998079294088347-0.0437837504155866i</v>
      </c>
      <c r="H2630" s="57" t="str">
        <f t="shared" si="767"/>
        <v>374.086116694527-1555.04788450947i</v>
      </c>
      <c r="I2630" s="57" t="str">
        <f t="shared" si="768"/>
        <v>-12.7092949383698-20.8427874752421i</v>
      </c>
      <c r="K2630" s="57" t="str">
        <f t="shared" si="769"/>
        <v>0.00175482124466711-0.0086988844818595i</v>
      </c>
      <c r="L2630" s="57" t="str">
        <f t="shared" si="770"/>
        <v>0.000125-0.0275962539071066i</v>
      </c>
      <c r="M2630" s="57" t="str">
        <f t="shared" si="771"/>
        <v>0.0015-0.0133032397254319i</v>
      </c>
      <c r="N2630" s="57">
        <f t="shared" si="772"/>
        <v>78.702803982635075</v>
      </c>
      <c r="O2630" s="57">
        <f t="shared" si="773"/>
        <v>11.289542824849718</v>
      </c>
      <c r="P2630" s="371">
        <f t="shared" si="774"/>
        <v>11.289542824849718</v>
      </c>
      <c r="Q2630" s="371">
        <f t="shared" si="775"/>
        <v>-101.29719601736493</v>
      </c>
      <c r="R2630" s="12">
        <f t="shared" si="776"/>
        <v>78.702803982635075</v>
      </c>
      <c r="S2630" s="57">
        <f t="shared" si="777"/>
        <v>18.181797682497514</v>
      </c>
      <c r="T2630" s="12">
        <f t="shared" si="760"/>
        <v>11.289542824849718</v>
      </c>
    </row>
    <row r="2631" spans="1:20" x14ac:dyDescent="0.25">
      <c r="A2631" s="57">
        <f t="shared" si="761"/>
        <v>114673.714552196</v>
      </c>
      <c r="B2631" s="12">
        <f t="shared" si="778"/>
        <v>18250.888513691007</v>
      </c>
      <c r="C2631" s="57" t="str">
        <f t="shared" si="762"/>
        <v>-0.714367145343119-3.58490197322727i</v>
      </c>
      <c r="D2631" s="57" t="str">
        <f t="shared" si="763"/>
        <v>3.8872207028447-1.96695986688322i</v>
      </c>
      <c r="E2631" s="57" t="str">
        <f t="shared" si="764"/>
        <v>189.298738640901+13.8156636424982i</v>
      </c>
      <c r="F2631" s="57" t="str">
        <f t="shared" si="765"/>
        <v>3.83240858740112-3.8058937221478i</v>
      </c>
      <c r="G2631" s="57" t="str">
        <f t="shared" si="766"/>
        <v>0.99806469729242-0.043949485901543i</v>
      </c>
      <c r="H2631" s="57" t="str">
        <f t="shared" si="767"/>
        <v>363.796266538069-1538.39476890539i</v>
      </c>
      <c r="I2631" s="57" t="str">
        <f t="shared" si="768"/>
        <v>-12.5839645970368-20.5381065195686i</v>
      </c>
      <c r="K2631" s="57" t="str">
        <f t="shared" si="769"/>
        <v>0.00174691652164454-0.00866708854044121i</v>
      </c>
      <c r="L2631" s="57" t="str">
        <f t="shared" si="770"/>
        <v>0.000125-0.0274917851236368i</v>
      </c>
      <c r="M2631" s="57" t="str">
        <f t="shared" si="771"/>
        <v>0.0015-0.013252878786045i</v>
      </c>
      <c r="N2631" s="57">
        <f t="shared" si="772"/>
        <v>78.730233071151872</v>
      </c>
      <c r="O2631" s="57">
        <f t="shared" si="773"/>
        <v>11.258663507600204</v>
      </c>
      <c r="P2631" s="371">
        <f t="shared" si="774"/>
        <v>11.258663507600204</v>
      </c>
      <c r="Q2631" s="371">
        <f t="shared" si="775"/>
        <v>-101.26976692884813</v>
      </c>
      <c r="R2631" s="12">
        <f t="shared" si="776"/>
        <v>78.730233071151872</v>
      </c>
      <c r="S2631" s="57">
        <f t="shared" si="777"/>
        <v>18.250888513691006</v>
      </c>
      <c r="T2631" s="12">
        <f t="shared" si="760"/>
        <v>11.258663507600204</v>
      </c>
    </row>
    <row r="2632" spans="1:20" x14ac:dyDescent="0.25">
      <c r="A2632" s="57">
        <f t="shared" si="761"/>
        <v>115109.47466749435</v>
      </c>
      <c r="B2632" s="12">
        <f t="shared" si="778"/>
        <v>18320.241890043031</v>
      </c>
      <c r="C2632" s="57" t="str">
        <f t="shared" si="762"/>
        <v>-0.710147117638425-3.57252632109898i</v>
      </c>
      <c r="D2632" s="57" t="str">
        <f t="shared" si="763"/>
        <v>3.88712371692379-1.96119882229129i</v>
      </c>
      <c r="E2632" s="57" t="str">
        <f t="shared" si="764"/>
        <v>189.449965656488+13.724647718034i</v>
      </c>
      <c r="F2632" s="57" t="str">
        <f t="shared" si="765"/>
        <v>3.83235211291631-3.79276371942103i</v>
      </c>
      <c r="G2632" s="57" t="str">
        <f t="shared" si="766"/>
        <v>0.998049989781902-0.044115843846026i</v>
      </c>
      <c r="H2632" s="57" t="str">
        <f t="shared" si="767"/>
        <v>353.867316312422-1522.02092258224i</v>
      </c>
      <c r="I2632" s="57" t="str">
        <f t="shared" si="768"/>
        <v>-12.4591913932922-20.2411297288053i</v>
      </c>
      <c r="K2632" s="57" t="str">
        <f t="shared" si="769"/>
        <v>0.00173906969211416-0.00863540294763013i</v>
      </c>
      <c r="L2632" s="57" t="str">
        <f t="shared" si="770"/>
        <v>0.000125-0.0273877118187256i</v>
      </c>
      <c r="M2632" s="57" t="str">
        <f t="shared" si="771"/>
        <v>0.0015-0.0132027084937686i</v>
      </c>
      <c r="N2632" s="57">
        <f t="shared" si="772"/>
        <v>78.757290447966454</v>
      </c>
      <c r="O2632" s="57">
        <f t="shared" si="773"/>
        <v>11.227810189753116</v>
      </c>
      <c r="P2632" s="371">
        <f t="shared" si="774"/>
        <v>11.227810189753116</v>
      </c>
      <c r="Q2632" s="371">
        <f t="shared" si="775"/>
        <v>-101.24270955203355</v>
      </c>
      <c r="R2632" s="12">
        <f t="shared" si="776"/>
        <v>78.757290447966454</v>
      </c>
      <c r="S2632" s="57">
        <f t="shared" si="777"/>
        <v>18.320241890043032</v>
      </c>
      <c r="T2632" s="12">
        <f t="shared" si="760"/>
        <v>11.227810189753116</v>
      </c>
    </row>
    <row r="2633" spans="1:20" x14ac:dyDescent="0.25">
      <c r="A2633" s="57">
        <f t="shared" si="761"/>
        <v>115546.89067123084</v>
      </c>
      <c r="B2633" s="12">
        <f t="shared" si="778"/>
        <v>18389.858809225196</v>
      </c>
      <c r="C2633" s="57" t="str">
        <f t="shared" si="762"/>
        <v>-0.705973088876877-3.56019850372776i</v>
      </c>
      <c r="D2633" s="57" t="str">
        <f t="shared" si="763"/>
        <v>3.88702599740424-1.95546590547741i</v>
      </c>
      <c r="E2633" s="57" t="str">
        <f t="shared" si="764"/>
        <v>189.601192317713+13.6325567983739i</v>
      </c>
      <c r="F2633" s="57" t="str">
        <f t="shared" si="765"/>
        <v>3.83229521009332-3.77968823893242i</v>
      </c>
      <c r="G2633" s="57" t="str">
        <f t="shared" si="766"/>
        <v>0.998035170720346-0.0442828265307906i</v>
      </c>
      <c r="H2633" s="57" t="str">
        <f t="shared" si="767"/>
        <v>344.284000310152-1505.92149740466i</v>
      </c>
      <c r="I2633" s="57" t="str">
        <f t="shared" si="768"/>
        <v>-12.3350493930989-19.9515969434321i</v>
      </c>
      <c r="K2633" s="57" t="str">
        <f t="shared" si="769"/>
        <v>0.00173128034339845-0.00860382740496337i</v>
      </c>
      <c r="L2633" s="57" t="str">
        <f t="shared" si="770"/>
        <v>0.000125-0.0272840324952437i</v>
      </c>
      <c r="M2633" s="57" t="str">
        <f t="shared" si="771"/>
        <v>0.0015-0.0131527281268865i</v>
      </c>
      <c r="N2633" s="57">
        <f t="shared" si="772"/>
        <v>78.783975666336488</v>
      </c>
      <c r="O2633" s="57">
        <f t="shared" si="773"/>
        <v>11.196982544764218</v>
      </c>
      <c r="P2633" s="371">
        <f t="shared" si="774"/>
        <v>11.196982544764218</v>
      </c>
      <c r="Q2633" s="371">
        <f t="shared" si="775"/>
        <v>-101.21602433366351</v>
      </c>
      <c r="R2633" s="12">
        <f t="shared" si="776"/>
        <v>78.783975666336488</v>
      </c>
      <c r="S2633" s="57">
        <f t="shared" si="777"/>
        <v>18.389858809225196</v>
      </c>
      <c r="T2633" s="12">
        <f t="shared" si="760"/>
        <v>11.196982544764218</v>
      </c>
    </row>
    <row r="2634" spans="1:20" x14ac:dyDescent="0.25">
      <c r="A2634" s="57">
        <f t="shared" si="761"/>
        <v>115985.96885578151</v>
      </c>
      <c r="B2634" s="12">
        <f t="shared" si="778"/>
        <v>18459.740272700252</v>
      </c>
      <c r="C2634" s="57" t="str">
        <f t="shared" si="762"/>
        <v>-0.701844689718576-3.54791821600394i</v>
      </c>
      <c r="D2634" s="57" t="str">
        <f t="shared" si="763"/>
        <v>3.88692753877461-1.94976103300858i</v>
      </c>
      <c r="E2634" s="57" t="str">
        <f t="shared" si="764"/>
        <v>189.752412727592+13.5393882438576i</v>
      </c>
      <c r="F2634" s="57" t="str">
        <f t="shared" si="765"/>
        <v>3.83223787569636-3.76666709215436i</v>
      </c>
      <c r="G2634" s="57" t="str">
        <f t="shared" si="766"/>
        <v>0.998020239265034-0.0444504362453122i</v>
      </c>
      <c r="H2634" s="57" t="str">
        <f t="shared" si="767"/>
        <v>335.031794210497-1490.09161627919i</v>
      </c>
      <c r="I2634" s="57" t="str">
        <f t="shared" si="768"/>
        <v>-12.2116053400951-19.6692581680386i</v>
      </c>
      <c r="K2634" s="57" t="str">
        <f t="shared" si="769"/>
        <v>0.00172354806555964-0.00857236161386594i</v>
      </c>
      <c r="L2634" s="57" t="str">
        <f t="shared" si="770"/>
        <v>0.000125-0.0271807456617291i</v>
      </c>
      <c r="M2634" s="57" t="str">
        <f t="shared" si="771"/>
        <v>0.0015-0.0131029369664141i</v>
      </c>
      <c r="N2634" s="57">
        <f t="shared" si="772"/>
        <v>78.810288295986609</v>
      </c>
      <c r="O2634" s="57">
        <f t="shared" si="773"/>
        <v>11.166180246906922</v>
      </c>
      <c r="P2634" s="371">
        <f t="shared" si="774"/>
        <v>11.166180246906922</v>
      </c>
      <c r="Q2634" s="371">
        <f t="shared" si="775"/>
        <v>-101.18971170401339</v>
      </c>
      <c r="R2634" s="12">
        <f t="shared" si="776"/>
        <v>78.810288295986609</v>
      </c>
      <c r="S2634" s="57">
        <f t="shared" si="777"/>
        <v>18.459740272700252</v>
      </c>
      <c r="T2634" s="12">
        <f t="shared" si="760"/>
        <v>11.166180246906922</v>
      </c>
    </row>
    <row r="2635" spans="1:20" x14ac:dyDescent="0.25">
      <c r="A2635" s="57">
        <f t="shared" si="761"/>
        <v>116426.71553743348</v>
      </c>
      <c r="B2635" s="12">
        <f t="shared" si="778"/>
        <v>18529.887285736513</v>
      </c>
      <c r="C2635" s="57" t="str">
        <f t="shared" si="762"/>
        <v>-0.697761552844164-3.53568515527301i</v>
      </c>
      <c r="D2635" s="57" t="str">
        <f t="shared" si="763"/>
        <v>3.88682833548261-1.94408412184435i</v>
      </c>
      <c r="E2635" s="57" t="str">
        <f t="shared" si="764"/>
        <v>189.903620966979+13.4451394551896i</v>
      </c>
      <c r="F2635" s="57" t="str">
        <f t="shared" si="765"/>
        <v>3.83218010646523-3.75370009133594i</v>
      </c>
      <c r="G2635" s="57" t="str">
        <f t="shared" si="766"/>
        <v>0.998005194566935-0.0446186752868066i</v>
      </c>
      <c r="H2635" s="57" t="str">
        <f t="shared" si="767"/>
        <v>326.096875644526-1474.52638898948i</v>
      </c>
      <c r="I2635" s="57" t="str">
        <f t="shared" si="768"/>
        <v>-12.0889192462624-19.3938731640384i</v>
      </c>
      <c r="K2635" s="57" t="str">
        <f t="shared" si="769"/>
        <v>0.00171587245138417-0.00854100527566425i</v>
      </c>
      <c r="L2635" s="57" t="str">
        <f t="shared" si="770"/>
        <v>0.000125-0.0270778498323662i</v>
      </c>
      <c r="M2635" s="57" t="str">
        <f t="shared" si="771"/>
        <v>0.0015-0.013053334296089i</v>
      </c>
      <c r="N2635" s="57">
        <f t="shared" si="772"/>
        <v>78.836227923000195</v>
      </c>
      <c r="O2635" s="57">
        <f t="shared" si="773"/>
        <v>11.135402971298102</v>
      </c>
      <c r="P2635" s="371">
        <f t="shared" si="774"/>
        <v>11.135402971298102</v>
      </c>
      <c r="Q2635" s="371">
        <f t="shared" si="775"/>
        <v>-101.16377207699981</v>
      </c>
      <c r="R2635" s="12">
        <f t="shared" si="776"/>
        <v>78.836227923000195</v>
      </c>
      <c r="S2635" s="57">
        <f t="shared" si="777"/>
        <v>18.529887285736514</v>
      </c>
      <c r="T2635" s="12">
        <f t="shared" si="760"/>
        <v>11.135402971298102</v>
      </c>
    </row>
    <row r="2636" spans="1:20" x14ac:dyDescent="0.25">
      <c r="A2636" s="57">
        <f t="shared" si="761"/>
        <v>116869.13705647574</v>
      </c>
      <c r="B2636" s="12">
        <f t="shared" si="778"/>
        <v>18600.300857422313</v>
      </c>
      <c r="C2636" s="57" t="str">
        <f t="shared" si="762"/>
        <v>-0.693723312947452-3.52349902132031i</v>
      </c>
      <c r="D2636" s="57" t="str">
        <f t="shared" si="763"/>
        <v>3.88672838193467-1.93843508933538i</v>
      </c>
      <c r="E2636" s="57" t="str">
        <f t="shared" si="764"/>
        <v>190.054811095021+13.3498078736398i</v>
      </c>
      <c r="F2636" s="57" t="str">
        <f t="shared" si="765"/>
        <v>3.83212189911532-3.74078704950004i</v>
      </c>
      <c r="G2636" s="57" t="str">
        <f t="shared" si="766"/>
        <v>0.997990035770655-0.0447875459602475i</v>
      </c>
      <c r="H2636" s="57" t="str">
        <f t="shared" si="767"/>
        <v>317.46608693101-1459.22092612425i</v>
      </c>
      <c r="I2636" s="57" t="str">
        <f t="shared" si="768"/>
        <v>-11.9670449355066-19.1252110551476i</v>
      </c>
      <c r="K2636" s="57" t="str">
        <f t="shared" si="769"/>
        <v>0.00170825309636738-0.00850975809159901i</v>
      </c>
      <c r="L2636" s="57" t="str">
        <f t="shared" si="770"/>
        <v>0.000125-0.0269753435269637i</v>
      </c>
      <c r="M2636" s="57" t="str">
        <f t="shared" si="771"/>
        <v>0.0015-0.01300391940236i</v>
      </c>
      <c r="N2636" s="57">
        <f t="shared" si="772"/>
        <v>78.861794149708402</v>
      </c>
      <c r="O2636" s="57">
        <f t="shared" si="773"/>
        <v>11.104650393922279</v>
      </c>
      <c r="P2636" s="371">
        <f t="shared" si="774"/>
        <v>11.104650393922279</v>
      </c>
      <c r="Q2636" s="371">
        <f t="shared" si="775"/>
        <v>-101.1382058502916</v>
      </c>
      <c r="R2636" s="12">
        <f t="shared" si="776"/>
        <v>78.861794149708402</v>
      </c>
      <c r="S2636" s="57">
        <f t="shared" si="777"/>
        <v>18.600300857422312</v>
      </c>
      <c r="T2636" s="12">
        <f t="shared" si="760"/>
        <v>11.104650393922279</v>
      </c>
    </row>
    <row r="2637" spans="1:20" x14ac:dyDescent="0.25">
      <c r="A2637" s="57">
        <f t="shared" si="761"/>
        <v>117313.23977729034</v>
      </c>
      <c r="B2637" s="12">
        <f t="shared" si="778"/>
        <v>18670.982000680517</v>
      </c>
      <c r="C2637" s="57" t="str">
        <f t="shared" si="762"/>
        <v>-0.689729606728396-3.51135951635695i</v>
      </c>
      <c r="D2637" s="57" t="str">
        <f t="shared" si="763"/>
        <v>3.88662767249604-1.93281385322236i</v>
      </c>
      <c r="E2637" s="57" t="str">
        <f t="shared" si="764"/>
        <v>190.205977149632+13.2533909812416i</v>
      </c>
      <c r="F2637" s="57" t="str">
        <f t="shared" si="765"/>
        <v>3.83206325033758-3.72792778044094i</v>
      </c>
      <c r="G2637" s="57" t="str">
        <f t="shared" si="766"/>
        <v>0.997974762014394-0.0449570505783855i</v>
      </c>
      <c r="H2637" s="57" t="str">
        <f t="shared" si="767"/>
        <v>309.126899871406-1444.1703512956i</v>
      </c>
      <c r="I2637" s="57" t="str">
        <f t="shared" si="768"/>
        <v>-11.8460305439729-18.8630499458943i</v>
      </c>
      <c r="K2637" s="57" t="str">
        <f t="shared" si="769"/>
        <v>0.00170068959869819-0.00847861976283849i</v>
      </c>
      <c r="L2637" s="57" t="str">
        <f t="shared" si="770"/>
        <v>0.000125-0.0268732252709341i</v>
      </c>
      <c r="M2637" s="57" t="str">
        <f t="shared" si="771"/>
        <v>0.0015-0.0129546915743774i</v>
      </c>
      <c r="N2637" s="57">
        <f t="shared" si="772"/>
        <v>78.88698659457701</v>
      </c>
      <c r="O2637" s="57">
        <f t="shared" si="773"/>
        <v>11.07392219165841</v>
      </c>
      <c r="P2637" s="371">
        <f t="shared" si="774"/>
        <v>11.07392219165841</v>
      </c>
      <c r="Q2637" s="371">
        <f t="shared" si="775"/>
        <v>-101.11301340542299</v>
      </c>
      <c r="R2637" s="12">
        <f t="shared" si="776"/>
        <v>78.88698659457701</v>
      </c>
      <c r="S2637" s="57">
        <f t="shared" si="777"/>
        <v>18.670982000680517</v>
      </c>
      <c r="T2637" s="12">
        <f t="shared" si="760"/>
        <v>11.07392219165841</v>
      </c>
    </row>
    <row r="2638" spans="1:20" x14ac:dyDescent="0.25">
      <c r="A2638" s="57">
        <f t="shared" si="761"/>
        <v>117759.03008844405</v>
      </c>
      <c r="B2638" s="12">
        <f t="shared" si="778"/>
        <v>18741.931732283105</v>
      </c>
      <c r="C2638" s="57" t="str">
        <f t="shared" si="762"/>
        <v>-0.68578007288578-3.49926634500455i</v>
      </c>
      <c r="D2638" s="57" t="str">
        <f t="shared" si="763"/>
        <v>3.88652620149-1.92722033163446i</v>
      </c>
      <c r="E2638" s="57" t="str">
        <f t="shared" si="764"/>
        <v>190.357113147963+13.1558863009862i</v>
      </c>
      <c r="F2638" s="57" t="str">
        <f t="shared" si="765"/>
        <v>3.83200415679786-3.71512209872119i</v>
      </c>
      <c r="G2638" s="57" t="str">
        <f t="shared" si="766"/>
        <v>0.997959372429893-0.0451271914617663i</v>
      </c>
      <c r="H2638" s="57" t="str">
        <f t="shared" si="767"/>
        <v>301.067382495927-1429.36981182515i</v>
      </c>
      <c r="I2638" s="57" t="str">
        <f t="shared" si="768"/>
        <v>-11.7259189805994-18.6071765532938i</v>
      </c>
      <c r="K2638" s="57" t="str">
        <f t="shared" si="769"/>
        <v>0.00169318155924387-0.00844758999049115i</v>
      </c>
      <c r="L2638" s="57" t="str">
        <f t="shared" si="770"/>
        <v>0.000125-0.0267714935952721i</v>
      </c>
      <c r="M2638" s="57" t="str">
        <f t="shared" si="771"/>
        <v>0.0015-0.0129056501039822i</v>
      </c>
      <c r="N2638" s="57">
        <f t="shared" si="772"/>
        <v>78.911804892093286</v>
      </c>
      <c r="O2638" s="57">
        <f t="shared" si="773"/>
        <v>11.043218042303318</v>
      </c>
      <c r="P2638" s="371">
        <f t="shared" si="774"/>
        <v>11.043218042303318</v>
      </c>
      <c r="Q2638" s="371">
        <f t="shared" si="775"/>
        <v>-101.08819510790671</v>
      </c>
      <c r="R2638" s="12">
        <f t="shared" si="776"/>
        <v>78.911804892093286</v>
      </c>
      <c r="S2638" s="57">
        <f t="shared" si="777"/>
        <v>18.741931732283106</v>
      </c>
      <c r="T2638" s="12">
        <f t="shared" si="760"/>
        <v>11.043218042303318</v>
      </c>
    </row>
    <row r="2639" spans="1:20" x14ac:dyDescent="0.25">
      <c r="A2639" s="57">
        <f t="shared" si="761"/>
        <v>118206.51440278014</v>
      </c>
      <c r="B2639" s="12">
        <f t="shared" si="778"/>
        <v>18813.151072865781</v>
      </c>
      <c r="C2639" s="57" t="str">
        <f t="shared" si="762"/>
        <v>-0.681874352110297-3.48721921428095i</v>
      </c>
      <c r="D2639" s="57" t="str">
        <f t="shared" si="763"/>
        <v>3.88642396319796-1.92165444308821i</v>
      </c>
      <c r="E2639" s="57" t="str">
        <f t="shared" si="764"/>
        <v>190.508213086874+13.0572913970057i</v>
      </c>
      <c r="F2639" s="57" t="str">
        <f t="shared" si="765"/>
        <v>3.83194461513734-3.7023698196692i</v>
      </c>
      <c r="G2639" s="57" t="str">
        <f t="shared" si="766"/>
        <v>0.997943866142392-0.0452979709387495i</v>
      </c>
      <c r="H2639" s="57" t="str">
        <f t="shared" si="767"/>
        <v>293.276167656727-1414.8144880579i</v>
      </c>
      <c r="I2639" s="57" t="str">
        <f t="shared" si="768"/>
        <v>-11.6067483511313-18.3573858517234i</v>
      </c>
      <c r="K2639" s="57" t="str">
        <f t="shared" si="769"/>
        <v>0.00168572858153464-0.00841666847561818i</v>
      </c>
      <c r="L2639" s="57" t="str">
        <f t="shared" si="770"/>
        <v>0.000125-0.0266701470365332i</v>
      </c>
      <c r="M2639" s="57" t="str">
        <f t="shared" si="771"/>
        <v>0.0015-0.0128567942856966i</v>
      </c>
      <c r="N2639" s="57">
        <f t="shared" si="772"/>
        <v>78.936248692648931</v>
      </c>
      <c r="O2639" s="57">
        <f t="shared" si="773"/>
        <v>11.012537624597138</v>
      </c>
      <c r="P2639" s="371">
        <f t="shared" si="774"/>
        <v>11.012537624597138</v>
      </c>
      <c r="Q2639" s="371">
        <f t="shared" si="775"/>
        <v>-101.06375130735107</v>
      </c>
      <c r="R2639" s="12">
        <f t="shared" si="776"/>
        <v>78.936248692648931</v>
      </c>
      <c r="S2639" s="57">
        <f t="shared" si="777"/>
        <v>18.813151072865782</v>
      </c>
      <c r="T2639" s="12">
        <f t="shared" si="760"/>
        <v>11.012537624597138</v>
      </c>
    </row>
    <row r="2640" spans="1:20" x14ac:dyDescent="0.25">
      <c r="A2640" s="57">
        <f t="shared" si="761"/>
        <v>118655.69915751071</v>
      </c>
      <c r="B2640" s="12">
        <f t="shared" si="778"/>
        <v>18884.64104694267</v>
      </c>
      <c r="C2640" s="57" t="str">
        <f t="shared" si="762"/>
        <v>-0.678012087077567-3.47521783358555i</v>
      </c>
      <c r="D2640" s="57" t="str">
        <f t="shared" si="763"/>
        <v>3.88632095185895-1.91611610648609i</v>
      </c>
      <c r="E2640" s="57" t="str">
        <f t="shared" si="764"/>
        <v>190.659270943413+12.9576038747456i</v>
      </c>
      <c r="F2640" s="57" t="str">
        <f t="shared" si="765"/>
        <v>3.83188462197189-3.68967075937631i</v>
      </c>
      <c r="G2640" s="57" t="str">
        <f t="shared" si="766"/>
        <v>0.997928242270578-0.0454693913455262i</v>
      </c>
      <c r="H2640" s="57" t="str">
        <f t="shared" si="767"/>
        <v>285.742423368267-1400.49960144742i</v>
      </c>
      <c r="I2640" s="57" t="str">
        <f t="shared" si="768"/>
        <v>-11.488552348546-18.1134807309218i</v>
      </c>
      <c r="K2640" s="57" t="str">
        <f t="shared" si="769"/>
        <v>0.00167833027174867-0.00838585491924609i</v>
      </c>
      <c r="L2640" s="57" t="str">
        <f t="shared" si="770"/>
        <v>0.000125-0.0265691841368134i</v>
      </c>
      <c r="M2640" s="57" t="str">
        <f t="shared" si="771"/>
        <v>0.0015-0.0128081234167131i</v>
      </c>
      <c r="N2640" s="57">
        <f t="shared" si="772"/>
        <v>78.960317662422185</v>
      </c>
      <c r="O2640" s="57">
        <f t="shared" si="773"/>
        <v>10.981880618247409</v>
      </c>
      <c r="P2640" s="371">
        <f t="shared" si="774"/>
        <v>10.981880618247409</v>
      </c>
      <c r="Q2640" s="371">
        <f t="shared" si="775"/>
        <v>-101.03968233757782</v>
      </c>
      <c r="R2640" s="12">
        <f t="shared" si="776"/>
        <v>78.960317662422185</v>
      </c>
      <c r="S2640" s="57">
        <f t="shared" si="777"/>
        <v>18.884641046942669</v>
      </c>
      <c r="T2640" s="12">
        <f t="shared" si="760"/>
        <v>10.981880618247409</v>
      </c>
    </row>
    <row r="2641" spans="1:20" x14ac:dyDescent="0.25">
      <c r="A2641" s="57">
        <f t="shared" si="761"/>
        <v>119106.59081430925</v>
      </c>
      <c r="B2641" s="12">
        <f t="shared" si="778"/>
        <v>18956.402682921052</v>
      </c>
      <c r="C2641" s="57" t="str">
        <f t="shared" si="762"/>
        <v>-0.674192922441167-3.46326191468489i</v>
      </c>
      <c r="D2641" s="57" t="str">
        <f t="shared" si="763"/>
        <v>3.88621716166942-1.91060524111531i</v>
      </c>
      <c r="E2641" s="57" t="str">
        <f t="shared" si="764"/>
        <v>190.810280675288+12.8568213811416i</v>
      </c>
      <c r="F2641" s="57" t="str">
        <f t="shared" si="765"/>
        <v>3.8318241738921-3.67702473469425i</v>
      </c>
      <c r="G2641" s="57" t="str">
        <f t="shared" si="766"/>
        <v>0.99791249992654-0.0456414550261382i</v>
      </c>
      <c r="H2641" s="57" t="str">
        <f t="shared" si="767"/>
        <v>278.455824799317-1386.42042154195i</v>
      </c>
      <c r="I2641" s="57" t="str">
        <f t="shared" si="768"/>
        <v>-11.3713606126069-17.8752716669837i</v>
      </c>
      <c r="K2641" s="57" t="str">
        <f t="shared" si="769"/>
        <v>0.00167098623869685-0.00835514902237904i</v>
      </c>
      <c r="L2641" s="57" t="str">
        <f t="shared" si="770"/>
        <v>0.000125-0.0264686034437272i</v>
      </c>
      <c r="M2641" s="57" t="str">
        <f t="shared" si="771"/>
        <v>0.0015-0.0127596367968849i</v>
      </c>
      <c r="N2641" s="57">
        <f t="shared" si="772"/>
        <v>78.984011483259692</v>
      </c>
      <c r="O2641" s="57">
        <f t="shared" si="773"/>
        <v>10.951246703953284</v>
      </c>
      <c r="P2641" s="371">
        <f t="shared" si="774"/>
        <v>10.951246703953284</v>
      </c>
      <c r="Q2641" s="371">
        <f t="shared" si="775"/>
        <v>-101.01598851674031</v>
      </c>
      <c r="R2641" s="12">
        <f t="shared" si="776"/>
        <v>78.984011483259692</v>
      </c>
      <c r="S2641" s="57">
        <f t="shared" si="777"/>
        <v>18.956402682921052</v>
      </c>
      <c r="T2641" s="12">
        <f t="shared" si="760"/>
        <v>10.951246703953284</v>
      </c>
    </row>
    <row r="2642" spans="1:20" x14ac:dyDescent="0.25">
      <c r="A2642" s="57">
        <f t="shared" si="761"/>
        <v>119559.19585940363</v>
      </c>
      <c r="B2642" s="12">
        <f t="shared" si="778"/>
        <v>19028.437013116152</v>
      </c>
      <c r="C2642" s="57" t="str">
        <f t="shared" si="762"/>
        <v>-0.67041650482598-3.45135117169809i</v>
      </c>
      <c r="D2642" s="57" t="str">
        <f t="shared" si="763"/>
        <v>3.88611258678274-1.90512176664642i</v>
      </c>
      <c r="E2642" s="57" t="str">
        <f t="shared" si="764"/>
        <v>190.961236221357+12.754941604772i</v>
      </c>
      <c r="F2642" s="57" t="str">
        <f t="shared" si="765"/>
        <v>3.83176326746293-3.66443156323225i</v>
      </c>
      <c r="G2642" s="57" t="str">
        <f t="shared" si="766"/>
        <v>0.997896638215719-0.0458141643324955i</v>
      </c>
      <c r="H2642" s="57" t="str">
        <f t="shared" si="767"/>
        <v>271.406527825127-1372.5722719873i</v>
      </c>
      <c r="I2642" s="57" t="str">
        <f t="shared" si="768"/>
        <v>-11.2551990610266-17.6425764061395i</v>
      </c>
      <c r="K2642" s="57" t="str">
        <f t="shared" si="769"/>
        <v>0.00166369609380764-0.00832455048601078i</v>
      </c>
      <c r="L2642" s="57" t="str">
        <f t="shared" si="770"/>
        <v>0.000125-0.0263684035103878i</v>
      </c>
      <c r="M2642" s="57" t="str">
        <f t="shared" si="771"/>
        <v>0.0015-0.0127113337287158i</v>
      </c>
      <c r="N2642" s="57">
        <f t="shared" si="772"/>
        <v>79.007329852552388</v>
      </c>
      <c r="O2642" s="57">
        <f t="shared" si="773"/>
        <v>10.920635563429137</v>
      </c>
      <c r="P2642" s="371">
        <f t="shared" si="774"/>
        <v>10.920635563429137</v>
      </c>
      <c r="Q2642" s="371">
        <f t="shared" si="775"/>
        <v>-100.99267014744761</v>
      </c>
      <c r="R2642" s="12">
        <f t="shared" si="776"/>
        <v>79.007329852552388</v>
      </c>
      <c r="S2642" s="57">
        <f t="shared" si="777"/>
        <v>19.028437013116154</v>
      </c>
      <c r="T2642" s="12">
        <f t="shared" si="760"/>
        <v>10.920635563429137</v>
      </c>
    </row>
    <row r="2643" spans="1:20" x14ac:dyDescent="0.25">
      <c r="A2643" s="57">
        <f t="shared" si="761"/>
        <v>120013.52080366935</v>
      </c>
      <c r="B2643" s="12">
        <f t="shared" si="778"/>
        <v>19100.745073765993</v>
      </c>
      <c r="C2643" s="57" t="str">
        <f t="shared" si="762"/>
        <v>-0.666682482821256-3.43948532108277i</v>
      </c>
      <c r="D2643" s="57" t="str">
        <f t="shared" si="763"/>
        <v>3.88600722130926-1.89966560313215i</v>
      </c>
      <c r="E2643" s="57" t="str">
        <f t="shared" si="764"/>
        <v>191.1121315021+12.6519622760212i</v>
      </c>
      <c r="F2643" s="57" t="str">
        <f t="shared" si="765"/>
        <v>3.83170189922382-3.65189106335463i</v>
      </c>
      <c r="G2643" s="57" t="str">
        <f t="shared" si="766"/>
        <v>0.99788065623686-0.0459875216243948i</v>
      </c>
      <c r="H2643" s="57" t="str">
        <f t="shared" si="767"/>
        <v>264.585144052868-1358.95053565145i</v>
      </c>
      <c r="I2643" s="57" t="str">
        <f t="shared" si="768"/>
        <v>-11.1400901945309-17.4152196610781i</v>
      </c>
      <c r="K2643" s="57" t="str">
        <f t="shared" si="769"/>
        <v>0.0016564594511121-0.00829405901113675i</v>
      </c>
      <c r="L2643" s="57" t="str">
        <f t="shared" si="770"/>
        <v>0.000125-0.0262685828953853i</v>
      </c>
      <c r="M2643" s="57" t="str">
        <f t="shared" si="771"/>
        <v>0.0015-0.0126632135173499i</v>
      </c>
      <c r="N2643" s="57">
        <f t="shared" si="772"/>
        <v>79.030272483116491</v>
      </c>
      <c r="O2643" s="57">
        <f t="shared" si="773"/>
        <v>10.890046879428718</v>
      </c>
      <c r="P2643" s="371">
        <f t="shared" si="774"/>
        <v>10.890046879428718</v>
      </c>
      <c r="Q2643" s="371">
        <f t="shared" si="775"/>
        <v>-100.96972751688351</v>
      </c>
      <c r="R2643" s="12">
        <f t="shared" si="776"/>
        <v>79.030272483116491</v>
      </c>
      <c r="S2643" s="57">
        <f t="shared" si="777"/>
        <v>19.100745073765992</v>
      </c>
      <c r="T2643" s="12">
        <f t="shared" si="760"/>
        <v>10.890046879428718</v>
      </c>
    </row>
    <row r="2644" spans="1:20" x14ac:dyDescent="0.25">
      <c r="A2644" s="57">
        <f t="shared" si="761"/>
        <v>120469.57218272328</v>
      </c>
      <c r="B2644" s="12">
        <f t="shared" si="778"/>
        <v>19173.327905046302</v>
      </c>
      <c r="C2644" s="57" t="str">
        <f t="shared" si="762"/>
        <v>-0.662990506974206-3.4276640816205i</v>
      </c>
      <c r="D2644" s="57" t="str">
        <f t="shared" si="763"/>
        <v>3.88590105931556-1.894236671006i</v>
      </c>
      <c r="E2644" s="57" t="str">
        <f t="shared" si="764"/>
        <v>191.262960420116+12.5478811672167i</v>
      </c>
      <c r="F2644" s="57" t="str">
        <f t="shared" si="765"/>
        <v>3.83164006568809-3.63940305417781i</v>
      </c>
      <c r="G2644" s="57" t="str">
        <f t="shared" si="766"/>
        <v>0.997864553081958-0.0461615292695377i</v>
      </c>
      <c r="H2644" s="57" t="str">
        <f t="shared" si="767"/>
        <v>257.982717237443-1345.55065896482i</v>
      </c>
      <c r="I2644" s="57" t="str">
        <f t="shared" si="768"/>
        <v>-11.026053377913-17.1930328195188i</v>
      </c>
      <c r="K2644" s="57" t="str">
        <f t="shared" si="769"/>
        <v>0.00164927592722881-0.00826367429876589i</v>
      </c>
      <c r="L2644" s="57" t="str">
        <f t="shared" si="770"/>
        <v>0.000125-0.0261691401627668i</v>
      </c>
      <c r="M2644" s="57" t="str">
        <f t="shared" si="771"/>
        <v>0.0015-0.0126152754705617i</v>
      </c>
      <c r="N2644" s="57">
        <f t="shared" si="772"/>
        <v>79.052839103064258</v>
      </c>
      <c r="O2644" s="57">
        <f t="shared" si="773"/>
        <v>10.85948033576798</v>
      </c>
      <c r="P2644" s="371">
        <f t="shared" si="774"/>
        <v>10.85948033576798</v>
      </c>
      <c r="Q2644" s="371">
        <f t="shared" si="775"/>
        <v>-100.94716089693574</v>
      </c>
      <c r="R2644" s="12">
        <f t="shared" si="776"/>
        <v>79.052839103064258</v>
      </c>
      <c r="S2644" s="57">
        <f t="shared" si="777"/>
        <v>19.173327905046303</v>
      </c>
      <c r="T2644" s="12">
        <f t="shared" si="760"/>
        <v>10.85948033576798</v>
      </c>
    </row>
    <row r="2645" spans="1:20" x14ac:dyDescent="0.25">
      <c r="A2645" s="57">
        <f t="shared" si="761"/>
        <v>120927.35655701764</v>
      </c>
      <c r="B2645" s="12">
        <f t="shared" si="778"/>
        <v>19246.18655108548</v>
      </c>
      <c r="C2645" s="57" t="str">
        <f t="shared" si="762"/>
        <v>-0.659340229783165-3.41588717440276i</v>
      </c>
      <c r="D2645" s="57" t="str">
        <f t="shared" si="763"/>
        <v>3.88579409482444-1.88883489108103i</v>
      </c>
      <c r="E2645" s="57" t="str">
        <f t="shared" si="764"/>
        <v>191.413716860598+12.4426960927768i</v>
      </c>
      <c r="F2645" s="57" t="str">
        <f t="shared" si="765"/>
        <v>3.83157776334305-3.62696735556787i</v>
      </c>
      <c r="G2645" s="57" t="str">
        <f t="shared" si="766"/>
        <v>0.997848327836217-0.0463361896435485i</v>
      </c>
      <c r="H2645" s="57" t="str">
        <f t="shared" si="767"/>
        <v>251.59070100911-1332.36815556067i</v>
      </c>
      <c r="I2645" s="57" t="str">
        <f t="shared" si="768"/>
        <v>-10.9131050990063-16.9758536647201i</v>
      </c>
      <c r="K2645" s="57" t="str">
        <f t="shared" si="769"/>
        <v>0.00164214514134902-0.00823339604993235i</v>
      </c>
      <c r="L2645" s="57" t="str">
        <f t="shared" si="770"/>
        <v>0.000125-0.0260700738820151i</v>
      </c>
      <c r="M2645" s="57" t="str">
        <f t="shared" si="771"/>
        <v>0.0015-0.0125675188987465i</v>
      </c>
      <c r="N2645" s="57">
        <f t="shared" si="772"/>
        <v>79.07502945568217</v>
      </c>
      <c r="O2645" s="57">
        <f t="shared" si="773"/>
        <v>10.828935617348499</v>
      </c>
      <c r="P2645" s="371">
        <f t="shared" si="774"/>
        <v>10.828935617348499</v>
      </c>
      <c r="Q2645" s="371">
        <f t="shared" si="775"/>
        <v>-100.92497054431783</v>
      </c>
      <c r="R2645" s="12">
        <f t="shared" si="776"/>
        <v>79.07502945568217</v>
      </c>
      <c r="S2645" s="57">
        <f t="shared" si="777"/>
        <v>19.246186551085479</v>
      </c>
      <c r="T2645" s="12">
        <f t="shared" si="760"/>
        <v>10.828935617348499</v>
      </c>
    </row>
    <row r="2646" spans="1:20" x14ac:dyDescent="0.25">
      <c r="A2646" s="57">
        <f t="shared" si="761"/>
        <v>121386.8805119343</v>
      </c>
      <c r="B2646" s="12">
        <f t="shared" si="778"/>
        <v>19319.322059979604</v>
      </c>
      <c r="C2646" s="57" t="str">
        <f t="shared" si="762"/>
        <v>-0.655731305691277-3.40415432281674i</v>
      </c>
      <c r="D2646" s="57" t="str">
        <f t="shared" si="763"/>
        <v>3.88568632181462-1.88346018454862i</v>
      </c>
      <c r="E2646" s="57" t="str">
        <f t="shared" si="764"/>
        <v>191.564394691828+12.3364049093359i</v>
      </c>
      <c r="F2646" s="57" t="str">
        <f t="shared" si="765"/>
        <v>3.83151498864982-3.61458378813791i</v>
      </c>
      <c r="G2646" s="57" t="str">
        <f t="shared" si="766"/>
        <v>0.997831979577993-0.046511505129992i</v>
      </c>
      <c r="H2646" s="57" t="str">
        <f t="shared" si="767"/>
        <v>245.400937838224-1319.39860929169i</v>
      </c>
      <c r="I2646" s="57" t="str">
        <f t="shared" si="768"/>
        <v>-10.8012592073375-16.7635261075786i</v>
      </c>
      <c r="K2646" s="57" t="str">
        <f t="shared" si="769"/>
        <v>0.00163506671522157-0.0082032239657068i</v>
      </c>
      <c r="L2646" s="57" t="str">
        <f t="shared" si="770"/>
        <v>0.000125-0.0259713826280286i</v>
      </c>
      <c r="M2646" s="57" t="str">
        <f t="shared" si="771"/>
        <v>0.0015-0.0125199431149098i</v>
      </c>
      <c r="N2646" s="57">
        <f t="shared" si="772"/>
        <v>79.096843299299948</v>
      </c>
      <c r="O2646" s="57">
        <f t="shared" si="773"/>
        <v>10.798412410180322</v>
      </c>
      <c r="P2646" s="371">
        <f t="shared" si="774"/>
        <v>10.798412410180322</v>
      </c>
      <c r="Q2646" s="371">
        <f t="shared" si="775"/>
        <v>-100.90315670070005</v>
      </c>
      <c r="R2646" s="12">
        <f t="shared" si="776"/>
        <v>79.096843299299948</v>
      </c>
      <c r="S2646" s="57">
        <f t="shared" si="777"/>
        <v>19.319322059979605</v>
      </c>
      <c r="T2646" s="12">
        <f t="shared" si="760"/>
        <v>10.798412410180322</v>
      </c>
    </row>
    <row r="2647" spans="1:20" x14ac:dyDescent="0.25">
      <c r="A2647" s="57">
        <f t="shared" si="761"/>
        <v>121848.15065787965</v>
      </c>
      <c r="B2647" s="12">
        <f t="shared" si="778"/>
        <v>19392.735483807526</v>
      </c>
      <c r="C2647" s="57" t="str">
        <f t="shared" si="762"/>
        <v>-0.652163391079947-3.39246525253117i</v>
      </c>
      <c r="D2647" s="57" t="str">
        <f t="shared" si="763"/>
        <v>3.88557773422011-1.87811247297708i</v>
      </c>
      <c r="E2647" s="57" t="str">
        <f t="shared" si="764"/>
        <v>191.714987765668+12.2290055158715i</v>
      </c>
      <c r="F2647" s="57" t="str">
        <f t="shared" si="765"/>
        <v>3.8314517380429-3.60225217324517i</v>
      </c>
      <c r="G2647" s="57" t="str">
        <f t="shared" si="766"/>
        <v>0.997815507378746-0.046687478120392i</v>
      </c>
      <c r="H2647" s="57" t="str">
        <f t="shared" si="767"/>
        <v>239.405639166639-1306.63767669125i</v>
      </c>
      <c r="I2647" s="57" t="str">
        <f t="shared" si="768"/>
        <v>-10.6905271340822-16.5558999299663i</v>
      </c>
      <c r="K2647" s="57" t="str">
        <f t="shared" si="769"/>
        <v>0.0016280402731382-0.00817315774720798i</v>
      </c>
      <c r="L2647" s="57" t="str">
        <f t="shared" si="770"/>
        <v>0.000125-0.0258730649811004i</v>
      </c>
      <c r="M2647" s="57" t="str">
        <f t="shared" si="771"/>
        <v>0.0015-0.0124725474346581i</v>
      </c>
      <c r="N2647" s="57">
        <f t="shared" si="772"/>
        <v>79.118280407162828</v>
      </c>
      <c r="O2647" s="57">
        <f t="shared" si="773"/>
        <v>10.767910401404318</v>
      </c>
      <c r="P2647" s="371">
        <f t="shared" si="774"/>
        <v>10.767910401404318</v>
      </c>
      <c r="Q2647" s="371">
        <f t="shared" si="775"/>
        <v>-100.88171959283717</v>
      </c>
      <c r="R2647" s="12">
        <f t="shared" si="776"/>
        <v>79.118280407162828</v>
      </c>
      <c r="S2647" s="57">
        <f t="shared" si="777"/>
        <v>19.392735483807527</v>
      </c>
      <c r="T2647" s="12">
        <f t="shared" si="760"/>
        <v>10.767910401404318</v>
      </c>
    </row>
    <row r="2648" spans="1:20" x14ac:dyDescent="0.25">
      <c r="A2648" s="57">
        <f t="shared" si="761"/>
        <v>122311.17363037959</v>
      </c>
      <c r="B2648" s="12">
        <f t="shared" si="778"/>
        <v>19466.427878645994</v>
      </c>
      <c r="C2648" s="57" t="str">
        <f t="shared" si="762"/>
        <v>-0.648636144262536-3.38081969148234i</v>
      </c>
      <c r="D2648" s="57" t="str">
        <f t="shared" si="763"/>
        <v>3.8854683259303-1.87279167831052i</v>
      </c>
      <c r="E2648" s="57" t="str">
        <f t="shared" si="764"/>
        <v>191.865489918047+12.120495853818i</v>
      </c>
      <c r="F2648" s="57" t="str">
        <f t="shared" si="765"/>
        <v>3.83138800793018-3.58997233298868i</v>
      </c>
      <c r="G2648" s="57" t="str">
        <f t="shared" si="766"/>
        <v>0.99779891030299-0.0468641110142487i</v>
      </c>
      <c r="H2648" s="57" t="str">
        <f t="shared" si="767"/>
        <v>233.597366638795-1294.08108894058i</v>
      </c>
      <c r="I2648" s="57" t="str">
        <f t="shared" si="768"/>
        <v>-10.5809180948124-16.3528305389381i</v>
      </c>
      <c r="K2648" s="57" t="str">
        <f t="shared" si="769"/>
        <v>0.00162106544191858-0.0081431970956137i</v>
      </c>
      <c r="L2648" s="57" t="str">
        <f t="shared" si="770"/>
        <v>0.000125-0.0257751195268982i</v>
      </c>
      <c r="M2648" s="57" t="str">
        <f t="shared" si="771"/>
        <v>0.0015-0.0124253311761886i</v>
      </c>
      <c r="N2648" s="57">
        <f t="shared" si="772"/>
        <v>79.13934056729957</v>
      </c>
      <c r="O2648" s="57">
        <f t="shared" si="773"/>
        <v>10.737429279314693</v>
      </c>
      <c r="P2648" s="371">
        <f t="shared" si="774"/>
        <v>10.737429279314693</v>
      </c>
      <c r="Q2648" s="371">
        <f t="shared" si="775"/>
        <v>-100.86065943270043</v>
      </c>
      <c r="R2648" s="12">
        <f t="shared" si="776"/>
        <v>79.13934056729957</v>
      </c>
      <c r="S2648" s="57">
        <f t="shared" si="777"/>
        <v>19.466427878645995</v>
      </c>
      <c r="T2648" s="12">
        <f t="shared" si="760"/>
        <v>10.737429279314693</v>
      </c>
    </row>
    <row r="2649" spans="1:20" x14ac:dyDescent="0.25">
      <c r="A2649" s="57">
        <f t="shared" si="761"/>
        <v>122775.95609017505</v>
      </c>
      <c r="B2649" s="12">
        <f t="shared" si="778"/>
        <v>19540.400304584851</v>
      </c>
      <c r="C2649" s="57" t="str">
        <f t="shared" si="762"/>
        <v>-0.645149225478025-3.36921736986005i</v>
      </c>
      <c r="D2649" s="57" t="str">
        <f t="shared" si="763"/>
        <v>3.88535809078936-1.86749772286747i</v>
      </c>
      <c r="E2649" s="57" t="str">
        <f t="shared" si="764"/>
        <v>192.015894969459+12.0108739071754i</v>
      </c>
      <c r="F2649" s="57" t="str">
        <f t="shared" si="765"/>
        <v>3.83132379469269-3.57774409020649i</v>
      </c>
      <c r="G2649" s="57" t="str">
        <f t="shared" si="766"/>
        <v>0.997782187408242-0.0470414062190565i</v>
      </c>
      <c r="H2649" s="57" t="str">
        <f t="shared" si="767"/>
        <v>227.969014369354-1281.7246533971i</v>
      </c>
      <c r="I2649" s="57" t="str">
        <f t="shared" si="768"/>
        <v>-10.4724392763982-16.154178731432i</v>
      </c>
      <c r="K2649" s="57" t="str">
        <f t="shared" si="769"/>
        <v>0.00161414185089561-0.00811334171217191i</v>
      </c>
      <c r="L2649" s="57" t="str">
        <f t="shared" si="770"/>
        <v>0.000125-0.0256775448564437i</v>
      </c>
      <c r="M2649" s="57" t="str">
        <f t="shared" si="771"/>
        <v>0.0015-0.0123782936602796i</v>
      </c>
      <c r="N2649" s="57">
        <f t="shared" si="772"/>
        <v>79.160023582390579</v>
      </c>
      <c r="O2649" s="57">
        <f t="shared" si="773"/>
        <v>10.706968733380828</v>
      </c>
      <c r="P2649" s="371">
        <f t="shared" si="774"/>
        <v>10.706968733380828</v>
      </c>
      <c r="Q2649" s="371">
        <f t="shared" si="775"/>
        <v>-100.83997641760942</v>
      </c>
      <c r="R2649" s="12">
        <f t="shared" si="776"/>
        <v>79.160023582390579</v>
      </c>
      <c r="S2649" s="57">
        <f t="shared" si="777"/>
        <v>19.54040030458485</v>
      </c>
      <c r="T2649" s="12">
        <f t="shared" si="760"/>
        <v>10.706968733380828</v>
      </c>
    </row>
    <row r="2650" spans="1:20" x14ac:dyDescent="0.25">
      <c r="A2650" s="57">
        <f t="shared" si="761"/>
        <v>123242.5047233177</v>
      </c>
      <c r="B2650" s="12">
        <f t="shared" si="778"/>
        <v>19614.653825742273</v>
      </c>
      <c r="C2650" s="57" t="str">
        <f t="shared" si="762"/>
        <v>-0.641702296884811-3.35765802009367i</v>
      </c>
      <c r="D2650" s="57" t="str">
        <f t="shared" si="763"/>
        <v>3.88524702259596-1.86223052933968i</v>
      </c>
      <c r="E2650" s="57" t="str">
        <f t="shared" si="764"/>
        <v>192.166196725451+11.9001377026092i</v>
      </c>
      <c r="F2650" s="57" t="str">
        <f t="shared" si="765"/>
        <v>3.83125909468438-3.565567268473i</v>
      </c>
      <c r="G2650" s="57" t="str">
        <f t="shared" si="766"/>
        <v>0.997765337744968-0.047219366150322i</v>
      </c>
      <c r="H2650" s="57" t="str">
        <f t="shared" si="767"/>
        <v>222.51379218783-1269.5642547337i</v>
      </c>
      <c r="I2650" s="57" t="str">
        <f t="shared" si="768"/>
        <v>-10.3650960093219-15.9598104690907i</v>
      </c>
      <c r="K2650" s="57" t="str">
        <f t="shared" si="769"/>
        <v>0.00160726913190074-0.00808359129821172i</v>
      </c>
      <c r="L2650" s="57" t="str">
        <f t="shared" si="770"/>
        <v>0.000125-0.0255803395660926i</v>
      </c>
      <c r="M2650" s="57" t="str">
        <f t="shared" si="771"/>
        <v>0.0015-0.0123314342102805i</v>
      </c>
      <c r="N2650" s="57">
        <f t="shared" si="772"/>
        <v>79.180329269633503</v>
      </c>
      <c r="O2650" s="57">
        <f t="shared" si="773"/>
        <v>10.676528454269098</v>
      </c>
      <c r="P2650" s="371">
        <f t="shared" si="774"/>
        <v>10.676528454269098</v>
      </c>
      <c r="Q2650" s="371">
        <f t="shared" si="775"/>
        <v>-100.8196707303665</v>
      </c>
      <c r="R2650" s="12">
        <f t="shared" si="776"/>
        <v>79.180329269633503</v>
      </c>
      <c r="S2650" s="57">
        <f t="shared" si="777"/>
        <v>19.614653825742273</v>
      </c>
      <c r="T2650" s="12">
        <f t="shared" si="760"/>
        <v>10.676528454269098</v>
      </c>
    </row>
    <row r="2651" spans="1:20" x14ac:dyDescent="0.25">
      <c r="A2651" s="57">
        <f t="shared" si="761"/>
        <v>123710.82624126633</v>
      </c>
      <c r="B2651" s="12">
        <f t="shared" si="778"/>
        <v>19689.189510280095</v>
      </c>
      <c r="C2651" s="57" t="str">
        <f t="shared" si="762"/>
        <v>-0.638295022554514-3.34614137683843i</v>
      </c>
      <c r="D2651" s="57" t="str">
        <f t="shared" si="763"/>
        <v>3.8851351151031-1.85699002079088i</v>
      </c>
      <c r="E2651" s="57" t="str">
        <f t="shared" si="764"/>
        <v>192.316388977126+11.788285309546i</v>
      </c>
      <c r="F2651" s="57" t="str">
        <f t="shared" si="765"/>
        <v>3.83119390423191-3.55344169209656i</v>
      </c>
      <c r="G2651" s="57" t="str">
        <f t="shared" si="766"/>
        <v>0.997748360356535-0.0473979932315811i</v>
      </c>
      <c r="H2651" s="57" t="str">
        <f t="shared" si="767"/>
        <v>217.225209803713-1257.59585573325i</v>
      </c>
      <c r="I2651" s="57" t="str">
        <f t="shared" si="768"/>
        <v>-10.258891926556-15.7695966628215i</v>
      </c>
      <c r="K2651" s="57" t="str">
        <f t="shared" si="769"/>
        <v>0.00160044691924928-0.0080539455551541i</v>
      </c>
      <c r="L2651" s="57" t="str">
        <f t="shared" si="770"/>
        <v>0.000125-0.025483502257514i</v>
      </c>
      <c r="M2651" s="57" t="str">
        <f t="shared" si="771"/>
        <v>0.0015-0.0122847521521025i</v>
      </c>
      <c r="N2651" s="57">
        <f t="shared" si="772"/>
        <v>79.200257460608753</v>
      </c>
      <c r="O2651" s="57">
        <f t="shared" si="773"/>
        <v>10.646108133864763</v>
      </c>
      <c r="P2651" s="371">
        <f t="shared" si="774"/>
        <v>10.646108133864763</v>
      </c>
      <c r="Q2651" s="371">
        <f t="shared" si="775"/>
        <v>-100.79974253939125</v>
      </c>
      <c r="R2651" s="12">
        <f t="shared" si="776"/>
        <v>79.200257460608753</v>
      </c>
      <c r="S2651" s="57">
        <f t="shared" si="777"/>
        <v>19.689189510280094</v>
      </c>
      <c r="T2651" s="12">
        <f t="shared" si="760"/>
        <v>10.646108133864763</v>
      </c>
    </row>
    <row r="2652" spans="1:20" x14ac:dyDescent="0.25">
      <c r="A2652" s="57">
        <f t="shared" si="761"/>
        <v>124180.92738098314</v>
      </c>
      <c r="B2652" s="12">
        <f t="shared" si="778"/>
        <v>19764.008430419159</v>
      </c>
      <c r="C2652" s="57" t="str">
        <f t="shared" si="762"/>
        <v>-0.634927068465869-3.33466717696118i</v>
      </c>
      <c r="D2652" s="57" t="str">
        <f t="shared" si="763"/>
        <v>3.88502236201752-1.85177612065544i</v>
      </c>
      <c r="E2652" s="57" t="str">
        <f t="shared" si="764"/>
        <v>192.466465501633+11.6753148402559i</v>
      </c>
      <c r="F2652" s="57" t="str">
        <f t="shared" si="765"/>
        <v>3.83112821963448-3.54136718611661i</v>
      </c>
      <c r="G2652" s="57" t="str">
        <f t="shared" si="766"/>
        <v>0.997731254279157-0.0475772898944168i</v>
      </c>
      <c r="H2652" s="57" t="str">
        <f t="shared" si="767"/>
        <v>212.097061839102-1245.81549777848i</v>
      </c>
      <c r="I2652" s="57" t="str">
        <f t="shared" si="768"/>
        <v>-10.1538291100606-15.5834129667243i</v>
      </c>
      <c r="K2652" s="57" t="str">
        <f t="shared" si="769"/>
        <v>0.00159367484972568-0.00802440418452219i</v>
      </c>
      <c r="L2652" s="57" t="str">
        <f t="shared" si="770"/>
        <v>0.000125-0.0253870315376709i</v>
      </c>
      <c r="M2652" s="57" t="str">
        <f t="shared" si="771"/>
        <v>0.0015-0.0122382468142085i</v>
      </c>
      <c r="N2652" s="57">
        <f t="shared" si="772"/>
        <v>79.219808001141644</v>
      </c>
      <c r="O2652" s="57">
        <f t="shared" si="773"/>
        <v>10.615707465292157</v>
      </c>
      <c r="P2652" s="371">
        <f t="shared" si="774"/>
        <v>10.615707465292157</v>
      </c>
      <c r="Q2652" s="371">
        <f t="shared" si="775"/>
        <v>-100.78019199885836</v>
      </c>
      <c r="R2652" s="12">
        <f t="shared" si="776"/>
        <v>79.219808001141644</v>
      </c>
      <c r="S2652" s="57">
        <f t="shared" si="777"/>
        <v>19.76400843041916</v>
      </c>
      <c r="T2652" s="12">
        <f t="shared" si="760"/>
        <v>10.615707465292157</v>
      </c>
    </row>
    <row r="2653" spans="1:20" x14ac:dyDescent="0.25">
      <c r="A2653" s="57">
        <f t="shared" si="761"/>
        <v>124652.81490503086</v>
      </c>
      <c r="B2653" s="12">
        <f t="shared" si="778"/>
        <v>19839.11166245475</v>
      </c>
      <c r="C2653" s="57" t="str">
        <f t="shared" si="762"/>
        <v>-0.631598102498803-3.32323515952705i</v>
      </c>
      <c r="D2653" s="57" t="str">
        <f t="shared" si="763"/>
        <v>3.88490875699967-1.84658875273724i</v>
      </c>
      <c r="E2653" s="57" t="str">
        <f t="shared" si="764"/>
        <v>192.616420062664+11.5612244499254i</v>
      </c>
      <c r="F2653" s="57" t="str">
        <f t="shared" si="765"/>
        <v>3.83106203716367-3.52934357630133i</v>
      </c>
      <c r="G2653" s="57" t="str">
        <f t="shared" si="766"/>
        <v>0.997714018541841-0.047757258578477i</v>
      </c>
      <c r="H2653" s="57" t="str">
        <f t="shared" si="767"/>
        <v>207.123413678798-1234.2193010733i</v>
      </c>
      <c r="I2653" s="57" t="str">
        <f t="shared" si="768"/>
        <v>-10.0499082258783-15.401139581019i</v>
      </c>
      <c r="K2653" s="57" t="str">
        <f t="shared" si="769"/>
        <v>0.00158695256256914-0.0079949668879522i</v>
      </c>
      <c r="L2653" s="57" t="str">
        <f t="shared" si="770"/>
        <v>0.000125-0.0252909260187994i</v>
      </c>
      <c r="M2653" s="57" t="str">
        <f t="shared" si="771"/>
        <v>0.0015-0.0121919175276036i</v>
      </c>
      <c r="N2653" s="57">
        <f t="shared" si="772"/>
        <v>79.238980751163666</v>
      </c>
      <c r="O2653" s="57">
        <f t="shared" si="773"/>
        <v>10.585326142936824</v>
      </c>
      <c r="P2653" s="371">
        <f t="shared" si="774"/>
        <v>10.585326142936824</v>
      </c>
      <c r="Q2653" s="371">
        <f t="shared" si="775"/>
        <v>-100.76101924883633</v>
      </c>
      <c r="R2653" s="12">
        <f t="shared" si="776"/>
        <v>79.238980751163666</v>
      </c>
      <c r="S2653" s="57">
        <f t="shared" si="777"/>
        <v>19.839111662454751</v>
      </c>
      <c r="T2653" s="12">
        <f t="shared" si="760"/>
        <v>10.585326142936824</v>
      </c>
    </row>
    <row r="2654" spans="1:20" x14ac:dyDescent="0.25">
      <c r="A2654" s="57">
        <f t="shared" si="761"/>
        <v>125126.49560166999</v>
      </c>
      <c r="B2654" s="12">
        <f t="shared" si="778"/>
        <v>19914.50028677208</v>
      </c>
      <c r="C2654" s="57" t="str">
        <f t="shared" si="762"/>
        <v>-0.628307794428353-3.31184506578538i</v>
      </c>
      <c r="D2654" s="57" t="str">
        <f t="shared" si="763"/>
        <v>3.88479429366313-1.84142784120835i</v>
      </c>
      <c r="E2654" s="57" t="str">
        <f t="shared" si="764"/>
        <v>192.766246410959+11.4460123367338i</v>
      </c>
      <c r="F2654" s="57" t="str">
        <f t="shared" si="765"/>
        <v>3.83099535306316-3.51737068914497i</v>
      </c>
      <c r="G2654" s="57" t="str">
        <f t="shared" si="766"/>
        <v>0.997696652166339-0.0479379017314915i</v>
      </c>
      <c r="H2654" s="57" t="str">
        <f t="shared" si="767"/>
        <v>202.29858809057-1222.80346462761i</v>
      </c>
      <c r="I2654" s="57" t="str">
        <f t="shared" si="768"/>
        <v>-9.94712864871639-15.2226610636047i</v>
      </c>
      <c r="K2654" s="57" t="str">
        <f t="shared" si="769"/>
        <v>0.00158027969945893-0.00796563336720328i</v>
      </c>
      <c r="L2654" s="57" t="str">
        <f t="shared" si="770"/>
        <v>0.000125-0.0251951843183896i</v>
      </c>
      <c r="M2654" s="57" t="str">
        <f t="shared" si="771"/>
        <v>0.0015-0.0121457636258255i</v>
      </c>
      <c r="N2654" s="57">
        <f t="shared" si="772"/>
        <v>79.257775584573622</v>
      </c>
      <c r="O2654" s="57">
        <f t="shared" si="773"/>
        <v>10.554963862465259</v>
      </c>
      <c r="P2654" s="371">
        <f t="shared" si="774"/>
        <v>10.554963862465259</v>
      </c>
      <c r="Q2654" s="371">
        <f t="shared" si="775"/>
        <v>-100.74222441542638</v>
      </c>
      <c r="R2654" s="12">
        <f t="shared" si="776"/>
        <v>79.257775584573622</v>
      </c>
      <c r="S2654" s="57">
        <f t="shared" si="777"/>
        <v>19.914500286772078</v>
      </c>
      <c r="T2654" s="12">
        <f t="shared" si="760"/>
        <v>10.554963862465259</v>
      </c>
    </row>
    <row r="2655" spans="1:20" x14ac:dyDescent="0.25">
      <c r="A2655" s="57">
        <f t="shared" si="761"/>
        <v>125601.97628495634</v>
      </c>
      <c r="B2655" s="12">
        <f t="shared" si="778"/>
        <v>19990.175387861815</v>
      </c>
      <c r="C2655" s="57" t="str">
        <f t="shared" si="762"/>
        <v>-0.625055815918742-3.30049663915612i</v>
      </c>
      <c r="D2655" s="57" t="str">
        <f t="shared" si="763"/>
        <v>3.88467896557442-1.83629331060779i</v>
      </c>
      <c r="E2655" s="57" t="str">
        <f t="shared" si="764"/>
        <v>192.915938284793+11.3296767419104i</v>
      </c>
      <c r="F2655" s="57" t="str">
        <f t="shared" si="765"/>
        <v>3.83092816354852-3.50544835186525i</v>
      </c>
      <c r="G2655" s="57" t="str">
        <f t="shared" si="766"/>
        <v>0.997679154167088-0.0481192218092889i</v>
      </c>
      <c r="H2655" s="57" t="str">
        <f t="shared" si="767"/>
        <v>197.617152571264-1211.56426603468i</v>
      </c>
      <c r="I2655" s="57" t="str">
        <f t="shared" si="768"/>
        <v>-9.84548857684012-15.0478661499007i</v>
      </c>
      <c r="K2655" s="57" t="str">
        <f t="shared" si="769"/>
        <v>0.00157365590450005-0.00793640332416788i</v>
      </c>
      <c r="L2655" s="57" t="str">
        <f t="shared" si="770"/>
        <v>0.000125-0.0250998050591648i</v>
      </c>
      <c r="M2655" s="57" t="str">
        <f t="shared" si="771"/>
        <v>0.0015-0.0120997844449347i</v>
      </c>
      <c r="N2655" s="57">
        <f t="shared" si="772"/>
        <v>79.276192389097105</v>
      </c>
      <c r="O2655" s="57">
        <f t="shared" si="773"/>
        <v>10.524620320845523</v>
      </c>
      <c r="P2655" s="371">
        <f t="shared" si="774"/>
        <v>10.524620320845523</v>
      </c>
      <c r="Q2655" s="371">
        <f t="shared" si="775"/>
        <v>-100.7238076109029</v>
      </c>
      <c r="R2655" s="12">
        <f t="shared" si="776"/>
        <v>79.276192389097105</v>
      </c>
      <c r="S2655" s="57">
        <f t="shared" si="777"/>
        <v>19.990175387861814</v>
      </c>
      <c r="T2655" s="12">
        <f t="shared" si="760"/>
        <v>10.524620320845523</v>
      </c>
    </row>
    <row r="2656" spans="1:20" x14ac:dyDescent="0.25">
      <c r="A2656" s="57">
        <f t="shared" si="761"/>
        <v>126079.26379483918</v>
      </c>
      <c r="B2656" s="12">
        <f t="shared" si="778"/>
        <v>20066.13805433569</v>
      </c>
      <c r="C2656" s="57" t="str">
        <f t="shared" si="762"/>
        <v>-0.621841840517629-3.28918962521624i</v>
      </c>
      <c r="D2656" s="57" t="str">
        <f t="shared" si="763"/>
        <v>3.88456276625258-1.8311850858403i</v>
      </c>
      <c r="E2656" s="57" t="str">
        <f t="shared" si="764"/>
        <v>193.065489410484+11.2122159497876i</v>
      </c>
      <c r="F2656" s="57" t="str">
        <f t="shared" si="765"/>
        <v>3.83086046480708-3.49357639240083i</v>
      </c>
      <c r="G2656" s="57" t="str">
        <f t="shared" si="766"/>
        <v>0.997661523551163-0.048301221275815i</v>
      </c>
      <c r="H2656" s="57" t="str">
        <f t="shared" si="767"/>
        <v>193.073907376853-1200.49806106698i</v>
      </c>
      <c r="I2656" s="57" t="str">
        <f t="shared" si="768"/>
        <v>-9.74498513803134-14.8766475806183i</v>
      </c>
      <c r="K2656" s="57" t="str">
        <f t="shared" si="769"/>
        <v>0.00156708082420876-0.00790727646088186i</v>
      </c>
      <c r="L2656" s="57" t="str">
        <f t="shared" si="770"/>
        <v>0.000125-0.0250047868690623i</v>
      </c>
      <c r="M2656" s="57" t="str">
        <f t="shared" si="771"/>
        <v>0.0015-0.0120539793235054i</v>
      </c>
      <c r="N2656" s="57">
        <f t="shared" si="772"/>
        <v>79.294231066142899</v>
      </c>
      <c r="O2656" s="57">
        <f t="shared" si="773"/>
        <v>10.494295216367515</v>
      </c>
      <c r="P2656" s="371">
        <f t="shared" si="774"/>
        <v>10.494295216367515</v>
      </c>
      <c r="Q2656" s="371">
        <f t="shared" si="775"/>
        <v>-100.7057689338571</v>
      </c>
      <c r="R2656" s="12">
        <f t="shared" si="776"/>
        <v>79.294231066142899</v>
      </c>
      <c r="S2656" s="57">
        <f t="shared" si="777"/>
        <v>20.066138054335688</v>
      </c>
      <c r="T2656" s="12">
        <f t="shared" si="760"/>
        <v>10.494295216367515</v>
      </c>
    </row>
    <row r="2657" spans="1:20" x14ac:dyDescent="0.25">
      <c r="A2657" s="57">
        <f t="shared" si="761"/>
        <v>126558.36499725957</v>
      </c>
      <c r="B2657" s="12">
        <f t="shared" si="778"/>
        <v>20142.389378942167</v>
      </c>
      <c r="C2657" s="57" t="str">
        <f t="shared" si="762"/>
        <v>-0.618665543650258-3.27792377168597i</v>
      </c>
      <c r="D2657" s="57" t="str">
        <f t="shared" si="763"/>
        <v>3.88444568916892-1.82610309217513i</v>
      </c>
      <c r="E2657" s="57" t="str">
        <f t="shared" si="764"/>
        <v>193.214893502886+11.0936282878464i</v>
      </c>
      <c r="F2657" s="57" t="str">
        <f t="shared" si="765"/>
        <v>3.83079225299768-3.48175463940882i</v>
      </c>
      <c r="G2657" s="57" t="str">
        <f t="shared" si="766"/>
        <v>0.997643759318218-0.0484839026031488i</v>
      </c>
      <c r="H2657" s="57" t="str">
        <f t="shared" si="767"/>
        <v>188.663874197049-1189.60128311381i</v>
      </c>
      <c r="I2657" s="57" t="str">
        <f t="shared" si="768"/>
        <v>-9.64561448730956-14.708901937129i</v>
      </c>
      <c r="K2657" s="57" t="str">
        <f t="shared" si="769"/>
        <v>0.00156055410749821-0.00787825247953407i</v>
      </c>
      <c r="L2657" s="57" t="str">
        <f t="shared" si="770"/>
        <v>0.000125-0.0249101283812137i</v>
      </c>
      <c r="M2657" s="57" t="str">
        <f t="shared" si="771"/>
        <v>0.0015-0.0120083476026155i</v>
      </c>
      <c r="N2657" s="57">
        <f t="shared" si="772"/>
        <v>79.311891530659707</v>
      </c>
      <c r="O2657" s="57">
        <f t="shared" si="773"/>
        <v>10.463988248662341</v>
      </c>
      <c r="P2657" s="371">
        <f t="shared" si="774"/>
        <v>10.463988248662341</v>
      </c>
      <c r="Q2657" s="371">
        <f t="shared" si="775"/>
        <v>-100.68810846934029</v>
      </c>
      <c r="R2657" s="12">
        <f t="shared" si="776"/>
        <v>79.311891530659707</v>
      </c>
      <c r="S2657" s="57">
        <f t="shared" si="777"/>
        <v>20.142389378942166</v>
      </c>
      <c r="T2657" s="12">
        <f t="shared" si="760"/>
        <v>10.463988248662341</v>
      </c>
    </row>
    <row r="2658" spans="1:20" x14ac:dyDescent="0.25">
      <c r="A2658" s="57">
        <f t="shared" si="761"/>
        <v>127039.28678424917</v>
      </c>
      <c r="B2658" s="12">
        <f t="shared" si="778"/>
        <v>20218.930458582148</v>
      </c>
      <c r="C2658" s="57" t="str">
        <f t="shared" si="762"/>
        <v>-0.615526602613725-3.26669882841537i</v>
      </c>
      <c r="D2658" s="57" t="str">
        <f t="shared" si="763"/>
        <v>3.88432772774664-1.8210472552448i</v>
      </c>
      <c r="E2658" s="57" t="str">
        <f t="shared" si="764"/>
        <v>193.36414426589+10.9739121267556i</v>
      </c>
      <c r="F2658" s="57" t="str">
        <f t="shared" si="765"/>
        <v>3.83072352425047-3.46998292226221i</v>
      </c>
      <c r="G2658" s="57" t="str">
        <f t="shared" si="766"/>
        <v>0.997625860460435-0.04866726827152i</v>
      </c>
      <c r="H2658" s="57" t="str">
        <f t="shared" si="767"/>
        <v>184.382285437445-1178.87044248157i</v>
      </c>
      <c r="I2658" s="57" t="str">
        <f t="shared" si="768"/>
        <v>-9.54737189705281-14.5445294841011i</v>
      </c>
      <c r="K2658" s="57" t="str">
        <f t="shared" si="769"/>
        <v>0.00155407540566417-0.00784933108247632i</v>
      </c>
      <c r="L2658" s="57" t="str">
        <f t="shared" si="770"/>
        <v>0.000125-0.0248158282339248i</v>
      </c>
      <c r="M2658" s="57" t="str">
        <f t="shared" si="771"/>
        <v>0.0015-0.0119628886258373i</v>
      </c>
      <c r="N2658" s="57">
        <f t="shared" si="772"/>
        <v>79.329173710991753</v>
      </c>
      <c r="O2658" s="57">
        <f t="shared" si="773"/>
        <v>10.433699118722171</v>
      </c>
      <c r="P2658" s="371">
        <f t="shared" si="774"/>
        <v>10.433699118722171</v>
      </c>
      <c r="Q2658" s="371">
        <f t="shared" si="775"/>
        <v>-100.67082628900825</v>
      </c>
      <c r="R2658" s="12">
        <f t="shared" si="776"/>
        <v>79.329173710991753</v>
      </c>
      <c r="S2658" s="57">
        <f t="shared" si="777"/>
        <v>20.218930458582147</v>
      </c>
      <c r="T2658" s="12">
        <f t="shared" si="760"/>
        <v>10.433699118722171</v>
      </c>
    </row>
    <row r="2659" spans="1:20" x14ac:dyDescent="0.25">
      <c r="A2659" s="57">
        <f t="shared" si="761"/>
        <v>127522.03607402931</v>
      </c>
      <c r="B2659" s="12">
        <f t="shared" si="778"/>
        <v>20295.76239432476</v>
      </c>
      <c r="C2659" s="57" t="str">
        <f t="shared" si="762"/>
        <v>-0.61242469657133-3.2555145473706i</v>
      </c>
      <c r="D2659" s="57" t="str">
        <f t="shared" si="763"/>
        <v>3.88420887536043-1.81601750104383i</v>
      </c>
      <c r="E2659" s="57" t="str">
        <f t="shared" si="764"/>
        <v>193.513235392923+10.8530658803982i</v>
      </c>
      <c r="F2659" s="57" t="str">
        <f t="shared" si="765"/>
        <v>3.8306542746667-3.45826107104726i</v>
      </c>
      <c r="G2659" s="57" t="str">
        <f t="shared" si="766"/>
        <v>0.997607825962467-0.048851320769326i</v>
      </c>
      <c r="H2659" s="57" t="str">
        <f t="shared" si="767"/>
        <v>180.224574074295-1168.30212557537i</v>
      </c>
      <c r="I2659" s="57" t="str">
        <f t="shared" si="768"/>
        <v>-9.4502518401072-14.3834340190882i</v>
      </c>
      <c r="K2659" s="57" t="str">
        <f t="shared" si="769"/>
        <v>0.00154764437237071-0.00782051197223275i</v>
      </c>
      <c r="L2659" s="57" t="str">
        <f t="shared" si="770"/>
        <v>0.000125-0.0247218850706563i</v>
      </c>
      <c r="M2659" s="57" t="str">
        <f t="shared" si="771"/>
        <v>0.0015-0.0119176017392282i</v>
      </c>
      <c r="N2659" s="57">
        <f t="shared" si="772"/>
        <v>79.346077548731628</v>
      </c>
      <c r="O2659" s="57">
        <f t="shared" si="773"/>
        <v>10.40342752891892</v>
      </c>
      <c r="P2659" s="371">
        <f t="shared" si="774"/>
        <v>10.40342752891892</v>
      </c>
      <c r="Q2659" s="371">
        <f t="shared" si="775"/>
        <v>-100.65392245126837</v>
      </c>
      <c r="R2659" s="12">
        <f t="shared" si="776"/>
        <v>79.346077548731628</v>
      </c>
      <c r="S2659" s="57">
        <f t="shared" si="777"/>
        <v>20.295762394324761</v>
      </c>
      <c r="T2659" s="12">
        <f t="shared" si="760"/>
        <v>10.40342752891892</v>
      </c>
    </row>
    <row r="2660" spans="1:20" x14ac:dyDescent="0.25">
      <c r="A2660" s="57">
        <f t="shared" si="761"/>
        <v>128006.61981111062</v>
      </c>
      <c r="B2660" s="12">
        <f t="shared" si="778"/>
        <v>20372.886291423194</v>
      </c>
      <c r="C2660" s="57" t="str">
        <f t="shared" si="762"/>
        <v>-0.609359506546931-3.24437068262064i</v>
      </c>
      <c r="D2660" s="57" t="str">
        <f t="shared" si="763"/>
        <v>3.88408912533613-1.81101375592755i</v>
      </c>
      <c r="E2660" s="57" t="str">
        <f t="shared" si="764"/>
        <v>193.662160567445+10.7310880058954i</v>
      </c>
      <c r="F2660" s="57" t="str">
        <f t="shared" si="765"/>
        <v>3.83058450031843-3.4465889165611i</v>
      </c>
      <c r="G2660" s="57" t="str">
        <f t="shared" si="766"/>
        <v>0.997589654801384-0.0490360625931487i</v>
      </c>
      <c r="H2660" s="57" t="str">
        <f t="shared" si="767"/>
        <v>176.186364049123-1157.89299397862i</v>
      </c>
      <c r="I2660" s="57" t="str">
        <f t="shared" si="768"/>
        <v>-9.35424806642683-14.2255227287637i</v>
      </c>
      <c r="K2660" s="57" t="str">
        <f t="shared" si="769"/>
        <v>0.00154126066363617-0.0077917948515097i</v>
      </c>
      <c r="L2660" s="57" t="str">
        <f t="shared" si="770"/>
        <v>0.000125-0.0246282975400042i</v>
      </c>
      <c r="M2660" s="57" t="str">
        <f t="shared" si="771"/>
        <v>0.0015-0.0118724862913212i</v>
      </c>
      <c r="N2660" s="57">
        <f t="shared" si="772"/>
        <v>79.362602998573848</v>
      </c>
      <c r="O2660" s="57">
        <f t="shared" si="773"/>
        <v>10.373173183023688</v>
      </c>
      <c r="P2660" s="371">
        <f t="shared" si="774"/>
        <v>10.373173183023688</v>
      </c>
      <c r="Q2660" s="371">
        <f t="shared" si="775"/>
        <v>-100.63739700142615</v>
      </c>
      <c r="R2660" s="12">
        <f t="shared" si="776"/>
        <v>79.362602998573848</v>
      </c>
      <c r="S2660" s="57">
        <f t="shared" si="777"/>
        <v>20.372886291423193</v>
      </c>
      <c r="T2660" s="12">
        <f t="shared" si="760"/>
        <v>10.373173183023688</v>
      </c>
    </row>
    <row r="2661" spans="1:20" x14ac:dyDescent="0.25">
      <c r="A2661" s="57">
        <f t="shared" si="761"/>
        <v>128493.04496639284</v>
      </c>
      <c r="B2661" s="12">
        <f t="shared" si="778"/>
        <v>20450.303259330602</v>
      </c>
      <c r="C2661" s="57" t="str">
        <f t="shared" si="762"/>
        <v>-0.606330715419416-3.23326699032376i</v>
      </c>
      <c r="D2661" s="57" t="str">
        <f t="shared" si="763"/>
        <v>3.8839684709506-1.80603594661093i</v>
      </c>
      <c r="E2661" s="57" t="str">
        <f t="shared" si="764"/>
        <v>193.81091346345+10.6079770036195i</v>
      </c>
      <c r="F2661" s="57" t="str">
        <f t="shared" si="765"/>
        <v>3.83051419724847-3.43496629030922i</v>
      </c>
      <c r="G2661" s="57" t="str">
        <f t="shared" si="766"/>
        <v>0.99757134594662-0.0492214962477712i</v>
      </c>
      <c r="H2661" s="57" t="str">
        <f t="shared" si="767"/>
        <v>172.263461172276-1147.63978344573i</v>
      </c>
      <c r="I2661" s="57" t="str">
        <f t="shared" si="768"/>
        <v>-9.2593536737428-14.0707060515074i</v>
      </c>
      <c r="K2661" s="57" t="str">
        <f t="shared" si="769"/>
        <v>0.00153492393781877-0.00776317942320454i</v>
      </c>
      <c r="L2661" s="57" t="str">
        <f t="shared" si="770"/>
        <v>0.000125-0.0245350642956807i</v>
      </c>
      <c r="M2661" s="57" t="str">
        <f t="shared" si="771"/>
        <v>0.0015-0.0118275416331154i</v>
      </c>
      <c r="N2661" s="57">
        <f t="shared" si="772"/>
        <v>79.378750028165527</v>
      </c>
      <c r="O2661" s="57">
        <f t="shared" si="773"/>
        <v>10.342935786225173</v>
      </c>
      <c r="P2661" s="371">
        <f t="shared" si="774"/>
        <v>10.342935786225173</v>
      </c>
      <c r="Q2661" s="371">
        <f t="shared" si="775"/>
        <v>-100.62124997183447</v>
      </c>
      <c r="R2661" s="12">
        <f t="shared" si="776"/>
        <v>79.378750028165527</v>
      </c>
      <c r="S2661" s="57">
        <f t="shared" si="777"/>
        <v>20.450303259330603</v>
      </c>
      <c r="T2661" s="12">
        <f t="shared" si="760"/>
        <v>10.342935786225173</v>
      </c>
    </row>
    <row r="2662" spans="1:20" x14ac:dyDescent="0.25">
      <c r="A2662" s="57">
        <f t="shared" si="761"/>
        <v>128981.31853726515</v>
      </c>
      <c r="B2662" s="12">
        <f t="shared" si="778"/>
        <v>20528.01441171606</v>
      </c>
      <c r="C2662" s="57" t="str">
        <f t="shared" si="762"/>
        <v>-0.603338007917121-3.22220322871386i</v>
      </c>
      <c r="D2662" s="57" t="str">
        <f t="shared" si="763"/>
        <v>3.88384690543103-1.80108400016727i</v>
      </c>
      <c r="E2662" s="57" t="str">
        <f t="shared" si="764"/>
        <v>193.959487745958+10.4837314171996i</v>
      </c>
      <c r="F2662" s="57" t="str">
        <f t="shared" si="765"/>
        <v>3.83044336147009-3.42339302450287i</v>
      </c>
      <c r="G2662" s="57" t="str">
        <f t="shared" si="766"/>
        <v>0.99755289835991-0.0494076242461945i</v>
      </c>
      <c r="H2662" s="57" t="str">
        <f t="shared" si="767"/>
        <v>168.451844506447-1137.53930282112i</v>
      </c>
      <c r="I2662" s="57" t="str">
        <f t="shared" si="768"/>
        <v>-9.16556117271872-13.9188975460596i</v>
      </c>
      <c r="K2662" s="57" t="str">
        <f t="shared" si="769"/>
        <v>0.00152863385560269-0.00773466539041503i</v>
      </c>
      <c r="L2662" s="57" t="str">
        <f t="shared" si="770"/>
        <v>0.000125-0.024442183996494i</v>
      </c>
      <c r="M2662" s="57" t="str">
        <f t="shared" si="771"/>
        <v>0.0015-0.0117827671180667i</v>
      </c>
      <c r="N2662" s="57">
        <f t="shared" si="772"/>
        <v>79.394518617956962</v>
      </c>
      <c r="O2662" s="57">
        <f t="shared" si="773"/>
        <v>10.312715045147336</v>
      </c>
      <c r="P2662" s="371">
        <f t="shared" si="774"/>
        <v>10.312715045147336</v>
      </c>
      <c r="Q2662" s="371">
        <f t="shared" si="775"/>
        <v>-100.60548138204304</v>
      </c>
      <c r="R2662" s="12">
        <f t="shared" si="776"/>
        <v>79.394518617956962</v>
      </c>
      <c r="S2662" s="57">
        <f t="shared" si="777"/>
        <v>20.528014411716061</v>
      </c>
      <c r="T2662" s="12">
        <f t="shared" si="760"/>
        <v>10.312715045147336</v>
      </c>
    </row>
    <row r="2663" spans="1:20" x14ac:dyDescent="0.25">
      <c r="A2663" s="57">
        <f t="shared" si="761"/>
        <v>129471.44754770676</v>
      </c>
      <c r="B2663" s="12">
        <f t="shared" si="778"/>
        <v>20606.020866480583</v>
      </c>
      <c r="C2663" s="57" t="str">
        <f t="shared" si="762"/>
        <v>-0.600381070612433-3.21117915808747i</v>
      </c>
      <c r="D2663" s="57" t="str">
        <f t="shared" si="763"/>
        <v>3.88372442195483-1.796157844027i</v>
      </c>
      <c r="E2663" s="57" t="str">
        <f t="shared" si="764"/>
        <v>194.107877071521+10.3583498335177i</v>
      </c>
      <c r="F2663" s="57" t="str">
        <f t="shared" si="765"/>
        <v>3.83037198896671-3.41186895205663i</v>
      </c>
      <c r="G2663" s="57" t="str">
        <f t="shared" si="766"/>
        <v>0.997534310995242-0.0495944491096544i</v>
      </c>
      <c r="H2663" s="57" t="str">
        <f t="shared" si="767"/>
        <v>164.74765820283-1127.58843289656i</v>
      </c>
      <c r="I2663" s="57" t="str">
        <f t="shared" si="768"/>
        <v>-9.07286254701692-13.7700137659692i</v>
      </c>
      <c r="K2663" s="57" t="str">
        <f t="shared" si="769"/>
        <v>0.001522390079984-0.00770625245644853i</v>
      </c>
      <c r="L2663" s="57" t="str">
        <f t="shared" si="770"/>
        <v>0.000125-0.0243496553063299i</v>
      </c>
      <c r="M2663" s="57" t="str">
        <f t="shared" si="771"/>
        <v>0.0015-0.0117381621020788i</v>
      </c>
      <c r="N2663" s="57">
        <f t="shared" si="772"/>
        <v>79.409908761050971</v>
      </c>
      <c r="O2663" s="57">
        <f t="shared" si="773"/>
        <v>10.282510667868399</v>
      </c>
      <c r="P2663" s="371">
        <f t="shared" si="774"/>
        <v>10.282510667868399</v>
      </c>
      <c r="Q2663" s="371">
        <f t="shared" si="775"/>
        <v>-100.59009123894903</v>
      </c>
      <c r="R2663" s="12">
        <f t="shared" si="776"/>
        <v>79.409908761050971</v>
      </c>
      <c r="S2663" s="57">
        <f t="shared" si="777"/>
        <v>20.606020866480584</v>
      </c>
      <c r="T2663" s="12">
        <f t="shared" si="760"/>
        <v>10.282510667868399</v>
      </c>
    </row>
    <row r="2664" spans="1:20" x14ac:dyDescent="0.25">
      <c r="A2664" s="57">
        <f t="shared" si="761"/>
        <v>129963.43904838806</v>
      </c>
      <c r="B2664" s="12">
        <f t="shared" si="778"/>
        <v>20684.32374577321</v>
      </c>
      <c r="C2664" s="57" t="str">
        <f t="shared" si="762"/>
        <v>-0.597459591916366-3.20019454079011i</v>
      </c>
      <c r="D2664" s="57" t="str">
        <f t="shared" si="763"/>
        <v>3.88360101364919-1.79125740597658i</v>
      </c>
      <c r="E2664" s="57" t="str">
        <f t="shared" si="764"/>
        <v>194.25607508871+10.2318308827021i</v>
      </c>
      <c r="F2664" s="57" t="str">
        <f t="shared" si="765"/>
        <v>3.83030007569187-3.40039390658599i</v>
      </c>
      <c r="G2664" s="57" t="str">
        <f t="shared" si="766"/>
        <v>0.997515582798794-0.0497819733676371i</v>
      </c>
      <c r="H2664" s="57" t="str">
        <f t="shared" si="767"/>
        <v>161.147203764236-1117.7841252176i</v>
      </c>
      <c r="I2664" s="57" t="str">
        <f t="shared" si="768"/>
        <v>-8.98124930866539-13.6239741395771i</v>
      </c>
      <c r="K2664" s="57" t="str">
        <f t="shared" si="769"/>
        <v>0.00151619227625667-0.00767794032483084i</v>
      </c>
      <c r="L2664" s="57" t="str">
        <f t="shared" si="770"/>
        <v>0.000125-0.0242574768941322i</v>
      </c>
      <c r="M2664" s="57" t="str">
        <f t="shared" si="771"/>
        <v>0.0015-0.0116937259434935i</v>
      </c>
      <c r="N2664" s="57">
        <f t="shared" si="772"/>
        <v>79.424920463050071</v>
      </c>
      <c r="O2664" s="57">
        <f t="shared" si="773"/>
        <v>10.25232236393779</v>
      </c>
      <c r="P2664" s="371">
        <f t="shared" si="774"/>
        <v>10.25232236393779</v>
      </c>
      <c r="Q2664" s="371">
        <f t="shared" si="775"/>
        <v>-100.57507953694993</v>
      </c>
      <c r="R2664" s="12">
        <f t="shared" si="776"/>
        <v>79.424920463050071</v>
      </c>
      <c r="S2664" s="57">
        <f t="shared" si="777"/>
        <v>20.684323745773209</v>
      </c>
      <c r="T2664" s="12">
        <f t="shared" si="760"/>
        <v>10.25232236393779</v>
      </c>
    </row>
    <row r="2665" spans="1:20" x14ac:dyDescent="0.25">
      <c r="A2665" s="57">
        <f t="shared" si="761"/>
        <v>130457.30011677193</v>
      </c>
      <c r="B2665" s="12">
        <f t="shared" si="778"/>
        <v>20762.924176007149</v>
      </c>
      <c r="C2665" s="57" t="str">
        <f t="shared" si="762"/>
        <v>-0.594573262073133-3.18924914120302i</v>
      </c>
      <c r="D2665" s="57" t="str">
        <f t="shared" si="763"/>
        <v>3.88347667359076-1.78638261415712i</v>
      </c>
      <c r="E2665" s="57" t="str">
        <f t="shared" si="764"/>
        <v>194.404075438614+10.1041732381054i</v>
      </c>
      <c r="F2665" s="57" t="str">
        <f t="shared" si="765"/>
        <v>3.83022761756884-3.38896772240476i</v>
      </c>
      <c r="G2665" s="57" t="str">
        <f t="shared" si="766"/>
        <v>0.997496712708882-0.0499701995578967i</v>
      </c>
      <c r="H2665" s="57" t="str">
        <f t="shared" si="767"/>
        <v>157.646932711017-1108.12340084836i</v>
      </c>
      <c r="I2665" s="57" t="str">
        <f t="shared" si="768"/>
        <v>-8.8907125490818-13.4807008552791i</v>
      </c>
      <c r="K2665" s="57" t="str">
        <f t="shared" si="769"/>
        <v>0.00151004011199861-0.00764972869931486i</v>
      </c>
      <c r="L2665" s="57" t="str">
        <f t="shared" si="770"/>
        <v>0.000125-0.0241656474338834i</v>
      </c>
      <c r="M2665" s="57" t="str">
        <f t="shared" si="771"/>
        <v>0.0015-0.0116494580030818i</v>
      </c>
      <c r="N2665" s="57">
        <f t="shared" si="772"/>
        <v>79.439553741904803</v>
      </c>
      <c r="O2665" s="57">
        <f t="shared" si="773"/>
        <v>10.222149844393631</v>
      </c>
      <c r="P2665" s="371">
        <f t="shared" si="774"/>
        <v>10.222149844393631</v>
      </c>
      <c r="Q2665" s="371">
        <f t="shared" si="775"/>
        <v>-100.5604462580952</v>
      </c>
      <c r="R2665" s="12">
        <f t="shared" si="776"/>
        <v>79.439553741904803</v>
      </c>
      <c r="S2665" s="57">
        <f t="shared" si="777"/>
        <v>20.76292417600715</v>
      </c>
      <c r="T2665" s="12">
        <f t="shared" si="760"/>
        <v>10.222149844393631</v>
      </c>
    </row>
    <row r="2666" spans="1:20" x14ac:dyDescent="0.25">
      <c r="A2666" s="57">
        <f t="shared" si="761"/>
        <v>130953.03785721568</v>
      </c>
      <c r="B2666" s="12">
        <f t="shared" si="778"/>
        <v>20841.823287875977</v>
      </c>
      <c r="C2666" s="57" t="str">
        <f t="shared" si="762"/>
        <v>-0.591721773154913-3.17834272572998i</v>
      </c>
      <c r="D2666" s="57" t="str">
        <f t="shared" si="763"/>
        <v>3.88335139480522-1.78153339706333i</v>
      </c>
      <c r="E2666" s="57" t="str">
        <f t="shared" si="764"/>
        <v>194.55187175534+9.97537561628243i</v>
      </c>
      <c r="F2666" s="57" t="str">
        <f t="shared" si="765"/>
        <v>3.8301546104905-3.37759023452271i</v>
      </c>
      <c r="G2666" s="57" t="str">
        <f t="shared" si="766"/>
        <v>0.997477699655898-0.0501591302264706i</v>
      </c>
      <c r="H2666" s="57" t="str">
        <f t="shared" si="767"/>
        <v>154.243439627099-1098.60334910329i</v>
      </c>
      <c r="I2666" s="57" t="str">
        <f t="shared" si="768"/>
        <v>-8.80124298608773-13.3401187518298i</v>
      </c>
      <c r="K2666" s="57" t="str">
        <f t="shared" si="769"/>
        <v>0.00150393325705787-0.00762161728388943i</v>
      </c>
      <c r="L2666" s="57" t="str">
        <f t="shared" si="770"/>
        <v>0.000125-0.024074165604586i</v>
      </c>
      <c r="M2666" s="57" t="str">
        <f t="shared" si="771"/>
        <v>0.0015-0.0116053576440345i</v>
      </c>
      <c r="N2666" s="57">
        <f t="shared" si="772"/>
        <v>79.453808627758391</v>
      </c>
      <c r="O2666" s="57">
        <f t="shared" si="773"/>
        <v>10.191992821780136</v>
      </c>
      <c r="P2666" s="371">
        <f t="shared" si="774"/>
        <v>10.191992821780136</v>
      </c>
      <c r="Q2666" s="371">
        <f t="shared" si="775"/>
        <v>-100.54619137224161</v>
      </c>
      <c r="R2666" s="12">
        <f t="shared" si="776"/>
        <v>79.453808627758391</v>
      </c>
      <c r="S2666" s="57">
        <f t="shared" si="777"/>
        <v>20.841823287875979</v>
      </c>
      <c r="T2666" s="12">
        <f t="shared" si="760"/>
        <v>10.191992821780136</v>
      </c>
    </row>
    <row r="2667" spans="1:20" x14ac:dyDescent="0.25">
      <c r="A2667" s="57">
        <f t="shared" si="761"/>
        <v>131450.65940107309</v>
      </c>
      <c r="B2667" s="12">
        <f t="shared" si="778"/>
        <v>20921.022216369907</v>
      </c>
      <c r="C2667" s="57" t="str">
        <f t="shared" si="762"/>
        <v>-0.588904819056543-3.16747506278377i</v>
      </c>
      <c r="D2667" s="57" t="str">
        <f t="shared" si="763"/>
        <v>3.88322517026705-1.77670968354225i</v>
      </c>
      <c r="E2667" s="57" t="str">
        <f t="shared" si="764"/>
        <v>194.699457666493+9.84543677695107i</v>
      </c>
      <c r="F2667" s="57" t="str">
        <f t="shared" si="765"/>
        <v>3.83008105031913-3.36626127864309i</v>
      </c>
      <c r="G2667" s="57" t="str">
        <f t="shared" si="766"/>
        <v>0.997458542562255-0.0503487679276961i</v>
      </c>
      <c r="H2667" s="57" t="str">
        <f t="shared" si="767"/>
        <v>150.933455564734-1089.22112625347i</v>
      </c>
      <c r="I2667" s="57" t="str">
        <f t="shared" si="768"/>
        <v>-8.71283100721809-13.2021552134591i</v>
      </c>
      <c r="K2667" s="57" t="str">
        <f t="shared" si="769"/>
        <v>0.0014978713835387-0.00759360578278762i</v>
      </c>
      <c r="L2667" s="57" t="str">
        <f t="shared" si="770"/>
        <v>0.000125-0.0239830300902431i</v>
      </c>
      <c r="M2667" s="57" t="str">
        <f t="shared" si="771"/>
        <v>0.0015-0.0115614242319531i</v>
      </c>
      <c r="N2667" s="57">
        <f t="shared" si="772"/>
        <v>79.467685162791469</v>
      </c>
      <c r="O2667" s="57">
        <f t="shared" si="773"/>
        <v>10.161851010163618</v>
      </c>
      <c r="P2667" s="371">
        <f t="shared" si="774"/>
        <v>10.161851010163618</v>
      </c>
      <c r="Q2667" s="371">
        <f t="shared" si="775"/>
        <v>-100.53231483720853</v>
      </c>
      <c r="R2667" s="12">
        <f t="shared" si="776"/>
        <v>79.467685162791469</v>
      </c>
      <c r="S2667" s="57">
        <f t="shared" si="777"/>
        <v>20.921022216369906</v>
      </c>
      <c r="T2667" s="12">
        <f t="shared" si="760"/>
        <v>10.161851010163618</v>
      </c>
    </row>
    <row r="2668" spans="1:20" x14ac:dyDescent="0.25">
      <c r="A2668" s="57">
        <f t="shared" si="761"/>
        <v>131950.17190679719</v>
      </c>
      <c r="B2668" s="12">
        <f t="shared" si="778"/>
        <v>21000.522100792114</v>
      </c>
      <c r="C2668" s="57" t="str">
        <f t="shared" si="762"/>
        <v>-0.586122095490211-3.15664592277336i</v>
      </c>
      <c r="D2668" s="57" t="str">
        <f t="shared" si="763"/>
        <v>3.88309799289899-1.77191140279201i</v>
      </c>
      <c r="E2668" s="57" t="str">
        <f t="shared" si="764"/>
        <v>194.846826793685+9.7143555229593i</v>
      </c>
      <c r="F2668" s="57" t="str">
        <f t="shared" si="765"/>
        <v>3.83000693288607-3.35498069116011i</v>
      </c>
      <c r="G2668" s="57" t="str">
        <f t="shared" si="766"/>
        <v>0.997439240342328-0.050539115224226i</v>
      </c>
      <c r="H2668" s="57" t="str">
        <f t="shared" si="767"/>
        <v>147.713841787924-1079.97395421391i</v>
      </c>
      <c r="I2668" s="57" t="str">
        <f t="shared" si="768"/>
        <v>-8.62546670960472-13.066740069575i</v>
      </c>
      <c r="K2668" s="57" t="str">
        <f t="shared" si="769"/>
        <v>0.00149185416578798-0.00756569390049557i</v>
      </c>
      <c r="L2668" s="57" t="str">
        <f t="shared" si="770"/>
        <v>0.000125-0.0238922395798397i</v>
      </c>
      <c r="M2668" s="57" t="str">
        <f t="shared" si="771"/>
        <v>0.0015-0.0115176571348407i</v>
      </c>
      <c r="N2668" s="57">
        <f t="shared" si="772"/>
        <v>79.481183401068691</v>
      </c>
      <c r="O2668" s="57">
        <f t="shared" si="773"/>
        <v>10.131724125150017</v>
      </c>
      <c r="P2668" s="371">
        <f t="shared" si="774"/>
        <v>10.131724125150017</v>
      </c>
      <c r="Q2668" s="371">
        <f t="shared" si="775"/>
        <v>-100.51881659893131</v>
      </c>
      <c r="R2668" s="12">
        <f t="shared" si="776"/>
        <v>79.481183401068691</v>
      </c>
      <c r="S2668" s="57">
        <f t="shared" si="777"/>
        <v>21.000522100792114</v>
      </c>
      <c r="T2668" s="12">
        <f t="shared" ref="T2668:T2731" si="779">P2668</f>
        <v>10.131724125150017</v>
      </c>
    </row>
    <row r="2669" spans="1:20" x14ac:dyDescent="0.25">
      <c r="A2669" s="57">
        <f t="shared" ref="A2669:A2732" si="780">2*PI()*B2669</f>
        <v>132451.58256004303</v>
      </c>
      <c r="B2669" s="12">
        <f t="shared" si="778"/>
        <v>21080.324084775126</v>
      </c>
      <c r="C2669" s="57" t="str">
        <f t="shared" ref="C2669:C2732" si="781">IMPRODUCT(D2669,E2669,$C$40,,K2669,$C$41)</f>
        <v>-0.58337329998042-3.14585507809021i</v>
      </c>
      <c r="D2669" s="57" t="str">
        <f t="shared" ref="D2669:D2732" si="782">IMDIV(IMPRODUCT($C$37,$C$38,COMPLEX(1,A2669/$C$38)),IMSUM(-1*A2669*A2669/$C$39,COMPLEX(0,1*A2669)))</f>
        <v>3.88296985557183-1.76713848436074i</v>
      </c>
      <c r="E2669" s="57" t="str">
        <f t="shared" ref="E2669:E2732" si="783">IMDIV(IMPRODUCT(IMSUM(F2669,G2669),$C$29,H2669),IMSUM(1,I2669))</f>
        <v>194.993972753004+9.58213070022445i</v>
      </c>
      <c r="F2669" s="57" t="str">
        <f t="shared" ref="F2669:F2732" si="784">IMDIV(IMPRODUCT($C$14,$C$15,COMPLEX(1,A2669/$C$15)),IMSUM(-1*A2669*A2669/$C$16,COMPLEX(0,A2669)))</f>
        <v>3.82993225399159-3.34374830915664i</v>
      </c>
      <c r="G2669" s="57" t="str">
        <f t="shared" ref="G2669:G2732" si="785">IMDIV(1,COMPLEX(1,A2669*$C$9*$C$10))</f>
        <v>0.997419791902395-0.0507301746870455i</v>
      </c>
      <c r="H2669" s="57" t="str">
        <f t="shared" ref="H2669:H2732" si="786">IMDIV($C$3,IMSUM(K2669,COMPLEX(0,$C$28*A2669)))</f>
        <v>144.58158383554-1070.85911921794i</v>
      </c>
      <c r="I2669" s="57" t="str">
        <f t="shared" ref="I2669:I2732" si="787">IMPRODUCT(F2669,$C$29,H2669,$C$31)</f>
        <v>-8.53913993669677-12.9338054988481i</v>
      </c>
      <c r="K2669" s="57" t="str">
        <f t="shared" ref="K2669:K2732" si="788">IF($C$26&lt;=0,IMDIV(1,IMSUM(IMDIV(1,L2669),1/$C$18)),IMDIV(1,IMSUM(IMDIV(1,L2669),1/$C$18,IMDIV(1,M2669))))</f>
        <v>0.00148588128038134-0.00753788134176039i</v>
      </c>
      <c r="L2669" s="57" t="str">
        <f t="shared" ref="L2669:L2732" si="789">IMSUM($C$21/$C$22,IMDIV(1,COMPLEX(0,$C$20*$C$22*A2669)))</f>
        <v>0.000125-0.0238017927673239i</v>
      </c>
      <c r="M2669" s="57" t="str">
        <f t="shared" ref="M2669:M2732" si="790">IMSUM($C$25/$C$26,IMDIV(1,COMPLEX(0,$C$24*$C$26*A2669)))</f>
        <v>0.0015-0.0114740557230929i</v>
      </c>
      <c r="N2669" s="57">
        <f t="shared" ref="N2669:N2732" si="791">ABS(R2669)</f>
        <v>79.494303408377363</v>
      </c>
      <c r="O2669" s="57">
        <f t="shared" ref="O2669:O2732" si="792">ABS(P2669)</f>
        <v>10.101611883899784</v>
      </c>
      <c r="P2669" s="371">
        <f t="shared" ref="P2669:P2732" si="793">20*LOG10(IMABS(C2669))</f>
        <v>10.101611883899784</v>
      </c>
      <c r="Q2669" s="371">
        <f t="shared" ref="Q2669:Q2732" si="794">IMARGUMENT(C2669)*180/PI()</f>
        <v>-100.50569659162264</v>
      </c>
      <c r="R2669" s="12">
        <f t="shared" ref="R2669:R2732" si="795">IF(Q2669&lt;0,Q2669+180,Q2669-180)</f>
        <v>79.494303408377363</v>
      </c>
      <c r="S2669" s="57">
        <f t="shared" ref="S2669:S2732" si="796">B2669/1000</f>
        <v>21.080324084775125</v>
      </c>
      <c r="T2669" s="12">
        <f t="shared" si="779"/>
        <v>10.101611883899784</v>
      </c>
    </row>
    <row r="2670" spans="1:20" x14ac:dyDescent="0.25">
      <c r="A2670" s="57">
        <f t="shared" si="780"/>
        <v>132954.89857377121</v>
      </c>
      <c r="B2670" s="12">
        <f t="shared" ref="B2670:B2733" si="797">B2669*(1+B$42)</f>
        <v>21160.429316297272</v>
      </c>
      <c r="C2670" s="57" t="str">
        <f t="shared" si="781"/>
        <v>-0.580658131858709-3.13510230309556i</v>
      </c>
      <c r="D2670" s="57" t="str">
        <f t="shared" si="782"/>
        <v>3.88284075110397-1.7623908581453i</v>
      </c>
      <c r="E2670" s="57" t="str">
        <f t="shared" si="783"/>
        <v>195.140889155527+9.44876119768701i</v>
      </c>
      <c r="F2670" s="57" t="str">
        <f t="shared" si="784"/>
        <v>3.82985700940468-3.33256397040169i</v>
      </c>
      <c r="G2670" s="57" t="str">
        <f t="shared" si="785"/>
        <v>0.997400196140578-0.0509219488954868i</v>
      </c>
      <c r="H2670" s="57" t="str">
        <f t="shared" si="786"/>
        <v>141.533785886414-1061.8739704839i</v>
      </c>
      <c r="I2670" s="57" t="str">
        <f t="shared" si="787"/>
        <v>-8.45384031205533-12.8032859374717i</v>
      </c>
      <c r="K2670" s="57" t="str">
        <f t="shared" si="788"/>
        <v>0.00147995240610959-0.00751016781159848i</v>
      </c>
      <c r="L2670" s="57" t="str">
        <f t="shared" si="789"/>
        <v>0.000125-0.0237116883515879i</v>
      </c>
      <c r="M2670" s="57" t="str">
        <f t="shared" si="790"/>
        <v>0.0015-0.0114306193694889i</v>
      </c>
      <c r="N2670" s="57">
        <f t="shared" si="791"/>
        <v>79.507045262073419</v>
      </c>
      <c r="O2670" s="57">
        <f t="shared" si="792"/>
        <v>10.071514005144905</v>
      </c>
      <c r="P2670" s="371">
        <f t="shared" si="793"/>
        <v>10.071514005144905</v>
      </c>
      <c r="Q2670" s="371">
        <f t="shared" si="794"/>
        <v>-100.49295473792658</v>
      </c>
      <c r="R2670" s="12">
        <f t="shared" si="795"/>
        <v>79.507045262073419</v>
      </c>
      <c r="S2670" s="57">
        <f t="shared" si="796"/>
        <v>21.160429316297272</v>
      </c>
      <c r="T2670" s="12">
        <f t="shared" si="779"/>
        <v>10.071514005144905</v>
      </c>
    </row>
    <row r="2671" spans="1:20" x14ac:dyDescent="0.25">
      <c r="A2671" s="57">
        <f t="shared" si="780"/>
        <v>133460.12718835153</v>
      </c>
      <c r="B2671" s="12">
        <f t="shared" si="797"/>
        <v>21240.838947699202</v>
      </c>
      <c r="C2671" s="57" t="str">
        <f t="shared" si="781"/>
        <v>-0.577976292258607-3.12438737410685i</v>
      </c>
      <c r="D2671" s="57" t="str">
        <f t="shared" si="782"/>
        <v>3.88271067226106-1.75766845439011i</v>
      </c>
      <c r="E2671" s="57" t="str">
        <f t="shared" si="783"/>
        <v>195.287569607784+9.31424594723611i</v>
      </c>
      <c r="F2671" s="57" t="str">
        <f t="shared" si="784"/>
        <v>3.82978119486273-3.321427513348i</v>
      </c>
      <c r="G2671" s="57" t="str">
        <f t="shared" si="785"/>
        <v>0.997380451946784-0.0511144404372455i</v>
      </c>
      <c r="H2671" s="57" t="str">
        <f t="shared" si="786"/>
        <v>138.567665409647-1053.01591887863i</v>
      </c>
      <c r="I2671" s="57" t="str">
        <f t="shared" si="787"/>
        <v>-8.36955727044345-12.6751179914074i</v>
      </c>
      <c r="K2671" s="57" t="str">
        <f t="shared" si="788"/>
        <v>0.00147406722396511-0.00748255301530348i</v>
      </c>
      <c r="L2671" s="57" t="str">
        <f t="shared" si="789"/>
        <v>0.000125-0.0236219250364493i</v>
      </c>
      <c r="M2671" s="57" t="str">
        <f t="shared" si="790"/>
        <v>0.0015-0.011387347449182i</v>
      </c>
      <c r="N2671" s="57">
        <f t="shared" si="791"/>
        <v>79.519409050920132</v>
      </c>
      <c r="O2671" s="57">
        <f t="shared" si="792"/>
        <v>10.04143020920327</v>
      </c>
      <c r="P2671" s="371">
        <f t="shared" si="793"/>
        <v>10.04143020920327</v>
      </c>
      <c r="Q2671" s="371">
        <f t="shared" si="794"/>
        <v>-100.48059094907987</v>
      </c>
      <c r="R2671" s="12">
        <f t="shared" si="795"/>
        <v>79.519409050920132</v>
      </c>
      <c r="S2671" s="57">
        <f t="shared" si="796"/>
        <v>21.240838947699203</v>
      </c>
      <c r="T2671" s="12">
        <f t="shared" si="779"/>
        <v>10.04143020920327</v>
      </c>
    </row>
    <row r="2672" spans="1:20" x14ac:dyDescent="0.25">
      <c r="A2672" s="57">
        <f t="shared" si="780"/>
        <v>133967.27567166727</v>
      </c>
      <c r="B2672" s="12">
        <f t="shared" si="797"/>
        <v>21321.554135700459</v>
      </c>
      <c r="C2672" s="57" t="str">
        <f t="shared" si="781"/>
        <v>-0.575327484110529-3.11371006938499i</v>
      </c>
      <c r="D2672" s="57" t="str">
        <f t="shared" si="782"/>
        <v>3.88257961175567-1.75297120368599i</v>
      </c>
      <c r="E2672" s="57" t="str">
        <f t="shared" si="783"/>
        <v>195.43400771226+9.17858392364467i</v>
      </c>
      <c r="F2672" s="57" t="str">
        <f t="shared" si="784"/>
        <v>3.82970480607143-3.31033877712973i</v>
      </c>
      <c r="G2672" s="57" t="str">
        <f t="shared" si="785"/>
        <v>0.997360558202645-0.0513076519083961i</v>
      </c>
      <c r="H2672" s="57" t="str">
        <f t="shared" si="786"/>
        <v>135.680548084374-1044.28243558194i</v>
      </c>
      <c r="I2672" s="57" t="str">
        <f t="shared" si="787"/>
        <v>-8.28628008641671-12.5492403524314i</v>
      </c>
      <c r="K2672" s="57" t="str">
        <f t="shared" si="788"/>
        <v>0.00146822541712836-0.00745503665845438i</v>
      </c>
      <c r="L2672" s="57" t="str">
        <f t="shared" si="789"/>
        <v>0.000125-0.0235325015306329i</v>
      </c>
      <c r="M2672" s="57" t="str">
        <f t="shared" si="790"/>
        <v>0.0015-0.0113442393396911i</v>
      </c>
      <c r="N2672" s="57">
        <f t="shared" si="791"/>
        <v>79.531394874930214</v>
      </c>
      <c r="O2672" s="57">
        <f t="shared" si="792"/>
        <v>10.011360217994905</v>
      </c>
      <c r="P2672" s="371">
        <f t="shared" si="793"/>
        <v>10.011360217994905</v>
      </c>
      <c r="Q2672" s="371">
        <f t="shared" si="794"/>
        <v>-100.46860512506979</v>
      </c>
      <c r="R2672" s="12">
        <f t="shared" si="795"/>
        <v>79.531394874930214</v>
      </c>
      <c r="S2672" s="57">
        <f t="shared" si="796"/>
        <v>21.32155413570046</v>
      </c>
      <c r="T2672" s="12">
        <f t="shared" si="779"/>
        <v>10.011360217994905</v>
      </c>
    </row>
    <row r="2673" spans="1:20" x14ac:dyDescent="0.25">
      <c r="A2673" s="57">
        <f t="shared" si="780"/>
        <v>134476.3513192196</v>
      </c>
      <c r="B2673" s="12">
        <f t="shared" si="797"/>
        <v>21402.57604141612</v>
      </c>
      <c r="C2673" s="57" t="str">
        <f t="shared" si="781"/>
        <v>-0.572711412136785-3.10307016912092i</v>
      </c>
      <c r="D2673" s="57" t="str">
        <f t="shared" si="782"/>
        <v>3.88244756224674-1.74829903696892i</v>
      </c>
      <c r="E2673" s="57" t="str">
        <f t="shared" si="783"/>
        <v>195.580197067867+9.04177414448293i</v>
      </c>
      <c r="F2673" s="57" t="str">
        <f t="shared" si="784"/>
        <v>3.82962783870435-3.29929760155987i</v>
      </c>
      <c r="G2673" s="57" t="str">
        <f t="shared" si="785"/>
        <v>0.997340513781457-0.0515015859134078i</v>
      </c>
      <c r="H2673" s="57" t="str">
        <f t="shared" si="786"/>
        <v>132.869862974188-1035.67105075555i</v>
      </c>
      <c r="I2673" s="57" t="str">
        <f t="shared" si="787"/>
        <v>-8.20399790060066-12.4255937178061i</v>
      </c>
      <c r="K2673" s="57" t="str">
        <f t="shared" si="788"/>
        <v>0.00146242667095436-0.00742761844692325i</v>
      </c>
      <c r="L2673" s="57" t="str">
        <f t="shared" si="789"/>
        <v>0.000125-0.0234434165477515i</v>
      </c>
      <c r="M2673" s="57" t="str">
        <f t="shared" si="790"/>
        <v>0.0015-0.0113012944208917i</v>
      </c>
      <c r="N2673" s="57">
        <f t="shared" si="791"/>
        <v>79.543002845203503</v>
      </c>
      <c r="O2673" s="57">
        <f t="shared" si="792"/>
        <v>9.9813037550559756</v>
      </c>
      <c r="P2673" s="371">
        <f t="shared" si="793"/>
        <v>9.9813037550559756</v>
      </c>
      <c r="Q2673" s="371">
        <f t="shared" si="794"/>
        <v>-100.4569971547965</v>
      </c>
      <c r="R2673" s="12">
        <f t="shared" si="795"/>
        <v>79.543002845203503</v>
      </c>
      <c r="S2673" s="57">
        <f t="shared" si="796"/>
        <v>21.402576041416118</v>
      </c>
      <c r="T2673" s="12">
        <f t="shared" si="779"/>
        <v>9.9813037550559756</v>
      </c>
    </row>
    <row r="2674" spans="1:20" x14ac:dyDescent="0.25">
      <c r="A2674" s="57">
        <f t="shared" si="780"/>
        <v>134987.36145423262</v>
      </c>
      <c r="B2674" s="12">
        <f t="shared" si="797"/>
        <v>21483.9058303735</v>
      </c>
      <c r="C2674" s="57" t="str">
        <f t="shared" si="781"/>
        <v>-0.570127782846565-3.0924674554228i</v>
      </c>
      <c r="D2674" s="57" t="str">
        <f t="shared" si="782"/>
        <v>3.88231451633954-1.74365188551895i</v>
      </c>
      <c r="E2674" s="57" t="str">
        <f t="shared" si="783"/>
        <v>195.726131270431+8.90381567003236i</v>
      </c>
      <c r="F2674" s="57" t="str">
        <f t="shared" si="784"/>
        <v>3.82955028840297-3.28830382712808i</v>
      </c>
      <c r="G2674" s="57" t="str">
        <f t="shared" si="785"/>
        <v>0.99732031754812-0.0516962450651589i</v>
      </c>
      <c r="H2674" s="57" t="str">
        <f t="shared" si="786"/>
        <v>130.133137942249-1027.17935221966i</v>
      </c>
      <c r="I2674" s="57" t="str">
        <f t="shared" si="787"/>
        <v>-8.12269974383199-12.3041207134114i</v>
      </c>
      <c r="K2674" s="57" t="str">
        <f t="shared" si="788"/>
        <v>0.00145667067295925-0.00740029808688278i</v>
      </c>
      <c r="L2674" s="57" t="str">
        <f t="shared" si="789"/>
        <v>0.000125-0.0233546688062876i</v>
      </c>
      <c r="M2674" s="57" t="str">
        <f t="shared" si="790"/>
        <v>0.0015-0.0112585120750067i</v>
      </c>
      <c r="N2674" s="57">
        <f t="shared" si="791"/>
        <v>79.554233083766832</v>
      </c>
      <c r="O2674" s="57">
        <f t="shared" si="792"/>
        <v>9.9512605455540353</v>
      </c>
      <c r="P2674" s="371">
        <f t="shared" si="793"/>
        <v>9.9512605455540353</v>
      </c>
      <c r="Q2674" s="371">
        <f t="shared" si="794"/>
        <v>-100.44576691623317</v>
      </c>
      <c r="R2674" s="12">
        <f t="shared" si="795"/>
        <v>79.554233083766832</v>
      </c>
      <c r="S2674" s="57">
        <f t="shared" si="796"/>
        <v>21.483905830373502</v>
      </c>
      <c r="T2674" s="12">
        <f t="shared" si="779"/>
        <v>9.9512605455540353</v>
      </c>
    </row>
    <row r="2675" spans="1:20" x14ac:dyDescent="0.25">
      <c r="A2675" s="57">
        <f t="shared" si="780"/>
        <v>135500.31342775869</v>
      </c>
      <c r="B2675" s="12">
        <f t="shared" si="797"/>
        <v>21565.544672528918</v>
      </c>
      <c r="C2675" s="57" t="str">
        <f t="shared" si="781"/>
        <v>-0.567576304530925-3.08190171230273i</v>
      </c>
      <c r="D2675" s="57" t="str">
        <f t="shared" si="782"/>
        <v>3.88218046658493-1.73902968095894i</v>
      </c>
      <c r="E2675" s="57" t="str">
        <f t="shared" si="783"/>
        <v>195.871803913166+8.76470760319235i</v>
      </c>
      <c r="F2675" s="57" t="str">
        <f t="shared" si="784"/>
        <v>3.82947215077619-3.27735729499813i</v>
      </c>
      <c r="G2675" s="57" t="str">
        <f t="shared" si="785"/>
        <v>0.997299968359076-0.0518916319849531i</v>
      </c>
      <c r="H2675" s="57" t="str">
        <f t="shared" si="786"/>
        <v>127.467995293964-1018.80498413986i</v>
      </c>
      <c r="I2675" s="57" t="str">
        <f t="shared" si="787"/>
        <v>-8.04237455932133-12.1847658201731i</v>
      </c>
      <c r="K2675" s="57" t="str">
        <f t="shared" si="788"/>
        <v>0.00145095711280696-0.00737307528481397i</v>
      </c>
      <c r="L2675" s="57" t="str">
        <f t="shared" si="789"/>
        <v>0.000125-0.0232662570295752i</v>
      </c>
      <c r="M2675" s="57" t="str">
        <f t="shared" si="790"/>
        <v>0.0015-0.0112158916865977i</v>
      </c>
      <c r="N2675" s="57">
        <f t="shared" si="791"/>
        <v>79.565085723412011</v>
      </c>
      <c r="O2675" s="57">
        <f t="shared" si="792"/>
        <v>9.9212303163016387</v>
      </c>
      <c r="P2675" s="371">
        <f t="shared" si="793"/>
        <v>9.9212303163016387</v>
      </c>
      <c r="Q2675" s="371">
        <f t="shared" si="794"/>
        <v>-100.43491427658799</v>
      </c>
      <c r="R2675" s="12">
        <f t="shared" si="795"/>
        <v>79.565085723412011</v>
      </c>
      <c r="S2675" s="57">
        <f t="shared" si="796"/>
        <v>21.565544672528919</v>
      </c>
      <c r="T2675" s="12">
        <f t="shared" si="779"/>
        <v>9.9212303163016387</v>
      </c>
    </row>
    <row r="2676" spans="1:20" x14ac:dyDescent="0.25">
      <c r="A2676" s="57">
        <f t="shared" si="780"/>
        <v>136015.2146187842</v>
      </c>
      <c r="B2676" s="12">
        <f t="shared" si="797"/>
        <v>21647.493742284529</v>
      </c>
      <c r="C2676" s="57" t="str">
        <f t="shared" si="781"/>
        <v>-0.565056687257902-3.07137272566392i</v>
      </c>
      <c r="D2676" s="57" t="str">
        <f t="shared" si="782"/>
        <v>3.88204540547922-1.73443235525342i</v>
      </c>
      <c r="E2676" s="57" t="str">
        <f t="shared" si="783"/>
        <v>196.017208587156+8.62444908937323i</v>
      </c>
      <c r="F2676" s="57" t="str">
        <f t="shared" si="784"/>
        <v>3.8293934214002-3.26645784700562i</v>
      </c>
      <c r="G2676" s="57" t="str">
        <f t="shared" si="785"/>
        <v>0.997279465062249-0.0520877493025336i</v>
      </c>
      <c r="H2676" s="57" t="str">
        <f t="shared" si="786"/>
        <v>124.872147634865-1010.54564572666i</v>
      </c>
      <c r="I2676" s="57" t="str">
        <f t="shared" si="787"/>
        <v>-7.96301122298758-12.0674753036392i</v>
      </c>
      <c r="K2676" s="57" t="str">
        <f t="shared" si="788"/>
        <v>0.00144528568229593-0.00734594974751356i</v>
      </c>
      <c r="L2676" s="57" t="str">
        <f t="shared" si="789"/>
        <v>0.000125-0.0231781799457813i</v>
      </c>
      <c r="M2676" s="57" t="str">
        <f t="shared" si="790"/>
        <v>0.0015-0.0111734326425559i</v>
      </c>
      <c r="N2676" s="57">
        <f t="shared" si="791"/>
        <v>79.575560907532861</v>
      </c>
      <c r="O2676" s="57">
        <f t="shared" si="792"/>
        <v>9.8912127957708176</v>
      </c>
      <c r="P2676" s="371">
        <f t="shared" si="793"/>
        <v>9.8912127957708176</v>
      </c>
      <c r="Q2676" s="371">
        <f t="shared" si="794"/>
        <v>-100.42443909246714</v>
      </c>
      <c r="R2676" s="12">
        <f t="shared" si="795"/>
        <v>79.575560907532861</v>
      </c>
      <c r="S2676" s="57">
        <f t="shared" si="796"/>
        <v>21.647493742284528</v>
      </c>
      <c r="T2676" s="12">
        <f t="shared" si="779"/>
        <v>9.8912127957708176</v>
      </c>
    </row>
    <row r="2677" spans="1:20" x14ac:dyDescent="0.25">
      <c r="A2677" s="57">
        <f t="shared" si="780"/>
        <v>136532.07243433557</v>
      </c>
      <c r="B2677" s="12">
        <f t="shared" si="797"/>
        <v>21729.754218505212</v>
      </c>
      <c r="C2677" s="57" t="str">
        <f t="shared" si="781"/>
        <v>-0.562568642867666-3.0608802832875i</v>
      </c>
      <c r="D2677" s="57" t="str">
        <f t="shared" si="782"/>
        <v>3.88190932546363-1.72985984070742i</v>
      </c>
      <c r="E2677" s="57" t="str">
        <f t="shared" si="783"/>
        <v>196.162338881819+8.48303931638425i</v>
      </c>
      <c r="F2677" s="57" t="str">
        <f t="shared" si="784"/>
        <v>3.82931409581821-3.25560532565554i</v>
      </c>
      <c r="G2677" s="57" t="str">
        <f t="shared" si="785"/>
        <v>0.997258806496981-0.0522845996560992i</v>
      </c>
      <c r="H2677" s="57" t="str">
        <f t="shared" si="786"/>
        <v>122.343393932039-1002.39908994987i</v>
      </c>
      <c r="I2677" s="57" t="str">
        <f t="shared" si="787"/>
        <v>-7.88459856210163-11.9521971465589i</v>
      </c>
      <c r="K2677" s="57" t="str">
        <f t="shared" si="788"/>
        <v>0.00143965607534581-0.00731892118210152i</v>
      </c>
      <c r="L2677" s="57" t="str">
        <f t="shared" si="789"/>
        <v>0.000125-0.0230904362878873i</v>
      </c>
      <c r="M2677" s="57" t="str">
        <f t="shared" si="790"/>
        <v>0.0015-0.011131134332094i</v>
      </c>
      <c r="N2677" s="57">
        <f t="shared" si="791"/>
        <v>79.58565878996005</v>
      </c>
      <c r="O2677" s="57">
        <f t="shared" si="792"/>
        <v>9.8612077141062162</v>
      </c>
      <c r="P2677" s="371">
        <f t="shared" si="793"/>
        <v>9.8612077141062162</v>
      </c>
      <c r="Q2677" s="371">
        <f t="shared" si="794"/>
        <v>-100.41434121003995</v>
      </c>
      <c r="R2677" s="12">
        <f t="shared" si="795"/>
        <v>79.58565878996005</v>
      </c>
      <c r="S2677" s="57">
        <f t="shared" si="796"/>
        <v>21.72975421850521</v>
      </c>
      <c r="T2677" s="12">
        <f t="shared" si="779"/>
        <v>9.8612077141062162</v>
      </c>
    </row>
    <row r="2678" spans="1:20" x14ac:dyDescent="0.25">
      <c r="A2678" s="57">
        <f t="shared" si="780"/>
        <v>137050.89430958606</v>
      </c>
      <c r="B2678" s="12">
        <f t="shared" si="797"/>
        <v>21812.327284535531</v>
      </c>
      <c r="C2678" s="57" t="str">
        <f t="shared" si="781"/>
        <v>-0.560111884967522-3.05042417481971i</v>
      </c>
      <c r="D2678" s="57" t="str">
        <f t="shared" si="782"/>
        <v>3.88177221892406-1.72531206996533i</v>
      </c>
      <c r="E2678" s="57" t="str">
        <f t="shared" si="783"/>
        <v>196.307188385386+8.34047751432159i</v>
      </c>
      <c r="F2678" s="57" t="str">
        <f t="shared" si="784"/>
        <v>3.82923416954039-3.24479957412008i</v>
      </c>
      <c r="G2678" s="57" t="str">
        <f t="shared" si="785"/>
        <v>0.99723799149397-0.0524821856923176i</v>
      </c>
      <c r="H2678" s="57" t="str">
        <f t="shared" si="786"/>
        <v>119.879615768135-994.363122269346i</v>
      </c>
      <c r="I2678" s="57" t="str">
        <f t="shared" si="787"/>
        <v>-7.80712537236524-11.8388809843244i</v>
      </c>
      <c r="K2678" s="57" t="str">
        <f t="shared" si="788"/>
        <v>0.00143406798798427-0.00729198929602799i</v>
      </c>
      <c r="L2678" s="57" t="str">
        <f t="shared" si="789"/>
        <v>0.000125-0.0230030247936713i</v>
      </c>
      <c r="M2678" s="57" t="str">
        <f t="shared" si="790"/>
        <v>0.0015-0.0110889961467364i</v>
      </c>
      <c r="N2678" s="57">
        <f t="shared" si="791"/>
        <v>79.595379534799818</v>
      </c>
      <c r="O2678" s="57">
        <f t="shared" si="792"/>
        <v>9.8312148031388062</v>
      </c>
      <c r="P2678" s="371">
        <f t="shared" si="793"/>
        <v>9.8312148031388062</v>
      </c>
      <c r="Q2678" s="371">
        <f t="shared" si="794"/>
        <v>-100.40462046520018</v>
      </c>
      <c r="R2678" s="12">
        <f t="shared" si="795"/>
        <v>79.595379534799818</v>
      </c>
      <c r="S2678" s="57">
        <f t="shared" si="796"/>
        <v>21.812327284535531</v>
      </c>
      <c r="T2678" s="12">
        <f t="shared" si="779"/>
        <v>9.8312148031388062</v>
      </c>
    </row>
    <row r="2679" spans="1:20" x14ac:dyDescent="0.25">
      <c r="A2679" s="57">
        <f t="shared" si="780"/>
        <v>137571.6877079625</v>
      </c>
      <c r="B2679" s="12">
        <f t="shared" si="797"/>
        <v>21895.214128216769</v>
      </c>
      <c r="C2679" s="57" t="str">
        <f t="shared" si="781"/>
        <v>-0.557686128927142-3.04000419175886i</v>
      </c>
      <c r="D2679" s="57" t="str">
        <f t="shared" si="782"/>
        <v>3.88163407819056-1.72078897600967i</v>
      </c>
      <c r="E2679" s="57" t="str">
        <f t="shared" si="783"/>
        <v>196.451750685368+8.19676295543637i</v>
      </c>
      <c r="F2679" s="57" t="str">
        <f t="shared" si="784"/>
        <v>3.82915363804334-3.23404043623606i</v>
      </c>
      <c r="G2679" s="57" t="str">
        <f t="shared" si="785"/>
        <v>0.997217018875209-0.052680510066342i</v>
      </c>
      <c r="H2679" s="57" t="str">
        <f t="shared" si="786"/>
        <v>117.478773777623-986.435599383728i</v>
      </c>
      <c r="I2679" s="57" t="str">
        <f t="shared" si="787"/>
        <v>-7.73058043354223-11.7274780431447i</v>
      </c>
      <c r="K2679" s="57" t="str">
        <f t="shared" si="788"/>
        <v>0.00142852111833394-0.00726515379708059i</v>
      </c>
      <c r="L2679" s="57" t="str">
        <f t="shared" si="789"/>
        <v>0.000125-0.0229159442056897i</v>
      </c>
      <c r="M2679" s="57" t="str">
        <f t="shared" si="790"/>
        <v>0.0015-0.0110470174803112i</v>
      </c>
      <c r="N2679" s="57">
        <f t="shared" si="791"/>
        <v>79.604723316267339</v>
      </c>
      <c r="O2679" s="57">
        <f t="shared" si="792"/>
        <v>9.8012337963986624</v>
      </c>
      <c r="P2679" s="371">
        <f t="shared" si="793"/>
        <v>9.8012337963986624</v>
      </c>
      <c r="Q2679" s="371">
        <f t="shared" si="794"/>
        <v>-100.39527668373266</v>
      </c>
      <c r="R2679" s="12">
        <f t="shared" si="795"/>
        <v>79.604723316267339</v>
      </c>
      <c r="S2679" s="57">
        <f t="shared" si="796"/>
        <v>21.895214128216768</v>
      </c>
      <c r="T2679" s="12">
        <f t="shared" si="779"/>
        <v>9.8012337963986624</v>
      </c>
    </row>
    <row r="2680" spans="1:20" x14ac:dyDescent="0.25">
      <c r="A2680" s="57">
        <f t="shared" si="780"/>
        <v>138094.46012125275</v>
      </c>
      <c r="B2680" s="12">
        <f t="shared" si="797"/>
        <v>21978.415941903993</v>
      </c>
      <c r="C2680" s="57" t="str">
        <f t="shared" si="781"/>
        <v>-0.555291091873759-3.02962012744224i</v>
      </c>
      <c r="D2680" s="57" t="str">
        <f t="shared" si="782"/>
        <v>3.88149489553697-1.71629049215995i</v>
      </c>
      <c r="E2680" s="57" t="str">
        <f t="shared" si="783"/>
        <v>196.59601936901+8.05189495400028i</v>
      </c>
      <c r="F2680" s="57" t="str">
        <f t="shared" si="784"/>
        <v>3.82907249677-3.22332775650272i</v>
      </c>
      <c r="G2680" s="57" t="str">
        <f t="shared" si="785"/>
        <v>0.997195887453921-0.0528795754418238i</v>
      </c>
      <c r="H2680" s="57" t="str">
        <f t="shared" si="786"/>
        <v>115.138904255554-978.61442799838i</v>
      </c>
      <c r="I2680" s="57" t="str">
        <f t="shared" si="787"/>
        <v>-7.65495252375189-11.6179410808277i</v>
      </c>
      <c r="K2680" s="57" t="str">
        <f t="shared" si="788"/>
        <v>0.00142301516659926-0.00723841439339142i</v>
      </c>
      <c r="L2680" s="57" t="str">
        <f t="shared" si="789"/>
        <v>0.000125-0.0228291932712589i</v>
      </c>
      <c r="M2680" s="57" t="str">
        <f t="shared" si="790"/>
        <v>0.0015-0.0110051977289412i</v>
      </c>
      <c r="N2680" s="57">
        <f t="shared" si="791"/>
        <v>79.613690318520639</v>
      </c>
      <c r="O2680" s="57">
        <f t="shared" si="792"/>
        <v>9.7712644291272177</v>
      </c>
      <c r="P2680" s="371">
        <f t="shared" si="793"/>
        <v>9.7712644291272177</v>
      </c>
      <c r="Q2680" s="371">
        <f t="shared" si="794"/>
        <v>-100.38630968147936</v>
      </c>
      <c r="R2680" s="12">
        <f t="shared" si="795"/>
        <v>79.613690318520639</v>
      </c>
      <c r="S2680" s="57">
        <f t="shared" si="796"/>
        <v>21.978415941903993</v>
      </c>
      <c r="T2680" s="12">
        <f t="shared" si="779"/>
        <v>9.7712644291272177</v>
      </c>
    </row>
    <row r="2681" spans="1:20" x14ac:dyDescent="0.25">
      <c r="A2681" s="57">
        <f t="shared" si="780"/>
        <v>138619.21906971352</v>
      </c>
      <c r="B2681" s="12">
        <f t="shared" si="797"/>
        <v>22061.933922483229</v>
      </c>
      <c r="C2681" s="57" t="str">
        <f t="shared" si="781"/>
        <v>-0.552926492687332-3.01927177703351i</v>
      </c>
      <c r="D2681" s="57" t="str">
        <f t="shared" si="782"/>
        <v>3.8813546631806-1.71181655207158i</v>
      </c>
      <c r="E2681" s="57" t="str">
        <f t="shared" si="783"/>
        <v>196.739988023771+7.90587286617382i</v>
      </c>
      <c r="F2681" s="57" t="str">
        <f t="shared" si="784"/>
        <v>3.82899074112944-3.21266138007945i</v>
      </c>
      <c r="G2681" s="57" t="str">
        <f t="shared" si="785"/>
        <v>0.997174596034496-0.0530793844909282i</v>
      </c>
      <c r="H2681" s="57" t="str">
        <f t="shared" si="786"/>
        <v>112.858115929675-970.897563613689i</v>
      </c>
      <c r="I2681" s="57" t="str">
        <f t="shared" si="787"/>
        <v>-7.58023043252455-11.5102243300494i</v>
      </c>
      <c r="K2681" s="57" t="str">
        <f t="shared" si="788"/>
        <v>0.00141754983505345-0.00721177079344383i</v>
      </c>
      <c r="L2681" s="57" t="str">
        <f t="shared" si="789"/>
        <v>0.000125-0.0227427707424377i</v>
      </c>
      <c r="M2681" s="57" t="str">
        <f t="shared" si="790"/>
        <v>0.0015-0.0109635362910353i</v>
      </c>
      <c r="N2681" s="57">
        <f t="shared" si="791"/>
        <v>79.622280735496403</v>
      </c>
      <c r="O2681" s="57">
        <f t="shared" si="792"/>
        <v>9.7413064382904366</v>
      </c>
      <c r="P2681" s="371">
        <f t="shared" si="793"/>
        <v>9.7413064382904366</v>
      </c>
      <c r="Q2681" s="371">
        <f t="shared" si="794"/>
        <v>-100.3777192645036</v>
      </c>
      <c r="R2681" s="12">
        <f t="shared" si="795"/>
        <v>79.622280735496403</v>
      </c>
      <c r="S2681" s="57">
        <f t="shared" si="796"/>
        <v>22.061933922483231</v>
      </c>
      <c r="T2681" s="12">
        <f t="shared" si="779"/>
        <v>9.7413064382904366</v>
      </c>
    </row>
    <row r="2682" spans="1:20" x14ac:dyDescent="0.25">
      <c r="A2682" s="57">
        <f t="shared" si="780"/>
        <v>139145.97210217844</v>
      </c>
      <c r="B2682" s="12">
        <f t="shared" si="797"/>
        <v>22145.769271388664</v>
      </c>
      <c r="C2682" s="57" t="str">
        <f t="shared" si="781"/>
        <v>-0.550592051995811-3.00895893750953i</v>
      </c>
      <c r="D2682" s="57" t="str">
        <f t="shared" si="782"/>
        <v>3.88121337328182-1.70736708973464i</v>
      </c>
      <c r="E2682" s="57" t="str">
        <f t="shared" si="783"/>
        <v>196.883650237762+7.75869608984642i</v>
      </c>
      <c r="F2682" s="57" t="str">
        <f t="shared" si="784"/>
        <v>3.82890836649656-3.20204115278335i</v>
      </c>
      <c r="G2682" s="57" t="str">
        <f t="shared" si="785"/>
        <v>0.997153143412424-0.053279939894348i</v>
      </c>
      <c r="H2682" s="57" t="str">
        <f t="shared" si="786"/>
        <v>110.6345868872-963.283009334365i</v>
      </c>
      <c r="I2682" s="57" t="str">
        <f t="shared" si="787"/>
        <v>-7.50640297271056-11.4042834439972i</v>
      </c>
      <c r="K2682" s="57" t="str">
        <f t="shared" si="788"/>
        <v>0.00141212482802565-0.00718522270607931i</v>
      </c>
      <c r="L2682" s="57" t="str">
        <f t="shared" si="789"/>
        <v>0.000125-0.0226566753760088i</v>
      </c>
      <c r="M2682" s="57" t="str">
        <f t="shared" si="790"/>
        <v>0.0015-0.0109220325672796i</v>
      </c>
      <c r="N2682" s="57">
        <f t="shared" si="791"/>
        <v>79.630494770741578</v>
      </c>
      <c r="O2682" s="57">
        <f t="shared" si="792"/>
        <v>9.7113595625900899</v>
      </c>
      <c r="P2682" s="371">
        <f t="shared" si="793"/>
        <v>9.7113595625900899</v>
      </c>
      <c r="Q2682" s="371">
        <f t="shared" si="794"/>
        <v>-100.36950522925842</v>
      </c>
      <c r="R2682" s="12">
        <f t="shared" si="795"/>
        <v>79.630494770741578</v>
      </c>
      <c r="S2682" s="57">
        <f t="shared" si="796"/>
        <v>22.145769271388666</v>
      </c>
      <c r="T2682" s="12">
        <f t="shared" si="779"/>
        <v>9.7113595625900899</v>
      </c>
    </row>
    <row r="2683" spans="1:20" x14ac:dyDescent="0.25">
      <c r="A2683" s="57">
        <f t="shared" si="780"/>
        <v>139674.72679616671</v>
      </c>
      <c r="B2683" s="12">
        <f t="shared" si="797"/>
        <v>22229.923194619943</v>
      </c>
      <c r="C2683" s="57" t="str">
        <f t="shared" si="781"/>
        <v>-0.54828749217036-2.99868140764759i</v>
      </c>
      <c r="D2683" s="57" t="str">
        <f t="shared" si="782"/>
        <v>3.88107101794346-1.70294203947269i</v>
      </c>
      <c r="E2683" s="57" t="str">
        <f t="shared" si="783"/>
        <v>197.02699960022+7.61036406449131i</v>
      </c>
      <c r="F2683" s="57" t="str">
        <f t="shared" si="784"/>
        <v>3.82882536821178-3.19146692108689i</v>
      </c>
      <c r="G2683" s="57" t="str">
        <f t="shared" si="785"/>
        <v>0.997131528374236-0.053481244341318i</v>
      </c>
      <c r="H2683" s="57" t="str">
        <f t="shared" si="786"/>
        <v>108.46656164812-955.768814700692i</v>
      </c>
      <c r="I2683" s="57" t="str">
        <f t="shared" si="787"/>
        <v>-7.43345899133096-11.3000754442784i</v>
      </c>
      <c r="K2683" s="57" t="str">
        <f t="shared" si="788"/>
        <v>0.00140673985188792-0.0071587698405042i</v>
      </c>
      <c r="L2683" s="57" t="str">
        <f t="shared" si="789"/>
        <v>0.000125-0.0225709059334616i</v>
      </c>
      <c r="M2683" s="57" t="str">
        <f t="shared" si="790"/>
        <v>0.0015-0.0108806859606292i</v>
      </c>
      <c r="N2683" s="57">
        <f t="shared" si="791"/>
        <v>79.638332637247387</v>
      </c>
      <c r="O2683" s="57">
        <f t="shared" si="792"/>
        <v>9.6814235424757413</v>
      </c>
      <c r="P2683" s="371">
        <f t="shared" si="793"/>
        <v>9.6814235424757413</v>
      </c>
      <c r="Q2683" s="371">
        <f t="shared" si="794"/>
        <v>-100.36166736275261</v>
      </c>
      <c r="R2683" s="12">
        <f t="shared" si="795"/>
        <v>79.638332637247387</v>
      </c>
      <c r="S2683" s="57">
        <f t="shared" si="796"/>
        <v>22.229923194619943</v>
      </c>
      <c r="T2683" s="12">
        <f t="shared" si="779"/>
        <v>9.6814235424757413</v>
      </c>
    </row>
    <row r="2684" spans="1:20" x14ac:dyDescent="0.25">
      <c r="A2684" s="57">
        <f t="shared" si="780"/>
        <v>140205.49075799217</v>
      </c>
      <c r="B2684" s="12">
        <f t="shared" si="797"/>
        <v>22314.396902759501</v>
      </c>
      <c r="C2684" s="57" t="str">
        <f t="shared" si="781"/>
        <v>-0.546012537320667-2.98843898801264i</v>
      </c>
      <c r="D2684" s="57" t="str">
        <f t="shared" si="782"/>
        <v>3.88092758921078-1.69854133594175i</v>
      </c>
      <c r="E2684" s="57" t="str">
        <f t="shared" si="783"/>
        <v>197.170029701943+7.46087627099663i</v>
      </c>
      <c r="F2684" s="57" t="str">
        <f t="shared" si="784"/>
        <v>3.82874174158094-3.18093853211583i</v>
      </c>
      <c r="G2684" s="57" t="str">
        <f t="shared" si="785"/>
        <v>0.997109749697434-0.0536833005296285i</v>
      </c>
      <c r="H2684" s="57" t="str">
        <f t="shared" si="786"/>
        <v>106.352348377343-948.353074542102i</v>
      </c>
      <c r="I2684" s="57" t="str">
        <f t="shared" si="787"/>
        <v>-7.36138737944851-11.1975586709925i</v>
      </c>
      <c r="K2684" s="57" t="str">
        <f t="shared" si="788"/>
        <v>0.00140139461504251-0.0071324119062963i</v>
      </c>
      <c r="L2684" s="57" t="str">
        <f t="shared" si="789"/>
        <v>0.000125-0.022485461180974i</v>
      </c>
      <c r="M2684" s="57" t="str">
        <f t="shared" si="790"/>
        <v>0.0015-0.0108394958762993i</v>
      </c>
      <c r="N2684" s="57">
        <f t="shared" si="791"/>
        <v>79.645794557281235</v>
      </c>
      <c r="O2684" s="57">
        <f t="shared" si="792"/>
        <v>9.6514981201563952</v>
      </c>
      <c r="P2684" s="371">
        <f t="shared" si="793"/>
        <v>9.6514981201563952</v>
      </c>
      <c r="Q2684" s="371">
        <f t="shared" si="794"/>
        <v>-100.35420544271877</v>
      </c>
      <c r="R2684" s="12">
        <f t="shared" si="795"/>
        <v>79.645794557281235</v>
      </c>
      <c r="S2684" s="57">
        <f t="shared" si="796"/>
        <v>22.314396902759501</v>
      </c>
      <c r="T2684" s="12">
        <f t="shared" si="779"/>
        <v>9.6514981201563952</v>
      </c>
    </row>
    <row r="2685" spans="1:20" x14ac:dyDescent="0.25">
      <c r="A2685" s="57">
        <f t="shared" si="780"/>
        <v>140738.27162287253</v>
      </c>
      <c r="B2685" s="12">
        <f t="shared" si="797"/>
        <v>22399.191610989987</v>
      </c>
      <c r="C2685" s="57" t="str">
        <f t="shared" si="781"/>
        <v>-0.54376691329022-2.97823148094409i</v>
      </c>
      <c r="D2685" s="57" t="str">
        <f t="shared" si="782"/>
        <v>3.88078307907067-1.69416491412901i</v>
      </c>
      <c r="E2685" s="57" t="str">
        <f t="shared" si="783"/>
        <v>197.312734135748+7.31023223149758i</v>
      </c>
      <c r="F2685" s="57" t="str">
        <f t="shared" si="784"/>
        <v>3.82865748187491-3.17045583364664i</v>
      </c>
      <c r="G2685" s="57" t="str">
        <f t="shared" si="785"/>
        <v>0.997087806150427-0.0538861111656395i</v>
      </c>
      <c r="H2685" s="57" t="str">
        <f t="shared" si="786"/>
        <v>104.290316228397-941.033927853606i</v>
      </c>
      <c r="I2685" s="57" t="str">
        <f t="shared" si="787"/>
        <v>-7.29017708113166-11.096692734867i</v>
      </c>
      <c r="K2685" s="57" t="str">
        <f t="shared" si="788"/>
        <v>0.00139608882790889-0.00710614861341092i</v>
      </c>
      <c r="L2685" s="57" t="str">
        <f t="shared" si="789"/>
        <v>0.000125-0.0224003398893942i</v>
      </c>
      <c r="M2685" s="57" t="str">
        <f t="shared" si="790"/>
        <v>0.0015-0.0107984617217566i</v>
      </c>
      <c r="N2685" s="57">
        <f t="shared" si="791"/>
        <v>79.652880762217649</v>
      </c>
      <c r="O2685" s="57">
        <f t="shared" si="792"/>
        <v>9.6215830396105293</v>
      </c>
      <c r="P2685" s="371">
        <f t="shared" si="793"/>
        <v>9.6215830396105293</v>
      </c>
      <c r="Q2685" s="371">
        <f t="shared" si="794"/>
        <v>-100.34711923778235</v>
      </c>
      <c r="R2685" s="12">
        <f t="shared" si="795"/>
        <v>79.652880762217649</v>
      </c>
      <c r="S2685" s="57">
        <f t="shared" si="796"/>
        <v>22.399191610989988</v>
      </c>
      <c r="T2685" s="12">
        <f t="shared" si="779"/>
        <v>9.6215830396105293</v>
      </c>
    </row>
    <row r="2686" spans="1:20" x14ac:dyDescent="0.25">
      <c r="A2686" s="57">
        <f t="shared" si="780"/>
        <v>141273.07705503944</v>
      </c>
      <c r="B2686" s="12">
        <f t="shared" si="797"/>
        <v>22484.308539111749</v>
      </c>
      <c r="C2686" s="57" t="str">
        <f t="shared" si="781"/>
        <v>-0.541550347651597-2.96805869054353i</v>
      </c>
      <c r="D2686" s="57" t="str">
        <f t="shared" si="782"/>
        <v>3.88063747945159-1.68981270935181i</v>
      </c>
      <c r="E2686" s="57" t="str">
        <f t="shared" si="783"/>
        <v>197.455106496911+7.158431509204i</v>
      </c>
      <c r="F2686" s="57" t="str">
        <f t="shared" si="784"/>
        <v>3.82857258432944-3.16001867410445i</v>
      </c>
      <c r="G2686" s="57" t="str">
        <f t="shared" si="785"/>
        <v>0.997065696492465-0.0540896789642943i</v>
      </c>
      <c r="H2686" s="57" t="str">
        <f t="shared" si="786"/>
        <v>102.278892811903-933.809556695374i</v>
      </c>
      <c r="I2686" s="57" t="str">
        <f t="shared" si="787"/>
        <v>-7.21981710158191-10.9974384713653i</v>
      </c>
      <c r="K2686" s="57" t="str">
        <f t="shared" si="788"/>
        <v>0.00139082220291127-0.00707997967218794i</v>
      </c>
      <c r="L2686" s="57" t="str">
        <f t="shared" si="789"/>
        <v>0.000125-0.0223155408342242i</v>
      </c>
      <c r="M2686" s="57" t="str">
        <f t="shared" si="790"/>
        <v>0.0015-0.0107575829067111i</v>
      </c>
      <c r="N2686" s="57">
        <f t="shared" si="791"/>
        <v>79.659591492372101</v>
      </c>
      <c r="O2686" s="57">
        <f t="shared" si="792"/>
        <v>9.5916780465983624</v>
      </c>
      <c r="P2686" s="371">
        <f t="shared" si="793"/>
        <v>9.5916780465983624</v>
      </c>
      <c r="Q2686" s="371">
        <f t="shared" si="794"/>
        <v>-100.3404085076279</v>
      </c>
      <c r="R2686" s="12">
        <f t="shared" si="795"/>
        <v>79.659591492372101</v>
      </c>
      <c r="S2686" s="57">
        <f t="shared" si="796"/>
        <v>22.484308539111748</v>
      </c>
      <c r="T2686" s="12">
        <f t="shared" si="779"/>
        <v>9.5916780465983624</v>
      </c>
    </row>
    <row r="2687" spans="1:20" x14ac:dyDescent="0.25">
      <c r="A2687" s="57">
        <f t="shared" si="780"/>
        <v>141809.91474784861</v>
      </c>
      <c r="B2687" s="12">
        <f t="shared" si="797"/>
        <v>22569.748911560375</v>
      </c>
      <c r="C2687" s="57" t="str">
        <f t="shared" si="781"/>
        <v>-0.539362569701847-2.95792042266136i</v>
      </c>
      <c r="D2687" s="57" t="str">
        <f t="shared" si="782"/>
        <v>3.88049078222282-1.68548465725633i</v>
      </c>
      <c r="E2687" s="57" t="str">
        <f t="shared" si="783"/>
        <v>197.597140383606+7.00547370820833i</v>
      </c>
      <c r="F2687" s="57" t="str">
        <f t="shared" si="784"/>
        <v>3.82848704414477-3.14962690256055i</v>
      </c>
      <c r="G2687" s="57" t="str">
        <f t="shared" si="785"/>
        <v>0.997043419473575-0.0542940066491332i</v>
      </c>
      <c r="H2687" s="57" t="str">
        <f t="shared" si="786"/>
        <v>100.316561782256-926.678185115553i</v>
      </c>
      <c r="I2687" s="57" t="str">
        <f t="shared" si="787"/>
        <v>-7.15029651448484-10.8997578966754i</v>
      </c>
      <c r="K2687" s="57" t="str">
        <f t="shared" si="788"/>
        <v>0.00138559445446572-0.00705390479335749i</v>
      </c>
      <c r="L2687" s="57" t="str">
        <f t="shared" si="789"/>
        <v>0.000125-0.0222310627956009i</v>
      </c>
      <c r="M2687" s="57" t="str">
        <f t="shared" si="790"/>
        <v>0.0015-0.0107168588431073i</v>
      </c>
      <c r="N2687" s="57">
        <f t="shared" si="791"/>
        <v>79.665926996829</v>
      </c>
      <c r="O2687" s="57">
        <f t="shared" si="792"/>
        <v>9.561782888670681</v>
      </c>
      <c r="P2687" s="371">
        <f t="shared" si="793"/>
        <v>9.561782888670681</v>
      </c>
      <c r="Q2687" s="371">
        <f t="shared" si="794"/>
        <v>-100.334073003171</v>
      </c>
      <c r="R2687" s="12">
        <f t="shared" si="795"/>
        <v>79.665926996829</v>
      </c>
      <c r="S2687" s="57">
        <f t="shared" si="796"/>
        <v>22.569748911560374</v>
      </c>
      <c r="T2687" s="12">
        <f t="shared" si="779"/>
        <v>9.561782888670681</v>
      </c>
    </row>
    <row r="2688" spans="1:20" x14ac:dyDescent="0.25">
      <c r="A2688" s="57">
        <f t="shared" si="780"/>
        <v>142348.79242389044</v>
      </c>
      <c r="B2688" s="12">
        <f t="shared" si="797"/>
        <v>22655.513957424304</v>
      </c>
      <c r="C2688" s="57" t="str">
        <f t="shared" si="781"/>
        <v>-0.537203310457789-2.9478164848845i</v>
      </c>
      <c r="D2688" s="57" t="str">
        <f t="shared" si="782"/>
        <v>3.88034297919443-1.68118069381668i</v>
      </c>
      <c r="E2688" s="57" t="str">
        <f t="shared" si="783"/>
        <v>197.738829397345+6.85135847330554i</v>
      </c>
      <c r="F2688" s="57" t="str">
        <f t="shared" si="784"/>
        <v>3.8284008564856-3.13928036873039i</v>
      </c>
      <c r="G2688" s="57" t="str">
        <f t="shared" si="785"/>
        <v>0.997020973834488-0.0544990969523061i</v>
      </c>
      <c r="H2688" s="57" t="str">
        <f t="shared" si="786"/>
        <v>98.4018605365394-919.638078096648i</v>
      </c>
      <c r="I2688" s="57" t="str">
        <f t="shared" si="787"/>
        <v>-7.0816044686467-10.8036141654972i</v>
      </c>
      <c r="K2688" s="57" t="str">
        <f t="shared" si="788"/>
        <v>0.0013804052989677-0.00702792368804639i</v>
      </c>
      <c r="L2688" s="57" t="str">
        <f t="shared" si="789"/>
        <v>0.000125-0.0221469045582795i</v>
      </c>
      <c r="M2688" s="57" t="str">
        <f t="shared" si="790"/>
        <v>0.0015-0.0106762889451159i</v>
      </c>
      <c r="N2688" s="57">
        <f t="shared" si="791"/>
        <v>79.671887533274983</v>
      </c>
      <c r="O2688" s="57">
        <f t="shared" si="792"/>
        <v>9.531897315180327</v>
      </c>
      <c r="P2688" s="371">
        <f t="shared" si="793"/>
        <v>9.531897315180327</v>
      </c>
      <c r="Q2688" s="371">
        <f t="shared" si="794"/>
        <v>-100.32811246672502</v>
      </c>
      <c r="R2688" s="12">
        <f t="shared" si="795"/>
        <v>79.671887533274983</v>
      </c>
      <c r="S2688" s="57">
        <f t="shared" si="796"/>
        <v>22.655513957424304</v>
      </c>
      <c r="T2688" s="12">
        <f t="shared" si="779"/>
        <v>9.531897315180327</v>
      </c>
    </row>
    <row r="2689" spans="1:20" x14ac:dyDescent="0.25">
      <c r="A2689" s="57">
        <f t="shared" si="780"/>
        <v>142889.71783510121</v>
      </c>
      <c r="B2689" s="12">
        <f t="shared" si="797"/>
        <v>22741.604910462516</v>
      </c>
      <c r="C2689" s="57" t="str">
        <f t="shared" si="781"/>
        <v>-0.535072302651396-2.93774668652319i</v>
      </c>
      <c r="D2689" s="57" t="str">
        <f t="shared" si="782"/>
        <v>3.88019406211646-1.67690075533351i</v>
      </c>
      <c r="E2689" s="57" t="str">
        <f t="shared" si="783"/>
        <v>197.880167143406+6.69608548978622i</v>
      </c>
      <c r="F2689" s="57" t="str">
        <f t="shared" si="784"/>
        <v>3.82831401648051-3.12897892297102i</v>
      </c>
      <c r="G2689" s="57" t="str">
        <f t="shared" si="785"/>
        <v>0.99699835830658-0.0547049526145868i</v>
      </c>
      <c r="H2689" s="57" t="str">
        <f t="shared" si="786"/>
        <v>96.5333780198205-912.687540525335i</v>
      </c>
      <c r="I2689" s="57" t="str">
        <f t="shared" si="787"/>
        <v>-7.01373019396728-10.7089715305458i</v>
      </c>
      <c r="K2689" s="57" t="str">
        <f t="shared" si="788"/>
        <v>0.00137525445477945-0.00700203606778408i</v>
      </c>
      <c r="L2689" s="57" t="str">
        <f t="shared" si="789"/>
        <v>0.000125-0.0220630649116153i</v>
      </c>
      <c r="M2689" s="57" t="str">
        <f t="shared" si="790"/>
        <v>0.0015-0.0106358726291252i</v>
      </c>
      <c r="N2689" s="57">
        <f t="shared" si="791"/>
        <v>79.677473367827176</v>
      </c>
      <c r="O2689" s="57">
        <f t="shared" si="792"/>
        <v>9.5020210772907614</v>
      </c>
      <c r="P2689" s="371">
        <f t="shared" si="793"/>
        <v>9.5020210772907614</v>
      </c>
      <c r="Q2689" s="371">
        <f t="shared" si="794"/>
        <v>-100.32252663217282</v>
      </c>
      <c r="R2689" s="12">
        <f t="shared" si="795"/>
        <v>79.677473367827176</v>
      </c>
      <c r="S2689" s="57">
        <f t="shared" si="796"/>
        <v>22.741604910462517</v>
      </c>
      <c r="T2689" s="12">
        <f t="shared" si="779"/>
        <v>9.5020210772907614</v>
      </c>
    </row>
    <row r="2690" spans="1:20" x14ac:dyDescent="0.25">
      <c r="A2690" s="57">
        <f t="shared" si="780"/>
        <v>143432.69876287458</v>
      </c>
      <c r="B2690" s="12">
        <f t="shared" si="797"/>
        <v>22828.023009122273</v>
      </c>
      <c r="C2690" s="57" t="str">
        <f t="shared" si="781"/>
        <v>-0.532969280725164-2.92771083859851i</v>
      </c>
      <c r="D2690" s="57" t="str">
        <f t="shared" si="782"/>
        <v>3.88004402267884-1.67264477843305i</v>
      </c>
      <c r="E2690" s="57" t="str">
        <f t="shared" si="783"/>
        <v>198.021147231256+6.5396544832381i</v>
      </c>
      <c r="F2690" s="57" t="str">
        <f t="shared" si="784"/>
        <v>3.82822651922206-3.11872241627907i</v>
      </c>
      <c r="G2690" s="57" t="str">
        <f t="shared" si="785"/>
        <v>0.996975571611797-0.0549115763853847i</v>
      </c>
      <c r="H2690" s="57" t="str">
        <f t="shared" si="786"/>
        <v>94.7097526314398-905.824916185716i</v>
      </c>
      <c r="I2690" s="57" t="str">
        <f t="shared" si="787"/>
        <v>-6.94666300680209-10.6157953036953i</v>
      </c>
      <c r="K2690" s="57" t="str">
        <f t="shared" si="788"/>
        <v>0.00137014164221753-0.0069762416445088i</v>
      </c>
      <c r="L2690" s="57" t="str">
        <f t="shared" si="789"/>
        <v>0.000125-0.021979542649547i</v>
      </c>
      <c r="M2690" s="57" t="str">
        <f t="shared" si="790"/>
        <v>0.0015-0.010595609313733i</v>
      </c>
      <c r="N2690" s="57">
        <f t="shared" si="791"/>
        <v>79.682684774864128</v>
      </c>
      <c r="O2690" s="57">
        <f t="shared" si="792"/>
        <v>9.4721539279862839</v>
      </c>
      <c r="P2690" s="371">
        <f t="shared" si="793"/>
        <v>9.4721539279862839</v>
      </c>
      <c r="Q2690" s="371">
        <f t="shared" si="794"/>
        <v>-100.31731522513587</v>
      </c>
      <c r="R2690" s="12">
        <f t="shared" si="795"/>
        <v>79.682684774864128</v>
      </c>
      <c r="S2690" s="57">
        <f t="shared" si="796"/>
        <v>22.828023009122273</v>
      </c>
      <c r="T2690" s="12">
        <f t="shared" si="779"/>
        <v>9.4721539279862839</v>
      </c>
    </row>
    <row r="2691" spans="1:20" x14ac:dyDescent="0.25">
      <c r="A2691" s="57">
        <f t="shared" si="780"/>
        <v>143977.74301817353</v>
      </c>
      <c r="B2691" s="12">
        <f t="shared" si="797"/>
        <v>22914.769496556939</v>
      </c>
      <c r="C2691" s="57" t="str">
        <f t="shared" si="781"/>
        <v>-0.530893980827512-2.91770875382961i</v>
      </c>
      <c r="D2691" s="57" t="str">
        <f t="shared" si="782"/>
        <v>3.87989285251081-1.66841270006594i</v>
      </c>
      <c r="E2691" s="57" t="str">
        <f t="shared" si="783"/>
        <v>198.161763274988+6.38206521933523i</v>
      </c>
      <c r="F2691" s="57" t="str">
        <f t="shared" si="784"/>
        <v>3.82813835976624-3.10851070028842i</v>
      </c>
      <c r="G2691" s="57" t="str">
        <f t="shared" si="785"/>
        <v>0.996952612462589-0.0551189710227592i</v>
      </c>
      <c r="H2691" s="57" t="str">
        <f t="shared" si="786"/>
        <v>92.9296702271316-899.048586775921i</v>
      </c>
      <c r="I2691" s="57" t="str">
        <f t="shared" si="787"/>
        <v>-6.88039231475851-10.5240518186874i</v>
      </c>
      <c r="K2691" s="57" t="str">
        <f t="shared" si="788"/>
        <v>0.00136506658354034-0.00695054013057309i</v>
      </c>
      <c r="L2691" s="57" t="str">
        <f t="shared" si="789"/>
        <v>0.000125-0.0218963365705789i</v>
      </c>
      <c r="M2691" s="57" t="str">
        <f t="shared" si="790"/>
        <v>0.0015-0.010555498419738i</v>
      </c>
      <c r="N2691" s="57">
        <f t="shared" si="791"/>
        <v>79.687522036855171</v>
      </c>
      <c r="O2691" s="57">
        <f t="shared" si="792"/>
        <v>9.4422956220810796</v>
      </c>
      <c r="P2691" s="371">
        <f t="shared" si="793"/>
        <v>9.4422956220810796</v>
      </c>
      <c r="Q2691" s="371">
        <f t="shared" si="794"/>
        <v>-100.31247796314483</v>
      </c>
      <c r="R2691" s="12">
        <f t="shared" si="795"/>
        <v>79.687522036855171</v>
      </c>
      <c r="S2691" s="57">
        <f t="shared" si="796"/>
        <v>22.914769496556939</v>
      </c>
      <c r="T2691" s="12">
        <f t="shared" si="779"/>
        <v>9.4422956220810796</v>
      </c>
    </row>
    <row r="2692" spans="1:20" x14ac:dyDescent="0.25">
      <c r="A2692" s="57">
        <f t="shared" si="780"/>
        <v>144524.8584416426</v>
      </c>
      <c r="B2692" s="12">
        <f t="shared" si="797"/>
        <v>23001.845620643857</v>
      </c>
      <c r="C2692" s="57" t="str">
        <f t="shared" si="781"/>
        <v>-0.528846140808112-2.90774024662091i</v>
      </c>
      <c r="D2692" s="57" t="str">
        <f t="shared" si="782"/>
        <v>3.87974054318048-1.66420445750603i</v>
      </c>
      <c r="E2692" s="57" t="str">
        <f t="shared" si="783"/>
        <v>198.302008893725+6.22331750361904i</v>
      </c>
      <c r="F2692" s="57" t="str">
        <f t="shared" si="784"/>
        <v>3.82804953313236-3.09834362726791i</v>
      </c>
      <c r="G2692" s="57" t="str">
        <f t="shared" si="785"/>
        <v>0.996929479561844-0.0553271392934308i</v>
      </c>
      <c r="H2692" s="57" t="str">
        <f t="shared" si="786"/>
        <v>91.1918622121693-892.356970947973i</v>
      </c>
      <c r="I2692" s="57" t="str">
        <f t="shared" si="787"/>
        <v>-6.81490762097002-10.4337083953403i</v>
      </c>
      <c r="K2692" s="57" t="str">
        <f t="shared" si="788"/>
        <v>0.00136002900293589-0.00692493123874996i</v>
      </c>
      <c r="L2692" s="57" t="str">
        <f t="shared" si="789"/>
        <v>0.000125-0.0218134454777634i</v>
      </c>
      <c r="M2692" s="57" t="str">
        <f t="shared" si="790"/>
        <v>0.0015-0.0105155393701315i</v>
      </c>
      <c r="N2692" s="57">
        <f t="shared" si="791"/>
        <v>79.691985444190507</v>
      </c>
      <c r="O2692" s="57">
        <f t="shared" si="792"/>
        <v>9.4124459162277692</v>
      </c>
      <c r="P2692" s="371">
        <f t="shared" si="793"/>
        <v>9.4124459162277692</v>
      </c>
      <c r="Q2692" s="371">
        <f t="shared" si="794"/>
        <v>-100.30801455580949</v>
      </c>
      <c r="R2692" s="12">
        <f t="shared" si="795"/>
        <v>79.691985444190507</v>
      </c>
      <c r="S2692" s="57">
        <f t="shared" si="796"/>
        <v>23.001845620643856</v>
      </c>
      <c r="T2692" s="12">
        <f t="shared" si="779"/>
        <v>9.4124459162277692</v>
      </c>
    </row>
    <row r="2693" spans="1:20" x14ac:dyDescent="0.25">
      <c r="A2693" s="57">
        <f t="shared" si="780"/>
        <v>145074.05290372082</v>
      </c>
      <c r="B2693" s="12">
        <f t="shared" si="797"/>
        <v>23089.252634002303</v>
      </c>
      <c r="C2693" s="57" t="str">
        <f t="shared" si="781"/>
        <v>-0.526825500213398-2.89780513304944i</v>
      </c>
      <c r="D2693" s="57" t="str">
        <f t="shared" si="782"/>
        <v>3.87958708619449-1.66001998834932i</v>
      </c>
      <c r="E2693" s="57" t="str">
        <f t="shared" si="783"/>
        <v>198.441877712042+6.06341118127483i</v>
      </c>
      <c r="F2693" s="57" t="str">
        <f t="shared" si="784"/>
        <v>3.82796003430269-3.0882210501192i</v>
      </c>
      <c r="G2693" s="57" t="str">
        <f t="shared" si="785"/>
        <v>0.996906171602815-0.0555360839727946i</v>
      </c>
      <c r="H2693" s="57" t="str">
        <f t="shared" si="786"/>
        <v>89.4951037208726-885.748523370561i</v>
      </c>
      <c r="I2693" s="57" t="str">
        <f t="shared" si="787"/>
        <v>-6.75019852788823-10.3447333051844i</v>
      </c>
      <c r="K2693" s="57" t="str">
        <f t="shared" si="788"/>
        <v>0.00135502862650924-0.0068994146822382i</v>
      </c>
      <c r="L2693" s="57" t="str">
        <f t="shared" si="789"/>
        <v>0.000125-0.0217308681786844i</v>
      </c>
      <c r="M2693" s="57" t="str">
        <f t="shared" si="790"/>
        <v>0.0015-0.0104757315900892i</v>
      </c>
      <c r="N2693" s="57">
        <f t="shared" si="791"/>
        <v>79.69607529500864</v>
      </c>
      <c r="O2693" s="57">
        <f t="shared" si="792"/>
        <v>9.3826045689260766</v>
      </c>
      <c r="P2693" s="371">
        <f t="shared" si="793"/>
        <v>9.3826045689260766</v>
      </c>
      <c r="Q2693" s="371">
        <f t="shared" si="794"/>
        <v>-100.30392470499136</v>
      </c>
      <c r="R2693" s="12">
        <f t="shared" si="795"/>
        <v>79.69607529500864</v>
      </c>
      <c r="S2693" s="57">
        <f t="shared" si="796"/>
        <v>23.089252634002303</v>
      </c>
      <c r="T2693" s="12">
        <f t="shared" si="779"/>
        <v>9.3826045689260766</v>
      </c>
    </row>
    <row r="2694" spans="1:20" x14ac:dyDescent="0.25">
      <c r="A2694" s="57">
        <f t="shared" si="780"/>
        <v>145625.33430475497</v>
      </c>
      <c r="B2694" s="12">
        <f t="shared" si="797"/>
        <v>23176.991794011512</v>
      </c>
      <c r="C2694" s="57" t="str">
        <f t="shared" si="781"/>
        <v>-0.524831800281862-2.88790323085206i</v>
      </c>
      <c r="D2694" s="57" t="str">
        <f t="shared" si="782"/>
        <v>3.87943247299748-1.65585923051278i</v>
      </c>
      <c r="E2694" s="57" t="str">
        <f t="shared" si="783"/>
        <v>198.581363360369+5.90234613690148i</v>
      </c>
      <c r="F2694" s="57" t="str">
        <f t="shared" si="784"/>
        <v>3.8278698582223-3.07814282237448i</v>
      </c>
      <c r="G2694" s="57" t="str">
        <f t="shared" si="785"/>
        <v>0.996882687269053-0.0557458078449325i</v>
      </c>
      <c r="H2694" s="57" t="str">
        <f t="shared" si="786"/>
        <v>87.83821187824-879.221733814634i</v>
      </c>
      <c r="I2694" s="57" t="str">
        <f t="shared" si="787"/>
        <v>-6.68625474062924-10.2570957384684i</v>
      </c>
      <c r="K2694" s="57" t="str">
        <f t="shared" si="788"/>
        <v>0.00135006518227051-0.00687399017466813i</v>
      </c>
      <c r="L2694" s="57" t="str">
        <f t="shared" si="789"/>
        <v>0.000125-0.0216486034854397i</v>
      </c>
      <c r="M2694" s="57" t="str">
        <f t="shared" si="790"/>
        <v>0.0015-0.0104360745069627i</v>
      </c>
      <c r="N2694" s="57">
        <f t="shared" si="791"/>
        <v>79.699791895027076</v>
      </c>
      <c r="O2694" s="57">
        <f t="shared" si="792"/>
        <v>9.3527713405306514</v>
      </c>
      <c r="P2694" s="371">
        <f t="shared" si="793"/>
        <v>9.3527713405306514</v>
      </c>
      <c r="Q2694" s="371">
        <f t="shared" si="794"/>
        <v>-100.30020810497292</v>
      </c>
      <c r="R2694" s="12">
        <f t="shared" si="795"/>
        <v>79.699791895027076</v>
      </c>
      <c r="S2694" s="57">
        <f t="shared" si="796"/>
        <v>23.176991794011514</v>
      </c>
      <c r="T2694" s="12">
        <f t="shared" si="779"/>
        <v>9.3527713405306514</v>
      </c>
    </row>
    <row r="2695" spans="1:20" x14ac:dyDescent="0.25">
      <c r="A2695" s="57">
        <f t="shared" si="780"/>
        <v>146178.71057511304</v>
      </c>
      <c r="B2695" s="12">
        <f t="shared" si="797"/>
        <v>23265.064362828758</v>
      </c>
      <c r="C2695" s="57" t="str">
        <f t="shared" si="781"/>
        <v>-0.522864783939567-2.8780343594131i</v>
      </c>
      <c r="D2695" s="57" t="str">
        <f t="shared" si="782"/>
        <v>3.87927669497178-1.65172212223328i</v>
      </c>
      <c r="E2695" s="57" t="str">
        <f t="shared" si="783"/>
        <v>198.720459475406+5.74012229427741i</v>
      </c>
      <c r="F2695" s="57" t="str">
        <f t="shared" si="784"/>
        <v>3.82777899979869-3.06810879819428i</v>
      </c>
      <c r="G2695" s="57" t="str">
        <f t="shared" si="785"/>
        <v>0.996859025234335-0.0559563137026249i</v>
      </c>
      <c r="H2695" s="57" t="str">
        <f t="shared" si="786"/>
        <v>86.2200441395366-872.775126261499i</v>
      </c>
      <c r="I2695" s="57" t="str">
        <f t="shared" si="787"/>
        <v>-6.62306606990983-10.1707657724711i</v>
      </c>
      <c r="K2695" s="57" t="str">
        <f t="shared" si="788"/>
        <v>0.00134513840012254-0.00684865743010721i</v>
      </c>
      <c r="L2695" s="57" t="str">
        <f t="shared" si="789"/>
        <v>0.000125-0.0215666502146241i</v>
      </c>
      <c r="M2695" s="57" t="str">
        <f t="shared" si="790"/>
        <v>0.0015-0.0103965675502717i</v>
      </c>
      <c r="N2695" s="57">
        <f t="shared" si="791"/>
        <v>79.703135557370317</v>
      </c>
      <c r="O2695" s="57">
        <f t="shared" si="792"/>
        <v>9.3229459932599053</v>
      </c>
      <c r="P2695" s="371">
        <f t="shared" si="793"/>
        <v>9.3229459932599053</v>
      </c>
      <c r="Q2695" s="371">
        <f t="shared" si="794"/>
        <v>-100.29686444262968</v>
      </c>
      <c r="R2695" s="12">
        <f t="shared" si="795"/>
        <v>79.703135557370317</v>
      </c>
      <c r="S2695" s="57">
        <f t="shared" si="796"/>
        <v>23.26506436282876</v>
      </c>
      <c r="T2695" s="12">
        <f t="shared" si="779"/>
        <v>9.3229459932599053</v>
      </c>
    </row>
    <row r="2696" spans="1:20" x14ac:dyDescent="0.25">
      <c r="A2696" s="57">
        <f t="shared" si="780"/>
        <v>146734.18967529849</v>
      </c>
      <c r="B2696" s="12">
        <f t="shared" si="797"/>
        <v>23353.471607407508</v>
      </c>
      <c r="C2696" s="57" t="str">
        <f t="shared" si="781"/>
        <v>-0.52092419579552-2.86819833975125i</v>
      </c>
      <c r="D2696" s="57" t="str">
        <f t="shared" si="782"/>
        <v>3.87911974343688-1.64760860206643i</v>
      </c>
      <c r="E2696" s="57" t="str">
        <f t="shared" si="783"/>
        <v>198.859159700506+5.57673961611306i</v>
      </c>
      <c r="F2696" s="57" t="str">
        <f t="shared" si="784"/>
        <v>3.82768745390162-3.05811883236531i</v>
      </c>
      <c r="G2696" s="57" t="str">
        <f t="shared" si="785"/>
        <v>0.996835184162593-0.0561676043473632i</v>
      </c>
      <c r="H2696" s="57" t="str">
        <f t="shared" si="786"/>
        <v>84.639496703978-866.407258033006i</v>
      </c>
      <c r="I2696" s="57" t="str">
        <f t="shared" si="787"/>
        <v>-6.56062243460387-10.085714341063i</v>
      </c>
      <c r="K2696" s="57" t="str">
        <f t="shared" si="788"/>
        <v>0.00134024801184874-0.00682341616306502i</v>
      </c>
      <c r="L2696" s="57" t="str">
        <f t="shared" si="789"/>
        <v>0.000125-0.0214850071873123i</v>
      </c>
      <c r="M2696" s="57" t="str">
        <f t="shared" si="790"/>
        <v>0.0015-0.0103572101516952i</v>
      </c>
      <c r="N2696" s="57">
        <f t="shared" si="791"/>
        <v>79.706106602397838</v>
      </c>
      <c r="O2696" s="57">
        <f t="shared" si="792"/>
        <v>9.2931282912021533</v>
      </c>
      <c r="P2696" s="371">
        <f t="shared" si="793"/>
        <v>9.2931282912021533</v>
      </c>
      <c r="Q2696" s="371">
        <f t="shared" si="794"/>
        <v>-100.29389339760216</v>
      </c>
      <c r="R2696" s="12">
        <f t="shared" si="795"/>
        <v>79.706106602397838</v>
      </c>
      <c r="S2696" s="57">
        <f t="shared" si="796"/>
        <v>23.353471607407506</v>
      </c>
      <c r="T2696" s="12">
        <f t="shared" si="779"/>
        <v>9.2931282912021533</v>
      </c>
    </row>
    <row r="2697" spans="1:20" x14ac:dyDescent="0.25">
      <c r="A2697" s="57">
        <f t="shared" si="780"/>
        <v>147291.77959606462</v>
      </c>
      <c r="B2697" s="12">
        <f t="shared" si="797"/>
        <v>23442.214799515656</v>
      </c>
      <c r="C2697" s="57" t="str">
        <f t="shared" si="781"/>
        <v>-0.519009782137094-2.85839499450734i</v>
      </c>
      <c r="D2697" s="57" t="str">
        <f t="shared" si="782"/>
        <v>3.878961609649-1.64351860888542i</v>
      </c>
      <c r="E2697" s="57" t="str">
        <f t="shared" si="783"/>
        <v>198.997457686083+5.41219810380601i</v>
      </c>
      <c r="F2697" s="57" t="str">
        <f t="shared" si="784"/>
        <v>3.82759521536266-3.04817278029812i</v>
      </c>
      <c r="G2697" s="57" t="str">
        <f t="shared" si="785"/>
        <v>0.996811162707847-0.0563796825893611i</v>
      </c>
      <c r="H2697" s="57" t="str">
        <f t="shared" si="786"/>
        <v>83.0955029988959-860.116718943727i</v>
      </c>
      <c r="I2697" s="57" t="str">
        <f t="shared" si="787"/>
        <v>-6.49891386394964-10.0019132054641i</v>
      </c>
      <c r="K2697" s="57" t="str">
        <f t="shared" si="788"/>
        <v>0.00133539375110115-0.00679826608849912i</v>
      </c>
      <c r="L2697" s="57" t="str">
        <f t="shared" si="789"/>
        <v>0.000125-0.0214036732290419i</v>
      </c>
      <c r="M2697" s="57" t="str">
        <f t="shared" si="790"/>
        <v>0.0015-0.010318001745064i</v>
      </c>
      <c r="N2697" s="57">
        <f t="shared" si="791"/>
        <v>79.708705357533916</v>
      </c>
      <c r="O2697" s="57">
        <f t="shared" si="792"/>
        <v>9.2633180003240732</v>
      </c>
      <c r="P2697" s="371">
        <f t="shared" si="793"/>
        <v>9.2633180003240732</v>
      </c>
      <c r="Q2697" s="371">
        <f t="shared" si="794"/>
        <v>-100.29129464246608</v>
      </c>
      <c r="R2697" s="12">
        <f t="shared" si="795"/>
        <v>79.708705357533916</v>
      </c>
      <c r="S2697" s="57">
        <f t="shared" si="796"/>
        <v>23.442214799515657</v>
      </c>
      <c r="T2697" s="12">
        <f t="shared" si="779"/>
        <v>9.2633180003240732</v>
      </c>
    </row>
    <row r="2698" spans="1:20" x14ac:dyDescent="0.25">
      <c r="A2698" s="57">
        <f t="shared" si="780"/>
        <v>147851.48835852966</v>
      </c>
      <c r="B2698" s="12">
        <f t="shared" si="797"/>
        <v>23531.295215753817</v>
      </c>
      <c r="C2698" s="57" t="str">
        <f t="shared" si="781"/>
        <v>-0.517121290925529-2.8486241479315i</v>
      </c>
      <c r="D2698" s="57" t="str">
        <f t="shared" si="782"/>
        <v>3.87880228480076-1.63945208188003i</v>
      </c>
      <c r="E2698" s="57" t="str">
        <f t="shared" si="783"/>
        <v>199.135347089995+5.24649779718327i</v>
      </c>
      <c r="F2698" s="57" t="str">
        <f t="shared" si="784"/>
        <v>3.82750227897515-3.03827049802515i</v>
      </c>
      <c r="G2698" s="57" t="str">
        <f t="shared" si="785"/>
        <v>0.996786959514128-0.0565925512475663i</v>
      </c>
      <c r="H2698" s="57" t="str">
        <f t="shared" si="786"/>
        <v>81.5870322308259-853.902130474472i</v>
      </c>
      <c r="I2698" s="57" t="str">
        <f t="shared" si="787"/>
        <v>-6.43793049943506-9.91933492614314i</v>
      </c>
      <c r="K2698" s="57" t="str">
        <f t="shared" si="788"/>
        <v>0.00133057535338826-0.00677320692181969i</v>
      </c>
      <c r="L2698" s="57" t="str">
        <f t="shared" si="789"/>
        <v>0.000125-0.0213226471697967i</v>
      </c>
      <c r="M2698" s="57" t="str">
        <f t="shared" si="790"/>
        <v>0.0015-0.0102789417663519i</v>
      </c>
      <c r="N2698" s="57">
        <f t="shared" si="791"/>
        <v>79.710932157093993</v>
      </c>
      <c r="O2698" s="57">
        <f t="shared" si="792"/>
        <v>9.233514888477</v>
      </c>
      <c r="P2698" s="371">
        <f t="shared" si="793"/>
        <v>9.233514888477</v>
      </c>
      <c r="Q2698" s="371">
        <f t="shared" si="794"/>
        <v>-100.28906784290601</v>
      </c>
      <c r="R2698" s="12">
        <f t="shared" si="795"/>
        <v>79.710932157093993</v>
      </c>
      <c r="S2698" s="57">
        <f t="shared" si="796"/>
        <v>23.531295215753815</v>
      </c>
      <c r="T2698" s="12">
        <f t="shared" si="779"/>
        <v>9.233514888477</v>
      </c>
    </row>
    <row r="2699" spans="1:20" x14ac:dyDescent="0.25">
      <c r="A2699" s="57">
        <f t="shared" si="780"/>
        <v>148413.3240142921</v>
      </c>
      <c r="B2699" s="12">
        <f t="shared" si="797"/>
        <v>23620.714137573683</v>
      </c>
      <c r="C2699" s="57" t="str">
        <f t="shared" si="781"/>
        <v>-0.515258471791234-2.83888562587063i</v>
      </c>
      <c r="D2699" s="57" t="str">
        <f t="shared" si="782"/>
        <v>3.87864176002061-1.63540896055535i</v>
      </c>
      <c r="E2699" s="57" t="str">
        <f t="shared" si="783"/>
        <v>199.272821577928+5.079638774243i</v>
      </c>
      <c r="F2699" s="57" t="str">
        <f t="shared" si="784"/>
        <v>3.82740863949381-3.0284118421983i</v>
      </c>
      <c r="G2699" s="57" t="str">
        <f t="shared" si="785"/>
        <v>0.996762573215408-0.0568062131496722i</v>
      </c>
      <c r="H2699" s="57" t="str">
        <f t="shared" si="786"/>
        <v>80.1130880003397-847.762144967082i</v>
      </c>
      <c r="I2699" s="57" t="str">
        <f t="shared" si="787"/>
        <v>-6.37766259638566-9.83795283581225i</v>
      </c>
      <c r="K2699" s="57" t="str">
        <f t="shared" si="788"/>
        <v>0.00132579255606317-0.00674823837889498i</v>
      </c>
      <c r="L2699" s="57" t="str">
        <f t="shared" si="789"/>
        <v>0.000125-0.0212419278439896i</v>
      </c>
      <c r="M2699" s="57" t="str">
        <f t="shared" si="790"/>
        <v>0.0015-0.0102400296536679i</v>
      </c>
      <c r="N2699" s="57">
        <f t="shared" si="791"/>
        <v>79.712787342115504</v>
      </c>
      <c r="O2699" s="57">
        <f t="shared" si="792"/>
        <v>9.2037187254036432</v>
      </c>
      <c r="P2699" s="371">
        <f t="shared" si="793"/>
        <v>9.2037187254036432</v>
      </c>
      <c r="Q2699" s="371">
        <f t="shared" si="794"/>
        <v>-100.2872126578845</v>
      </c>
      <c r="R2699" s="12">
        <f t="shared" si="795"/>
        <v>79.712787342115504</v>
      </c>
      <c r="S2699" s="57">
        <f t="shared" si="796"/>
        <v>23.620714137573682</v>
      </c>
      <c r="T2699" s="12">
        <f t="shared" si="779"/>
        <v>9.2037187254036432</v>
      </c>
    </row>
    <row r="2700" spans="1:20" x14ac:dyDescent="0.25">
      <c r="A2700" s="57">
        <f t="shared" si="780"/>
        <v>148977.29464554641</v>
      </c>
      <c r="B2700" s="12">
        <f t="shared" si="797"/>
        <v>23710.472851296465</v>
      </c>
      <c r="C2700" s="57" t="str">
        <f t="shared" si="781"/>
        <v>-0.513421076029362-2.82917925575579i</v>
      </c>
      <c r="D2700" s="57" t="str">
        <f t="shared" si="782"/>
        <v>3.87848002637242-1.63138918473077i</v>
      </c>
      <c r="E2700" s="57" t="str">
        <f t="shared" si="783"/>
        <v>199.409874823773+4.91162115088413i</v>
      </c>
      <c r="F2700" s="57" t="str">
        <f t="shared" si="784"/>
        <v>3.82731429163434-3.01859667008687i</v>
      </c>
      <c r="G2700" s="57" t="str">
        <f t="shared" si="785"/>
        <v>0.996738002435531-0.0570206711321285i</v>
      </c>
      <c r="H2700" s="57" t="str">
        <f t="shared" si="786"/>
        <v>78.6727069774298-841.695444839844i</v>
      </c>
      <c r="I2700" s="57" t="str">
        <f t="shared" si="787"/>
        <v>-6.31810052527971-9.7577410134655i</v>
      </c>
      <c r="K2700" s="57" t="str">
        <f t="shared" si="788"/>
        <v>0.00132104509831163-0.00672336017605631i</v>
      </c>
      <c r="L2700" s="57" t="str">
        <f t="shared" si="789"/>
        <v>0.000125-0.0211615140904459i</v>
      </c>
      <c r="M2700" s="57" t="str">
        <f t="shared" si="790"/>
        <v>0.0015-0.0102012648472484i</v>
      </c>
      <c r="N2700" s="57">
        <f t="shared" si="791"/>
        <v>79.714271260183381</v>
      </c>
      <c r="O2700" s="57">
        <f t="shared" si="792"/>
        <v>9.1739292827443872</v>
      </c>
      <c r="P2700" s="371">
        <f t="shared" si="793"/>
        <v>9.1739292827443872</v>
      </c>
      <c r="Q2700" s="371">
        <f t="shared" si="794"/>
        <v>-100.28572873981662</v>
      </c>
      <c r="R2700" s="12">
        <f t="shared" si="795"/>
        <v>79.714271260183381</v>
      </c>
      <c r="S2700" s="57">
        <f t="shared" si="796"/>
        <v>23.710472851296466</v>
      </c>
      <c r="T2700" s="12">
        <f t="shared" si="779"/>
        <v>9.1739292827443872</v>
      </c>
    </row>
    <row r="2701" spans="1:20" x14ac:dyDescent="0.25">
      <c r="A2701" s="57">
        <f t="shared" si="780"/>
        <v>149543.40836519949</v>
      </c>
      <c r="B2701" s="12">
        <f t="shared" si="797"/>
        <v>23800.57264813139</v>
      </c>
      <c r="C2701" s="57" t="str">
        <f t="shared" si="781"/>
        <v>-0.51160885659512-2.81950486658966i</v>
      </c>
      <c r="D2701" s="57" t="str">
        <f t="shared" si="782"/>
        <v>3.87831707485503-1.62739269453881i</v>
      </c>
      <c r="E2701" s="57" t="str">
        <f t="shared" si="783"/>
        <v>199.546500510002+4.74244508063751i</v>
      </c>
      <c r="F2701" s="57" t="str">
        <f t="shared" si="784"/>
        <v>3.82721923007336-3.0088248395754i</v>
      </c>
      <c r="G2701" s="57" t="str">
        <f t="shared" si="785"/>
        <v>0.996713245788133-0.0572359280401529i</v>
      </c>
      <c r="H2701" s="57" t="str">
        <f t="shared" si="786"/>
        <v>77.2649576345669-835.700741823333i</v>
      </c>
      <c r="I2701" s="57" t="str">
        <f t="shared" si="787"/>
        <v>-6.25923477281197-9.67867425942078i</v>
      </c>
      <c r="K2701" s="57" t="str">
        <f t="shared" si="788"/>
        <v>0.00131633272114024-0.00669857203010288i</v>
      </c>
      <c r="L2701" s="57" t="str">
        <f t="shared" si="789"/>
        <v>0.000125-0.0210814047523868i</v>
      </c>
      <c r="M2701" s="57" t="str">
        <f t="shared" si="790"/>
        <v>0.0015-0.0101626467894485i</v>
      </c>
      <c r="N2701" s="57">
        <f t="shared" si="791"/>
        <v>79.715384265260568</v>
      </c>
      <c r="O2701" s="57">
        <f t="shared" si="792"/>
        <v>9.1441463340432634</v>
      </c>
      <c r="P2701" s="371">
        <f t="shared" si="793"/>
        <v>9.1441463340432634</v>
      </c>
      <c r="Q2701" s="371">
        <f t="shared" si="794"/>
        <v>-100.28461573473943</v>
      </c>
      <c r="R2701" s="12">
        <f t="shared" si="795"/>
        <v>79.715384265260568</v>
      </c>
      <c r="S2701" s="57">
        <f t="shared" si="796"/>
        <v>23.800572648131389</v>
      </c>
      <c r="T2701" s="12">
        <f t="shared" si="779"/>
        <v>9.1441463340432634</v>
      </c>
    </row>
    <row r="2702" spans="1:20" x14ac:dyDescent="0.25">
      <c r="A2702" s="57">
        <f t="shared" si="780"/>
        <v>150111.67331698726</v>
      </c>
      <c r="B2702" s="12">
        <f t="shared" si="797"/>
        <v>23891.014824194292</v>
      </c>
      <c r="C2702" s="57" t="str">
        <f t="shared" si="781"/>
        <v>-0.509821568099293-2.80986228893398i</v>
      </c>
      <c r="D2702" s="57" t="str">
        <f t="shared" si="782"/>
        <v>3.87815289640188-1.62341943042406i</v>
      </c>
      <c r="E2702" s="57" t="str">
        <f t="shared" si="783"/>
        <v>199.682692328032+4.57211075438365i</v>
      </c>
      <c r="F2702" s="57" t="str">
        <f t="shared" si="784"/>
        <v>3.82712344944798-2.99909620916148i</v>
      </c>
      <c r="G2702" s="57" t="str">
        <f t="shared" si="785"/>
        <v>0.996688301876575-0.0574519867277411i</v>
      </c>
      <c r="H2702" s="57" t="str">
        <f t="shared" si="786"/>
        <v>75.8889390346024-829.77677621612i</v>
      </c>
      <c r="I2702" s="57" t="str">
        <f t="shared" si="787"/>
        <v>-6.20105594272589-9.60072807131779i</v>
      </c>
      <c r="K2702" s="57" t="str">
        <f t="shared" si="788"/>
        <v>0.00131165516736462-0.00667387365830663i</v>
      </c>
      <c r="L2702" s="57" t="str">
        <f t="shared" si="789"/>
        <v>0.000125-0.0210015986774126i</v>
      </c>
      <c r="M2702" s="57" t="str">
        <f t="shared" si="790"/>
        <v>0.0015-0.0101241749247345i</v>
      </c>
      <c r="N2702" s="57">
        <f t="shared" si="791"/>
        <v>79.716126717514328</v>
      </c>
      <c r="O2702" s="57">
        <f t="shared" si="792"/>
        <v>9.1143696547536361</v>
      </c>
      <c r="P2702" s="371">
        <f t="shared" si="793"/>
        <v>9.1143696547536361</v>
      </c>
      <c r="Q2702" s="371">
        <f t="shared" si="794"/>
        <v>-100.28387328248567</v>
      </c>
      <c r="R2702" s="12">
        <f t="shared" si="795"/>
        <v>79.716126717514328</v>
      </c>
      <c r="S2702" s="57">
        <f t="shared" si="796"/>
        <v>23.89101482419429</v>
      </c>
      <c r="T2702" s="12">
        <f t="shared" si="779"/>
        <v>9.1143696547536361</v>
      </c>
    </row>
    <row r="2703" spans="1:20" x14ac:dyDescent="0.25">
      <c r="A2703" s="57">
        <f t="shared" si="780"/>
        <v>150682.09767559182</v>
      </c>
      <c r="B2703" s="12">
        <f t="shared" si="797"/>
        <v>23981.80068052623</v>
      </c>
      <c r="C2703" s="57" t="str">
        <f t="shared" si="781"/>
        <v>-0.508058966803616-2.80025135489708i</v>
      </c>
      <c r="D2703" s="57" t="str">
        <f t="shared" si="782"/>
        <v>3.87798748188043-1.61946933314204i</v>
      </c>
      <c r="E2703" s="57" t="str">
        <f t="shared" si="783"/>
        <v>199.818443978587+4.40061840007298i</v>
      </c>
      <c r="F2703" s="57" t="str">
        <f t="shared" si="784"/>
        <v>3.82702694435562-2.98941063795363i</v>
      </c>
      <c r="G2703" s="57" t="str">
        <f t="shared" si="785"/>
        <v>0.996663169293864-0.0576688500576779i</v>
      </c>
      <c r="H2703" s="57" t="str">
        <f t="shared" si="786"/>
        <v>74.5437796709218-823.922316160097i</v>
      </c>
      <c r="I2703" s="57" t="str">
        <f t="shared" si="787"/>
        <v>-6.14355475643407-9.52387862103501i</v>
      </c>
      <c r="K2703" s="57" t="str">
        <f t="shared" si="788"/>
        <v>0.00130701218159775-0.00664926477841721i</v>
      </c>
      <c r="L2703" s="57" t="str">
        <f t="shared" si="789"/>
        <v>0.000125-0.0209220947174862i</v>
      </c>
      <c r="M2703" s="57" t="str">
        <f t="shared" si="790"/>
        <v>0.0015-0.0100858486996757i</v>
      </c>
      <c r="N2703" s="57">
        <f t="shared" si="791"/>
        <v>79.716498983145812</v>
      </c>
      <c r="O2703" s="57">
        <f t="shared" si="792"/>
        <v>9.084599022243701</v>
      </c>
      <c r="P2703" s="371">
        <f t="shared" si="793"/>
        <v>9.084599022243701</v>
      </c>
      <c r="Q2703" s="371">
        <f t="shared" si="794"/>
        <v>-100.28350101685419</v>
      </c>
      <c r="R2703" s="12">
        <f t="shared" si="795"/>
        <v>79.716498983145812</v>
      </c>
      <c r="S2703" s="57">
        <f t="shared" si="796"/>
        <v>23.981800680526231</v>
      </c>
      <c r="T2703" s="12">
        <f t="shared" si="779"/>
        <v>9.084599022243701</v>
      </c>
    </row>
    <row r="2704" spans="1:20" x14ac:dyDescent="0.25">
      <c r="A2704" s="57">
        <f t="shared" si="780"/>
        <v>151254.68964675907</v>
      </c>
      <c r="B2704" s="12">
        <f t="shared" si="797"/>
        <v>24072.931523112231</v>
      </c>
      <c r="C2704" s="57" t="str">
        <f t="shared" si="781"/>
        <v>-0.506320810616182-2.79067189812129i</v>
      </c>
      <c r="D2704" s="57" t="str">
        <f t="shared" si="782"/>
        <v>3.87782082209184-1.61554234375807i</v>
      </c>
      <c r="E2704" s="57" t="str">
        <f t="shared" si="783"/>
        <v>199.953749172052+4.22796828243316i</v>
      </c>
      <c r="F2704" s="57" t="str">
        <f t="shared" si="784"/>
        <v>3.82692970935358-2.97976798566911i</v>
      </c>
      <c r="G2704" s="57" t="str">
        <f t="shared" si="785"/>
        <v>0.996637846622581-0.0578865209015473i</v>
      </c>
      <c r="H2704" s="57" t="str">
        <f t="shared" si="786"/>
        <v>73.2286363573031-818.136156934804i</v>
      </c>
      <c r="I2704" s="57" t="str">
        <f t="shared" si="787"/>
        <v>-6.08672205344297-9.44810273248282i</v>
      </c>
      <c r="K2704" s="57" t="str">
        <f t="shared" si="788"/>
        <v>0.00130240351023828-0.0066247451086664i</v>
      </c>
      <c r="L2704" s="57" t="str">
        <f t="shared" si="789"/>
        <v>0.000125-0.0208428917289163i</v>
      </c>
      <c r="M2704" s="57" t="str">
        <f t="shared" si="790"/>
        <v>0.0015-0.0100476675629365i</v>
      </c>
      <c r="N2704" s="57">
        <f t="shared" si="791"/>
        <v>79.716501434218273</v>
      </c>
      <c r="O2704" s="57">
        <f t="shared" si="792"/>
        <v>9.0548342158012947</v>
      </c>
      <c r="P2704" s="371">
        <f t="shared" si="793"/>
        <v>9.0548342158012947</v>
      </c>
      <c r="Q2704" s="371">
        <f t="shared" si="794"/>
        <v>-100.28349856578173</v>
      </c>
      <c r="R2704" s="12">
        <f t="shared" si="795"/>
        <v>79.716501434218273</v>
      </c>
      <c r="S2704" s="57">
        <f t="shared" si="796"/>
        <v>24.072931523112231</v>
      </c>
      <c r="T2704" s="12">
        <f t="shared" si="779"/>
        <v>9.0548342158012947</v>
      </c>
    </row>
    <row r="2705" spans="1:20" x14ac:dyDescent="0.25">
      <c r="A2705" s="57">
        <f t="shared" si="780"/>
        <v>151829.45746741677</v>
      </c>
      <c r="B2705" s="12">
        <f t="shared" si="797"/>
        <v>24164.408662900059</v>
      </c>
      <c r="C2705" s="57" t="str">
        <f t="shared" si="781"/>
        <v>-0.504606859086923-2.78112375377049i</v>
      </c>
      <c r="D2705" s="57" t="str">
        <f t="shared" si="782"/>
        <v>3.87765290777037-1.6116384036462i</v>
      </c>
      <c r="E2705" s="57" t="str">
        <f t="shared" si="783"/>
        <v>200.088601628826+4.0541607026755i</v>
      </c>
      <c r="F2705" s="57" t="str">
        <f t="shared" si="784"/>
        <v>3.82683173895886-2.9701681126318i</v>
      </c>
      <c r="G2705" s="57" t="str">
        <f t="shared" si="785"/>
        <v>0.996612332434808-0.0581050021397428i</v>
      </c>
      <c r="H2705" s="57" t="str">
        <f t="shared" si="786"/>
        <v>71.9426931651483-812.417120270502i</v>
      </c>
      <c r="I2705" s="57" t="str">
        <f t="shared" si="787"/>
        <v>-6.03054879159934-9.37337786023868i</v>
      </c>
      <c r="K2705" s="57" t="str">
        <f t="shared" si="788"/>
        <v>0.00129782890145893-0.0066003143677729i</v>
      </c>
      <c r="L2705" s="57" t="str">
        <f t="shared" si="789"/>
        <v>0.000125-0.0207639885723414i</v>
      </c>
      <c r="M2705" s="57" t="str">
        <f t="shared" si="790"/>
        <v>0.0015-0.0100096309652685i</v>
      </c>
      <c r="N2705" s="57">
        <f t="shared" si="791"/>
        <v>79.716134448484283</v>
      </c>
      <c r="O2705" s="57">
        <f t="shared" si="792"/>
        <v>9.0250750166387999</v>
      </c>
      <c r="P2705" s="371">
        <f t="shared" si="793"/>
        <v>9.0250750166387999</v>
      </c>
      <c r="Q2705" s="371">
        <f t="shared" si="794"/>
        <v>-100.28386555151572</v>
      </c>
      <c r="R2705" s="12">
        <f t="shared" si="795"/>
        <v>79.716134448484283</v>
      </c>
      <c r="S2705" s="57">
        <f t="shared" si="796"/>
        <v>24.164408662900058</v>
      </c>
      <c r="T2705" s="12">
        <f t="shared" si="779"/>
        <v>9.0250750166387999</v>
      </c>
    </row>
    <row r="2706" spans="1:20" x14ac:dyDescent="0.25">
      <c r="A2706" s="57">
        <f t="shared" si="780"/>
        <v>152406.40940579295</v>
      </c>
      <c r="B2706" s="12">
        <f t="shared" si="797"/>
        <v>24256.233415819079</v>
      </c>
      <c r="C2706" s="57" t="str">
        <f t="shared" si="781"/>
        <v>-0.502916873402973-2.77160675851762i</v>
      </c>
      <c r="D2706" s="57" t="str">
        <f t="shared" si="782"/>
        <v>3.87748372958304-1.60775745448808i</v>
      </c>
      <c r="E2706" s="57" t="str">
        <f t="shared" si="783"/>
        <v>200.222995079663+3.87919599819414i</v>
      </c>
      <c r="F2706" s="57" t="str">
        <f t="shared" si="784"/>
        <v>3.82673302764795-2.96061087977011i</v>
      </c>
      <c r="G2706" s="57" t="str">
        <f t="shared" si="785"/>
        <v>0.996586625292047-0.0583242966614774i</v>
      </c>
      <c r="H2706" s="57" t="str">
        <f t="shared" si="786"/>
        <v>70.6851604058213-806.764053679472i</v>
      </c>
      <c r="I2706" s="57" t="str">
        <f t="shared" si="787"/>
        <v>-5.9750260471726-9.29968206898718i</v>
      </c>
      <c r="K2706" s="57" t="str">
        <f t="shared" si="788"/>
        <v>0.00129328810519491-0.00657597227494662i</v>
      </c>
      <c r="L2706" s="57" t="str">
        <f t="shared" si="789"/>
        <v>0.000125-0.0206853841127131i</v>
      </c>
      <c r="M2706" s="57" t="str">
        <f t="shared" si="790"/>
        <v>0.0015-0.00997173835950239i</v>
      </c>
      <c r="N2706" s="57">
        <f t="shared" si="791"/>
        <v>79.715398409215268</v>
      </c>
      <c r="O2706" s="57">
        <f t="shared" si="792"/>
        <v>8.9953212078975167</v>
      </c>
      <c r="P2706" s="371">
        <f t="shared" si="793"/>
        <v>8.9953212078975167</v>
      </c>
      <c r="Q2706" s="371">
        <f t="shared" si="794"/>
        <v>-100.28460159078473</v>
      </c>
      <c r="R2706" s="12">
        <f t="shared" si="795"/>
        <v>79.715398409215268</v>
      </c>
      <c r="S2706" s="57">
        <f t="shared" si="796"/>
        <v>24.256233415819079</v>
      </c>
      <c r="T2706" s="12">
        <f t="shared" si="779"/>
        <v>8.9953212078975167</v>
      </c>
    </row>
    <row r="2707" spans="1:20" x14ac:dyDescent="0.25">
      <c r="A2707" s="57">
        <f t="shared" si="780"/>
        <v>152985.55376153497</v>
      </c>
      <c r="B2707" s="12">
        <f t="shared" si="797"/>
        <v>24348.407102799192</v>
      </c>
      <c r="C2707" s="57" t="str">
        <f t="shared" si="781"/>
        <v>-0.501250616384074-2.76212075053224i</v>
      </c>
      <c r="D2707" s="57" t="str">
        <f t="shared" si="782"/>
        <v>3.87731327812908-1.60389943827188i</v>
      </c>
      <c r="E2707" s="57" t="str">
        <f t="shared" si="783"/>
        <v>200.356923266007+3.70307454226342i</v>
      </c>
      <c r="F2707" s="57" t="str">
        <f t="shared" si="784"/>
        <v>3.82663356985626-2.95109614861478i</v>
      </c>
      <c r="G2707" s="57" t="str">
        <f t="shared" si="785"/>
        <v>0.996560723745148-0.0585444073647926i</v>
      </c>
      <c r="H2707" s="57" t="str">
        <f t="shared" si="786"/>
        <v>69.4552736559901-801.175829805208i</v>
      </c>
      <c r="I2707" s="57" t="str">
        <f t="shared" si="787"/>
        <v>-5.92014501478744-9.22699401373125i</v>
      </c>
      <c r="K2707" s="57" t="str">
        <f t="shared" si="788"/>
        <v>0.0012887808731325-0.00655171854989339i</v>
      </c>
      <c r="L2707" s="57" t="str">
        <f t="shared" si="789"/>
        <v>0.000125-0.0206070772192798i</v>
      </c>
      <c r="M2707" s="57" t="str">
        <f t="shared" si="790"/>
        <v>0.0015-0.00993398920054036i</v>
      </c>
      <c r="N2707" s="57">
        <f t="shared" si="791"/>
        <v>79.714293705029831</v>
      </c>
      <c r="O2707" s="57">
        <f t="shared" si="792"/>
        <v>8.9655725746518318</v>
      </c>
      <c r="P2707" s="371">
        <f t="shared" si="793"/>
        <v>8.9655725746518318</v>
      </c>
      <c r="Q2707" s="371">
        <f t="shared" si="794"/>
        <v>-100.28570629497017</v>
      </c>
      <c r="R2707" s="12">
        <f t="shared" si="795"/>
        <v>79.714293705029831</v>
      </c>
      <c r="S2707" s="57">
        <f t="shared" si="796"/>
        <v>24.348407102799193</v>
      </c>
      <c r="T2707" s="12">
        <f t="shared" si="779"/>
        <v>8.9655725746518318</v>
      </c>
    </row>
    <row r="2708" spans="1:20" x14ac:dyDescent="0.25">
      <c r="A2708" s="57">
        <f t="shared" si="780"/>
        <v>153566.89886582879</v>
      </c>
      <c r="B2708" s="12">
        <f t="shared" si="797"/>
        <v>24440.93104978983</v>
      </c>
      <c r="C2708" s="57" t="str">
        <f t="shared" si="781"/>
        <v>-0.499607852477965-2.75266556946808i</v>
      </c>
      <c r="D2708" s="57" t="str">
        <f t="shared" si="782"/>
        <v>3.87714154393954-1.60006429729113i</v>
      </c>
      <c r="E2708" s="57" t="str">
        <f t="shared" si="783"/>
        <v>200.490379940329+3.52579674372405i</v>
      </c>
      <c r="F2708" s="57" t="str">
        <f t="shared" si="784"/>
        <v>3.82653335997807-2.94162378129681i</v>
      </c>
      <c r="G2708" s="57" t="str">
        <f t="shared" si="785"/>
        <v>0.996534626334231-0.0587653371565692i</v>
      </c>
      <c r="H2708" s="57" t="str">
        <f t="shared" si="786"/>
        <v>68.2522928239138-795.651345788931i</v>
      </c>
      <c r="I2708" s="57" t="str">
        <f t="shared" si="787"/>
        <v>-5.86589700721897-9.15529292074238i</v>
      </c>
      <c r="K2708" s="57" t="str">
        <f t="shared" si="788"/>
        <v>0.00128430695869757-0.00652755291281901i</v>
      </c>
      <c r="L2708" s="57" t="str">
        <f t="shared" si="789"/>
        <v>0.000125-0.0205290667655706i</v>
      </c>
      <c r="M2708" s="57" t="str">
        <f t="shared" si="790"/>
        <v>0.0015-0.00989638294534807i</v>
      </c>
      <c r="N2708" s="57">
        <f t="shared" si="791"/>
        <v>79.712820729722893</v>
      </c>
      <c r="O2708" s="57">
        <f t="shared" si="792"/>
        <v>8.9358289039130305</v>
      </c>
      <c r="P2708" s="371">
        <f t="shared" si="793"/>
        <v>8.9358289039130305</v>
      </c>
      <c r="Q2708" s="371">
        <f t="shared" si="794"/>
        <v>-100.28717927027711</v>
      </c>
      <c r="R2708" s="12">
        <f t="shared" si="795"/>
        <v>79.712820729722893</v>
      </c>
      <c r="S2708" s="57">
        <f t="shared" si="796"/>
        <v>24.440931049789828</v>
      </c>
      <c r="T2708" s="12">
        <f t="shared" si="779"/>
        <v>8.9358289039130305</v>
      </c>
    </row>
    <row r="2709" spans="1:20" x14ac:dyDescent="0.25">
      <c r="A2709" s="57">
        <f t="shared" si="780"/>
        <v>154150.45308151896</v>
      </c>
      <c r="B2709" s="12">
        <f t="shared" si="797"/>
        <v>24533.806587779032</v>
      </c>
      <c r="C2709" s="57" t="str">
        <f t="shared" si="781"/>
        <v>-0.497988347755807-2.74324105645066i</v>
      </c>
      <c r="D2709" s="57" t="str">
        <f t="shared" si="782"/>
        <v>3.87696851747674-1.59625197414372i</v>
      </c>
      <c r="E2709" s="57" t="str">
        <f t="shared" si="783"/>
        <v>200.623358866446+3.34736304667128i</v>
      </c>
      <c r="F2709" s="57" t="str">
        <f t="shared" si="784"/>
        <v>3.82643239236628-2.9321936405454i</v>
      </c>
      <c r="G2709" s="57" t="str">
        <f t="shared" si="785"/>
        <v>0.996508331588611-0.0589870889525349i</v>
      </c>
      <c r="H2709" s="57" t="str">
        <f t="shared" si="786"/>
        <v>67.0755012548017-790.189522653168i</v>
      </c>
      <c r="I2709" s="57" t="str">
        <f t="shared" si="787"/>
        <v>-5.81227345506316-9.08455856921946i</v>
      </c>
      <c r="K2709" s="57" t="str">
        <f t="shared" si="788"/>
        <v>0.00127986611704426-0.0065034750844338i</v>
      </c>
      <c r="L2709" s="57" t="str">
        <f t="shared" si="789"/>
        <v>0.000125-0.020451351629379i</v>
      </c>
      <c r="M2709" s="57" t="str">
        <f t="shared" si="790"/>
        <v>0.0015-0.00985891905294689i</v>
      </c>
      <c r="N2709" s="57">
        <f t="shared" si="791"/>
        <v>79.710979882093767</v>
      </c>
      <c r="O2709" s="57">
        <f t="shared" si="792"/>
        <v>8.9060899846329278</v>
      </c>
      <c r="P2709" s="371">
        <f t="shared" si="793"/>
        <v>8.9060899846329278</v>
      </c>
      <c r="Q2709" s="371">
        <f t="shared" si="794"/>
        <v>-100.28902011790623</v>
      </c>
      <c r="R2709" s="12">
        <f t="shared" si="795"/>
        <v>79.710979882093767</v>
      </c>
      <c r="S2709" s="57">
        <f t="shared" si="796"/>
        <v>24.533806587779033</v>
      </c>
      <c r="T2709" s="12">
        <f t="shared" si="779"/>
        <v>8.9060899846329278</v>
      </c>
    </row>
    <row r="2710" spans="1:20" x14ac:dyDescent="0.25">
      <c r="A2710" s="57">
        <f t="shared" si="780"/>
        <v>154736.22480322872</v>
      </c>
      <c r="B2710" s="12">
        <f t="shared" si="797"/>
        <v>24627.035052812593</v>
      </c>
      <c r="C2710" s="57" t="str">
        <f t="shared" si="781"/>
        <v>-0.496391869907503-2.73384705406486i</v>
      </c>
      <c r="D2710" s="57" t="str">
        <f t="shared" si="782"/>
        <v>3.87679418913388-1.59246241173068i</v>
      </c>
      <c r="E2710" s="57" t="str">
        <f t="shared" si="783"/>
        <v>200.755853819845+3.16777393013291i</v>
      </c>
      <c r="F2710" s="57" t="str">
        <f t="shared" si="784"/>
        <v>3.82633066133179-2.92280558968571i</v>
      </c>
      <c r="G2710" s="57" t="str">
        <f t="shared" si="785"/>
        <v>0.996481838026715-0.0592096656772747i</v>
      </c>
      <c r="H2710" s="57" t="str">
        <f t="shared" si="786"/>
        <v>65.9242048734008-784.789304701894i</v>
      </c>
      <c r="I2710" s="57" t="str">
        <f t="shared" si="787"/>
        <v>-5.75926590629291-9.01477127362521i</v>
      </c>
      <c r="K2710" s="57" t="str">
        <f t="shared" si="788"/>
        <v>0.0012754581050436-0.00647948478595655i</v>
      </c>
      <c r="L2710" s="57" t="str">
        <f t="shared" si="789"/>
        <v>0.000125-0.0203739306927466i</v>
      </c>
      <c r="M2710" s="57" t="str">
        <f t="shared" si="790"/>
        <v>0.0015-0.00982159698440615i</v>
      </c>
      <c r="N2710" s="57">
        <f t="shared" si="791"/>
        <v>79.708771565776374</v>
      </c>
      <c r="O2710" s="57">
        <f t="shared" si="792"/>
        <v>8.8763556077070209</v>
      </c>
      <c r="P2710" s="371">
        <f t="shared" si="793"/>
        <v>8.8763556077070209</v>
      </c>
      <c r="Q2710" s="371">
        <f t="shared" si="794"/>
        <v>-100.29122843422363</v>
      </c>
      <c r="R2710" s="12">
        <f t="shared" si="795"/>
        <v>79.708771565776374</v>
      </c>
      <c r="S2710" s="57">
        <f t="shared" si="796"/>
        <v>24.627035052812595</v>
      </c>
      <c r="T2710" s="12">
        <f t="shared" si="779"/>
        <v>8.8763556077070209</v>
      </c>
    </row>
    <row r="2711" spans="1:20" x14ac:dyDescent="0.25">
      <c r="A2711" s="57">
        <f t="shared" si="780"/>
        <v>155324.222457481</v>
      </c>
      <c r="B2711" s="12">
        <f t="shared" si="797"/>
        <v>24720.617786013281</v>
      </c>
      <c r="C2711" s="57" t="str">
        <f t="shared" si="781"/>
        <v>-0.494818188237116-2.72448340634255i</v>
      </c>
      <c r="D2711" s="57" t="str">
        <f t="shared" si="782"/>
        <v>3.87661854923449-1.58869555325518i</v>
      </c>
      <c r="E2711" s="57" t="str">
        <f t="shared" si="783"/>
        <v>200.88785858799+2.98702990774481i</v>
      </c>
      <c r="F2711" s="57" t="str">
        <f t="shared" si="784"/>
        <v>3.82622816114362-2.91345949263695i</v>
      </c>
      <c r="G2711" s="57" t="str">
        <f t="shared" si="785"/>
        <v>0.996455144156011-0.0594330702642392i</v>
      </c>
      <c r="H2711" s="57" t="str">
        <f t="shared" si="786"/>
        <v>64.7977313620929-779.449658936781i</v>
      </c>
      <c r="I2711" s="57" t="str">
        <f t="shared" si="787"/>
        <v>-5.70686602571043-8.94591186667417i</v>
      </c>
      <c r="K2711" s="57" t="str">
        <f t="shared" si="788"/>
        <v>0.00127108268127232-0.00645558173911877i</v>
      </c>
      <c r="L2711" s="57" t="str">
        <f t="shared" si="789"/>
        <v>0.000125-0.0202968028419472i</v>
      </c>
      <c r="M2711" s="57" t="str">
        <f t="shared" si="790"/>
        <v>0.0015-0.00978441620283537i</v>
      </c>
      <c r="N2711" s="57">
        <f t="shared" si="791"/>
        <v>79.70619618906764</v>
      </c>
      <c r="O2711" s="57">
        <f t="shared" si="792"/>
        <v>8.8466255659774333</v>
      </c>
      <c r="P2711" s="371">
        <f t="shared" si="793"/>
        <v>8.8466255659774333</v>
      </c>
      <c r="Q2711" s="371">
        <f t="shared" si="794"/>
        <v>-100.29380381093236</v>
      </c>
      <c r="R2711" s="12">
        <f t="shared" si="795"/>
        <v>79.70619618906764</v>
      </c>
      <c r="S2711" s="57">
        <f t="shared" si="796"/>
        <v>24.720617786013282</v>
      </c>
      <c r="T2711" s="12">
        <f t="shared" si="779"/>
        <v>8.8466255659774333</v>
      </c>
    </row>
    <row r="2712" spans="1:20" x14ac:dyDescent="0.25">
      <c r="A2712" s="57">
        <f t="shared" si="780"/>
        <v>155914.45450281946</v>
      </c>
      <c r="B2712" s="12">
        <f t="shared" si="797"/>
        <v>24814.556133600134</v>
      </c>
      <c r="C2712" s="57" t="str">
        <f t="shared" si="781"/>
        <v>-0.493267073658158-2.71514995875025i</v>
      </c>
      <c r="D2712" s="57" t="str">
        <f t="shared" si="782"/>
        <v>3.87644158803203-1.58495134222138i</v>
      </c>
      <c r="E2712" s="57" t="str">
        <f t="shared" si="783"/>
        <v>201.019366970628+2.80513152742226i</v>
      </c>
      <c r="F2712" s="57" t="str">
        <f t="shared" si="784"/>
        <v>3.82612488602818-2.90415521391011i</v>
      </c>
      <c r="G2712" s="57" t="str">
        <f t="shared" si="785"/>
        <v>0.996428248472925-0.0596573056557527i</v>
      </c>
      <c r="H2712" s="57" t="str">
        <f t="shared" si="786"/>
        <v>63.6954293728829-774.169574489284i</v>
      </c>
      <c r="I2712" s="57" t="str">
        <f t="shared" si="787"/>
        <v>-5.65506559430522-8.87796168294355i</v>
      </c>
      <c r="K2712" s="57" t="str">
        <f t="shared" si="788"/>
        <v>0.00126673960600168-0.00643176566616872i</v>
      </c>
      <c r="L2712" s="57" t="str">
        <f t="shared" si="789"/>
        <v>0.000125-0.0202199669674708i</v>
      </c>
      <c r="M2712" s="57" t="str">
        <f t="shared" si="790"/>
        <v>0.0015-0.00974737617337651i</v>
      </c>
      <c r="N2712" s="57">
        <f t="shared" si="791"/>
        <v>79.703254164758278</v>
      </c>
      <c r="O2712" s="57">
        <f t="shared" si="792"/>
        <v>8.816899654235602</v>
      </c>
      <c r="P2712" s="371">
        <f t="shared" si="793"/>
        <v>8.816899654235602</v>
      </c>
      <c r="Q2712" s="371">
        <f t="shared" si="794"/>
        <v>-100.29674583524172</v>
      </c>
      <c r="R2712" s="12">
        <f t="shared" si="795"/>
        <v>79.703254164758278</v>
      </c>
      <c r="S2712" s="57">
        <f t="shared" si="796"/>
        <v>24.814556133600135</v>
      </c>
      <c r="T2712" s="12">
        <f t="shared" si="779"/>
        <v>8.816899654235602</v>
      </c>
    </row>
    <row r="2713" spans="1:20" x14ac:dyDescent="0.25">
      <c r="A2713" s="57">
        <f t="shared" si="780"/>
        <v>156506.92942993017</v>
      </c>
      <c r="B2713" s="12">
        <f t="shared" si="797"/>
        <v>24908.851446907815</v>
      </c>
      <c r="C2713" s="57" t="str">
        <f t="shared" si="781"/>
        <v>-0.491738298688987-2.70584655817678i</v>
      </c>
      <c r="D2713" s="57" t="str">
        <f t="shared" si="782"/>
        <v>3.87626329570931-1.58122972243334i</v>
      </c>
      <c r="E2713" s="57" t="str">
        <f t="shared" si="783"/>
        <v>201.150372780094+2.62207937102686i</v>
      </c>
      <c r="F2713" s="57" t="str">
        <f t="shared" si="784"/>
        <v>3.82602083016932-2.894892618606i</v>
      </c>
      <c r="G2713" s="57" t="str">
        <f t="shared" si="785"/>
        <v>0.996401149462761-0.0598823748030219i</v>
      </c>
      <c r="H2713" s="57" t="str">
        <f t="shared" si="786"/>
        <v>62.61666777169-768.948062068019i</v>
      </c>
      <c r="I2713" s="57" t="str">
        <f t="shared" si="787"/>
        <v>-5.60385650852683-8.810902543083i</v>
      </c>
      <c r="K2713" s="57" t="str">
        <f t="shared" si="788"/>
        <v>0.00126242864118624-0.0064080362898753i</v>
      </c>
      <c r="L2713" s="57" t="str">
        <f t="shared" si="789"/>
        <v>0.000125-0.0201434219640076i</v>
      </c>
      <c r="M2713" s="57" t="str">
        <f t="shared" si="790"/>
        <v>0.0015-0.00971047636319635i</v>
      </c>
      <c r="N2713" s="57">
        <f t="shared" si="791"/>
        <v>79.69994590996167</v>
      </c>
      <c r="O2713" s="57">
        <f t="shared" si="792"/>
        <v>8.787177669224592</v>
      </c>
      <c r="P2713" s="371">
        <f t="shared" si="793"/>
        <v>8.787177669224592</v>
      </c>
      <c r="Q2713" s="371">
        <f t="shared" si="794"/>
        <v>-100.30005409003833</v>
      </c>
      <c r="R2713" s="12">
        <f t="shared" si="795"/>
        <v>79.69994590996167</v>
      </c>
      <c r="S2713" s="57">
        <f t="shared" si="796"/>
        <v>24.908851446907814</v>
      </c>
      <c r="T2713" s="12">
        <f t="shared" si="779"/>
        <v>8.787177669224592</v>
      </c>
    </row>
    <row r="2714" spans="1:20" x14ac:dyDescent="0.25">
      <c r="A2714" s="57">
        <f t="shared" si="780"/>
        <v>157101.65576176389</v>
      </c>
      <c r="B2714" s="12">
        <f t="shared" si="797"/>
        <v>25003.505082406064</v>
      </c>
      <c r="C2714" s="57" t="str">
        <f t="shared" si="781"/>
        <v>-0.490231637448083-2.69657305292098i</v>
      </c>
      <c r="D2714" s="57" t="str">
        <f t="shared" si="782"/>
        <v>3.87608366237812-1.57753063799396i</v>
      </c>
      <c r="E2714" s="57" t="str">
        <f t="shared" si="783"/>
        <v>201.280869841595+2.43787405402736i</v>
      </c>
      <c r="F2714" s="57" t="str">
        <f t="shared" si="784"/>
        <v>3.82591598770786-2.88567157241316i</v>
      </c>
      <c r="G2714" s="57" t="str">
        <f t="shared" si="785"/>
        <v>0.996373845599625-0.0601082806661441i</v>
      </c>
      <c r="H2714" s="57" t="str">
        <f t="shared" si="786"/>
        <v>61.5608349134963-763.784153421089i</v>
      </c>
      <c r="I2714" s="57" t="str">
        <f t="shared" si="787"/>
        <v>-5.55323077947998-8.744716738597i</v>
      </c>
      <c r="K2714" s="57" t="str">
        <f t="shared" si="788"/>
        <v>0.00125814955045288-0.00638439333353193i</v>
      </c>
      <c r="L2714" s="57" t="str">
        <f t="shared" si="789"/>
        <v>0.000125-0.0200671667304319i</v>
      </c>
      <c r="M2714" s="57" t="str">
        <f t="shared" si="790"/>
        <v>0.0015-0.00967371624147869i</v>
      </c>
      <c r="N2714" s="57">
        <f t="shared" si="791"/>
        <v>79.696271845945091</v>
      </c>
      <c r="O2714" s="57">
        <f t="shared" si="792"/>
        <v>8.7574594096412568</v>
      </c>
      <c r="P2714" s="371">
        <f t="shared" si="793"/>
        <v>8.7574594096412568</v>
      </c>
      <c r="Q2714" s="371">
        <f t="shared" si="794"/>
        <v>-100.30372815405491</v>
      </c>
      <c r="R2714" s="12">
        <f t="shared" si="795"/>
        <v>79.696271845945091</v>
      </c>
      <c r="S2714" s="57">
        <f t="shared" si="796"/>
        <v>25.003505082406065</v>
      </c>
      <c r="T2714" s="12">
        <f t="shared" si="779"/>
        <v>8.7574594096412568</v>
      </c>
    </row>
    <row r="2715" spans="1:20" x14ac:dyDescent="0.25">
      <c r="A2715" s="57">
        <f t="shared" si="780"/>
        <v>157698.64205365861</v>
      </c>
      <c r="B2715" s="12">
        <f t="shared" si="797"/>
        <v>25098.518401719208</v>
      </c>
      <c r="C2715" s="57" t="str">
        <f t="shared" si="781"/>
        <v>-0.488746865649404-2.68732929267935i</v>
      </c>
      <c r="D2715" s="57" t="str">
        <f t="shared" si="782"/>
        <v>3.87590267807864-1.57385403330384i</v>
      </c>
      <c r="E2715" s="57" t="str">
        <f t="shared" si="783"/>
        <v>201.410851993499+2.25251622515698i</v>
      </c>
      <c r="F2715" s="57" t="str">
        <f t="shared" si="784"/>
        <v>3.8258103527413-2.87649194160576i</v>
      </c>
      <c r="G2715" s="57" t="str">
        <f t="shared" si="785"/>
        <v>0.996346335346341-0.0603350262141147i</v>
      </c>
      <c r="H2715" s="57" t="str">
        <f t="shared" si="786"/>
        <v>60.5273379469394-758.676900813007i</v>
      </c>
      <c r="I2715" s="57" t="str">
        <f t="shared" si="787"/>
        <v>-5.5031805320501-8.67938701717806i</v>
      </c>
      <c r="K2715" s="57" t="str">
        <f t="shared" si="788"/>
        <v>0.00125390209908973-0.00636083652096049i</v>
      </c>
      <c r="L2715" s="57" t="str">
        <f t="shared" si="789"/>
        <v>0.000125-0.0199912001697867i</v>
      </c>
      <c r="M2715" s="57" t="str">
        <f t="shared" si="790"/>
        <v>0.0015-0.00963709527941697i</v>
      </c>
      <c r="N2715" s="57">
        <f t="shared" si="791"/>
        <v>79.69223239795906</v>
      </c>
      <c r="O2715" s="57">
        <f t="shared" si="792"/>
        <v>8.7277446761378048</v>
      </c>
      <c r="P2715" s="371">
        <f t="shared" si="793"/>
        <v>8.7277446761378048</v>
      </c>
      <c r="Q2715" s="371">
        <f t="shared" si="794"/>
        <v>-100.30776760204094</v>
      </c>
      <c r="R2715" s="12">
        <f t="shared" si="795"/>
        <v>79.69223239795906</v>
      </c>
      <c r="S2715" s="57">
        <f t="shared" si="796"/>
        <v>25.098518401719208</v>
      </c>
      <c r="T2715" s="12">
        <f t="shared" si="779"/>
        <v>8.7277446761378048</v>
      </c>
    </row>
    <row r="2716" spans="1:20" x14ac:dyDescent="0.25">
      <c r="A2716" s="57">
        <f t="shared" si="780"/>
        <v>158297.89689346249</v>
      </c>
      <c r="B2716" s="12">
        <f t="shared" si="797"/>
        <v>25193.89277164574</v>
      </c>
      <c r="C2716" s="57" t="str">
        <f t="shared" si="781"/>
        <v>-0.487283760597608-2.67811512853386i</v>
      </c>
      <c r="D2716" s="57" t="str">
        <f t="shared" si="782"/>
        <v>3.87572033277908-1.57019985306021i</v>
      </c>
      <c r="E2716" s="57" t="str">
        <f t="shared" si="783"/>
        <v>201.540313087616+2.06600656606858i</v>
      </c>
      <c r="F2716" s="57" t="str">
        <f t="shared" si="784"/>
        <v>3.8257039193235-2.86735359304157i</v>
      </c>
      <c r="G2716" s="57" t="str">
        <f t="shared" si="785"/>
        <v>0.996318617154373-0.0605626144248346i</v>
      </c>
      <c r="H2716" s="57" t="str">
        <f t="shared" si="786"/>
        <v>59.5156021470105-753.62537651575i</v>
      </c>
      <c r="I2716" s="57" t="str">
        <f t="shared" si="787"/>
        <v>-5.45369800396609-8.6148965685673i</v>
      </c>
      <c r="K2716" s="57" t="str">
        <f t="shared" si="788"/>
        <v>0.00124968605403521-0.00633736557651472i</v>
      </c>
      <c r="L2716" s="57" t="str">
        <f t="shared" si="789"/>
        <v>0.000125-0.0199155211892675i</v>
      </c>
      <c r="M2716" s="57" t="str">
        <f t="shared" si="790"/>
        <v>0.0015-0.00960061295020619i</v>
      </c>
      <c r="N2716" s="57">
        <f t="shared" si="791"/>
        <v>79.687827995069981</v>
      </c>
      <c r="O2716" s="57">
        <f t="shared" si="792"/>
        <v>8.6980332713234816</v>
      </c>
      <c r="P2716" s="371">
        <f t="shared" si="793"/>
        <v>8.6980332713234816</v>
      </c>
      <c r="Q2716" s="371">
        <f t="shared" si="794"/>
        <v>-100.31217200493002</v>
      </c>
      <c r="R2716" s="12">
        <f t="shared" si="795"/>
        <v>79.687827995069981</v>
      </c>
      <c r="S2716" s="57">
        <f t="shared" si="796"/>
        <v>25.193892771645739</v>
      </c>
      <c r="T2716" s="12">
        <f t="shared" si="779"/>
        <v>8.6980332713234816</v>
      </c>
    </row>
    <row r="2717" spans="1:20" x14ac:dyDescent="0.25">
      <c r="A2717" s="57">
        <f t="shared" si="780"/>
        <v>158899.42890165767</v>
      </c>
      <c r="B2717" s="12">
        <f t="shared" si="797"/>
        <v>25289.629564177994</v>
      </c>
      <c r="C2717" s="57" t="str">
        <f t="shared" si="781"/>
        <v>-0.485842101183395-2.6689304129396i</v>
      </c>
      <c r="D2717" s="57" t="str">
        <f t="shared" si="782"/>
        <v>3.87553661637497-1.56656804225583i</v>
      </c>
      <c r="E2717" s="57" t="str">
        <f t="shared" si="783"/>
        <v>201.669246989467+1.87834579098351i</v>
      </c>
      <c r="F2717" s="57" t="str">
        <f t="shared" si="784"/>
        <v>3.82559668146438-2.85825639415985i</v>
      </c>
      <c r="G2717" s="57" t="str">
        <f t="shared" si="785"/>
        <v>0.996290689463742-0.0607910482851178i</v>
      </c>
      <c r="H2717" s="57" t="str">
        <f t="shared" si="786"/>
        <v>58.5250702746115-748.628672313659i</v>
      </c>
      <c r="I2717" s="57" t="str">
        <f t="shared" si="787"/>
        <v>-5.40477554480679-8.55122901092217i</v>
      </c>
      <c r="K2717" s="57" t="str">
        <f t="shared" si="788"/>
        <v>0.00124550118386716-0.00631398022508423i</v>
      </c>
      <c r="L2717" s="57" t="str">
        <f t="shared" si="789"/>
        <v>0.000125-0.0198401287002067i</v>
      </c>
      <c r="M2717" s="57" t="str">
        <f t="shared" si="790"/>
        <v>0.0015-0.0095642687290358i</v>
      </c>
      <c r="N2717" s="57">
        <f t="shared" si="791"/>
        <v>79.683059069989739</v>
      </c>
      <c r="O2717" s="57">
        <f t="shared" si="792"/>
        <v>8.6683249997655061</v>
      </c>
      <c r="P2717" s="371">
        <f t="shared" si="793"/>
        <v>8.6683249997655061</v>
      </c>
      <c r="Q2717" s="371">
        <f t="shared" si="794"/>
        <v>-100.31694093001026</v>
      </c>
      <c r="R2717" s="12">
        <f t="shared" si="795"/>
        <v>79.683059069989739</v>
      </c>
      <c r="S2717" s="57">
        <f t="shared" si="796"/>
        <v>25.289629564177993</v>
      </c>
      <c r="T2717" s="12">
        <f t="shared" si="779"/>
        <v>8.6683249997655061</v>
      </c>
    </row>
    <row r="2718" spans="1:20" x14ac:dyDescent="0.25">
      <c r="A2718" s="57">
        <f t="shared" si="780"/>
        <v>159503.24673148396</v>
      </c>
      <c r="B2718" s="12">
        <f t="shared" si="797"/>
        <v>25385.730156521873</v>
      </c>
      <c r="C2718" s="57" t="str">
        <f t="shared" si="781"/>
        <v>-0.48442166787874-2.65977499971277i</v>
      </c>
      <c r="D2718" s="57" t="str">
        <f t="shared" si="782"/>
        <v>3.87535151868895-1.56295854617794i</v>
      </c>
      <c r="E2718" s="57" t="str">
        <f t="shared" si="783"/>
        <v>201.797647578547+1.68953464633796i</v>
      </c>
      <c r="F2718" s="57" t="str">
        <f t="shared" si="784"/>
        <v>3.82548863312962-2.84920021297944i</v>
      </c>
      <c r="G2718" s="57" t="str">
        <f t="shared" si="785"/>
        <v>0.996262550702946-0.061020330790698i</v>
      </c>
      <c r="H2718" s="57" t="str">
        <f t="shared" si="786"/>
        <v>57.5552019617434-743.685899021718i</v>
      </c>
      <c r="I2718" s="57" t="str">
        <f t="shared" si="787"/>
        <v>-5.35640561495746-8.48836837766966i</v>
      </c>
      <c r="K2718" s="57" t="str">
        <f t="shared" si="788"/>
        <v>0.00124134725879199-0.00629068019209807i</v>
      </c>
      <c r="L2718" s="57" t="str">
        <f t="shared" si="789"/>
        <v>0.000125-0.0197650216180581i</v>
      </c>
      <c r="M2718" s="57" t="str">
        <f t="shared" si="790"/>
        <v>0.0015-0.00952806209308215i</v>
      </c>
      <c r="N2718" s="57">
        <f t="shared" si="791"/>
        <v>79.677926058908682</v>
      </c>
      <c r="O2718" s="57">
        <f t="shared" si="792"/>
        <v>8.6386196679906053</v>
      </c>
      <c r="P2718" s="371">
        <f t="shared" si="793"/>
        <v>8.6386196679906053</v>
      </c>
      <c r="Q2718" s="371">
        <f t="shared" si="794"/>
        <v>-100.32207394109132</v>
      </c>
      <c r="R2718" s="12">
        <f t="shared" si="795"/>
        <v>79.677926058908682</v>
      </c>
      <c r="S2718" s="57">
        <f t="shared" si="796"/>
        <v>25.385730156521873</v>
      </c>
      <c r="T2718" s="12">
        <f t="shared" si="779"/>
        <v>8.6386196679906053</v>
      </c>
    </row>
    <row r="2719" spans="1:20" x14ac:dyDescent="0.25">
      <c r="A2719" s="57">
        <f t="shared" si="780"/>
        <v>160109.35906906362</v>
      </c>
      <c r="B2719" s="12">
        <f t="shared" si="797"/>
        <v>25482.195931116657</v>
      </c>
      <c r="C2719" s="57" t="str">
        <f t="shared" si="781"/>
        <v>-0.483022242732116-2.65064874401817i</v>
      </c>
      <c r="D2719" s="57" t="str">
        <f t="shared" si="782"/>
        <v>3.87516502947-1.5593713104071i</v>
      </c>
      <c r="E2719" s="57" t="str">
        <f t="shared" si="783"/>
        <v>201.925508748587+1.49957391042269i</v>
      </c>
      <c r="F2719" s="57" t="str">
        <f t="shared" si="784"/>
        <v>3.82537976824036-2.84018491809655i</v>
      </c>
      <c r="G2719" s="57" t="str">
        <f t="shared" si="785"/>
        <v>0.996234199288874-0.0612504649462362i</v>
      </c>
      <c r="H2719" s="57" t="str">
        <f t="shared" si="786"/>
        <v>56.6054731211977-738.79618601691i</v>
      </c>
      <c r="I2719" s="57" t="str">
        <f t="shared" si="787"/>
        <v>-5.30858078452095-8.42629910482639i</v>
      </c>
      <c r="K2719" s="57" t="str">
        <f t="shared" si="788"/>
        <v>0.00123722405063389-0.00626746520352791i</v>
      </c>
      <c r="L2719" s="57" t="str">
        <f t="shared" si="789"/>
        <v>0.000125-0.019690198862381i</v>
      </c>
      <c r="M2719" s="57" t="str">
        <f t="shared" si="790"/>
        <v>0.0015-0.00949199252150039i</v>
      </c>
      <c r="N2719" s="57">
        <f t="shared" si="791"/>
        <v>79.672429401326852</v>
      </c>
      <c r="O2719" s="57">
        <f t="shared" si="792"/>
        <v>8.6089170844846841</v>
      </c>
      <c r="P2719" s="371">
        <f t="shared" si="793"/>
        <v>8.6089170844846841</v>
      </c>
      <c r="Q2719" s="371">
        <f t="shared" si="794"/>
        <v>-100.32757059867315</v>
      </c>
      <c r="R2719" s="12">
        <f t="shared" si="795"/>
        <v>79.672429401326852</v>
      </c>
      <c r="S2719" s="57">
        <f t="shared" si="796"/>
        <v>25.482195931116657</v>
      </c>
      <c r="T2719" s="12">
        <f t="shared" si="779"/>
        <v>8.6089170844846841</v>
      </c>
    </row>
    <row r="2720" spans="1:20" x14ac:dyDescent="0.25">
      <c r="A2720" s="57">
        <f t="shared" si="780"/>
        <v>160717.77463352607</v>
      </c>
      <c r="B2720" s="12">
        <f t="shared" si="797"/>
        <v>25579.028275654902</v>
      </c>
      <c r="C2720" s="57" t="str">
        <f t="shared" si="781"/>
        <v>-0.481643609363727-2.64155150235736i</v>
      </c>
      <c r="D2720" s="57" t="str">
        <f t="shared" si="782"/>
        <v>3.87497713839318-1.55580628081616i</v>
      </c>
      <c r="E2720" s="57" t="str">
        <f t="shared" si="783"/>
        <v>202.052824407803+1.30846439302535i</v>
      </c>
      <c r="F2720" s="57" t="str">
        <f t="shared" si="784"/>
        <v>3.82527008067281-2.83121037868286i</v>
      </c>
      <c r="G2720" s="57" t="str">
        <f t="shared" si="785"/>
        <v>0.996205633626728-0.0614814537653258i</v>
      </c>
      <c r="H2720" s="57" t="str">
        <f t="shared" si="786"/>
        <v>55.6753753796611-733.958680782294i</v>
      </c>
      <c r="I2720" s="57" t="str">
        <f t="shared" si="787"/>
        <v>-5.26129373219001-8.36500601876656i</v>
      </c>
      <c r="K2720" s="57" t="str">
        <f t="shared" si="788"/>
        <v>0.00123313133282408-0.00624433498589184i</v>
      </c>
      <c r="L2720" s="57" t="str">
        <f t="shared" si="789"/>
        <v>0.000125-0.0196156593568251i</v>
      </c>
      <c r="M2720" s="57" t="str">
        <f t="shared" si="790"/>
        <v>0.0015-0.00945605949541783i</v>
      </c>
      <c r="N2720" s="57">
        <f t="shared" si="791"/>
        <v>79.666569539887519</v>
      </c>
      <c r="O2720" s="57">
        <f t="shared" si="792"/>
        <v>8.5792170596942174</v>
      </c>
      <c r="P2720" s="371">
        <f t="shared" si="793"/>
        <v>8.5792170596942174</v>
      </c>
      <c r="Q2720" s="371">
        <f t="shared" si="794"/>
        <v>-100.33343046011248</v>
      </c>
      <c r="R2720" s="12">
        <f t="shared" si="795"/>
        <v>79.666569539887519</v>
      </c>
      <c r="S2720" s="57">
        <f t="shared" si="796"/>
        <v>25.579028275654903</v>
      </c>
      <c r="T2720" s="12">
        <f t="shared" si="779"/>
        <v>8.5792170596942174</v>
      </c>
    </row>
    <row r="2721" spans="1:20" x14ac:dyDescent="0.25">
      <c r="A2721" s="57">
        <f t="shared" si="780"/>
        <v>161328.50217713346</v>
      </c>
      <c r="B2721" s="12">
        <f t="shared" si="797"/>
        <v>25676.228583102391</v>
      </c>
      <c r="C2721" s="57" t="str">
        <f t="shared" si="781"/>
        <v>-0.480285552960705-2.63248313255616i</v>
      </c>
      <c r="D2721" s="57" t="str">
        <f t="shared" si="782"/>
        <v>3.87478783505892-1.55226340356914i</v>
      </c>
      <c r="E2721" s="57" t="str">
        <f t="shared" si="783"/>
        <v>202.179588479137+1.11620693506188i</v>
      </c>
      <c r="F2721" s="57" t="str">
        <f t="shared" si="784"/>
        <v>3.82515956425797-2.82227646448343i</v>
      </c>
      <c r="G2721" s="57" t="str">
        <f t="shared" si="785"/>
        <v>0.996176852109934-0.0617133002705002i</v>
      </c>
      <c r="H2721" s="57" t="str">
        <f t="shared" si="786"/>
        <v>54.7644155331943-729.172548463436i</v>
      </c>
      <c r="I2721" s="57" t="str">
        <f t="shared" si="787"/>
        <v>-5.21453724408447-8.30447432442042i</v>
      </c>
      <c r="K2721" s="57" t="str">
        <f t="shared" si="788"/>
        <v>0.00122906888039013-0.00622128926625742i</v>
      </c>
      <c r="L2721" s="57" t="str">
        <f t="shared" si="789"/>
        <v>0.000125-0.0195414020291145i</v>
      </c>
      <c r="M2721" s="57" t="str">
        <f t="shared" si="790"/>
        <v>0.0015-0.00942026249792569i</v>
      </c>
      <c r="N2721" s="57">
        <f t="shared" si="791"/>
        <v>79.660346920209008</v>
      </c>
      <c r="O2721" s="57">
        <f t="shared" si="792"/>
        <v>8.5495194060252349</v>
      </c>
      <c r="P2721" s="371">
        <f t="shared" si="793"/>
        <v>8.5495194060252349</v>
      </c>
      <c r="Q2721" s="371">
        <f t="shared" si="794"/>
        <v>-100.33965307979099</v>
      </c>
      <c r="R2721" s="12">
        <f t="shared" si="795"/>
        <v>79.660346920209008</v>
      </c>
      <c r="S2721" s="57">
        <f t="shared" si="796"/>
        <v>25.67622858310239</v>
      </c>
      <c r="T2721" s="12">
        <f t="shared" si="779"/>
        <v>8.5495194060252349</v>
      </c>
    </row>
    <row r="2722" spans="1:20" x14ac:dyDescent="0.25">
      <c r="A2722" s="57">
        <f t="shared" si="780"/>
        <v>161941.55048540659</v>
      </c>
      <c r="B2722" s="12">
        <f t="shared" si="797"/>
        <v>25773.798251718181</v>
      </c>
      <c r="C2722" s="57" t="str">
        <f t="shared" si="781"/>
        <v>-0.478947860272299-2.62344349375279i</v>
      </c>
      <c r="D2722" s="57" t="str">
        <f t="shared" si="782"/>
        <v>3.87459710899259-1.54874262512017i</v>
      </c>
      <c r="E2722" s="57" t="str">
        <f t="shared" si="783"/>
        <v>202.305794900496+0.922802408209562i</v>
      </c>
      <c r="F2722" s="57" t="str">
        <f t="shared" si="784"/>
        <v>3.82504821278133-2.81338304581467i</v>
      </c>
      <c r="G2722" s="57" t="str">
        <f t="shared" si="785"/>
        <v>0.996147853120063-0.0619460074932373i</v>
      </c>
      <c r="H2722" s="57" t="str">
        <f t="shared" si="786"/>
        <v>53.8721150241048-724.436971436832i</v>
      </c>
      <c r="I2722" s="57" t="str">
        <f t="shared" si="787"/>
        <v>-5.16830421255779-8.2446895938854i</v>
      </c>
      <c r="K2722" s="57" t="str">
        <f t="shared" si="788"/>
        <v>0.00122503646994543-0.00619832777224529i</v>
      </c>
      <c r="L2722" s="57" t="str">
        <f t="shared" si="789"/>
        <v>0.000125-0.0194674258110325i</v>
      </c>
      <c r="M2722" s="57" t="str">
        <f t="shared" si="790"/>
        <v>0.0015-0.00938460101407218i</v>
      </c>
      <c r="N2722" s="57">
        <f t="shared" si="791"/>
        <v>79.653761990718863</v>
      </c>
      <c r="O2722" s="57">
        <f t="shared" si="792"/>
        <v>8.5198239378439453</v>
      </c>
      <c r="P2722" s="371">
        <f t="shared" si="793"/>
        <v>8.5198239378439453</v>
      </c>
      <c r="Q2722" s="371">
        <f t="shared" si="794"/>
        <v>-100.34623800928114</v>
      </c>
      <c r="R2722" s="12">
        <f t="shared" si="795"/>
        <v>79.653761990718863</v>
      </c>
      <c r="S2722" s="57">
        <f t="shared" si="796"/>
        <v>25.77379825171818</v>
      </c>
      <c r="T2722" s="12">
        <f t="shared" si="779"/>
        <v>8.5198239378439453</v>
      </c>
    </row>
    <row r="2723" spans="1:20" x14ac:dyDescent="0.25">
      <c r="A2723" s="57">
        <f t="shared" si="780"/>
        <v>162556.92837725111</v>
      </c>
      <c r="B2723" s="12">
        <f t="shared" si="797"/>
        <v>25871.73868507471</v>
      </c>
      <c r="C2723" s="57" t="str">
        <f t="shared" si="781"/>
        <v>-0.477630319605004-2.61443244638581i</v>
      </c>
      <c r="D2723" s="57" t="str">
        <f t="shared" si="782"/>
        <v>3.87440494964412-1.5452438922124i</v>
      </c>
      <c r="E2723" s="57" t="str">
        <f t="shared" si="783"/>
        <v>202.431437624981+0.728251714537041i</v>
      </c>
      <c r="F2723" s="57" t="str">
        <f t="shared" si="784"/>
        <v>3.82493601998258-2.80452999356244i</v>
      </c>
      <c r="G2723" s="57" t="str">
        <f t="shared" si="785"/>
        <v>0.996118635026744-0.0621795784739664i</v>
      </c>
      <c r="H2723" s="57" t="str">
        <f t="shared" si="786"/>
        <v>52.9980094382729-719.751148890049i</v>
      </c>
      <c r="I2723" s="57" t="str">
        <f t="shared" si="787"/>
        <v>-5.12258763497787-8.18563775543458i</v>
      </c>
      <c r="K2723" s="57" t="str">
        <f t="shared" si="788"/>
        <v>0.00122103387967861-0.00617545023203241i</v>
      </c>
      <c r="L2723" s="57" t="str">
        <f t="shared" si="789"/>
        <v>0.000125-0.0193937296384066i</v>
      </c>
      <c r="M2723" s="57" t="str">
        <f t="shared" si="790"/>
        <v>0.0015-0.009349074530855i</v>
      </c>
      <c r="N2723" s="57">
        <f t="shared" si="791"/>
        <v>79.646815202488682</v>
      </c>
      <c r="O2723" s="57">
        <f t="shared" si="792"/>
        <v>8.4901304714763821</v>
      </c>
      <c r="P2723" s="371">
        <f t="shared" si="793"/>
        <v>8.4901304714763821</v>
      </c>
      <c r="Q2723" s="371">
        <f t="shared" si="794"/>
        <v>-100.35318479751132</v>
      </c>
      <c r="R2723" s="12">
        <f t="shared" si="795"/>
        <v>79.646815202488682</v>
      </c>
      <c r="S2723" s="57">
        <f t="shared" si="796"/>
        <v>25.87173868507471</v>
      </c>
      <c r="T2723" s="12">
        <f t="shared" si="779"/>
        <v>8.4901304714763821</v>
      </c>
    </row>
    <row r="2724" spans="1:20" x14ac:dyDescent="0.25">
      <c r="A2724" s="57">
        <f t="shared" si="780"/>
        <v>163174.64470508468</v>
      </c>
      <c r="B2724" s="12">
        <f t="shared" si="797"/>
        <v>25970.051292077995</v>
      </c>
      <c r="C2724" s="57" t="str">
        <f t="shared" si="781"/>
        <v>-0.476332720817707-2.6054498521817i</v>
      </c>
      <c r="D2724" s="57" t="str">
        <f t="shared" si="782"/>
        <v>3.87421134638725-1.54176715187688i</v>
      </c>
      <c r="E2724" s="57" t="str">
        <f t="shared" si="783"/>
        <v>202.556510621109+0.532555786126381i</v>
      </c>
      <c r="F2724" s="57" t="str">
        <f t="shared" si="784"/>
        <v>3.82482297955509-2.79571717917987i</v>
      </c>
      <c r="G2724" s="57" t="str">
        <f t="shared" si="785"/>
        <v>0.996089196187578-0.0624140162620729i</v>
      </c>
      <c r="H2724" s="57" t="str">
        <f t="shared" si="786"/>
        <v>52.1416480220327-715.114296413211i</v>
      </c>
      <c r="I2724" s="57" t="str">
        <f t="shared" si="787"/>
        <v>-5.07738061248458-8.12730508290571i</v>
      </c>
      <c r="K2724" s="57" t="str">
        <f t="shared" si="788"/>
        <v>0.00121706088934289-0.00615265637435465i</v>
      </c>
      <c r="L2724" s="57" t="str">
        <f t="shared" si="789"/>
        <v>0.000125-0.0193203124510924i</v>
      </c>
      <c r="M2724" s="57" t="str">
        <f t="shared" si="790"/>
        <v>0.0015-0.00931368253721354i</v>
      </c>
      <c r="N2724" s="57">
        <f t="shared" si="791"/>
        <v>79.639507009067017</v>
      </c>
      <c r="O2724" s="57">
        <f t="shared" si="792"/>
        <v>8.4604388252065448</v>
      </c>
      <c r="P2724" s="371">
        <f t="shared" si="793"/>
        <v>8.4604388252065448</v>
      </c>
      <c r="Q2724" s="371">
        <f t="shared" si="794"/>
        <v>-100.36049299093298</v>
      </c>
      <c r="R2724" s="12">
        <f t="shared" si="795"/>
        <v>79.639507009067017</v>
      </c>
      <c r="S2724" s="57">
        <f t="shared" si="796"/>
        <v>25.970051292077994</v>
      </c>
      <c r="T2724" s="12">
        <f t="shared" si="779"/>
        <v>8.4604388252065448</v>
      </c>
    </row>
    <row r="2725" spans="1:20" x14ac:dyDescent="0.25">
      <c r="A2725" s="57">
        <f t="shared" si="780"/>
        <v>163794.70835496401</v>
      </c>
      <c r="B2725" s="12">
        <f t="shared" si="797"/>
        <v>26068.737486987891</v>
      </c>
      <c r="C2725" s="57" t="str">
        <f t="shared" si="781"/>
        <v>-0.475054855316831-2.59649557414322i</v>
      </c>
      <c r="D2725" s="57" t="str">
        <f t="shared" si="782"/>
        <v>3.87401628851922-1.53831235143153i</v>
      </c>
      <c r="E2725" s="57" t="str">
        <f t="shared" si="783"/>
        <v>202.681007873021+0.335715584696282i</v>
      </c>
      <c r="F2725" s="57" t="str">
        <f t="shared" si="784"/>
        <v>3.82470908514589-2.78694447468553i</v>
      </c>
      <c r="G2725" s="57" t="str">
        <f t="shared" si="785"/>
        <v>0.996059534948055-0.0626493239159031i</v>
      </c>
      <c r="H2725" s="57" t="str">
        <f t="shared" si="786"/>
        <v>51.302593217789-710.525645601542i</v>
      </c>
      <c r="I2725" s="57" t="str">
        <f t="shared" si="787"/>
        <v>-5.03267634872868-8.06967818545793i</v>
      </c>
      <c r="K2725" s="57" t="str">
        <f t="shared" si="788"/>
        <v>0.00121311728024592-0.00612994592851087i</v>
      </c>
      <c r="L2725" s="57" t="str">
        <f t="shared" si="789"/>
        <v>0.000125-0.0192471731929592i</v>
      </c>
      <c r="M2725" s="57" t="str">
        <f t="shared" si="790"/>
        <v>0.0015-0.00927842452402231i</v>
      </c>
      <c r="N2725" s="57">
        <f t="shared" si="791"/>
        <v>79.63183786631528</v>
      </c>
      <c r="O2725" s="57">
        <f t="shared" si="792"/>
        <v>8.4307488192766993</v>
      </c>
      <c r="P2725" s="371">
        <f t="shared" si="793"/>
        <v>8.4307488192766993</v>
      </c>
      <c r="Q2725" s="371">
        <f t="shared" si="794"/>
        <v>-100.36816213368472</v>
      </c>
      <c r="R2725" s="12">
        <f t="shared" si="795"/>
        <v>79.63183786631528</v>
      </c>
      <c r="S2725" s="57">
        <f t="shared" si="796"/>
        <v>26.068737486987892</v>
      </c>
      <c r="T2725" s="12">
        <f t="shared" si="779"/>
        <v>8.4307488192766993</v>
      </c>
    </row>
    <row r="2726" spans="1:20" x14ac:dyDescent="0.25">
      <c r="A2726" s="57">
        <f t="shared" si="780"/>
        <v>164417.12824671288</v>
      </c>
      <c r="B2726" s="12">
        <f t="shared" si="797"/>
        <v>26167.798689438445</v>
      </c>
      <c r="C2726" s="57" t="str">
        <f t="shared" si="781"/>
        <v>-0.473796516051349-2.58756947653709i</v>
      </c>
      <c r="D2726" s="57" t="str">
        <f t="shared" si="782"/>
        <v>3.8738197652601-1.53487943848i</v>
      </c>
      <c r="E2726" s="57" t="str">
        <f t="shared" si="783"/>
        <v>202.804923380701+0.137732101223576i</v>
      </c>
      <c r="F2726" s="57" t="str">
        <f t="shared" si="784"/>
        <v>3.82459433035501-2.77821175266131i</v>
      </c>
      <c r="G2726" s="57" t="str">
        <f t="shared" si="785"/>
        <v>0.996029649641463-0.0628855045027695i</v>
      </c>
      <c r="H2726" s="57" t="str">
        <f t="shared" si="786"/>
        <v>50.4804202175039-705.984443668591i</v>
      </c>
      <c r="I2726" s="57" t="str">
        <f t="shared" si="787"/>
        <v>-4.9884681485943-8.01274399767846i</v>
      </c>
      <c r="K2726" s="57" t="str">
        <f t="shared" si="788"/>
        <v>0.00120920283523912-0.00610731862436493i</v>
      </c>
      <c r="L2726" s="57" t="str">
        <f t="shared" si="789"/>
        <v>0.000125-0.0191743108118741i</v>
      </c>
      <c r="M2726" s="57" t="str">
        <f t="shared" si="790"/>
        <v>0.0015-0.00924329998408277i</v>
      </c>
      <c r="N2726" s="57">
        <f t="shared" si="791"/>
        <v>79.62380823224386</v>
      </c>
      <c r="O2726" s="57">
        <f t="shared" si="792"/>
        <v>8.4010602758850812</v>
      </c>
      <c r="P2726" s="371">
        <f t="shared" si="793"/>
        <v>8.4010602758850812</v>
      </c>
      <c r="Q2726" s="371">
        <f t="shared" si="794"/>
        <v>-100.37619176775614</v>
      </c>
      <c r="R2726" s="12">
        <f t="shared" si="795"/>
        <v>79.62380823224386</v>
      </c>
      <c r="S2726" s="57">
        <f t="shared" si="796"/>
        <v>26.167798689438445</v>
      </c>
      <c r="T2726" s="12">
        <f t="shared" si="779"/>
        <v>8.4010602758850812</v>
      </c>
    </row>
    <row r="2727" spans="1:20" x14ac:dyDescent="0.25">
      <c r="A2727" s="57">
        <f t="shared" si="780"/>
        <v>165041.91333405036</v>
      </c>
      <c r="B2727" s="12">
        <f t="shared" si="797"/>
        <v>26267.23632445831</v>
      </c>
      <c r="C2727" s="57" t="str">
        <f t="shared" si="781"/>
        <v>-0.472557497507927-2.57867142488219i</v>
      </c>
      <c r="D2727" s="57" t="str">
        <f t="shared" si="782"/>
        <v>3.87362176575238-1.53146836091066i</v>
      </c>
      <c r="E2727" s="57" t="str">
        <f t="shared" si="783"/>
        <v>202.928251160165-0.0613936444414092i</v>
      </c>
      <c r="F2727" s="57" t="str">
        <f t="shared" si="784"/>
        <v>3.82447870873541-2.76951888625052i</v>
      </c>
      <c r="G2727" s="57" t="str">
        <f t="shared" si="785"/>
        <v>0.995999538588806-0.0631225610989547i</v>
      </c>
      <c r="H2727" s="57" t="str">
        <f t="shared" si="786"/>
        <v>49.6747165333539-701.489953069978i</v>
      </c>
      <c r="I2727" s="57" t="str">
        <f t="shared" si="787"/>
        <v>-4.94474941690894-7.95648977003017i</v>
      </c>
      <c r="K2727" s="57" t="str">
        <f t="shared" si="788"/>
        <v>0.00120531733870751-0.00608477419234938i</v>
      </c>
      <c r="L2727" s="57" t="str">
        <f t="shared" si="789"/>
        <v>0.000125-0.0191017242596873i</v>
      </c>
      <c r="M2727" s="57" t="str">
        <f t="shared" si="790"/>
        <v>0.0015-0.00920830841211673i</v>
      </c>
      <c r="N2727" s="57">
        <f t="shared" si="791"/>
        <v>79.615418566847296</v>
      </c>
      <c r="O2727" s="57">
        <f t="shared" si="792"/>
        <v>8.3713730191850111</v>
      </c>
      <c r="P2727" s="371">
        <f t="shared" si="793"/>
        <v>8.3713730191850111</v>
      </c>
      <c r="Q2727" s="371">
        <f t="shared" si="794"/>
        <v>-100.3845814331527</v>
      </c>
      <c r="R2727" s="12">
        <f t="shared" si="795"/>
        <v>79.615418566847296</v>
      </c>
      <c r="S2727" s="57">
        <f t="shared" si="796"/>
        <v>26.26723632445831</v>
      </c>
      <c r="T2727" s="12">
        <f t="shared" si="779"/>
        <v>8.3713730191850111</v>
      </c>
    </row>
    <row r="2728" spans="1:20" x14ac:dyDescent="0.25">
      <c r="A2728" s="57">
        <f t="shared" si="780"/>
        <v>165669.07260471975</v>
      </c>
      <c r="B2728" s="12">
        <f t="shared" si="797"/>
        <v>26367.051822491252</v>
      </c>
      <c r="C2728" s="57" t="str">
        <f t="shared" si="781"/>
        <v>-0.471337595705903-2.56980128593748i</v>
      </c>
      <c r="D2728" s="57" t="str">
        <f t="shared" si="782"/>
        <v>3.87342227906037-1.52807906689543i</v>
      </c>
      <c r="E2728" s="57" t="str">
        <f t="shared" si="783"/>
        <v>203.050985243655-0.261660603962718i</v>
      </c>
      <c r="F2728" s="57" t="str">
        <f t="shared" si="784"/>
        <v>3.82436221379245-2.76086574915583i</v>
      </c>
      <c r="G2728" s="57" t="str">
        <f t="shared" si="785"/>
        <v>0.995969200098716-0.0633604967897161i</v>
      </c>
      <c r="H2728" s="57" t="str">
        <f t="shared" si="786"/>
        <v>48.885081584767-697.041451137203i</v>
      </c>
      <c r="I2728" s="57" t="str">
        <f t="shared" si="787"/>
        <v>-4.90151365714264-7.90090305962263i</v>
      </c>
      <c r="K2728" s="57" t="str">
        <f t="shared" si="788"/>
        <v>0.00120146057655945-0.00606231236346812i</v>
      </c>
      <c r="L2728" s="57" t="str">
        <f t="shared" si="789"/>
        <v>0.000125-0.0190294124922169i</v>
      </c>
      <c r="M2728" s="57" t="str">
        <f t="shared" si="790"/>
        <v>0.0015-0.00917344930475861i</v>
      </c>
      <c r="N2728" s="57">
        <f t="shared" si="791"/>
        <v>79.60666933194193</v>
      </c>
      <c r="O2728" s="57">
        <f t="shared" si="792"/>
        <v>8.3416868752826492</v>
      </c>
      <c r="P2728" s="371">
        <f t="shared" si="793"/>
        <v>8.3416868752826492</v>
      </c>
      <c r="Q2728" s="371">
        <f t="shared" si="794"/>
        <v>-100.39333066805807</v>
      </c>
      <c r="R2728" s="12">
        <f t="shared" si="795"/>
        <v>79.60666933194193</v>
      </c>
      <c r="S2728" s="57">
        <f t="shared" si="796"/>
        <v>26.367051822491252</v>
      </c>
      <c r="T2728" s="12">
        <f t="shared" si="779"/>
        <v>8.3416868752826492</v>
      </c>
    </row>
    <row r="2729" spans="1:20" x14ac:dyDescent="0.25">
      <c r="A2729" s="57">
        <f t="shared" si="780"/>
        <v>166298.61508061772</v>
      </c>
      <c r="B2729" s="12">
        <f t="shared" si="797"/>
        <v>26467.246619416721</v>
      </c>
      <c r="C2729" s="57" t="str">
        <f t="shared" si="781"/>
        <v>-0.470136608192341-2.56095892769017i</v>
      </c>
      <c r="D2729" s="57" t="str">
        <f t="shared" si="782"/>
        <v>3.87322129416974-1.52471150488878i</v>
      </c>
      <c r="E2729" s="57" t="str">
        <f t="shared" si="783"/>
        <v>203.173119679829-0.463067700902871i</v>
      </c>
      <c r="F2729" s="57" t="str">
        <f t="shared" si="784"/>
        <v>3.82424483898378-2.75225221563742i</v>
      </c>
      <c r="G2729" s="57" t="str">
        <f t="shared" si="785"/>
        <v>0.995938632467362-0.0635993146692889i</v>
      </c>
      <c r="H2729" s="57" t="str">
        <f t="shared" si="786"/>
        <v>48.1111263011637-692.638229721347i</v>
      </c>
      <c r="I2729" s="57" t="str">
        <f t="shared" si="787"/>
        <v>-4.85875447009988-7.84597172129734i</v>
      </c>
      <c r="K2729" s="57" t="str">
        <f t="shared" si="788"/>
        <v>0.00119763233621631-0.00603993286929918i</v>
      </c>
      <c r="L2729" s="57" t="str">
        <f t="shared" si="789"/>
        <v>0.000125-0.0189573744692338i</v>
      </c>
      <c r="M2729" s="57" t="str">
        <f t="shared" si="790"/>
        <v>0.0015-0.00913872216054859i</v>
      </c>
      <c r="N2729" s="57">
        <f t="shared" si="791"/>
        <v>79.597560991002808</v>
      </c>
      <c r="O2729" s="57">
        <f t="shared" si="792"/>
        <v>8.3120016722352865</v>
      </c>
      <c r="P2729" s="371">
        <f t="shared" si="793"/>
        <v>8.3120016722352865</v>
      </c>
      <c r="Q2729" s="371">
        <f t="shared" si="794"/>
        <v>-100.40243900899719</v>
      </c>
      <c r="R2729" s="12">
        <f t="shared" si="795"/>
        <v>79.597560991002808</v>
      </c>
      <c r="S2729" s="57">
        <f t="shared" si="796"/>
        <v>26.46724661941672</v>
      </c>
      <c r="T2729" s="12">
        <f t="shared" si="779"/>
        <v>8.3120016722352865</v>
      </c>
    </row>
    <row r="2730" spans="1:20" x14ac:dyDescent="0.25">
      <c r="A2730" s="57">
        <f t="shared" si="780"/>
        <v>166930.54981792407</v>
      </c>
      <c r="B2730" s="12">
        <f t="shared" si="797"/>
        <v>26567.822156570506</v>
      </c>
      <c r="C2730" s="57" t="str">
        <f t="shared" si="781"/>
        <v>-0.468954334036964-2.55214421934373i</v>
      </c>
      <c r="D2730" s="57" t="str">
        <f t="shared" si="782"/>
        <v>3.87301879998696-1.5213656236266i</v>
      </c>
      <c r="E2730" s="57" t="str">
        <f t="shared" si="783"/>
        <v>203.294648533931-0.665613831116614i</v>
      </c>
      <c r="F2730" s="57" t="str">
        <f t="shared" si="784"/>
        <v>3.82412657771872-2.7436781605109i</v>
      </c>
      <c r="G2730" s="57" t="str">
        <f t="shared" si="785"/>
        <v>0.995907833978362-0.0638390178408905i</v>
      </c>
      <c r="H2730" s="57" t="str">
        <f t="shared" si="786"/>
        <v>47.352472739738-688.27959484631i</v>
      </c>
      <c r="I2730" s="57" t="str">
        <f t="shared" si="787"/>
        <v>-4.81646555260531-7.79168389901244i</v>
      </c>
      <c r="K2730" s="57" t="str">
        <f t="shared" si="788"/>
        <v>0.00119383240660243-0.0060176354419975i</v>
      </c>
      <c r="L2730" s="57" t="str">
        <f t="shared" si="789"/>
        <v>0.000125-0.0188856091544469i</v>
      </c>
      <c r="M2730" s="57" t="str">
        <f t="shared" si="790"/>
        <v>0.0015-0.00910412647992484i</v>
      </c>
      <c r="N2730" s="57">
        <f t="shared" si="791"/>
        <v>79.588094009002688</v>
      </c>
      <c r="O2730" s="57">
        <f t="shared" si="792"/>
        <v>8.2823172400487</v>
      </c>
      <c r="P2730" s="371">
        <f t="shared" si="793"/>
        <v>8.2823172400487</v>
      </c>
      <c r="Q2730" s="371">
        <f t="shared" si="794"/>
        <v>-100.41190599099731</v>
      </c>
      <c r="R2730" s="12">
        <f t="shared" si="795"/>
        <v>79.588094009002688</v>
      </c>
      <c r="S2730" s="57">
        <f t="shared" si="796"/>
        <v>26.567822156570507</v>
      </c>
      <c r="T2730" s="12">
        <f t="shared" si="779"/>
        <v>8.2823172400487</v>
      </c>
    </row>
    <row r="2731" spans="1:20" x14ac:dyDescent="0.25">
      <c r="A2731" s="57">
        <f t="shared" si="780"/>
        <v>167564.88590723221</v>
      </c>
      <c r="B2731" s="12">
        <f t="shared" si="797"/>
        <v>26668.779880765476</v>
      </c>
      <c r="C2731" s="57" t="str">
        <f t="shared" si="781"/>
        <v>-0.467790573827183-2.54335703130605i</v>
      </c>
      <c r="D2731" s="57" t="str">
        <f t="shared" si="782"/>
        <v>3.8728147853387-1.51804137212512i</v>
      </c>
      <c r="E2731" s="57" t="str">
        <f t="shared" si="783"/>
        <v>203.415565887963-0.869297863143381i</v>
      </c>
      <c r="F2731" s="57" t="str">
        <f t="shared" si="784"/>
        <v>3.82400742335811-2.73514345914536i</v>
      </c>
      <c r="G2731" s="57" t="str">
        <f t="shared" si="785"/>
        <v>0.995876802902697-0.0640796094167231i</v>
      </c>
      <c r="H2731" s="57" t="str">
        <f t="shared" si="786"/>
        <v>46.6087537176399-683.964866371417i</v>
      </c>
      <c r="I2731" s="57" t="str">
        <f t="shared" si="787"/>
        <v>-4.77464069618666-7.73802801751852i</v>
      </c>
      <c r="K2731" s="57" t="str">
        <f t="shared" si="788"/>
        <v>0.00119006057813497-0.00599541981429786i</v>
      </c>
      <c r="L2731" s="57" t="str">
        <f t="shared" si="789"/>
        <v>0.000125-0.018814115515488i</v>
      </c>
      <c r="M2731" s="57" t="str">
        <f t="shared" si="790"/>
        <v>0.0015-0.009069661765217i</v>
      </c>
      <c r="N2731" s="57">
        <f t="shared" si="791"/>
        <v>79.578268852249266</v>
      </c>
      <c r="O2731" s="57">
        <f t="shared" si="792"/>
        <v>8.2526334106747061</v>
      </c>
      <c r="P2731" s="371">
        <f t="shared" si="793"/>
        <v>8.2526334106747061</v>
      </c>
      <c r="Q2731" s="371">
        <f t="shared" si="794"/>
        <v>-100.42173114775073</v>
      </c>
      <c r="R2731" s="12">
        <f t="shared" si="795"/>
        <v>79.578268852249266</v>
      </c>
      <c r="S2731" s="57">
        <f t="shared" si="796"/>
        <v>26.668779880765477</v>
      </c>
      <c r="T2731" s="12">
        <f t="shared" si="779"/>
        <v>8.2526334106747061</v>
      </c>
    </row>
    <row r="2732" spans="1:20" x14ac:dyDescent="0.25">
      <c r="A2732" s="57">
        <f t="shared" si="780"/>
        <v>168201.63247367967</v>
      </c>
      <c r="B2732" s="12">
        <f t="shared" si="797"/>
        <v>26770.121244312384</v>
      </c>
      <c r="C2732" s="57" t="str">
        <f t="shared" si="781"/>
        <v>-0.46664512966299-2.53459723517763i</v>
      </c>
      <c r="D2732" s="57" t="str">
        <f t="shared" si="782"/>
        <v>3.87260923897138-1.51473869967986i</v>
      </c>
      <c r="E2732" s="57" t="str">
        <f t="shared" si="783"/>
        <v>203.535865840848-1.07411863860123i</v>
      </c>
      <c r="F2732" s="57" t="str">
        <f t="shared" si="784"/>
        <v>3.82388736921391-2.7266479874615i</v>
      </c>
      <c r="G2732" s="57" t="str">
        <f t="shared" si="785"/>
        <v>0.995845537498619-0.0643210925179763i</v>
      </c>
      <c r="H2732" s="57" t="str">
        <f t="shared" si="786"/>
        <v>45.8796124579423-679.693377662972i</v>
      </c>
      <c r="I2732" s="57" t="str">
        <f t="shared" si="787"/>
        <v>-4.73327378575578-7.68499277431137i</v>
      </c>
      <c r="K2732" s="57" t="str">
        <f t="shared" si="788"/>
        <v>0.00118631664271386-0.00597328571951729i</v>
      </c>
      <c r="L2732" s="57" t="str">
        <f t="shared" si="789"/>
        <v>0.000125-0.0187428925238972i</v>
      </c>
      <c r="M2732" s="57" t="str">
        <f t="shared" si="790"/>
        <v>0.0015-0.00903532752063861i</v>
      </c>
      <c r="N2732" s="57">
        <f t="shared" si="791"/>
        <v>79.568085988225633</v>
      </c>
      <c r="O2732" s="57">
        <f t="shared" si="792"/>
        <v>8.2229500180083832</v>
      </c>
      <c r="P2732" s="371">
        <f t="shared" si="793"/>
        <v>8.2229500180083832</v>
      </c>
      <c r="Q2732" s="371">
        <f t="shared" si="794"/>
        <v>-100.43191401177437</v>
      </c>
      <c r="R2732" s="12">
        <f t="shared" si="795"/>
        <v>79.568085988225633</v>
      </c>
      <c r="S2732" s="57">
        <f t="shared" si="796"/>
        <v>26.770121244312385</v>
      </c>
      <c r="T2732" s="12">
        <f t="shared" ref="T2732:T2795" si="798">P2732</f>
        <v>8.2229500180083832</v>
      </c>
    </row>
    <row r="2733" spans="1:20" x14ac:dyDescent="0.25">
      <c r="A2733" s="57">
        <f t="shared" ref="A2733:A2796" si="799">2*PI()*B2733</f>
        <v>168840.79867707964</v>
      </c>
      <c r="B2733" s="12">
        <f t="shared" si="797"/>
        <v>26871.847705040771</v>
      </c>
      <c r="C2733" s="57" t="str">
        <f t="shared" ref="C2733:C2796" si="800">IMPRODUCT(D2733,E2733,$C$40,,K2733,$C$41)</f>
        <v>-0.46551780515183-2.52586470373969i</v>
      </c>
      <c r="D2733" s="57" t="str">
        <f t="shared" ref="D2733:D2796" si="801">IMDIV(IMPRODUCT($C$37,$C$38,COMPLEX(1,A2733/$C$38)),IMSUM(-1*A2733*A2733/$C$39,COMPLEX(0,1*A2733)))</f>
        <v>3.87240214955065-1.51145755586452i</v>
      </c>
      <c r="E2733" s="57" t="str">
        <f t="shared" ref="E2733:E2796" si="802">IMDIV(IMPRODUCT(IMSUM(F2733,G2733),$C$29,H2733),IMSUM(1,I2733))</f>
        <v>203.655542508578-1.28007497258381i</v>
      </c>
      <c r="F2733" s="57" t="str">
        <f t="shared" ref="F2733:F2796" si="803">IMDIV(IMPRODUCT($C$14,$C$15,COMPLEX(1,A2733/$C$15)),IMSUM(-1*A2733*A2733/$C$16,COMPLEX(0,A2733)))</f>
        <v>3.82376640854887-2.71819162192959i</v>
      </c>
      <c r="G2733" s="57" t="str">
        <f t="shared" ref="G2733:G2796" si="804">IMDIV(1,COMPLEX(1,A2733*$C$9*$C$10))</f>
        <v>0.995814036011559-0.0645634702748305i</v>
      </c>
      <c r="H2733" s="57" t="str">
        <f t="shared" ref="H2733:H2796" si="805">IMDIV($C$3,IMSUM(K2733,COMPLEX(0,$C$28*A2733)))</f>
        <v>45.1647022488391-675.464475274686i</v>
      </c>
      <c r="I2733" s="57" t="str">
        <f t="shared" ref="I2733:I2796" si="806">IMPRODUCT(F2733,$C$29,H2733,$C$31)</f>
        <v>-4.69235879829024-7.63256713185378i</v>
      </c>
      <c r="K2733" s="57" t="str">
        <f t="shared" ref="K2733:K2796" si="807">IF($C$26&lt;=0,IMDIV(1,IMSUM(IMDIV(1,L2733),1/$C$18)),IMDIV(1,IMSUM(IMDIV(1,L2733),1/$C$18,IMDIV(1,M2733))))</f>
        <v>0.00118260039371184-0.00595123289155771i</v>
      </c>
      <c r="L2733" s="57" t="str">
        <f t="shared" ref="L2733:L2796" si="808">IMSUM($C$21/$C$22,IMDIV(1,COMPLEX(0,$C$20*$C$22*A2733)))</f>
        <v>0.000125-0.0186719391551078i</v>
      </c>
      <c r="M2733" s="57" t="str">
        <f t="shared" ref="M2733:M2796" si="809">IMSUM($C$25/$C$26,IMDIV(1,COMPLEX(0,$C$24*$C$26*A2733)))</f>
        <v>0.0015-0.00900112325227996i</v>
      </c>
      <c r="N2733" s="57">
        <f t="shared" ref="N2733:N2796" si="810">ABS(R2733)</f>
        <v>79.557545885430713</v>
      </c>
      <c r="O2733" s="57">
        <f t="shared" ref="O2733:O2796" si="811">ABS(P2733)</f>
        <v>8.1932668978847314</v>
      </c>
      <c r="P2733" s="371">
        <f t="shared" ref="P2733:P2796" si="812">20*LOG10(IMABS(C2733))</f>
        <v>8.1932668978847314</v>
      </c>
      <c r="Q2733" s="371">
        <f t="shared" ref="Q2733:Q2796" si="813">IMARGUMENT(C2733)*180/PI()</f>
        <v>-100.44245411456929</v>
      </c>
      <c r="R2733" s="12">
        <f t="shared" ref="R2733:R2796" si="814">IF(Q2733&lt;0,Q2733+180,Q2733-180)</f>
        <v>79.557545885430713</v>
      </c>
      <c r="S2733" s="57">
        <f t="shared" ref="S2733:S2796" si="815">B2733/1000</f>
        <v>26.871847705040771</v>
      </c>
      <c r="T2733" s="12">
        <f t="shared" si="798"/>
        <v>8.1932668978847314</v>
      </c>
    </row>
    <row r="2734" spans="1:20" x14ac:dyDescent="0.25">
      <c r="A2734" s="57">
        <f t="shared" si="799"/>
        <v>169482.39371205255</v>
      </c>
      <c r="B2734" s="12">
        <f t="shared" ref="B2734:B2797" si="816">B2733*(1+B$42)</f>
        <v>26973.960726319925</v>
      </c>
      <c r="C2734" s="57" t="str">
        <f t="shared" si="800"/>
        <v>-0.464408405403575-2.5171593109425i</v>
      </c>
      <c r="D2734" s="57" t="str">
        <f t="shared" si="801"/>
        <v>3.87219350566075-1.50819789052993i</v>
      </c>
      <c r="E2734" s="57" t="str">
        <f t="shared" si="802"/>
        <v>203.774590024371-1.48716565405968i</v>
      </c>
      <c r="F2734" s="57" t="str">
        <f t="shared" si="803"/>
        <v>3.82364453457618-2.70977423956758i</v>
      </c>
      <c r="G2734" s="57" t="str">
        <f t="shared" si="804"/>
        <v>0.995782296674039-0.0648067458264582i</v>
      </c>
      <c r="H2734" s="57" t="str">
        <f t="shared" si="805"/>
        <v>44.4636861154923-671.277518636547i</v>
      </c>
      <c r="I2734" s="57" t="str">
        <f t="shared" si="806"/>
        <v>-4.65188980151648-7.58074031005416i</v>
      </c>
      <c r="K2734" s="57" t="str">
        <f t="shared" si="807"/>
        <v>0.00117891162596446-0.0059292610649085i</v>
      </c>
      <c r="L2734" s="57" t="str">
        <f t="shared" si="808"/>
        <v>0.000125-0.0186012543884317i</v>
      </c>
      <c r="M2734" s="57" t="str">
        <f t="shared" si="809"/>
        <v>0.0015-0.00896704846810111i</v>
      </c>
      <c r="N2734" s="57">
        <f t="shared" si="810"/>
        <v>79.546649013218456</v>
      </c>
      <c r="O2734" s="57">
        <f t="shared" si="811"/>
        <v>8.1635838880756957</v>
      </c>
      <c r="P2734" s="371">
        <f t="shared" si="812"/>
        <v>8.1635838880756957</v>
      </c>
      <c r="Q2734" s="371">
        <f t="shared" si="813"/>
        <v>-100.45335098678154</v>
      </c>
      <c r="R2734" s="12">
        <f t="shared" si="814"/>
        <v>79.546649013218456</v>
      </c>
      <c r="S2734" s="57">
        <f t="shared" si="815"/>
        <v>26.973960726319923</v>
      </c>
      <c r="T2734" s="12">
        <f t="shared" si="798"/>
        <v>8.1635838880756957</v>
      </c>
    </row>
    <row r="2735" spans="1:20" x14ac:dyDescent="0.25">
      <c r="A2735" s="57">
        <f t="shared" si="799"/>
        <v>170126.42680815834</v>
      </c>
      <c r="B2735" s="12">
        <f t="shared" si="816"/>
        <v>27076.461777079941</v>
      </c>
      <c r="C2735" s="57" t="str">
        <f t="shared" si="800"/>
        <v>-0.463316737025262-2.50848093189359i</v>
      </c>
      <c r="D2735" s="57" t="str">
        <f t="shared" si="801"/>
        <v>3.87198329580404-1.50495965380294i</v>
      </c>
      <c r="E2735" s="57" t="str">
        <f t="shared" si="802"/>
        <v>203.893002538797-1.69538944627092i</v>
      </c>
      <c r="F2735" s="57" t="str">
        <f t="shared" si="803"/>
        <v>3.82352174045907-2.70139571793918i</v>
      </c>
      <c r="G2735" s="57" t="str">
        <f t="shared" si="804"/>
        <v>0.99575031770558-0.0650509223210261i</v>
      </c>
      <c r="H2735" s="57" t="str">
        <f t="shared" si="805"/>
        <v>43.7762365040399-667.131879752069i</v>
      </c>
      <c r="I2735" s="57" t="str">
        <f t="shared" si="806"/>
        <v>-4.61186095259688-7.52950177899428i</v>
      </c>
      <c r="K2735" s="57" t="str">
        <f t="shared" si="807"/>
        <v>0.00117525013576033-0.00590736997464909i</v>
      </c>
      <c r="L2735" s="57" t="str">
        <f t="shared" si="808"/>
        <v>0.000125-0.018530837207045i</v>
      </c>
      <c r="M2735" s="57" t="str">
        <f t="shared" si="809"/>
        <v>0.0015-0.00893310267792504i</v>
      </c>
      <c r="N2735" s="57">
        <f t="shared" si="810"/>
        <v>79.535395841641446</v>
      </c>
      <c r="O2735" s="57">
        <f t="shared" si="811"/>
        <v>8.1339008282863965</v>
      </c>
      <c r="P2735" s="371">
        <f t="shared" si="812"/>
        <v>8.1339008282863965</v>
      </c>
      <c r="Q2735" s="371">
        <f t="shared" si="813"/>
        <v>-100.46460415835855</v>
      </c>
      <c r="R2735" s="12">
        <f t="shared" si="814"/>
        <v>79.535395841641446</v>
      </c>
      <c r="S2735" s="57">
        <f t="shared" si="815"/>
        <v>27.076461777079942</v>
      </c>
      <c r="T2735" s="12">
        <f t="shared" si="798"/>
        <v>8.1339008282863965</v>
      </c>
    </row>
    <row r="2736" spans="1:20" x14ac:dyDescent="0.25">
      <c r="A2736" s="57">
        <f t="shared" si="799"/>
        <v>170772.90723002935</v>
      </c>
      <c r="B2736" s="12">
        <f t="shared" si="816"/>
        <v>27179.352331832844</v>
      </c>
      <c r="C2736" s="57" t="str">
        <f t="shared" si="800"/>
        <v>-0.462242608115998-2.49982944284597i</v>
      </c>
      <c r="D2736" s="57" t="str">
        <f t="shared" si="801"/>
        <v>3.87177150840039-1.50174279608535i</v>
      </c>
      <c r="E2736" s="57" t="str">
        <f t="shared" si="802"/>
        <v>204.010774219918-1.90474508713715i</v>
      </c>
      <c r="F2736" s="57" t="str">
        <f t="shared" si="803"/>
        <v>3.82339801931048-2.69305593515183i</v>
      </c>
      <c r="G2736" s="57" t="str">
        <f t="shared" si="804"/>
        <v>0.995718097312609-0.065296002915697i</v>
      </c>
      <c r="H2736" s="57" t="str">
        <f t="shared" si="805"/>
        <v>43.102034977219-663.026942903502i</v>
      </c>
      <c r="I2736" s="57" t="str">
        <f t="shared" si="806"/>
        <v>-4.57226649682088-7.47884125189493i</v>
      </c>
      <c r="K2736" s="57" t="str">
        <f t="shared" si="807"/>
        <v>0.00117161572083115-0.00588555935645112i</v>
      </c>
      <c r="L2736" s="57" t="str">
        <f t="shared" si="808"/>
        <v>0.000125-0.0184606865979727i</v>
      </c>
      <c r="M2736" s="57" t="str">
        <f t="shared" si="809"/>
        <v>0.0015-0.00889928539343002i</v>
      </c>
      <c r="N2736" s="57">
        <f t="shared" si="810"/>
        <v>79.523786841291141</v>
      </c>
      <c r="O2736" s="57">
        <f t="shared" si="811"/>
        <v>8.1042175601510955</v>
      </c>
      <c r="P2736" s="371">
        <f t="shared" si="812"/>
        <v>8.1042175601510955</v>
      </c>
      <c r="Q2736" s="371">
        <f t="shared" si="813"/>
        <v>-100.47621315870886</v>
      </c>
      <c r="R2736" s="12">
        <f t="shared" si="814"/>
        <v>79.523786841291141</v>
      </c>
      <c r="S2736" s="57">
        <f t="shared" si="815"/>
        <v>27.179352331832845</v>
      </c>
      <c r="T2736" s="12">
        <f t="shared" si="798"/>
        <v>8.1042175601510955</v>
      </c>
    </row>
    <row r="2737" spans="1:20" x14ac:dyDescent="0.25">
      <c r="A2737" s="57">
        <f t="shared" si="799"/>
        <v>171421.84427750349</v>
      </c>
      <c r="B2737" s="12">
        <f t="shared" si="816"/>
        <v>27282.633870693811</v>
      </c>
      <c r="C2737" s="57" t="str">
        <f t="shared" si="800"/>
        <v>-0.461185828261701-2.49120472118659i</v>
      </c>
      <c r="D2737" s="57" t="str">
        <f t="shared" si="801"/>
        <v>3.87155813178669-1.49854726805285i</v>
      </c>
      <c r="E2737" s="57" t="str">
        <f t="shared" si="802"/>
        <v>204.127899253406-2.11523128965679i</v>
      </c>
      <c r="F2737" s="57" t="str">
        <f t="shared" si="803"/>
        <v>3.82327336419277-2.6847547698549i</v>
      </c>
      <c r="G2737" s="57" t="str">
        <f t="shared" si="804"/>
        <v>0.995685633688365-0.0655419907766301i</v>
      </c>
      <c r="H2737" s="57" t="str">
        <f t="shared" si="805"/>
        <v>42.4407719211683-658.962104364935i</v>
      </c>
      <c r="I2737" s="57" t="str">
        <f t="shared" si="806"/>
        <v>-4.53310076630273-7.42874867831255i</v>
      </c>
      <c r="K2737" s="57" t="str">
        <f t="shared" si="807"/>
        <v>0.00116800818034207-0.00586382894658101i</v>
      </c>
      <c r="L2737" s="57" t="str">
        <f t="shared" si="808"/>
        <v>0.000125-0.0183908015520748i</v>
      </c>
      <c r="M2737" s="57" t="str">
        <f t="shared" si="809"/>
        <v>0.0015-0.00886559612814307i</v>
      </c>
      <c r="N2737" s="57">
        <f t="shared" si="810"/>
        <v>79.511822483142439</v>
      </c>
      <c r="O2737" s="57">
        <f t="shared" si="811"/>
        <v>8.0745339272295702</v>
      </c>
      <c r="P2737" s="371">
        <f t="shared" si="812"/>
        <v>8.0745339272295702</v>
      </c>
      <c r="Q2737" s="371">
        <f t="shared" si="813"/>
        <v>-100.48817751685756</v>
      </c>
      <c r="R2737" s="12">
        <f t="shared" si="814"/>
        <v>79.511822483142439</v>
      </c>
      <c r="S2737" s="57">
        <f t="shared" si="815"/>
        <v>27.282633870693811</v>
      </c>
      <c r="T2737" s="12">
        <f t="shared" si="798"/>
        <v>8.0745339272295702</v>
      </c>
    </row>
    <row r="2738" spans="1:20" x14ac:dyDescent="0.25">
      <c r="A2738" s="57">
        <f t="shared" si="799"/>
        <v>172073.247285758</v>
      </c>
      <c r="B2738" s="12">
        <f t="shared" si="816"/>
        <v>27386.307879402448</v>
      </c>
      <c r="C2738" s="57" t="str">
        <f t="shared" si="800"/>
        <v>-0.46014620852987-2.48260664542462i</v>
      </c>
      <c r="D2738" s="57" t="str">
        <f t="shared" si="801"/>
        <v>3.87134315421629-1.4953730206539i</v>
      </c>
      <c r="E2738" s="57" t="str">
        <f t="shared" si="802"/>
        <v>204.244371842658-2.32684674231253i</v>
      </c>
      <c r="F2738" s="57" t="str">
        <f t="shared" si="803"/>
        <v>3.82314776811724-2.67649210123771i</v>
      </c>
      <c r="G2738" s="57" t="str">
        <f t="shared" si="804"/>
        <v>0.995652925012809-0.0657888890789827i</v>
      </c>
      <c r="H2738" s="57" t="str">
        <f t="shared" si="805"/>
        <v>41.7921462629222-654.936772122967i</v>
      </c>
      <c r="I2738" s="57" t="str">
        <f t="shared" si="806"/>
        <v>-4.49435817868605-7.37921423755663i</v>
      </c>
      <c r="K2738" s="57" t="str">
        <f t="shared" si="807"/>
        <v>0.00116442731488192-0.00584217848190222i</v>
      </c>
      <c r="L2738" s="57" t="str">
        <f t="shared" si="808"/>
        <v>0.000125-0.0183211810640315i</v>
      </c>
      <c r="M2738" s="57" t="str">
        <f t="shared" si="809"/>
        <v>0.0015-0.00883203439743278i</v>
      </c>
      <c r="N2738" s="57">
        <f t="shared" si="810"/>
        <v>79.499503238396898</v>
      </c>
      <c r="O2738" s="57">
        <f t="shared" si="811"/>
        <v>8.0448497750025165</v>
      </c>
      <c r="P2738" s="371">
        <f t="shared" si="812"/>
        <v>8.0448497750025165</v>
      </c>
      <c r="Q2738" s="371">
        <f t="shared" si="813"/>
        <v>-100.5004967616031</v>
      </c>
      <c r="R2738" s="12">
        <f t="shared" si="814"/>
        <v>79.499503238396898</v>
      </c>
      <c r="S2738" s="57">
        <f t="shared" si="815"/>
        <v>27.386307879402448</v>
      </c>
      <c r="T2738" s="12">
        <f t="shared" si="798"/>
        <v>8.0448497750025165</v>
      </c>
    </row>
    <row r="2739" spans="1:20" x14ac:dyDescent="0.25">
      <c r="A2739" s="57">
        <f t="shared" si="799"/>
        <v>172727.12562544388</v>
      </c>
      <c r="B2739" s="12">
        <f t="shared" si="816"/>
        <v>27490.375849344178</v>
      </c>
      <c r="C2739" s="57" t="str">
        <f t="shared" si="800"/>
        <v>-0.459123561464345-2.47403509517982i</v>
      </c>
      <c r="D2739" s="57" t="str">
        <f t="shared" si="801"/>
        <v>3.87112656385839-1.49222000510871i</v>
      </c>
      <c r="E2739" s="57" t="str">
        <f t="shared" si="802"/>
        <v>204.360186208905-2.53959010947591i</v>
      </c>
      <c r="F2739" s="57" t="str">
        <f t="shared" si="803"/>
        <v>3.82302122404394-2.66826780902763i</v>
      </c>
      <c r="G2739" s="57" t="str">
        <f t="shared" si="804"/>
        <v>0.995619969452527-0.0660367010069097i</v>
      </c>
      <c r="H2739" s="57" t="str">
        <f t="shared" si="805"/>
        <v>41.1558651981714-650.950365604754i</v>
      </c>
      <c r="I2739" s="57" t="str">
        <f t="shared" si="806"/>
        <v>-4.45603323585643-7.33022833232089i</v>
      </c>
      <c r="K2739" s="57" t="str">
        <f t="shared" si="807"/>
        <v>0.00116087292645352-0.00582060769987737i</v>
      </c>
      <c r="L2739" s="57" t="str">
        <f t="shared" si="808"/>
        <v>0.000125-0.0182518241323286i</v>
      </c>
      <c r="M2739" s="57" t="str">
        <f t="shared" si="809"/>
        <v>0.0015-0.0087985997185025i</v>
      </c>
      <c r="N2739" s="57">
        <f t="shared" si="810"/>
        <v>79.486829578326578</v>
      </c>
      <c r="O2739" s="57">
        <f t="shared" si="811"/>
        <v>8.0151649508669713</v>
      </c>
      <c r="P2739" s="371">
        <f t="shared" si="812"/>
        <v>8.0151649508669713</v>
      </c>
      <c r="Q2739" s="371">
        <f t="shared" si="813"/>
        <v>-100.51317042167342</v>
      </c>
      <c r="R2739" s="12">
        <f t="shared" si="814"/>
        <v>79.486829578326578</v>
      </c>
      <c r="S2739" s="57">
        <f t="shared" si="815"/>
        <v>27.490375849344179</v>
      </c>
      <c r="T2739" s="12">
        <f t="shared" si="798"/>
        <v>8.0151649508669713</v>
      </c>
    </row>
    <row r="2740" spans="1:20" x14ac:dyDescent="0.25">
      <c r="A2740" s="57">
        <f t="shared" si="799"/>
        <v>173383.48870282056</v>
      </c>
      <c r="B2740" s="12">
        <f t="shared" si="816"/>
        <v>27594.839277571686</v>
      </c>
      <c r="C2740" s="57" t="str">
        <f t="shared" si="800"/>
        <v>-0.458117701079964-2.46548995117112i</v>
      </c>
      <c r="D2740" s="57" t="str">
        <f t="shared" si="801"/>
        <v>3.87090834879753-1.4890881729081i</v>
      </c>
      <c r="E2740" s="57" t="str">
        <f t="shared" si="802"/>
        <v>204.475336591316-2.75346003181388i</v>
      </c>
      <c r="F2740" s="57" t="str">
        <f t="shared" si="803"/>
        <v>3.82289372488108-2.66008177348817i</v>
      </c>
      <c r="G2740" s="57" t="str">
        <f t="shared" si="804"/>
        <v>0.995586765160638-0.0662854297535644i</v>
      </c>
      <c r="H2740" s="57" t="str">
        <f t="shared" si="805"/>
        <v>40.5316439288777-647.002315413238i</v>
      </c>
      <c r="I2740" s="57" t="str">
        <f t="shared" si="806"/>
        <v>-4.41812052266317-7.28178158251937i</v>
      </c>
      <c r="K2740" s="57" t="str">
        <f t="shared" si="807"/>
        <v>0.00115734481846416-0.00579911633857057i</v>
      </c>
      <c r="L2740" s="57" t="str">
        <f t="shared" si="808"/>
        <v>0.000125-0.0181827297592435i</v>
      </c>
      <c r="M2740" s="57" t="str">
        <f t="shared" si="809"/>
        <v>0.0015-0.00876529161038303i</v>
      </c>
      <c r="N2740" s="57">
        <f t="shared" si="810"/>
        <v>79.47380197412096</v>
      </c>
      <c r="O2740" s="57">
        <f t="shared" si="811"/>
        <v>7.9854793041319807</v>
      </c>
      <c r="P2740" s="371">
        <f t="shared" si="812"/>
        <v>7.9854793041319807</v>
      </c>
      <c r="Q2740" s="371">
        <f t="shared" si="813"/>
        <v>-100.52619802587904</v>
      </c>
      <c r="R2740" s="12">
        <f t="shared" si="814"/>
        <v>79.47380197412096</v>
      </c>
      <c r="S2740" s="57">
        <f t="shared" si="815"/>
        <v>27.594839277571687</v>
      </c>
      <c r="T2740" s="12">
        <f t="shared" si="798"/>
        <v>7.9854793041319807</v>
      </c>
    </row>
    <row r="2741" spans="1:20" x14ac:dyDescent="0.25">
      <c r="A2741" s="57">
        <f t="shared" si="799"/>
        <v>174042.34595989127</v>
      </c>
      <c r="B2741" s="12">
        <f t="shared" si="816"/>
        <v>27699.699666826458</v>
      </c>
      <c r="C2741" s="57" t="str">
        <f t="shared" si="800"/>
        <v>-0.457128442857273-2.45697109520491i</v>
      </c>
      <c r="D2741" s="57" t="str">
        <f t="shared" si="801"/>
        <v>3.87068849703303-1.48597747581248i</v>
      </c>
      <c r="E2741" s="57" t="str">
        <f t="shared" si="802"/>
        <v>204.589817247076-2.96845512669817i</v>
      </c>
      <c r="F2741" s="57" t="str">
        <f t="shared" si="803"/>
        <v>3.82276526348489-2.6519338754171i</v>
      </c>
      <c r="G2741" s="57" t="str">
        <f t="shared" si="804"/>
        <v>0.995553310276696-0.0665350785210977i</v>
      </c>
      <c r="H2741" s="57" t="str">
        <f t="shared" si="805"/>
        <v>39.919205410338-643.092063069359i</v>
      </c>
      <c r="I2741" s="57" t="str">
        <f t="shared" si="806"/>
        <v>-4.38061470565107-7.23386481932155i</v>
      </c>
      <c r="K2741" s="57" t="str">
        <f t="shared" si="807"/>
        <v>0.00115384279571602-0.00577770413664954i</v>
      </c>
      <c r="L2741" s="57" t="str">
        <f t="shared" si="808"/>
        <v>0.000125-0.0181138969508303i</v>
      </c>
      <c r="M2741" s="57" t="str">
        <f t="shared" si="809"/>
        <v>0.0015-0.00873210959392615i</v>
      </c>
      <c r="N2741" s="57">
        <f t="shared" si="810"/>
        <v>79.460420896731364</v>
      </c>
      <c r="O2741" s="57">
        <f t="shared" si="811"/>
        <v>7.9557926860130284</v>
      </c>
      <c r="P2741" s="371">
        <f t="shared" si="812"/>
        <v>7.9557926860130284</v>
      </c>
      <c r="Q2741" s="371">
        <f t="shared" si="813"/>
        <v>-100.53957910326864</v>
      </c>
      <c r="R2741" s="12">
        <f t="shared" si="814"/>
        <v>79.460420896731364</v>
      </c>
      <c r="S2741" s="57">
        <f t="shared" si="815"/>
        <v>27.699699666826458</v>
      </c>
      <c r="T2741" s="12">
        <f t="shared" si="798"/>
        <v>7.9557926860130284</v>
      </c>
    </row>
    <row r="2742" spans="1:20" x14ac:dyDescent="0.25">
      <c r="A2742" s="57">
        <f t="shared" si="799"/>
        <v>174703.70687453888</v>
      </c>
      <c r="B2742" s="12">
        <f t="shared" si="816"/>
        <v>27804.9585255604</v>
      </c>
      <c r="C2742" s="57" t="str">
        <f t="shared" si="800"/>
        <v>-0.456155603737117-2.44847841016362i</v>
      </c>
      <c r="D2742" s="57" t="str">
        <f t="shared" si="801"/>
        <v>3.87046699647831-1.48288786585068i</v>
      </c>
      <c r="E2742" s="57" t="str">
        <f t="shared" si="802"/>
        <v>204.703622451484-3.18457398861039i</v>
      </c>
      <c r="F2742" s="57" t="str">
        <f t="shared" si="803"/>
        <v>3.82263583265909-2.64382399614448i</v>
      </c>
      <c r="G2742" s="57" t="str">
        <f t="shared" si="804"/>
        <v>0.995519602926597-0.0667856505206575i</v>
      </c>
      <c r="H2742" s="57" t="str">
        <f t="shared" si="805"/>
        <v>39.3182801073153-639.219060761006i</v>
      </c>
      <c r="I2742" s="57" t="str">
        <f t="shared" si="806"/>
        <v>-4.34351053180243-7.18646907937715i</v>
      </c>
      <c r="K2742" s="57" t="str">
        <f t="shared" si="807"/>
        <v>0.00115036666439666-0.00575637083338758i</v>
      </c>
      <c r="L2742" s="57" t="str">
        <f t="shared" si="808"/>
        <v>0.000125-0.0180453247169061i</v>
      </c>
      <c r="M2742" s="57" t="str">
        <f t="shared" si="809"/>
        <v>0.0015-0.00869905319179726i</v>
      </c>
      <c r="N2742" s="57">
        <f t="shared" si="810"/>
        <v>79.446686816719478</v>
      </c>
      <c r="O2742" s="57">
        <f t="shared" si="811"/>
        <v>7.9261049496270184</v>
      </c>
      <c r="P2742" s="371">
        <f t="shared" si="812"/>
        <v>7.9261049496270184</v>
      </c>
      <c r="Q2742" s="371">
        <f t="shared" si="813"/>
        <v>-100.55331318328052</v>
      </c>
      <c r="R2742" s="12">
        <f t="shared" si="814"/>
        <v>79.446686816719478</v>
      </c>
      <c r="S2742" s="57">
        <f t="shared" si="815"/>
        <v>27.804958525560401</v>
      </c>
      <c r="T2742" s="12">
        <f t="shared" si="798"/>
        <v>7.9261049496270184</v>
      </c>
    </row>
    <row r="2743" spans="1:20" x14ac:dyDescent="0.25">
      <c r="A2743" s="57">
        <f t="shared" si="799"/>
        <v>175367.58096066213</v>
      </c>
      <c r="B2743" s="12">
        <f t="shared" si="816"/>
        <v>27910.617367957529</v>
      </c>
      <c r="C2743" s="57" t="str">
        <f t="shared" si="800"/>
        <v>-0.455199002115308-2.44001177999432i</v>
      </c>
      <c r="D2743" s="57" t="str">
        <f t="shared" si="801"/>
        <v>3.8702438349605-1.479819295319i</v>
      </c>
      <c r="E2743" s="57" t="str">
        <f t="shared" si="802"/>
        <v>204.816746498022-3.40181518955195i</v>
      </c>
      <c r="F2743" s="57" t="str">
        <f t="shared" si="803"/>
        <v>3.82250542515459-2.63575201753089i</v>
      </c>
      <c r="G2743" s="57" t="str">
        <f t="shared" si="804"/>
        <v>0.995485641222482-0.067037148972388i</v>
      </c>
      <c r="H2743" s="57" t="str">
        <f t="shared" si="805"/>
        <v>38.7286057588772-635.382771098537i</v>
      </c>
      <c r="I2743" s="57" t="str">
        <f t="shared" si="806"/>
        <v>-4.30680282729077-7.13958559922518i</v>
      </c>
      <c r="K2743" s="57" t="str">
        <f t="shared" si="807"/>
        <v>0.00114691623206959-0.00573511616866569i</v>
      </c>
      <c r="L2743" s="57" t="str">
        <f t="shared" si="808"/>
        <v>0.000125-0.0179770120710362i</v>
      </c>
      <c r="M2743" s="57" t="str">
        <f t="shared" si="809"/>
        <v>0.0015-0.00866612192846908i</v>
      </c>
      <c r="N2743" s="57">
        <f t="shared" si="810"/>
        <v>79.432600204103878</v>
      </c>
      <c r="O2743" s="57">
        <f t="shared" si="811"/>
        <v>7.8964159499870403</v>
      </c>
      <c r="P2743" s="371">
        <f t="shared" si="812"/>
        <v>7.8964159499870403</v>
      </c>
      <c r="Q2743" s="371">
        <f t="shared" si="813"/>
        <v>-100.56739979589612</v>
      </c>
      <c r="R2743" s="12">
        <f t="shared" si="814"/>
        <v>79.432600204103878</v>
      </c>
      <c r="S2743" s="57">
        <f t="shared" si="815"/>
        <v>27.910617367957528</v>
      </c>
      <c r="T2743" s="12">
        <f t="shared" si="798"/>
        <v>7.8964159499870403</v>
      </c>
    </row>
    <row r="2744" spans="1:20" x14ac:dyDescent="0.25">
      <c r="A2744" s="57">
        <f t="shared" si="799"/>
        <v>176033.97776831264</v>
      </c>
      <c r="B2744" s="12">
        <f t="shared" si="816"/>
        <v>28016.677713955767</v>
      </c>
      <c r="C2744" s="57" t="str">
        <f t="shared" si="800"/>
        <v>-0.454258457837139-2.43157108969723i</v>
      </c>
      <c r="D2744" s="57" t="str">
        <f t="shared" si="801"/>
        <v>3.87001900021973-1.47677171678001i</v>
      </c>
      <c r="E2744" s="57" t="str">
        <f t="shared" si="802"/>
        <v>204.929183698423-3.62017727945288i</v>
      </c>
      <c r="F2744" s="57" t="str">
        <f t="shared" si="803"/>
        <v>3.82237403366914-2.62771782196547i</v>
      </c>
      <c r="G2744" s="57" t="str">
        <f t="shared" si="804"/>
        <v>0.995451423262637-0.0672895771054274i</v>
      </c>
      <c r="H2744" s="57" t="str">
        <f t="shared" si="805"/>
        <v>38.149927151601-631.582666876742i</v>
      </c>
      <c r="I2744" s="57" t="str">
        <f t="shared" si="806"/>
        <v>-4.27048649624634-7.09320580988077i</v>
      </c>
      <c r="K2744" s="57" t="str">
        <f t="shared" si="807"/>
        <v>0.0011434913076649-0.0057139398829745i</v>
      </c>
      <c r="L2744" s="57" t="str">
        <f t="shared" si="808"/>
        <v>0.000125-0.0179089580305202i</v>
      </c>
      <c r="M2744" s="57" t="str">
        <f t="shared" si="809"/>
        <v>0.0015-0.00863331533021427i</v>
      </c>
      <c r="N2744" s="57">
        <f t="shared" si="810"/>
        <v>79.418161528209851</v>
      </c>
      <c r="O2744" s="57">
        <f t="shared" si="811"/>
        <v>7.8667255439963926</v>
      </c>
      <c r="P2744" s="371">
        <f t="shared" si="812"/>
        <v>7.8667255439963926</v>
      </c>
      <c r="Q2744" s="371">
        <f t="shared" si="813"/>
        <v>-100.58183847179015</v>
      </c>
      <c r="R2744" s="12">
        <f t="shared" si="814"/>
        <v>79.418161528209851</v>
      </c>
      <c r="S2744" s="57">
        <f t="shared" si="815"/>
        <v>28.016677713955769</v>
      </c>
      <c r="T2744" s="12">
        <f t="shared" si="798"/>
        <v>7.8667255439963926</v>
      </c>
    </row>
    <row r="2745" spans="1:20" x14ac:dyDescent="0.25">
      <c r="A2745" s="57">
        <f t="shared" si="799"/>
        <v>176702.90688383224</v>
      </c>
      <c r="B2745" s="12">
        <f t="shared" si="816"/>
        <v>28123.1410892688</v>
      </c>
      <c r="C2745" s="57" t="str">
        <f t="shared" si="800"/>
        <v>-0.453333792191989-2.42315622531447i</v>
      </c>
      <c r="D2745" s="57" t="str">
        <f t="shared" si="801"/>
        <v>3.86979247990865-1.47374508306154i</v>
      </c>
      <c r="E2745" s="57" t="str">
        <f t="shared" si="802"/>
        <v>205.040928382731-3.83965878658358i</v>
      </c>
      <c r="F2745" s="57" t="str">
        <f t="shared" si="803"/>
        <v>3.82224165084689-2.61972129236405i</v>
      </c>
      <c r="G2745" s="57" t="str">
        <f t="shared" si="804"/>
        <v>0.995416947131401-0.0675429381579066i</v>
      </c>
      <c r="H2745" s="57" t="str">
        <f t="shared" si="805"/>
        <v>37.581995900799-627.818230842955i</v>
      </c>
      <c r="I2745" s="57" t="str">
        <f t="shared" si="806"/>
        <v>-4.23455651953391-7.04732133159204i</v>
      </c>
      <c r="K2745" s="57" t="str">
        <f t="shared" si="807"/>
        <v>0.00114009170146996-0.00569284171741632i</v>
      </c>
      <c r="L2745" s="57" t="str">
        <f t="shared" si="808"/>
        <v>0.000125-0.0178411616163779i</v>
      </c>
      <c r="M2745" s="57" t="str">
        <f t="shared" si="809"/>
        <v>0.0015-0.00860063292509889i</v>
      </c>
      <c r="N2745" s="57">
        <f t="shared" si="810"/>
        <v>79.40337125751806</v>
      </c>
      <c r="O2745" s="57">
        <f t="shared" si="811"/>
        <v>7.8370335904431565</v>
      </c>
      <c r="P2745" s="371">
        <f t="shared" si="812"/>
        <v>7.8370335904431565</v>
      </c>
      <c r="Q2745" s="371">
        <f t="shared" si="813"/>
        <v>-100.59662874248194</v>
      </c>
      <c r="R2745" s="12">
        <f t="shared" si="814"/>
        <v>79.40337125751806</v>
      </c>
      <c r="S2745" s="57">
        <f t="shared" si="815"/>
        <v>28.123141089268799</v>
      </c>
      <c r="T2745" s="12">
        <f t="shared" si="798"/>
        <v>7.8370335904431565</v>
      </c>
    </row>
    <row r="2746" spans="1:20" x14ac:dyDescent="0.25">
      <c r="A2746" s="57">
        <f t="shared" si="799"/>
        <v>177374.37792999079</v>
      </c>
      <c r="B2746" s="12">
        <f t="shared" si="816"/>
        <v>28230.009025408021</v>
      </c>
      <c r="C2746" s="57" t="str">
        <f t="shared" si="800"/>
        <v>-0.452424827907786-2.41476707391851i</v>
      </c>
      <c r="D2746" s="57" t="str">
        <f t="shared" si="801"/>
        <v>3.86956426159169-1.47073934725556i</v>
      </c>
      <c r="E2746" s="57" t="str">
        <f t="shared" si="802"/>
        <v>205.151974899358-4.06025821796045i</v>
      </c>
      <c r="F2746" s="57" t="str">
        <f t="shared" si="803"/>
        <v>3.82210826927806-2.61176231216728i</v>
      </c>
      <c r="G2746" s="57" t="str">
        <f t="shared" si="804"/>
        <v>0.995382210899062-0.0677972353769472i</v>
      </c>
      <c r="H2746" s="57" t="str">
        <f t="shared" si="805"/>
        <v>37.0245702394518-624.088955471205i</v>
      </c>
      <c r="I2746" s="57" t="str">
        <f t="shared" si="806"/>
        <v>-4.19900795354361-7.001923968762i</v>
      </c>
      <c r="K2746" s="57" t="str">
        <f t="shared" si="807"/>
        <v>0.00113671722512007-0.00567182141370672i</v>
      </c>
      <c r="L2746" s="57" t="str">
        <f t="shared" si="808"/>
        <v>0.000125-0.0177736218533353i</v>
      </c>
      <c r="M2746" s="57" t="str">
        <f t="shared" si="809"/>
        <v>0.0015-0.0085680742429756i</v>
      </c>
      <c r="N2746" s="57">
        <f t="shared" si="810"/>
        <v>79.388229859515192</v>
      </c>
      <c r="O2746" s="57">
        <f t="shared" si="811"/>
        <v>7.8073399499933052</v>
      </c>
      <c r="P2746" s="371">
        <f t="shared" si="812"/>
        <v>7.8073399499933052</v>
      </c>
      <c r="Q2746" s="371">
        <f t="shared" si="813"/>
        <v>-100.61177014048481</v>
      </c>
      <c r="R2746" s="12">
        <f t="shared" si="814"/>
        <v>79.388229859515192</v>
      </c>
      <c r="S2746" s="57">
        <f t="shared" si="815"/>
        <v>28.23000902540802</v>
      </c>
      <c r="T2746" s="12">
        <f t="shared" si="798"/>
        <v>7.8073399499933052</v>
      </c>
    </row>
    <row r="2747" spans="1:20" x14ac:dyDescent="0.25">
      <c r="A2747" s="57">
        <f t="shared" si="799"/>
        <v>178048.40056612476</v>
      </c>
      <c r="B2747" s="12">
        <f t="shared" si="816"/>
        <v>28337.283059704572</v>
      </c>
      <c r="C2747" s="57" t="str">
        <f t="shared" si="800"/>
        <v>-0.451531389145508-2.40640352360113i</v>
      </c>
      <c r="D2747" s="57" t="str">
        <f t="shared" si="801"/>
        <v>3.86933433274471-1.46775446271714i</v>
      </c>
      <c r="E2747" s="57" t="str">
        <f t="shared" si="802"/>
        <v>205.262317615122-4.28197405975731i</v>
      </c>
      <c r="F2747" s="57" t="str">
        <f t="shared" si="803"/>
        <v>3.82197388149857-2.6038407653388i</v>
      </c>
      <c r="G2747" s="57" t="str">
        <f t="shared" si="804"/>
        <v>0.995347212621763-0.0680524720186581i</v>
      </c>
      <c r="H2747" s="57" t="str">
        <f t="shared" si="805"/>
        <v>36.4774148145546-620.394342742253i</v>
      </c>
      <c r="I2747" s="57" t="str">
        <f t="shared" si="806"/>
        <v>-4.16383592899526-6.95700570502957i</v>
      </c>
      <c r="K2747" s="57" t="str">
        <f t="shared" si="807"/>
        <v>0.00113336769158928-0.0056508787141766i</v>
      </c>
      <c r="L2747" s="57" t="str">
        <f t="shared" si="808"/>
        <v>0.000125-0.01770633776981i</v>
      </c>
      <c r="M2747" s="57" t="str">
        <f t="shared" si="809"/>
        <v>0.0015-0.0085356388154768i</v>
      </c>
      <c r="N2747" s="57">
        <f t="shared" si="810"/>
        <v>79.372737800545792</v>
      </c>
      <c r="O2747" s="57">
        <f t="shared" si="811"/>
        <v>7.7776444851852631</v>
      </c>
      <c r="P2747" s="371">
        <f t="shared" si="812"/>
        <v>7.7776444851852631</v>
      </c>
      <c r="Q2747" s="371">
        <f t="shared" si="813"/>
        <v>-100.62726219945421</v>
      </c>
      <c r="R2747" s="12">
        <f t="shared" si="814"/>
        <v>79.372737800545792</v>
      </c>
      <c r="S2747" s="57">
        <f t="shared" si="815"/>
        <v>28.337283059704571</v>
      </c>
      <c r="T2747" s="12">
        <f t="shared" si="798"/>
        <v>7.7776444851852631</v>
      </c>
    </row>
    <row r="2748" spans="1:20" x14ac:dyDescent="0.25">
      <c r="A2748" s="57">
        <f t="shared" si="799"/>
        <v>178724.98448827604</v>
      </c>
      <c r="B2748" s="12">
        <f t="shared" si="816"/>
        <v>28444.96473533145</v>
      </c>
      <c r="C2748" s="57" t="str">
        <f t="shared" si="800"/>
        <v>-0.450653301493622-2.39806546346205i</v>
      </c>
      <c r="D2748" s="57" t="str">
        <f t="shared" si="801"/>
        <v>3.86910268075422-1.46479038306332i</v>
      </c>
      <c r="E2748" s="57" t="str">
        <f t="shared" si="802"/>
        <v>205.371950915287-4.50480477771598i</v>
      </c>
      <c r="F2748" s="57" t="str">
        <f t="shared" si="803"/>
        <v>3.82183847998958-2.59595653636332i</v>
      </c>
      <c r="G2748" s="57" t="str">
        <f t="shared" si="804"/>
        <v>0.995311950341398-0.0683086513481326i</v>
      </c>
      <c r="H2748" s="57" t="str">
        <f t="shared" si="805"/>
        <v>35.9403004905763-616.733903929299i</v>
      </c>
      <c r="I2748" s="57" t="str">
        <f t="shared" si="806"/>
        <v>-4.12903564975614-6.91255869850348i</v>
      </c>
      <c r="K2748" s="57" t="str">
        <f t="shared" si="807"/>
        <v>0.00113004291518128-0.00563001336177391i</v>
      </c>
      <c r="L2748" s="57" t="str">
        <f t="shared" si="808"/>
        <v>0.000125-0.017639308397898i</v>
      </c>
      <c r="M2748" s="57" t="str">
        <f t="shared" si="809"/>
        <v>0.0015-0.00850332617600794i</v>
      </c>
      <c r="N2748" s="57">
        <f t="shared" si="810"/>
        <v>79.356895545664258</v>
      </c>
      <c r="O2748" s="57">
        <f t="shared" si="811"/>
        <v>7.7479470604229448</v>
      </c>
      <c r="P2748" s="371">
        <f t="shared" si="812"/>
        <v>7.7479470604229448</v>
      </c>
      <c r="Q2748" s="371">
        <f t="shared" si="813"/>
        <v>-100.64310445433574</v>
      </c>
      <c r="R2748" s="12">
        <f t="shared" si="814"/>
        <v>79.356895545664258</v>
      </c>
      <c r="S2748" s="57">
        <f t="shared" si="815"/>
        <v>28.44496473533145</v>
      </c>
      <c r="T2748" s="12">
        <f t="shared" si="798"/>
        <v>7.7479470604229448</v>
      </c>
    </row>
    <row r="2749" spans="1:20" x14ac:dyDescent="0.25">
      <c r="A2749" s="57">
        <f t="shared" si="799"/>
        <v>179404.1394293315</v>
      </c>
      <c r="B2749" s="12">
        <f t="shared" si="816"/>
        <v>28553.055601325712</v>
      </c>
      <c r="C2749" s="57" t="str">
        <f t="shared" si="800"/>
        <v>-0.449790391962541-2.38975278359767i</v>
      </c>
      <c r="D2749" s="57" t="str">
        <f t="shared" si="801"/>
        <v>3.86886929291687-1.46184706217207i</v>
      </c>
      <c r="E2749" s="57" t="str">
        <f t="shared" si="802"/>
        <v>205.480869203588-4.72874881755573i</v>
      </c>
      <c r="F2749" s="57" t="str">
        <f t="shared" si="803"/>
        <v>3.82170205717722-2.58810951024481i</v>
      </c>
      <c r="G2749" s="57" t="str">
        <f t="shared" si="804"/>
        <v>0.995276422085515-0.0685657766394455i</v>
      </c>
      <c r="H2749" s="57" t="str">
        <f t="shared" si="805"/>
        <v>35.4130041597504-613.107159389211i</v>
      </c>
      <c r="I2749" s="57" t="str">
        <f t="shared" si="806"/>
        <v>-4.09460239167297-6.86857527714413i</v>
      </c>
      <c r="K2749" s="57" t="str">
        <f t="shared" si="807"/>
        <v>0.00112674271152019-0.00560922510006534i</v>
      </c>
      <c r="L2749" s="57" t="str">
        <f t="shared" si="808"/>
        <v>0.000125-0.0175725327733592i</v>
      </c>
      <c r="M2749" s="57" t="str">
        <f t="shared" si="809"/>
        <v>0.0015-0.00847113585974096i</v>
      </c>
      <c r="N2749" s="57">
        <f t="shared" si="810"/>
        <v>79.340703558486609</v>
      </c>
      <c r="O2749" s="57">
        <f t="shared" si="811"/>
        <v>7.7182475419688643</v>
      </c>
      <c r="P2749" s="371">
        <f t="shared" si="812"/>
        <v>7.7182475419688643</v>
      </c>
      <c r="Q2749" s="371">
        <f t="shared" si="813"/>
        <v>-100.65929644151339</v>
      </c>
      <c r="R2749" s="12">
        <f t="shared" si="814"/>
        <v>79.340703558486609</v>
      </c>
      <c r="S2749" s="57">
        <f t="shared" si="815"/>
        <v>28.553055601325713</v>
      </c>
      <c r="T2749" s="12">
        <f t="shared" si="798"/>
        <v>7.7182475419688643</v>
      </c>
    </row>
    <row r="2750" spans="1:20" x14ac:dyDescent="0.25">
      <c r="A2750" s="57">
        <f t="shared" si="799"/>
        <v>180085.87515916297</v>
      </c>
      <c r="B2750" s="12">
        <f t="shared" si="816"/>
        <v>28661.557212610751</v>
      </c>
      <c r="C2750" s="57" t="str">
        <f t="shared" si="800"/>
        <v>-0.448942488978937-2.38146537509001i</v>
      </c>
      <c r="D2750" s="57" t="str">
        <f t="shared" si="801"/>
        <v>3.86863415643884-1.45892445418117i</v>
      </c>
      <c r="E2750" s="57" t="str">
        <f t="shared" si="802"/>
        <v>205.589066902258-4.95380460537964i</v>
      </c>
      <c r="F2750" s="57" t="str">
        <f t="shared" si="803"/>
        <v>3.82156460543208-2.58029957250461i</v>
      </c>
      <c r="G2750" s="57" t="str">
        <f t="shared" si="804"/>
        <v>0.995240625867217-0.0688238511756483i</v>
      </c>
      <c r="H2750" s="57" t="str">
        <f t="shared" si="805"/>
        <v>34.8953085589453-609.51363835916i</v>
      </c>
      <c r="I2750" s="57" t="str">
        <f t="shared" si="806"/>
        <v>-4.06053150141819-6.82504793428806i</v>
      </c>
      <c r="K2750" s="57" t="str">
        <f t="shared" si="807"/>
        <v>0.00112346689754153-0.00558851367323788i</v>
      </c>
      <c r="L2750" s="57" t="str">
        <f t="shared" si="808"/>
        <v>0.000125-0.0175060099356039i</v>
      </c>
      <c r="M2750" s="57" t="str">
        <f t="shared" si="809"/>
        <v>0.0015-0.00843906740360726i</v>
      </c>
      <c r="N2750" s="57">
        <f t="shared" si="810"/>
        <v>79.324162301046712</v>
      </c>
      <c r="O2750" s="57">
        <f t="shared" si="811"/>
        <v>7.688545797937488</v>
      </c>
      <c r="P2750" s="371">
        <f t="shared" si="812"/>
        <v>7.688545797937488</v>
      </c>
      <c r="Q2750" s="371">
        <f t="shared" si="813"/>
        <v>-100.67583769895329</v>
      </c>
      <c r="R2750" s="12">
        <f t="shared" si="814"/>
        <v>79.324162301046712</v>
      </c>
      <c r="S2750" s="57">
        <f t="shared" si="815"/>
        <v>28.661557212610752</v>
      </c>
      <c r="T2750" s="12">
        <f t="shared" si="798"/>
        <v>7.688545797937488</v>
      </c>
    </row>
    <row r="2751" spans="1:20" x14ac:dyDescent="0.25">
      <c r="A2751" s="57">
        <f t="shared" si="799"/>
        <v>180770.20148476778</v>
      </c>
      <c r="B2751" s="12">
        <f t="shared" si="816"/>
        <v>28770.471130018672</v>
      </c>
      <c r="C2751" s="57" t="str">
        <f t="shared" si="800"/>
        <v>-0.44810942238015-2.3732031299956i</v>
      </c>
      <c r="D2751" s="57" t="str">
        <f t="shared" si="801"/>
        <v>3.86839725843528-1.45602251348717i</v>
      </c>
      <c r="E2751" s="57" t="str">
        <f t="shared" si="802"/>
        <v>205.696538452037-5.17997054808574i</v>
      </c>
      <c r="F2751" s="57" t="str">
        <f t="shared" si="803"/>
        <v>3.82142611706893-2.57252660917965i</v>
      </c>
      <c r="G2751" s="57" t="str">
        <f t="shared" si="804"/>
        <v>0.995204559685052-0.0690828782487653i</v>
      </c>
      <c r="H2751" s="57" t="str">
        <f t="shared" si="805"/>
        <v>34.3870020928461-605.952878758429i</v>
      </c>
      <c r="I2751" s="57" t="str">
        <f t="shared" si="806"/>
        <v>-4.02681839535075-6.78196932430993i</v>
      </c>
      <c r="K2751" s="57" t="str">
        <f t="shared" si="807"/>
        <v>0.00112021529148326-0.00556787882610061i</v>
      </c>
      <c r="L2751" s="57" t="str">
        <f t="shared" si="808"/>
        <v>0.000125-0.0174397389276788i</v>
      </c>
      <c r="M2751" s="57" t="str">
        <f t="shared" si="809"/>
        <v>0.0015-0.00840712034629135i</v>
      </c>
      <c r="N2751" s="57">
        <f t="shared" si="810"/>
        <v>79.307272233649925</v>
      </c>
      <c r="O2751" s="57">
        <f t="shared" si="811"/>
        <v>7.6588416982881657</v>
      </c>
      <c r="P2751" s="371">
        <f t="shared" si="812"/>
        <v>7.6588416982881657</v>
      </c>
      <c r="Q2751" s="371">
        <f t="shared" si="813"/>
        <v>-100.69272776635007</v>
      </c>
      <c r="R2751" s="12">
        <f t="shared" si="814"/>
        <v>79.307272233649925</v>
      </c>
      <c r="S2751" s="57">
        <f t="shared" si="815"/>
        <v>28.77047113001867</v>
      </c>
      <c r="T2751" s="12">
        <f t="shared" si="798"/>
        <v>7.6588416982881657</v>
      </c>
    </row>
    <row r="2752" spans="1:20" x14ac:dyDescent="0.25">
      <c r="A2752" s="57">
        <f t="shared" si="799"/>
        <v>181457.12825040991</v>
      </c>
      <c r="B2752" s="12">
        <f t="shared" si="816"/>
        <v>28879.798920312744</v>
      </c>
      <c r="C2752" s="57" t="str">
        <f t="shared" si="800"/>
        <v>-0.447291023408478-2.36496594133432i</v>
      </c>
      <c r="D2752" s="57" t="str">
        <f t="shared" si="801"/>
        <v>3.86815858592967-1.45314119474427i</v>
      </c>
      <c r="E2752" s="57" t="str">
        <f t="shared" si="802"/>
        <v>205.803278312175-5.40724503377325i</v>
      </c>
      <c r="F2752" s="57" t="str">
        <f t="shared" si="803"/>
        <v>3.82128658434627-2.56479050682054i</v>
      </c>
      <c r="G2752" s="57" t="str">
        <f t="shared" si="804"/>
        <v>0.995168221522923-0.069342861159789i</v>
      </c>
      <c r="H2752" s="57" t="str">
        <f t="shared" si="805"/>
        <v>33.887878663212-602.424426995352i</v>
      </c>
      <c r="I2752" s="57" t="str">
        <f t="shared" si="806"/>
        <v>-3.9934585583917-6.73933225841751i</v>
      </c>
      <c r="K2752" s="57" t="str">
        <f t="shared" si="807"/>
        <v>0.00111698771287675-0.00554732030408618i</v>
      </c>
      <c r="L2752" s="57" t="str">
        <f t="shared" si="808"/>
        <v>0.000125-0.017373718796253i</v>
      </c>
      <c r="M2752" s="57" t="str">
        <f t="shared" si="809"/>
        <v>0.0015-0.00837529422822406i</v>
      </c>
      <c r="N2752" s="57">
        <f t="shared" si="810"/>
        <v>79.290033814729171</v>
      </c>
      <c r="O2752" s="57">
        <f t="shared" si="811"/>
        <v>7.629135114817462</v>
      </c>
      <c r="P2752" s="371">
        <f t="shared" si="812"/>
        <v>7.629135114817462</v>
      </c>
      <c r="Q2752" s="371">
        <f t="shared" si="813"/>
        <v>-100.70996618527083</v>
      </c>
      <c r="R2752" s="12">
        <f t="shared" si="814"/>
        <v>79.290033814729171</v>
      </c>
      <c r="S2752" s="57">
        <f t="shared" si="815"/>
        <v>28.879798920312744</v>
      </c>
      <c r="T2752" s="12">
        <f t="shared" si="798"/>
        <v>7.629135114817462</v>
      </c>
    </row>
    <row r="2753" spans="1:20" x14ac:dyDescent="0.25">
      <c r="A2753" s="57">
        <f t="shared" si="799"/>
        <v>182146.66533776146</v>
      </c>
      <c r="B2753" s="12">
        <f t="shared" si="816"/>
        <v>28989.542156209933</v>
      </c>
      <c r="C2753" s="57" t="str">
        <f t="shared" si="800"/>
        <v>-0.446487124705497-2.35675370307849i</v>
      </c>
      <c r="D2753" s="57" t="str">
        <f t="shared" si="801"/>
        <v>3.86791812585322-1.45028045286324i</v>
      </c>
      <c r="E2753" s="57" t="str">
        <f t="shared" si="802"/>
        <v>205.909280960434-5.63562643215265i</v>
      </c>
      <c r="F2753" s="57" t="str">
        <f t="shared" si="803"/>
        <v>3.82114599946599-2.55709115248978i</v>
      </c>
      <c r="G2753" s="57" t="str">
        <f t="shared" si="804"/>
        <v>0.995131609349975-0.0696038032186744i</v>
      </c>
      <c r="H2753" s="57" t="str">
        <f t="shared" si="805"/>
        <v>33.3977375039717-598.927837779129i</v>
      </c>
      <c r="I2753" s="57" t="str">
        <f t="shared" si="806"/>
        <v>-3.96044754291453-6.69712970057454i</v>
      </c>
      <c r="K2753" s="57" t="str">
        <f t="shared" si="807"/>
        <v>0.00111378398253793-0.00552683785325239i</v>
      </c>
      <c r="L2753" s="57" t="str">
        <f t="shared" si="808"/>
        <v>0.000125-0.0173079485916049i</v>
      </c>
      <c r="M2753" s="57" t="str">
        <f t="shared" si="809"/>
        <v>0.0015-0.0083435885915761i</v>
      </c>
      <c r="N2753" s="57">
        <f t="shared" si="810"/>
        <v>79.272447500701617</v>
      </c>
      <c r="O2753" s="57">
        <f t="shared" si="811"/>
        <v>7.5994259211520374</v>
      </c>
      <c r="P2753" s="371">
        <f t="shared" si="812"/>
        <v>7.5994259211520374</v>
      </c>
      <c r="Q2753" s="371">
        <f t="shared" si="813"/>
        <v>-100.72755249929838</v>
      </c>
      <c r="R2753" s="12">
        <f t="shared" si="814"/>
        <v>79.272447500701617</v>
      </c>
      <c r="S2753" s="57">
        <f t="shared" si="815"/>
        <v>28.989542156209932</v>
      </c>
      <c r="T2753" s="12">
        <f t="shared" si="798"/>
        <v>7.5994259211520374</v>
      </c>
    </row>
    <row r="2754" spans="1:20" x14ac:dyDescent="0.25">
      <c r="A2754" s="57">
        <f t="shared" si="799"/>
        <v>182838.82266604499</v>
      </c>
      <c r="B2754" s="12">
        <f t="shared" si="816"/>
        <v>29099.702416403532</v>
      </c>
      <c r="C2754" s="57" t="str">
        <f t="shared" si="800"/>
        <v>-0.44569756030625-2.34856631014176i</v>
      </c>
      <c r="D2754" s="57" t="str">
        <f t="shared" si="801"/>
        <v>3.86767586504427-1.44744024301033i</v>
      </c>
      <c r="E2754" s="57" t="str">
        <f t="shared" si="802"/>
        <v>206.014540893076-5.86511309494838i</v>
      </c>
      <c r="F2754" s="57" t="str">
        <f t="shared" si="803"/>
        <v>3.82100435457281-2.54942843375988i</v>
      </c>
      <c r="G2754" s="57" t="str">
        <f t="shared" si="804"/>
        <v>0.995094721120498-0.0698657077443334i</v>
      </c>
      <c r="H2754" s="57" t="str">
        <f t="shared" si="805"/>
        <v>32.916383021937-595.462673936469i</v>
      </c>
      <c r="I2754" s="57" t="str">
        <f t="shared" si="806"/>
        <v>-3.92778096765072-6.65535476354733i</v>
      </c>
      <c r="K2754" s="57" t="str">
        <f t="shared" si="807"/>
        <v>0.00111060392255843-0.00550643122028354i</v>
      </c>
      <c r="L2754" s="57" t="str">
        <f t="shared" si="808"/>
        <v>0.000125-0.017242427367608i</v>
      </c>
      <c r="M2754" s="57" t="str">
        <f t="shared" si="809"/>
        <v>0.0015-0.00831200298025111i</v>
      </c>
      <c r="N2754" s="57">
        <f t="shared" si="810"/>
        <v>79.254513745827282</v>
      </c>
      <c r="O2754" s="57">
        <f t="shared" si="811"/>
        <v>7.5697139927404358</v>
      </c>
      <c r="P2754" s="371">
        <f t="shared" si="812"/>
        <v>7.5697139927404358</v>
      </c>
      <c r="Q2754" s="371">
        <f t="shared" si="813"/>
        <v>-100.74548625417272</v>
      </c>
      <c r="R2754" s="12">
        <f t="shared" si="814"/>
        <v>79.254513745827282</v>
      </c>
      <c r="S2754" s="57">
        <f t="shared" si="815"/>
        <v>29.099702416403531</v>
      </c>
      <c r="T2754" s="12">
        <f t="shared" si="798"/>
        <v>7.5697139927404358</v>
      </c>
    </row>
    <row r="2755" spans="1:20" x14ac:dyDescent="0.25">
      <c r="A2755" s="57">
        <f t="shared" si="799"/>
        <v>183533.61019217595</v>
      </c>
      <c r="B2755" s="12">
        <f t="shared" si="816"/>
        <v>29210.281285585865</v>
      </c>
      <c r="C2755" s="57" t="str">
        <f t="shared" si="800"/>
        <v>-0.444922165633544-2.3404036583683i</v>
      </c>
      <c r="D2755" s="57" t="str">
        <f t="shared" si="801"/>
        <v>3.86743179024772-1.44462052060623i</v>
      </c>
      <c r="E2755" s="57" t="str">
        <f t="shared" si="802"/>
        <v>206.119052624841-6.09570335630656i</v>
      </c>
      <c r="F2755" s="57" t="str">
        <f t="shared" si="803"/>
        <v>3.82086164175411-2.54180223871162i</v>
      </c>
      <c r="G2755" s="57" t="str">
        <f t="shared" si="804"/>
        <v>0.995057554773819-0.070128578064629i</v>
      </c>
      <c r="H2755" s="57" t="str">
        <f t="shared" si="805"/>
        <v>32.4436246429177-592.028506232886i</v>
      </c>
      <c r="I2755" s="57" t="str">
        <f t="shared" si="806"/>
        <v>-3.89545451661047-6.61400070507145i</v>
      </c>
      <c r="K2755" s="57" t="str">
        <f t="shared" si="807"/>
        <v>0.00110744735629676-0.005486100152492i</v>
      </c>
      <c r="L2755" s="57" t="str">
        <f t="shared" si="808"/>
        <v>0.000125-0.0171771541817174i</v>
      </c>
      <c r="M2755" s="57" t="str">
        <f t="shared" si="809"/>
        <v>0.0015-0.00828053693987958i</v>
      </c>
      <c r="N2755" s="57">
        <f t="shared" si="810"/>
        <v>79.236233002066683</v>
      </c>
      <c r="O2755" s="57">
        <f t="shared" si="811"/>
        <v>7.5399992068456267</v>
      </c>
      <c r="P2755" s="371">
        <f t="shared" si="812"/>
        <v>7.5399992068456267</v>
      </c>
      <c r="Q2755" s="371">
        <f t="shared" si="813"/>
        <v>-100.76376699793332</v>
      </c>
      <c r="R2755" s="12">
        <f t="shared" si="814"/>
        <v>79.236233002066683</v>
      </c>
      <c r="S2755" s="57">
        <f t="shared" si="815"/>
        <v>29.210281285585864</v>
      </c>
      <c r="T2755" s="12">
        <f t="shared" si="798"/>
        <v>7.5399992068456267</v>
      </c>
    </row>
    <row r="2756" spans="1:20" x14ac:dyDescent="0.25">
      <c r="A2756" s="57">
        <f t="shared" si="799"/>
        <v>184231.03791090622</v>
      </c>
      <c r="B2756" s="12">
        <f t="shared" si="816"/>
        <v>29321.280354471091</v>
      </c>
      <c r="C2756" s="57" t="str">
        <f t="shared" si="800"/>
        <v>-0.444160777492071-2.33226564452186i</v>
      </c>
      <c r="D2756" s="57" t="str">
        <f t="shared" si="801"/>
        <v>3.86718588811436-1.44182124132491i</v>
      </c>
      <c r="E2756" s="57" t="str">
        <f t="shared" si="802"/>
        <v>206.222810688925-6.3273955331981i</v>
      </c>
      <c r="F2756" s="57" t="str">
        <f t="shared" si="803"/>
        <v>3.82071785303946-2.53421245593216i</v>
      </c>
      <c r="G2756" s="57" t="str">
        <f t="shared" si="804"/>
        <v>0.995020108234202-0.0703924175163684i</v>
      </c>
      <c r="H2756" s="57" t="str">
        <f t="shared" si="805"/>
        <v>31.9792766630336-588.624913198493i</v>
      </c>
      <c r="I2756" s="57" t="str">
        <f t="shared" si="806"/>
        <v>-3.86346393801831-6.57306092413291i</v>
      </c>
      <c r="K2756" s="57" t="str">
        <f t="shared" si="807"/>
        <v>0.00110431410836961-0.00546584439781957i</v>
      </c>
      <c r="L2756" s="57" t="str">
        <f t="shared" si="808"/>
        <v>0.000125-0.0171121280949566i</v>
      </c>
      <c r="M2756" s="57" t="str">
        <f t="shared" si="809"/>
        <v>0.0015-0.00824919001781193i</v>
      </c>
      <c r="N2756" s="57">
        <f t="shared" si="810"/>
        <v>79.21760571894184</v>
      </c>
      <c r="O2756" s="57">
        <f t="shared" si="811"/>
        <v>7.5102814425366651</v>
      </c>
      <c r="P2756" s="371">
        <f t="shared" si="812"/>
        <v>7.5102814425366651</v>
      </c>
      <c r="Q2756" s="371">
        <f t="shared" si="813"/>
        <v>-100.78239428105816</v>
      </c>
      <c r="R2756" s="12">
        <f t="shared" si="814"/>
        <v>79.21760571894184</v>
      </c>
      <c r="S2756" s="57">
        <f t="shared" si="815"/>
        <v>29.321280354471092</v>
      </c>
      <c r="T2756" s="12">
        <f t="shared" si="798"/>
        <v>7.5102814425366651</v>
      </c>
    </row>
    <row r="2757" spans="1:20" x14ac:dyDescent="0.25">
      <c r="A2757" s="57">
        <f t="shared" si="799"/>
        <v>184931.11585496765</v>
      </c>
      <c r="B2757" s="12">
        <f t="shared" si="816"/>
        <v>29432.701219818082</v>
      </c>
      <c r="C2757" s="57" t="str">
        <f t="shared" si="800"/>
        <v>-0.443413234062611-2.32415216627493i</v>
      </c>
      <c r="D2757" s="57" t="str">
        <f t="shared" si="801"/>
        <v>3.86693814520028-1.43904236109256i</v>
      </c>
      <c r="E2757" s="57" t="str">
        <f t="shared" si="802"/>
        <v>206.325809636947-6.56018792582351i</v>
      </c>
      <c r="F2757" s="57" t="str">
        <f t="shared" si="803"/>
        <v>3.82057298039998-2.52665897451323i</v>
      </c>
      <c r="G2757" s="57" t="str">
        <f t="shared" si="804"/>
        <v>0.994982379410737-0.070657229445296i</v>
      </c>
      <c r="H2757" s="57" t="str">
        <f t="shared" si="805"/>
        <v>31.5231581050276-585.251480958238i</v>
      </c>
      <c r="I2757" s="57" t="str">
        <f t="shared" si="806"/>
        <v>-3.8318050432643-6.53252895736104i</v>
      </c>
      <c r="K2757" s="57" t="str">
        <f t="shared" si="807"/>
        <v>0.00110120400464308-0.00544566370483867i</v>
      </c>
      <c r="L2757" s="57" t="str">
        <f t="shared" si="808"/>
        <v>0.000125-0.0170473481719034i</v>
      </c>
      <c r="M2757" s="57" t="str">
        <f t="shared" si="809"/>
        <v>0.0015-0.00821796176311207i</v>
      </c>
      <c r="N2757" s="57">
        <f t="shared" si="810"/>
        <v>79.198632343395886</v>
      </c>
      <c r="O2757" s="57">
        <f t="shared" si="811"/>
        <v>7.4805605806804287</v>
      </c>
      <c r="P2757" s="371">
        <f t="shared" si="812"/>
        <v>7.4805605806804287</v>
      </c>
      <c r="Q2757" s="371">
        <f t="shared" si="813"/>
        <v>-100.80136765660411</v>
      </c>
      <c r="R2757" s="12">
        <f t="shared" si="814"/>
        <v>79.198632343395886</v>
      </c>
      <c r="S2757" s="57">
        <f t="shared" si="815"/>
        <v>29.432701219818082</v>
      </c>
      <c r="T2757" s="12">
        <f t="shared" si="798"/>
        <v>7.4805605806804287</v>
      </c>
    </row>
    <row r="2758" spans="1:20" x14ac:dyDescent="0.25">
      <c r="A2758" s="57">
        <f t="shared" si="799"/>
        <v>185633.85409521655</v>
      </c>
      <c r="B2758" s="12">
        <f t="shared" si="816"/>
        <v>29544.545484453392</v>
      </c>
      <c r="C2758" s="57" t="str">
        <f t="shared" si="800"/>
        <v>-0.442679374896134-2.31606312219802i</v>
      </c>
      <c r="D2758" s="57" t="str">
        <f t="shared" si="801"/>
        <v>3.86668854796629-1.43628383608654i</v>
      </c>
      <c r="E2758" s="57" t="str">
        <f t="shared" si="802"/>
        <v>206.428044038904-6.79407881801139i</v>
      </c>
      <c r="F2758" s="57" t="str">
        <f t="shared" si="803"/>
        <v>3.82042701574833-2.51914168404937i</v>
      </c>
      <c r="G2758" s="57" t="str">
        <f t="shared" si="804"/>
        <v>0.994944366197238-0.0709230172060861i</v>
      </c>
      <c r="H2758" s="57" t="str">
        <f t="shared" si="805"/>
        <v>31.0750925793942-581.907803066382i</v>
      </c>
      <c r="I2758" s="57" t="str">
        <f t="shared" si="806"/>
        <v>-3.80047370587041-6.49239847552962i</v>
      </c>
      <c r="K2758" s="57" t="str">
        <f t="shared" si="807"/>
        <v>0.00109811687222413-0.00542555782275391i</v>
      </c>
      <c r="L2758" s="57" t="str">
        <f t="shared" si="808"/>
        <v>0.000125-0.0169828134806768i</v>
      </c>
      <c r="M2758" s="57" t="str">
        <f t="shared" si="809"/>
        <v>0.0015-0.00818685172655122i</v>
      </c>
      <c r="N2758" s="57">
        <f t="shared" si="810"/>
        <v>79.179313319655577</v>
      </c>
      <c r="O2758" s="57">
        <f t="shared" si="811"/>
        <v>7.45083650393335</v>
      </c>
      <c r="P2758" s="371">
        <f t="shared" si="812"/>
        <v>7.45083650393335</v>
      </c>
      <c r="Q2758" s="371">
        <f t="shared" si="813"/>
        <v>-100.82068668034442</v>
      </c>
      <c r="R2758" s="12">
        <f t="shared" si="814"/>
        <v>79.179313319655577</v>
      </c>
      <c r="S2758" s="57">
        <f t="shared" si="815"/>
        <v>29.544545484453394</v>
      </c>
      <c r="T2758" s="12">
        <f t="shared" si="798"/>
        <v>7.45083650393335</v>
      </c>
    </row>
    <row r="2759" spans="1:20" x14ac:dyDescent="0.25">
      <c r="A2759" s="57">
        <f t="shared" si="799"/>
        <v>186339.26274077839</v>
      </c>
      <c r="B2759" s="12">
        <f t="shared" si="816"/>
        <v>29656.814757294316</v>
      </c>
      <c r="C2759" s="57" t="str">
        <f t="shared" si="800"/>
        <v>-0.4419590409079-2.30799841174876i</v>
      </c>
      <c r="D2759" s="57" t="str">
        <f t="shared" si="801"/>
        <v>3.86643708277723-1.43354562273424i</v>
      </c>
      <c r="E2759" s="57" t="str">
        <f t="shared" si="802"/>
        <v>206.52950848312-7.02906647762277i</v>
      </c>
      <c r="F2759" s="57" t="str">
        <f t="shared" si="803"/>
        <v>3.82027995093805-2.51166047463611i</v>
      </c>
      <c r="G2759" s="57" t="str">
        <f t="shared" si="804"/>
        <v>0.994906066472134-0.0711897841623342i</v>
      </c>
      <c r="H2759" s="57" t="str">
        <f t="shared" si="805"/>
        <v>30.6349081501347-578.593480345146i</v>
      </c>
      <c r="I2759" s="57" t="str">
        <f t="shared" si="806"/>
        <v>-3.76946586047208-6.45266328016102i</v>
      </c>
      <c r="K2759" s="57" t="str">
        <f t="shared" si="807"/>
        <v>0.00109505253945189-0.00540552650140299i</v>
      </c>
      <c r="L2759" s="57" t="str">
        <f t="shared" si="808"/>
        <v>0.000125-0.0169185230929237i</v>
      </c>
      <c r="M2759" s="57" t="str">
        <f t="shared" si="809"/>
        <v>0.0015-0.00815585946060092i</v>
      </c>
      <c r="N2759" s="57">
        <f t="shared" si="810"/>
        <v>79.159649089093037</v>
      </c>
      <c r="O2759" s="57">
        <f t="shared" si="811"/>
        <v>7.4211090967321871</v>
      </c>
      <c r="P2759" s="371">
        <f t="shared" si="812"/>
        <v>7.4211090967321871</v>
      </c>
      <c r="Q2759" s="371">
        <f t="shared" si="813"/>
        <v>-100.84035091090696</v>
      </c>
      <c r="R2759" s="12">
        <f t="shared" si="814"/>
        <v>79.159649089093037</v>
      </c>
      <c r="S2759" s="57">
        <f t="shared" si="815"/>
        <v>29.656814757294317</v>
      </c>
      <c r="T2759" s="12">
        <f t="shared" si="798"/>
        <v>7.4211090967321871</v>
      </c>
    </row>
    <row r="2760" spans="1:20" x14ac:dyDescent="0.25">
      <c r="A2760" s="57">
        <f t="shared" si="799"/>
        <v>187047.35193919335</v>
      </c>
      <c r="B2760" s="12">
        <f t="shared" si="816"/>
        <v>29769.510653372035</v>
      </c>
      <c r="C2760" s="57" t="str">
        <f t="shared" si="800"/>
        <v>-0.441252074371509-2.29995793526149i</v>
      </c>
      <c r="D2760" s="57" t="str">
        <f t="shared" si="801"/>
        <v>3.86618373590135-1.43082767771197i</v>
      </c>
      <c r="E2760" s="57" t="str">
        <f t="shared" si="802"/>
        <v>206.630197576199-7.26514915694666i</v>
      </c>
      <c r="F2760" s="57" t="str">
        <f t="shared" si="803"/>
        <v>3.8201317777631-2.50421523686807i</v>
      </c>
      <c r="G2760" s="57" t="str">
        <f t="shared" si="804"/>
        <v>0.994867478098365-0.0714575336865495i</v>
      </c>
      <c r="H2760" s="57" t="str">
        <f t="shared" si="805"/>
        <v>30.2024372049802-575.308120727408i</v>
      </c>
      <c r="I2760" s="57" t="str">
        <f t="shared" si="806"/>
        <v>-3.73877750181498-6.41331730023127i</v>
      </c>
      <c r="K2760" s="57" t="str">
        <f t="shared" si="807"/>
        <v>0.00109201083588923-0.00538556949125831i</v>
      </c>
      <c r="L2760" s="57" t="str">
        <f t="shared" si="808"/>
        <v>0.000125-0.0168544760838052i</v>
      </c>
      <c r="M2760" s="57" t="str">
        <f t="shared" si="809"/>
        <v>0.0015-0.0081249845194271i</v>
      </c>
      <c r="N2760" s="57">
        <f t="shared" si="810"/>
        <v>79.139640090091035</v>
      </c>
      <c r="O2760" s="57">
        <f t="shared" si="811"/>
        <v>7.391378245286198</v>
      </c>
      <c r="P2760" s="371">
        <f t="shared" si="812"/>
        <v>7.391378245286198</v>
      </c>
      <c r="Q2760" s="371">
        <f t="shared" si="813"/>
        <v>-100.86035990990896</v>
      </c>
      <c r="R2760" s="12">
        <f t="shared" si="814"/>
        <v>79.139640090091035</v>
      </c>
      <c r="S2760" s="57">
        <f t="shared" si="815"/>
        <v>29.769510653372034</v>
      </c>
      <c r="T2760" s="12">
        <f t="shared" si="798"/>
        <v>7.391378245286198</v>
      </c>
    </row>
    <row r="2761" spans="1:20" x14ac:dyDescent="0.25">
      <c r="A2761" s="57">
        <f t="shared" si="799"/>
        <v>187758.13187656229</v>
      </c>
      <c r="B2761" s="12">
        <f t="shared" si="816"/>
        <v>29882.63479385485</v>
      </c>
      <c r="C2761" s="57" t="str">
        <f t="shared" si="800"/>
        <v>-0.440558318912909-2.29194159393638i</v>
      </c>
      <c r="D2761" s="57" t="str">
        <f t="shared" si="801"/>
        <v>3.86592849350976-1.42812995794393i</v>
      </c>
      <c r="E2761" s="57" t="str">
        <f t="shared" si="802"/>
        <v>206.730105942952-7.50232509309575i</v>
      </c>
      <c r="F2761" s="57" t="str">
        <f t="shared" si="803"/>
        <v>3.81998248795762-2.49680586183734i</v>
      </c>
      <c r="G2761" s="57" t="str">
        <f t="shared" si="804"/>
        <v>0.99482859892327-0.071726269160145i</v>
      </c>
      <c r="H2761" s="57" t="str">
        <f t="shared" si="805"/>
        <v>29.7775163298999-572.051339103309i</v>
      </c>
      <c r="I2761" s="57" t="str">
        <f t="shared" si="806"/>
        <v>-3.70840468376737-6.37435458897231i</v>
      </c>
      <c r="K2761" s="57" t="str">
        <f t="shared" si="807"/>
        <v>0.00108899159231418-0.00536568654342776i</v>
      </c>
      <c r="L2761" s="57" t="str">
        <f t="shared" si="808"/>
        <v>0.000125-0.0167906715319837i</v>
      </c>
      <c r="M2761" s="57" t="str">
        <f t="shared" si="809"/>
        <v>0.0015-0.00809422645888332i</v>
      </c>
      <c r="N2761" s="57">
        <f t="shared" si="810"/>
        <v>79.119286757906835</v>
      </c>
      <c r="O2761" s="57">
        <f t="shared" si="811"/>
        <v>7.3616438375672244</v>
      </c>
      <c r="P2761" s="371">
        <f t="shared" si="812"/>
        <v>7.3616438375672244</v>
      </c>
      <c r="Q2761" s="371">
        <f t="shared" si="813"/>
        <v>-100.88071324209317</v>
      </c>
      <c r="R2761" s="12">
        <f t="shared" si="814"/>
        <v>79.119286757906835</v>
      </c>
      <c r="S2761" s="57">
        <f t="shared" si="815"/>
        <v>29.882634793854848</v>
      </c>
      <c r="T2761" s="12">
        <f t="shared" si="798"/>
        <v>7.3616438375672244</v>
      </c>
    </row>
    <row r="2762" spans="1:20" x14ac:dyDescent="0.25">
      <c r="A2762" s="57">
        <f t="shared" si="799"/>
        <v>188471.61277769323</v>
      </c>
      <c r="B2762" s="12">
        <f t="shared" si="816"/>
        <v>29996.188806071499</v>
      </c>
      <c r="C2762" s="57" t="str">
        <f t="shared" si="800"/>
        <v>-0.439877619504465-2.28394928982892i</v>
      </c>
      <c r="D2762" s="57" t="str">
        <f t="shared" si="801"/>
        <v>3.86567134167572-1.42545242060108i</v>
      </c>
      <c r="E2762" s="57" t="str">
        <f t="shared" si="802"/>
        <v>206.829228226322-7.74059250840751i</v>
      </c>
      <c r="F2762" s="57" t="str">
        <f t="shared" si="803"/>
        <v>3.81983207319545-2.48943224113156i</v>
      </c>
      <c r="G2762" s="57" t="str">
        <f t="shared" si="804"/>
        <v>0.994789426778481-0.0719959939734287i</v>
      </c>
      <c r="H2762" s="57" t="str">
        <f t="shared" si="805"/>
        <v>29.3599861877481-568.822757170682i</v>
      </c>
      <c r="I2762" s="57" t="str">
        <f t="shared" si="806"/>
        <v>-3.67834351834706-6.33576932076775i</v>
      </c>
      <c r="K2762" s="57" t="str">
        <f t="shared" si="807"/>
        <v>0.0010859946407115-0.00534587740965606i</v>
      </c>
      <c r="L2762" s="57" t="str">
        <f t="shared" si="808"/>
        <v>0.000125-0.0167271085196092i</v>
      </c>
      <c r="M2762" s="57" t="str">
        <f t="shared" si="809"/>
        <v>0.0015-0.00806358483650462i</v>
      </c>
      <c r="N2762" s="57">
        <f t="shared" si="810"/>
        <v>79.098589524536649</v>
      </c>
      <c r="O2762" s="57">
        <f t="shared" si="811"/>
        <v>7.3319057633008535</v>
      </c>
      <c r="P2762" s="371">
        <f t="shared" si="812"/>
        <v>7.3319057633008535</v>
      </c>
      <c r="Q2762" s="371">
        <f t="shared" si="813"/>
        <v>-100.90141047546335</v>
      </c>
      <c r="R2762" s="12">
        <f t="shared" si="814"/>
        <v>79.098589524536649</v>
      </c>
      <c r="S2762" s="57">
        <f t="shared" si="815"/>
        <v>29.996188806071498</v>
      </c>
      <c r="T2762" s="12">
        <f t="shared" si="798"/>
        <v>7.3319057633008535</v>
      </c>
    </row>
    <row r="2763" spans="1:20" x14ac:dyDescent="0.25">
      <c r="A2763" s="57">
        <f t="shared" si="799"/>
        <v>189187.80490624846</v>
      </c>
      <c r="B2763" s="12">
        <f t="shared" si="816"/>
        <v>30110.174323534571</v>
      </c>
      <c r="C2763" s="57" t="str">
        <f t="shared" si="800"/>
        <v>-0.439209822458801-2.27598092583943i</v>
      </c>
      <c r="D2763" s="57" t="str">
        <f t="shared" si="801"/>
        <v>3.8654122663741-1.42279502310002i</v>
      </c>
      <c r="E2763" s="57" t="str">
        <f t="shared" si="802"/>
        <v>206.927559087312-7.97994961082933i</v>
      </c>
      <c r="F2763" s="57" t="str">
        <f t="shared" si="803"/>
        <v>3.81968052508967-2.48209426683218i</v>
      </c>
      <c r="G2763" s="57" t="str">
        <f t="shared" si="804"/>
        <v>0.994749959479813-0.0722667115255931i</v>
      </c>
      <c r="H2763" s="57" t="str">
        <f t="shared" si="805"/>
        <v>28.9496914008963-565.622003289222i</v>
      </c>
      <c r="I2763" s="57" t="str">
        <f t="shared" si="806"/>
        <v>-3.648590174764-6.29755578813961i</v>
      </c>
      <c r="K2763" s="57" t="str">
        <f t="shared" si="807"/>
        <v>0.00108301981426433-0.00532614184232573i</v>
      </c>
      <c r="L2763" s="57" t="str">
        <f t="shared" si="808"/>
        <v>0.000125-0.0166637861323064i</v>
      </c>
      <c r="M2763" s="57" t="str">
        <f t="shared" si="809"/>
        <v>0.0015-0.00803305921150094i</v>
      </c>
      <c r="N2763" s="57">
        <f t="shared" si="810"/>
        <v>79.07754881858547</v>
      </c>
      <c r="O2763" s="57">
        <f t="shared" si="811"/>
        <v>7.3021639139571199</v>
      </c>
      <c r="P2763" s="371">
        <f t="shared" si="812"/>
        <v>7.3021639139571199</v>
      </c>
      <c r="Q2763" s="371">
        <f t="shared" si="813"/>
        <v>-100.92245118141453</v>
      </c>
      <c r="R2763" s="12">
        <f t="shared" si="814"/>
        <v>79.07754881858547</v>
      </c>
      <c r="S2763" s="57">
        <f t="shared" si="815"/>
        <v>30.110174323534572</v>
      </c>
      <c r="T2763" s="12">
        <f t="shared" si="798"/>
        <v>7.3021639139571199</v>
      </c>
    </row>
    <row r="2764" spans="1:20" x14ac:dyDescent="0.25">
      <c r="A2764" s="57">
        <f t="shared" si="799"/>
        <v>189906.71856489219</v>
      </c>
      <c r="B2764" s="12">
        <f t="shared" si="816"/>
        <v>30224.592985964002</v>
      </c>
      <c r="C2764" s="57" t="str">
        <f t="shared" si="800"/>
        <v>-0.438554775422835-2.26803640570261i</v>
      </c>
      <c r="D2764" s="57" t="str">
        <f t="shared" si="801"/>
        <v>3.86515125348056-1.42015772310195i</v>
      </c>
      <c r="E2764" s="57" t="str">
        <f t="shared" si="802"/>
        <v>207.0250932049-8.22039459431359i</v>
      </c>
      <c r="F2764" s="57" t="str">
        <f t="shared" si="803"/>
        <v>3.81952783519215-2.47479183151268i</v>
      </c>
      <c r="G2764" s="57" t="str">
        <f t="shared" si="804"/>
        <v>0.994710194827153-0.072538425224705i</v>
      </c>
      <c r="H2764" s="57" t="str">
        <f t="shared" si="805"/>
        <v>28.5464804376978-562.448712338229i</v>
      </c>
      <c r="I2764" s="57" t="str">
        <f t="shared" si="806"/>
        <v>-3.61914087847753-6.25970839882239i</v>
      </c>
      <c r="K2764" s="57" t="str">
        <f t="shared" si="807"/>
        <v>0.00108006694734587-0.00530647959445825i</v>
      </c>
      <c r="L2764" s="57" t="str">
        <f t="shared" si="808"/>
        <v>0.000125-0.0166007034591616i</v>
      </c>
      <c r="M2764" s="57" t="str">
        <f t="shared" si="809"/>
        <v>0.0015-0.00800264914475085i</v>
      </c>
      <c r="N2764" s="57">
        <f t="shared" si="810"/>
        <v>79.056165065132404</v>
      </c>
      <c r="O2764" s="57">
        <f t="shared" si="811"/>
        <v>7.2724181827412053</v>
      </c>
      <c r="P2764" s="371">
        <f t="shared" si="812"/>
        <v>7.2724181827412053</v>
      </c>
      <c r="Q2764" s="371">
        <f t="shared" si="813"/>
        <v>-100.9438349348676</v>
      </c>
      <c r="R2764" s="12">
        <f t="shared" si="814"/>
        <v>79.056165065132404</v>
      </c>
      <c r="S2764" s="57">
        <f t="shared" si="815"/>
        <v>30.224592985964001</v>
      </c>
      <c r="T2764" s="12">
        <f t="shared" si="798"/>
        <v>7.2724181827412053</v>
      </c>
    </row>
    <row r="2765" spans="1:20" x14ac:dyDescent="0.25">
      <c r="A2765" s="57">
        <f t="shared" si="799"/>
        <v>190628.3640954388</v>
      </c>
      <c r="B2765" s="12">
        <f t="shared" si="816"/>
        <v>30339.446439310665</v>
      </c>
      <c r="C2765" s="57" t="str">
        <f t="shared" si="800"/>
        <v>-0.43791232737164-2.26011563397703i</v>
      </c>
      <c r="D2765" s="57" t="str">
        <f t="shared" si="801"/>
        <v>3.86488828877114-1.41754047851151i</v>
      </c>
      <c r="E2765" s="57" t="str">
        <f t="shared" si="802"/>
        <v>207.121825275932-8.46192563920777i</v>
      </c>
      <c r="F2765" s="57" t="str">
        <f t="shared" si="803"/>
        <v>3.81937399499329-2.46752482823678i</v>
      </c>
      <c r="G2765" s="57" t="str">
        <f t="shared" si="804"/>
        <v>0.994670130604351-0.0728111384876943i</v>
      </c>
      <c r="H2765" s="57" t="str">
        <f t="shared" si="805"/>
        <v>28.150205502647-559.30252557788i</v>
      </c>
      <c r="I2765" s="57" t="str">
        <f t="shared" si="806"/>
        <v>-3.58999191026867-6.22222167292232i</v>
      </c>
      <c r="K2765" s="57" t="str">
        <f t="shared" si="807"/>
        <v>0.00107713587551101-0.00528689041971496i</v>
      </c>
      <c r="L2765" s="57" t="str">
        <f t="shared" si="808"/>
        <v>0.000125-0.0165378595927093i</v>
      </c>
      <c r="M2765" s="57" t="str">
        <f t="shared" si="809"/>
        <v>0.0015-0.00797235419879541i</v>
      </c>
      <c r="N2765" s="57">
        <f t="shared" si="810"/>
        <v>79.034438685600065</v>
      </c>
      <c r="O2765" s="57">
        <f t="shared" si="811"/>
        <v>7.2426684645833976</v>
      </c>
      <c r="P2765" s="371">
        <f t="shared" si="812"/>
        <v>7.2426684645833976</v>
      </c>
      <c r="Q2765" s="371">
        <f t="shared" si="813"/>
        <v>-100.96556131439993</v>
      </c>
      <c r="R2765" s="12">
        <f t="shared" si="814"/>
        <v>79.034438685600065</v>
      </c>
      <c r="S2765" s="57">
        <f t="shared" si="815"/>
        <v>30.339446439310663</v>
      </c>
      <c r="T2765" s="12">
        <f t="shared" si="798"/>
        <v>7.2426684645833976</v>
      </c>
    </row>
    <row r="2766" spans="1:20" x14ac:dyDescent="0.25">
      <c r="A2766" s="57">
        <f t="shared" si="799"/>
        <v>191352.75187900144</v>
      </c>
      <c r="B2766" s="12">
        <f t="shared" si="816"/>
        <v>30454.736335780046</v>
      </c>
      <c r="C2766" s="57" t="str">
        <f t="shared" si="800"/>
        <v>-0.437282328602288-2.25221851603485i</v>
      </c>
      <c r="D2766" s="57" t="str">
        <f t="shared" si="801"/>
        <v>3.86462335792147-1.41494324747572i</v>
      </c>
      <c r="E2766" s="57" t="str">
        <f t="shared" si="802"/>
        <v>207.217750015032-8.70454091263622i</v>
      </c>
      <c r="F2766" s="57" t="str">
        <f t="shared" si="803"/>
        <v>3.8192189959214-2.4602931505567i</v>
      </c>
      <c r="G2766" s="57" t="str">
        <f t="shared" si="804"/>
        <v>0.994629764579107-0.0730848547403427i</v>
      </c>
      <c r="H2766" s="57" t="str">
        <f t="shared" si="805"/>
        <v>27.7607224301036-556.183090513907i</v>
      </c>
      <c r="I2766" s="57" t="str">
        <f t="shared" si="806"/>
        <v>-3.56113960532725-6.18509024015801i</v>
      </c>
      <c r="K2766" s="57" t="str">
        <f t="shared" si="807"/>
        <v>0.00107422643548818-0.00526737407239806i</v>
      </c>
      <c r="L2766" s="57" t="str">
        <f t="shared" si="808"/>
        <v>0.000125-0.0164752536289194i</v>
      </c>
      <c r="M2766" s="57" t="str">
        <f t="shared" si="809"/>
        <v>0.0015-0.00794217393783167i</v>
      </c>
      <c r="N2766" s="57">
        <f t="shared" si="810"/>
        <v>79.012370097625407</v>
      </c>
      <c r="O2766" s="57">
        <f t="shared" si="811"/>
        <v>7.2129146561296107</v>
      </c>
      <c r="P2766" s="371">
        <f t="shared" si="812"/>
        <v>7.2129146561296107</v>
      </c>
      <c r="Q2766" s="371">
        <f t="shared" si="813"/>
        <v>-100.98762990237459</v>
      </c>
      <c r="R2766" s="12">
        <f t="shared" si="814"/>
        <v>79.012370097625407</v>
      </c>
      <c r="S2766" s="57">
        <f t="shared" si="815"/>
        <v>30.454736335780044</v>
      </c>
      <c r="T2766" s="12">
        <f t="shared" si="798"/>
        <v>7.2129146561296107</v>
      </c>
    </row>
    <row r="2767" spans="1:20" x14ac:dyDescent="0.25">
      <c r="A2767" s="57">
        <f t="shared" si="799"/>
        <v>192079.89233614167</v>
      </c>
      <c r="B2767" s="12">
        <f t="shared" si="816"/>
        <v>30570.464333856013</v>
      </c>
      <c r="C2767" s="57" t="str">
        <f t="shared" si="800"/>
        <v>-0.436664630727732-2.24434495805137i</v>
      </c>
      <c r="D2767" s="57" t="str">
        <f t="shared" si="801"/>
        <v>3.86435644650609-1.41236598838284i</v>
      </c>
      <c r="E2767" s="57" t="str">
        <f t="shared" si="802"/>
        <v>207.312862154484-8.9482385688892i</v>
      </c>
      <c r="F2767" s="57" t="str">
        <f t="shared" si="803"/>
        <v>3.8190628293423-2.45309669251133i</v>
      </c>
      <c r="G2767" s="57" t="str">
        <f t="shared" si="804"/>
        <v>0.99458909450286-0.0733595774172711i</v>
      </c>
      <c r="H2767" s="57" t="str">
        <f t="shared" si="805"/>
        <v>27.3778905814461-553.090060765616i</v>
      </c>
      <c r="I2767" s="57" t="str">
        <f t="shared" si="806"/>
        <v>-3.5325803523537-6.14830883718091i</v>
      </c>
      <c r="K2767" s="57" t="str">
        <f t="shared" si="807"/>
        <v>0.00107133846517108-0.00524793030745146i</v>
      </c>
      <c r="L2767" s="57" t="str">
        <f t="shared" si="808"/>
        <v>0.000125-0.0164128846671841i</v>
      </c>
      <c r="M2767" s="57" t="str">
        <f t="shared" si="809"/>
        <v>0.0015-0.0079121079277064i</v>
      </c>
      <c r="N2767" s="57">
        <f t="shared" si="810"/>
        <v>78.989959714928972</v>
      </c>
      <c r="O2767" s="57">
        <f t="shared" si="811"/>
        <v>7.1831566557309001</v>
      </c>
      <c r="P2767" s="371">
        <f t="shared" si="812"/>
        <v>7.1831566557309001</v>
      </c>
      <c r="Q2767" s="371">
        <f t="shared" si="813"/>
        <v>-101.01004028507103</v>
      </c>
      <c r="R2767" s="12">
        <f t="shared" si="814"/>
        <v>78.989959714928972</v>
      </c>
      <c r="S2767" s="57">
        <f t="shared" si="815"/>
        <v>30.570464333856012</v>
      </c>
      <c r="T2767" s="12">
        <f t="shared" si="798"/>
        <v>7.1831566557309001</v>
      </c>
    </row>
    <row r="2768" spans="1:20" x14ac:dyDescent="0.25">
      <c r="A2768" s="57">
        <f t="shared" si="799"/>
        <v>192809.795927019</v>
      </c>
      <c r="B2768" s="12">
        <f t="shared" si="816"/>
        <v>30686.632098324666</v>
      </c>
      <c r="C2768" s="57" t="str">
        <f t="shared" si="800"/>
        <v>-0.436059086670576-2.23649486699499i</v>
      </c>
      <c r="D2768" s="57" t="str">
        <f t="shared" si="801"/>
        <v>3.864087539998-1.40980865986132i</v>
      </c>
      <c r="E2768" s="57" t="str">
        <f t="shared" si="802"/>
        <v>207.407156444122-9.1930167498003i</v>
      </c>
      <c r="F2768" s="57" t="str">
        <f t="shared" si="803"/>
        <v>3.81890548655911-2.44593534862455i</v>
      </c>
      <c r="G2768" s="57" t="str">
        <f t="shared" si="804"/>
        <v>0.994548118110676-0.0736353099619278i</v>
      </c>
      <c r="H2768" s="57" t="str">
        <f t="shared" si="805"/>
        <v>27.001572745535-550.023095937106i</v>
      </c>
      <c r="I2768" s="57" t="str">
        <f t="shared" si="806"/>
        <v>-3.50431059267545-6.1118723049724i</v>
      </c>
      <c r="K2768" s="57" t="str">
        <f t="shared" si="807"/>
        <v>0.00106847180361063-0.00522855888046177i</v>
      </c>
      <c r="L2768" s="57" t="str">
        <f t="shared" si="808"/>
        <v>0.000125-0.016350751810305i</v>
      </c>
      <c r="M2768" s="57" t="str">
        <f t="shared" si="809"/>
        <v>0.0015-0.00788215573590996i</v>
      </c>
      <c r="N2768" s="57">
        <f t="shared" si="810"/>
        <v>78.967207947188612</v>
      </c>
      <c r="O2768" s="57">
        <f t="shared" si="811"/>
        <v>7.1533943634341419</v>
      </c>
      <c r="P2768" s="371">
        <f t="shared" si="812"/>
        <v>7.1533943634341419</v>
      </c>
      <c r="Q2768" s="371">
        <f t="shared" si="813"/>
        <v>-101.03279205281139</v>
      </c>
      <c r="R2768" s="12">
        <f t="shared" si="814"/>
        <v>78.967207947188612</v>
      </c>
      <c r="S2768" s="57">
        <f t="shared" si="815"/>
        <v>30.686632098324665</v>
      </c>
      <c r="T2768" s="12">
        <f t="shared" si="798"/>
        <v>7.1533943634341419</v>
      </c>
    </row>
    <row r="2769" spans="1:20" x14ac:dyDescent="0.25">
      <c r="A2769" s="57">
        <f t="shared" si="799"/>
        <v>193542.47315154169</v>
      </c>
      <c r="B2769" s="12">
        <f t="shared" si="816"/>
        <v>30803.241300298301</v>
      </c>
      <c r="C2769" s="57" t="str">
        <f t="shared" si="800"/>
        <v>-0.435465550656834-2.2286681506168i</v>
      </c>
      <c r="D2769" s="57" t="str">
        <f t="shared" si="801"/>
        <v>3.86381662376775-1.40727122077863i</v>
      </c>
      <c r="E2769" s="57" t="str">
        <f t="shared" si="802"/>
        <v>207.500627651202-9.43887358512493i</v>
      </c>
      <c r="F2769" s="57" t="str">
        <f t="shared" si="803"/>
        <v>3.81874695881147-2.43880901390341i</v>
      </c>
      <c r="G2769" s="57" t="str">
        <f t="shared" si="804"/>
        <v>0.99450683312113-0.0739120558265745i</v>
      </c>
      <c r="H2769" s="57" t="str">
        <f t="shared" si="805"/>
        <v>26.6316350423633-546.981861491656i</v>
      </c>
      <c r="I2769" s="57" t="str">
        <f t="shared" si="806"/>
        <v>-3.47632681937782-6.07577558631448i</v>
      </c>
      <c r="K2769" s="57" t="str">
        <f t="shared" si="807"/>
        <v>0.00106562629100681-0.00520925954765899i</v>
      </c>
      <c r="L2769" s="57" t="str">
        <f t="shared" si="808"/>
        <v>0.000125-0.0162888541644799i</v>
      </c>
      <c r="M2769" s="57" t="str">
        <f t="shared" si="809"/>
        <v>0.0015-0.00785231693156999i</v>
      </c>
      <c r="N2769" s="57">
        <f t="shared" si="810"/>
        <v>78.944115199912076</v>
      </c>
      <c r="O2769" s="57">
        <f t="shared" si="811"/>
        <v>7.1236276809709516</v>
      </c>
      <c r="P2769" s="371">
        <f t="shared" si="812"/>
        <v>7.1236276809709516</v>
      </c>
      <c r="Q2769" s="371">
        <f t="shared" si="813"/>
        <v>-101.05588480008792</v>
      </c>
      <c r="R2769" s="12">
        <f t="shared" si="814"/>
        <v>78.944115199912076</v>
      </c>
      <c r="S2769" s="57">
        <f t="shared" si="815"/>
        <v>30.8032413002983</v>
      </c>
      <c r="T2769" s="12">
        <f t="shared" si="798"/>
        <v>7.1236276809709516</v>
      </c>
    </row>
    <row r="2770" spans="1:20" x14ac:dyDescent="0.25">
      <c r="A2770" s="57">
        <f t="shared" si="799"/>
        <v>194277.93454951758</v>
      </c>
      <c r="B2770" s="12">
        <f t="shared" si="816"/>
        <v>30920.293617239437</v>
      </c>
      <c r="C2770" s="57" t="str">
        <f t="shared" si="800"/>
        <v>-0.434883878209736-2.22086471744056i</v>
      </c>
      <c r="D2770" s="57" t="str">
        <f t="shared" si="801"/>
        <v>3.86354368308299-1.40475363024019i</v>
      </c>
      <c r="E2770" s="57" t="str">
        <f t="shared" si="802"/>
        <v>207.59327056027-9.68580719291987i</v>
      </c>
      <c r="F2770" s="57" t="str">
        <f t="shared" si="803"/>
        <v>3.81858723727532-2.43171758383638i</v>
      </c>
      <c r="G2770" s="57" t="str">
        <f t="shared" si="804"/>
        <v>0.9944652372362-0.0741898184722733i</v>
      </c>
      <c r="H2770" s="57" t="str">
        <f t="shared" si="805"/>
        <v>26.2679468297807-543.966028629138i</v>
      </c>
      <c r="I2770" s="57" t="str">
        <f t="shared" si="806"/>
        <v>-3.44862557644896-6.04001372333282i</v>
      </c>
      <c r="K2770" s="57" t="str">
        <f t="shared" si="807"/>
        <v>0.00106280176870064-0.00519003206591748i</v>
      </c>
      <c r="L2770" s="57" t="str">
        <f t="shared" si="808"/>
        <v>0.000125-0.0162271908392906i</v>
      </c>
      <c r="M2770" s="57" t="str">
        <f t="shared" si="809"/>
        <v>0.0015-0.00782259108544524i</v>
      </c>
      <c r="N2770" s="57">
        <f t="shared" si="810"/>
        <v>78.920681874309977</v>
      </c>
      <c r="O2770" s="57">
        <f t="shared" si="811"/>
        <v>7.0938565117477594</v>
      </c>
      <c r="P2770" s="371">
        <f t="shared" si="812"/>
        <v>7.0938565117477594</v>
      </c>
      <c r="Q2770" s="371">
        <f t="shared" si="813"/>
        <v>-101.07931812569002</v>
      </c>
      <c r="R2770" s="12">
        <f t="shared" si="814"/>
        <v>78.920681874309977</v>
      </c>
      <c r="S2770" s="57">
        <f t="shared" si="815"/>
        <v>30.920293617239437</v>
      </c>
      <c r="T2770" s="12">
        <f t="shared" si="798"/>
        <v>7.0938565117477594</v>
      </c>
    </row>
    <row r="2771" spans="1:20" x14ac:dyDescent="0.25">
      <c r="A2771" s="57">
        <f t="shared" si="799"/>
        <v>195016.19070080575</v>
      </c>
      <c r="B2771" s="12">
        <f t="shared" si="816"/>
        <v>31037.790732984948</v>
      </c>
      <c r="C2771" s="57" t="str">
        <f t="shared" si="800"/>
        <v>-0.434313926143409-2.21308447675262i</v>
      </c>
      <c r="D2771" s="57" t="str">
        <f t="shared" si="801"/>
        <v>3.8632687031077-1.40225584758827i</v>
      </c>
      <c r="E2771" s="57" t="str">
        <f t="shared" si="802"/>
        <v>207.685079973026-9.93381567991281i</v>
      </c>
      <c r="F2771" s="57" t="str">
        <f t="shared" si="803"/>
        <v>3.81842631306249-2.42466095439166i</v>
      </c>
      <c r="G2771" s="57" t="str">
        <f t="shared" si="804"/>
        <v>0.994423328141143-0.0744686013688716i</v>
      </c>
      <c r="H2771" s="57" t="str">
        <f t="shared" si="805"/>
        <v>25.9103806131863-540.97527416644i</v>
      </c>
      <c r="I2771" s="57" t="str">
        <f t="shared" si="806"/>
        <v>-3.4212034579394-6.00458185510935i</v>
      </c>
      <c r="K2771" s="57" t="str">
        <f t="shared" si="807"/>
        <v>0.0010599980791662-0.00517087619275666i</v>
      </c>
      <c r="L2771" s="57" t="str">
        <f t="shared" si="808"/>
        <v>0.000125-0.0161657609476894i</v>
      </c>
      <c r="M2771" s="57" t="str">
        <f t="shared" si="809"/>
        <v>0.0015-0.00779297776991958i</v>
      </c>
      <c r="N2771" s="57">
        <f t="shared" si="810"/>
        <v>78.89690836717196</v>
      </c>
      <c r="O2771" s="57">
        <f t="shared" si="811"/>
        <v>7.0640807608352576</v>
      </c>
      <c r="P2771" s="371">
        <f t="shared" si="812"/>
        <v>7.0640807608352576</v>
      </c>
      <c r="Q2771" s="371">
        <f t="shared" si="813"/>
        <v>-101.10309163282804</v>
      </c>
      <c r="R2771" s="12">
        <f t="shared" si="814"/>
        <v>78.89690836717196</v>
      </c>
      <c r="S2771" s="57">
        <f t="shared" si="815"/>
        <v>31.037790732984949</v>
      </c>
      <c r="T2771" s="12">
        <f t="shared" si="798"/>
        <v>7.0640807608352576</v>
      </c>
    </row>
    <row r="2772" spans="1:20" x14ac:dyDescent="0.25">
      <c r="A2772" s="57">
        <f t="shared" si="799"/>
        <v>195757.25222546881</v>
      </c>
      <c r="B2772" s="12">
        <f t="shared" si="816"/>
        <v>31155.734337770293</v>
      </c>
      <c r="C2772" s="57" t="str">
        <f t="shared" si="800"/>
        <v>-0.433755552556511-2.20532733859178i</v>
      </c>
      <c r="D2772" s="57" t="str">
        <f t="shared" si="801"/>
        <v>3.86299166890155-1.39977783240081i</v>
      </c>
      <c r="E2772" s="57" t="str">
        <f t="shared" si="802"/>
        <v>207.776050708174-10.1828971418729i</v>
      </c>
      <c r="F2772" s="57" t="str">
        <f t="shared" si="803"/>
        <v>3.81826417722005-2.41763902201536i</v>
      </c>
      <c r="G2772" s="57" t="str">
        <f t="shared" si="804"/>
        <v>0.994381103504386-0.0747484079949881i</v>
      </c>
      <c r="H2772" s="57" t="str">
        <f t="shared" si="805"/>
        <v>25.558811958076-538.009280420733i</v>
      </c>
      <c r="I2772" s="57" t="str">
        <f t="shared" si="806"/>
        <v>-3.39405710713512-5.96947521536114i</v>
      </c>
      <c r="K2772" s="57" t="str">
        <f t="shared" si="807"/>
        <v>0.0010572150660027-0.00515179168634168i</v>
      </c>
      <c r="L2772" s="57" t="str">
        <f t="shared" si="808"/>
        <v>0.000125-0.0161045636059867i</v>
      </c>
      <c r="M2772" s="57" t="str">
        <f t="shared" si="809"/>
        <v>0.0015-0.00776347655899542i</v>
      </c>
      <c r="N2772" s="57">
        <f t="shared" si="810"/>
        <v>78.872795070743408</v>
      </c>
      <c r="O2772" s="57">
        <f t="shared" si="811"/>
        <v>7.0343003349572069</v>
      </c>
      <c r="P2772" s="371">
        <f t="shared" si="812"/>
        <v>7.0343003349572069</v>
      </c>
      <c r="Q2772" s="371">
        <f t="shared" si="813"/>
        <v>-101.12720492925659</v>
      </c>
      <c r="R2772" s="12">
        <f t="shared" si="814"/>
        <v>78.872795070743408</v>
      </c>
      <c r="S2772" s="57">
        <f t="shared" si="815"/>
        <v>31.155734337770294</v>
      </c>
      <c r="T2772" s="12">
        <f t="shared" si="798"/>
        <v>7.0343003349572069</v>
      </c>
    </row>
    <row r="2773" spans="1:20" x14ac:dyDescent="0.25">
      <c r="A2773" s="57">
        <f t="shared" si="799"/>
        <v>196501.1297839256</v>
      </c>
      <c r="B2773" s="12">
        <f t="shared" si="816"/>
        <v>31274.126128253822</v>
      </c>
      <c r="C2773" s="57" t="str">
        <f t="shared" si="800"/>
        <v>-0.433208616825979-2.19759321373942i</v>
      </c>
      <c r="D2773" s="57" t="str">
        <f t="shared" si="801"/>
        <v>3.86271256541923-1.39731954449041i</v>
      </c>
      <c r="E2773" s="57" t="str">
        <f t="shared" si="802"/>
        <v>207.866177601274-10.4330496639789i</v>
      </c>
      <c r="F2773" s="57" t="str">
        <f t="shared" si="803"/>
        <v>3.81810082073006-2.41065168362978i</v>
      </c>
      <c r="G2773" s="57" t="str">
        <f t="shared" si="804"/>
        <v>0.994338560977409-0.0750292418379969i</v>
      </c>
      <c r="H2773" s="57" t="str">
        <f t="shared" si="805"/>
        <v>25.2131194053499-535.067735095595i</v>
      </c>
      <c r="I2773" s="57" t="str">
        <f t="shared" si="806"/>
        <v>-3.36718321574474-5.93468913018552i</v>
      </c>
      <c r="K2773" s="57" t="str">
        <f t="shared" si="807"/>
        <v>0.00105445257392655-0.00513277830548411i</v>
      </c>
      <c r="L2773" s="57" t="str">
        <f t="shared" si="808"/>
        <v>0.000125-0.0160435979338381i</v>
      </c>
      <c r="M2773" s="57" t="str">
        <f t="shared" si="809"/>
        <v>0.0015-0.0077340870282879i</v>
      </c>
      <c r="N2773" s="57">
        <f t="shared" si="810"/>
        <v>78.848342372601081</v>
      </c>
      <c r="O2773" s="57">
        <f t="shared" si="811"/>
        <v>7.0045151424800416</v>
      </c>
      <c r="P2773" s="371">
        <f t="shared" si="812"/>
        <v>7.0045151424800416</v>
      </c>
      <c r="Q2773" s="371">
        <f t="shared" si="813"/>
        <v>-101.15165762739892</v>
      </c>
      <c r="R2773" s="12">
        <f t="shared" si="814"/>
        <v>78.848342372601081</v>
      </c>
      <c r="S2773" s="57">
        <f t="shared" si="815"/>
        <v>31.274126128253823</v>
      </c>
      <c r="T2773" s="12">
        <f t="shared" si="798"/>
        <v>7.0045151424800416</v>
      </c>
    </row>
    <row r="2774" spans="1:20" x14ac:dyDescent="0.25">
      <c r="A2774" s="57">
        <f t="shared" si="799"/>
        <v>197247.83407710452</v>
      </c>
      <c r="B2774" s="12">
        <f t="shared" si="816"/>
        <v>31392.967807541187</v>
      </c>
      <c r="C2774" s="57" t="str">
        <f t="shared" si="800"/>
        <v>-0.432672979600575-2.18988201370956i</v>
      </c>
      <c r="D2774" s="57" t="str">
        <f t="shared" si="801"/>
        <v>3.86243137750983-1.39488094390311i</v>
      </c>
      <c r="E2774" s="57" t="str">
        <f t="shared" si="802"/>
        <v>207.955455504577-10.6842713211799i</v>
      </c>
      <c r="F2774" s="57" t="str">
        <f t="shared" si="803"/>
        <v>3.81793623450907-2.40369883663171i</v>
      </c>
      <c r="G2774" s="57" t="str">
        <f t="shared" si="804"/>
        <v>0.994295698194623-0.0753111063940115i</v>
      </c>
      <c r="H2774" s="57" t="str">
        <f t="shared" si="805"/>
        <v>24.8731843892805-532.150331169852i</v>
      </c>
      <c r="I2774" s="57" t="str">
        <f t="shared" si="806"/>
        <v>-3.34057852310048-5.90021901586745i</v>
      </c>
      <c r="K2774" s="57" t="str">
        <f t="shared" si="807"/>
        <v>0.00105171044876351-0.0051138358096427i</v>
      </c>
      <c r="L2774" s="57" t="str">
        <f t="shared" si="808"/>
        <v>0.000125-0.015982863054232i</v>
      </c>
      <c r="M2774" s="57" t="str">
        <f t="shared" si="809"/>
        <v>0.0015-0.00770480875501881i</v>
      </c>
      <c r="N2774" s="57">
        <f t="shared" si="810"/>
        <v>78.823550655533111</v>
      </c>
      <c r="O2774" s="57">
        <f t="shared" si="811"/>
        <v>6.9747250934017178</v>
      </c>
      <c r="P2774" s="371">
        <f t="shared" si="812"/>
        <v>6.9747250934017178</v>
      </c>
      <c r="Q2774" s="371">
        <f t="shared" si="813"/>
        <v>-101.17644934446689</v>
      </c>
      <c r="R2774" s="12">
        <f t="shared" si="814"/>
        <v>78.823550655533111</v>
      </c>
      <c r="S2774" s="57">
        <f t="shared" si="815"/>
        <v>31.392967807541186</v>
      </c>
      <c r="T2774" s="12">
        <f t="shared" si="798"/>
        <v>6.9747250934017178</v>
      </c>
    </row>
    <row r="2775" spans="1:20" x14ac:dyDescent="0.25">
      <c r="A2775" s="57">
        <f t="shared" si="799"/>
        <v>197997.37584659754</v>
      </c>
      <c r="B2775" s="12">
        <f t="shared" si="816"/>
        <v>31512.261085209844</v>
      </c>
      <c r="C2775" s="57" t="str">
        <f t="shared" si="800"/>
        <v>-0.432148502794521-2.18219365073906i</v>
      </c>
      <c r="D2775" s="57" t="str">
        <f t="shared" si="801"/>
        <v>3.86214808991611-1.39246199091733i</v>
      </c>
      <c r="E2775" s="57" t="str">
        <f t="shared" si="802"/>
        <v>208.043879286863-10.936560178558i</v>
      </c>
      <c r="F2775" s="57" t="str">
        <f t="shared" si="803"/>
        <v>3.81777040940762-2.39678037889068i</v>
      </c>
      <c r="G2775" s="57" t="str">
        <f t="shared" si="804"/>
        <v>0.994252512773259-0.0755940051678686i</v>
      </c>
      <c r="H2775" s="57" t="str">
        <f t="shared" si="805"/>
        <v>24.5388911580473-529.256766789068i</v>
      </c>
      <c r="I2775" s="57" t="str">
        <f t="shared" si="806"/>
        <v>-3.31423981537232-5.86606037674788i</v>
      </c>
      <c r="K2775" s="57" t="str">
        <f t="shared" si="807"/>
        <v>0.00104898853744097-0.00509496395892397i</v>
      </c>
      <c r="L2775" s="57" t="str">
        <f t="shared" si="808"/>
        <v>0.000125-0.0159223580934768i</v>
      </c>
      <c r="M2775" s="57" t="str">
        <f t="shared" si="809"/>
        <v>0.0015-0.00767564131801039i</v>
      </c>
      <c r="N2775" s="57">
        <f t="shared" si="810"/>
        <v>78.798420297417792</v>
      </c>
      <c r="O2775" s="57">
        <f t="shared" si="811"/>
        <v>6.9449300993407883</v>
      </c>
      <c r="P2775" s="371">
        <f t="shared" si="812"/>
        <v>6.9449300993407883</v>
      </c>
      <c r="Q2775" s="371">
        <f t="shared" si="813"/>
        <v>-101.20157970258221</v>
      </c>
      <c r="R2775" s="12">
        <f t="shared" si="814"/>
        <v>78.798420297417792</v>
      </c>
      <c r="S2775" s="57">
        <f t="shared" si="815"/>
        <v>31.512261085209843</v>
      </c>
      <c r="T2775" s="12">
        <f t="shared" si="798"/>
        <v>6.9449300993407883</v>
      </c>
    </row>
    <row r="2776" spans="1:20" x14ac:dyDescent="0.25">
      <c r="A2776" s="57">
        <f t="shared" si="799"/>
        <v>198749.76587481462</v>
      </c>
      <c r="B2776" s="12">
        <f t="shared" si="816"/>
        <v>31632.007677333644</v>
      </c>
      <c r="C2776" s="57" t="str">
        <f t="shared" si="800"/>
        <v>-0.431635049581075-2.17452803777769i</v>
      </c>
      <c r="D2776" s="57" t="str">
        <f t="shared" si="801"/>
        <v>3.86186268727383-1.39006264604276i</v>
      </c>
      <c r="E2776" s="57" t="str">
        <f t="shared" si="802"/>
        <v>208.131443833261-11.1899142916843i</v>
      </c>
      <c r="F2776" s="57" t="str">
        <f t="shared" si="803"/>
        <v>3.8176033362098-2.38989620874717i</v>
      </c>
      <c r="G2776" s="57" t="str">
        <f t="shared" si="804"/>
        <v>0.994209002313244-0.0758779416731098i</v>
      </c>
      <c r="H2776" s="57" t="str">
        <f t="shared" si="805"/>
        <v>24.2101266967469-526.386745159659i</v>
      </c>
      <c r="I2776" s="57" t="str">
        <f t="shared" si="806"/>
        <v>-3.28816392479574-5.8322088031514i</v>
      </c>
      <c r="K2776" s="57" t="str">
        <f t="shared" si="807"/>
        <v>0.00104628668798007-0.00507616251408262i</v>
      </c>
      <c r="L2776" s="57" t="str">
        <f t="shared" si="808"/>
        <v>0.000125-0.0158620821811883i</v>
      </c>
      <c r="M2776" s="57" t="str">
        <f t="shared" si="809"/>
        <v>0.0015-0.0076465842976792i</v>
      </c>
      <c r="N2776" s="57">
        <f t="shared" si="810"/>
        <v>78.772951671103144</v>
      </c>
      <c r="O2776" s="57">
        <f t="shared" si="811"/>
        <v>6.9151300735246508</v>
      </c>
      <c r="P2776" s="371">
        <f t="shared" si="812"/>
        <v>6.9151300735246508</v>
      </c>
      <c r="Q2776" s="371">
        <f t="shared" si="813"/>
        <v>-101.22704832889686</v>
      </c>
      <c r="R2776" s="12">
        <f t="shared" si="814"/>
        <v>78.772951671103144</v>
      </c>
      <c r="S2776" s="57">
        <f t="shared" si="815"/>
        <v>31.632007677333643</v>
      </c>
      <c r="T2776" s="12">
        <f t="shared" si="798"/>
        <v>6.9151300735246508</v>
      </c>
    </row>
    <row r="2777" spans="1:20" x14ac:dyDescent="0.25">
      <c r="A2777" s="57">
        <f t="shared" si="799"/>
        <v>199505.01498513893</v>
      </c>
      <c r="B2777" s="12">
        <f t="shared" si="816"/>
        <v>31752.209306507513</v>
      </c>
      <c r="C2777" s="57" t="str">
        <f t="shared" si="800"/>
        <v>-0.431132484386022-2.16688508847861i</v>
      </c>
      <c r="D2777" s="57" t="str">
        <f t="shared" si="801"/>
        <v>3.8615751541111-1.38768287001917i</v>
      </c>
      <c r="E2777" s="57" t="str">
        <f t="shared" si="802"/>
        <v>208.218144045077-11.4443317069699i</v>
      </c>
      <c r="F2777" s="57" t="str">
        <f t="shared" si="803"/>
        <v>3.81743500563286-2.383046225011i</v>
      </c>
      <c r="G2777" s="57" t="str">
        <f t="shared" si="804"/>
        <v>0.994165164397087-0.0761629194319657i</v>
      </c>
      <c r="H2777" s="57" t="str">
        <f t="shared" si="805"/>
        <v>23.8867806527976-523.539974445497i</v>
      </c>
      <c r="I2777" s="57" t="str">
        <f t="shared" si="806"/>
        <v>-3.26234772891265-5.79865996937092i</v>
      </c>
      <c r="K2777" s="57" t="str">
        <f t="shared" si="807"/>
        <v>0.00104360474948814-0.00505743123652238i</v>
      </c>
      <c r="L2777" s="57" t="str">
        <f t="shared" si="808"/>
        <v>0.000125-0.0158020344502772i</v>
      </c>
      <c r="M2777" s="57" t="str">
        <f t="shared" si="809"/>
        <v>0.0015-0.00761763727603031i</v>
      </c>
      <c r="N2777" s="57">
        <f t="shared" si="810"/>
        <v>78.747145144290656</v>
      </c>
      <c r="O2777" s="57">
        <f t="shared" si="811"/>
        <v>6.8853249307789142</v>
      </c>
      <c r="P2777" s="371">
        <f t="shared" si="812"/>
        <v>6.8853249307789142</v>
      </c>
      <c r="Q2777" s="371">
        <f t="shared" si="813"/>
        <v>-101.25285485570934</v>
      </c>
      <c r="R2777" s="12">
        <f t="shared" si="814"/>
        <v>78.747145144290656</v>
      </c>
      <c r="S2777" s="57">
        <f t="shared" si="815"/>
        <v>31.752209306507513</v>
      </c>
      <c r="T2777" s="12">
        <f t="shared" si="798"/>
        <v>6.8853249307789142</v>
      </c>
    </row>
    <row r="2778" spans="1:20" x14ac:dyDescent="0.25">
      <c r="A2778" s="57">
        <f t="shared" si="799"/>
        <v>200263.13404208244</v>
      </c>
      <c r="B2778" s="12">
        <f t="shared" si="816"/>
        <v>31872.867701872241</v>
      </c>
      <c r="C2778" s="57" t="str">
        <f t="shared" si="800"/>
        <v>-0.430640672881237-2.15926471718844i</v>
      </c>
      <c r="D2778" s="57" t="str">
        <f t="shared" si="801"/>
        <v>3.86128547484768-1.38532262381536i</v>
      </c>
      <c r="E2778" s="57" t="str">
        <f t="shared" si="802"/>
        <v>208.303974839592-11.699810462019i</v>
      </c>
      <c r="F2778" s="57" t="str">
        <f t="shared" si="803"/>
        <v>3.81726540832664-2.37623032695951i</v>
      </c>
      <c r="G2778" s="57" t="str">
        <f t="shared" si="804"/>
        <v>0.994120996589754-0.0764489419753354i</v>
      </c>
      <c r="H2778" s="57" t="str">
        <f t="shared" si="805"/>
        <v>23.5687452636468-520.71616766699i</v>
      </c>
      <c r="I2778" s="57" t="str">
        <f t="shared" si="806"/>
        <v>-3.23678814982517-5.76540963170767i</v>
      </c>
      <c r="K2778" s="57" t="str">
        <f t="shared" si="807"/>
        <v>0.00104094257215092-0.00503876988829618i</v>
      </c>
      <c r="L2778" s="57" t="str">
        <f t="shared" si="808"/>
        <v>0.000125-0.0157422140369369i</v>
      </c>
      <c r="M2778" s="57" t="str">
        <f t="shared" si="809"/>
        <v>0.0015-0.00758879983665103i</v>
      </c>
      <c r="N2778" s="57">
        <f t="shared" si="810"/>
        <v>78.721001079415402</v>
      </c>
      <c r="O2778" s="57">
        <f t="shared" si="811"/>
        <v>6.8555145875149259</v>
      </c>
      <c r="P2778" s="371">
        <f t="shared" si="812"/>
        <v>6.8555145875149259</v>
      </c>
      <c r="Q2778" s="371">
        <f t="shared" si="813"/>
        <v>-101.2789989205846</v>
      </c>
      <c r="R2778" s="12">
        <f t="shared" si="814"/>
        <v>78.721001079415402</v>
      </c>
      <c r="S2778" s="57">
        <f t="shared" si="815"/>
        <v>31.872867701872241</v>
      </c>
      <c r="T2778" s="12">
        <f t="shared" si="798"/>
        <v>6.8555145875149259</v>
      </c>
    </row>
    <row r="2779" spans="1:20" x14ac:dyDescent="0.25">
      <c r="A2779" s="57">
        <f t="shared" si="799"/>
        <v>201024.13395144237</v>
      </c>
      <c r="B2779" s="12">
        <f t="shared" si="816"/>
        <v>31993.984599139356</v>
      </c>
      <c r="C2779" s="57" t="str">
        <f t="shared" si="800"/>
        <v>-0.430159481978145-2.15166683893792i</v>
      </c>
      <c r="D2779" s="57" t="str">
        <f t="shared" si="801"/>
        <v>3.86099363379427-1.38298186862796i</v>
      </c>
      <c r="E2779" s="57" t="str">
        <f t="shared" si="802"/>
        <v>208.388931149884-11.9563485859719i</v>
      </c>
      <c r="F2779" s="57" t="str">
        <f t="shared" si="803"/>
        <v>3.81709453487316-2.36944841433586i</v>
      </c>
      <c r="G2779" s="57" t="str">
        <f t="shared" si="804"/>
        <v>0.994076496438552-0.0767360128427689i</v>
      </c>
      <c r="H2779" s="57" t="str">
        <f t="shared" si="805"/>
        <v>23.2559152867092-517.915042602533i</v>
      </c>
      <c r="I2779" s="57" t="str">
        <f t="shared" si="806"/>
        <v>-3.21148215346224-5.73245362656484i</v>
      </c>
      <c r="K2779" s="57" t="str">
        <f t="shared" si="807"/>
        <v>0.00103830000722505-0.00502017823210697i</v>
      </c>
      <c r="L2779" s="57" t="str">
        <f t="shared" si="808"/>
        <v>0.000125-0.0156826200806304i</v>
      </c>
      <c r="M2779" s="57" t="str">
        <f t="shared" si="809"/>
        <v>0.0015-0.00756007156470514i</v>
      </c>
      <c r="N2779" s="57">
        <f t="shared" si="810"/>
        <v>78.694519833531615</v>
      </c>
      <c r="O2779" s="57">
        <f t="shared" si="811"/>
        <v>6.8256989617191532</v>
      </c>
      <c r="P2779" s="371">
        <f t="shared" si="812"/>
        <v>6.8256989617191532</v>
      </c>
      <c r="Q2779" s="371">
        <f t="shared" si="813"/>
        <v>-101.30548016646839</v>
      </c>
      <c r="R2779" s="12">
        <f t="shared" si="814"/>
        <v>78.694519833531615</v>
      </c>
      <c r="S2779" s="57">
        <f t="shared" si="815"/>
        <v>31.993984599139356</v>
      </c>
      <c r="T2779" s="12">
        <f t="shared" si="798"/>
        <v>6.8256989617191532</v>
      </c>
    </row>
    <row r="2780" spans="1:20" x14ac:dyDescent="0.25">
      <c r="A2780" s="57">
        <f t="shared" si="799"/>
        <v>201788.02566045785</v>
      </c>
      <c r="B2780" s="12">
        <f t="shared" si="816"/>
        <v>32115.561740616085</v>
      </c>
      <c r="C2780" s="57" t="str">
        <f t="shared" si="800"/>
        <v>-0.429688779821177-2.14409136943213i</v>
      </c>
      <c r="D2780" s="57" t="str">
        <f t="shared" si="801"/>
        <v>3.86069961515188-1.38066056588036i</v>
      </c>
      <c r="E2780" s="57" t="str">
        <f t="shared" si="802"/>
        <v>208.47300792461-12.2139440998472i</v>
      </c>
      <c r="F2780" s="57" t="str">
        <f t="shared" si="803"/>
        <v>3.81692237578623-2.36270038734738i</v>
      </c>
      <c r="G2780" s="57" t="str">
        <f t="shared" si="804"/>
        <v>0.994031661473004-0.0770241355824469i</v>
      </c>
      <c r="H2780" s="57" t="str">
        <f t="shared" si="805"/>
        <v>22.9481879314543-515.136321692304i</v>
      </c>
      <c r="I2780" s="57" t="str">
        <f t="shared" si="806"/>
        <v>-3.18642674885917-5.69978786859348i</v>
      </c>
      <c r="K2780" s="57" t="str">
        <f t="shared" si="807"/>
        <v>0.00103567690703043-0.0050016560313079i</v>
      </c>
      <c r="L2780" s="57" t="str">
        <f t="shared" si="808"/>
        <v>0.000125-0.015623251724079i</v>
      </c>
      <c r="M2780" s="57" t="str">
        <f t="shared" si="809"/>
        <v>0.0015-0.00753145204692683i</v>
      </c>
      <c r="N2780" s="57">
        <f t="shared" si="810"/>
        <v>78.66770175819633</v>
      </c>
      <c r="O2780" s="57">
        <f t="shared" si="811"/>
        <v>6.7958779729405316</v>
      </c>
      <c r="P2780" s="371">
        <f t="shared" si="812"/>
        <v>6.7958779729405316</v>
      </c>
      <c r="Q2780" s="371">
        <f t="shared" si="813"/>
        <v>-101.33229824180367</v>
      </c>
      <c r="R2780" s="12">
        <f t="shared" si="814"/>
        <v>78.66770175819633</v>
      </c>
      <c r="S2780" s="57">
        <f t="shared" si="815"/>
        <v>32.115561740616087</v>
      </c>
      <c r="T2780" s="12">
        <f t="shared" si="798"/>
        <v>6.7958779729405316</v>
      </c>
    </row>
    <row r="2781" spans="1:20" x14ac:dyDescent="0.25">
      <c r="A2781" s="57">
        <f t="shared" si="799"/>
        <v>202554.8201579676</v>
      </c>
      <c r="B2781" s="12">
        <f t="shared" si="816"/>
        <v>32237.600875230426</v>
      </c>
      <c r="C2781" s="57" t="str">
        <f t="shared" si="800"/>
        <v>-0.4292284357812-2.13653822504121i</v>
      </c>
      <c r="D2781" s="57" t="str">
        <f t="shared" si="801"/>
        <v>3.8604034030111-1.37835867722155i</v>
      </c>
      <c r="E2781" s="57" t="str">
        <f t="shared" si="802"/>
        <v>208.556200127816-12.4725950168785i</v>
      </c>
      <c r="F2781" s="57" t="str">
        <f t="shared" si="803"/>
        <v>3.81674892151084-2.3559861466638i</v>
      </c>
      <c r="G2781" s="57" t="str">
        <f t="shared" si="804"/>
        <v>0.99398648920473-0.0773133137511605i</v>
      </c>
      <c r="H2781" s="57" t="str">
        <f t="shared" si="805"/>
        <v>22.6454627935718-512.379731944305i</v>
      </c>
      <c r="I2781" s="57" t="str">
        <f t="shared" si="806"/>
        <v>-3.16161898744923-5.66740834888813i</v>
      </c>
      <c r="K2781" s="57" t="str">
        <f t="shared" si="807"/>
        <v>0.00103307312494276-0.00498320304990284i</v>
      </c>
      <c r="L2781" s="57" t="str">
        <f t="shared" si="808"/>
        <v>0.000125-0.0155641081132486i</v>
      </c>
      <c r="M2781" s="57" t="str">
        <f t="shared" si="809"/>
        <v>0.0015-0.00750294087161466i</v>
      </c>
      <c r="N2781" s="57">
        <f t="shared" si="810"/>
        <v>78.640547199356277</v>
      </c>
      <c r="O2781" s="57">
        <f t="shared" si="811"/>
        <v>6.7660515422793432</v>
      </c>
      <c r="P2781" s="371">
        <f t="shared" si="812"/>
        <v>6.7660515422793432</v>
      </c>
      <c r="Q2781" s="371">
        <f t="shared" si="813"/>
        <v>-101.35945280064372</v>
      </c>
      <c r="R2781" s="12">
        <f t="shared" si="814"/>
        <v>78.640547199356277</v>
      </c>
      <c r="S2781" s="57">
        <f t="shared" si="815"/>
        <v>32.237600875230427</v>
      </c>
      <c r="T2781" s="12">
        <f t="shared" si="798"/>
        <v>6.7660515422793432</v>
      </c>
    </row>
    <row r="2782" spans="1:20" x14ac:dyDescent="0.25">
      <c r="A2782" s="57">
        <f t="shared" si="799"/>
        <v>203324.52847456787</v>
      </c>
      <c r="B2782" s="12">
        <f t="shared" si="816"/>
        <v>32360.103758556303</v>
      </c>
      <c r="C2782" s="57" t="str">
        <f t="shared" si="800"/>
        <v>-0.428778320448946-2.12900732279081i</v>
      </c>
      <c r="D2782" s="57" t="str">
        <f t="shared" si="801"/>
        <v>3.86010498135143-1.37607616452497i</v>
      </c>
      <c r="E2782" s="57" t="str">
        <f t="shared" si="802"/>
        <v>208.638502738704-12.7322993428517i</v>
      </c>
      <c r="F2782" s="57" t="str">
        <f t="shared" si="803"/>
        <v>3.81657416242283-2.34930559341557i</v>
      </c>
      <c r="G2782" s="57" t="str">
        <f t="shared" si="804"/>
        <v>0.993940977127322-0.0776035509142902i</v>
      </c>
      <c r="H2782" s="57" t="str">
        <f t="shared" si="805"/>
        <v>22.347641791142-509.645004842621i</v>
      </c>
      <c r="I2782" s="57" t="str">
        <f t="shared" si="806"/>
        <v>-3.13705596236781-5.63531113323196i</v>
      </c>
      <c r="K2782" s="57" t="str">
        <f t="shared" si="807"/>
        <v>0.00103048851538606-0.00496481905254687i</v>
      </c>
      <c r="L2782" s="57" t="str">
        <f t="shared" si="808"/>
        <v>0.000125-0.0155051883973387i</v>
      </c>
      <c r="M2782" s="57" t="str">
        <f t="shared" si="809"/>
        <v>0.0015-0.00747453762862588i</v>
      </c>
      <c r="N2782" s="57">
        <f t="shared" si="810"/>
        <v>78.613056497233487</v>
      </c>
      <c r="O2782" s="57">
        <f t="shared" si="811"/>
        <v>6.7362195923747894</v>
      </c>
      <c r="P2782" s="371">
        <f t="shared" si="812"/>
        <v>6.7362195923747894</v>
      </c>
      <c r="Q2782" s="371">
        <f t="shared" si="813"/>
        <v>-101.38694350276651</v>
      </c>
      <c r="R2782" s="12">
        <f t="shared" si="814"/>
        <v>78.613056497233487</v>
      </c>
      <c r="S2782" s="57">
        <f t="shared" si="815"/>
        <v>32.360103758556299</v>
      </c>
      <c r="T2782" s="12">
        <f t="shared" si="798"/>
        <v>6.7362195923747894</v>
      </c>
    </row>
    <row r="2783" spans="1:20" x14ac:dyDescent="0.25">
      <c r="A2783" s="57">
        <f t="shared" si="799"/>
        <v>204097.16168277123</v>
      </c>
      <c r="B2783" s="12">
        <f t="shared" si="816"/>
        <v>32483.072152838817</v>
      </c>
      <c r="C2783" s="57" t="str">
        <f t="shared" si="800"/>
        <v>-0.428338305628354-2.12149858035276i</v>
      </c>
      <c r="D2783" s="57" t="str">
        <f t="shared" si="801"/>
        <v>3.85980433404054-1.3738129898874i</v>
      </c>
      <c r="E2783" s="57" t="str">
        <f t="shared" si="802"/>
        <v>208.719910751423-12.99305507643i</v>
      </c>
      <c r="F2783" s="57" t="str">
        <f t="shared" si="803"/>
        <v>3.81639808882826-2.34265862919211i</v>
      </c>
      <c r="G2783" s="57" t="str">
        <f t="shared" si="804"/>
        <v>0.993895122716221-0.0778948506457845i</v>
      </c>
      <c r="H2783" s="57" t="str">
        <f t="shared" si="805"/>
        <v>22.0546291027414-506.931876257795i</v>
      </c>
      <c r="I2783" s="57" t="str">
        <f t="shared" si="806"/>
        <v>-3.11273480776844-5.60349236038825i</v>
      </c>
      <c r="K2783" s="57" t="str">
        <f t="shared" si="807"/>
        <v>0.00102792293382522-0.0049465038045464i</v>
      </c>
      <c r="L2783" s="57" t="str">
        <f t="shared" si="808"/>
        <v>0.000125-0.0154464917287694i</v>
      </c>
      <c r="M2783" s="57" t="str">
        <f t="shared" si="809"/>
        <v>0.0015-0.00744624190937031i</v>
      </c>
      <c r="N2783" s="57">
        <f t="shared" si="810"/>
        <v>78.585229986214316</v>
      </c>
      <c r="O2783" s="57">
        <f t="shared" si="811"/>
        <v>6.706382047392907</v>
      </c>
      <c r="P2783" s="371">
        <f t="shared" si="812"/>
        <v>6.706382047392907</v>
      </c>
      <c r="Q2783" s="371">
        <f t="shared" si="813"/>
        <v>-101.41477001378568</v>
      </c>
      <c r="R2783" s="12">
        <f t="shared" si="814"/>
        <v>78.585229986214316</v>
      </c>
      <c r="S2783" s="57">
        <f t="shared" si="815"/>
        <v>32.483072152838815</v>
      </c>
      <c r="T2783" s="12">
        <f t="shared" si="798"/>
        <v>6.706382047392907</v>
      </c>
    </row>
    <row r="2784" spans="1:20" x14ac:dyDescent="0.25">
      <c r="A2784" s="57">
        <f t="shared" si="799"/>
        <v>204872.73089716578</v>
      </c>
      <c r="B2784" s="12">
        <f t="shared" si="816"/>
        <v>32606.507827019606</v>
      </c>
      <c r="C2784" s="57" t="str">
        <f t="shared" si="800"/>
        <v>-0.427908264329928-2.11401191603578i</v>
      </c>
      <c r="D2784" s="57" t="str">
        <f t="shared" si="801"/>
        <v>3.85950144483356-1.37156911562777i</v>
      </c>
      <c r="E2784" s="57" t="str">
        <f t="shared" si="802"/>
        <v>208.800419174839-13.2548602094819i</v>
      </c>
      <c r="F2784" s="57" t="str">
        <f t="shared" si="803"/>
        <v>3.81622069096305-2.33604515604019i</v>
      </c>
      <c r="G2784" s="57" t="str">
        <f t="shared" si="804"/>
        <v>0.993848923428595-0.0781872165281374i</v>
      </c>
      <c r="H2784" s="57" t="str">
        <f t="shared" si="805"/>
        <v>21.7663311074253-504.240086359342i</v>
      </c>
      <c r="I2784" s="57" t="str">
        <f t="shared" si="806"/>
        <v>-3.08865269815112-5.5719482404388i</v>
      </c>
      <c r="K2784" s="57" t="str">
        <f t="shared" si="807"/>
        <v>0.00102537623675868-0.00492825707185964i</v>
      </c>
      <c r="L2784" s="57" t="str">
        <f t="shared" si="808"/>
        <v>0.000125-0.0153880172631693i</v>
      </c>
      <c r="M2784" s="57" t="str">
        <f t="shared" si="809"/>
        <v>0.0015-0.00741805330680444i</v>
      </c>
      <c r="N2784" s="57">
        <f t="shared" si="810"/>
        <v>78.557067994738432</v>
      </c>
      <c r="O2784" s="57">
        <f t="shared" si="811"/>
        <v>6.6765388330144146</v>
      </c>
      <c r="P2784" s="371">
        <f t="shared" si="812"/>
        <v>6.6765388330144146</v>
      </c>
      <c r="Q2784" s="371">
        <f t="shared" si="813"/>
        <v>-101.44293200526157</v>
      </c>
      <c r="R2784" s="12">
        <f t="shared" si="814"/>
        <v>78.557067994738432</v>
      </c>
      <c r="S2784" s="57">
        <f t="shared" si="815"/>
        <v>32.606507827019605</v>
      </c>
      <c r="T2784" s="12">
        <f t="shared" si="798"/>
        <v>6.6765388330144146</v>
      </c>
    </row>
    <row r="2785" spans="1:20" x14ac:dyDescent="0.25">
      <c r="A2785" s="57">
        <f t="shared" si="799"/>
        <v>205651.247274575</v>
      </c>
      <c r="B2785" s="12">
        <f t="shared" si="816"/>
        <v>32730.412556762283</v>
      </c>
      <c r="C2785" s="57" t="str">
        <f t="shared" si="800"/>
        <v>-0.427488070764089-2.10654724877628i</v>
      </c>
      <c r="D2785" s="57" t="str">
        <f t="shared" si="801"/>
        <v>3.85919629737249-1.36934450428607i</v>
      </c>
      <c r="E2785" s="57" t="str">
        <f t="shared" si="802"/>
        <v>208.880023032299-13.5177127274007i</v>
      </c>
      <c r="F2785" s="57" t="str">
        <f t="shared" si="803"/>
        <v>3.8160419589925-2.32946507646218i</v>
      </c>
      <c r="G2785" s="57" t="str">
        <f t="shared" si="804"/>
        <v>0.993802376703211-0.0784806521523657i</v>
      </c>
      <c r="H2785" s="57" t="str">
        <f t="shared" si="805"/>
        <v>21.4826563265118-501.569379530243i</v>
      </c>
      <c r="I2785" s="57" t="str">
        <f t="shared" si="806"/>
        <v>-3.06480684770193-5.54067505316588i</v>
      </c>
      <c r="K2785" s="57" t="str">
        <f t="shared" si="807"/>
        <v>0.00102284828171102-0.00491007862109682i</v>
      </c>
      <c r="L2785" s="57" t="str">
        <f t="shared" si="808"/>
        <v>0.000125-0.0153297641593638i</v>
      </c>
      <c r="M2785" s="57" t="str">
        <f t="shared" si="809"/>
        <v>0.0015-0.00738997141542583i</v>
      </c>
      <c r="N2785" s="57">
        <f t="shared" si="810"/>
        <v>78.528570845188455</v>
      </c>
      <c r="O2785" s="57">
        <f t="shared" si="811"/>
        <v>6.6466898764224887</v>
      </c>
      <c r="P2785" s="371">
        <f t="shared" si="812"/>
        <v>6.6466898764224887</v>
      </c>
      <c r="Q2785" s="371">
        <f t="shared" si="813"/>
        <v>-101.47142915481155</v>
      </c>
      <c r="R2785" s="12">
        <f t="shared" si="814"/>
        <v>78.528570845188455</v>
      </c>
      <c r="S2785" s="57">
        <f t="shared" si="815"/>
        <v>32.730412556762282</v>
      </c>
      <c r="T2785" s="12">
        <f t="shared" si="798"/>
        <v>6.6466898764224887</v>
      </c>
    </row>
    <row r="2786" spans="1:20" x14ac:dyDescent="0.25">
      <c r="A2786" s="57">
        <f t="shared" si="799"/>
        <v>206432.72201421839</v>
      </c>
      <c r="B2786" s="12">
        <f t="shared" si="816"/>
        <v>32854.788124477978</v>
      </c>
      <c r="C2786" s="57" t="str">
        <f t="shared" si="800"/>
        <v>-0.427077600334461-2.09910449812916i</v>
      </c>
      <c r="D2786" s="57" t="str">
        <f t="shared" si="801"/>
        <v>3.85888887518536-1.36713911862219i</v>
      </c>
      <c r="E2786" s="57" t="str">
        <f t="shared" si="802"/>
        <v>208.95871736139-13.7816106094212i</v>
      </c>
      <c r="F2786" s="57" t="str">
        <f t="shared" si="803"/>
        <v>3.81586188301076-2.32291829341438i</v>
      </c>
      <c r="G2786" s="57" t="str">
        <f t="shared" si="804"/>
        <v>0.993755479960309-0.0787751611179851i</v>
      </c>
      <c r="H2786" s="57" t="str">
        <f t="shared" si="805"/>
        <v>21.2035153671188-498.919504283452i</v>
      </c>
      <c r="I2786" s="57" t="str">
        <f t="shared" si="806"/>
        <v>-3.0411945096445-5.50966914647762i</v>
      </c>
      <c r="K2786" s="57" t="str">
        <f t="shared" si="807"/>
        <v>0.00102033892722577-0.00489196821952051i</v>
      </c>
      <c r="L2786" s="57" t="str">
        <f t="shared" si="808"/>
        <v>0.000125-0.0152717315793622i</v>
      </c>
      <c r="M2786" s="57" t="str">
        <f t="shared" si="809"/>
        <v>0.0015-0.00736199583126698i</v>
      </c>
      <c r="N2786" s="57">
        <f t="shared" si="810"/>
        <v>78.499738853781452</v>
      </c>
      <c r="O2786" s="57">
        <f t="shared" si="811"/>
        <v>6.6168351062901873</v>
      </c>
      <c r="P2786" s="371">
        <f t="shared" si="812"/>
        <v>6.6168351062901873</v>
      </c>
      <c r="Q2786" s="371">
        <f t="shared" si="813"/>
        <v>-101.50026114621855</v>
      </c>
      <c r="R2786" s="12">
        <f t="shared" si="814"/>
        <v>78.499738853781452</v>
      </c>
      <c r="S2786" s="57">
        <f t="shared" si="815"/>
        <v>32.854788124477977</v>
      </c>
      <c r="T2786" s="12">
        <f t="shared" si="798"/>
        <v>6.6168351062901873</v>
      </c>
    </row>
    <row r="2787" spans="1:20" x14ac:dyDescent="0.25">
      <c r="A2787" s="57">
        <f t="shared" si="799"/>
        <v>207217.16635787243</v>
      </c>
      <c r="B2787" s="12">
        <f t="shared" si="816"/>
        <v>32979.636319350997</v>
      </c>
      <c r="C2787" s="57" t="str">
        <f t="shared" si="800"/>
        <v>-0.42667672963118-2.09168358425871i</v>
      </c>
      <c r="D2787" s="57" t="str">
        <f t="shared" si="801"/>
        <v>3.85857916168556-1.36495292161471i</v>
      </c>
      <c r="E2787" s="57" t="str">
        <f t="shared" si="802"/>
        <v>209.036497213692-14.0465518289346i</v>
      </c>
      <c r="F2787" s="57" t="str">
        <f t="shared" si="803"/>
        <v>3.81568045304033-2.3164047103053i</v>
      </c>
      <c r="G2787" s="57" t="str">
        <f t="shared" si="804"/>
        <v>0.993708230601481-0.0790707470329859i</v>
      </c>
      <c r="H2787" s="57" t="str">
        <f t="shared" si="805"/>
        <v>20.9288208673852-496.290213180327i</v>
      </c>
      <c r="I2787" s="57" t="str">
        <f t="shared" si="806"/>
        <v>-3.01781297560273-5.47892693487509i</v>
      </c>
      <c r="K2787" s="57" t="str">
        <f t="shared" si="807"/>
        <v>0.00101784803285809-0.00487392563504584i</v>
      </c>
      <c r="L2787" s="57" t="str">
        <f t="shared" si="808"/>
        <v>0.000125-0.0152139186883465i</v>
      </c>
      <c r="M2787" s="57" t="str">
        <f t="shared" si="809"/>
        <v>0.0015-0.00733412615188982i</v>
      </c>
      <c r="N2787" s="57">
        <f t="shared" si="810"/>
        <v>78.470572330460413</v>
      </c>
      <c r="O2787" s="57">
        <f t="shared" si="811"/>
        <v>6.5869744527679375</v>
      </c>
      <c r="P2787" s="371">
        <f t="shared" si="812"/>
        <v>6.5869744527679375</v>
      </c>
      <c r="Q2787" s="371">
        <f t="shared" si="813"/>
        <v>-101.52942766953959</v>
      </c>
      <c r="R2787" s="12">
        <f t="shared" si="814"/>
        <v>78.470572330460413</v>
      </c>
      <c r="S2787" s="57">
        <f t="shared" si="815"/>
        <v>32.979636319350995</v>
      </c>
      <c r="T2787" s="12">
        <f t="shared" si="798"/>
        <v>6.5869744527679375</v>
      </c>
    </row>
    <row r="2788" spans="1:20" x14ac:dyDescent="0.25">
      <c r="A2788" s="57">
        <f t="shared" si="799"/>
        <v>208004.59159003233</v>
      </c>
      <c r="B2788" s="12">
        <f t="shared" si="816"/>
        <v>33104.958937364529</v>
      </c>
      <c r="C2788" s="57" t="str">
        <f t="shared" si="800"/>
        <v>-0.426285336424068-2.08428442792965i</v>
      </c>
      <c r="D2788" s="57" t="str">
        <f t="shared" si="801"/>
        <v>3.85826714017116-1.36278587645983i</v>
      </c>
      <c r="E2788" s="57" t="str">
        <f t="shared" si="802"/>
        <v>209.113357654534-14.3125343537861i</v>
      </c>
      <c r="F2788" s="57" t="str">
        <f t="shared" si="803"/>
        <v>3.81549765903163-2.30992423099404i</v>
      </c>
      <c r="G2788" s="57" t="str">
        <f t="shared" si="804"/>
        <v>0.993660626009537-0.0793674135138085i</v>
      </c>
      <c r="H2788" s="57" t="str">
        <f t="shared" si="805"/>
        <v>20.6584874433259-493.68126275092i</v>
      </c>
      <c r="I2788" s="57" t="str">
        <f t="shared" si="806"/>
        <v>-2.99465957497478-5.44844489795978i</v>
      </c>
      <c r="K2788" s="57" t="str">
        <f t="shared" si="807"/>
        <v>0.00101537545916762-0.00485595063624059i</v>
      </c>
      <c r="L2788" s="57" t="str">
        <f t="shared" si="808"/>
        <v>0.000125-0.0151563246546588i</v>
      </c>
      <c r="M2788" s="57" t="str">
        <f t="shared" si="809"/>
        <v>0.0015-0.00730636197637959i</v>
      </c>
      <c r="N2788" s="57">
        <f t="shared" si="810"/>
        <v>78.441071578790115</v>
      </c>
      <c r="O2788" s="57">
        <f t="shared" si="811"/>
        <v>6.5571078474711157</v>
      </c>
      <c r="P2788" s="371">
        <f t="shared" si="812"/>
        <v>6.5571078474711157</v>
      </c>
      <c r="Q2788" s="371">
        <f t="shared" si="813"/>
        <v>-101.55892842120988</v>
      </c>
      <c r="R2788" s="12">
        <f t="shared" si="814"/>
        <v>78.441071578790115</v>
      </c>
      <c r="S2788" s="57">
        <f t="shared" si="815"/>
        <v>33.104958937364529</v>
      </c>
      <c r="T2788" s="12">
        <f t="shared" si="798"/>
        <v>6.5571078474711157</v>
      </c>
    </row>
    <row r="2789" spans="1:20" x14ac:dyDescent="0.25">
      <c r="A2789" s="57">
        <f t="shared" si="799"/>
        <v>208795.00903807447</v>
      </c>
      <c r="B2789" s="12">
        <f t="shared" si="816"/>
        <v>33230.757781326516</v>
      </c>
      <c r="C2789" s="57" t="str">
        <f t="shared" si="800"/>
        <v>-0.425903299655983-2.07690695049802i</v>
      </c>
      <c r="D2789" s="57" t="str">
        <f t="shared" si="801"/>
        <v>3.85795279382418-1.36063794657015i</v>
      </c>
      <c r="E2789" s="57" t="str">
        <f t="shared" si="802"/>
        <v>209.189293762718-14.5795561465913i</v>
      </c>
      <c r="F2789" s="57" t="str">
        <f t="shared" si="803"/>
        <v>3.81531349086246-2.30347675978853i</v>
      </c>
      <c r="G2789" s="57" t="str">
        <f t="shared" si="804"/>
        <v>0.99361266354838-0.0796651641853169i</v>
      </c>
      <c r="H2789" s="57" t="str">
        <f t="shared" si="805"/>
        <v>20.3924316372648-491.092413416122i</v>
      </c>
      <c r="I2789" s="57" t="str">
        <f t="shared" si="806"/>
        <v>-2.9717316743179-5.4182195789805i</v>
      </c>
      <c r="K2789" s="57" t="str">
        <f t="shared" si="807"/>
        <v>0.00101292106771134-0.00483804299232549i</v>
      </c>
      <c r="L2789" s="57" t="str">
        <f t="shared" si="808"/>
        <v>0.000125-0.0150989486497896i</v>
      </c>
      <c r="M2789" s="57" t="str">
        <f t="shared" si="809"/>
        <v>0.0015-0.00727870290533929i</v>
      </c>
      <c r="N2789" s="57">
        <f t="shared" si="810"/>
        <v>78.411236895847679</v>
      </c>
      <c r="O2789" s="57">
        <f t="shared" si="811"/>
        <v>6.5272352234668389</v>
      </c>
      <c r="P2789" s="371">
        <f t="shared" si="812"/>
        <v>6.5272352234668389</v>
      </c>
      <c r="Q2789" s="371">
        <f t="shared" si="813"/>
        <v>-101.58876310415232</v>
      </c>
      <c r="R2789" s="12">
        <f t="shared" si="814"/>
        <v>78.411236895847679</v>
      </c>
      <c r="S2789" s="57">
        <f t="shared" si="815"/>
        <v>33.230757781326517</v>
      </c>
      <c r="T2789" s="12">
        <f t="shared" si="798"/>
        <v>6.5272352234668389</v>
      </c>
    </row>
    <row r="2790" spans="1:20" x14ac:dyDescent="0.25">
      <c r="A2790" s="57">
        <f t="shared" si="799"/>
        <v>209588.43007241917</v>
      </c>
      <c r="B2790" s="12">
        <f t="shared" si="816"/>
        <v>33357.034660895559</v>
      </c>
      <c r="C2790" s="57" t="str">
        <f t="shared" si="800"/>
        <v>-0.425530499435927-2.06955107390241i</v>
      </c>
      <c r="D2790" s="57" t="str">
        <f t="shared" si="801"/>
        <v>3.85763610570982-1.35850909557353i</v>
      </c>
      <c r="E2790" s="57" t="str">
        <f t="shared" si="802"/>
        <v>209.264300630269-14.8476151650215i</v>
      </c>
      <c r="F2790" s="57" t="str">
        <f t="shared" si="803"/>
        <v>3.81512793833755-2.2970622014439i</v>
      </c>
      <c r="G2790" s="57" t="str">
        <f t="shared" si="804"/>
        <v>0.993564340562879-0.0799640026807727i</v>
      </c>
      <c r="H2790" s="57" t="str">
        <f t="shared" si="805"/>
        <v>20.130571867791-488.523429411567i</v>
      </c>
      <c r="I2790" s="57" t="str">
        <f t="shared" si="806"/>
        <v>-2.94902667674432-5.38824758341822i</v>
      </c>
      <c r="K2790" s="57" t="str">
        <f t="shared" si="807"/>
        <v>0.00101048472103643-0.00482020247317425i</v>
      </c>
      <c r="L2790" s="57" t="str">
        <f t="shared" si="808"/>
        <v>0.000125-0.0150417898483658i</v>
      </c>
      <c r="M2790" s="57" t="str">
        <f t="shared" si="809"/>
        <v>0.0015-0.00725114854088392i</v>
      </c>
      <c r="N2790" s="57">
        <f t="shared" si="810"/>
        <v>78.381068572121578</v>
      </c>
      <c r="O2790" s="57">
        <f t="shared" si="811"/>
        <v>6.4973565152615969</v>
      </c>
      <c r="P2790" s="371">
        <f t="shared" si="812"/>
        <v>6.4973565152615969</v>
      </c>
      <c r="Q2790" s="371">
        <f t="shared" si="813"/>
        <v>-101.61893142787842</v>
      </c>
      <c r="R2790" s="12">
        <f t="shared" si="814"/>
        <v>78.381068572121578</v>
      </c>
      <c r="S2790" s="57">
        <f t="shared" si="815"/>
        <v>33.357034660895557</v>
      </c>
      <c r="T2790" s="12">
        <f t="shared" si="798"/>
        <v>6.4973565152615969</v>
      </c>
    </row>
    <row r="2791" spans="1:20" x14ac:dyDescent="0.25">
      <c r="A2791" s="57">
        <f t="shared" si="799"/>
        <v>210384.86610669433</v>
      </c>
      <c r="B2791" s="12">
        <f t="shared" si="816"/>
        <v>33483.79139260696</v>
      </c>
      <c r="C2791" s="57" t="str">
        <f t="shared" si="800"/>
        <v>-0.4251668170323-2.06221672065513i</v>
      </c>
      <c r="D2791" s="57" t="str">
        <f t="shared" si="801"/>
        <v>3.85731705877584-1.35639928731194i</v>
      </c>
      <c r="E2791" s="57" t="str">
        <f t="shared" si="802"/>
        <v>209.33837336216-15.116709362101i</v>
      </c>
      <c r="F2791" s="57" t="str">
        <f t="shared" si="803"/>
        <v>3.81494099118802-2.29068046116083i</v>
      </c>
      <c r="G2791" s="57" t="str">
        <f t="shared" si="804"/>
        <v>0.993515654378735-0.080263932641808i</v>
      </c>
      <c r="H2791" s="57" t="str">
        <f t="shared" si="805"/>
        <v>19.8728283811911-485.974078713299i</v>
      </c>
      <c r="I2791" s="57" t="str">
        <f t="shared" si="806"/>
        <v>-2.92654202132777-5.358525577608i</v>
      </c>
      <c r="K2791" s="57" t="str">
        <f t="shared" si="807"/>
        <v>0.00100806628267321-0.00480242884931376i</v>
      </c>
      <c r="L2791" s="57" t="str">
        <f t="shared" si="808"/>
        <v>0.000125-0.0149848474281389i</v>
      </c>
      <c r="M2791" s="57" t="str">
        <f t="shared" si="809"/>
        <v>0.0015-0.00722369848663471i</v>
      </c>
      <c r="N2791" s="57">
        <f t="shared" si="810"/>
        <v>78.35056689140626</v>
      </c>
      <c r="O2791" s="57">
        <f t="shared" si="811"/>
        <v>6.4674716587883658</v>
      </c>
      <c r="P2791" s="371">
        <f t="shared" si="812"/>
        <v>6.4674716587883658</v>
      </c>
      <c r="Q2791" s="371">
        <f t="shared" si="813"/>
        <v>-101.64943310859374</v>
      </c>
      <c r="R2791" s="12">
        <f t="shared" si="814"/>
        <v>78.35056689140626</v>
      </c>
      <c r="S2791" s="57">
        <f t="shared" si="815"/>
        <v>33.48379139260696</v>
      </c>
      <c r="T2791" s="12">
        <f t="shared" si="798"/>
        <v>6.4674716587883658</v>
      </c>
    </row>
    <row r="2792" spans="1:20" x14ac:dyDescent="0.25">
      <c r="A2792" s="57">
        <f t="shared" si="799"/>
        <v>211184.32859789979</v>
      </c>
      <c r="B2792" s="12">
        <f t="shared" si="816"/>
        <v>33611.029799898868</v>
      </c>
      <c r="C2792" s="57" t="str">
        <f t="shared" si="800"/>
        <v>-0.424812134866048-2.05490381383325i</v>
      </c>
      <c r="D2792" s="57" t="str">
        <f t="shared" si="801"/>
        <v>3.85699563585169-1.35430848584027i</v>
      </c>
      <c r="E2792" s="57" t="str">
        <f t="shared" si="802"/>
        <v>209.411507076028-15.3868366864981i</v>
      </c>
      <c r="F2792" s="57" t="str">
        <f t="shared" si="803"/>
        <v>3.81475263907091-2.28433144458378i</v>
      </c>
      <c r="G2792" s="57" t="str">
        <f t="shared" si="804"/>
        <v>0.993466602302357-0.0805649577183974i</v>
      </c>
      <c r="H2792" s="57" t="str">
        <f t="shared" si="805"/>
        <v>19.6191232043063-483.444132965082i</v>
      </c>
      <c r="I2792" s="57" t="str">
        <f t="shared" si="806"/>
        <v>-2.90427518252006-5.32905028739643i</v>
      </c>
      <c r="K2792" s="57" t="str">
        <f t="shared" si="807"/>
        <v>0.00100566561712818-0.00478472189192405i</v>
      </c>
      <c r="L2792" s="57" t="str">
        <f t="shared" si="808"/>
        <v>0.000125-0.014928120569973i</v>
      </c>
      <c r="M2792" s="57" t="str">
        <f t="shared" si="809"/>
        <v>0.0015-0.00719635234771341i</v>
      </c>
      <c r="N2792" s="57">
        <f t="shared" si="810"/>
        <v>78.319732130699308</v>
      </c>
      <c r="O2792" s="57">
        <f t="shared" si="811"/>
        <v>6.4375805913928277</v>
      </c>
      <c r="P2792" s="371">
        <f t="shared" si="812"/>
        <v>6.4375805913928277</v>
      </c>
      <c r="Q2792" s="371">
        <f t="shared" si="813"/>
        <v>-101.68026786930069</v>
      </c>
      <c r="R2792" s="12">
        <f t="shared" si="814"/>
        <v>78.319732130699308</v>
      </c>
      <c r="S2792" s="57">
        <f t="shared" si="815"/>
        <v>33.611029799898866</v>
      </c>
      <c r="T2792" s="12">
        <f t="shared" si="798"/>
        <v>6.4375805913928277</v>
      </c>
    </row>
    <row r="2793" spans="1:20" x14ac:dyDescent="0.25">
      <c r="A2793" s="57">
        <f t="shared" si="799"/>
        <v>211986.8290465718</v>
      </c>
      <c r="B2793" s="12">
        <f t="shared" si="816"/>
        <v>33738.751713138481</v>
      </c>
      <c r="C2793" s="57" t="str">
        <f t="shared" si="800"/>
        <v>-0.424466336503774-2.04761227707017i</v>
      </c>
      <c r="D2793" s="57" t="str">
        <f t="shared" si="801"/>
        <v>3.85667181964794-1.35223665542515i</v>
      </c>
      <c r="E2793" s="57" t="str">
        <f t="shared" si="802"/>
        <v>209.483696901901-15.6579950828002i</v>
      </c>
      <c r="F2793" s="57" t="str">
        <f t="shared" si="803"/>
        <v>3.81456287156866-2.27801505779945i</v>
      </c>
      <c r="G2793" s="57" t="str">
        <f t="shared" si="804"/>
        <v>0.993417181620726-0.0808670815688294i</v>
      </c>
      <c r="H2793" s="57" t="str">
        <f t="shared" si="805"/>
        <v>19.3693800987708-480.933367407426i</v>
      </c>
      <c r="I2793" s="57" t="str">
        <f t="shared" si="806"/>
        <v>-2.88222366957877-5.29981849683444i</v>
      </c>
      <c r="K2793" s="57" t="str">
        <f t="shared" si="807"/>
        <v>0.001003282589877-0.00476708137283848i</v>
      </c>
      <c r="L2793" s="57" t="str">
        <f t="shared" si="808"/>
        <v>0.000125-0.0148716084578332i</v>
      </c>
      <c r="M2793" s="57" t="str">
        <f t="shared" si="809"/>
        <v>0.0015-0.00716910973073662i</v>
      </c>
      <c r="N2793" s="57">
        <f t="shared" si="810"/>
        <v>78.288564560102472</v>
      </c>
      <c r="O2793" s="57">
        <f t="shared" si="811"/>
        <v>6.4076832518213136</v>
      </c>
      <c r="P2793" s="371">
        <f t="shared" si="812"/>
        <v>6.4076832518213136</v>
      </c>
      <c r="Q2793" s="371">
        <f t="shared" si="813"/>
        <v>-101.71143543989753</v>
      </c>
      <c r="R2793" s="12">
        <f t="shared" si="814"/>
        <v>78.288564560102472</v>
      </c>
      <c r="S2793" s="57">
        <f t="shared" si="815"/>
        <v>33.738751713138484</v>
      </c>
      <c r="T2793" s="12">
        <f t="shared" si="798"/>
        <v>6.4076832518213136</v>
      </c>
    </row>
    <row r="2794" spans="1:20" x14ac:dyDescent="0.25">
      <c r="A2794" s="57">
        <f t="shared" si="799"/>
        <v>212792.3789969488</v>
      </c>
      <c r="B2794" s="12">
        <f t="shared" si="816"/>
        <v>33866.958969648411</v>
      </c>
      <c r="C2794" s="57" t="str">
        <f t="shared" si="800"/>
        <v>-0.424129306650943-2.04034203454677i</v>
      </c>
      <c r="D2794" s="57" t="str">
        <f t="shared" si="801"/>
        <v>3.85634559275542-1.35018376054382i</v>
      </c>
      <c r="E2794" s="57" t="str">
        <f t="shared" si="802"/>
        <v>209.554937981902-15.9301824917984i</v>
      </c>
      <c r="F2794" s="57" t="str">
        <f t="shared" si="803"/>
        <v>3.81437167818864-2.271731207335i</v>
      </c>
      <c r="G2794" s="57" t="str">
        <f t="shared" si="804"/>
        <v>0.993367389601264-0.0811703078596769i</v>
      </c>
      <c r="H2794" s="57" t="str">
        <f t="shared" si="805"/>
        <v>19.1235245165796-478.441560808141i</v>
      </c>
      <c r="I2794" s="57" t="str">
        <f t="shared" si="806"/>
        <v>-2.86038502600416-5.27082704690311i</v>
      </c>
      <c r="K2794" s="57" t="str">
        <f t="shared" si="807"/>
        <v>0.00100091706735755-0.00474950706454362i</v>
      </c>
      <c r="L2794" s="57" t="str">
        <f t="shared" si="808"/>
        <v>0.000125-0.0148153102787739i</v>
      </c>
      <c r="M2794" s="57" t="str">
        <f t="shared" si="809"/>
        <v>0.0015-0.00714197024381014i</v>
      </c>
      <c r="N2794" s="57">
        <f t="shared" si="810"/>
        <v>78.257064442718047</v>
      </c>
      <c r="O2794" s="57">
        <f t="shared" si="811"/>
        <v>6.3777795802068047</v>
      </c>
      <c r="P2794" s="371">
        <f t="shared" si="812"/>
        <v>6.3777795802068047</v>
      </c>
      <c r="Q2794" s="371">
        <f t="shared" si="813"/>
        <v>-101.74293555728195</v>
      </c>
      <c r="R2794" s="12">
        <f t="shared" si="814"/>
        <v>78.257064442718047</v>
      </c>
      <c r="S2794" s="57">
        <f t="shared" si="815"/>
        <v>33.866958969648408</v>
      </c>
      <c r="T2794" s="12">
        <f t="shared" si="798"/>
        <v>6.3777795802068047</v>
      </c>
    </row>
    <row r="2795" spans="1:20" x14ac:dyDescent="0.25">
      <c r="A2795" s="57">
        <f t="shared" si="799"/>
        <v>213600.99003713721</v>
      </c>
      <c r="B2795" s="12">
        <f t="shared" si="816"/>
        <v>33995.653413733075</v>
      </c>
      <c r="C2795" s="57" t="str">
        <f t="shared" si="800"/>
        <v>-0.423800931144913-2.03309301098299i</v>
      </c>
      <c r="D2795" s="57" t="str">
        <f t="shared" si="801"/>
        <v>3.85601693764454-1.34814976588289i</v>
      </c>
      <c r="E2795" s="57" t="str">
        <f t="shared" si="802"/>
        <v>209.62522546996-16.2033968507545i</v>
      </c>
      <c r="F2795" s="57" t="str">
        <f t="shared" si="803"/>
        <v>3.81417904836254-2.26547980015646i</v>
      </c>
      <c r="G2795" s="57" t="str">
        <f t="shared" si="804"/>
        <v>0.993317223491704-0.081474640265767i</v>
      </c>
      <c r="H2795" s="57" t="str">
        <f t="shared" si="805"/>
        <v>18.8814835569519-475.96849539452i</v>
      </c>
      <c r="I2795" s="57" t="str">
        <f t="shared" si="806"/>
        <v>-2.83875682898677-5.24207283427281i</v>
      </c>
      <c r="K2795" s="57" t="str">
        <f t="shared" si="807"/>
        <v>0.000998568916963108-0.00473199874017941i</v>
      </c>
      <c r="L2795" s="57" t="str">
        <f t="shared" si="808"/>
        <v>0.000125-0.0147592252229267i</v>
      </c>
      <c r="M2795" s="57" t="str">
        <f t="shared" si="809"/>
        <v>0.0015-0.00711493349652335i</v>
      </c>
      <c r="N2795" s="57">
        <f t="shared" si="810"/>
        <v>78.22523203455242</v>
      </c>
      <c r="O2795" s="57">
        <f t="shared" si="811"/>
        <v>6.3478695180561751</v>
      </c>
      <c r="P2795" s="371">
        <f t="shared" si="812"/>
        <v>6.3478695180561751</v>
      </c>
      <c r="Q2795" s="371">
        <f t="shared" si="813"/>
        <v>-101.77476796544758</v>
      </c>
      <c r="R2795" s="12">
        <f t="shared" si="814"/>
        <v>78.22523203455242</v>
      </c>
      <c r="S2795" s="57">
        <f t="shared" si="815"/>
        <v>33.995653413733073</v>
      </c>
      <c r="T2795" s="12">
        <f t="shared" si="798"/>
        <v>6.3478695180561751</v>
      </c>
    </row>
    <row r="2796" spans="1:20" x14ac:dyDescent="0.25">
      <c r="A2796" s="57">
        <f t="shared" si="799"/>
        <v>214412.6737992783</v>
      </c>
      <c r="B2796" s="12">
        <f t="shared" si="816"/>
        <v>34124.836896705259</v>
      </c>
      <c r="C2796" s="57" t="str">
        <f t="shared" si="800"/>
        <v>-0.423481096948048-2.0258651316292i</v>
      </c>
      <c r="D2796" s="57" t="str">
        <f t="shared" si="801"/>
        <v>3.85568583666457-1.3461346363372i</v>
      </c>
      <c r="E2796" s="57" t="str">
        <f t="shared" si="802"/>
        <v>209.694554531504-16.4776360936701i</v>
      </c>
      <c r="F2796" s="57" t="str">
        <f t="shared" si="803"/>
        <v>3.813984971446-2.25926074366703i</v>
      </c>
      <c r="G2796" s="57" t="str">
        <f t="shared" si="804"/>
        <v>0.993266680519955-0.0817800824701506i</v>
      </c>
      <c r="H2796" s="57" t="str">
        <f t="shared" si="805"/>
        <v>18.6431859244395-473.513956787005i</v>
      </c>
      <c r="I2796" s="57" t="str">
        <f t="shared" si="806"/>
        <v>-2.81733668886434-5.21355281009394i</v>
      </c>
      <c r="K2796" s="57" t="str">
        <f t="shared" si="807"/>
        <v>0.000996238007035454-0.00471455617353896i</v>
      </c>
      <c r="L2796" s="57" t="str">
        <f t="shared" si="808"/>
        <v>0.000125-0.0147033524834895i</v>
      </c>
      <c r="M2796" s="57" t="str">
        <f t="shared" si="809"/>
        <v>0.0015-0.00708799909994356i</v>
      </c>
      <c r="N2796" s="57">
        <f t="shared" si="810"/>
        <v>78.193067584416369</v>
      </c>
      <c r="O2796" s="57">
        <f t="shared" si="811"/>
        <v>6.3179530082363122</v>
      </c>
      <c r="P2796" s="371">
        <f t="shared" si="812"/>
        <v>6.3179530082363122</v>
      </c>
      <c r="Q2796" s="371">
        <f t="shared" si="813"/>
        <v>-101.80693241558363</v>
      </c>
      <c r="R2796" s="12">
        <f t="shared" si="814"/>
        <v>78.193067584416369</v>
      </c>
      <c r="S2796" s="57">
        <f t="shared" si="815"/>
        <v>34.124836896705261</v>
      </c>
      <c r="T2796" s="12">
        <f t="shared" ref="T2796:T2859" si="817">P2796</f>
        <v>6.3179530082363122</v>
      </c>
    </row>
    <row r="2797" spans="1:20" x14ac:dyDescent="0.25">
      <c r="A2797" s="57">
        <f t="shared" ref="A2797:A2860" si="818">2*PI()*B2797</f>
        <v>215227.44195971556</v>
      </c>
      <c r="B2797" s="12">
        <f t="shared" si="816"/>
        <v>34254.511276912737</v>
      </c>
      <c r="C2797" s="57" t="str">
        <f t="shared" ref="C2797:C2860" si="819">IMPRODUCT(D2797,E2797,$C$40,,K2797,$C$41)</f>
        <v>-0.42316969214081-2.01865832225791i</v>
      </c>
      <c r="D2797" s="57" t="str">
        <f t="shared" ref="D2797:D2860" si="820">IMDIV(IMPRODUCT($C$37,$C$38,COMPLEX(1,A2797/$C$38)),IMSUM(-1*A2797*A2797/$C$39,COMPLEX(0,1*A2797)))</f>
        <v>3.85535227204282-1.34413833700861i</v>
      </c>
      <c r="E2797" s="57" t="str">
        <f t="shared" ref="E2797:E2860" si="821">IMDIV(IMPRODUCT(IMSUM(F2797,G2797),$C$29,H2797),IMSUM(1,I2797))</f>
        <v>209.762920343165-16.7528981515485i</v>
      </c>
      <c r="F2797" s="57" t="str">
        <f t="shared" ref="F2797:F2860" si="822">IMDIV(IMPRODUCT($C$14,$C$15,COMPLEX(1,A2797/$C$15)),IMSUM(-1*A2797*A2797/$C$16,COMPLEX(0,A2797)))</f>
        <v>3.81378943671798-2.25307394570543i</v>
      </c>
      <c r="G2797" s="57" t="str">
        <f t="shared" ref="G2797:G2860" si="823">IMDIV(1,COMPLEX(1,A2797*$C$9*$C$10))</f>
        <v>0.993215757893968-0.08208663816407i</v>
      </c>
      <c r="H2797" s="57" t="str">
        <f t="shared" ref="H2797:H2860" si="824">IMDIV($C$3,IMSUM(K2797,COMPLEX(0,$C$28*A2797)))</f>
        <v>18.4085618882437-471.077733934358i</v>
      </c>
      <c r="I2797" s="57" t="str">
        <f t="shared" ref="I2797:I2860" si="825">IMPRODUCT(F2797,$C$29,H2797,$C$31)</f>
        <v>-2.79612224858859-5.1852639788184i</v>
      </c>
      <c r="K2797" s="57" t="str">
        <f t="shared" ref="K2797:K2860" si="826">IF($C$26&lt;=0,IMDIV(1,IMSUM(IMDIV(1,L2797),1/$C$18)),IMDIV(1,IMSUM(IMDIV(1,L2797),1/$C$18,IMDIV(1,M2797))))</f>
        <v>0.000993924206858108-0.00469717913906864i</v>
      </c>
      <c r="L2797" s="57" t="str">
        <f t="shared" ref="L2797:L2860" si="827">IMSUM($C$21/$C$22,IMDIV(1,COMPLEX(0,$C$20*$C$22*A2797)))</f>
        <v>0.000125-0.0146476912567139i</v>
      </c>
      <c r="M2797" s="57" t="str">
        <f t="shared" ref="M2797:M2860" si="828">IMSUM($C$25/$C$26,IMDIV(1,COMPLEX(0,$C$24*$C$26*A2797)))</f>
        <v>0.0015-0.00706116666661042i</v>
      </c>
      <c r="N2797" s="57">
        <f t="shared" ref="N2797:N2860" si="829">ABS(R2797)</f>
        <v>78.160571333828031</v>
      </c>
      <c r="O2797" s="57">
        <f t="shared" ref="O2797:O2860" si="830">ABS(P2797)</f>
        <v>6.2880299949612697</v>
      </c>
      <c r="P2797" s="371">
        <f t="shared" ref="P2797:P2860" si="831">20*LOG10(IMABS(C2797))</f>
        <v>6.2880299949612697</v>
      </c>
      <c r="Q2797" s="371">
        <f t="shared" ref="Q2797:Q2860" si="832">IMARGUMENT(C2797)*180/PI()</f>
        <v>-101.83942866617197</v>
      </c>
      <c r="R2797" s="12">
        <f t="shared" ref="R2797:R2860" si="833">IF(Q2797&lt;0,Q2797+180,Q2797-180)</f>
        <v>78.160571333828031</v>
      </c>
      <c r="S2797" s="57">
        <f t="shared" ref="S2797:S2860" si="834">B2797/1000</f>
        <v>34.254511276912737</v>
      </c>
      <c r="T2797" s="12">
        <f t="shared" si="817"/>
        <v>6.2880299949612697</v>
      </c>
    </row>
    <row r="2798" spans="1:20" x14ac:dyDescent="0.25">
      <c r="A2798" s="57">
        <f t="shared" si="818"/>
        <v>216045.30623916248</v>
      </c>
      <c r="B2798" s="12">
        <f t="shared" ref="B2798:B2861" si="835">B2797*(1+B$42)</f>
        <v>34384.678419765005</v>
      </c>
      <c r="C2798" s="57" t="str">
        <f t="shared" si="819"/>
        <v>-0.422866605914757-2.0114725091553i</v>
      </c>
      <c r="D2798" s="57" t="str">
        <f t="shared" si="820"/>
        <v>3.85501622588404-1.34216083320484i</v>
      </c>
      <c r="E2798" s="57" t="str">
        <f t="shared" si="821"/>
        <v>209.830318092459-17.0291809526462i</v>
      </c>
      <c r="F2798" s="57" t="str">
        <f t="shared" si="822"/>
        <v>3.81359243338032-2.24691931454432i</v>
      </c>
      <c r="G2798" s="57" t="str">
        <f t="shared" si="823"/>
        <v>0.993164452801601-0.0823943110469269i</v>
      </c>
      <c r="H2798" s="57" t="str">
        <f t="shared" si="824"/>
        <v>18.1775432427019-468.659619050269i</v>
      </c>
      <c r="I2798" s="57" t="str">
        <f t="shared" si="825"/>
        <v>-2.77511118320147-5.15720339705121i</v>
      </c>
      <c r="K2798" s="57" t="str">
        <f t="shared" si="826"/>
        <v>0.000991627386649531-0.00467986741186784i</v>
      </c>
      <c r="L2798" s="57" t="str">
        <f t="shared" si="827"/>
        <v>0.000125-0.0145922407418948i</v>
      </c>
      <c r="M2798" s="57" t="str">
        <f t="shared" si="828"/>
        <v>0.0015-0.00703443581053041i</v>
      </c>
      <c r="N2798" s="57">
        <f t="shared" si="829"/>
        <v>78.127743516917477</v>
      </c>
      <c r="O2798" s="57">
        <f t="shared" si="830"/>
        <v>6.2581004237782469</v>
      </c>
      <c r="P2798" s="371">
        <f t="shared" si="831"/>
        <v>6.2581004237782469</v>
      </c>
      <c r="Q2798" s="371">
        <f t="shared" si="832"/>
        <v>-101.87225648308252</v>
      </c>
      <c r="R2798" s="12">
        <f t="shared" si="833"/>
        <v>78.127743516917477</v>
      </c>
      <c r="S2798" s="57">
        <f t="shared" si="834"/>
        <v>34.384678419765002</v>
      </c>
      <c r="T2798" s="12">
        <f t="shared" si="817"/>
        <v>6.2581004237782469</v>
      </c>
    </row>
    <row r="2799" spans="1:20" x14ac:dyDescent="0.25">
      <c r="A2799" s="57">
        <f t="shared" si="818"/>
        <v>216866.27840287128</v>
      </c>
      <c r="B2799" s="12">
        <f t="shared" si="835"/>
        <v>34515.34019776011</v>
      </c>
      <c r="C2799" s="57" t="str">
        <f t="shared" si="819"/>
        <v>-0.422571728565626-2.00430761911295i</v>
      </c>
      <c r="D2799" s="57" t="str">
        <f t="shared" si="820"/>
        <v>3.85467768016947-1.34020209043821i</v>
      </c>
      <c r="E2799" s="57" t="str">
        <f t="shared" si="821"/>
        <v>209.896742977472-17.3064824227298i</v>
      </c>
      <c r="F2799" s="57" t="str">
        <f t="shared" si="822"/>
        <v>3.81339395055718-2.24079675888848i</v>
      </c>
      <c r="G2799" s="57" t="str">
        <f t="shared" si="823"/>
        <v>0.993112762410484-0.082703104826249i</v>
      </c>
      <c r="H2799" s="57" t="str">
        <f t="shared" si="824"/>
        <v>17.9500632689053-466.25940755138i</v>
      </c>
      <c r="I2799" s="57" t="str">
        <f t="shared" si="825"/>
        <v>-2.75430119932032-5.12936817243108i</v>
      </c>
      <c r="K2799" s="57" t="str">
        <f t="shared" si="826"/>
        <v>0.000989347417556477-0.00466262076768904i</v>
      </c>
      <c r="L2799" s="57" t="str">
        <f t="shared" si="827"/>
        <v>0.000125-0.0145370001413576i</v>
      </c>
      <c r="M2799" s="57" t="str">
        <f t="shared" si="828"/>
        <v>0.0015-0.00700780614717118i</v>
      </c>
      <c r="N2799" s="57">
        <f t="shared" si="829"/>
        <v>78.094584360330344</v>
      </c>
      <c r="O2799" s="57">
        <f t="shared" si="830"/>
        <v>6.2281642415541159</v>
      </c>
      <c r="P2799" s="371">
        <f t="shared" si="831"/>
        <v>6.2281642415541159</v>
      </c>
      <c r="Q2799" s="371">
        <f t="shared" si="832"/>
        <v>-101.90541563966966</v>
      </c>
      <c r="R2799" s="12">
        <f t="shared" si="833"/>
        <v>78.094584360330344</v>
      </c>
      <c r="S2799" s="57">
        <f t="shared" si="834"/>
        <v>34.515340197760111</v>
      </c>
      <c r="T2799" s="12">
        <f t="shared" si="817"/>
        <v>6.2281642415541159</v>
      </c>
    </row>
    <row r="2800" spans="1:20" x14ac:dyDescent="0.25">
      <c r="A2800" s="57">
        <f t="shared" si="818"/>
        <v>217690.37026080218</v>
      </c>
      <c r="B2800" s="12">
        <f t="shared" si="835"/>
        <v>34646.4984905116</v>
      </c>
      <c r="C2800" s="57" t="str">
        <f t="shared" si="819"/>
        <v>-0.422284951486327-1.99716357941962i</v>
      </c>
      <c r="D2800" s="57" t="str">
        <f t="shared" si="820"/>
        <v>3.85433661675627-1.33826207442454i</v>
      </c>
      <c r="E2800" s="57" t="str">
        <f t="shared" si="821"/>
        <v>209.962190206539-17.5848004853156i</v>
      </c>
      <c r="F2800" s="57" t="str">
        <f t="shared" si="822"/>
        <v>3.8131939772945-2.23470618787333i</v>
      </c>
      <c r="G2800" s="57" t="str">
        <f t="shared" si="823"/>
        <v>0.993060683867883-0.0830130232176556i</v>
      </c>
      <c r="H2800" s="57" t="str">
        <f t="shared" si="824"/>
        <v>17.7260566974109-463.876897996681i</v>
      </c>
      <c r="I2800" s="57" t="str">
        <f t="shared" si="825"/>
        <v>-2.73369003463274-5.1017554625392i</v>
      </c>
      <c r="K2800" s="57" t="str">
        <f t="shared" si="826"/>
        <v>0.000987084171647265-0.00464543898293747i</v>
      </c>
      <c r="L2800" s="57" t="str">
        <f t="shared" si="827"/>
        <v>0.000125-0.0144819686604479i</v>
      </c>
      <c r="M2800" s="57" t="str">
        <f t="shared" si="828"/>
        <v>0.0015-0.00698127729345603i</v>
      </c>
      <c r="N2800" s="57">
        <f t="shared" si="829"/>
        <v>78.061094083134392</v>
      </c>
      <c r="O2800" s="57">
        <f t="shared" si="830"/>
        <v>6.1982213964617552</v>
      </c>
      <c r="P2800" s="371">
        <f t="shared" si="831"/>
        <v>6.1982213964617552</v>
      </c>
      <c r="Q2800" s="371">
        <f t="shared" si="832"/>
        <v>-101.93890591686561</v>
      </c>
      <c r="R2800" s="12">
        <f t="shared" si="833"/>
        <v>78.061094083134392</v>
      </c>
      <c r="S2800" s="57">
        <f t="shared" si="834"/>
        <v>34.646498490511597</v>
      </c>
      <c r="T2800" s="12">
        <f t="shared" si="817"/>
        <v>6.1982213964617552</v>
      </c>
    </row>
    <row r="2801" spans="1:20" x14ac:dyDescent="0.25">
      <c r="A2801" s="57">
        <f t="shared" si="818"/>
        <v>218517.59366779326</v>
      </c>
      <c r="B2801" s="12">
        <f t="shared" si="835"/>
        <v>34778.155184775547</v>
      </c>
      <c r="C2801" s="57" t="str">
        <f t="shared" si="819"/>
        <v>-0.422006167159924-1.9900403178532i</v>
      </c>
      <c r="D2801" s="57" t="str">
        <f t="shared" si="820"/>
        <v>3.8539930173767-1.33634075108184i</v>
      </c>
      <c r="E2801" s="57" t="str">
        <f t="shared" si="821"/>
        <v>210.026654997921-17.8641330619085i</v>
      </c>
      <c r="F2801" s="57" t="str">
        <f t="shared" si="822"/>
        <v>3.81299250255952-2.22864751106321i</v>
      </c>
      <c r="G2801" s="57" t="str">
        <f t="shared" si="823"/>
        <v>0.993008214300563-0.0833240699448236i</v>
      </c>
      <c r="H2801" s="57" t="str">
        <f t="shared" si="824"/>
        <v>17.5054596720147-461.511892028244i</v>
      </c>
      <c r="I2801" s="57" t="str">
        <f t="shared" si="825"/>
        <v>-2.71327545739993-5.07436247383554i</v>
      </c>
      <c r="K2801" s="57" t="str">
        <f t="shared" si="826"/>
        <v>0.000984837521905197-0.0046283218346712i</v>
      </c>
      <c r="L2801" s="57" t="str">
        <f t="shared" si="827"/>
        <v>0.000125-0.0144271455075193i</v>
      </c>
      <c r="M2801" s="57" t="str">
        <f t="shared" si="828"/>
        <v>0.0015-0.00695484886775855i</v>
      </c>
      <c r="N2801" s="57">
        <f t="shared" si="829"/>
        <v>78.027272896727354</v>
      </c>
      <c r="O2801" s="57">
        <f t="shared" si="830"/>
        <v>6.1682718379667092</v>
      </c>
      <c r="P2801" s="371">
        <f t="shared" si="831"/>
        <v>6.1682718379667092</v>
      </c>
      <c r="Q2801" s="371">
        <f t="shared" si="832"/>
        <v>-101.97272710327265</v>
      </c>
      <c r="R2801" s="12">
        <f t="shared" si="833"/>
        <v>78.027272896727354</v>
      </c>
      <c r="S2801" s="57">
        <f t="shared" si="834"/>
        <v>34.778155184775549</v>
      </c>
      <c r="T2801" s="12">
        <f t="shared" si="817"/>
        <v>6.1682718379667092</v>
      </c>
    </row>
    <row r="2802" spans="1:20" x14ac:dyDescent="0.25">
      <c r="A2802" s="57">
        <f t="shared" si="818"/>
        <v>219347.96052373087</v>
      </c>
      <c r="B2802" s="12">
        <f t="shared" si="835"/>
        <v>34910.312174477694</v>
      </c>
      <c r="C2802" s="57" t="str">
        <f t="shared" si="819"/>
        <v>-0.421735269152664-1.98293776267241i</v>
      </c>
      <c r="D2802" s="57" t="str">
        <f t="shared" si="820"/>
        <v>3.85364686363732-1.3344380865292i</v>
      </c>
      <c r="E2802" s="57" t="str">
        <f t="shared" si="821"/>
        <v>210.090132579464-18.1444780722392i</v>
      </c>
      <c r="F2802" s="57" t="str">
        <f t="shared" si="822"/>
        <v>3.81278951524023-2.22262063844973i</v>
      </c>
      <c r="G2802" s="57" t="str">
        <f t="shared" si="823"/>
        <v>0.992955350814648-0.0836362487394504i</v>
      </c>
      <c r="H2802" s="57" t="str">
        <f t="shared" si="824"/>
        <v>17.2882097145513-459.164194313282i</v>
      </c>
      <c r="I2802" s="57" t="str">
        <f t="shared" si="825"/>
        <v>-2.69305526596911-5.04718646062192i</v>
      </c>
      <c r="K2802" s="57" t="str">
        <f t="shared" si="826"/>
        <v>0.000982607342221948-0.0046112691006007i</v>
      </c>
      <c r="L2802" s="57" t="str">
        <f t="shared" si="827"/>
        <v>0.000125-0.0143725298939224i</v>
      </c>
      <c r="M2802" s="57" t="str">
        <f t="shared" si="828"/>
        <v>0.0015-0.00692852048989694i</v>
      </c>
      <c r="N2802" s="57">
        <f t="shared" si="829"/>
        <v>77.993121004742392</v>
      </c>
      <c r="O2802" s="57">
        <f t="shared" si="830"/>
        <v>6.1383155168125256</v>
      </c>
      <c r="P2802" s="371">
        <f t="shared" si="831"/>
        <v>6.1383155168125256</v>
      </c>
      <c r="Q2802" s="371">
        <f t="shared" si="832"/>
        <v>-102.00687899525761</v>
      </c>
      <c r="R2802" s="12">
        <f t="shared" si="833"/>
        <v>77.993121004742392</v>
      </c>
      <c r="S2802" s="57">
        <f t="shared" si="834"/>
        <v>34.910312174477696</v>
      </c>
      <c r="T2802" s="12">
        <f t="shared" si="817"/>
        <v>6.1383155168125256</v>
      </c>
    </row>
    <row r="2803" spans="1:20" x14ac:dyDescent="0.25">
      <c r="A2803" s="57">
        <f t="shared" si="818"/>
        <v>220181.48277372107</v>
      </c>
      <c r="B2803" s="12">
        <f t="shared" si="835"/>
        <v>35042.97136074071</v>
      </c>
      <c r="C2803" s="57" t="str">
        <f t="shared" si="819"/>
        <v>-0.421472152106878-1.975855842609i</v>
      </c>
      <c r="D2803" s="57" t="str">
        <f t="shared" si="820"/>
        <v>3.8532981370183-1.33255404708548i</v>
      </c>
      <c r="E2803" s="57" t="str">
        <f t="shared" si="821"/>
        <v>210.152618188271-18.4258334344859i</v>
      </c>
      <c r="F2803" s="57" t="str">
        <f t="shared" si="822"/>
        <v>3.81258500414481-2.21662548045014i</v>
      </c>
      <c r="G2803" s="57" t="str">
        <f t="shared" si="823"/>
        <v>0.992902090495485-0.0839495633412185i</v>
      </c>
      <c r="H2803" s="57" t="str">
        <f t="shared" si="824"/>
        <v>17.0742456906852-456.833612487447i</v>
      </c>
      <c r="I2803" s="57" t="str">
        <f t="shared" si="825"/>
        <v>-2.67302728829442-5.02022472403046i</v>
      </c>
      <c r="K2803" s="57" t="str">
        <f t="shared" si="826"/>
        <v>0.000980393507391032-0.00459428055908882i</v>
      </c>
      <c r="L2803" s="57" t="str">
        <f t="shared" si="827"/>
        <v>0.000125-0.0143181210339932i</v>
      </c>
      <c r="M2803" s="57" t="str">
        <f t="shared" si="828"/>
        <v>0.0015-0.00690229178112867i</v>
      </c>
      <c r="N2803" s="57">
        <f t="shared" si="829"/>
        <v>77.958638602960178</v>
      </c>
      <c r="O2803" s="57">
        <f t="shared" si="830"/>
        <v>6.1083523850076915</v>
      </c>
      <c r="P2803" s="371">
        <f t="shared" si="831"/>
        <v>6.1083523850076915</v>
      </c>
      <c r="Q2803" s="371">
        <f t="shared" si="832"/>
        <v>-102.04136139703982</v>
      </c>
      <c r="R2803" s="12">
        <f t="shared" si="833"/>
        <v>77.958638602960178</v>
      </c>
      <c r="S2803" s="57">
        <f t="shared" si="834"/>
        <v>35.042971360740708</v>
      </c>
      <c r="T2803" s="12">
        <f t="shared" si="817"/>
        <v>6.1083523850076915</v>
      </c>
    </row>
    <row r="2804" spans="1:20" x14ac:dyDescent="0.25">
      <c r="A2804" s="57">
        <f t="shared" si="818"/>
        <v>221018.17240826119</v>
      </c>
      <c r="B2804" s="12">
        <f t="shared" si="835"/>
        <v>35176.134651911525</v>
      </c>
      <c r="C2804" s="57" t="str">
        <f t="shared" si="819"/>
        <v>-0.421216711733997-1.96879448685963i</v>
      </c>
      <c r="D2804" s="57" t="str">
        <f t="shared" si="820"/>
        <v>3.85294681887262-1.33068859926819i</v>
      </c>
      <c r="E2804" s="57" t="str">
        <f t="shared" si="821"/>
        <v>210.214107070352-18.7081970654996i</v>
      </c>
      <c r="F2804" s="57" t="str">
        <f t="shared" si="822"/>
        <v>3.81237895800118-2.2106619479057i</v>
      </c>
      <c r="G2804" s="57" t="str">
        <f t="shared" si="823"/>
        <v>0.992848430407501-0.0842640174977574i</v>
      </c>
      <c r="H2804" s="57" t="str">
        <f t="shared" si="824"/>
        <v>16.8635077766681-454.519957099407i</v>
      </c>
      <c r="I2804" s="57" t="str">
        <f t="shared" si="825"/>
        <v>-2.65318938146644-4.99347461103786i</v>
      </c>
      <c r="K2804" s="57" t="str">
        <f t="shared" si="826"/>
        <v>0.000978195893101303-0.00457735598915045i</v>
      </c>
      <c r="L2804" s="57" t="str">
        <f t="shared" si="827"/>
        <v>0.000125-0.0142639181450421i</v>
      </c>
      <c r="M2804" s="57" t="str">
        <f t="shared" si="828"/>
        <v>0.0015-0.0068761623641449i</v>
      </c>
      <c r="N2804" s="57">
        <f t="shared" si="829"/>
        <v>77.923825879215926</v>
      </c>
      <c r="O2804" s="57">
        <f t="shared" si="830"/>
        <v>6.0783823958110172</v>
      </c>
      <c r="P2804" s="371">
        <f t="shared" si="831"/>
        <v>6.0783823958110172</v>
      </c>
      <c r="Q2804" s="371">
        <f t="shared" si="832"/>
        <v>-102.07617412078407</v>
      </c>
      <c r="R2804" s="12">
        <f t="shared" si="833"/>
        <v>77.923825879215926</v>
      </c>
      <c r="S2804" s="57">
        <f t="shared" si="834"/>
        <v>35.176134651911525</v>
      </c>
      <c r="T2804" s="12">
        <f t="shared" si="817"/>
        <v>6.0783823958110172</v>
      </c>
    </row>
    <row r="2805" spans="1:20" x14ac:dyDescent="0.25">
      <c r="A2805" s="57">
        <f t="shared" si="818"/>
        <v>221858.04146341261</v>
      </c>
      <c r="B2805" s="12">
        <f t="shared" si="835"/>
        <v>35309.803963588791</v>
      </c>
      <c r="C2805" s="57" t="str">
        <f t="shared" si="819"/>
        <v>-0.42096884480746-1.96175362507811i</v>
      </c>
      <c r="D2805" s="57" t="str">
        <f t="shared" si="820"/>
        <v>3.8525928904253-1.3288417097922i</v>
      </c>
      <c r="E2805" s="57" t="str">
        <f t="shared" si="821"/>
        <v>210.274594480284-18.9915668810178i</v>
      </c>
      <c r="F2805" s="57" t="str">
        <f t="shared" si="822"/>
        <v>3.81217136545629-2.20472995208003i</v>
      </c>
      <c r="G2805" s="57" t="str">
        <f t="shared" si="823"/>
        <v>0.99279436759407-0.0845796149646059i</v>
      </c>
      <c r="H2805" s="57" t="str">
        <f t="shared" si="824"/>
        <v>16.6559374270247-452.22304155661i</v>
      </c>
      <c r="I2805" s="57" t="str">
        <f t="shared" si="825"/>
        <v>-2.63353943124996-4.96693351350337i</v>
      </c>
      <c r="K2805" s="57" t="str">
        <f t="shared" si="826"/>
        <v>0.000976014375930479-0.00456049517045232i</v>
      </c>
      <c r="L2805" s="57" t="str">
        <f t="shared" si="827"/>
        <v>0.000125-0.0142099204473422i</v>
      </c>
      <c r="M2805" s="57" t="str">
        <f t="shared" si="828"/>
        <v>0.0015-0.00685013186306528i</v>
      </c>
      <c r="N2805" s="57">
        <f t="shared" si="829"/>
        <v>77.888683013311876</v>
      </c>
      <c r="O2805" s="57">
        <f t="shared" si="830"/>
        <v>6.0484055037180697</v>
      </c>
      <c r="P2805" s="371">
        <f t="shared" si="831"/>
        <v>6.0484055037180697</v>
      </c>
      <c r="Q2805" s="371">
        <f t="shared" si="832"/>
        <v>-102.11131698668812</v>
      </c>
      <c r="R2805" s="12">
        <f t="shared" si="833"/>
        <v>77.888683013311876</v>
      </c>
      <c r="S2805" s="57">
        <f t="shared" si="834"/>
        <v>35.309803963588791</v>
      </c>
      <c r="T2805" s="12">
        <f t="shared" si="817"/>
        <v>6.0484055037180697</v>
      </c>
    </row>
    <row r="2806" spans="1:20" x14ac:dyDescent="0.25">
      <c r="A2806" s="57">
        <f t="shared" si="818"/>
        <v>222701.10202097357</v>
      </c>
      <c r="B2806" s="12">
        <f t="shared" si="835"/>
        <v>35443.981218650428</v>
      </c>
      <c r="C2806" s="57" t="str">
        <f t="shared" si="819"/>
        <v>-0.420728449155606-1.95473318736753i</v>
      </c>
      <c r="D2806" s="57" t="str">
        <f t="shared" si="820"/>
        <v>3.85223633277267-1.32701334556853i</v>
      </c>
      <c r="E2806" s="57" t="str">
        <f t="shared" si="821"/>
        <v>210.334075680854-19.2759407958725i</v>
      </c>
      <c r="F2806" s="57" t="str">
        <f t="shared" si="822"/>
        <v>3.81196221507582-2.19882940465749i</v>
      </c>
      <c r="G2806" s="57" t="str">
        <f t="shared" si="823"/>
        <v>0.992739899077362-0.084896359505172i</v>
      </c>
      <c r="H2806" s="57" t="str">
        <f t="shared" si="824"/>
        <v>16.451477343144-449.942682072236i</v>
      </c>
      <c r="I2806" s="57" t="str">
        <f t="shared" si="825"/>
        <v>-2.61407535162999-4.94059886723118i</v>
      </c>
      <c r="K2806" s="57" t="str">
        <f t="shared" si="826"/>
        <v>0.000973848833338771-0.00454369788331267i</v>
      </c>
      <c r="L2806" s="57" t="str">
        <f t="shared" si="827"/>
        <v>0.000125-0.0141561271641185i</v>
      </c>
      <c r="M2806" s="57" t="str">
        <f t="shared" si="828"/>
        <v>0.0015-0.00682419990343219i</v>
      </c>
      <c r="N2806" s="57">
        <f t="shared" si="829"/>
        <v>77.853210176929792</v>
      </c>
      <c r="O2806" s="57">
        <f t="shared" si="830"/>
        <v>6.0184216644467989</v>
      </c>
      <c r="P2806" s="371">
        <f t="shared" si="831"/>
        <v>6.0184216644467989</v>
      </c>
      <c r="Q2806" s="371">
        <f t="shared" si="832"/>
        <v>-102.14678982307021</v>
      </c>
      <c r="R2806" s="12">
        <f t="shared" si="833"/>
        <v>77.853210176929792</v>
      </c>
      <c r="S2806" s="57">
        <f t="shared" si="834"/>
        <v>35.443981218650428</v>
      </c>
      <c r="T2806" s="12">
        <f t="shared" si="817"/>
        <v>6.0184216644467989</v>
      </c>
    </row>
    <row r="2807" spans="1:20" x14ac:dyDescent="0.25">
      <c r="A2807" s="57">
        <f t="shared" si="818"/>
        <v>223547.36620865329</v>
      </c>
      <c r="B2807" s="12">
        <f t="shared" si="835"/>
        <v>35578.668347281302</v>
      </c>
      <c r="C2807" s="57" t="str">
        <f t="shared" si="819"/>
        <v>-0.420495423654675-1.94773310427259i</v>
      </c>
      <c r="D2807" s="57" t="str">
        <f t="shared" si="820"/>
        <v>3.85187712688156-1.32520347370315i</v>
      </c>
      <c r="E2807" s="57" t="str">
        <f t="shared" si="821"/>
        <v>210.392545942705-19.5613167241966i</v>
      </c>
      <c r="F2807" s="57" t="str">
        <f t="shared" si="822"/>
        <v>3.81175149534344-2.19296021774155i</v>
      </c>
      <c r="G2807" s="57" t="str">
        <f t="shared" si="823"/>
        <v>0.992685021858209-0.085214254890694i</v>
      </c>
      <c r="H2807" s="57" t="str">
        <f t="shared" si="824"/>
        <v>16.250071442743-447.678697613301i</v>
      </c>
      <c r="I2807" s="57" t="str">
        <f t="shared" si="825"/>
        <v>-2.59479508436576-4.91446815105523i</v>
      </c>
      <c r="K2807" s="57" t="str">
        <f t="shared" si="826"/>
        <v>0.000971699143662439-0.00452696390870104i</v>
      </c>
      <c r="L2807" s="57" t="str">
        <f t="shared" si="827"/>
        <v>0.000125-0.0141025375215367i</v>
      </c>
      <c r="M2807" s="57" t="str">
        <f t="shared" si="828"/>
        <v>0.0015-0.00679836611220582i</v>
      </c>
      <c r="N2807" s="57">
        <f t="shared" si="829"/>
        <v>77.817407533541711</v>
      </c>
      <c r="O2807" s="57">
        <f t="shared" si="830"/>
        <v>5.9884308349237383</v>
      </c>
      <c r="P2807" s="371">
        <f t="shared" si="831"/>
        <v>5.9884308349237383</v>
      </c>
      <c r="Q2807" s="371">
        <f t="shared" si="832"/>
        <v>-102.18259246645829</v>
      </c>
      <c r="R2807" s="12">
        <f t="shared" si="833"/>
        <v>77.817407533541711</v>
      </c>
      <c r="S2807" s="57">
        <f t="shared" si="834"/>
        <v>35.578668347281301</v>
      </c>
      <c r="T2807" s="12">
        <f t="shared" si="817"/>
        <v>5.9884308349237383</v>
      </c>
    </row>
    <row r="2808" spans="1:20" x14ac:dyDescent="0.25">
      <c r="A2808" s="57">
        <f t="shared" si="818"/>
        <v>224396.84620024616</v>
      </c>
      <c r="B2808" s="12">
        <f t="shared" si="835"/>
        <v>35713.867287000969</v>
      </c>
      <c r="C2808" s="57" t="str">
        <f t="shared" si="819"/>
        <v>-0.42026966822161-1.94075330677185i</v>
      </c>
      <c r="D2808" s="57" t="str">
        <f t="shared" si="820"/>
        <v>3.8515152535885-1.3234120614957i</v>
      </c>
      <c r="E2808" s="57" t="str">
        <f t="shared" si="821"/>
        <v>210.450000543979-19.8476925796164i</v>
      </c>
      <c r="F2808" s="57" t="str">
        <f t="shared" si="822"/>
        <v>3.81153919466028-2.1871223038531i</v>
      </c>
      <c r="G2808" s="57" t="str">
        <f t="shared" si="823"/>
        <v>0.992629732915959-0.0855333049001986i</v>
      </c>
      <c r="H2808" s="57" t="str">
        <f t="shared" si="824"/>
        <v>16.0516648301804-445.430909849895i</v>
      </c>
      <c r="I2808" s="57" t="str">
        <f t="shared" si="825"/>
        <v>-2.57569659855263-4.88853888594689i</v>
      </c>
      <c r="K2808" s="57" t="str">
        <f t="shared" si="826"/>
        <v>0.000969565186107511-0.00451029302823782i</v>
      </c>
      <c r="L2808" s="57" t="str">
        <f t="shared" si="827"/>
        <v>0.000125-0.0140491507486917i</v>
      </c>
      <c r="M2808" s="57" t="str">
        <f t="shared" si="828"/>
        <v>0.0015-0.00677263011775835i</v>
      </c>
      <c r="N2808" s="57">
        <f t="shared" si="829"/>
        <v>77.781275238326018</v>
      </c>
      <c r="O2808" s="57">
        <f t="shared" si="830"/>
        <v>5.9584329732693604</v>
      </c>
      <c r="P2808" s="371">
        <f t="shared" si="831"/>
        <v>5.9584329732693604</v>
      </c>
      <c r="Q2808" s="371">
        <f t="shared" si="832"/>
        <v>-102.21872476167398</v>
      </c>
      <c r="R2808" s="12">
        <f t="shared" si="833"/>
        <v>77.781275238326018</v>
      </c>
      <c r="S2808" s="57">
        <f t="shared" si="834"/>
        <v>35.713867287000966</v>
      </c>
      <c r="T2808" s="12">
        <f t="shared" si="817"/>
        <v>5.9584329732693604</v>
      </c>
    </row>
    <row r="2809" spans="1:20" x14ac:dyDescent="0.25">
      <c r="A2809" s="57">
        <f t="shared" si="818"/>
        <v>225249.55421580712</v>
      </c>
      <c r="B2809" s="12">
        <f t="shared" si="835"/>
        <v>35849.579982691575</v>
      </c>
      <c r="C2809" s="57" t="str">
        <f t="shared" si="819"/>
        <v>-0.420051083806983-1.93379372627016i</v>
      </c>
      <c r="D2809" s="57" t="str">
        <f t="shared" si="820"/>
        <v>3.85115069359904-1.32163907643828i</v>
      </c>
      <c r="E2809" s="57" t="str">
        <f t="shared" si="821"/>
        <v>210.506434769938-20.1350662754442i</v>
      </c>
      <c r="F2809" s="57" t="str">
        <f t="shared" si="822"/>
        <v>3.81132530134453-2.18131557592893i</v>
      </c>
      <c r="G2809" s="57" t="str">
        <f t="shared" si="823"/>
        <v>0.992574029208335-0.0858535133204601i</v>
      </c>
      <c r="H2809" s="57" t="str">
        <f t="shared" si="824"/>
        <v>15.8562037675879-443.199143105492i</v>
      </c>
      <c r="I2809" s="57" t="str">
        <f t="shared" si="825"/>
        <v>-2.55677789019185-4.8628086341443i</v>
      </c>
      <c r="K2809" s="57" t="str">
        <f t="shared" si="826"/>
        <v>0.000967446840743442-0.00449368502419395i</v>
      </c>
      <c r="L2809" s="57" t="str">
        <f t="shared" si="827"/>
        <v>0.000125-0.0139959660775968i</v>
      </c>
      <c r="M2809" s="57" t="str">
        <f t="shared" si="828"/>
        <v>0.0015-0.00674699154986885i</v>
      </c>
      <c r="N2809" s="57">
        <f t="shared" si="829"/>
        <v>77.744813438081394</v>
      </c>
      <c r="O2809" s="57">
        <f t="shared" si="830"/>
        <v>5.9284280387839665</v>
      </c>
      <c r="P2809" s="371">
        <f t="shared" si="831"/>
        <v>5.9284280387839665</v>
      </c>
      <c r="Q2809" s="371">
        <f t="shared" si="832"/>
        <v>-102.25518656191861</v>
      </c>
      <c r="R2809" s="12">
        <f t="shared" si="833"/>
        <v>77.744813438081394</v>
      </c>
      <c r="S2809" s="57">
        <f t="shared" si="834"/>
        <v>35.849579982691573</v>
      </c>
      <c r="T2809" s="12">
        <f t="shared" si="817"/>
        <v>5.9284280387839665</v>
      </c>
    </row>
    <row r="2810" spans="1:20" x14ac:dyDescent="0.25">
      <c r="A2810" s="57">
        <f t="shared" si="818"/>
        <v>226105.50252182718</v>
      </c>
      <c r="B2810" s="12">
        <f t="shared" si="835"/>
        <v>35985.808386625802</v>
      </c>
      <c r="C2810" s="57" t="str">
        <f t="shared" si="819"/>
        <v>-0.419839572387894-1.92685429459119i</v>
      </c>
      <c r="D2810" s="57" t="str">
        <f t="shared" si="820"/>
        <v>3.85078342748689-1.3198844862142i</v>
      </c>
      <c r="E2810" s="57" t="str">
        <f t="shared" si="821"/>
        <v>210.561843912609-20.4234357248636i</v>
      </c>
      <c r="F2810" s="57" t="str">
        <f t="shared" si="822"/>
        <v>3.81110980363068-2.17553994732001i</v>
      </c>
      <c r="G2810" s="57" t="str">
        <f t="shared" si="823"/>
        <v>0.992517907671285-0.0861748839459565i</v>
      </c>
      <c r="H2810" s="57" t="str">
        <f t="shared" si="824"/>
        <v>15.6636356468011-440.983224308352i</v>
      </c>
      <c r="I2810" s="57" t="str">
        <f t="shared" si="825"/>
        <v>-2.5380369817677-4.83727499830264i</v>
      </c>
      <c r="K2810" s="57" t="str">
        <f t="shared" si="826"/>
        <v>0.000965343988496906-0.00447713967949062i</v>
      </c>
      <c r="L2810" s="57" t="str">
        <f t="shared" si="827"/>
        <v>0.000125-0.0139429827431727i</v>
      </c>
      <c r="M2810" s="57" t="str">
        <f t="shared" si="828"/>
        <v>0.0015-0.00672145003971793i</v>
      </c>
      <c r="N2810" s="57">
        <f t="shared" si="829"/>
        <v>77.708022271142354</v>
      </c>
      <c r="O2810" s="57">
        <f t="shared" si="830"/>
        <v>5.8984159919336046</v>
      </c>
      <c r="P2810" s="371">
        <f t="shared" si="831"/>
        <v>5.8984159919336046</v>
      </c>
      <c r="Q2810" s="371">
        <f t="shared" si="832"/>
        <v>-102.29197772885765</v>
      </c>
      <c r="R2810" s="12">
        <f t="shared" si="833"/>
        <v>77.708022271142354</v>
      </c>
      <c r="S2810" s="57">
        <f t="shared" si="834"/>
        <v>35.985808386625806</v>
      </c>
      <c r="T2810" s="12">
        <f t="shared" si="817"/>
        <v>5.8984159919336046</v>
      </c>
    </row>
    <row r="2811" spans="1:20" x14ac:dyDescent="0.25">
      <c r="A2811" s="57">
        <f t="shared" si="818"/>
        <v>226964.70343141013</v>
      </c>
      <c r="B2811" s="12">
        <f t="shared" si="835"/>
        <v>36122.554458494982</v>
      </c>
      <c r="C2811" s="57" t="str">
        <f t="shared" si="819"/>
        <v>-0.419635036960788-1.91993494396988i</v>
      </c>
      <c r="D2811" s="57" t="str">
        <f t="shared" si="820"/>
        <v>3.85041343569313-1.31814825869673i</v>
      </c>
      <c r="E2811" s="57" t="str">
        <f t="shared" si="821"/>
        <v>210.616223270399-20.7127988411044i</v>
      </c>
      <c r="F2811" s="57" t="str">
        <f t="shared" si="822"/>
        <v>3.81089268966917-2.16979533178992i</v>
      </c>
      <c r="G2811" s="57" t="str">
        <f t="shared" si="823"/>
        <v>0.992461365218846-0.0864974205788267i</v>
      </c>
      <c r="H2811" s="57" t="str">
        <f t="shared" si="824"/>
        <v>15.4739089620576-438.782982943951i</v>
      </c>
      <c r="I2811" s="57" t="str">
        <f t="shared" si="825"/>
        <v>-2.51947192183236-4.8119356206654i</v>
      </c>
      <c r="K2811" s="57" t="str">
        <f t="shared" si="826"/>
        <v>0.000963256511145555-0.00446065677769878i</v>
      </c>
      <c r="L2811" s="57" t="str">
        <f t="shared" si="827"/>
        <v>0.000125-0.0138901999832364i</v>
      </c>
      <c r="M2811" s="57" t="str">
        <f t="shared" si="828"/>
        <v>0.0015-0.00669600521988236i</v>
      </c>
      <c r="N2811" s="57">
        <f t="shared" si="829"/>
        <v>77.670901867296664</v>
      </c>
      <c r="O2811" s="57">
        <f t="shared" si="830"/>
        <v>5.8683967943352622</v>
      </c>
      <c r="P2811" s="371">
        <f t="shared" si="831"/>
        <v>5.8683967943352622</v>
      </c>
      <c r="Q2811" s="371">
        <f t="shared" si="832"/>
        <v>-102.32909813270334</v>
      </c>
      <c r="R2811" s="12">
        <f t="shared" si="833"/>
        <v>77.670901867296664</v>
      </c>
      <c r="S2811" s="57">
        <f t="shared" si="834"/>
        <v>36.122554458494982</v>
      </c>
      <c r="T2811" s="12">
        <f t="shared" si="817"/>
        <v>5.8683967943352622</v>
      </c>
    </row>
    <row r="2812" spans="1:20" x14ac:dyDescent="0.25">
      <c r="A2812" s="57">
        <f t="shared" si="818"/>
        <v>227827.16930444946</v>
      </c>
      <c r="B2812" s="12">
        <f t="shared" si="835"/>
        <v>36259.820165437261</v>
      </c>
      <c r="C2812" s="57" t="str">
        <f t="shared" si="819"/>
        <v>-0.41943738153434-1.91303560704517i</v>
      </c>
      <c r="D2812" s="57" t="str">
        <f t="shared" si="820"/>
        <v>3.85004069852551-1.31643036194781i</v>
      </c>
      <c r="E2812" s="57" t="str">
        <f t="shared" si="821"/>
        <v>210.669568147721-21.0031535376168i</v>
      </c>
      <c r="F2812" s="57" t="str">
        <f t="shared" si="822"/>
        <v>3.81067394752564-2.16408164351321i</v>
      </c>
      <c r="G2812" s="57" t="str">
        <f t="shared" si="823"/>
        <v>0.992404398742989-0.0868211270288254i</v>
      </c>
      <c r="H2812" s="57" t="str">
        <f t="shared" si="824"/>
        <v>15.2869732834454-436.598251008435i</v>
      </c>
      <c r="I2812" s="57" t="str">
        <f t="shared" si="825"/>
        <v>-2.5010807845979-4.78678818225521i</v>
      </c>
      <c r="K2812" s="57" t="str">
        <f t="shared" si="826"/>
        <v>0.000961184291311852-0.00444423610303884i</v>
      </c>
      <c r="L2812" s="57" t="str">
        <f t="shared" si="827"/>
        <v>0.000125-0.0138376170384902i</v>
      </c>
      <c r="M2812" s="57" t="str">
        <f t="shared" si="828"/>
        <v>0.0015-0.0066706567243299i</v>
      </c>
      <c r="N2812" s="57">
        <f t="shared" si="829"/>
        <v>77.633452347703113</v>
      </c>
      <c r="O2812" s="57">
        <f t="shared" si="830"/>
        <v>5.8383704087429429</v>
      </c>
      <c r="P2812" s="371">
        <f t="shared" si="831"/>
        <v>5.8383704087429429</v>
      </c>
      <c r="Q2812" s="371">
        <f t="shared" si="832"/>
        <v>-102.36654765229689</v>
      </c>
      <c r="R2812" s="12">
        <f t="shared" si="833"/>
        <v>77.633452347703113</v>
      </c>
      <c r="S2812" s="57">
        <f t="shared" si="834"/>
        <v>36.259820165437262</v>
      </c>
      <c r="T2812" s="12">
        <f t="shared" si="817"/>
        <v>5.8383704087429429</v>
      </c>
    </row>
    <row r="2813" spans="1:20" x14ac:dyDescent="0.25">
      <c r="A2813" s="57">
        <f t="shared" si="818"/>
        <v>228692.91254780637</v>
      </c>
      <c r="B2813" s="12">
        <f t="shared" si="835"/>
        <v>36397.60748206592</v>
      </c>
      <c r="C2813" s="57" t="str">
        <f t="shared" si="819"/>
        <v>-0.419246511122307-1.90615621685254i</v>
      </c>
      <c r="D2813" s="57" t="str">
        <f t="shared" si="820"/>
        <v>3.84966519615753-1.31473076421687i</v>
      </c>
      <c r="E2813" s="57" t="str">
        <f t="shared" si="821"/>
        <v>210.72187385461-21.2944977282341i</v>
      </c>
      <c r="F2813" s="57" t="str">
        <f t="shared" si="822"/>
        <v>3.81045356518049-2.15839879707377i</v>
      </c>
      <c r="G2813" s="57" t="str">
        <f t="shared" si="823"/>
        <v>0.992347005113479-0.0871460071132778i</v>
      </c>
      <c r="H2813" s="57" t="str">
        <f t="shared" si="824"/>
        <v>15.1027792310735-434.428862963071i</v>
      </c>
      <c r="I2813" s="57" t="str">
        <f t="shared" si="825"/>
        <v>-2.48286166953561-4.76183040208454i</v>
      </c>
      <c r="K2813" s="57" t="str">
        <f t="shared" si="826"/>
        <v>0.000959127212456897-0.00442787744038006i</v>
      </c>
      <c r="L2813" s="57" t="str">
        <f t="shared" si="827"/>
        <v>0.000125-0.0137852331525106i</v>
      </c>
      <c r="M2813" s="57" t="str">
        <f t="shared" si="828"/>
        <v>0.0015-0.00664540418841392i</v>
      </c>
      <c r="N2813" s="57">
        <f t="shared" si="829"/>
        <v>77.595673824808912</v>
      </c>
      <c r="O2813" s="57">
        <f t="shared" si="830"/>
        <v>5.8083367990325705</v>
      </c>
      <c r="P2813" s="371">
        <f t="shared" si="831"/>
        <v>5.8083367990325705</v>
      </c>
      <c r="Q2813" s="371">
        <f t="shared" si="832"/>
        <v>-102.40432617519109</v>
      </c>
      <c r="R2813" s="12">
        <f t="shared" si="833"/>
        <v>77.595673824808912</v>
      </c>
      <c r="S2813" s="57">
        <f t="shared" si="834"/>
        <v>36.397607482065922</v>
      </c>
      <c r="T2813" s="12">
        <f t="shared" si="817"/>
        <v>5.8083367990325705</v>
      </c>
    </row>
    <row r="2814" spans="1:20" x14ac:dyDescent="0.25">
      <c r="A2814" s="57">
        <f t="shared" si="818"/>
        <v>229561.94561548802</v>
      </c>
      <c r="B2814" s="12">
        <f t="shared" si="835"/>
        <v>36535.918390497769</v>
      </c>
      <c r="C2814" s="57" t="str">
        <f t="shared" si="819"/>
        <v>-0.419062331736317-1.89929670681693i</v>
      </c>
      <c r="D2814" s="57" t="str">
        <f t="shared" si="820"/>
        <v>3.84928690862777-1.31304943393947i</v>
      </c>
      <c r="E2814" s="57" t="str">
        <f t="shared" si="821"/>
        <v>210.773135706335-21.5868293273304i</v>
      </c>
      <c r="F2814" s="57" t="str">
        <f t="shared" si="822"/>
        <v>3.81023153052829-2.15274670746322i</v>
      </c>
      <c r="G2814" s="57" t="str">
        <f t="shared" si="823"/>
        <v>0.992289181177726-0.0874720646570336i</v>
      </c>
      <c r="H2814" s="57" t="str">
        <f t="shared" si="824"/>
        <v>14.9212784499471-432.274655689647i</v>
      </c>
      <c r="I2814" s="57" t="str">
        <f t="shared" si="825"/>
        <v>-2.4648127009823-4.73706003638498i</v>
      </c>
      <c r="K2814" s="57" t="str">
        <f t="shared" si="826"/>
        <v>0.000957085158874405-0.00441158057524031i</v>
      </c>
      <c r="L2814" s="57" t="str">
        <f t="shared" si="827"/>
        <v>0.000125-0.013733047571738i</v>
      </c>
      <c r="M2814" s="57" t="str">
        <f t="shared" si="828"/>
        <v>0.0015-0.00662024724886825i</v>
      </c>
      <c r="N2814" s="57">
        <f t="shared" si="829"/>
        <v>77.557566402271817</v>
      </c>
      <c r="O2814" s="57">
        <f t="shared" si="830"/>
        <v>5.7782959301881167</v>
      </c>
      <c r="P2814" s="371">
        <f t="shared" si="831"/>
        <v>5.7782959301881167</v>
      </c>
      <c r="Q2814" s="371">
        <f t="shared" si="832"/>
        <v>-102.44243359772818</v>
      </c>
      <c r="R2814" s="12">
        <f t="shared" si="833"/>
        <v>77.557566402271817</v>
      </c>
      <c r="S2814" s="57">
        <f t="shared" si="834"/>
        <v>36.53591839049777</v>
      </c>
      <c r="T2814" s="12">
        <f t="shared" si="817"/>
        <v>5.7782959301881167</v>
      </c>
    </row>
    <row r="2815" spans="1:20" x14ac:dyDescent="0.25">
      <c r="A2815" s="57">
        <f t="shared" si="818"/>
        <v>230434.28100882689</v>
      </c>
      <c r="B2815" s="12">
        <f t="shared" si="835"/>
        <v>36674.754880381661</v>
      </c>
      <c r="C2815" s="57" t="str">
        <f t="shared" si="819"/>
        <v>-0.418884750378757-1.8924570107454i</v>
      </c>
      <c r="D2815" s="57" t="str">
        <f t="shared" si="820"/>
        <v>3.84890581583906-1.3113863397361i</v>
      </c>
      <c r="E2815" s="57" t="str">
        <f t="shared" si="821"/>
        <v>210.823349023004-21.880146249977i</v>
      </c>
      <c r="F2815" s="57" t="str">
        <f t="shared" si="822"/>
        <v>3.81000783137716-2.14712529007932i</v>
      </c>
      <c r="G2815" s="57" t="str">
        <f t="shared" si="823"/>
        <v>0.992230923760633-0.0877993034924182i</v>
      </c>
      <c r="H2815" s="57" t="str">
        <f t="shared" si="824"/>
        <v>14.7424235855215-430.135468446842i</v>
      </c>
      <c r="I2815" s="57" t="str">
        <f t="shared" si="825"/>
        <v>-2.44693202775359-4.71247487785513i</v>
      </c>
      <c r="K2815" s="57" t="str">
        <f t="shared" si="826"/>
        <v>0.000955058015684578-0.00439534529378537i</v>
      </c>
      <c r="L2815" s="57" t="str">
        <f t="shared" si="827"/>
        <v>0.000125-0.0136810595454653i</v>
      </c>
      <c r="M2815" s="57" t="str">
        <f t="shared" si="828"/>
        <v>0.0015-0.0065951855438018i</v>
      </c>
      <c r="N2815" s="57">
        <f t="shared" si="829"/>
        <v>77.519130174877887</v>
      </c>
      <c r="O2815" s="57">
        <f t="shared" si="830"/>
        <v>5.7482477682863573</v>
      </c>
      <c r="P2815" s="371">
        <f t="shared" si="831"/>
        <v>5.7482477682863573</v>
      </c>
      <c r="Q2815" s="371">
        <f t="shared" si="832"/>
        <v>-102.48086982512211</v>
      </c>
      <c r="R2815" s="12">
        <f t="shared" si="833"/>
        <v>77.519130174877887</v>
      </c>
      <c r="S2815" s="57">
        <f t="shared" si="834"/>
        <v>36.674754880381663</v>
      </c>
      <c r="T2815" s="12">
        <f t="shared" si="817"/>
        <v>5.7482477682863573</v>
      </c>
    </row>
    <row r="2816" spans="1:20" x14ac:dyDescent="0.25">
      <c r="A2816" s="57">
        <f t="shared" si="818"/>
        <v>231309.93127666044</v>
      </c>
      <c r="B2816" s="12">
        <f t="shared" si="835"/>
        <v>36814.118948927113</v>
      </c>
      <c r="C2816" s="57" t="str">
        <f t="shared" si="819"/>
        <v>-0.418713675035531-1.88563706282014i</v>
      </c>
      <c r="D2816" s="57" t="str">
        <f t="shared" si="820"/>
        <v>3.84852189755764-1.30974145041087i</v>
      </c>
      <c r="E2816" s="57" t="str">
        <f t="shared" si="821"/>
        <v>210.872509129176-22.1744464120787i</v>
      </c>
      <c r="F2816" s="57" t="str">
        <f t="shared" si="822"/>
        <v>3.80978245544829-2.14153446072431i</v>
      </c>
      <c r="G2816" s="57" t="str">
        <f t="shared" si="823"/>
        <v>0.992172229664453-0.0881277274591855i</v>
      </c>
      <c r="H2816" s="57" t="str">
        <f t="shared" si="824"/>
        <v>14.5661682599179-428.011142827502i</v>
      </c>
      <c r="I2816" s="57" t="str">
        <f t="shared" si="825"/>
        <v>-2.429217822764-4.68807275492637i</v>
      </c>
      <c r="K2816" s="57" t="str">
        <f t="shared" si="826"/>
        <v>0.000953045668828122-0.00437917138282862i</v>
      </c>
      <c r="L2816" s="57" t="str">
        <f t="shared" si="827"/>
        <v>0.000125-0.0136292683258271i</v>
      </c>
      <c r="M2816" s="57" t="str">
        <f t="shared" si="828"/>
        <v>0.0015-0.00657021871269354i</v>
      </c>
      <c r="N2816" s="57">
        <f t="shared" si="829"/>
        <v>77.480365228465359</v>
      </c>
      <c r="O2816" s="57">
        <f t="shared" si="830"/>
        <v>5.7181922804826737</v>
      </c>
      <c r="P2816" s="371">
        <f t="shared" si="831"/>
        <v>5.7181922804826737</v>
      </c>
      <c r="Q2816" s="371">
        <f t="shared" si="832"/>
        <v>-102.51963477153464</v>
      </c>
      <c r="R2816" s="12">
        <f t="shared" si="833"/>
        <v>77.480365228465359</v>
      </c>
      <c r="S2816" s="57">
        <f t="shared" si="834"/>
        <v>36.81411894892711</v>
      </c>
      <c r="T2816" s="12">
        <f t="shared" si="817"/>
        <v>5.7181922804826737</v>
      </c>
    </row>
    <row r="2817" spans="1:20" x14ac:dyDescent="0.25">
      <c r="A2817" s="57">
        <f t="shared" si="818"/>
        <v>232188.90901551172</v>
      </c>
      <c r="B2817" s="12">
        <f t="shared" si="835"/>
        <v>36954.012600933034</v>
      </c>
      <c r="C2817" s="57" t="str">
        <f t="shared" si="819"/>
        <v>-0.418549014668913-1.87883679759145i</v>
      </c>
      <c r="D2817" s="57" t="str">
        <f t="shared" si="820"/>
        <v>3.8481351334124-1.30811473495021i</v>
      </c>
      <c r="E2817" s="57" t="str">
        <f t="shared" si="821"/>
        <v>210.920611353457-22.4697277305194i</v>
      </c>
      <c r="F2817" s="57" t="str">
        <f t="shared" si="822"/>
        <v>3.80955539037525-2.13597413560332i</v>
      </c>
      <c r="G2817" s="57" t="str">
        <f t="shared" si="823"/>
        <v>0.992113095668636-0.0884573404044682i</v>
      </c>
      <c r="H2817" s="57" t="str">
        <f t="shared" si="824"/>
        <v>14.3924670487797-425.901522716822i</v>
      </c>
      <c r="I2817" s="57" t="str">
        <f t="shared" si="825"/>
        <v>-2.41166828265367-4.66385153104588i</v>
      </c>
      <c r="K2817" s="57" t="str">
        <f t="shared" si="826"/>
        <v>0.000951048005060284-0.0043630586298305i</v>
      </c>
      <c r="L2817" s="57" t="str">
        <f t="shared" si="827"/>
        <v>0.000125-0.0135776731677895i</v>
      </c>
      <c r="M2817" s="57" t="str">
        <f t="shared" si="828"/>
        <v>0.0015-0.00654534639638727i</v>
      </c>
      <c r="N2817" s="57">
        <f t="shared" si="829"/>
        <v>77.441271639846065</v>
      </c>
      <c r="O2817" s="57">
        <f t="shared" si="830"/>
        <v>5.6881294349964708</v>
      </c>
      <c r="P2817" s="371">
        <f t="shared" si="831"/>
        <v>5.6881294349964708</v>
      </c>
      <c r="Q2817" s="371">
        <f t="shared" si="832"/>
        <v>-102.55872836015394</v>
      </c>
      <c r="R2817" s="12">
        <f t="shared" si="833"/>
        <v>77.441271639846065</v>
      </c>
      <c r="S2817" s="57">
        <f t="shared" si="834"/>
        <v>36.954012600933034</v>
      </c>
      <c r="T2817" s="12">
        <f t="shared" si="817"/>
        <v>5.6881294349964708</v>
      </c>
    </row>
    <row r="2818" spans="1:20" x14ac:dyDescent="0.25">
      <c r="A2818" s="57">
        <f t="shared" si="818"/>
        <v>233071.22686977067</v>
      </c>
      <c r="B2818" s="12">
        <f t="shared" si="835"/>
        <v>37094.437848816582</v>
      </c>
      <c r="C2818" s="57" t="str">
        <f t="shared" si="819"/>
        <v>-0.418390679210356-1.87205614997065i</v>
      </c>
      <c r="D2818" s="57" t="str">
        <f t="shared" si="820"/>
        <v>3.84774550289407-1.30650616252165i</v>
      </c>
      <c r="E2818" s="57" t="str">
        <f t="shared" si="821"/>
        <v>210.967651028097-22.7659881232912i</v>
      </c>
      <c r="F2818" s="57" t="str">
        <f t="shared" si="822"/>
        <v>3.80932662370354-2.13044423132277i</v>
      </c>
      <c r="G2818" s="57" t="str">
        <f t="shared" si="823"/>
        <v>0.992053518529676-0.0887881461827269i</v>
      </c>
      <c r="H2818" s="57" t="str">
        <f t="shared" si="824"/>
        <v>14.2212754587473-423.806454251393i</v>
      </c>
      <c r="I2818" s="57" t="str">
        <f t="shared" si="825"/>
        <v>-2.39428162742165-4.63980910397673i</v>
      </c>
      <c r="K2818" s="57" t="str">
        <f t="shared" si="826"/>
        <v>0.000949064911944863-0.00434700682289784i</v>
      </c>
      <c r="L2818" s="57" t="str">
        <f t="shared" si="827"/>
        <v>0.000125-0.0135262733291388i</v>
      </c>
      <c r="M2818" s="57" t="str">
        <f t="shared" si="828"/>
        <v>0.0015-0.00652056823708636i</v>
      </c>
      <c r="N2818" s="57">
        <f t="shared" si="829"/>
        <v>77.401849476727776</v>
      </c>
      <c r="O2818" s="57">
        <f t="shared" si="830"/>
        <v>5.6580592010959005</v>
      </c>
      <c r="P2818" s="371">
        <f t="shared" si="831"/>
        <v>5.6580592010959005</v>
      </c>
      <c r="Q2818" s="371">
        <f t="shared" si="832"/>
        <v>-102.59815052327222</v>
      </c>
      <c r="R2818" s="12">
        <f t="shared" si="833"/>
        <v>77.401849476727776</v>
      </c>
      <c r="S2818" s="57">
        <f t="shared" si="834"/>
        <v>37.094437848816582</v>
      </c>
      <c r="T2818" s="12">
        <f t="shared" si="817"/>
        <v>5.6580592010959005</v>
      </c>
    </row>
    <row r="2819" spans="1:20" x14ac:dyDescent="0.25">
      <c r="A2819" s="57">
        <f t="shared" si="818"/>
        <v>233956.89753187579</v>
      </c>
      <c r="B2819" s="12">
        <f t="shared" si="835"/>
        <v>37235.396712642083</v>
      </c>
      <c r="C2819" s="57" t="str">
        <f t="shared" si="819"/>
        <v>-0.418238579553243-1.86529505522334i</v>
      </c>
      <c r="D2819" s="57" t="str">
        <f t="shared" si="820"/>
        <v>3.84735298535446-1.30491570247244i</v>
      </c>
      <c r="E2819" s="57" t="str">
        <f t="shared" si="821"/>
        <v>211.013623488582-23.063225509617i</v>
      </c>
      <c r="F2819" s="57" t="str">
        <f t="shared" si="822"/>
        <v>3.80909614288987-2.12494466488873i</v>
      </c>
      <c r="G2819" s="57" t="str">
        <f t="shared" si="823"/>
        <v>0.991993494980966-0.0891201486556989i</v>
      </c>
      <c r="H2819" s="57" t="str">
        <f t="shared" si="824"/>
        <v>14.0525499055392-421.725785779138i</v>
      </c>
      <c r="I2819" s="57" t="str">
        <f t="shared" si="825"/>
        <v>-2.37705610006572-4.61594340511452i</v>
      </c>
      <c r="K2819" s="57" t="str">
        <f t="shared" si="826"/>
        <v>0.000947096277848348-0.00433101575078344i</v>
      </c>
      <c r="L2819" s="57" t="str">
        <f t="shared" si="827"/>
        <v>0.000125-0.013475068070471i</v>
      </c>
      <c r="M2819" s="57" t="str">
        <f t="shared" si="828"/>
        <v>0.0015-0.00649588387834864i</v>
      </c>
      <c r="N2819" s="57">
        <f t="shared" si="829"/>
        <v>77.362098797640854</v>
      </c>
      <c r="O2819" s="57">
        <f t="shared" si="830"/>
        <v>5.6279815490837182</v>
      </c>
      <c r="P2819" s="371">
        <f t="shared" si="831"/>
        <v>5.6279815490837182</v>
      </c>
      <c r="Q2819" s="371">
        <f t="shared" si="832"/>
        <v>-102.63790120235915</v>
      </c>
      <c r="R2819" s="12">
        <f t="shared" si="833"/>
        <v>77.362098797640854</v>
      </c>
      <c r="S2819" s="57">
        <f t="shared" si="834"/>
        <v>37.235396712642086</v>
      </c>
      <c r="T2819" s="12">
        <f t="shared" si="817"/>
        <v>5.6279815490837182</v>
      </c>
    </row>
    <row r="2820" spans="1:20" x14ac:dyDescent="0.25">
      <c r="A2820" s="57">
        <f t="shared" si="818"/>
        <v>234845.93374249694</v>
      </c>
      <c r="B2820" s="12">
        <f t="shared" si="835"/>
        <v>37376.891220150123</v>
      </c>
      <c r="C2820" s="57" t="str">
        <f t="shared" si="819"/>
        <v>-0.418092627545741-1.85855344896246i</v>
      </c>
      <c r="D2820" s="57" t="str">
        <f t="shared" si="820"/>
        <v>3.84695756000553-1.30334332432833i</v>
      </c>
      <c r="E2820" s="57" t="str">
        <f t="shared" si="821"/>
        <v>211.058524073229-23.36143781007i</v>
      </c>
      <c r="F2820" s="57" t="str">
        <f t="shared" si="822"/>
        <v>3.8088639353017-2.11947535370534i</v>
      </c>
      <c r="G2820" s="57" t="str">
        <f t="shared" si="823"/>
        <v>0.991933021732639-0.0894533516923462i</v>
      </c>
      <c r="H2820" s="57" t="str">
        <f t="shared" si="824"/>
        <v>13.886247692614-419.659367820045i</v>
      </c>
      <c r="I2820" s="57" t="str">
        <f t="shared" si="825"/>
        <v>-2.35998996622837-4.59225239881981i</v>
      </c>
      <c r="K2820" s="57" t="str">
        <f t="shared" si="826"/>
        <v>0.000945141991934035-0.00431508520288545i</v>
      </c>
      <c r="L2820" s="57" t="str">
        <f t="shared" si="827"/>
        <v>0.000125-0.0134240566551813i</v>
      </c>
      <c r="M2820" s="57" t="str">
        <f t="shared" si="828"/>
        <v>0.0015-0.00647129296508132i</v>
      </c>
      <c r="N2820" s="57">
        <f t="shared" si="829"/>
        <v>77.322019651860728</v>
      </c>
      <c r="O2820" s="57">
        <f t="shared" si="830"/>
        <v>5.5978964502820023</v>
      </c>
      <c r="P2820" s="371">
        <f t="shared" si="831"/>
        <v>5.5978964502820023</v>
      </c>
      <c r="Q2820" s="371">
        <f t="shared" si="832"/>
        <v>-102.67798034813927</v>
      </c>
      <c r="R2820" s="12">
        <f t="shared" si="833"/>
        <v>77.322019651860728</v>
      </c>
      <c r="S2820" s="57">
        <f t="shared" si="834"/>
        <v>37.376891220150121</v>
      </c>
      <c r="T2820" s="12">
        <f t="shared" si="817"/>
        <v>5.5978964502820023</v>
      </c>
    </row>
    <row r="2821" spans="1:20" x14ac:dyDescent="0.25">
      <c r="A2821" s="57">
        <f t="shared" si="818"/>
        <v>235738.34829071842</v>
      </c>
      <c r="B2821" s="12">
        <f t="shared" si="835"/>
        <v>37518.923406786693</v>
      </c>
      <c r="C2821" s="57" t="str">
        <f t="shared" si="819"/>
        <v>-0.417952735983524-1.85183126714162i</v>
      </c>
      <c r="D2821" s="57" t="str">
        <f t="shared" si="820"/>
        <v>3.84655920591873-1.30178899779219i</v>
      </c>
      <c r="E2821" s="57" t="str">
        <f t="shared" si="821"/>
        <v>211.102348122764-23.6606229466829i</v>
      </c>
      <c r="F2821" s="57" t="str">
        <f t="shared" si="822"/>
        <v>3.80862998821659-2.11403621557319i</v>
      </c>
      <c r="G2821" s="57" t="str">
        <f t="shared" si="823"/>
        <v>0.99187209547142-0.0897877591688011i</v>
      </c>
      <c r="H2821" s="57" t="str">
        <f t="shared" si="824"/>
        <v>13.7223269904021-417.607053027749i</v>
      </c>
      <c r="I2821" s="57" t="str">
        <f t="shared" si="825"/>
        <v>-2.34308151384909-4.56873408176647i</v>
      </c>
      <c r="K2821" s="57" t="str">
        <f t="shared" si="826"/>
        <v>0.000943201944156214-0.00429921496924679i</v>
      </c>
      <c r="L2821" s="57" t="str">
        <f t="shared" si="827"/>
        <v>0.000125-0.0133732383494534i</v>
      </c>
      <c r="M2821" s="57" t="str">
        <f t="shared" si="828"/>
        <v>0.0015-0.00644679514353588i</v>
      </c>
      <c r="N2821" s="57">
        <f t="shared" si="829"/>
        <v>77.281612079336497</v>
      </c>
      <c r="O2821" s="57">
        <f t="shared" si="830"/>
        <v>5.567803877017619</v>
      </c>
      <c r="P2821" s="371">
        <f t="shared" si="831"/>
        <v>5.567803877017619</v>
      </c>
      <c r="Q2821" s="371">
        <f t="shared" si="832"/>
        <v>-102.7183879206635</v>
      </c>
      <c r="R2821" s="12">
        <f t="shared" si="833"/>
        <v>77.281612079336497</v>
      </c>
      <c r="S2821" s="57">
        <f t="shared" si="834"/>
        <v>37.518923406786691</v>
      </c>
      <c r="T2821" s="12">
        <f t="shared" si="817"/>
        <v>5.567803877017619</v>
      </c>
    </row>
    <row r="2822" spans="1:20" x14ac:dyDescent="0.25">
      <c r="A2822" s="57">
        <f t="shared" si="818"/>
        <v>236634.15401422317</v>
      </c>
      <c r="B2822" s="12">
        <f t="shared" si="835"/>
        <v>37661.495315732485</v>
      </c>
      <c r="C2822" s="57" t="str">
        <f t="shared" si="819"/>
        <v>-0.417818818602633-1.84512844604838i</v>
      </c>
      <c r="D2822" s="57" t="str">
        <f t="shared" si="820"/>
        <v>3.84615790202405-1.30025269274276i</v>
      </c>
      <c r="E2822" s="57" t="str">
        <f t="shared" si="821"/>
        <v>211.145090979913-23.9607788430546i</v>
      </c>
      <c r="F2822" s="57" t="str">
        <f t="shared" si="822"/>
        <v>3.80839428882158-2.10862716868769i</v>
      </c>
      <c r="G2822" s="57" t="str">
        <f t="shared" si="823"/>
        <v>0.991810712860467-0.0901233749683124i</v>
      </c>
      <c r="H2822" s="57" t="str">
        <f t="shared" si="824"/>
        <v>13.5607468160849-415.568696151888i</v>
      </c>
      <c r="I2822" s="57" t="str">
        <f t="shared" si="825"/>
        <v>-2.32632905282261-4.54538648230477i</v>
      </c>
      <c r="K2822" s="57" t="str">
        <f t="shared" si="826"/>
        <v>0.000941276025254376-0.00428340484055454i</v>
      </c>
      <c r="L2822" s="57" t="str">
        <f t="shared" si="827"/>
        <v>0.000125-0.0133226124222488i</v>
      </c>
      <c r="M2822" s="57" t="str">
        <f t="shared" si="828"/>
        <v>0.0015-0.00642239006130293i</v>
      </c>
      <c r="N2822" s="57">
        <f t="shared" si="829"/>
        <v>77.240876110615233</v>
      </c>
      <c r="O2822" s="57">
        <f t="shared" si="830"/>
        <v>5.5377038026072167</v>
      </c>
      <c r="P2822" s="371">
        <f t="shared" si="831"/>
        <v>5.5377038026072167</v>
      </c>
      <c r="Q2822" s="371">
        <f t="shared" si="832"/>
        <v>-102.75912388938477</v>
      </c>
      <c r="R2822" s="12">
        <f t="shared" si="833"/>
        <v>77.240876110615233</v>
      </c>
      <c r="S2822" s="57">
        <f t="shared" si="834"/>
        <v>37.661495315732488</v>
      </c>
      <c r="T2822" s="12">
        <f t="shared" si="817"/>
        <v>5.5377038026072167</v>
      </c>
    </row>
    <row r="2823" spans="1:20" x14ac:dyDescent="0.25">
      <c r="A2823" s="57">
        <f t="shared" si="818"/>
        <v>237533.36379947723</v>
      </c>
      <c r="B2823" s="12">
        <f t="shared" si="835"/>
        <v>37804.608997932271</v>
      </c>
      <c r="C2823" s="57" t="str">
        <f t="shared" si="819"/>
        <v>-0.417690790072178-1.83844492229762i</v>
      </c>
      <c r="D2823" s="57" t="str">
        <f t="shared" si="820"/>
        <v>3.84575362710935-1.29873437923329i</v>
      </c>
      <c r="E2823" s="57" t="str">
        <f t="shared" si="821"/>
        <v>211.186747988972-24.2619034244425i</v>
      </c>
      <c r="F2823" s="57" t="str">
        <f t="shared" si="822"/>
        <v>3.80815682421268-2.10324813163753i</v>
      </c>
      <c r="G2823" s="57" t="str">
        <f t="shared" si="823"/>
        <v>0.991748870539223-0.0904602029811894i</v>
      </c>
      <c r="H2823" s="57" t="str">
        <f t="shared" si="824"/>
        <v>13.4014670139097-413.544154001258i</v>
      </c>
      <c r="I2823" s="57" t="str">
        <f t="shared" si="825"/>
        <v>-2.30973091466336-4.52220765983984i</v>
      </c>
      <c r="K2823" s="57" t="str">
        <f t="shared" si="826"/>
        <v>0.000939364126747443-0.00426765460813927i</v>
      </c>
      <c r="L2823" s="57" t="str">
        <f t="shared" si="827"/>
        <v>0.000125-0.0132721781452967i</v>
      </c>
      <c r="M2823" s="57" t="str">
        <f t="shared" si="828"/>
        <v>0.0015-0.00639807736730717i</v>
      </c>
      <c r="N2823" s="57">
        <f t="shared" si="829"/>
        <v>77.199811766771973</v>
      </c>
      <c r="O2823" s="57">
        <f t="shared" si="830"/>
        <v>5.5075962013421496</v>
      </c>
      <c r="P2823" s="371">
        <f t="shared" si="831"/>
        <v>5.5075962013421496</v>
      </c>
      <c r="Q2823" s="371">
        <f t="shared" si="832"/>
        <v>-102.80018823322803</v>
      </c>
      <c r="R2823" s="12">
        <f t="shared" si="833"/>
        <v>77.199811766771973</v>
      </c>
      <c r="S2823" s="57">
        <f t="shared" si="834"/>
        <v>37.80460899793227</v>
      </c>
      <c r="T2823" s="12">
        <f t="shared" si="817"/>
        <v>5.5075962013421496</v>
      </c>
    </row>
    <row r="2824" spans="1:20" x14ac:dyDescent="0.25">
      <c r="A2824" s="57">
        <f t="shared" si="818"/>
        <v>238435.99058191525</v>
      </c>
      <c r="B2824" s="12">
        <f t="shared" si="835"/>
        <v>37948.266512124414</v>
      </c>
      <c r="C2824" s="57" t="str">
        <f t="shared" si="819"/>
        <v>-0.417568565987161-1.83178063282508i</v>
      </c>
      <c r="D2824" s="57" t="str">
        <f t="shared" si="820"/>
        <v>3.84534635981941-1.29723402749024i</v>
      </c>
      <c r="E2824" s="57" t="str">
        <f t="shared" si="821"/>
        <v>211.227314495392-24.5639946178539i</v>
      </c>
      <c r="F2824" s="57" t="str">
        <f t="shared" si="822"/>
        <v>3.80791758139421-2.09789902340301i</v>
      </c>
      <c r="G2824" s="57" t="str">
        <f t="shared" si="823"/>
        <v>0.991686565123256-0.0907982471047452i</v>
      </c>
      <c r="H2824" s="57" t="str">
        <f t="shared" si="824"/>
        <v>13.2444482360223-411.533285407709i</v>
      </c>
      <c r="I2824" s="57" t="str">
        <f t="shared" si="825"/>
        <v>-2.29328545217545-4.49919570422391i</v>
      </c>
      <c r="K2824" s="57" t="str">
        <f t="shared" si="826"/>
        <v>0.000937466140928095-0.00425196406397448i</v>
      </c>
      <c r="L2824" s="57" t="str">
        <f t="shared" si="827"/>
        <v>0.000125-0.013221934793083i</v>
      </c>
      <c r="M2824" s="57" t="str">
        <f t="shared" si="828"/>
        <v>0.0015-0.00637385671180233i</v>
      </c>
      <c r="N2824" s="57">
        <f t="shared" si="829"/>
        <v>77.158419059337504</v>
      </c>
      <c r="O2824" s="57">
        <f t="shared" si="830"/>
        <v>5.47748104847392</v>
      </c>
      <c r="P2824" s="371">
        <f t="shared" si="831"/>
        <v>5.47748104847392</v>
      </c>
      <c r="Q2824" s="371">
        <f t="shared" si="832"/>
        <v>-102.8415809406625</v>
      </c>
      <c r="R2824" s="12">
        <f t="shared" si="833"/>
        <v>77.158419059337504</v>
      </c>
      <c r="S2824" s="57">
        <f t="shared" si="834"/>
        <v>37.948266512124412</v>
      </c>
      <c r="T2824" s="12">
        <f t="shared" si="817"/>
        <v>5.47748104847392</v>
      </c>
    </row>
    <row r="2825" spans="1:20" x14ac:dyDescent="0.25">
      <c r="A2825" s="57">
        <f t="shared" si="818"/>
        <v>239342.04734612652</v>
      </c>
      <c r="B2825" s="12">
        <f t="shared" si="835"/>
        <v>38092.469924870486</v>
      </c>
      <c r="C2825" s="57" t="str">
        <f t="shared" si="819"/>
        <v>-0.417452062861234-1.82513551488077i</v>
      </c>
      <c r="D2825" s="57" t="str">
        <f t="shared" si="820"/>
        <v>3.84493607865515-1.29575160791194i</v>
      </c>
      <c r="E2825" s="57" t="str">
        <f t="shared" si="821"/>
        <v>211.266785845343-24.8670503521291i</v>
      </c>
      <c r="F2825" s="57" t="str">
        <f t="shared" si="822"/>
        <v>3.8076765472782-2.09257976335446i</v>
      </c>
      <c r="G2825" s="57" t="str">
        <f t="shared" si="823"/>
        <v>0.991623793204101-0.091137511243239i</v>
      </c>
      <c r="H2825" s="57" t="str">
        <f t="shared" si="824"/>
        <v>13.0896519238013-409.535951190801i</v>
      </c>
      <c r="I2825" s="57" t="str">
        <f t="shared" si="825"/>
        <v>-2.27699103912865-4.47634873516299i</v>
      </c>
      <c r="K2825" s="57" t="str">
        <f t="shared" si="826"/>
        <v>0.000935581960857054-0.00423633300067583i</v>
      </c>
      <c r="L2825" s="57" t="str">
        <f t="shared" si="827"/>
        <v>0.000125-0.0131718816428402i</v>
      </c>
      <c r="M2825" s="57" t="str">
        <f t="shared" si="828"/>
        <v>0.0015-0.00634972774636614i</v>
      </c>
      <c r="N2825" s="57">
        <f t="shared" si="829"/>
        <v>77.11669799022755</v>
      </c>
      <c r="O2825" s="57">
        <f t="shared" si="830"/>
        <v>5.4473583201986111</v>
      </c>
      <c r="P2825" s="371">
        <f t="shared" si="831"/>
        <v>5.4473583201986111</v>
      </c>
      <c r="Q2825" s="371">
        <f t="shared" si="832"/>
        <v>-102.88330200977245</v>
      </c>
      <c r="R2825" s="12">
        <f t="shared" si="833"/>
        <v>77.11669799022755</v>
      </c>
      <c r="S2825" s="57">
        <f t="shared" si="834"/>
        <v>38.092469924870485</v>
      </c>
      <c r="T2825" s="12">
        <f t="shared" si="817"/>
        <v>5.4473583201986111</v>
      </c>
    </row>
    <row r="2826" spans="1:20" x14ac:dyDescent="0.25">
      <c r="A2826" s="57">
        <f t="shared" si="818"/>
        <v>240251.54712604181</v>
      </c>
      <c r="B2826" s="12">
        <f t="shared" si="835"/>
        <v>38237.221310584995</v>
      </c>
      <c r="C2826" s="57" t="str">
        <f t="shared" si="819"/>
        <v>-0.417341198119477-1.8185095060227i</v>
      </c>
      <c r="D2826" s="57" t="str">
        <f t="shared" si="820"/>
        <v>3.84452276197291-1.29428709106726i</v>
      </c>
      <c r="E2826" s="57" t="str">
        <f t="shared" si="821"/>
        <v>211.30515738529-25.1710685580156i</v>
      </c>
      <c r="F2826" s="57" t="str">
        <f t="shared" si="822"/>
        <v>3.80743370868385-2.08729027125067i</v>
      </c>
      <c r="G2826" s="57" t="str">
        <f t="shared" si="823"/>
        <v>0.991560551349108-0.0914779993078173i</v>
      </c>
      <c r="H2826" s="57" t="str">
        <f t="shared" si="824"/>
        <v>12.9370402896819-407.55201412317i</v>
      </c>
      <c r="I2826" s="57" t="str">
        <f t="shared" si="825"/>
        <v>-2.26084606993991-4.45366490163703i</v>
      </c>
      <c r="K2826" s="57" t="str">
        <f t="shared" si="826"/>
        <v>0.000933711480357471-0.00422076121150055i</v>
      </c>
      <c r="L2826" s="57" t="str">
        <f t="shared" si="827"/>
        <v>0.000125-0.013122017974537i</v>
      </c>
      <c r="M2826" s="57" t="str">
        <f t="shared" si="828"/>
        <v>0.0015-0.00632569012389531i</v>
      </c>
      <c r="N2826" s="57">
        <f t="shared" si="829"/>
        <v>77.074648551673747</v>
      </c>
      <c r="O2826" s="57">
        <f t="shared" si="830"/>
        <v>5.4172279936424674</v>
      </c>
      <c r="P2826" s="371">
        <f t="shared" si="831"/>
        <v>5.4172279936424674</v>
      </c>
      <c r="Q2826" s="371">
        <f t="shared" si="832"/>
        <v>-102.92535144832625</v>
      </c>
      <c r="R2826" s="12">
        <f t="shared" si="833"/>
        <v>77.074648551673747</v>
      </c>
      <c r="S2826" s="57">
        <f t="shared" si="834"/>
        <v>38.237221310584992</v>
      </c>
      <c r="T2826" s="12">
        <f t="shared" si="817"/>
        <v>5.4172279936424674</v>
      </c>
    </row>
    <row r="2827" spans="1:20" x14ac:dyDescent="0.25">
      <c r="A2827" s="57">
        <f t="shared" si="818"/>
        <v>241164.50300512079</v>
      </c>
      <c r="B2827" s="12">
        <f t="shared" si="835"/>
        <v>38382.522751565222</v>
      </c>
      <c r="C2827" s="57" t="str">
        <f t="shared" si="819"/>
        <v>-0.417235890091165-1.81190254411046i</v>
      </c>
      <c r="D2827" s="57" t="str">
        <f t="shared" si="820"/>
        <v>3.84410638798345-1.29284044769426i</v>
      </c>
      <c r="E2827" s="57" t="str">
        <f t="shared" si="821"/>
        <v>211.342424461557-25.4760471682351i</v>
      </c>
      <c r="F2827" s="57" t="str">
        <f t="shared" si="822"/>
        <v>3.80718905233685-2.08203046723723i</v>
      </c>
      <c r="G2827" s="57" t="str">
        <f t="shared" si="823"/>
        <v>0.991496836101281-0.0918197152164538i</v>
      </c>
      <c r="H2827" s="57" t="str">
        <f t="shared" si="824"/>
        <v>12.7865762994524-405.581338896615i</v>
      </c>
      <c r="I2827" s="57" t="str">
        <f t="shared" si="825"/>
        <v>-2.24484895936042-4.43114238133328i</v>
      </c>
      <c r="K2827" s="57" t="str">
        <f t="shared" si="826"/>
        <v>0.000931854594009303-0.00420524849034672i</v>
      </c>
      <c r="L2827" s="57" t="str">
        <f t="shared" si="827"/>
        <v>0.000125-0.0130723430708677i</v>
      </c>
      <c r="M2827" s="57" t="str">
        <f t="shared" si="828"/>
        <v>0.0015-0.00630174349860066i</v>
      </c>
      <c r="N2827" s="57">
        <f t="shared" si="829"/>
        <v>77.032270726154451</v>
      </c>
      <c r="O2827" s="57">
        <f t="shared" si="830"/>
        <v>5.3870900468464091</v>
      </c>
      <c r="P2827" s="371">
        <f t="shared" si="831"/>
        <v>5.3870900468464091</v>
      </c>
      <c r="Q2827" s="371">
        <f t="shared" si="832"/>
        <v>-102.96772927384555</v>
      </c>
      <c r="R2827" s="12">
        <f t="shared" si="833"/>
        <v>77.032270726154451</v>
      </c>
      <c r="S2827" s="57">
        <f t="shared" si="834"/>
        <v>38.382522751565219</v>
      </c>
      <c r="T2827" s="12">
        <f t="shared" si="817"/>
        <v>5.3870900468464091</v>
      </c>
    </row>
    <row r="2828" spans="1:20" x14ac:dyDescent="0.25">
      <c r="A2828" s="57">
        <f t="shared" si="818"/>
        <v>242080.92811654022</v>
      </c>
      <c r="B2828" s="12">
        <f t="shared" si="835"/>
        <v>38528.376338021168</v>
      </c>
      <c r="C2828" s="57" t="str">
        <f t="shared" si="819"/>
        <v>-0.41713605800254-1.80531456729894i</v>
      </c>
      <c r="D2828" s="57" t="str">
        <f t="shared" si="820"/>
        <v>3.84368693475124-1.29141164869884i</v>
      </c>
      <c r="E2828" s="57" t="str">
        <f t="shared" si="821"/>
        <v>211.378582419888-25.7819841175482i</v>
      </c>
      <c r="F2828" s="57" t="str">
        <f t="shared" si="822"/>
        <v>3.80694256486878-2.07680027184497i</v>
      </c>
      <c r="G2828" s="57" t="str">
        <f t="shared" si="823"/>
        <v>0.991432643979119-0.0921626628938883i</v>
      </c>
      <c r="H2828" s="57" t="str">
        <f t="shared" si="824"/>
        <v>12.6382236550107-403.623792088857i</v>
      </c>
      <c r="I2828" s="57" t="str">
        <f t="shared" si="825"/>
        <v>-2.22899814216802-4.40877938009257i</v>
      </c>
      <c r="K2828" s="57" t="str">
        <f t="shared" si="826"/>
        <v>0.000930011197143767-0.00418979463175249i</v>
      </c>
      <c r="L2828" s="57" t="str">
        <f t="shared" si="827"/>
        <v>0.000125-0.0130228562172422i</v>
      </c>
      <c r="M2828" s="57" t="str">
        <f t="shared" si="828"/>
        <v>0.0015-0.00627788752600186i</v>
      </c>
      <c r="N2828" s="57">
        <f t="shared" si="829"/>
        <v>76.989564486326316</v>
      </c>
      <c r="O2828" s="57">
        <f t="shared" si="830"/>
        <v>5.3569444587508519</v>
      </c>
      <c r="P2828" s="371">
        <f t="shared" si="831"/>
        <v>5.3569444587508519</v>
      </c>
      <c r="Q2828" s="371">
        <f t="shared" si="832"/>
        <v>-103.01043551367368</v>
      </c>
      <c r="R2828" s="12">
        <f t="shared" si="833"/>
        <v>76.989564486326316</v>
      </c>
      <c r="S2828" s="57">
        <f t="shared" si="834"/>
        <v>38.528376338021168</v>
      </c>
      <c r="T2828" s="12">
        <f t="shared" si="817"/>
        <v>5.3569444587508519</v>
      </c>
    </row>
    <row r="2829" spans="1:20" x14ac:dyDescent="0.25">
      <c r="A2829" s="57">
        <f t="shared" si="818"/>
        <v>243000.83564338312</v>
      </c>
      <c r="B2829" s="12">
        <f t="shared" si="835"/>
        <v>38674.784168105652</v>
      </c>
      <c r="C2829" s="57" t="str">
        <f t="shared" si="819"/>
        <v>-0.417041621969548-1.79874551403227i</v>
      </c>
      <c r="D2829" s="57" t="str">
        <f t="shared" si="820"/>
        <v>3.8432643801936-1.29000066515338i</v>
      </c>
      <c r="E2829" s="57" t="str">
        <f t="shared" si="821"/>
        <v>211.413626605014-26.0888773428007i</v>
      </c>
      <c r="F2829" s="57" t="str">
        <f t="shared" si="822"/>
        <v>3.80669423281651-2.07159960598836i</v>
      </c>
      <c r="G2829" s="57" t="str">
        <f t="shared" si="823"/>
        <v>0.991367971476458-0.0925068462715641i</v>
      </c>
      <c r="H2829" s="57" t="str">
        <f t="shared" si="824"/>
        <v>12.4919467775681-401.679242131i</v>
      </c>
      <c r="I2829" s="57" t="str">
        <f t="shared" si="825"/>
        <v>-2.21329207286517-4.38657413136839i</v>
      </c>
      <c r="K2829" s="57" t="str">
        <f t="shared" si="826"/>
        <v>0.000928181185837806-0.00417439943089544i</v>
      </c>
      <c r="L2829" s="57" t="str">
        <f t="shared" si="827"/>
        <v>0.000125-0.0129735567017754i</v>
      </c>
      <c r="M2829" s="57" t="str">
        <f t="shared" si="828"/>
        <v>0.0015-0.00625412186292273i</v>
      </c>
      <c r="N2829" s="57">
        <f t="shared" si="829"/>
        <v>76.946529794959233</v>
      </c>
      <c r="O2829" s="57">
        <f t="shared" si="830"/>
        <v>5.32679120918114</v>
      </c>
      <c r="P2829" s="371">
        <f t="shared" si="831"/>
        <v>5.32679120918114</v>
      </c>
      <c r="Q2829" s="371">
        <f t="shared" si="832"/>
        <v>-103.05347020504077</v>
      </c>
      <c r="R2829" s="12">
        <f t="shared" si="833"/>
        <v>76.946529794959233</v>
      </c>
      <c r="S2829" s="57">
        <f t="shared" si="834"/>
        <v>38.674784168105653</v>
      </c>
      <c r="T2829" s="12">
        <f t="shared" si="817"/>
        <v>5.32679120918114</v>
      </c>
    </row>
    <row r="2830" spans="1:20" x14ac:dyDescent="0.25">
      <c r="A2830" s="57">
        <f t="shared" si="818"/>
        <v>243924.23881882799</v>
      </c>
      <c r="B2830" s="12">
        <f t="shared" si="835"/>
        <v>38821.748347944456</v>
      </c>
      <c r="C2830" s="57" t="str">
        <f t="shared" si="819"/>
        <v>-0.416952502990661-1.79219532303755i</v>
      </c>
      <c r="D2830" s="57" t="str">
        <f t="shared" si="820"/>
        <v>3.8428387020799-1.28860746829538i</v>
      </c>
      <c r="E2830" s="57" t="str">
        <f t="shared" si="821"/>
        <v>211.447552360203-26.3967247829769i</v>
      </c>
      <c r="F2830" s="57" t="str">
        <f t="shared" si="822"/>
        <v>3.80644404262164-2.06642839096389i</v>
      </c>
      <c r="G2830" s="57" t="str">
        <f t="shared" si="823"/>
        <v>0.991302815062309-0.0928522692875656i</v>
      </c>
      <c r="H2830" s="57" t="str">
        <f t="shared" si="824"/>
        <v>12.347710791286-399.74755927563i</v>
      </c>
      <c r="I2830" s="57" t="str">
        <f t="shared" si="825"/>
        <v>-2.19772922538185-4.36452489569809i</v>
      </c>
      <c r="K2830" s="57" t="str">
        <f t="shared" si="826"/>
        <v>0.000926364456908587-0.00415906268359182i</v>
      </c>
      <c r="L2830" s="57" t="str">
        <f t="shared" si="827"/>
        <v>0.000125-0.0129244438152773i</v>
      </c>
      <c r="M2830" s="57" t="str">
        <f t="shared" si="828"/>
        <v>0.0015-0.00623044616748627i</v>
      </c>
      <c r="N2830" s="57">
        <f t="shared" si="829"/>
        <v>76.903166604867224</v>
      </c>
      <c r="O2830" s="57">
        <f t="shared" si="830"/>
        <v>5.2966302788317616</v>
      </c>
      <c r="P2830" s="371">
        <f t="shared" si="831"/>
        <v>5.2966302788317616</v>
      </c>
      <c r="Q2830" s="371">
        <f t="shared" si="832"/>
        <v>-103.09683339513278</v>
      </c>
      <c r="R2830" s="12">
        <f t="shared" si="833"/>
        <v>76.903166604867224</v>
      </c>
      <c r="S2830" s="57">
        <f t="shared" si="834"/>
        <v>38.821748347944457</v>
      </c>
      <c r="T2830" s="12">
        <f t="shared" si="817"/>
        <v>5.2966302788317616</v>
      </c>
    </row>
    <row r="2831" spans="1:20" x14ac:dyDescent="0.25">
      <c r="A2831" s="57">
        <f t="shared" si="818"/>
        <v>244851.15092633953</v>
      </c>
      <c r="B2831" s="12">
        <f t="shared" si="835"/>
        <v>38969.270991666643</v>
      </c>
      <c r="C2831" s="57" t="str">
        <f t="shared" si="819"/>
        <v>-0.416868622939596-1.78566393331887i</v>
      </c>
      <c r="D2831" s="57" t="str">
        <f t="shared" si="820"/>
        <v>3.84240987803064-1.2872320295261i</v>
      </c>
      <c r="E2831" s="57" t="str">
        <f t="shared" si="821"/>
        <v>211.48035502682-26.7055243792319i</v>
      </c>
      <c r="F2831" s="57" t="str">
        <f t="shared" si="822"/>
        <v>3.80619198062978-2.06128654844849i</v>
      </c>
      <c r="G2831" s="57" t="str">
        <f t="shared" si="823"/>
        <v>0.991237171180698-0.0931989358865522i</v>
      </c>
      <c r="H2831" s="57" t="str">
        <f t="shared" si="824"/>
        <v>12.2054815073336-397.828615565569i</v>
      </c>
      <c r="I2831" s="57" t="str">
        <f t="shared" si="825"/>
        <v>-2.18230809278381-4.34262996018591i</v>
      </c>
      <c r="K2831" s="57" t="str">
        <f t="shared" si="826"/>
        <v>0.000924560907908025-0.00414378418629571i</v>
      </c>
      <c r="L2831" s="57" t="str">
        <f t="shared" si="827"/>
        <v>0.000125-0.0128755168512426i</v>
      </c>
      <c r="M2831" s="57" t="str">
        <f t="shared" si="828"/>
        <v>0.0015-0.00620686009910968i</v>
      </c>
      <c r="N2831" s="57">
        <f t="shared" si="829"/>
        <v>76.859474858844834</v>
      </c>
      <c r="O2831" s="57">
        <f t="shared" si="830"/>
        <v>5.2664616492514371</v>
      </c>
      <c r="P2831" s="371">
        <f t="shared" si="831"/>
        <v>5.2664616492514371</v>
      </c>
      <c r="Q2831" s="371">
        <f t="shared" si="832"/>
        <v>-103.14052514115517</v>
      </c>
      <c r="R2831" s="12">
        <f t="shared" si="833"/>
        <v>76.859474858844834</v>
      </c>
      <c r="S2831" s="57">
        <f t="shared" si="834"/>
        <v>38.96927099166664</v>
      </c>
      <c r="T2831" s="12">
        <f t="shared" si="817"/>
        <v>5.2664616492514371</v>
      </c>
    </row>
    <row r="2832" spans="1:20" x14ac:dyDescent="0.25">
      <c r="A2832" s="57">
        <f t="shared" si="818"/>
        <v>245781.58529985964</v>
      </c>
      <c r="B2832" s="12">
        <f t="shared" si="835"/>
        <v>39117.35422143498</v>
      </c>
      <c r="C2832" s="57" t="str">
        <f t="shared" si="819"/>
        <v>-0.416789904558117-1.77915128415132i</v>
      </c>
      <c r="D2832" s="57" t="str">
        <f t="shared" si="820"/>
        <v>3.84197788551672-1.28587432040917i</v>
      </c>
      <c r="E2832" s="57" t="str">
        <f t="shared" si="821"/>
        <v>211.51202994388-27.0152740749289i</v>
      </c>
      <c r="F2832" s="57" t="str">
        <f t="shared" si="822"/>
        <v>3.80593803309001-2.05617400049795i</v>
      </c>
      <c r="G2832" s="57" t="str">
        <f t="shared" si="823"/>
        <v>0.991171036250503-0.0935468500196941i</v>
      </c>
      <c r="H2832" s="57" t="str">
        <f t="shared" si="824"/>
        <v>12.0652254083555-395.922284803248i</v>
      </c>
      <c r="I2832" s="57" t="str">
        <f t="shared" si="825"/>
        <v>-2.16702718698573-4.32088763799779i</v>
      </c>
      <c r="K2832" s="57" t="str">
        <f t="shared" si="826"/>
        <v>0.000922770437117413-0.00412856373609828i</v>
      </c>
      <c r="L2832" s="57" t="str">
        <f t="shared" si="827"/>
        <v>0.000125-0.0128267751058404i</v>
      </c>
      <c r="M2832" s="57" t="str">
        <f t="shared" si="828"/>
        <v>0.0015-0.00618336331849935i</v>
      </c>
      <c r="N2832" s="57">
        <f t="shared" si="829"/>
        <v>76.815454489601606</v>
      </c>
      <c r="O2832" s="57">
        <f t="shared" si="830"/>
        <v>5.2362853028279073</v>
      </c>
      <c r="P2832" s="371">
        <f t="shared" si="831"/>
        <v>5.2362853028279073</v>
      </c>
      <c r="Q2832" s="371">
        <f t="shared" si="832"/>
        <v>-103.18454551039839</v>
      </c>
      <c r="R2832" s="12">
        <f t="shared" si="833"/>
        <v>76.815454489601606</v>
      </c>
      <c r="S2832" s="57">
        <f t="shared" si="834"/>
        <v>39.117354221434979</v>
      </c>
      <c r="T2832" s="12">
        <f t="shared" si="817"/>
        <v>5.2362853028279073</v>
      </c>
    </row>
    <row r="2833" spans="1:20" x14ac:dyDescent="0.25">
      <c r="A2833" s="57">
        <f t="shared" si="818"/>
        <v>246715.55532399911</v>
      </c>
      <c r="B2833" s="12">
        <f t="shared" si="835"/>
        <v>39266.000167476435</v>
      </c>
      <c r="C2833" s="57" t="str">
        <f t="shared" si="819"/>
        <v>-0.416716271448787-1.77265731507509i</v>
      </c>
      <c r="D2833" s="57" t="str">
        <f t="shared" si="820"/>
        <v>3.84154270185854-1.2845343126692i</v>
      </c>
      <c r="E2833" s="57" t="str">
        <f t="shared" si="821"/>
        <v>211.542572447595-27.3259718156569i</v>
      </c>
      <c r="F2833" s="57" t="str">
        <f t="shared" si="822"/>
        <v>3.80568218615421-2.05109066954528i</v>
      </c>
      <c r="G2833" s="57" t="str">
        <f t="shared" si="823"/>
        <v>0.991104406665292-0.0938960156446042i</v>
      </c>
      <c r="H2833" s="57" t="str">
        <f t="shared" si="824"/>
        <v>11.9269096333356-394.028442520714i</v>
      </c>
      <c r="I2833" s="57" t="str">
        <f t="shared" si="825"/>
        <v>-2.15188503846941-4.29929626786751i</v>
      </c>
      <c r="K2833" s="57" t="str">
        <f t="shared" si="826"/>
        <v>0.000920992943541982-0.00411340113072708i</v>
      </c>
      <c r="L2833" s="57" t="str">
        <f t="shared" si="827"/>
        <v>0.000125-0.0127782178779044i</v>
      </c>
      <c r="M2833" s="57" t="str">
        <f t="shared" si="828"/>
        <v>0.0015-0.00615995548764633i</v>
      </c>
      <c r="N2833" s="57">
        <f t="shared" si="829"/>
        <v>76.771105419698642</v>
      </c>
      <c r="O2833" s="57">
        <f t="shared" si="830"/>
        <v>5.2061012227727277</v>
      </c>
      <c r="P2833" s="371">
        <f t="shared" si="831"/>
        <v>5.2061012227727277</v>
      </c>
      <c r="Q2833" s="371">
        <f t="shared" si="832"/>
        <v>-103.22889458030136</v>
      </c>
      <c r="R2833" s="12">
        <f t="shared" si="833"/>
        <v>76.771105419698642</v>
      </c>
      <c r="S2833" s="57">
        <f t="shared" si="834"/>
        <v>39.266000167476435</v>
      </c>
      <c r="T2833" s="12">
        <f t="shared" si="817"/>
        <v>5.2061012227727277</v>
      </c>
    </row>
    <row r="2834" spans="1:20" x14ac:dyDescent="0.25">
      <c r="A2834" s="57">
        <f t="shared" si="818"/>
        <v>247653.07443423034</v>
      </c>
      <c r="B2834" s="12">
        <f t="shared" si="835"/>
        <v>39415.21096811285</v>
      </c>
      <c r="C2834" s="57" t="str">
        <f t="shared" si="819"/>
        <v>-0.416647648067733-1.76618196588956i</v>
      </c>
      <c r="D2834" s="57" t="str">
        <f t="shared" si="820"/>
        <v>3.84110430422517-1.2832119781904i</v>
      </c>
      <c r="E2834" s="57" t="str">
        <f t="shared" si="821"/>
        <v>211.571977870922-27.6376155492511i</v>
      </c>
      <c r="F2834" s="57" t="str">
        <f t="shared" si="822"/>
        <v>3.80542442587643-2.04603647839913i</v>
      </c>
      <c r="G2834" s="57" t="str">
        <f t="shared" si="823"/>
        <v>0.991037278793158-0.0942464367252707i</v>
      </c>
      <c r="H2834" s="57" t="str">
        <f t="shared" si="824"/>
        <v>11.7905019628473-392.146965950214i</v>
      </c>
      <c r="I2834" s="57" t="str">
        <f t="shared" si="825"/>
        <v>-2.13688019600667-4.27785421361375i</v>
      </c>
      <c r="K2834" s="57" t="str">
        <f t="shared" si="826"/>
        <v>0.000919228326905583-0.00409829616854505i</v>
      </c>
      <c r="L2834" s="57" t="str">
        <f t="shared" si="827"/>
        <v>0.000125-0.0127298444689225i</v>
      </c>
      <c r="M2834" s="57" t="str">
        <f t="shared" si="828"/>
        <v>0.0015-0.00613663626982097i</v>
      </c>
      <c r="N2834" s="57">
        <f t="shared" si="829"/>
        <v>76.72642756148538</v>
      </c>
      <c r="O2834" s="57">
        <f t="shared" si="830"/>
        <v>5.1759093931056723</v>
      </c>
      <c r="P2834" s="371">
        <f t="shared" si="831"/>
        <v>5.1759093931056723</v>
      </c>
      <c r="Q2834" s="371">
        <f t="shared" si="832"/>
        <v>-103.27357243851462</v>
      </c>
      <c r="R2834" s="12">
        <f t="shared" si="833"/>
        <v>76.72642756148538</v>
      </c>
      <c r="S2834" s="57">
        <f t="shared" si="834"/>
        <v>39.415210968112852</v>
      </c>
      <c r="T2834" s="12">
        <f t="shared" si="817"/>
        <v>5.1759093931056723</v>
      </c>
    </row>
    <row r="2835" spans="1:20" x14ac:dyDescent="0.25">
      <c r="A2835" s="57">
        <f t="shared" si="818"/>
        <v>248594.15611708042</v>
      </c>
      <c r="B2835" s="12">
        <f t="shared" si="835"/>
        <v>39564.988769791678</v>
      </c>
      <c r="C2835" s="57" t="str">
        <f t="shared" si="819"/>
        <v>-0.416583959717459-1.75972517664763i</v>
      </c>
      <c r="D2835" s="57" t="str">
        <f t="shared" si="820"/>
        <v>3.84066266963348-1.28190728901519i</v>
      </c>
      <c r="E2835" s="57" t="str">
        <f t="shared" si="821"/>
        <v>211.600241543112-27.9502032257984i</v>
      </c>
      <c r="F2835" s="57" t="str">
        <f t="shared" si="822"/>
        <v>3.80516473821229-2.04101135024222i</v>
      </c>
      <c r="G2835" s="57" t="str">
        <f t="shared" si="823"/>
        <v>0.990969648976556-0.0945981172319871i</v>
      </c>
      <c r="H2835" s="57" t="str">
        <f t="shared" si="824"/>
        <v>11.6559708046789-390.27773399539i</v>
      </c>
      <c r="I2835" s="57" t="str">
        <f t="shared" si="825"/>
        <v>-2.12201122638721-4.25655986366808i</v>
      </c>
      <c r="K2835" s="57" t="str">
        <f t="shared" si="826"/>
        <v>0.000917476487645366-0.00408324864854995i</v>
      </c>
      <c r="L2835" s="57" t="str">
        <f t="shared" si="827"/>
        <v>0.000125-0.012681654183027i</v>
      </c>
      <c r="M2835" s="57" t="str">
        <f t="shared" si="828"/>
        <v>0.0015-0.00611340532956863i</v>
      </c>
      <c r="N2835" s="57">
        <f t="shared" si="829"/>
        <v>76.681420817036724</v>
      </c>
      <c r="O2835" s="57">
        <f t="shared" si="830"/>
        <v>5.145709798640004</v>
      </c>
      <c r="P2835" s="371">
        <f t="shared" si="831"/>
        <v>5.145709798640004</v>
      </c>
      <c r="Q2835" s="371">
        <f t="shared" si="832"/>
        <v>-103.31857918296328</v>
      </c>
      <c r="R2835" s="12">
        <f t="shared" si="833"/>
        <v>76.681420817036724</v>
      </c>
      <c r="S2835" s="57">
        <f t="shared" si="834"/>
        <v>39.564988769791675</v>
      </c>
      <c r="T2835" s="12">
        <f t="shared" si="817"/>
        <v>5.145709798640004</v>
      </c>
    </row>
    <row r="2836" spans="1:20" x14ac:dyDescent="0.25">
      <c r="A2836" s="57">
        <f t="shared" si="818"/>
        <v>249538.81391032532</v>
      </c>
      <c r="B2836" s="12">
        <f t="shared" si="835"/>
        <v>39715.335727116886</v>
      </c>
      <c r="C2836" s="57" t="str">
        <f t="shared" si="819"/>
        <v>-0.41652513253958-1.75328688764989i</v>
      </c>
      <c r="D2836" s="57" t="str">
        <f t="shared" si="820"/>
        <v>3.84021777494736-1.28062021734275i</v>
      </c>
      <c r="E2836" s="57" t="str">
        <f t="shared" si="821"/>
        <v>211.627358789249-28.2637327976428i</v>
      </c>
      <c r="F2836" s="57" t="str">
        <f t="shared" si="822"/>
        <v>3.8049031090183-2.0360152086297i</v>
      </c>
      <c r="G2836" s="57" t="str">
        <f t="shared" si="823"/>
        <v>0.990901513532139-0.0949510611412823i</v>
      </c>
      <c r="H2836" s="57" t="str">
        <f t="shared" si="824"/>
        <v>11.5232851798216-388.420627203023i</v>
      </c>
      <c r="I2836" s="57" t="str">
        <f t="shared" si="825"/>
        <v>-2.10727671415086-4.23541163061317i</v>
      </c>
      <c r="K2836" s="57" t="str">
        <f t="shared" si="826"/>
        <v>0.000915737326906466-0.0040682583703732i</v>
      </c>
      <c r="L2836" s="57" t="str">
        <f t="shared" si="827"/>
        <v>0.000125-0.0126336463269844i</v>
      </c>
      <c r="M2836" s="57" t="str">
        <f t="shared" si="828"/>
        <v>0.0015-0.00609026233270435i</v>
      </c>
      <c r="N2836" s="57">
        <f t="shared" si="829"/>
        <v>76.636085078092123</v>
      </c>
      <c r="O2836" s="57">
        <f t="shared" si="830"/>
        <v>5.115502424966488</v>
      </c>
      <c r="P2836" s="371">
        <f t="shared" si="831"/>
        <v>5.115502424966488</v>
      </c>
      <c r="Q2836" s="371">
        <f t="shared" si="832"/>
        <v>-103.36391492190788</v>
      </c>
      <c r="R2836" s="12">
        <f t="shared" si="833"/>
        <v>76.636085078092123</v>
      </c>
      <c r="S2836" s="57">
        <f t="shared" si="834"/>
        <v>39.715335727116887</v>
      </c>
      <c r="T2836" s="12">
        <f t="shared" si="817"/>
        <v>5.115502424966488</v>
      </c>
    </row>
    <row r="2837" spans="1:20" x14ac:dyDescent="0.25">
      <c r="A2837" s="57">
        <f t="shared" si="818"/>
        <v>250487.06140318458</v>
      </c>
      <c r="B2837" s="12">
        <f t="shared" si="835"/>
        <v>39866.254002879934</v>
      </c>
      <c r="C2837" s="57" t="str">
        <f t="shared" si="819"/>
        <v>-0.416471093507626-1.74686703943907i</v>
      </c>
      <c r="D2837" s="57" t="str">
        <f t="shared" si="820"/>
        <v>3.83976959687684-1.27935073552767i</v>
      </c>
      <c r="E2837" s="57" t="str">
        <f t="shared" si="821"/>
        <v>211.65332492979-28.5782022193728i</v>
      </c>
      <c r="F2837" s="57" t="str">
        <f t="shared" si="822"/>
        <v>3.80463952405129-2.03104797748761i</v>
      </c>
      <c r="G2837" s="57" t="str">
        <f t="shared" si="823"/>
        <v>0.990832868750585-0.0953052724358482i</v>
      </c>
      <c r="H2837" s="57" t="str">
        <f t="shared" si="824"/>
        <v>11.3924147088143-386.57552773536i</v>
      </c>
      <c r="I2837" s="57" t="str">
        <f t="shared" si="825"/>
        <v>-2.09267526132475-4.21440795073158i</v>
      </c>
      <c r="K2837" s="57" t="str">
        <f t="shared" si="826"/>
        <v>0.000914010746536799-0.00405332513427931i</v>
      </c>
      <c r="L2837" s="57" t="str">
        <f t="shared" si="827"/>
        <v>0.000125-0.0125858202101857i</v>
      </c>
      <c r="M2837" s="57" t="str">
        <f t="shared" si="828"/>
        <v>0.0015-0.0060672069463084i</v>
      </c>
      <c r="N2837" s="57">
        <f t="shared" si="829"/>
        <v>76.590420225994549</v>
      </c>
      <c r="O2837" s="57">
        <f t="shared" si="830"/>
        <v>5.0852872584385223</v>
      </c>
      <c r="P2837" s="371">
        <f t="shared" si="831"/>
        <v>5.0852872584385223</v>
      </c>
      <c r="Q2837" s="371">
        <f t="shared" si="832"/>
        <v>-103.40957977400545</v>
      </c>
      <c r="R2837" s="12">
        <f t="shared" si="833"/>
        <v>76.590420225994549</v>
      </c>
      <c r="S2837" s="57">
        <f t="shared" si="834"/>
        <v>39.866254002879934</v>
      </c>
      <c r="T2837" s="12">
        <f t="shared" si="817"/>
        <v>5.0852872584385223</v>
      </c>
    </row>
    <row r="2838" spans="1:20" x14ac:dyDescent="0.25">
      <c r="A2838" s="57">
        <f t="shared" si="818"/>
        <v>251438.91223651665</v>
      </c>
      <c r="B2838" s="12">
        <f t="shared" si="835"/>
        <v>40017.745768090877</v>
      </c>
      <c r="C2838" s="57" t="str">
        <f t="shared" si="819"/>
        <v>-0.416421770419827-1.74046557279443i</v>
      </c>
      <c r="D2838" s="57" t="str">
        <f t="shared" si="820"/>
        <v>3.83931811197723-1.27809881607847i</v>
      </c>
      <c r="E2838" s="57" t="str">
        <f t="shared" si="821"/>
        <v>211.678135280108-28.8936094478128i</v>
      </c>
      <c r="F2838" s="57" t="str">
        <f t="shared" si="822"/>
        <v>3.80437396896771-2.02610958111125i</v>
      </c>
      <c r="G2838" s="57" t="str">
        <f t="shared" si="823"/>
        <v>0.990763710896439-0.0956607551044667i</v>
      </c>
      <c r="H2838" s="57" t="str">
        <f t="shared" si="824"/>
        <v>11.2633295984296-384.742319342976i</v>
      </c>
      <c r="I2838" s="57" t="str">
        <f t="shared" si="825"/>
        <v>-2.07820548716462-4.19354728356416i</v>
      </c>
      <c r="K2838" s="57" t="str">
        <f t="shared" si="826"/>
        <v>0.000912296649081829-0.00403844874116484i</v>
      </c>
      <c r="L2838" s="57" t="str">
        <f t="shared" si="827"/>
        <v>0.000125-0.0125381751446361i</v>
      </c>
      <c r="M2838" s="57" t="str">
        <f t="shared" si="828"/>
        <v>0.0015-0.00604423883872124i</v>
      </c>
      <c r="N2838" s="57">
        <f t="shared" si="829"/>
        <v>76.54442613163026</v>
      </c>
      <c r="O2838" s="57">
        <f t="shared" si="830"/>
        <v>5.055064286156564</v>
      </c>
      <c r="P2838" s="371">
        <f t="shared" si="831"/>
        <v>5.055064286156564</v>
      </c>
      <c r="Q2838" s="371">
        <f t="shared" si="832"/>
        <v>-103.45557386836974</v>
      </c>
      <c r="R2838" s="12">
        <f t="shared" si="833"/>
        <v>76.54442613163026</v>
      </c>
      <c r="S2838" s="57">
        <f t="shared" si="834"/>
        <v>40.017745768090876</v>
      </c>
      <c r="T2838" s="12">
        <f t="shared" si="817"/>
        <v>5.055064286156564</v>
      </c>
    </row>
    <row r="2839" spans="1:20" x14ac:dyDescent="0.25">
      <c r="A2839" s="57">
        <f t="shared" si="818"/>
        <v>252394.38010301543</v>
      </c>
      <c r="B2839" s="12">
        <f t="shared" si="835"/>
        <v>40169.813202009624</v>
      </c>
      <c r="C2839" s="57" t="str">
        <f t="shared" si="819"/>
        <v>-0.416377091891898-1.73408242872624i</v>
      </c>
      <c r="D2839" s="57" t="str">
        <f t="shared" si="820"/>
        <v>3.83886329664827-1.27686443165621i</v>
      </c>
      <c r="E2839" s="57" t="str">
        <f t="shared" si="821"/>
        <v>211.701785150024-29.2099524419973i</v>
      </c>
      <c r="F2839" s="57" t="str">
        <f t="shared" si="822"/>
        <v>3.80410642932298-2.02119994416357i</v>
      </c>
      <c r="G2839" s="57" t="str">
        <f t="shared" si="823"/>
        <v>0.990694036207939-0.0960175131419355i</v>
      </c>
      <c r="H2839" s="57" t="str">
        <f t="shared" si="824"/>
        <v>11.1360006286954-382.920887338175i</v>
      </c>
      <c r="I2839" s="57" t="str">
        <f t="shared" si="825"/>
        <v>-2.06386602790081-4.17282811147831i</v>
      </c>
      <c r="K2839" s="57" t="str">
        <f t="shared" si="826"/>
        <v>0.00091059493777939-0.00402362899255761i</v>
      </c>
      <c r="L2839" s="57" t="str">
        <f t="shared" si="827"/>
        <v>0.000125-0.0124907104449453i</v>
      </c>
      <c r="M2839" s="57" t="str">
        <f t="shared" si="828"/>
        <v>0.0015-0.006021357679539i</v>
      </c>
      <c r="N2839" s="57">
        <f t="shared" si="829"/>
        <v>76.498102655369564</v>
      </c>
      <c r="O2839" s="57">
        <f t="shared" si="830"/>
        <v>5.0248334959526533</v>
      </c>
      <c r="P2839" s="371">
        <f t="shared" si="831"/>
        <v>5.0248334959526533</v>
      </c>
      <c r="Q2839" s="371">
        <f t="shared" si="832"/>
        <v>-103.50189734463044</v>
      </c>
      <c r="R2839" s="12">
        <f t="shared" si="833"/>
        <v>76.498102655369564</v>
      </c>
      <c r="S2839" s="57">
        <f t="shared" si="834"/>
        <v>40.169813202009621</v>
      </c>
      <c r="T2839" s="12">
        <f t="shared" si="817"/>
        <v>5.0248334959526533</v>
      </c>
    </row>
    <row r="2840" spans="1:20" x14ac:dyDescent="0.25">
      <c r="A2840" s="57">
        <f t="shared" si="818"/>
        <v>253353.47874740692</v>
      </c>
      <c r="B2840" s="12">
        <f t="shared" si="835"/>
        <v>40322.458492177262</v>
      </c>
      <c r="C2840" s="57" t="str">
        <f t="shared" si="819"/>
        <v>-0.41633698734983-1.72771754847042i</v>
      </c>
      <c r="D2840" s="57" t="str">
        <f t="shared" si="820"/>
        <v>3.83840512713332-1.27564755507303i</v>
      </c>
      <c r="E2840" s="57" t="str">
        <f t="shared" si="821"/>
        <v>211.724269843346-29.5272291631423i</v>
      </c>
      <c r="F2840" s="57" t="str">
        <f t="shared" si="822"/>
        <v>3.8038368905709-2.0163189916736i</v>
      </c>
      <c r="G2840" s="57" t="str">
        <f t="shared" si="823"/>
        <v>0.990623840896851-0.0963755505489927i</v>
      </c>
      <c r="H2840" s="57" t="str">
        <f t="shared" si="824"/>
        <v>11.0103991402413-381.111118568917i</v>
      </c>
      <c r="I2840" s="57" t="str">
        <f t="shared" si="825"/>
        <v>-2.04965553648842-4.15224893924576i</v>
      </c>
      <c r="K2840" s="57" t="str">
        <f t="shared" si="826"/>
        <v>0.000908905516554553-0.00400886569061576i</v>
      </c>
      <c r="L2840" s="57" t="str">
        <f t="shared" si="827"/>
        <v>0.000125-0.0124434254283177i</v>
      </c>
      <c r="M2840" s="57" t="str">
        <f t="shared" si="828"/>
        <v>0.0015-0.00599856313960847i</v>
      </c>
      <c r="N2840" s="57">
        <f t="shared" si="829"/>
        <v>76.451449647008872</v>
      </c>
      <c r="O2840" s="57">
        <f t="shared" si="830"/>
        <v>4.9945948763753547</v>
      </c>
      <c r="P2840" s="371">
        <f t="shared" si="831"/>
        <v>4.9945948763753547</v>
      </c>
      <c r="Q2840" s="371">
        <f t="shared" si="832"/>
        <v>-103.54855035299113</v>
      </c>
      <c r="R2840" s="12">
        <f t="shared" si="833"/>
        <v>76.451449647008872</v>
      </c>
      <c r="S2840" s="57">
        <f t="shared" si="834"/>
        <v>40.322458492177262</v>
      </c>
      <c r="T2840" s="12">
        <f t="shared" si="817"/>
        <v>4.9945948763753547</v>
      </c>
    </row>
    <row r="2841" spans="1:20" x14ac:dyDescent="0.25">
      <c r="A2841" s="57">
        <f t="shared" si="818"/>
        <v>254316.22196664708</v>
      </c>
      <c r="B2841" s="12">
        <f t="shared" si="835"/>
        <v>40475.68383444754</v>
      </c>
      <c r="C2841" s="57" t="str">
        <f t="shared" si="819"/>
        <v>-0.416301387022719-1.72137087348303i</v>
      </c>
      <c r="D2841" s="57" t="str">
        <f t="shared" si="820"/>
        <v>3.83794357951843-1.27444815929071i</v>
      </c>
      <c r="E2841" s="57" t="str">
        <f t="shared" si="821"/>
        <v>211.745584657399-29.8454375746107i</v>
      </c>
      <c r="F2841" s="57" t="str">
        <f t="shared" si="822"/>
        <v>3.80356533806294-2.01146664903487i</v>
      </c>
      <c r="G2841" s="57" t="str">
        <f t="shared" si="823"/>
        <v>0.990553121148296-0.0967348713322388i</v>
      </c>
      <c r="H2841" s="57" t="str">
        <f t="shared" si="824"/>
        <v>10.8864970219596-379.312901393247i</v>
      </c>
      <c r="I2841" s="57" t="str">
        <f t="shared" si="825"/>
        <v>-2.03557268236177-4.13180829362936i</v>
      </c>
      <c r="K2841" s="57" t="str">
        <f t="shared" si="826"/>
        <v>0.00090722829001448-0.00399415863812682i</v>
      </c>
      <c r="L2841" s="57" t="str">
        <f t="shared" si="827"/>
        <v>0.000125-0.0123963194145425i</v>
      </c>
      <c r="M2841" s="57" t="str">
        <f t="shared" si="828"/>
        <v>0.0015-0.00597585489102258i</v>
      </c>
      <c r="N2841" s="57">
        <f t="shared" si="829"/>
        <v>76.404466945710851</v>
      </c>
      <c r="O2841" s="57">
        <f t="shared" si="830"/>
        <v>4.9643484166736771</v>
      </c>
      <c r="P2841" s="371">
        <f t="shared" si="831"/>
        <v>4.9643484166736771</v>
      </c>
      <c r="Q2841" s="371">
        <f t="shared" si="832"/>
        <v>-103.59553305428915</v>
      </c>
      <c r="R2841" s="12">
        <f t="shared" si="833"/>
        <v>76.404466945710851</v>
      </c>
      <c r="S2841" s="57">
        <f t="shared" si="834"/>
        <v>40.475683834447537</v>
      </c>
      <c r="T2841" s="12">
        <f t="shared" si="817"/>
        <v>4.9643484166736771</v>
      </c>
    </row>
    <row r="2842" spans="1:20" x14ac:dyDescent="0.25">
      <c r="A2842" s="57">
        <f t="shared" si="818"/>
        <v>255282.62361012032</v>
      </c>
      <c r="B2842" s="12">
        <f t="shared" si="835"/>
        <v>40629.49143301844</v>
      </c>
      <c r="C2842" s="57" t="str">
        <f t="shared" si="819"/>
        <v>-0.41627022193554-1.7150423454351i</v>
      </c>
      <c r="D2842" s="57" t="str">
        <f t="shared" si="820"/>
        <v>3.83747862973154-1.27326621741923i</v>
      </c>
      <c r="E2842" s="57" t="str">
        <f t="shared" si="821"/>
        <v>211.765724882557-30.164575641863i</v>
      </c>
      <c r="F2842" s="57" t="str">
        <f t="shared" si="822"/>
        <v>3.80329175704761-2.00664284200376i</v>
      </c>
      <c r="G2842" s="57" t="str">
        <f t="shared" si="823"/>
        <v>0.990481873120584-0.0970954795040598i</v>
      </c>
      <c r="H2842" s="57" t="str">
        <f t="shared" si="824"/>
        <v>10.7642666989749-377.526125654237i</v>
      </c>
      <c r="I2842" s="57" t="str">
        <f t="shared" si="825"/>
        <v>-2.02161615119301-4.11150472297905i</v>
      </c>
      <c r="K2842" s="57" t="str">
        <f t="shared" si="826"/>
        <v>0.000905563163443387-0.00397950763850683i</v>
      </c>
      <c r="L2842" s="57" t="str">
        <f t="shared" si="827"/>
        <v>0.000125-0.0123493917259837i</v>
      </c>
      <c r="M2842" s="57" t="str">
        <f t="shared" si="828"/>
        <v>0.0015-0.00595323260711556i</v>
      </c>
      <c r="N2842" s="57">
        <f t="shared" si="829"/>
        <v>76.357154379949506</v>
      </c>
      <c r="O2842" s="57">
        <f t="shared" si="830"/>
        <v>4.9340941067821937</v>
      </c>
      <c r="P2842" s="371">
        <f t="shared" si="831"/>
        <v>4.9340941067821937</v>
      </c>
      <c r="Q2842" s="371">
        <f t="shared" si="832"/>
        <v>-103.64284562005049</v>
      </c>
      <c r="R2842" s="12">
        <f t="shared" si="833"/>
        <v>76.357154379949506</v>
      </c>
      <c r="S2842" s="57">
        <f t="shared" si="834"/>
        <v>40.629491433018437</v>
      </c>
      <c r="T2842" s="12">
        <f t="shared" si="817"/>
        <v>4.9340941067821937</v>
      </c>
    </row>
    <row r="2843" spans="1:20" x14ac:dyDescent="0.25">
      <c r="A2843" s="57">
        <f t="shared" si="818"/>
        <v>256252.6975798388</v>
      </c>
      <c r="B2843" s="12">
        <f t="shared" si="835"/>
        <v>40783.883500463911</v>
      </c>
      <c r="C2843" s="57" t="str">
        <f t="shared" si="819"/>
        <v>-0.416243423901948-1.70873190620734i</v>
      </c>
      <c r="D2843" s="57" t="str">
        <f t="shared" si="820"/>
        <v>3.83701025354167-1.27210170271528i</v>
      </c>
      <c r="E2843" s="57" t="str">
        <f t="shared" si="821"/>
        <v>211.784685801771-30.4846413324058i</v>
      </c>
      <c r="F2843" s="57" t="str">
        <f t="shared" si="822"/>
        <v>3.80301613266985-2.00184749669797i</v>
      </c>
      <c r="G2843" s="57" t="str">
        <f t="shared" si="823"/>
        <v>0.990410092945038-0.0974573790825465i</v>
      </c>
      <c r="H2843" s="57" t="str">
        <f t="shared" si="824"/>
        <v>10.6436811209117-375.75068265541i</v>
      </c>
      <c r="I2843" s="57" t="str">
        <f t="shared" si="825"/>
        <v>-2.00778464465488-4.09133679683662i</v>
      </c>
      <c r="K2843" s="57" t="str">
        <f t="shared" si="826"/>
        <v>0.000903910042797505-0.00396491249579938i</v>
      </c>
      <c r="L2843" s="57" t="str">
        <f t="shared" si="827"/>
        <v>0.000125-0.0123026416875709i</v>
      </c>
      <c r="M2843" s="57" t="str">
        <f t="shared" si="828"/>
        <v>0.0015-0.00593069596245821i</v>
      </c>
      <c r="N2843" s="57">
        <f t="shared" si="829"/>
        <v>76.309511767453429</v>
      </c>
      <c r="O2843" s="57">
        <f t="shared" si="830"/>
        <v>4.9038319373052879</v>
      </c>
      <c r="P2843" s="371">
        <f t="shared" si="831"/>
        <v>4.9038319373052879</v>
      </c>
      <c r="Q2843" s="371">
        <f t="shared" si="832"/>
        <v>-103.69048823254657</v>
      </c>
      <c r="R2843" s="12">
        <f t="shared" si="833"/>
        <v>76.309511767453429</v>
      </c>
      <c r="S2843" s="57">
        <f t="shared" si="834"/>
        <v>40.783883500463908</v>
      </c>
      <c r="T2843" s="12">
        <f t="shared" si="817"/>
        <v>4.9038319373052879</v>
      </c>
    </row>
    <row r="2844" spans="1:20" x14ac:dyDescent="0.25">
      <c r="A2844" s="57">
        <f t="shared" si="818"/>
        <v>257226.4578306422</v>
      </c>
      <c r="B2844" s="12">
        <f t="shared" si="835"/>
        <v>40938.862257765679</v>
      </c>
      <c r="C2844" s="57" t="str">
        <f t="shared" si="819"/>
        <v>-0.416220925517149-1.70243949788491i</v>
      </c>
      <c r="D2844" s="57" t="str">
        <f t="shared" si="820"/>
        <v>3.83653842655788-1.27095458858082i</v>
      </c>
      <c r="E2844" s="57" t="str">
        <f t="shared" si="821"/>
        <v>211.802462690099-30.8056326157314i</v>
      </c>
      <c r="F2844" s="57" t="str">
        <f t="shared" si="822"/>
        <v>3.80273844997025-1.9970805395949i</v>
      </c>
      <c r="G2844" s="57" t="str">
        <f t="shared" si="823"/>
        <v>0.990337776725826-0.0978205740914141i</v>
      </c>
      <c r="H2844" s="57" t="str">
        <f t="shared" si="824"/>
        <v>10.5247137504503-373.986465136642i</v>
      </c>
      <c r="I2844" s="57" t="str">
        <f t="shared" si="825"/>
        <v>-1.99407688018739-4.07130310554875i</v>
      </c>
      <c r="K2844" s="57" t="str">
        <f t="shared" si="826"/>
        <v>0.000902268834700016-0.00395037301467467i</v>
      </c>
      <c r="L2844" s="57" t="str">
        <f t="shared" si="827"/>
        <v>0.000125-0.0122560686267891i</v>
      </c>
      <c r="M2844" s="57" t="str">
        <f t="shared" si="828"/>
        <v>0.0015-0.00590824463285335i</v>
      </c>
      <c r="N2844" s="57">
        <f t="shared" si="829"/>
        <v>76.261538915148279</v>
      </c>
      <c r="O2844" s="57">
        <f t="shared" si="830"/>
        <v>4.8735618995014143</v>
      </c>
      <c r="P2844" s="371">
        <f t="shared" si="831"/>
        <v>4.8735618995014143</v>
      </c>
      <c r="Q2844" s="371">
        <f t="shared" si="832"/>
        <v>-103.73846108485172</v>
      </c>
      <c r="R2844" s="12">
        <f t="shared" si="833"/>
        <v>76.261538915148279</v>
      </c>
      <c r="S2844" s="57">
        <f t="shared" si="834"/>
        <v>40.938862257765678</v>
      </c>
      <c r="T2844" s="12">
        <f t="shared" si="817"/>
        <v>4.8735618995014143</v>
      </c>
    </row>
    <row r="2845" spans="1:20" x14ac:dyDescent="0.25">
      <c r="A2845" s="57">
        <f t="shared" si="818"/>
        <v>258203.91837039869</v>
      </c>
      <c r="B2845" s="12">
        <f t="shared" si="835"/>
        <v>41094.429934345193</v>
      </c>
      <c r="C2845" s="57" t="str">
        <f t="shared" si="819"/>
        <v>-0.416202660150703-1.69616506275244i</v>
      </c>
      <c r="D2845" s="57" t="str">
        <f t="shared" si="820"/>
        <v>3.83606312422863-1.26982484856159i</v>
      </c>
      <c r="E2845" s="57" t="str">
        <f t="shared" si="821"/>
        <v>211.819050814233-31.1275474632507i</v>
      </c>
      <c r="F2845" s="57" t="str">
        <f t="shared" si="822"/>
        <v>3.80245869388449-1.99234189752999i</v>
      </c>
      <c r="G2845" s="57" t="str">
        <f t="shared" si="823"/>
        <v>0.990264920539787-0.0981850685599198i</v>
      </c>
      <c r="H2845" s="57" t="str">
        <f t="shared" si="824"/>
        <v>10.4073385521679-372.233367250533i</v>
      </c>
      <c r="I2845" s="57" t="str">
        <f t="shared" si="825"/>
        <v>-1.98049159076842-4.05140225988869i</v>
      </c>
      <c r="K2845" s="57" t="str">
        <f t="shared" si="826"/>
        <v>0.00090063944643613-0.00393588900042855i</v>
      </c>
      <c r="L2845" s="57" t="str">
        <f t="shared" si="827"/>
        <v>0.000125-0.0122096718736692i</v>
      </c>
      <c r="M2845" s="57" t="str">
        <f t="shared" si="828"/>
        <v>0.0015-0.00588587829533112i</v>
      </c>
      <c r="N2845" s="57">
        <f t="shared" si="829"/>
        <v>76.213235619103216</v>
      </c>
      <c r="O2845" s="57">
        <f t="shared" si="830"/>
        <v>4.8432839852681235</v>
      </c>
      <c r="P2845" s="371">
        <f t="shared" si="831"/>
        <v>4.8432839852681235</v>
      </c>
      <c r="Q2845" s="371">
        <f t="shared" si="832"/>
        <v>-103.78676438089678</v>
      </c>
      <c r="R2845" s="12">
        <f t="shared" si="833"/>
        <v>76.213235619103216</v>
      </c>
      <c r="S2845" s="57">
        <f t="shared" si="834"/>
        <v>41.094429934345193</v>
      </c>
      <c r="T2845" s="12">
        <f t="shared" si="817"/>
        <v>4.8432839852681235</v>
      </c>
    </row>
    <row r="2846" spans="1:20" x14ac:dyDescent="0.25">
      <c r="A2846" s="57">
        <f t="shared" si="818"/>
        <v>259185.09326020622</v>
      </c>
      <c r="B2846" s="12">
        <f t="shared" si="835"/>
        <v>41250.588768095709</v>
      </c>
      <c r="C2846" s="57" t="str">
        <f t="shared" si="819"/>
        <v>-0.416188561939321-1.68990854328891i</v>
      </c>
      <c r="D2846" s="57" t="str">
        <f t="shared" si="820"/>
        <v>3.83558432184086-1.26871245634563i</v>
      </c>
      <c r="E2846" s="57" t="str">
        <f t="shared" si="821"/>
        <v>211.834445432018-31.4503838482116i</v>
      </c>
      <c r="F2846" s="57" t="str">
        <f t="shared" si="822"/>
        <v>3.80217684924271-1.98763149769527i</v>
      </c>
      <c r="G2846" s="57" t="str">
        <f t="shared" si="823"/>
        <v>0.990191520436257-0.0985508665227789i</v>
      </c>
      <c r="H2846" s="57" t="str">
        <f t="shared" si="824"/>
        <v>10.2915299816515-370.491284539236i</v>
      </c>
      <c r="I2846" s="57" t="str">
        <f t="shared" si="825"/>
        <v>-1.9670275246884-4.03163289068599i</v>
      </c>
      <c r="K2846" s="57" t="str">
        <f t="shared" si="826"/>
        <v>0.000899021785948118-0.00392146025898149i</v>
      </c>
      <c r="L2846" s="57" t="str">
        <f t="shared" si="827"/>
        <v>0.000125-0.0121634507607782i</v>
      </c>
      <c r="M2846" s="57" t="str">
        <f t="shared" si="828"/>
        <v>0.0015-0.00586359662814415i</v>
      </c>
      <c r="N2846" s="57">
        <f t="shared" si="829"/>
        <v>76.164601664477274</v>
      </c>
      <c r="O2846" s="57">
        <f t="shared" si="830"/>
        <v>4.8129981871260794</v>
      </c>
      <c r="P2846" s="371">
        <f t="shared" si="831"/>
        <v>4.8129981871260794</v>
      </c>
      <c r="Q2846" s="371">
        <f t="shared" si="832"/>
        <v>-103.83539833552273</v>
      </c>
      <c r="R2846" s="12">
        <f t="shared" si="833"/>
        <v>76.164601664477274</v>
      </c>
      <c r="S2846" s="57">
        <f t="shared" si="834"/>
        <v>41.25058876809571</v>
      </c>
      <c r="T2846" s="12">
        <f t="shared" si="817"/>
        <v>4.8129981871260794</v>
      </c>
    </row>
    <row r="2847" spans="1:20" x14ac:dyDescent="0.25">
      <c r="A2847" s="57">
        <f t="shared" si="818"/>
        <v>260169.99661459503</v>
      </c>
      <c r="B2847" s="12">
        <f t="shared" si="835"/>
        <v>41407.341005414477</v>
      </c>
      <c r="C2847" s="57" t="str">
        <f t="shared" si="819"/>
        <v>-0.416178565779775-1.68366988216263i</v>
      </c>
      <c r="D2847" s="57" t="str">
        <f t="shared" si="820"/>
        <v>3.83510199451888-1.26761738576175i</v>
      </c>
      <c r="E2847" s="57" t="str">
        <f t="shared" si="821"/>
        <v>211.848641791986-31.7741397456208i</v>
      </c>
      <c r="F2847" s="57" t="str">
        <f t="shared" si="822"/>
        <v>3.8018929007687-1.98294926763759i</v>
      </c>
      <c r="G2847" s="57" t="str">
        <f t="shared" si="823"/>
        <v>0.990117572436895-0.0989179720200798i</v>
      </c>
      <c r="H2847" s="57" t="str">
        <f t="shared" si="824"/>
        <v>10.1772629748785-368.760113911726i</v>
      </c>
      <c r="I2847" s="57" t="str">
        <f t="shared" si="825"/>
        <v>-1.95368344532839-4.01199364846391i</v>
      </c>
      <c r="K2847" s="57" t="str">
        <f t="shared" si="826"/>
        <v>0.000897415761830383-0.00390708659687765i</v>
      </c>
      <c r="L2847" s="57" t="str">
        <f t="shared" si="827"/>
        <v>0.000125-0.01211740462321i</v>
      </c>
      <c r="M2847" s="57" t="str">
        <f t="shared" si="828"/>
        <v>0.0015-0.00584139931076324i</v>
      </c>
      <c r="N2847" s="57">
        <f t="shared" si="829"/>
        <v>76.115636825463056</v>
      </c>
      <c r="O2847" s="57">
        <f t="shared" si="830"/>
        <v>4.7827044982033238</v>
      </c>
      <c r="P2847" s="371">
        <f t="shared" si="831"/>
        <v>4.7827044982033238</v>
      </c>
      <c r="Q2847" s="371">
        <f t="shared" si="832"/>
        <v>-103.88436317453694</v>
      </c>
      <c r="R2847" s="12">
        <f t="shared" si="833"/>
        <v>76.115636825463056</v>
      </c>
      <c r="S2847" s="57">
        <f t="shared" si="834"/>
        <v>41.40734100541448</v>
      </c>
      <c r="T2847" s="12">
        <f t="shared" si="817"/>
        <v>4.7827044982033238</v>
      </c>
    </row>
    <row r="2848" spans="1:20" x14ac:dyDescent="0.25">
      <c r="A2848" s="57">
        <f t="shared" si="818"/>
        <v>261158.64260173051</v>
      </c>
      <c r="B2848" s="12">
        <f t="shared" si="835"/>
        <v>41564.688901235051</v>
      </c>
      <c r="C2848" s="57" t="str">
        <f t="shared" si="819"/>
        <v>-0.416172607321698-1.67744902222646i</v>
      </c>
      <c r="D2848" s="57" t="str">
        <f t="shared" si="820"/>
        <v>3.83461611722392-1.26653961077808i</v>
      </c>
      <c r="E2848" s="57" t="str">
        <f t="shared" si="821"/>
        <v>211.861635132867-32.0988131321467i</v>
      </c>
      <c r="F2848" s="57" t="str">
        <f t="shared" si="822"/>
        <v>3.80160683307927-1.97829513525716i</v>
      </c>
      <c r="G2848" s="57" t="str">
        <f t="shared" si="823"/>
        <v>0.990043072535506-0.0992863890971984i</v>
      </c>
      <c r="H2848" s="57" t="str">
        <f t="shared" si="824"/>
        <v>10.0645129378574-367.039753621521i</v>
      </c>
      <c r="I2848" s="57" t="str">
        <f t="shared" si="825"/>
        <v>-1.94045813094233-3.99248320308488i</v>
      </c>
      <c r="K2848" s="57" t="str">
        <f t="shared" si="826"/>
        <v>0.000895821283324633-0.00389276782128392i</v>
      </c>
      <c r="L2848" s="57" t="str">
        <f t="shared" si="827"/>
        <v>0.000125-0.0120715327985755i</v>
      </c>
      <c r="M2848" s="57" t="str">
        <f t="shared" si="828"/>
        <v>0.0015-0.00581928602387253i</v>
      </c>
      <c r="N2848" s="57">
        <f t="shared" si="829"/>
        <v>76.066340865236469</v>
      </c>
      <c r="O2848" s="57">
        <f t="shared" si="830"/>
        <v>4.7524029122202407</v>
      </c>
      <c r="P2848" s="371">
        <f t="shared" si="831"/>
        <v>4.7524029122202407</v>
      </c>
      <c r="Q2848" s="371">
        <f t="shared" si="832"/>
        <v>-103.93365913476353</v>
      </c>
      <c r="R2848" s="12">
        <f t="shared" si="833"/>
        <v>76.066340865236469</v>
      </c>
      <c r="S2848" s="57">
        <f t="shared" si="834"/>
        <v>41.564688901235051</v>
      </c>
      <c r="T2848" s="12">
        <f t="shared" si="817"/>
        <v>4.7524029122202407</v>
      </c>
    </row>
    <row r="2849" spans="1:20" x14ac:dyDescent="0.25">
      <c r="A2849" s="57">
        <f t="shared" si="818"/>
        <v>262151.0454436171</v>
      </c>
      <c r="B2849" s="12">
        <f t="shared" si="835"/>
        <v>41722.634719059744</v>
      </c>
      <c r="C2849" s="57" t="str">
        <f t="shared" si="819"/>
        <v>-0.416170622960479-1.67124590651289i</v>
      </c>
      <c r="D2849" s="57" t="str">
        <f t="shared" si="820"/>
        <v>3.834126664753-1.26547910550055i</v>
      </c>
      <c r="E2849" s="57" t="str">
        <f t="shared" si="821"/>
        <v>211.873420683119-32.4244019860206i</v>
      </c>
      <c r="F2849" s="57" t="str">
        <f t="shared" si="822"/>
        <v>3.80131863068372-1.97366902880589i</v>
      </c>
      <c r="G2849" s="57" t="str">
        <f t="shared" si="823"/>
        <v>0.989968016697871-0.099656121804707i</v>
      </c>
      <c r="H2849" s="57" t="str">
        <f t="shared" si="824"/>
        <v>9.95325573651962-365.330103244809i</v>
      </c>
      <c r="I2849" s="57" t="str">
        <f t="shared" si="825"/>
        <v>-1.92735037444258-3.97310024340343i</v>
      </c>
      <c r="K2849" s="57" t="str">
        <f t="shared" si="826"/>
        <v>0.000894238260314966-0.00387850373998878i</v>
      </c>
      <c r="L2849" s="57" t="str">
        <f t="shared" si="827"/>
        <v>0.000125-0.0120258346269929i</v>
      </c>
      <c r="M2849" s="57" t="str">
        <f t="shared" si="828"/>
        <v>0.0015-0.00579725644936496i</v>
      </c>
      <c r="N2849" s="57">
        <f t="shared" si="829"/>
        <v>76.016713535902497</v>
      </c>
      <c r="O2849" s="57">
        <f t="shared" si="830"/>
        <v>4.7220934234736145</v>
      </c>
      <c r="P2849" s="371">
        <f t="shared" si="831"/>
        <v>4.7220934234736145</v>
      </c>
      <c r="Q2849" s="371">
        <f t="shared" si="832"/>
        <v>-103.9832864640975</v>
      </c>
      <c r="R2849" s="12">
        <f t="shared" si="833"/>
        <v>76.016713535902497</v>
      </c>
      <c r="S2849" s="57">
        <f t="shared" si="834"/>
        <v>41.722634719059741</v>
      </c>
      <c r="T2849" s="12">
        <f t="shared" si="817"/>
        <v>4.7220934234736145</v>
      </c>
    </row>
    <row r="2850" spans="1:20" x14ac:dyDescent="0.25">
      <c r="A2850" s="57">
        <f t="shared" si="818"/>
        <v>263147.2194163028</v>
      </c>
      <c r="B2850" s="12">
        <f t="shared" si="835"/>
        <v>41881.180730992171</v>
      </c>
      <c r="C2850" s="57" t="str">
        <f t="shared" si="819"/>
        <v>-0.416172549830094-1.66506047822919i</v>
      </c>
      <c r="D2850" s="57" t="str">
        <f t="shared" si="820"/>
        <v>3.833633611738-1.2644358441713i</v>
      </c>
      <c r="E2850" s="57" t="str">
        <f t="shared" si="821"/>
        <v>211.883993660442-32.7509042869285i</v>
      </c>
      <c r="F2850" s="57" t="str">
        <f t="shared" si="822"/>
        <v>3.80102827798293-1.96907087688577i</v>
      </c>
      <c r="G2850" s="57" t="str">
        <f t="shared" si="823"/>
        <v>0.989892400861562-0.10002717419829i</v>
      </c>
      <c r="H2850" s="57" t="str">
        <f t="shared" si="824"/>
        <v>9.84346768685804-363.631063659016i</v>
      </c>
      <c r="I2850" s="57" t="str">
        <f t="shared" si="825"/>
        <v>-1.91435898318922-3.95384347692633i</v>
      </c>
      <c r="K2850" s="57" t="str">
        <f t="shared" si="826"/>
        <v>0.000892666603323101-0.00386429416140136i</v>
      </c>
      <c r="L2850" s="57" t="str">
        <f t="shared" si="827"/>
        <v>0.000125-0.0119803094510788i</v>
      </c>
      <c r="M2850" s="57" t="str">
        <f t="shared" si="828"/>
        <v>0.0015-0.00577531027033768i</v>
      </c>
      <c r="N2850" s="57">
        <f t="shared" si="829"/>
        <v>75.966754578444338</v>
      </c>
      <c r="O2850" s="57">
        <f t="shared" si="830"/>
        <v>4.6917760268205733</v>
      </c>
      <c r="P2850" s="371">
        <f t="shared" si="831"/>
        <v>4.6917760268205733</v>
      </c>
      <c r="Q2850" s="371">
        <f t="shared" si="832"/>
        <v>-104.03324542155566</v>
      </c>
      <c r="R2850" s="12">
        <f t="shared" si="833"/>
        <v>75.966754578444338</v>
      </c>
      <c r="S2850" s="57">
        <f t="shared" si="834"/>
        <v>41.88118073099217</v>
      </c>
      <c r="T2850" s="12">
        <f t="shared" si="817"/>
        <v>4.6917760268205733</v>
      </c>
    </row>
    <row r="2851" spans="1:20" x14ac:dyDescent="0.25">
      <c r="A2851" s="57">
        <f t="shared" si="818"/>
        <v>264147.17885008478</v>
      </c>
      <c r="B2851" s="12">
        <f t="shared" si="835"/>
        <v>42040.32921776994</v>
      </c>
      <c r="C2851" s="57" t="str">
        <f t="shared" si="819"/>
        <v>-0.416178325796036-1.65889268075288i</v>
      </c>
      <c r="D2851" s="57" t="str">
        <f t="shared" si="820"/>
        <v>3.83313693264506-1.26340980116725i</v>
      </c>
      <c r="E2851" s="57" t="str">
        <f t="shared" si="821"/>
        <v>211.893349271302-33.0783180158948i</v>
      </c>
      <c r="F2851" s="57" t="str">
        <f t="shared" si="822"/>
        <v>3.80073575926887-1.96450060844734i</v>
      </c>
      <c r="G2851" s="57" t="str">
        <f t="shared" si="823"/>
        <v>0.989816220935768-0.100399550338651i</v>
      </c>
      <c r="H2851" s="57" t="str">
        <f t="shared" si="824"/>
        <v>9.73512554530389-361.942537021762i</v>
      </c>
      <c r="I2851" s="57" t="str">
        <f t="shared" si="825"/>
        <v>-1.90148277878285-3.93471162948005i</v>
      </c>
      <c r="K2851" s="57" t="str">
        <f t="shared" si="826"/>
        <v>0.000891106223503596-0.00385013889455044i</v>
      </c>
      <c r="L2851" s="57" t="str">
        <f t="shared" si="827"/>
        <v>0.000125-0.0119349566159382i</v>
      </c>
      <c r="M2851" s="57" t="str">
        <f t="shared" si="828"/>
        <v>0.0015-0.00575344717108753i</v>
      </c>
      <c r="N2851" s="57">
        <f t="shared" si="829"/>
        <v>75.916463722672063</v>
      </c>
      <c r="O2851" s="57">
        <f t="shared" si="830"/>
        <v>4.6614507176639144</v>
      </c>
      <c r="P2851" s="371">
        <f t="shared" si="831"/>
        <v>4.6614507176639144</v>
      </c>
      <c r="Q2851" s="371">
        <f t="shared" si="832"/>
        <v>-104.08353627732794</v>
      </c>
      <c r="R2851" s="12">
        <f t="shared" si="833"/>
        <v>75.916463722672063</v>
      </c>
      <c r="S2851" s="57">
        <f t="shared" si="834"/>
        <v>42.040329217769937</v>
      </c>
      <c r="T2851" s="12">
        <f t="shared" si="817"/>
        <v>4.6614507176639144</v>
      </c>
    </row>
    <row r="2852" spans="1:20" x14ac:dyDescent="0.25">
      <c r="A2852" s="57">
        <f t="shared" si="818"/>
        <v>265150.9381297151</v>
      </c>
      <c r="B2852" s="12">
        <f t="shared" si="835"/>
        <v>42200.082468797467</v>
      </c>
      <c r="C2852" s="57" t="str">
        <f t="shared" si="819"/>
        <v>-0.416187889448142-1.65274245762688i</v>
      </c>
      <c r="D2852" s="57" t="str">
        <f t="shared" si="820"/>
        <v>3.83263660177345-1.26240095099848i</v>
      </c>
      <c r="E2852" s="57" t="str">
        <f t="shared" si="821"/>
        <v>211.901482710443-33.4066411551547i</v>
      </c>
      <c r="F2852" s="57" t="str">
        <f t="shared" si="822"/>
        <v>3.80044105872381-1.95995815278803i</v>
      </c>
      <c r="G2852" s="57" t="str">
        <f t="shared" si="823"/>
        <v>0.989739472801119-0.100773254291415i</v>
      </c>
      <c r="H2852" s="57" t="str">
        <f t="shared" si="824"/>
        <v>9.62820649933582-360.264426750239i</v>
      </c>
      <c r="I2852" s="57" t="str">
        <f t="shared" si="825"/>
        <v>-1.88872059686084-3.91570344488524i</v>
      </c>
      <c r="K2852" s="57" t="str">
        <f t="shared" si="826"/>
        <v>0.000889557032639048-0.00383603774908328i</v>
      </c>
      <c r="L2852" s="57" t="str">
        <f t="shared" si="827"/>
        <v>0.000125-0.0118897754691554i</v>
      </c>
      <c r="M2852" s="57" t="str">
        <f t="shared" si="828"/>
        <v>0.0015-0.00573166683710652i</v>
      </c>
      <c r="N2852" s="57">
        <f t="shared" si="829"/>
        <v>75.865840687172607</v>
      </c>
      <c r="O2852" s="57">
        <f t="shared" si="830"/>
        <v>4.6311174919353624</v>
      </c>
      <c r="P2852" s="371">
        <f t="shared" si="831"/>
        <v>4.6311174919353624</v>
      </c>
      <c r="Q2852" s="371">
        <f t="shared" si="832"/>
        <v>-104.13415931282739</v>
      </c>
      <c r="R2852" s="12">
        <f t="shared" si="833"/>
        <v>75.865840687172607</v>
      </c>
      <c r="S2852" s="57">
        <f t="shared" si="834"/>
        <v>42.200082468797468</v>
      </c>
      <c r="T2852" s="12">
        <f t="shared" si="817"/>
        <v>4.6311174919353624</v>
      </c>
    </row>
    <row r="2853" spans="1:20" x14ac:dyDescent="0.25">
      <c r="A2853" s="57">
        <f t="shared" si="818"/>
        <v>266158.51169460802</v>
      </c>
      <c r="B2853" s="12">
        <f t="shared" si="835"/>
        <v>42360.4427821789</v>
      </c>
      <c r="C2853" s="57" t="str">
        <f t="shared" si="819"/>
        <v>-0.416201180093563-1.64660975255507i</v>
      </c>
      <c r="D2853" s="57" t="str">
        <f t="shared" si="820"/>
        <v>3.83213259325484-1.26140926830672i</v>
      </c>
      <c r="E2853" s="57" t="str">
        <f t="shared" si="821"/>
        <v>211.908389160411-33.7358716880269i</v>
      </c>
      <c r="F2853" s="57" t="str">
        <f t="shared" si="822"/>
        <v>3.80014416041967-1.95544343955057i</v>
      </c>
      <c r="G2853" s="57" t="str">
        <f t="shared" si="823"/>
        <v>0.989662152309503-0.101148290127045i</v>
      </c>
      <c r="H2853" s="57" t="str">
        <f t="shared" si="824"/>
        <v>9.52268815831544-358.596637500953i</v>
      </c>
      <c r="I2853" s="57" t="str">
        <f t="shared" si="825"/>
        <v>-1.87607128689686-3.89681768463786i</v>
      </c>
      <c r="K2853" s="57" t="str">
        <f t="shared" si="826"/>
        <v>0.000888018943135431-0.00382199053526471i</v>
      </c>
      <c r="L2853" s="57" t="str">
        <f t="shared" si="827"/>
        <v>0.000125-0.0118447653607844i</v>
      </c>
      <c r="M2853" s="57" t="str">
        <f t="shared" si="828"/>
        <v>0.0015-0.00570996895507724i</v>
      </c>
      <c r="N2853" s="57">
        <f t="shared" si="829"/>
        <v>75.814885179258994</v>
      </c>
      <c r="O2853" s="57">
        <f t="shared" si="830"/>
        <v>4.600776346080667</v>
      </c>
      <c r="P2853" s="371">
        <f t="shared" si="831"/>
        <v>4.600776346080667</v>
      </c>
      <c r="Q2853" s="371">
        <f t="shared" si="832"/>
        <v>-104.18511482074101</v>
      </c>
      <c r="R2853" s="12">
        <f t="shared" si="833"/>
        <v>75.814885179258994</v>
      </c>
      <c r="S2853" s="57">
        <f t="shared" si="834"/>
        <v>42.3604427821789</v>
      </c>
      <c r="T2853" s="12">
        <f t="shared" si="817"/>
        <v>4.600776346080667</v>
      </c>
    </row>
    <row r="2854" spans="1:20" x14ac:dyDescent="0.25">
      <c r="A2854" s="57">
        <f t="shared" si="818"/>
        <v>267169.91403904749</v>
      </c>
      <c r="B2854" s="12">
        <f t="shared" si="835"/>
        <v>42521.412464751178</v>
      </c>
      <c r="C2854" s="57" t="str">
        <f t="shared" si="819"/>
        <v>-0.416218137749628-1.6404945093977i</v>
      </c>
      <c r="D2854" s="57" t="str">
        <f t="shared" si="820"/>
        <v>3.83162488105241-1.2604347278638i</v>
      </c>
      <c r="E2854" s="57" t="str">
        <f t="shared" si="821"/>
        <v>211.914063791067-34.0660075987691i</v>
      </c>
      <c r="F2854" s="57" t="str">
        <f t="shared" si="822"/>
        <v>3.79984504831732-1.95095639872142i</v>
      </c>
      <c r="G2854" s="57" t="str">
        <f t="shared" si="823"/>
        <v>0.989584255283888-0.101524661920739i</v>
      </c>
      <c r="H2854" s="57" t="str">
        <f t="shared" si="824"/>
        <v>9.4185485445431-356.939075149876i</v>
      </c>
      <c r="I2854" s="57" t="str">
        <f t="shared" si="825"/>
        <v>-1.86353371200392-3.87805312759726i</v>
      </c>
      <c r="K2854" s="57" t="str">
        <f t="shared" si="826"/>
        <v>0.000886491868017383-0.00380799706397595i</v>
      </c>
      <c r="L2854" s="57" t="str">
        <f t="shared" si="827"/>
        <v>0.000125-0.0117999256433398i</v>
      </c>
      <c r="M2854" s="57" t="str">
        <f t="shared" si="828"/>
        <v>0.0015-0.00568835321286835i</v>
      </c>
      <c r="N2854" s="57">
        <f t="shared" si="829"/>
        <v>75.763596894921974</v>
      </c>
      <c r="O2854" s="57">
        <f t="shared" si="830"/>
        <v>4.5704272770435201</v>
      </c>
      <c r="P2854" s="371">
        <f t="shared" si="831"/>
        <v>4.5704272770435201</v>
      </c>
      <c r="Q2854" s="371">
        <f t="shared" si="832"/>
        <v>-104.23640310507803</v>
      </c>
      <c r="R2854" s="12">
        <f t="shared" si="833"/>
        <v>75.763596894921974</v>
      </c>
      <c r="S2854" s="57">
        <f t="shared" si="834"/>
        <v>42.52141246475118</v>
      </c>
      <c r="T2854" s="12">
        <f t="shared" si="817"/>
        <v>4.5704272770435201</v>
      </c>
    </row>
    <row r="2855" spans="1:20" x14ac:dyDescent="0.25">
      <c r="A2855" s="57">
        <f t="shared" si="818"/>
        <v>268185.15971239586</v>
      </c>
      <c r="B2855" s="12">
        <f t="shared" si="835"/>
        <v>42682.99383211723</v>
      </c>
      <c r="C2855" s="57" t="str">
        <f t="shared" si="819"/>
        <v>-0.416238703136771-1.63439667216687i</v>
      </c>
      <c r="D2855" s="57" t="str">
        <f t="shared" si="820"/>
        <v>3.83111343895986-1.25947730457004i</v>
      </c>
      <c r="E2855" s="57" t="str">
        <f t="shared" si="821"/>
        <v>211.918501759102-34.3970468724294i</v>
      </c>
      <c r="F2855" s="57" t="str">
        <f t="shared" si="822"/>
        <v>3.79954370626584-1.9464969606291i</v>
      </c>
      <c r="G2855" s="57" t="str">
        <f t="shared" si="823"/>
        <v>0.98950577751814-0.101902373752336i</v>
      </c>
      <c r="H2855" s="57" t="str">
        <f t="shared" si="824"/>
        <v>9.31576608452722-355.291646772956i</v>
      </c>
      <c r="I2855" s="57" t="str">
        <f t="shared" si="825"/>
        <v>-1.85110674874052-3.85940856968049i</v>
      </c>
      <c r="K2855" s="57" t="str">
        <f t="shared" si="826"/>
        <v>0.000884975720923527-0.00379405714671353i</v>
      </c>
      <c r="L2855" s="57" t="str">
        <f t="shared" si="827"/>
        <v>0.000125-0.011755255671787i</v>
      </c>
      <c r="M2855" s="57" t="str">
        <f t="shared" si="828"/>
        <v>0.0015-0.00566681929953014i</v>
      </c>
      <c r="N2855" s="57">
        <f t="shared" si="829"/>
        <v>75.711975518780903</v>
      </c>
      <c r="O2855" s="57">
        <f t="shared" si="830"/>
        <v>4.5400702822495091</v>
      </c>
      <c r="P2855" s="371">
        <f t="shared" si="831"/>
        <v>4.5400702822495091</v>
      </c>
      <c r="Q2855" s="371">
        <f t="shared" si="832"/>
        <v>-104.2880244812191</v>
      </c>
      <c r="R2855" s="12">
        <f t="shared" si="833"/>
        <v>75.711975518780903</v>
      </c>
      <c r="S2855" s="57">
        <f t="shared" si="834"/>
        <v>42.682993832117234</v>
      </c>
      <c r="T2855" s="12">
        <f t="shared" si="817"/>
        <v>4.5400702822495091</v>
      </c>
    </row>
    <row r="2856" spans="1:20" x14ac:dyDescent="0.25">
      <c r="A2856" s="57">
        <f t="shared" si="818"/>
        <v>269204.26331930299</v>
      </c>
      <c r="B2856" s="12">
        <f t="shared" si="835"/>
        <v>42845.18920867928</v>
      </c>
      <c r="C2856" s="57" t="str">
        <f t="shared" si="819"/>
        <v>-0.416262817671483-1.62831618502228i</v>
      </c>
      <c r="D2856" s="57" t="str">
        <f t="shared" si="820"/>
        <v>3.83059824060077-1.25853697345274i</v>
      </c>
      <c r="E2856" s="57" t="str">
        <f t="shared" si="821"/>
        <v>211.921698207554-34.7289874946892i</v>
      </c>
      <c r="F2856" s="57" t="str">
        <f t="shared" si="822"/>
        <v>3.79924011800196-1.94206505594267i</v>
      </c>
      <c r="G2856" s="57" t="str">
        <f t="shared" si="823"/>
        <v>0.989426714776842-0.102281429706216i</v>
      </c>
      <c r="H2856" s="57" t="str">
        <f t="shared" si="824"/>
        <v>9.21431960046236-353.654260626994i</v>
      </c>
      <c r="I2856" s="57" t="str">
        <f t="shared" si="825"/>
        <v>-1.83878928692011-3.84088282356322i</v>
      </c>
      <c r="K2856" s="57" t="str">
        <f t="shared" si="826"/>
        <v>0.000883470416101874-0.00378017059558828i</v>
      </c>
      <c r="L2856" s="57" t="str">
        <f t="shared" si="827"/>
        <v>0.000125-0.0117107548035335i</v>
      </c>
      <c r="M2856" s="57" t="str">
        <f t="shared" si="828"/>
        <v>0.0015-0.00564536690529004i</v>
      </c>
      <c r="N2856" s="57">
        <f t="shared" si="829"/>
        <v>75.660020724036386</v>
      </c>
      <c r="O2856" s="57">
        <f t="shared" si="830"/>
        <v>4.5097053595911243</v>
      </c>
      <c r="P2856" s="371">
        <f t="shared" si="831"/>
        <v>4.5097053595911243</v>
      </c>
      <c r="Q2856" s="371">
        <f t="shared" si="832"/>
        <v>-104.33997927596361</v>
      </c>
      <c r="R2856" s="12">
        <f t="shared" si="833"/>
        <v>75.660020724036386</v>
      </c>
      <c r="S2856" s="57">
        <f t="shared" si="834"/>
        <v>42.84518920867928</v>
      </c>
      <c r="T2856" s="12">
        <f t="shared" si="817"/>
        <v>4.5097053595911243</v>
      </c>
    </row>
    <row r="2857" spans="1:20" x14ac:dyDescent="0.25">
      <c r="A2857" s="57">
        <f t="shared" si="818"/>
        <v>270227.23951991636</v>
      </c>
      <c r="B2857" s="12">
        <f t="shared" si="835"/>
        <v>43008.000927672263</v>
      </c>
      <c r="C2857" s="57" t="str">
        <f t="shared" si="819"/>
        <v>-0.416290423459249-1.62225299226677i</v>
      </c>
      <c r="D2857" s="57" t="str">
        <f t="shared" si="820"/>
        <v>3.8300792594275-1.25761370966453i</v>
      </c>
      <c r="E2857" s="57" t="str">
        <f t="shared" si="821"/>
        <v>211.92364826532-35.0618274516997i</v>
      </c>
      <c r="F2857" s="57" t="str">
        <f t="shared" si="822"/>
        <v>3.79893426714921-1.93766061567006i</v>
      </c>
      <c r="G2857" s="57" t="str">
        <f t="shared" si="823"/>
        <v>0.98934706279511-0.102661833871204i</v>
      </c>
      <c r="H2857" s="57" t="str">
        <f t="shared" si="824"/>
        <v>9.11418830191033-352.026826130888i</v>
      </c>
      <c r="I2857" s="57" t="str">
        <f t="shared" si="825"/>
        <v>-1.82658022942358-3.82247471838666i</v>
      </c>
      <c r="K2857" s="57" t="str">
        <f t="shared" si="826"/>
        <v>0.000881975868405213-0.00376633722332417i</v>
      </c>
      <c r="L2857" s="57" t="str">
        <f t="shared" si="827"/>
        <v>0.000125-0.0116664223984195i</v>
      </c>
      <c r="M2857" s="57" t="str">
        <f t="shared" si="828"/>
        <v>0.0015-0.00562399572154814i</v>
      </c>
      <c r="N2857" s="57">
        <f t="shared" si="829"/>
        <v>75.607732172422146</v>
      </c>
      <c r="O2857" s="57">
        <f t="shared" si="830"/>
        <v>4.4793325074113461</v>
      </c>
      <c r="P2857" s="371">
        <f t="shared" si="831"/>
        <v>4.4793325074113461</v>
      </c>
      <c r="Q2857" s="371">
        <f t="shared" si="832"/>
        <v>-104.39226782757785</v>
      </c>
      <c r="R2857" s="12">
        <f t="shared" si="833"/>
        <v>75.607732172422146</v>
      </c>
      <c r="S2857" s="57">
        <f t="shared" si="834"/>
        <v>43.008000927672263</v>
      </c>
      <c r="T2857" s="12">
        <f t="shared" si="817"/>
        <v>4.4793325074113461</v>
      </c>
    </row>
    <row r="2858" spans="1:20" x14ac:dyDescent="0.25">
      <c r="A2858" s="57">
        <f t="shared" si="818"/>
        <v>271254.10303009208</v>
      </c>
      <c r="B2858" s="12">
        <f t="shared" si="835"/>
        <v>43171.431331197418</v>
      </c>
      <c r="C2858" s="57" t="str">
        <f t="shared" si="819"/>
        <v>-0.4163214632875-1.61620703834209i</v>
      </c>
      <c r="D2858" s="57" t="str">
        <f t="shared" si="820"/>
        <v>3.82955646872034-1.25670748848178i</v>
      </c>
      <c r="E2858" s="57" t="str">
        <f t="shared" si="821"/>
        <v>211.924347046679-35.3955647299069i</v>
      </c>
      <c r="F2858" s="57" t="str">
        <f t="shared" si="822"/>
        <v>3.79862613721721-1.93328357115648i</v>
      </c>
      <c r="G2858" s="57" t="str">
        <f t="shared" si="823"/>
        <v>0.989266817278412-0.103043590340463i</v>
      </c>
      <c r="H2858" s="57" t="str">
        <f t="shared" si="824"/>
        <v>9.01535177767854-350.409253847223i</v>
      </c>
      <c r="I2858" s="57" t="str">
        <f t="shared" si="825"/>
        <v>-1.81447849201499-3.80418309947055i</v>
      </c>
      <c r="K2858" s="57" t="str">
        <f t="shared" si="826"/>
        <v>0.000880491993286546-0.0037525568432572i</v>
      </c>
      <c r="L2858" s="57" t="str">
        <f t="shared" si="827"/>
        <v>0.000125-0.0116222578187084i</v>
      </c>
      <c r="M2858" s="57" t="str">
        <f t="shared" si="828"/>
        <v>0.0015-0.00560270544087281i</v>
      </c>
      <c r="N2858" s="57">
        <f t="shared" si="829"/>
        <v>75.555109514158744</v>
      </c>
      <c r="O2858" s="57">
        <f t="shared" si="830"/>
        <v>4.4489517244880759</v>
      </c>
      <c r="P2858" s="371">
        <f t="shared" si="831"/>
        <v>4.4489517244880759</v>
      </c>
      <c r="Q2858" s="371">
        <f t="shared" si="832"/>
        <v>-104.44489048584126</v>
      </c>
      <c r="R2858" s="12">
        <f t="shared" si="833"/>
        <v>75.555109514158744</v>
      </c>
      <c r="S2858" s="57">
        <f t="shared" si="834"/>
        <v>43.171431331197418</v>
      </c>
      <c r="T2858" s="12">
        <f t="shared" si="817"/>
        <v>4.4489517244880759</v>
      </c>
    </row>
    <row r="2859" spans="1:20" x14ac:dyDescent="0.25">
      <c r="A2859" s="57">
        <f t="shared" si="818"/>
        <v>272284.86862160644</v>
      </c>
      <c r="B2859" s="12">
        <f t="shared" si="835"/>
        <v>43335.482770255971</v>
      </c>
      <c r="C2859" s="57" t="str">
        <f t="shared" si="819"/>
        <v>-0.416355880618606-1.6101782678247i</v>
      </c>
      <c r="D2859" s="57" t="str">
        <f t="shared" si="820"/>
        <v>3.82902984158685-1.25581828530305i</v>
      </c>
      <c r="E2859" s="57" t="str">
        <f t="shared" si="821"/>
        <v>211.923789650791-35.7301973158705i</v>
      </c>
      <c r="F2859" s="57" t="str">
        <f t="shared" si="822"/>
        <v>3.79831571160112-1.92893385408281i</v>
      </c>
      <c r="G2859" s="57" t="str">
        <f t="shared" si="823"/>
        <v>0.989185973902382-0.103426703211397i</v>
      </c>
      <c r="H2859" s="57" t="str">
        <f t="shared" si="824"/>
        <v>8.91778998789062-348.801455464202i</v>
      </c>
      <c r="I2859" s="57" t="str">
        <f t="shared" si="825"/>
        <v>-1.80248300316013-3.78600682803234i</v>
      </c>
      <c r="K2859" s="57" t="str">
        <f t="shared" si="826"/>
        <v>0.000879018706794553-0.00373882926933433i</v>
      </c>
      <c r="L2859" s="57" t="str">
        <f t="shared" si="827"/>
        <v>0.000125-0.0115782604290779i</v>
      </c>
      <c r="M2859" s="57" t="str">
        <f t="shared" si="828"/>
        <v>0.0015-0.00558149575699624i</v>
      </c>
      <c r="N2859" s="57">
        <f t="shared" si="829"/>
        <v>75.502152387906818</v>
      </c>
      <c r="O2859" s="57">
        <f t="shared" si="830"/>
        <v>4.4185630100183797</v>
      </c>
      <c r="P2859" s="371">
        <f t="shared" si="831"/>
        <v>4.4185630100183797</v>
      </c>
      <c r="Q2859" s="371">
        <f t="shared" si="832"/>
        <v>-104.49784761209318</v>
      </c>
      <c r="R2859" s="12">
        <f t="shared" si="833"/>
        <v>75.502152387906818</v>
      </c>
      <c r="S2859" s="57">
        <f t="shared" si="834"/>
        <v>43.335482770255972</v>
      </c>
      <c r="T2859" s="12">
        <f t="shared" si="817"/>
        <v>4.4185630100183797</v>
      </c>
    </row>
    <row r="2860" spans="1:20" x14ac:dyDescent="0.25">
      <c r="A2860" s="57">
        <f t="shared" si="818"/>
        <v>273319.55112236855</v>
      </c>
      <c r="B2860" s="12">
        <f t="shared" si="835"/>
        <v>43500.157604782944</v>
      </c>
      <c r="C2860" s="57" t="str">
        <f t="shared" si="819"/>
        <v>-0.416393619582827-1.60416662542154i</v>
      </c>
      <c r="D2860" s="57" t="str">
        <f t="shared" si="820"/>
        <v>3.82849935096062-1.25494607564741i</v>
      </c>
      <c r="E2860" s="57" t="str">
        <f t="shared" si="821"/>
        <v>211.921971161225-36.0657231960732i</v>
      </c>
      <c r="F2860" s="57" t="str">
        <f t="shared" si="822"/>
        <v>3.79800297358083-1.92461139646399i</v>
      </c>
      <c r="G2860" s="57" t="str">
        <f t="shared" si="823"/>
        <v>0.989104528312636-0.103811176585541i</v>
      </c>
      <c r="H2860" s="57" t="str">
        <f t="shared" si="824"/>
        <v>8.82148325624406-347.203343777913i</v>
      </c>
      <c r="I2860" s="57" t="str">
        <f t="shared" si="825"/>
        <v>-1.79059270384823-3.76794478091174i</v>
      </c>
      <c r="K2860" s="57" t="str">
        <f t="shared" si="826"/>
        <v>0.000877555925569083-0.00372515431611223i</v>
      </c>
      <c r="L2860" s="57" t="str">
        <f t="shared" si="827"/>
        <v>0.000125-0.0115344295966108i</v>
      </c>
      <c r="M2860" s="57" t="str">
        <f t="shared" si="828"/>
        <v>0.0015-0.00556036636480998i</v>
      </c>
      <c r="N2860" s="57">
        <f t="shared" si="829"/>
        <v>75.4488604207218</v>
      </c>
      <c r="O2860" s="57">
        <f t="shared" si="830"/>
        <v>4.3881663636022363</v>
      </c>
      <c r="P2860" s="371">
        <f t="shared" si="831"/>
        <v>4.3881663636022363</v>
      </c>
      <c r="Q2860" s="371">
        <f t="shared" si="832"/>
        <v>-104.5511395792782</v>
      </c>
      <c r="R2860" s="12">
        <f t="shared" si="833"/>
        <v>75.4488604207218</v>
      </c>
      <c r="S2860" s="57">
        <f t="shared" si="834"/>
        <v>43.500157604782942</v>
      </c>
      <c r="T2860" s="12">
        <f t="shared" ref="T2860:T2923" si="836">P2860</f>
        <v>4.3881663636022363</v>
      </c>
    </row>
    <row r="2861" spans="1:20" x14ac:dyDescent="0.25">
      <c r="A2861" s="57">
        <f t="shared" ref="A2861:A2924" si="837">2*PI()*B2861</f>
        <v>274358.16541663354</v>
      </c>
      <c r="B2861" s="12">
        <f t="shared" si="835"/>
        <v>43665.458203681119</v>
      </c>
      <c r="C2861" s="57" t="str">
        <f t="shared" ref="C2861:C2924" si="838">IMPRODUCT(D2861,E2861,$C$40,,K2861,$C$41)</f>
        <v>-0.416434624971326-1.59817205596607i</v>
      </c>
      <c r="D2861" s="57" t="str">
        <f t="shared" ref="D2861:D2924" si="839">IMDIV(IMPRODUCT($C$37,$C$38,COMPLEX(1,A2861/$C$38)),IMSUM(-1*A2861*A2861/$C$39,COMPLEX(0,1*A2861)))</f>
        <v>3.8279649696008-1.25409083515286i</v>
      </c>
      <c r="E2861" s="57" t="str">
        <f t="shared" ref="E2861:E2924" si="840">IMDIV(IMPRODUCT(IMSUM(F2861,G2861),$C$29,H2861),IMSUM(1,I2861))</f>
        <v>211.918886645463-36.4021403567219i</v>
      </c>
      <c r="F2861" s="57" t="str">
        <f t="shared" ref="F2861:F2924" si="841">IMDIV(IMPRODUCT($C$14,$C$15,COMPLEX(1,A2861/$C$15)),IMSUM(-1*A2861*A2861/$C$16,COMPLEX(0,A2861)))</f>
        <v>3.79768790632021-1.92031613064744i</v>
      </c>
      <c r="G2861" s="57" t="str">
        <f t="shared" ref="G2861:G2924" si="842">IMDIV(1,COMPLEX(1,A2861*$C$9*$C$10))</f>
        <v>0.989022476124585-0.104197014568457i</v>
      </c>
      <c r="H2861" s="57" t="str">
        <f t="shared" ref="H2861:H2924" si="843">IMDIV($C$3,IMSUM(K2861,COMPLEX(0,$C$28*A2861)))</f>
        <v>8.72641226245048-345.614832674934i</v>
      </c>
      <c r="I2861" s="57" t="str">
        <f t="shared" ref="I2861:I2924" si="844">IMPRODUCT(F2861,$C$29,H2861,$C$31)</f>
        <v>-1.77880654741658-3.74999585030116i</v>
      </c>
      <c r="K2861" s="57" t="str">
        <f t="shared" ref="K2861:K2924" si="845">IF($C$26&lt;=0,IMDIV(1,IMSUM(IMDIV(1,L2861),1/$C$18)),IMDIV(1,IMSUM(IMDIV(1,L2861),1/$C$18,IMDIV(1,M2861))))</f>
        <v>0.000876103566836692-0.00371153179875627i</v>
      </c>
      <c r="L2861" s="57" t="str">
        <f t="shared" ref="L2861:L2924" si="846">IMSUM($C$21/$C$22,IMDIV(1,COMPLEX(0,$C$20*$C$22*A2861)))</f>
        <v>0.000125-0.0114907646907859i</v>
      </c>
      <c r="M2861" s="57" t="str">
        <f t="shared" ref="M2861:M2924" si="847">IMSUM($C$25/$C$26,IMDIV(1,COMPLEX(0,$C$24*$C$26*A2861)))</f>
        <v>0.0015-0.00553931696036059i</v>
      </c>
      <c r="N2861" s="57">
        <f t="shared" ref="N2861:N2924" si="848">ABS(R2861)</f>
        <v>75.395233228009417</v>
      </c>
      <c r="O2861" s="57">
        <f t="shared" ref="O2861:O2924" si="849">ABS(P2861)</f>
        <v>4.3577617852273347</v>
      </c>
      <c r="P2861" s="371">
        <f t="shared" ref="P2861:P2924" si="850">20*LOG10(IMABS(C2861))</f>
        <v>4.3577617852273347</v>
      </c>
      <c r="Q2861" s="371">
        <f t="shared" ref="Q2861:Q2924" si="851">IMARGUMENT(C2861)*180/PI()</f>
        <v>-104.60476677199058</v>
      </c>
      <c r="R2861" s="12">
        <f t="shared" ref="R2861:R2924" si="852">IF(Q2861&lt;0,Q2861+180,Q2861-180)</f>
        <v>75.395233228009417</v>
      </c>
      <c r="S2861" s="57">
        <f t="shared" ref="S2861:S2924" si="853">B2861/1000</f>
        <v>43.665458203681119</v>
      </c>
      <c r="T2861" s="12">
        <f t="shared" si="836"/>
        <v>4.3577617852273347</v>
      </c>
    </row>
    <row r="2862" spans="1:20" x14ac:dyDescent="0.25">
      <c r="A2862" s="57">
        <f t="shared" si="837"/>
        <v>275400.72644521674</v>
      </c>
      <c r="B2862" s="12">
        <f t="shared" ref="B2862:B2925" si="854">B2861*(1+B$42)</f>
        <v>43831.386944855105</v>
      </c>
      <c r="C2862" s="57" t="str">
        <f t="shared" si="838"/>
        <v>-0.416478842229198-1.59219450441413i</v>
      </c>
      <c r="D2862" s="57" t="str">
        <f t="shared" si="839"/>
        <v>3.82742667009092-1.25325253957467i</v>
      </c>
      <c r="E2862" s="57" t="str">
        <f t="shared" si="840"/>
        <v>211.914531154419-36.7394467835438i</v>
      </c>
      <c r="F2862" s="57" t="str">
        <f t="shared" si="841"/>
        <v>3.79737049286647-1.91604798931139i</v>
      </c>
      <c r="G2862" s="57" t="str">
        <f t="shared" si="842"/>
        <v>0.988939812923253-0.104584221269629i</v>
      </c>
      <c r="H2862" s="57" t="str">
        <f t="shared" si="843"/>
        <v>8.63255803485228-344.035837115243i</v>
      </c>
      <c r="I2862" s="57" t="str">
        <f t="shared" si="844"/>
        <v>-1.76712349937783-3.73215894348154i</v>
      </c>
      <c r="K2862" s="57" t="str">
        <f t="shared" si="845"/>
        <v>0.00087466154840614-0.00369796153303924i</v>
      </c>
      <c r="L2862" s="57" t="str">
        <f t="shared" si="846"/>
        <v>0.000125-0.0114472650834687i</v>
      </c>
      <c r="M2862" s="57" t="str">
        <f t="shared" si="847"/>
        <v>0.0015-0.00551834724084537i</v>
      </c>
      <c r="N2862" s="57">
        <f t="shared" si="848"/>
        <v>75.341270413479606</v>
      </c>
      <c r="O2862" s="57">
        <f t="shared" si="849"/>
        <v>4.3273492752526828</v>
      </c>
      <c r="P2862" s="371">
        <f t="shared" si="850"/>
        <v>4.3273492752526828</v>
      </c>
      <c r="Q2862" s="371">
        <f t="shared" si="851"/>
        <v>-104.65872958652039</v>
      </c>
      <c r="R2862" s="12">
        <f t="shared" si="852"/>
        <v>75.341270413479606</v>
      </c>
      <c r="S2862" s="57">
        <f t="shared" si="853"/>
        <v>43.831386944855105</v>
      </c>
      <c r="T2862" s="12">
        <f t="shared" si="836"/>
        <v>4.3273492752526828</v>
      </c>
    </row>
    <row r="2863" spans="1:20" x14ac:dyDescent="0.25">
      <c r="A2863" s="57">
        <f t="shared" si="837"/>
        <v>276447.24920570856</v>
      </c>
      <c r="B2863" s="12">
        <f t="shared" si="854"/>
        <v>43997.946215245553</v>
      </c>
      <c r="C2863" s="57" t="str">
        <f t="shared" si="838"/>
        <v>-0.416526217448474-1.58623391583998i</v>
      </c>
      <c r="D2863" s="57" t="str">
        <f t="shared" si="839"/>
        <v>3.826884424838-1.25243116478371i</v>
      </c>
      <c r="E2863" s="57" t="str">
        <f t="shared" si="840"/>
        <v>211.908899721949-37.0776404615704i</v>
      </c>
      <c r="F2863" s="57" t="str">
        <f t="shared" si="841"/>
        <v>3.79705071614934-1.91180690546327i</v>
      </c>
      <c r="G2863" s="57" t="str">
        <f t="shared" si="842"/>
        <v>0.98885653426308-0.10497280080235i</v>
      </c>
      <c r="H2863" s="57" t="str">
        <f t="shared" si="843"/>
        <v>8.53990194321422-342.466273115462i</v>
      </c>
      <c r="I2863" s="57" t="str">
        <f t="shared" si="844"/>
        <v>-1.75554253725027-3.71443298256365i</v>
      </c>
      <c r="K2863" s="57" t="str">
        <f t="shared" si="845"/>
        <v>0.000873229788664086-0.00368444333534038i</v>
      </c>
      <c r="L2863" s="57" t="str">
        <f t="shared" si="846"/>
        <v>0.000125-0.0114039301489028i</v>
      </c>
      <c r="M2863" s="57" t="str">
        <f t="shared" si="847"/>
        <v>0.0015-0.00549745690460788i</v>
      </c>
      <c r="N2863" s="57">
        <f t="shared" si="848"/>
        <v>75.286971569103329</v>
      </c>
      <c r="O2863" s="57">
        <f t="shared" si="849"/>
        <v>4.2969288343927179</v>
      </c>
      <c r="P2863" s="371">
        <f t="shared" si="850"/>
        <v>4.2969288343927179</v>
      </c>
      <c r="Q2863" s="371">
        <f t="shared" si="851"/>
        <v>-104.71302843089667</v>
      </c>
      <c r="R2863" s="12">
        <f t="shared" si="852"/>
        <v>75.286971569103329</v>
      </c>
      <c r="S2863" s="57">
        <f t="shared" si="853"/>
        <v>43.997946215245555</v>
      </c>
      <c r="T2863" s="12">
        <f t="shared" si="836"/>
        <v>4.2969288343927179</v>
      </c>
    </row>
    <row r="2864" spans="1:20" x14ac:dyDescent="0.25">
      <c r="A2864" s="57">
        <f t="shared" si="837"/>
        <v>277497.74875269027</v>
      </c>
      <c r="B2864" s="12">
        <f t="shared" si="854"/>
        <v>44165.138410863488</v>
      </c>
      <c r="C2864" s="57" t="str">
        <f t="shared" si="838"/>
        <v>-0.416576697361156-1.58029023543248i</v>
      </c>
      <c r="D2864" s="57" t="str">
        <f t="shared" si="839"/>
        <v>3.82633820607198-1.25162668676487i</v>
      </c>
      <c r="E2864" s="57" t="str">
        <f t="shared" si="840"/>
        <v>211.901987364366-37.4167193749118i</v>
      </c>
      <c r="F2864" s="57" t="str">
        <f t="shared" si="841"/>
        <v>3.79672855898045-1.90759281243815i</v>
      </c>
      <c r="G2864" s="57" t="str">
        <f t="shared" si="842"/>
        <v>0.988772635667746-0.105362757283608i</v>
      </c>
      <c r="H2864" s="57" t="str">
        <f t="shared" si="843"/>
        <v>8.44842569168047-340.906057732394i</v>
      </c>
      <c r="I2864" s="57" t="str">
        <f t="shared" si="844"/>
        <v>-1.74406265039093-3.69681690423455i</v>
      </c>
      <c r="K2864" s="57" t="str">
        <f t="shared" si="845"/>
        <v>0.000871808206570583-0.00367097702264396i</v>
      </c>
      <c r="L2864" s="57" t="str">
        <f t="shared" si="846"/>
        <v>0.000125-0.0113607592637008i</v>
      </c>
      <c r="M2864" s="57" t="str">
        <f t="shared" si="847"/>
        <v>0.0015-0.00547664565113357i</v>
      </c>
      <c r="N2864" s="57">
        <f t="shared" si="848"/>
        <v>75.232336275069983</v>
      </c>
      <c r="O2864" s="57">
        <f t="shared" si="849"/>
        <v>4.266500463701834</v>
      </c>
      <c r="P2864" s="371">
        <f t="shared" si="850"/>
        <v>4.266500463701834</v>
      </c>
      <c r="Q2864" s="371">
        <f t="shared" si="851"/>
        <v>-104.76766372493002</v>
      </c>
      <c r="R2864" s="12">
        <f t="shared" si="852"/>
        <v>75.232336275069983</v>
      </c>
      <c r="S2864" s="57">
        <f t="shared" si="853"/>
        <v>44.165138410863491</v>
      </c>
      <c r="T2864" s="12">
        <f t="shared" si="836"/>
        <v>4.266500463701834</v>
      </c>
    </row>
    <row r="2865" spans="1:20" x14ac:dyDescent="0.25">
      <c r="A2865" s="57">
        <f t="shared" si="837"/>
        <v>278552.24019795051</v>
      </c>
      <c r="B2865" s="12">
        <f t="shared" si="854"/>
        <v>44332.965936824774</v>
      </c>
      <c r="C2865" s="57" t="str">
        <f t="shared" si="838"/>
        <v>-0.416630229332291-1.57436340849109i</v>
      </c>
      <c r="D2865" s="57" t="str">
        <f t="shared" si="839"/>
        <v>3.82578798584444-1.25083908161529i</v>
      </c>
      <c r="E2865" s="57" t="str">
        <f t="shared" si="840"/>
        <v>211.893789079953-37.7566815065292i</v>
      </c>
      <c r="F2865" s="57" t="str">
        <f t="shared" si="841"/>
        <v>3.79640400405262-1.90340564389705i</v>
      </c>
      <c r="G2865" s="57" t="str">
        <f t="shared" si="842"/>
        <v>0.988688112629973-0.105754094833982i</v>
      </c>
      <c r="H2865" s="57" t="str">
        <f t="shared" si="843"/>
        <v>8.35811131189762-339.35510904687i</v>
      </c>
      <c r="I2865" s="57" t="str">
        <f t="shared" si="844"/>
        <v>-1.73268283983114-3.67930965950929i</v>
      </c>
      <c r="K2865" s="57" t="str">
        <f t="shared" si="845"/>
        <v>0.000870396721654792-0.00365756241253833i</v>
      </c>
      <c r="L2865" s="57" t="str">
        <f t="shared" si="846"/>
        <v>0.000125-0.0113177518068348i</v>
      </c>
      <c r="M2865" s="57" t="str">
        <f t="shared" si="847"/>
        <v>0.0015-0.0054559131810456i</v>
      </c>
      <c r="N2865" s="57">
        <f t="shared" si="848"/>
        <v>75.177364099742491</v>
      </c>
      <c r="O2865" s="57">
        <f t="shared" si="849"/>
        <v>4.2360641645577175</v>
      </c>
      <c r="P2865" s="371">
        <f t="shared" si="850"/>
        <v>4.2360641645577175</v>
      </c>
      <c r="Q2865" s="371">
        <f t="shared" si="851"/>
        <v>-104.82263590025751</v>
      </c>
      <c r="R2865" s="12">
        <f t="shared" si="852"/>
        <v>75.177364099742491</v>
      </c>
      <c r="S2865" s="57">
        <f t="shared" si="853"/>
        <v>44.332965936824777</v>
      </c>
      <c r="T2865" s="12">
        <f t="shared" si="836"/>
        <v>4.2360641645577175</v>
      </c>
    </row>
    <row r="2866" spans="1:20" x14ac:dyDescent="0.25">
      <c r="A2866" s="57">
        <f t="shared" si="837"/>
        <v>279610.73871070275</v>
      </c>
      <c r="B2866" s="12">
        <f t="shared" si="854"/>
        <v>44501.43120738471</v>
      </c>
      <c r="C2866" s="57" t="str">
        <f t="shared" si="838"/>
        <v>-0.416686761353003-1.56845338042221i</v>
      </c>
      <c r="D2866" s="57" t="str">
        <f t="shared" si="839"/>
        <v>3.82523373602806-1.25006832554277i</v>
      </c>
      <c r="E2866" s="57" t="str">
        <f t="shared" si="840"/>
        <v>211.884299848476-38.0975248379901i</v>
      </c>
      <c r="F2866" s="57" t="str">
        <f t="shared" si="841"/>
        <v>3.79607703393903-1.89924533382538i</v>
      </c>
      <c r="G2866" s="57" t="str">
        <f t="shared" si="842"/>
        <v>0.988602960611338-0.10614681757752i</v>
      </c>
      <c r="H2866" s="57" t="str">
        <f t="shared" si="843"/>
        <v>8.26894115629673-337.813346147892i</v>
      </c>
      <c r="I2866" s="57" t="str">
        <f t="shared" si="844"/>
        <v>-1.72140211811507-3.66191021348749i</v>
      </c>
      <c r="K2866" s="57" t="str">
        <f t="shared" si="845"/>
        <v>0.000868995254010626-0.00364419932321456i</v>
      </c>
      <c r="L2866" s="57" t="str">
        <f t="shared" si="846"/>
        <v>0.000125-0.0112749071596282i</v>
      </c>
      <c r="M2866" s="57" t="str">
        <f t="shared" si="847"/>
        <v>0.0015-0.00543525919610042i</v>
      </c>
      <c r="N2866" s="57">
        <f t="shared" si="848"/>
        <v>75.122054599617414</v>
      </c>
      <c r="O2866" s="57">
        <f t="shared" si="849"/>
        <v>4.2056199386459987</v>
      </c>
      <c r="P2866" s="371">
        <f t="shared" si="850"/>
        <v>4.2056199386459987</v>
      </c>
      <c r="Q2866" s="371">
        <f t="shared" si="851"/>
        <v>-104.87794540038259</v>
      </c>
      <c r="R2866" s="12">
        <f t="shared" si="852"/>
        <v>75.122054599617414</v>
      </c>
      <c r="S2866" s="57">
        <f t="shared" si="853"/>
        <v>44.501431207384712</v>
      </c>
      <c r="T2866" s="12">
        <f t="shared" si="836"/>
        <v>4.2056199386459987</v>
      </c>
    </row>
    <row r="2867" spans="1:20" x14ac:dyDescent="0.25">
      <c r="A2867" s="57">
        <f t="shared" si="837"/>
        <v>280673.25951780338</v>
      </c>
      <c r="B2867" s="12">
        <f t="shared" si="854"/>
        <v>44670.536645972774</v>
      </c>
      <c r="C2867" s="57" t="str">
        <f t="shared" si="838"/>
        <v>-0.416746242033624-1.56256009673537i</v>
      </c>
      <c r="D2867" s="57" t="str">
        <f t="shared" si="839"/>
        <v>3.82467542831549-1.24931439486403i</v>
      </c>
      <c r="E2867" s="57" t="str">
        <f t="shared" si="840"/>
        <v>211.873514630698-38.4392473492253i</v>
      </c>
      <c r="F2867" s="57" t="str">
        <f t="shared" si="841"/>
        <v>3.79574763109252-1.89511181653128i</v>
      </c>
      <c r="G2867" s="57" t="str">
        <f t="shared" si="842"/>
        <v>0.988517175042085-0.106540929641623i</v>
      </c>
      <c r="H2867" s="57" t="str">
        <f t="shared" si="843"/>
        <v>8.18089789153025-336.280689117054i</v>
      </c>
      <c r="I2867" s="57" t="str">
        <f t="shared" si="844"/>
        <v>-1.71021950914056-3.64461754511475i</v>
      </c>
      <c r="K2867" s="57" t="str">
        <f t="shared" si="845"/>
        <v>0.000867603724292458-0.00363088757346536i</v>
      </c>
      <c r="L2867" s="57" t="str">
        <f t="shared" si="846"/>
        <v>0.000125-0.0112322247057464i</v>
      </c>
      <c r="M2867" s="57" t="str">
        <f t="shared" si="847"/>
        <v>0.0015-0.0054146833991835i</v>
      </c>
      <c r="N2867" s="57">
        <f t="shared" si="848"/>
        <v>75.066407319280543</v>
      </c>
      <c r="O2867" s="57">
        <f t="shared" si="849"/>
        <v>4.1751677879439342</v>
      </c>
      <c r="P2867" s="371">
        <f t="shared" si="850"/>
        <v>4.1751677879439342</v>
      </c>
      <c r="Q2867" s="371">
        <f t="shared" si="851"/>
        <v>-104.93359268071946</v>
      </c>
      <c r="R2867" s="12">
        <f t="shared" si="852"/>
        <v>75.066407319280543</v>
      </c>
      <c r="S2867" s="57">
        <f t="shared" si="853"/>
        <v>44.670536645972774</v>
      </c>
      <c r="T2867" s="12">
        <f t="shared" si="836"/>
        <v>4.1751677879439342</v>
      </c>
    </row>
    <row r="2868" spans="1:20" x14ac:dyDescent="0.25">
      <c r="A2868" s="57">
        <f t="shared" si="837"/>
        <v>281739.81790397107</v>
      </c>
      <c r="B2868" s="12">
        <f t="shared" si="854"/>
        <v>44840.284685227474</v>
      </c>
      <c r="C2868" s="57" t="str">
        <f t="shared" si="838"/>
        <v>-0.416808620596773-1.55668350303961i</v>
      </c>
      <c r="D2868" s="57" t="str">
        <f t="shared" si="839"/>
        <v>3.82411303421862-1.24857726600304i</v>
      </c>
      <c r="E2868" s="57" t="str">
        <f t="shared" si="840"/>
        <v>211.861428367898-38.7818470182692i</v>
      </c>
      <c r="F2868" s="57" t="str">
        <f t="shared" si="841"/>
        <v>3.79541577784492-1.89100502664396i</v>
      </c>
      <c r="G2868" s="57" t="str">
        <f t="shared" si="842"/>
        <v>0.988430751320929-0.106936435156932i</v>
      </c>
      <c r="H2868" s="57" t="str">
        <f t="shared" si="843"/>
        <v>8.09396449206125-334.757059013265i</v>
      </c>
      <c r="I2868" s="57" t="str">
        <f t="shared" si="844"/>
        <v>-1.69913404800274-3.62743064694915i</v>
      </c>
      <c r="K2868" s="57" t="str">
        <f t="shared" si="845"/>
        <v>0.00086622205371084-0.00361762698268382i</v>
      </c>
      <c r="L2868" s="57" t="str">
        <f t="shared" si="846"/>
        <v>0.000125-0.0111897038311879i</v>
      </c>
      <c r="M2868" s="57" t="str">
        <f t="shared" si="847"/>
        <v>0.0015-0.00539418549430515i</v>
      </c>
      <c r="N2868" s="57">
        <f t="shared" si="848"/>
        <v>75.010421791366923</v>
      </c>
      <c r="O2868" s="57">
        <f t="shared" si="849"/>
        <v>4.144707714704662</v>
      </c>
      <c r="P2868" s="371">
        <f t="shared" si="850"/>
        <v>4.144707714704662</v>
      </c>
      <c r="Q2868" s="371">
        <f t="shared" si="851"/>
        <v>-104.98957820863308</v>
      </c>
      <c r="R2868" s="12">
        <f t="shared" si="852"/>
        <v>75.010421791366923</v>
      </c>
      <c r="S2868" s="57">
        <f t="shared" si="853"/>
        <v>44.840284685227473</v>
      </c>
      <c r="T2868" s="12">
        <f t="shared" si="836"/>
        <v>4.144707714704662</v>
      </c>
    </row>
    <row r="2869" spans="1:20" x14ac:dyDescent="0.25">
      <c r="A2869" s="57">
        <f t="shared" si="837"/>
        <v>282810.42921200616</v>
      </c>
      <c r="B2869" s="12">
        <f t="shared" si="854"/>
        <v>45010.677767031339</v>
      </c>
      <c r="C2869" s="57" t="str">
        <f t="shared" si="838"/>
        <v>-0.416873846870425-1.55082354503977i</v>
      </c>
      <c r="D2869" s="57" t="str">
        <f t="shared" si="839"/>
        <v>3.82354652506764-1.24785691548927i</v>
      </c>
      <c r="E2869" s="57" t="str">
        <f t="shared" si="840"/>
        <v>211.848035981377-39.1253218209921i</v>
      </c>
      <c r="F2869" s="57" t="str">
        <f t="shared" si="841"/>
        <v>3.79508145640623-1.88692489911217i</v>
      </c>
      <c r="G2869" s="57" t="str">
        <f t="shared" si="842"/>
        <v>0.98834368481487-0.107333338257204i</v>
      </c>
      <c r="H2869" s="57" t="str">
        <f t="shared" si="843"/>
        <v>8.00812423389996-333.242377857735i</v>
      </c>
      <c r="I2869" s="57" t="str">
        <f t="shared" si="844"/>
        <v>-1.68814478084018-3.61034852493209i</v>
      </c>
      <c r="K2869" s="57" t="str">
        <f t="shared" si="845"/>
        <v>0.00086485016402827-0.00360441737086218i</v>
      </c>
      <c r="L2869" s="57" t="str">
        <f t="shared" si="846"/>
        <v>0.000125-0.0111473439242756i</v>
      </c>
      <c r="M2869" s="57" t="str">
        <f t="shared" si="847"/>
        <v>0.0015-0.00537376518659609i</v>
      </c>
      <c r="N2869" s="57">
        <f t="shared" si="848"/>
        <v>74.954097536520536</v>
      </c>
      <c r="O2869" s="57">
        <f t="shared" si="849"/>
        <v>4.1142397214406188</v>
      </c>
      <c r="P2869" s="371">
        <f t="shared" si="850"/>
        <v>4.1142397214406188</v>
      </c>
      <c r="Q2869" s="371">
        <f t="shared" si="851"/>
        <v>-105.04590246347946</v>
      </c>
      <c r="R2869" s="12">
        <f t="shared" si="852"/>
        <v>74.954097536520536</v>
      </c>
      <c r="S2869" s="57">
        <f t="shared" si="853"/>
        <v>45.010677767031339</v>
      </c>
      <c r="T2869" s="12">
        <f t="shared" si="836"/>
        <v>4.1142397214406188</v>
      </c>
    </row>
    <row r="2870" spans="1:20" x14ac:dyDescent="0.25">
      <c r="A2870" s="57">
        <f t="shared" si="837"/>
        <v>283885.10884301184</v>
      </c>
      <c r="B2870" s="12">
        <f t="shared" si="854"/>
        <v>45181.718342546061</v>
      </c>
      <c r="C2870" s="57" t="str">
        <f t="shared" si="838"/>
        <v>-0.416941871281119-1.54498016853302i</v>
      </c>
      <c r="D2870" s="57" t="str">
        <f t="shared" si="839"/>
        <v>3.82297587201019-1.24715331995603i</v>
      </c>
      <c r="E2870" s="57" t="str">
        <f t="shared" si="840"/>
        <v>211.83333237198-39.469669730832i</v>
      </c>
      <c r="F2870" s="57" t="str">
        <f t="shared" si="841"/>
        <v>3.79474464886397-1.88287136920248i</v>
      </c>
      <c r="G2870" s="57" t="str">
        <f t="shared" si="842"/>
        <v>0.988255970858993-0.107731643079192i</v>
      </c>
      <c r="H2870" s="57" t="str">
        <f t="shared" si="843"/>
        <v>7.92336068848353-331.736568619233i</v>
      </c>
      <c r="I2870" s="57" t="str">
        <f t="shared" si="844"/>
        <v>-1.67725076468329-3.59337019816384i</v>
      </c>
      <c r="K2870" s="57" t="str">
        <f t="shared" si="845"/>
        <v>0.000863487977554967-0.00359125855859063i</v>
      </c>
      <c r="L2870" s="57" t="str">
        <f t="shared" si="846"/>
        <v>0.000125-0.0111051443756482i</v>
      </c>
      <c r="M2870" s="57" t="str">
        <f t="shared" si="847"/>
        <v>0.0015-0.00535342218230333i</v>
      </c>
      <c r="N2870" s="57">
        <f t="shared" si="848"/>
        <v>74.897434063352151</v>
      </c>
      <c r="O2870" s="57">
        <f t="shared" si="849"/>
        <v>4.0837638109080618</v>
      </c>
      <c r="P2870" s="371">
        <f t="shared" si="850"/>
        <v>4.0837638109080618</v>
      </c>
      <c r="Q2870" s="371">
        <f t="shared" si="851"/>
        <v>-105.10256593664785</v>
      </c>
      <c r="R2870" s="12">
        <f t="shared" si="852"/>
        <v>74.897434063352151</v>
      </c>
      <c r="S2870" s="57">
        <f t="shared" si="853"/>
        <v>45.181718342546063</v>
      </c>
      <c r="T2870" s="12">
        <f t="shared" si="836"/>
        <v>4.0837638109080618</v>
      </c>
    </row>
    <row r="2871" spans="1:20" x14ac:dyDescent="0.25">
      <c r="A2871" s="57">
        <f t="shared" si="837"/>
        <v>284963.87225661526</v>
      </c>
      <c r="B2871" s="12">
        <f t="shared" si="854"/>
        <v>45353.408872247739</v>
      </c>
      <c r="C2871" s="57" t="str">
        <f t="shared" si="838"/>
        <v>-0.417012644847045-1.5391533194053i</v>
      </c>
      <c r="D2871" s="57" t="str">
        <f t="shared" si="839"/>
        <v>3.82240104601037-1.24646645613866i</v>
      </c>
      <c r="E2871" s="57" t="str">
        <f t="shared" si="840"/>
        <v>211.817312419613-39.814888718508i</v>
      </c>
      <c r="F2871" s="57" t="str">
        <f t="shared" si="841"/>
        <v>3.79440533718228-1.87884437249767i</v>
      </c>
      <c r="G2871" s="57" t="str">
        <f t="shared" si="842"/>
        <v>0.988167604756281-0.108131353762519i</v>
      </c>
      <c r="H2871" s="57" t="str">
        <f t="shared" si="843"/>
        <v>7.83965771669688-330.239555199622i</v>
      </c>
      <c r="I2871" s="57" t="str">
        <f t="shared" si="844"/>
        <v>-1.66645106730539-3.57649469868348i</v>
      </c>
      <c r="K2871" s="57" t="str">
        <f t="shared" si="845"/>
        <v>0.000862135417144687-0.0035781503670561i</v>
      </c>
      <c r="L2871" s="57" t="str">
        <f t="shared" si="846"/>
        <v>0.000125-0.0110631045782508i</v>
      </c>
      <c r="M2871" s="57" t="str">
        <f t="shared" si="847"/>
        <v>0.0015-0.00533315618878594i</v>
      </c>
      <c r="N2871" s="57">
        <f t="shared" si="848"/>
        <v>74.840430868400858</v>
      </c>
      <c r="O2871" s="57">
        <f t="shared" si="849"/>
        <v>4.0532799860906028</v>
      </c>
      <c r="P2871" s="371">
        <f t="shared" si="850"/>
        <v>4.0532799860906028</v>
      </c>
      <c r="Q2871" s="371">
        <f t="shared" si="851"/>
        <v>-105.15956913159914</v>
      </c>
      <c r="R2871" s="12">
        <f t="shared" si="852"/>
        <v>74.840430868400858</v>
      </c>
      <c r="S2871" s="57">
        <f t="shared" si="853"/>
        <v>45.353408872247741</v>
      </c>
      <c r="T2871" s="12">
        <f t="shared" si="836"/>
        <v>4.0532799860906028</v>
      </c>
    </row>
    <row r="2872" spans="1:20" x14ac:dyDescent="0.25">
      <c r="A2872" s="57">
        <f t="shared" si="837"/>
        <v>286046.7349711904</v>
      </c>
      <c r="B2872" s="12">
        <f t="shared" si="854"/>
        <v>45525.751825962281</v>
      </c>
      <c r="C2872" s="57" t="str">
        <f t="shared" si="838"/>
        <v>-0.417086119171222-1.53334294362794i</v>
      </c>
      <c r="D2872" s="57" t="str">
        <f t="shared" si="839"/>
        <v>3.82182201784807-1.24579630087285i</v>
      </c>
      <c r="E2872" s="57" t="str">
        <f t="shared" si="840"/>
        <v>211.799970982754-40.1609767517302i</v>
      </c>
      <c r="F2872" s="57" t="str">
        <f t="shared" si="841"/>
        <v>3.79406350320138-1.87484384489512i</v>
      </c>
      <c r="G2872" s="57" t="str">
        <f t="shared" si="842"/>
        <v>0.988078581777418-0.108532474449559i</v>
      </c>
      <c r="H2872" s="57" t="str">
        <f t="shared" si="843"/>
        <v>7.75699946302918-328.75126241964i</v>
      </c>
      <c r="I2872" s="57" t="str">
        <f t="shared" si="844"/>
        <v>-1.65574476707605-3.55972107125335i</v>
      </c>
      <c r="K2872" s="57" t="str">
        <f t="shared" si="845"/>
        <v>0.000860792406190588-0.00356509261804103i</v>
      </c>
      <c r="L2872" s="57" t="str">
        <f t="shared" si="846"/>
        <v>0.000125-0.011021223927327i</v>
      </c>
      <c r="M2872" s="57" t="str">
        <f t="shared" si="847"/>
        <v>0.0015-0.00531296691451081i</v>
      </c>
      <c r="N2872" s="57">
        <f t="shared" si="848"/>
        <v>74.783087436094846</v>
      </c>
      <c r="O2872" s="57">
        <f t="shared" si="849"/>
        <v>4.0227882501834697</v>
      </c>
      <c r="P2872" s="371">
        <f t="shared" si="850"/>
        <v>4.0227882501834697</v>
      </c>
      <c r="Q2872" s="371">
        <f t="shared" si="851"/>
        <v>-105.21691256390515</v>
      </c>
      <c r="R2872" s="12">
        <f t="shared" si="852"/>
        <v>74.783087436094846</v>
      </c>
      <c r="S2872" s="57">
        <f t="shared" si="853"/>
        <v>45.525751825962281</v>
      </c>
      <c r="T2872" s="12">
        <f t="shared" si="836"/>
        <v>4.0227882501834697</v>
      </c>
    </row>
    <row r="2873" spans="1:20" x14ac:dyDescent="0.25">
      <c r="A2873" s="57">
        <f t="shared" si="837"/>
        <v>287133.71256408095</v>
      </c>
      <c r="B2873" s="12">
        <f t="shared" si="854"/>
        <v>45698.74968290094</v>
      </c>
      <c r="C2873" s="57" t="str">
        <f t="shared" si="838"/>
        <v>-0.417162246434675-1.52754898725414i</v>
      </c>
      <c r="D2873" s="57" t="str">
        <f t="shared" si="839"/>
        <v>3.82123875811787-1.24514283109284i</v>
      </c>
      <c r="E2873" s="57" t="str">
        <f t="shared" si="840"/>
        <v>211.781302897973-40.5079317949025i</v>
      </c>
      <c r="F2873" s="57" t="str">
        <f t="shared" si="841"/>
        <v>3.79371912863665-1.87086972260514i</v>
      </c>
      <c r="G2873" s="57" t="str">
        <f t="shared" si="842"/>
        <v>0.987988897160592-0.108935009285304i</v>
      </c>
      <c r="H2873" s="57" t="str">
        <f t="shared" si="843"/>
        <v>7.67537034986378-327.27161600495i</v>
      </c>
      <c r="I2873" s="57" t="str">
        <f t="shared" si="844"/>
        <v>-1.64513095281677-3.54304837314754i</v>
      </c>
      <c r="K2873" s="57" t="str">
        <f t="shared" si="845"/>
        <v>0.000859458868621042-0.003552085133922i</v>
      </c>
      <c r="L2873" s="57" t="str">
        <f t="shared" si="846"/>
        <v>0.000125-0.0109795018204094i</v>
      </c>
      <c r="M2873" s="57" t="str">
        <f t="shared" si="847"/>
        <v>0.0015-0.00529285406904843i</v>
      </c>
      <c r="N2873" s="57">
        <f t="shared" si="848"/>
        <v>74.725403238711237</v>
      </c>
      <c r="O2873" s="57">
        <f t="shared" si="849"/>
        <v>3.9922886065766985</v>
      </c>
      <c r="P2873" s="371">
        <f t="shared" si="850"/>
        <v>3.9922886065766985</v>
      </c>
      <c r="Q2873" s="371">
        <f t="shared" si="851"/>
        <v>-105.27459676128876</v>
      </c>
      <c r="R2873" s="12">
        <f t="shared" si="852"/>
        <v>74.725403238711237</v>
      </c>
      <c r="S2873" s="57">
        <f t="shared" si="853"/>
        <v>45.698749682900939</v>
      </c>
      <c r="T2873" s="12">
        <f t="shared" si="836"/>
        <v>3.9922886065766985</v>
      </c>
    </row>
    <row r="2874" spans="1:20" x14ac:dyDescent="0.25">
      <c r="A2874" s="57">
        <f t="shared" si="837"/>
        <v>288224.82067182445</v>
      </c>
      <c r="B2874" s="12">
        <f t="shared" si="854"/>
        <v>45872.404931695964</v>
      </c>
      <c r="C2874" s="57" t="str">
        <f t="shared" si="838"/>
        <v>-0.417240979389644-1.5217713964158i</v>
      </c>
      <c r="D2874" s="57" t="str">
        <f t="shared" si="839"/>
        <v>3.82065123722835-1.24450602382971i</v>
      </c>
      <c r="E2874" s="57" t="str">
        <f t="shared" si="840"/>
        <v>211.761302979452-40.8557518088122i</v>
      </c>
      <c r="F2874" s="57" t="str">
        <f t="shared" si="841"/>
        <v>3.79337219507804-1.86692194214936i</v>
      </c>
      <c r="G2874" s="57" t="str">
        <f t="shared" si="842"/>
        <v>0.987898546111302-0.109338962417237i</v>
      </c>
      <c r="H2874" s="57" t="str">
        <f t="shared" si="843"/>
        <v>7.59475507189774-325.800542572428i</v>
      </c>
      <c r="I2874" s="57" t="str">
        <f t="shared" si="844"/>
        <v>-1.63460872365901-3.52647567394475i</v>
      </c>
      <c r="K2874" s="57" t="str">
        <f t="shared" si="845"/>
        <v>0.000858134728895596-0.00353912773766866i</v>
      </c>
      <c r="L2874" s="57" t="str">
        <f t="shared" si="846"/>
        <v>0.000125-0.0109379376573116i</v>
      </c>
      <c r="M2874" s="57" t="str">
        <f t="shared" si="847"/>
        <v>0.0015-0.00527281736306877i</v>
      </c>
      <c r="N2874" s="57">
        <f t="shared" si="848"/>
        <v>74.667377736338722</v>
      </c>
      <c r="O2874" s="57">
        <f t="shared" si="849"/>
        <v>3.9617810588398465</v>
      </c>
      <c r="P2874" s="371">
        <f t="shared" si="850"/>
        <v>3.9617810588398465</v>
      </c>
      <c r="Q2874" s="371">
        <f t="shared" si="851"/>
        <v>-105.33262226366128</v>
      </c>
      <c r="R2874" s="12">
        <f t="shared" si="852"/>
        <v>74.667377736338722</v>
      </c>
      <c r="S2874" s="57">
        <f t="shared" si="853"/>
        <v>45.872404931695968</v>
      </c>
      <c r="T2874" s="12">
        <f t="shared" si="836"/>
        <v>3.9617810588398465</v>
      </c>
    </row>
    <row r="2875" spans="1:20" x14ac:dyDescent="0.25">
      <c r="A2875" s="57">
        <f t="shared" si="837"/>
        <v>289320.07499037741</v>
      </c>
      <c r="B2875" s="12">
        <f t="shared" si="854"/>
        <v>46046.720070436408</v>
      </c>
      <c r="C2875" s="57" t="str">
        <f t="shared" si="838"/>
        <v>-0.417322271352759-1.51601011732008i</v>
      </c>
      <c r="D2875" s="57" t="str">
        <f t="shared" si="839"/>
        <v>3.820059425401-1.24388585620952i</v>
      </c>
      <c r="E2875" s="57" t="str">
        <f t="shared" si="840"/>
        <v>211.739966018502-41.2044347503144i</v>
      </c>
      <c r="F2875" s="57" t="str">
        <f t="shared" si="841"/>
        <v>3.79302268398908-1.86300044035903i</v>
      </c>
      <c r="G2875" s="57" t="str">
        <f t="shared" si="842"/>
        <v>0.987807523802161-0.1097443379952i</v>
      </c>
      <c r="H2875" s="57" t="str">
        <f t="shared" si="843"/>
        <v>7.5151385906877-324.337969616699i</v>
      </c>
      <c r="I2875" s="57" t="str">
        <f t="shared" si="844"/>
        <v>-1.62417718890439-3.51000205532487i</v>
      </c>
      <c r="K2875" s="57" t="str">
        <f t="shared" si="845"/>
        <v>0.000856819912000862-0.00352622025284234i</v>
      </c>
      <c r="L2875" s="57" t="str">
        <f t="shared" si="846"/>
        <v>0.000125-0.0108965308401192i</v>
      </c>
      <c r="M2875" s="57" t="str">
        <f t="shared" si="847"/>
        <v>0.0015-0.00525285650833709i</v>
      </c>
      <c r="N2875" s="57">
        <f t="shared" si="848"/>
        <v>74.609010376839322</v>
      </c>
      <c r="O2875" s="57">
        <f t="shared" si="849"/>
        <v>3.9312656107049087</v>
      </c>
      <c r="P2875" s="371">
        <f t="shared" si="850"/>
        <v>3.9312656107049087</v>
      </c>
      <c r="Q2875" s="371">
        <f t="shared" si="851"/>
        <v>-105.39098962316068</v>
      </c>
      <c r="R2875" s="12">
        <f t="shared" si="852"/>
        <v>74.609010376839322</v>
      </c>
      <c r="S2875" s="57">
        <f t="shared" si="853"/>
        <v>46.046720070436407</v>
      </c>
      <c r="T2875" s="12">
        <f t="shared" si="836"/>
        <v>3.9312656107049087</v>
      </c>
    </row>
    <row r="2876" spans="1:20" x14ac:dyDescent="0.25">
      <c r="A2876" s="57">
        <f t="shared" si="837"/>
        <v>290419.49127534084</v>
      </c>
      <c r="B2876" s="12">
        <f t="shared" si="854"/>
        <v>46221.697606704067</v>
      </c>
      <c r="C2876" s="57" t="str">
        <f t="shared" si="838"/>
        <v>-0.417406076198305-1.51026509624631i</v>
      </c>
      <c r="D2876" s="57" t="str">
        <f t="shared" si="839"/>
        <v>3.81946329266955-1.24328230545157i</v>
      </c>
      <c r="E2876" s="57" t="str">
        <f t="shared" si="840"/>
        <v>211.717286783088-41.5539785720079i</v>
      </c>
      <c r="F2876" s="57" t="str">
        <f t="shared" si="841"/>
        <v>3.79267057670635-1.85910515437345i</v>
      </c>
      <c r="G2876" s="57" t="str">
        <f t="shared" si="842"/>
        <v>0.987715825372696-0.110151140171267i</v>
      </c>
      <c r="H2876" s="57" t="str">
        <f t="shared" si="843"/>
        <v>7.43650612931877-322.883825496925i</v>
      </c>
      <c r="I2876" s="57" t="str">
        <f t="shared" si="844"/>
        <v>-1.61383546788725-3.49362661087009i</v>
      </c>
      <c r="K2876" s="57" t="str">
        <f t="shared" si="845"/>
        <v>0.000855514343446445-0.0035133625035948i</v>
      </c>
      <c r="L2876" s="57" t="str">
        <f t="shared" si="846"/>
        <v>0.000125-0.0108552807731811i</v>
      </c>
      <c r="M2876" s="57" t="str">
        <f t="shared" si="847"/>
        <v>0.0015-0.00523297121770979i</v>
      </c>
      <c r="N2876" s="57">
        <f t="shared" si="848"/>
        <v>74.550300595810896</v>
      </c>
      <c r="O2876" s="57">
        <f t="shared" si="849"/>
        <v>3.9007422660508611</v>
      </c>
      <c r="P2876" s="371">
        <f t="shared" si="850"/>
        <v>3.9007422660508611</v>
      </c>
      <c r="Q2876" s="371">
        <f t="shared" si="851"/>
        <v>-105.4496994041891</v>
      </c>
      <c r="R2876" s="12">
        <f t="shared" si="852"/>
        <v>74.550300595810896</v>
      </c>
      <c r="S2876" s="57">
        <f t="shared" si="853"/>
        <v>46.221697606704069</v>
      </c>
      <c r="T2876" s="12">
        <f t="shared" si="836"/>
        <v>3.9007422660508611</v>
      </c>
    </row>
    <row r="2877" spans="1:20" x14ac:dyDescent="0.25">
      <c r="A2877" s="57">
        <f t="shared" si="837"/>
        <v>291523.08534218714</v>
      </c>
      <c r="B2877" s="12">
        <f t="shared" si="854"/>
        <v>46397.340057609545</v>
      </c>
      <c r="C2877" s="57" t="str">
        <f t="shared" si="838"/>
        <v>-0.417492348351443-1.50453627954271i</v>
      </c>
      <c r="D2877" s="57" t="str">
        <f t="shared" si="839"/>
        <v>3.81886280887902-1.24269534886662i</v>
      </c>
      <c r="E2877" s="57" t="str">
        <f t="shared" si="840"/>
        <v>211.693260017338-41.9043812218991i</v>
      </c>
      <c r="F2877" s="57" t="str">
        <f t="shared" si="841"/>
        <v>3.79231585443868-1.85523602163827i</v>
      </c>
      <c r="G2877" s="57" t="str">
        <f t="shared" si="842"/>
        <v>0.987623445929154-0.110559373099603i</v>
      </c>
      <c r="H2877" s="57" t="str">
        <f t="shared" si="843"/>
        <v>7.35884316719386-321.438039423803i</v>
      </c>
      <c r="I2877" s="57" t="str">
        <f t="shared" si="844"/>
        <v>-1.60358268983921-3.4773484458694i</v>
      </c>
      <c r="K2877" s="57" t="str">
        <f t="shared" si="845"/>
        <v>0.000854217949260976-0.003500554314667i</v>
      </c>
      <c r="L2877" s="57" t="str">
        <f t="shared" si="846"/>
        <v>0.000125-0.0108141868631013i</v>
      </c>
      <c r="M2877" s="57" t="str">
        <f t="shared" si="847"/>
        <v>0.0015-0.00521316120513029i</v>
      </c>
      <c r="N2877" s="57">
        <f t="shared" si="848"/>
        <v>74.491247816549844</v>
      </c>
      <c r="O2877" s="57">
        <f t="shared" si="849"/>
        <v>3.8702110288867924</v>
      </c>
      <c r="P2877" s="371">
        <f t="shared" si="850"/>
        <v>3.8702110288867924</v>
      </c>
      <c r="Q2877" s="371">
        <f t="shared" si="851"/>
        <v>-105.50875218345016</v>
      </c>
      <c r="R2877" s="12">
        <f t="shared" si="852"/>
        <v>74.491247816549844</v>
      </c>
      <c r="S2877" s="57">
        <f t="shared" si="853"/>
        <v>46.397340057609547</v>
      </c>
      <c r="T2877" s="12">
        <f t="shared" si="836"/>
        <v>3.8702110288867924</v>
      </c>
    </row>
    <row r="2878" spans="1:20" x14ac:dyDescent="0.25">
      <c r="A2878" s="57">
        <f t="shared" si="837"/>
        <v>292630.87306648749</v>
      </c>
      <c r="B2878" s="12">
        <f t="shared" si="854"/>
        <v>46573.649949828461</v>
      </c>
      <c r="C2878" s="57" t="str">
        <f t="shared" si="838"/>
        <v>-0.417581042781468-1.49882361362336i</v>
      </c>
      <c r="D2878" s="57" t="str">
        <f t="shared" si="839"/>
        <v>3.81825794368472-1.242124963855i</v>
      </c>
      <c r="E2878" s="57" t="str">
        <f t="shared" si="840"/>
        <v>211.667880441085-42.2556406430611i</v>
      </c>
      <c r="F2878" s="57" t="str">
        <f t="shared" si="841"/>
        <v>3.79195849826621-1.85139297990383i</v>
      </c>
      <c r="G2878" s="57" t="str">
        <f t="shared" si="842"/>
        <v>0.987530380544301-0.11096904093633i</v>
      </c>
      <c r="H2878" s="57" t="str">
        <f t="shared" si="843"/>
        <v>7.28213543493972-320.000541446818i</v>
      </c>
      <c r="I2878" s="57" t="str">
        <f t="shared" si="844"/>
        <v>-1.59341799375604-3.46116667712699i</v>
      </c>
      <c r="K2878" s="57" t="str">
        <f t="shared" si="845"/>
        <v>0.000852930655988076-0.00348779551138776i</v>
      </c>
      <c r="L2878" s="57" t="str">
        <f t="shared" si="846"/>
        <v>0.000125-0.0107732485187301i</v>
      </c>
      <c r="M2878" s="57" t="str">
        <f t="shared" si="847"/>
        <v>0.0015-0.0051934261856249i</v>
      </c>
      <c r="N2878" s="57">
        <f t="shared" si="848"/>
        <v>74.431851450015486</v>
      </c>
      <c r="O2878" s="57">
        <f t="shared" si="849"/>
        <v>3.8396719033360776</v>
      </c>
      <c r="P2878" s="371">
        <f t="shared" si="850"/>
        <v>3.8396719033360776</v>
      </c>
      <c r="Q2878" s="371">
        <f t="shared" si="851"/>
        <v>-105.56814854998451</v>
      </c>
      <c r="R2878" s="12">
        <f t="shared" si="852"/>
        <v>74.431851450015486</v>
      </c>
      <c r="S2878" s="57">
        <f t="shared" si="853"/>
        <v>46.573649949828464</v>
      </c>
      <c r="T2878" s="12">
        <f t="shared" si="836"/>
        <v>3.8396719033360776</v>
      </c>
    </row>
    <row r="2879" spans="1:20" x14ac:dyDescent="0.25">
      <c r="A2879" s="57">
        <f t="shared" si="837"/>
        <v>293742.87038414011</v>
      </c>
      <c r="B2879" s="12">
        <f t="shared" si="854"/>
        <v>46750.629819637812</v>
      </c>
      <c r="C2879" s="57" t="str">
        <f t="shared" si="838"/>
        <v>-0.417672114995117-1.49312704496509i</v>
      </c>
      <c r="D2879" s="57" t="str">
        <f t="shared" si="839"/>
        <v>3.81764866655158-1.24157112790484i</v>
      </c>
      <c r="E2879" s="57" t="str">
        <f t="shared" si="840"/>
        <v>211.641142749371-42.6077547732845i</v>
      </c>
      <c r="F2879" s="57" t="str">
        <f t="shared" si="841"/>
        <v>3.79159848913984-1.84757596722353i</v>
      </c>
      <c r="G2879" s="57" t="str">
        <f t="shared" si="842"/>
        <v>0.987436624257222-0.111380147839389i</v>
      </c>
      <c r="H2879" s="57" t="str">
        <f t="shared" si="843"/>
        <v>7.20636890942724-318.571262441706i</v>
      </c>
      <c r="I2879" s="57" t="str">
        <f t="shared" si="844"/>
        <v>-1.58334052826647-3.44508043277462i</v>
      </c>
      <c r="K2879" s="57" t="str">
        <f t="shared" si="845"/>
        <v>0.000851652390682401-0.00347508591967254i</v>
      </c>
      <c r="L2879" s="57" t="str">
        <f t="shared" si="846"/>
        <v>0.000125-0.0107324651511557i</v>
      </c>
      <c r="M2879" s="57" t="str">
        <f t="shared" si="847"/>
        <v>0.0015-0.00517376587529878i</v>
      </c>
      <c r="N2879" s="57">
        <f t="shared" si="848"/>
        <v>74.372110894792471</v>
      </c>
      <c r="O2879" s="57">
        <f t="shared" si="849"/>
        <v>3.8091248936198556</v>
      </c>
      <c r="P2879" s="371">
        <f t="shared" si="850"/>
        <v>3.8091248936198556</v>
      </c>
      <c r="Q2879" s="371">
        <f t="shared" si="851"/>
        <v>-105.62788910520753</v>
      </c>
      <c r="R2879" s="12">
        <f t="shared" si="852"/>
        <v>74.372110894792471</v>
      </c>
      <c r="S2879" s="57">
        <f t="shared" si="853"/>
        <v>46.750629819637815</v>
      </c>
      <c r="T2879" s="12">
        <f t="shared" si="836"/>
        <v>3.8091248936198556</v>
      </c>
    </row>
    <row r="2880" spans="1:20" x14ac:dyDescent="0.25">
      <c r="A2880" s="57">
        <f t="shared" si="837"/>
        <v>294859.09329159989</v>
      </c>
      <c r="B2880" s="12">
        <f t="shared" si="854"/>
        <v>46928.282212952436</v>
      </c>
      <c r="C2880" s="57" t="str">
        <f t="shared" si="838"/>
        <v>-0.417765521029828-1.48744652010446i</v>
      </c>
      <c r="D2880" s="57" t="str">
        <f t="shared" si="839"/>
        <v>3.81703494675314-1.24103381859024i</v>
      </c>
      <c r="E2880" s="57" t="str">
        <f t="shared" si="840"/>
        <v>211.613041611985-42.9607215447132i</v>
      </c>
      <c r="F2880" s="57" t="str">
        <f t="shared" si="841"/>
        <v>3.79123580788037-1.84378492195218i</v>
      </c>
      <c r="G2880" s="57" t="str">
        <f t="shared" si="842"/>
        <v>0.98734217207312-0.111792697968399i</v>
      </c>
      <c r="H2880" s="57" t="str">
        <f t="shared" si="843"/>
        <v>7.13152980890293-317.150134098141i</v>
      </c>
      <c r="I2880" s="57" t="str">
        <f t="shared" si="844"/>
        <v>-1.57334945150321-3.42908885208729i</v>
      </c>
      <c r="K2880" s="57" t="str">
        <f t="shared" si="845"/>
        <v>0.000850383080905694-0.00346242536602201i</v>
      </c>
      <c r="L2880" s="57" t="str">
        <f t="shared" si="846"/>
        <v>0.000125-0.0106918361736957i</v>
      </c>
      <c r="M2880" s="57" t="str">
        <f t="shared" si="847"/>
        <v>0.0015-0.00515417999133171i</v>
      </c>
      <c r="N2880" s="57">
        <f t="shared" si="848"/>
        <v>74.312025537056215</v>
      </c>
      <c r="O2880" s="57">
        <f t="shared" si="849"/>
        <v>3.7785700040405636</v>
      </c>
      <c r="P2880" s="371">
        <f t="shared" si="850"/>
        <v>3.7785700040405636</v>
      </c>
      <c r="Q2880" s="371">
        <f t="shared" si="851"/>
        <v>-105.68797446294379</v>
      </c>
      <c r="R2880" s="12">
        <f t="shared" si="852"/>
        <v>74.312025537056215</v>
      </c>
      <c r="S2880" s="57">
        <f t="shared" si="853"/>
        <v>46.928282212952439</v>
      </c>
      <c r="T2880" s="12">
        <f t="shared" si="836"/>
        <v>3.7785700040405636</v>
      </c>
    </row>
    <row r="2881" spans="1:20" x14ac:dyDescent="0.25">
      <c r="A2881" s="57">
        <f t="shared" si="837"/>
        <v>295979.55784610793</v>
      </c>
      <c r="B2881" s="12">
        <f t="shared" si="854"/>
        <v>47106.609685361655</v>
      </c>
      <c r="C2881" s="57" t="str">
        <f t="shared" si="838"/>
        <v>-0.417861217447076-1.48178198563484i</v>
      </c>
      <c r="D2881" s="57" t="str">
        <f t="shared" si="839"/>
        <v>3.81641675337069-1.24051301356937i</v>
      </c>
      <c r="E2881" s="57" t="str">
        <f t="shared" si="840"/>
        <v>211.583571672985-43.3145388834786i</v>
      </c>
      <c r="F2881" s="57" t="str">
        <f t="shared" si="841"/>
        <v>3.79087043517769-1.84001978274427i</v>
      </c>
      <c r="G2881" s="57" t="str">
        <f t="shared" si="842"/>
        <v>0.987247018963118-0.112206695484515i</v>
      </c>
      <c r="H2881" s="57" t="str">
        <f t="shared" si="843"/>
        <v>7.05760458822909-315.737088907645i</v>
      </c>
      <c r="I2881" s="57" t="str">
        <f t="shared" si="844"/>
        <v>-1.56344393097589-3.41319108530268i</v>
      </c>
      <c r="K2881" s="57" t="str">
        <f t="shared" si="845"/>
        <v>0.000849122654722875-0.00344981367752091i</v>
      </c>
      <c r="L2881" s="57" t="str">
        <f t="shared" si="846"/>
        <v>0.000125-0.0106513610018885i</v>
      </c>
      <c r="M2881" s="57" t="str">
        <f t="shared" si="847"/>
        <v>0.0015-0.00513466825197421i</v>
      </c>
      <c r="N2881" s="57">
        <f t="shared" si="848"/>
        <v>74.251594750537308</v>
      </c>
      <c r="O2881" s="57">
        <f t="shared" si="849"/>
        <v>3.7480072389657932</v>
      </c>
      <c r="P2881" s="371">
        <f t="shared" si="850"/>
        <v>3.7480072389657932</v>
      </c>
      <c r="Q2881" s="371">
        <f t="shared" si="851"/>
        <v>-105.74840524946269</v>
      </c>
      <c r="R2881" s="12">
        <f t="shared" si="852"/>
        <v>74.251594750537308</v>
      </c>
      <c r="S2881" s="57">
        <f t="shared" si="853"/>
        <v>47.106609685361654</v>
      </c>
      <c r="T2881" s="12">
        <f t="shared" si="836"/>
        <v>3.7480072389657932</v>
      </c>
    </row>
    <row r="2882" spans="1:20" x14ac:dyDescent="0.25">
      <c r="A2882" s="57">
        <f t="shared" si="837"/>
        <v>297104.28016592312</v>
      </c>
      <c r="B2882" s="12">
        <f t="shared" si="854"/>
        <v>47285.614802166026</v>
      </c>
      <c r="C2882" s="57" t="str">
        <f t="shared" si="838"/>
        <v>-0.417959161325696-1.47613338820351i</v>
      </c>
      <c r="D2882" s="57" t="str">
        <f t="shared" si="839"/>
        <v>3.81579405529247-1.24000869058264i</v>
      </c>
      <c r="E2882" s="57" t="str">
        <f t="shared" si="840"/>
        <v>211.552727550226-43.6692047093227i</v>
      </c>
      <c r="F2882" s="57" t="str">
        <f t="shared" si="841"/>
        <v>3.7905023515901-1.83628048855241i</v>
      </c>
      <c r="G2882" s="57" t="str">
        <f t="shared" si="842"/>
        <v>0.987151159864056-0.112622144550284i</v>
      </c>
      <c r="H2882" s="57" t="str">
        <f t="shared" si="843"/>
        <v>6.98457993422962-314.332060151698i</v>
      </c>
      <c r="I2882" s="57" t="str">
        <f t="shared" si="844"/>
        <v>-1.55362314344604-3.39738629344394i</v>
      </c>
      <c r="K2882" s="57" t="str">
        <f t="shared" si="845"/>
        <v>0.000847871040698159-0.00343725068183663i</v>
      </c>
      <c r="L2882" s="57" t="str">
        <f t="shared" si="846"/>
        <v>0.000125-0.0106110390534853i</v>
      </c>
      <c r="M2882" s="57" t="str">
        <f t="shared" si="847"/>
        <v>0.0015-0.00511523037654336i</v>
      </c>
      <c r="N2882" s="57">
        <f t="shared" si="848"/>
        <v>74.190817896486962</v>
      </c>
      <c r="O2882" s="57">
        <f t="shared" si="849"/>
        <v>3.7174366028118784</v>
      </c>
      <c r="P2882" s="371">
        <f t="shared" si="850"/>
        <v>3.7174366028118784</v>
      </c>
      <c r="Q2882" s="371">
        <f t="shared" si="851"/>
        <v>-105.80918210351304</v>
      </c>
      <c r="R2882" s="12">
        <f t="shared" si="852"/>
        <v>74.190817896486962</v>
      </c>
      <c r="S2882" s="57">
        <f t="shared" si="853"/>
        <v>47.285614802166023</v>
      </c>
      <c r="T2882" s="12">
        <f t="shared" si="836"/>
        <v>3.7174366028118784</v>
      </c>
    </row>
    <row r="2883" spans="1:20" x14ac:dyDescent="0.25">
      <c r="A2883" s="57">
        <f t="shared" si="837"/>
        <v>298233.27643055364</v>
      </c>
      <c r="B2883" s="12">
        <f t="shared" si="854"/>
        <v>47465.300138414255</v>
      </c>
      <c r="C2883" s="57" t="str">
        <f t="shared" si="838"/>
        <v>-0.418059310255243-1.47050067450876i</v>
      </c>
      <c r="D2883" s="57" t="str">
        <f t="shared" si="839"/>
        <v>3.8151668212127-1.23952082745081i</v>
      </c>
      <c r="E2883" s="57" t="str">
        <f t="shared" si="840"/>
        <v>211.520503834891-44.0247169352122i</v>
      </c>
      <c r="F2883" s="57" t="str">
        <f t="shared" si="841"/>
        <v>3.79013153754343-1.83256697862556i</v>
      </c>
      <c r="G2883" s="57" t="str">
        <f t="shared" si="842"/>
        <v>0.987054589678285-0.1130390493295i</v>
      </c>
      <c r="H2883" s="57" t="str">
        <f t="shared" si="843"/>
        <v>6.91244276113886-312.934981890067i</v>
      </c>
      <c r="I2883" s="57" t="str">
        <f t="shared" si="844"/>
        <v>-1.543886274804-3.38167364814591i</v>
      </c>
      <c r="K2883" s="57" t="str">
        <f t="shared" si="845"/>
        <v>0.000846628167891162-0.00342473620721789i</v>
      </c>
      <c r="L2883" s="57" t="str">
        <f t="shared" si="846"/>
        <v>0.000125-0.0105708697484412i</v>
      </c>
      <c r="M2883" s="57" t="str">
        <f t="shared" si="847"/>
        <v>0.0015-0.00509586608541876i</v>
      </c>
      <c r="N2883" s="57">
        <f t="shared" si="848"/>
        <v>74.129694323641701</v>
      </c>
      <c r="O2883" s="57">
        <f t="shared" si="849"/>
        <v>3.6868581000272065</v>
      </c>
      <c r="P2883" s="371">
        <f t="shared" si="850"/>
        <v>3.6868581000272065</v>
      </c>
      <c r="Q2883" s="371">
        <f t="shared" si="851"/>
        <v>-105.8703056763583</v>
      </c>
      <c r="R2883" s="12">
        <f t="shared" si="852"/>
        <v>74.129694323641701</v>
      </c>
      <c r="S2883" s="57">
        <f t="shared" si="853"/>
        <v>47.465300138414257</v>
      </c>
      <c r="T2883" s="12">
        <f t="shared" si="836"/>
        <v>3.6868581000272065</v>
      </c>
    </row>
    <row r="2884" spans="1:20" x14ac:dyDescent="0.25">
      <c r="A2884" s="57">
        <f t="shared" si="837"/>
        <v>299366.56288098975</v>
      </c>
      <c r="B2884" s="12">
        <f t="shared" si="854"/>
        <v>47645.668278940233</v>
      </c>
      <c r="C2884" s="57" t="str">
        <f t="shared" si="838"/>
        <v>-0.418161622329337-1.46488379129715i</v>
      </c>
      <c r="D2884" s="57" t="str">
        <f t="shared" si="839"/>
        <v>3.81453501963081-1.2390494020731i</v>
      </c>
      <c r="E2884" s="57" t="str">
        <f t="shared" si="840"/>
        <v>211.48689509102-44.3810734669409i</v>
      </c>
      <c r="F2884" s="57" t="str">
        <f t="shared" si="841"/>
        <v>3.78975797333037-1.82887919250741i</v>
      </c>
      <c r="G2884" s="57" t="str">
        <f t="shared" si="842"/>
        <v>0.986957303273471-0.113457413987048i</v>
      </c>
      <c r="H2884" s="57" t="str">
        <f t="shared" si="843"/>
        <v>6.8411802061515-311.545788949331i</v>
      </c>
      <c r="I2884" s="57" t="str">
        <f t="shared" si="844"/>
        <v>-1.53423251994777-3.36605233148476i</v>
      </c>
      <c r="K2884" s="57" t="str">
        <f t="shared" si="845"/>
        <v>0.000845393965853101-0.0034122700824935i</v>
      </c>
      <c r="L2884" s="57" t="str">
        <f t="shared" si="846"/>
        <v>0.000125-0.0105308525089073i</v>
      </c>
      <c r="M2884" s="57" t="str">
        <f t="shared" si="847"/>
        <v>0.0015-0.00507657510003862i</v>
      </c>
      <c r="N2884" s="57">
        <f t="shared" si="848"/>
        <v>74.068223368190871</v>
      </c>
      <c r="O2884" s="57">
        <f t="shared" si="849"/>
        <v>3.6562717350760261</v>
      </c>
      <c r="P2884" s="371">
        <f t="shared" si="850"/>
        <v>3.6562717350760261</v>
      </c>
      <c r="Q2884" s="371">
        <f t="shared" si="851"/>
        <v>-105.93177663180913</v>
      </c>
      <c r="R2884" s="12">
        <f t="shared" si="852"/>
        <v>74.068223368190871</v>
      </c>
      <c r="S2884" s="57">
        <f t="shared" si="853"/>
        <v>47.645668278940235</v>
      </c>
      <c r="T2884" s="12">
        <f t="shared" si="836"/>
        <v>3.6562717350760261</v>
      </c>
    </row>
    <row r="2885" spans="1:20" x14ac:dyDescent="0.25">
      <c r="A2885" s="57">
        <f t="shared" si="837"/>
        <v>300504.15581993753</v>
      </c>
      <c r="B2885" s="12">
        <f t="shared" si="854"/>
        <v>47826.721818400205</v>
      </c>
      <c r="C2885" s="57" t="str">
        <f t="shared" si="838"/>
        <v>-0.418266056139066-1.45928268536074i</v>
      </c>
      <c r="D2885" s="57" t="str">
        <f t="shared" si="839"/>
        <v>3.81389861885046-1.2385943924253i</v>
      </c>
      <c r="E2885" s="57" t="str">
        <f t="shared" si="840"/>
        <v>211.451895855047-44.7382722027295i</v>
      </c>
      <c r="F2885" s="57" t="str">
        <f t="shared" si="841"/>
        <v>3.78938163910953-1.82521707003468i</v>
      </c>
      <c r="G2885" s="57" t="str">
        <f t="shared" si="842"/>
        <v>0.986859295482385-0.113877242688765i</v>
      </c>
      <c r="H2885" s="57" t="str">
        <f t="shared" si="843"/>
        <v>6.77077962507035-310.164416911611i</v>
      </c>
      <c r="I2885" s="57" t="str">
        <f t="shared" si="844"/>
        <v>-1.52466108266373-3.35052153581059i</v>
      </c>
      <c r="K2885" s="57" t="str">
        <f t="shared" si="845"/>
        <v>0.000844168364622973-0.00339985213707093i</v>
      </c>
      <c r="L2885" s="57" t="str">
        <f t="shared" si="846"/>
        <v>0.000125-0.0104909867592223i</v>
      </c>
      <c r="M2885" s="57" t="str">
        <f t="shared" si="847"/>
        <v>0.0015-0.0050573571428956i</v>
      </c>
      <c r="N2885" s="57">
        <f t="shared" si="848"/>
        <v>74.006404353742113</v>
      </c>
      <c r="O2885" s="57">
        <f t="shared" si="849"/>
        <v>3.6256775124218317</v>
      </c>
      <c r="P2885" s="371">
        <f t="shared" si="850"/>
        <v>3.6256775124218317</v>
      </c>
      <c r="Q2885" s="371">
        <f t="shared" si="851"/>
        <v>-105.99359564625789</v>
      </c>
      <c r="R2885" s="12">
        <f t="shared" si="852"/>
        <v>74.006404353742113</v>
      </c>
      <c r="S2885" s="57">
        <f t="shared" si="853"/>
        <v>47.826721818400202</v>
      </c>
      <c r="T2885" s="12">
        <f t="shared" si="836"/>
        <v>3.6256775124218317</v>
      </c>
    </row>
    <row r="2886" spans="1:20" x14ac:dyDescent="0.25">
      <c r="A2886" s="57">
        <f t="shared" si="837"/>
        <v>301646.07161205326</v>
      </c>
      <c r="B2886" s="12">
        <f t="shared" si="854"/>
        <v>48008.463361310125</v>
      </c>
      <c r="C2886" s="57" t="str">
        <f t="shared" si="838"/>
        <v>-0.418372570766384-1.45369730353436i</v>
      </c>
      <c r="D2886" s="57" t="str">
        <f t="shared" si="839"/>
        <v>3.81325758697877-1.23815577655784i</v>
      </c>
      <c r="E2886" s="57" t="str">
        <f t="shared" si="840"/>
        <v>211.415500635331-45.09631103281i</v>
      </c>
      <c r="F2886" s="57" t="str">
        <f t="shared" si="841"/>
        <v>3.78900251490485-1.82158055133547i</v>
      </c>
      <c r="G2886" s="57" t="str">
        <f t="shared" si="842"/>
        <v>0.986760561102699-0.11429853960128i</v>
      </c>
      <c r="H2886" s="57" t="str">
        <f t="shared" si="843"/>
        <v>6.70122858804941-308.790802103492i</v>
      </c>
      <c r="I2886" s="57" t="str">
        <f t="shared" si="844"/>
        <v>-1.51517117550925-3.33508046358364i</v>
      </c>
      <c r="K2886" s="57" t="str">
        <f t="shared" si="845"/>
        <v>0.00084295129472372-0.00338748220093503i</v>
      </c>
      <c r="L2886" s="57" t="str">
        <f t="shared" si="846"/>
        <v>0.000125-0.0104512719259038i</v>
      </c>
      <c r="M2886" s="57" t="str">
        <f t="shared" si="847"/>
        <v>0.0015-0.00503821193753298i</v>
      </c>
      <c r="N2886" s="57">
        <f t="shared" si="848"/>
        <v>73.944236591288117</v>
      </c>
      <c r="O2886" s="57">
        <f t="shared" si="849"/>
        <v>3.5950754365106219</v>
      </c>
      <c r="P2886" s="371">
        <f t="shared" si="850"/>
        <v>3.5950754365106219</v>
      </c>
      <c r="Q2886" s="371">
        <f t="shared" si="851"/>
        <v>-106.05576340871188</v>
      </c>
      <c r="R2886" s="12">
        <f t="shared" si="852"/>
        <v>73.944236591288117</v>
      </c>
      <c r="S2886" s="57">
        <f t="shared" si="853"/>
        <v>48.008463361310127</v>
      </c>
      <c r="T2886" s="12">
        <f t="shared" si="836"/>
        <v>3.5950754365106219</v>
      </c>
    </row>
    <row r="2887" spans="1:20" x14ac:dyDescent="0.25">
      <c r="A2887" s="57">
        <f t="shared" si="837"/>
        <v>302792.32668417908</v>
      </c>
      <c r="B2887" s="12">
        <f t="shared" si="854"/>
        <v>48190.895522083105</v>
      </c>
      <c r="C2887" s="57" t="str">
        <f t="shared" si="838"/>
        <v>-0.418481125777525-1.44812759269304i</v>
      </c>
      <c r="D2887" s="57" t="str">
        <f t="shared" si="839"/>
        <v>3.81261189192545-1.23773353259387i</v>
      </c>
      <c r="E2887" s="57" t="str">
        <f t="shared" si="840"/>
        <v>211.377703911693-45.4551878390072i</v>
      </c>
      <c r="F2887" s="57" t="str">
        <f t="shared" si="841"/>
        <v>3.78862058060469-1.81796957682754i</v>
      </c>
      <c r="G2887" s="57" t="str">
        <f t="shared" si="842"/>
        <v>0.986661094896785-0.114721308891862i</v>
      </c>
      <c r="H2887" s="57" t="str">
        <f t="shared" si="843"/>
        <v>6.63251487543155-307.424881585136i</v>
      </c>
      <c r="I2887" s="57" t="str">
        <f t="shared" si="844"/>
        <v>-1.50576201969704-3.3197283272132i</v>
      </c>
      <c r="K2887" s="57" t="str">
        <f t="shared" si="845"/>
        <v>0.000841742687158567-0.0033751601046467i</v>
      </c>
      <c r="L2887" s="57" t="str">
        <f t="shared" si="846"/>
        <v>0.000125-0.0104117074376408i</v>
      </c>
      <c r="M2887" s="57" t="str">
        <f t="shared" si="847"/>
        <v>0.0015-0.00501913920854052i</v>
      </c>
      <c r="N2887" s="57">
        <f t="shared" si="848"/>
        <v>73.881719379174953</v>
      </c>
      <c r="O2887" s="57">
        <f t="shared" si="849"/>
        <v>3.564465511754709</v>
      </c>
      <c r="P2887" s="371">
        <f t="shared" si="850"/>
        <v>3.564465511754709</v>
      </c>
      <c r="Q2887" s="371">
        <f t="shared" si="851"/>
        <v>-106.11828062082505</v>
      </c>
      <c r="R2887" s="12">
        <f t="shared" si="852"/>
        <v>73.881719379174953</v>
      </c>
      <c r="S2887" s="57">
        <f t="shared" si="853"/>
        <v>48.190895522083103</v>
      </c>
      <c r="T2887" s="12">
        <f t="shared" si="836"/>
        <v>3.564465511754709</v>
      </c>
    </row>
    <row r="2888" spans="1:20" x14ac:dyDescent="0.25">
      <c r="A2888" s="57">
        <f t="shared" si="837"/>
        <v>303942.93752557895</v>
      </c>
      <c r="B2888" s="12">
        <f t="shared" si="854"/>
        <v>48374.020925067023</v>
      </c>
      <c r="C2888" s="57" t="str">
        <f t="shared" si="838"/>
        <v>-0.418591681216466-1.44257349974935i</v>
      </c>
      <c r="D2888" s="57" t="str">
        <f t="shared" si="839"/>
        <v>3.81196150140183-1.23732763872731i</v>
      </c>
      <c r="E2888" s="57" t="str">
        <f t="shared" si="840"/>
        <v>211.338500134959-45.8149004943086i</v>
      </c>
      <c r="F2888" s="57" t="str">
        <f t="shared" si="841"/>
        <v>3.78823581596096-1.81438408721662i</v>
      </c>
      <c r="G2888" s="57" t="str">
        <f t="shared" si="842"/>
        <v>0.986560891591506-0.11514555472826i</v>
      </c>
      <c r="H2888" s="57" t="str">
        <f t="shared" si="843"/>
        <v>6.56462647367563-306.066593139583i</v>
      </c>
      <c r="I2888" s="57" t="str">
        <f t="shared" si="844"/>
        <v>-1.49643284498135-3.30446434889966i</v>
      </c>
      <c r="K2888" s="57" t="str">
        <f t="shared" si="845"/>
        <v>0.000840542473407173-0.00336288567934146i</v>
      </c>
      <c r="L2888" s="57" t="str">
        <f t="shared" si="846"/>
        <v>0.000125-0.0103722927252847i</v>
      </c>
      <c r="M2888" s="57" t="str">
        <f t="shared" si="847"/>
        <v>0.0015-0.00500013868155063i</v>
      </c>
      <c r="N2888" s="57">
        <f t="shared" si="848"/>
        <v>73.818852003068102</v>
      </c>
      <c r="O2888" s="57">
        <f t="shared" si="849"/>
        <v>3.5338477425157744</v>
      </c>
      <c r="P2888" s="371">
        <f t="shared" si="850"/>
        <v>3.5338477425157744</v>
      </c>
      <c r="Q2888" s="371">
        <f t="shared" si="851"/>
        <v>-106.1811479969319</v>
      </c>
      <c r="R2888" s="12">
        <f t="shared" si="852"/>
        <v>73.818852003068102</v>
      </c>
      <c r="S2888" s="57">
        <f t="shared" si="853"/>
        <v>48.374020925067022</v>
      </c>
      <c r="T2888" s="12">
        <f t="shared" si="836"/>
        <v>3.5338477425157744</v>
      </c>
    </row>
    <row r="2889" spans="1:20" x14ac:dyDescent="0.25">
      <c r="A2889" s="57">
        <f t="shared" si="837"/>
        <v>305097.92068817618</v>
      </c>
      <c r="B2889" s="12">
        <f t="shared" si="854"/>
        <v>48557.842204582281</v>
      </c>
      <c r="C2889" s="57" t="str">
        <f t="shared" si="838"/>
        <v>-0.418704197598339-1.43703497165087i</v>
      </c>
      <c r="D2889" s="57" t="str">
        <f t="shared" si="839"/>
        <v>3.81130638292012-1.23693807322089i</v>
      </c>
      <c r="E2889" s="57" t="str">
        <f t="shared" si="840"/>
        <v>211.297883726494-46.1754468624213i</v>
      </c>
      <c r="F2889" s="57" t="str">
        <f t="shared" si="841"/>
        <v>3.78784820058861-1.81082402349475i</v>
      </c>
      <c r="G2889" s="57" t="str">
        <f t="shared" si="842"/>
        <v>0.986459945878008-0.115571281278548i</v>
      </c>
      <c r="H2889" s="57" t="str">
        <f t="shared" si="843"/>
        <v>6.49755157137413-304.715875262242i</v>
      </c>
      <c r="I2889" s="57" t="str">
        <f t="shared" si="844"/>
        <v>-1.48718288954592-3.28928776047987i</v>
      </c>
      <c r="K2889" s="57" t="str">
        <f t="shared" si="845"/>
        <v>0.000839350585422013-0.00335065875672821i</v>
      </c>
      <c r="L2889" s="57" t="str">
        <f t="shared" si="846"/>
        <v>0.000125-0.0103330272218417i</v>
      </c>
      <c r="M2889" s="57" t="str">
        <f t="shared" si="847"/>
        <v>0.0015-0.00498121008323434i</v>
      </c>
      <c r="N2889" s="57">
        <f t="shared" si="848"/>
        <v>73.755633735922501</v>
      </c>
      <c r="O2889" s="57">
        <f t="shared" si="849"/>
        <v>3.5032221330881965</v>
      </c>
      <c r="P2889" s="371">
        <f t="shared" si="850"/>
        <v>3.5032221330881965</v>
      </c>
      <c r="Q2889" s="371">
        <f t="shared" si="851"/>
        <v>-106.2443662640775</v>
      </c>
      <c r="R2889" s="12">
        <f t="shared" si="852"/>
        <v>73.755633735922501</v>
      </c>
      <c r="S2889" s="57">
        <f t="shared" si="853"/>
        <v>48.557842204582279</v>
      </c>
      <c r="T2889" s="12">
        <f t="shared" si="836"/>
        <v>3.5032221330881965</v>
      </c>
    </row>
    <row r="2890" spans="1:20" x14ac:dyDescent="0.25">
      <c r="A2890" s="57">
        <f t="shared" si="837"/>
        <v>306257.29278679128</v>
      </c>
      <c r="B2890" s="12">
        <f t="shared" si="854"/>
        <v>48742.362004959694</v>
      </c>
      <c r="C2890" s="57" t="str">
        <f t="shared" si="838"/>
        <v>-0.418818635902953-1.43151195537776i</v>
      </c>
      <c r="D2890" s="57" t="str">
        <f t="shared" si="839"/>
        <v>3.8106465037926-1.23656481440423i</v>
      </c>
      <c r="E2890" s="57" t="str">
        <f t="shared" si="840"/>
        <v>211.255849077752-46.5368247973273i</v>
      </c>
      <c r="F2890" s="57" t="str">
        <f t="shared" si="841"/>
        <v>3.78745771396453-1.80728932693856i</v>
      </c>
      <c r="G2890" s="57" t="str">
        <f t="shared" si="842"/>
        <v>0.986358252411517-0.115998492710961i</v>
      </c>
      <c r="H2890" s="57" t="str">
        <f t="shared" si="843"/>
        <v>6.43127855535616-303.372667150554i</v>
      </c>
      <c r="I2890" s="57" t="str">
        <f t="shared" si="844"/>
        <v>-1.47801139989367-3.27419780327483i</v>
      </c>
      <c r="K2890" s="57" t="str">
        <f t="shared" si="845"/>
        <v>0.000838166955624619-0.00333847916908773i</v>
      </c>
      <c r="L2890" s="57" t="str">
        <f t="shared" si="846"/>
        <v>0.000125-0.0102939103624644i</v>
      </c>
      <c r="M2890" s="57" t="str">
        <f t="shared" si="847"/>
        <v>0.0015-0.0049623531412974i</v>
      </c>
      <c r="N2890" s="57">
        <f t="shared" si="848"/>
        <v>73.692063837949888</v>
      </c>
      <c r="O2890" s="57">
        <f t="shared" si="849"/>
        <v>3.4725886876827925</v>
      </c>
      <c r="P2890" s="371">
        <f t="shared" si="850"/>
        <v>3.4725886876827925</v>
      </c>
      <c r="Q2890" s="371">
        <f t="shared" si="851"/>
        <v>-106.30793616205011</v>
      </c>
      <c r="R2890" s="12">
        <f t="shared" si="852"/>
        <v>73.692063837949888</v>
      </c>
      <c r="S2890" s="57">
        <f t="shared" si="853"/>
        <v>48.742362004959695</v>
      </c>
      <c r="T2890" s="12">
        <f t="shared" si="836"/>
        <v>3.4725886876827925</v>
      </c>
    </row>
    <row r="2891" spans="1:20" x14ac:dyDescent="0.25">
      <c r="A2891" s="57">
        <f t="shared" si="837"/>
        <v>307421.07049938105</v>
      </c>
      <c r="B2891" s="12">
        <f t="shared" si="854"/>
        <v>48927.58298057854</v>
      </c>
      <c r="C2891" s="57" t="str">
        <f t="shared" si="838"/>
        <v>-0.418934957568263-1.42600439794018i</v>
      </c>
      <c r="D2891" s="57" t="str">
        <f t="shared" si="839"/>
        <v>3.80998183113047-1.23620784067175i</v>
      </c>
      <c r="E2891" s="57" t="str">
        <f t="shared" si="840"/>
        <v>211.212390549818-46.8990321428275i</v>
      </c>
      <c r="F2891" s="57" t="str">
        <f t="shared" si="841"/>
        <v>3.7870643354269-1.80377993910756i</v>
      </c>
      <c r="G2891" s="57" t="str">
        <f t="shared" si="842"/>
        <v>0.986255805811127-0.116427193193735i</v>
      </c>
      <c r="H2891" s="57" t="str">
        <f t="shared" si="843"/>
        <v>6.36579600687618-302.036908693838i</v>
      </c>
      <c r="I2891" s="57" t="str">
        <f t="shared" si="844"/>
        <v>-1.46891763073801-3.25919372794071i</v>
      </c>
      <c r="K2891" s="57" t="str">
        <f t="shared" si="845"/>
        <v>0.000836991516901979-0.00332634674927148i</v>
      </c>
      <c r="L2891" s="57" t="str">
        <f t="shared" si="846"/>
        <v>0.000125-0.0102549415844435i</v>
      </c>
      <c r="M2891" s="57" t="str">
        <f t="shared" si="847"/>
        <v>0.0015-0.0049435675844764i</v>
      </c>
      <c r="N2891" s="57">
        <f t="shared" si="848"/>
        <v>73.628141556587337</v>
      </c>
      <c r="O2891" s="57">
        <f t="shared" si="849"/>
        <v>3.4419474104092607</v>
      </c>
      <c r="P2891" s="371">
        <f t="shared" si="850"/>
        <v>3.4419474104092607</v>
      </c>
      <c r="Q2891" s="371">
        <f t="shared" si="851"/>
        <v>-106.37185844341266</v>
      </c>
      <c r="R2891" s="12">
        <f t="shared" si="852"/>
        <v>73.628141556587337</v>
      </c>
      <c r="S2891" s="57">
        <f t="shared" si="853"/>
        <v>48.927582980578542</v>
      </c>
      <c r="T2891" s="12">
        <f t="shared" si="836"/>
        <v>3.4419474104092607</v>
      </c>
    </row>
    <row r="2892" spans="1:20" x14ac:dyDescent="0.25">
      <c r="A2892" s="57">
        <f t="shared" si="837"/>
        <v>308589.27056727873</v>
      </c>
      <c r="B2892" s="12">
        <f t="shared" si="854"/>
        <v>49113.507795904741</v>
      </c>
      <c r="C2892" s="57" t="str">
        <f t="shared" si="838"/>
        <v>-0.419053124483894-1.42051224637608i</v>
      </c>
      <c r="D2892" s="57" t="str">
        <f t="shared" si="839"/>
        <v>3.80931233184344-1.23586713048083i</v>
      </c>
      <c r="E2892" s="57" t="str">
        <f t="shared" si="840"/>
        <v>211.167502472953-47.2620667320717i</v>
      </c>
      <c r="F2892" s="57" t="str">
        <f t="shared" si="841"/>
        <v>3.78666804417436-1.80029580184244i</v>
      </c>
      <c r="G2892" s="57" t="str">
        <f t="shared" si="842"/>
        <v>0.986152600659594-0.116857386894938i</v>
      </c>
      <c r="H2892" s="57" t="str">
        <f t="shared" si="843"/>
        <v>6.3010926978842-300.708540463304i</v>
      </c>
      <c r="I2892" s="57" t="str">
        <f t="shared" si="844"/>
        <v>-1.4599008448959-3.24427479432237i</v>
      </c>
      <c r="K2892" s="57" t="str">
        <f t="shared" si="845"/>
        <v>0.000835824202602859-0.00331426133070008i</v>
      </c>
      <c r="L2892" s="57" t="str">
        <f t="shared" si="846"/>
        <v>0.000125-0.0102161203272001i</v>
      </c>
      <c r="M2892" s="57" t="str">
        <f t="shared" si="847"/>
        <v>0.0015-0.00492485314253478i</v>
      </c>
      <c r="N2892" s="57">
        <f t="shared" si="848"/>
        <v>73.563866126467929</v>
      </c>
      <c r="O2892" s="57">
        <f t="shared" si="849"/>
        <v>3.4112983052604546</v>
      </c>
      <c r="P2892" s="371">
        <f t="shared" si="850"/>
        <v>3.4112983052604546</v>
      </c>
      <c r="Q2892" s="371">
        <f t="shared" si="851"/>
        <v>-106.43613387353207</v>
      </c>
      <c r="R2892" s="12">
        <f t="shared" si="852"/>
        <v>73.563866126467929</v>
      </c>
      <c r="S2892" s="57">
        <f t="shared" si="853"/>
        <v>49.113507795904738</v>
      </c>
      <c r="T2892" s="12">
        <f t="shared" si="836"/>
        <v>3.4112983052604546</v>
      </c>
    </row>
    <row r="2893" spans="1:20" x14ac:dyDescent="0.25">
      <c r="A2893" s="57">
        <f t="shared" si="837"/>
        <v>309761.90979543439</v>
      </c>
      <c r="B2893" s="12">
        <f t="shared" si="854"/>
        <v>49300.139125529182</v>
      </c>
      <c r="C2893" s="57" t="str">
        <f t="shared" si="838"/>
        <v>-0.419173098984642-1.41503544774865i</v>
      </c>
      <c r="D2893" s="57" t="str">
        <f t="shared" si="839"/>
        <v>3.80863797263843-1.23554266234963i</v>
      </c>
      <c r="E2893" s="57" t="str">
        <f t="shared" si="840"/>
        <v>211.12117914615-47.6259263870866i</v>
      </c>
      <c r="F2893" s="57" t="str">
        <f t="shared" si="841"/>
        <v>3.78626881926527-1.79683685726339i</v>
      </c>
      <c r="G2893" s="57" t="str">
        <f t="shared" si="842"/>
        <v>0.986048631503125-0.117289077982304i</v>
      </c>
      <c r="H2893" s="57" t="str">
        <f t="shared" si="843"/>
        <v>6.23715758737771-299.387503702244i</v>
      </c>
      <c r="I2893" s="57" t="str">
        <f t="shared" si="844"/>
        <v>-1.45096031318251-3.2294402713098i</v>
      </c>
      <c r="K2893" s="57" t="str">
        <f t="shared" si="845"/>
        <v>0.000834664946534223-0.00330222274736201i</v>
      </c>
      <c r="L2893" s="57" t="str">
        <f t="shared" si="846"/>
        <v>0.000125-0.0101774460322775i</v>
      </c>
      <c r="M2893" s="57" t="str">
        <f t="shared" si="847"/>
        <v>0.0015-0.00490620954625898i</v>
      </c>
      <c r="N2893" s="57">
        <f t="shared" si="848"/>
        <v>73.499236769389526</v>
      </c>
      <c r="O2893" s="57">
        <f t="shared" si="849"/>
        <v>3.3806413760943563</v>
      </c>
      <c r="P2893" s="371">
        <f t="shared" si="850"/>
        <v>3.3806413760943563</v>
      </c>
      <c r="Q2893" s="371">
        <f t="shared" si="851"/>
        <v>-106.50076323061047</v>
      </c>
      <c r="R2893" s="12">
        <f t="shared" si="852"/>
        <v>73.499236769389526</v>
      </c>
      <c r="S2893" s="57">
        <f t="shared" si="853"/>
        <v>49.300139125529185</v>
      </c>
      <c r="T2893" s="12">
        <f t="shared" si="836"/>
        <v>3.3806413760943563</v>
      </c>
    </row>
    <row r="2894" spans="1:20" x14ac:dyDescent="0.25">
      <c r="A2894" s="57">
        <f t="shared" si="837"/>
        <v>310939.0050526571</v>
      </c>
      <c r="B2894" s="12">
        <f t="shared" si="854"/>
        <v>49487.479654206196</v>
      </c>
      <c r="C2894" s="57" t="str">
        <f t="shared" si="838"/>
        <v>-0.419294843844082-1.4095739491442i</v>
      </c>
      <c r="D2894" s="57" t="str">
        <f t="shared" si="839"/>
        <v>3.80795872001907-1.23523441485519i</v>
      </c>
      <c r="E2894" s="57" t="str">
        <f t="shared" si="840"/>
        <v>211.073414836682-47.9906089182925i</v>
      </c>
      <c r="F2894" s="57" t="str">
        <f t="shared" si="841"/>
        <v>3.78586663961672-1.79340304776832i</v>
      </c>
      <c r="G2894" s="57" t="str">
        <f t="shared" si="842"/>
        <v>0.985943892851172-0.11772227062306i</v>
      </c>
      <c r="H2894" s="57" t="str">
        <f t="shared" si="843"/>
        <v>6.17397981783097-298.073740316388i</v>
      </c>
      <c r="I2894" s="57" t="str">
        <f t="shared" si="844"/>
        <v>-1.44209531430748-3.21468943669702i</v>
      </c>
      <c r="K2894" s="57" t="str">
        <f t="shared" si="845"/>
        <v>0.000833513682957584-0.0032902308338122i</v>
      </c>
      <c r="L2894" s="57" t="str">
        <f t="shared" si="846"/>
        <v>0.000125-0.0101389181433328i</v>
      </c>
      <c r="M2894" s="57" t="str">
        <f t="shared" si="847"/>
        <v>0.0015-0.00488763652745467i</v>
      </c>
      <c r="N2894" s="57">
        <f t="shared" si="848"/>
        <v>73.434252694284538</v>
      </c>
      <c r="O2894" s="57">
        <f t="shared" si="849"/>
        <v>3.3499766266183082</v>
      </c>
      <c r="P2894" s="371">
        <f t="shared" si="850"/>
        <v>3.3499766266183082</v>
      </c>
      <c r="Q2894" s="371">
        <f t="shared" si="851"/>
        <v>-106.56574730571546</v>
      </c>
      <c r="R2894" s="12">
        <f t="shared" si="852"/>
        <v>73.434252694284538</v>
      </c>
      <c r="S2894" s="57">
        <f t="shared" si="853"/>
        <v>49.487479654206197</v>
      </c>
      <c r="T2894" s="12">
        <f t="shared" si="836"/>
        <v>3.3499766266183082</v>
      </c>
    </row>
    <row r="2895" spans="1:20" x14ac:dyDescent="0.25">
      <c r="A2895" s="57">
        <f t="shared" si="837"/>
        <v>312120.57327185717</v>
      </c>
      <c r="B2895" s="12">
        <f t="shared" si="854"/>
        <v>49675.532076892181</v>
      </c>
      <c r="C2895" s="57" t="str">
        <f t="shared" si="838"/>
        <v>-0.419418322268072-1.40412769766981i</v>
      </c>
      <c r="D2895" s="57" t="str">
        <f t="shared" si="839"/>
        <v>3.80727454028467-1.23494236663136i</v>
      </c>
      <c r="E2895" s="57" t="str">
        <f t="shared" si="840"/>
        <v>211.024203779659-48.3561121240061i</v>
      </c>
      <c r="F2895" s="57" t="str">
        <f t="shared" si="841"/>
        <v>3.78546148400397-1.78999431603119i</v>
      </c>
      <c r="G2895" s="57" t="str">
        <f t="shared" si="842"/>
        <v>0.985838379176214-0.118156968983761i</v>
      </c>
      <c r="H2895" s="57" t="str">
        <f t="shared" si="843"/>
        <v>6.11154871170244-296.767192864414i</v>
      </c>
      <c r="I2895" s="57" t="str">
        <f t="shared" si="844"/>
        <v>-1.43330513477278-3.20002157704383i</v>
      </c>
      <c r="K2895" s="57" t="str">
        <f t="shared" si="845"/>
        <v>0.000832370346585531-0.00327828542517067i</v>
      </c>
      <c r="L2895" s="57" t="str">
        <f t="shared" si="846"/>
        <v>0.000125-0.0101005361061295i</v>
      </c>
      <c r="M2895" s="57" t="str">
        <f t="shared" si="847"/>
        <v>0.0015-0.00486913381894268i</v>
      </c>
      <c r="N2895" s="57">
        <f t="shared" si="848"/>
        <v>73.368913097191552</v>
      </c>
      <c r="O2895" s="57">
        <f t="shared" si="849"/>
        <v>3.319304060371397</v>
      </c>
      <c r="P2895" s="371">
        <f t="shared" si="850"/>
        <v>3.319304060371397</v>
      </c>
      <c r="Q2895" s="371">
        <f t="shared" si="851"/>
        <v>-106.63108690280845</v>
      </c>
      <c r="R2895" s="12">
        <f t="shared" si="852"/>
        <v>73.368913097191552</v>
      </c>
      <c r="S2895" s="57">
        <f t="shared" si="853"/>
        <v>49.675532076892182</v>
      </c>
      <c r="T2895" s="12">
        <f t="shared" si="836"/>
        <v>3.319304060371397</v>
      </c>
    </row>
    <row r="2896" spans="1:20" x14ac:dyDescent="0.25">
      <c r="A2896" s="57">
        <f t="shared" si="837"/>
        <v>313306.63145029027</v>
      </c>
      <c r="B2896" s="12">
        <f t="shared" si="854"/>
        <v>49864.299098784373</v>
      </c>
      <c r="C2896" s="57" t="str">
        <f t="shared" si="838"/>
        <v>-0.419543497888379-1.39869664045114i</v>
      </c>
      <c r="D2896" s="57" t="str">
        <f t="shared" si="839"/>
        <v>3.80658539952941-1.2346664963667i</v>
      </c>
      <c r="E2896" s="57" t="str">
        <f t="shared" si="840"/>
        <v>210.973540177583-48.7224337899434i</v>
      </c>
      <c r="F2896" s="57" t="str">
        <f t="shared" si="841"/>
        <v>3.78505333105945-1.78661060500029i</v>
      </c>
      <c r="G2896" s="57" t="str">
        <f t="shared" si="842"/>
        <v>0.985732084913554-0.118593177230107i</v>
      </c>
      <c r="H2896" s="57" t="str">
        <f t="shared" si="843"/>
        <v>6.0498537680158-295.467804548631i</v>
      </c>
      <c r="I2896" s="57" t="str">
        <f t="shared" si="844"/>
        <v>-1.4245890687721-3.18543598753986i</v>
      </c>
      <c r="K2896" s="57" t="str">
        <f t="shared" si="845"/>
        <v>0.000831234872578119-0.00326638635712113i</v>
      </c>
      <c r="L2896" s="57" t="str">
        <f t="shared" si="846"/>
        <v>0.000125-0.0100622993685291i</v>
      </c>
      <c r="M2896" s="57" t="str">
        <f t="shared" si="847"/>
        <v>0.0015-0.00485070115455536i</v>
      </c>
      <c r="N2896" s="57">
        <f t="shared" si="848"/>
        <v>73.303217161225021</v>
      </c>
      <c r="O2896" s="57">
        <f t="shared" si="849"/>
        <v>3.2886236807076448</v>
      </c>
      <c r="P2896" s="371">
        <f t="shared" si="850"/>
        <v>3.2886236807076448</v>
      </c>
      <c r="Q2896" s="371">
        <f t="shared" si="851"/>
        <v>-106.69678283877498</v>
      </c>
      <c r="R2896" s="12">
        <f t="shared" si="852"/>
        <v>73.303217161225021</v>
      </c>
      <c r="S2896" s="57">
        <f t="shared" si="853"/>
        <v>49.864299098784372</v>
      </c>
      <c r="T2896" s="12">
        <f t="shared" si="836"/>
        <v>3.2886236807076448</v>
      </c>
    </row>
    <row r="2897" spans="1:20" x14ac:dyDescent="0.25">
      <c r="A2897" s="57">
        <f t="shared" si="837"/>
        <v>314497.19664980139</v>
      </c>
      <c r="B2897" s="12">
        <f t="shared" si="854"/>
        <v>50053.783435359757</v>
      </c>
      <c r="C2897" s="57" t="str">
        <f t="shared" si="838"/>
        <v>-0.419670334756261-1.39328072463033i</v>
      </c>
      <c r="D2897" s="57" t="str">
        <f t="shared" si="839"/>
        <v>3.80589126364158-1.23440678280248i</v>
      </c>
      <c r="E2897" s="57" t="str">
        <f t="shared" si="840"/>
        <v>210.921418199914-49.0895716887031i</v>
      </c>
      <c r="F2897" s="57" t="str">
        <f t="shared" si="841"/>
        <v>3.78464215927209-1.78325185789647i</v>
      </c>
      <c r="G2897" s="57" t="str">
        <f t="shared" si="842"/>
        <v>0.985625004461104-0.119030899526771i</v>
      </c>
      <c r="H2897" s="57" t="str">
        <f t="shared" si="843"/>
        <v>5.98888465901488-294.175519205813i</v>
      </c>
      <c r="I2897" s="57" t="str">
        <f t="shared" si="844"/>
        <v>-1.41594641809179-3.17093197187137i</v>
      </c>
      <c r="K2897" s="57" t="str">
        <f t="shared" si="845"/>
        <v>0.000830107196539364-0.00325453346590955i</v>
      </c>
      <c r="L2897" s="57" t="str">
        <f t="shared" si="846"/>
        <v>0.000125-0.0100242073804833i</v>
      </c>
      <c r="M2897" s="57" t="str">
        <f t="shared" si="847"/>
        <v>0.0015-0.00483233826913267i</v>
      </c>
      <c r="N2897" s="57">
        <f t="shared" si="848"/>
        <v>73.237164056547883</v>
      </c>
      <c r="O2897" s="57">
        <f t="shared" si="849"/>
        <v>3.2579354907792379</v>
      </c>
      <c r="P2897" s="371">
        <f t="shared" si="850"/>
        <v>3.2579354907792379</v>
      </c>
      <c r="Q2897" s="371">
        <f t="shared" si="851"/>
        <v>-106.76283594345212</v>
      </c>
      <c r="R2897" s="12">
        <f t="shared" si="852"/>
        <v>73.237164056547883</v>
      </c>
      <c r="S2897" s="57">
        <f t="shared" si="853"/>
        <v>50.053783435359755</v>
      </c>
      <c r="T2897" s="12">
        <f t="shared" si="836"/>
        <v>3.2579354907792379</v>
      </c>
    </row>
    <row r="2898" spans="1:20" x14ac:dyDescent="0.25">
      <c r="A2898" s="57">
        <f t="shared" si="837"/>
        <v>315692.2859970706</v>
      </c>
      <c r="B2898" s="12">
        <f t="shared" si="854"/>
        <v>50243.987812414125</v>
      </c>
      <c r="C2898" s="57" t="str">
        <f t="shared" si="838"/>
        <v>-0.419798797336113-1.38787989736378i</v>
      </c>
      <c r="D2898" s="57" t="str">
        <f t="shared" si="839"/>
        <v>3.80519209830256-1.23416320473057i</v>
      </c>
      <c r="E2898" s="57" t="str">
        <f t="shared" si="840"/>
        <v>210.867831982629-49.457523579252i</v>
      </c>
      <c r="F2898" s="57" t="str">
        <f t="shared" si="841"/>
        <v>3.78422794698628-1.77991801821141i</v>
      </c>
      <c r="G2898" s="57" t="str">
        <f t="shared" si="842"/>
        <v>0.985517132179172-0.119470140037217i</v>
      </c>
      <c r="H2898" s="57" t="str">
        <f t="shared" si="843"/>
        <v>5.92863122688979-292.890281298189i</v>
      </c>
      <c r="I2898" s="57" t="str">
        <f t="shared" si="844"/>
        <v>-1.40737649201327-3.15650884209021i</v>
      </c>
      <c r="K2898" s="57" t="str">
        <f t="shared" si="845"/>
        <v>0.000828987254513763-0.00324272658834276i</v>
      </c>
      <c r="L2898" s="57" t="str">
        <f t="shared" si="846"/>
        <v>0.000125-0.00998625959402594i</v>
      </c>
      <c r="M2898" s="57" t="str">
        <f t="shared" si="847"/>
        <v>0.0015-0.0048140448985183i</v>
      </c>
      <c r="N2898" s="57">
        <f t="shared" si="848"/>
        <v>73.170752940340975</v>
      </c>
      <c r="O2898" s="57">
        <f t="shared" si="849"/>
        <v>3.2272394935188782</v>
      </c>
      <c r="P2898" s="371">
        <f t="shared" si="850"/>
        <v>3.2272394935188782</v>
      </c>
      <c r="Q2898" s="371">
        <f t="shared" si="851"/>
        <v>-106.82924705965902</v>
      </c>
      <c r="R2898" s="12">
        <f t="shared" si="852"/>
        <v>73.170752940340975</v>
      </c>
      <c r="S2898" s="57">
        <f t="shared" si="853"/>
        <v>50.243987812414126</v>
      </c>
      <c r="T2898" s="12">
        <f t="shared" si="836"/>
        <v>3.2272394935188782</v>
      </c>
    </row>
    <row r="2899" spans="1:20" x14ac:dyDescent="0.25">
      <c r="A2899" s="57">
        <f t="shared" si="837"/>
        <v>316891.91668385948</v>
      </c>
      <c r="B2899" s="12">
        <f t="shared" si="854"/>
        <v>50434.9149661013</v>
      </c>
      <c r="C2899" s="57" t="str">
        <f t="shared" si="838"/>
        <v>-0.419928850499085-1.38249410582024i</v>
      </c>
      <c r="D2899" s="57" t="str">
        <f t="shared" si="839"/>
        <v>3.80448786898628-1.23393574099135i</v>
      </c>
      <c r="E2899" s="57" t="str">
        <f t="shared" si="840"/>
        <v>210.812775627788-49.8262872063898i</v>
      </c>
      <c r="F2899" s="57" t="str">
        <f t="shared" si="841"/>
        <v>3.78381067240141-1.77660902970594i</v>
      </c>
      <c r="G2899" s="57" t="str">
        <f t="shared" si="842"/>
        <v>0.985408462390249-0.119910902923523i</v>
      </c>
      <c r="H2899" s="57" t="str">
        <f t="shared" si="843"/>
        <v>5.86908348057263-291.612035904576i</v>
      </c>
      <c r="I2899" s="57" t="str">
        <f t="shared" si="844"/>
        <v>-1.39887860721694-3.14216591848553i</v>
      </c>
      <c r="K2899" s="57" t="str">
        <f t="shared" si="845"/>
        <v>0.000827874982982829-0.0032309655617871i</v>
      </c>
      <c r="L2899" s="57" t="str">
        <f t="shared" si="846"/>
        <v>0.000125-0.00994845546326558i</v>
      </c>
      <c r="M2899" s="57" t="str">
        <f t="shared" si="847"/>
        <v>0.0015-0.00479582077955597i</v>
      </c>
      <c r="N2899" s="57">
        <f t="shared" si="848"/>
        <v>73.103982956777742</v>
      </c>
      <c r="O2899" s="57">
        <f t="shared" si="849"/>
        <v>3.1965356916234584</v>
      </c>
      <c r="P2899" s="371">
        <f t="shared" si="850"/>
        <v>3.1965356916234584</v>
      </c>
      <c r="Q2899" s="371">
        <f t="shared" si="851"/>
        <v>-106.89601704322226</v>
      </c>
      <c r="R2899" s="12">
        <f t="shared" si="852"/>
        <v>73.103982956777742</v>
      </c>
      <c r="S2899" s="57">
        <f t="shared" si="853"/>
        <v>50.434914966101303</v>
      </c>
      <c r="T2899" s="12">
        <f t="shared" si="836"/>
        <v>3.1965356916234584</v>
      </c>
    </row>
    <row r="2900" spans="1:20" x14ac:dyDescent="0.25">
      <c r="A2900" s="57">
        <f t="shared" si="837"/>
        <v>318096.10596725816</v>
      </c>
      <c r="B2900" s="12">
        <f t="shared" si="854"/>
        <v>50626.567642972484</v>
      </c>
      <c r="C2900" s="57" t="str">
        <f t="shared" si="838"/>
        <v>-0.420060459516753-1.37712329717867i</v>
      </c>
      <c r="D2900" s="57" t="str">
        <f t="shared" si="839"/>
        <v>3.80377854095804-1.23372437047156i</v>
      </c>
      <c r="E2900" s="57" t="str">
        <f t="shared" si="840"/>
        <v>210.756243203107-50.1958603002153i</v>
      </c>
      <c r="F2900" s="57" t="str">
        <f t="shared" si="841"/>
        <v>3.78339031357063-1.77332483640821i</v>
      </c>
      <c r="G2900" s="57" t="str">
        <f t="shared" si="842"/>
        <v>0.985298989378796-0.12035319234619i</v>
      </c>
      <c r="H2900" s="57" t="str">
        <f t="shared" si="843"/>
        <v>5.81023159260126-290.34072871168i</v>
      </c>
      <c r="I2900" s="57" t="str">
        <f t="shared" si="844"/>
        <v>-1.39045208768753-3.12790252945745i</v>
      </c>
      <c r="K2900" s="57" t="str">
        <f t="shared" si="845"/>
        <v>0.000826770318861624-0.00321925022416696i</v>
      </c>
      <c r="L2900" s="57" t="str">
        <f t="shared" si="846"/>
        <v>0.000125-0.00991079444437695i</v>
      </c>
      <c r="M2900" s="57" t="str">
        <f t="shared" si="847"/>
        <v>0.0015-0.00477766565008565i</v>
      </c>
      <c r="N2900" s="57">
        <f t="shared" si="848"/>
        <v>73.036853236994631</v>
      </c>
      <c r="O2900" s="57">
        <f t="shared" si="849"/>
        <v>3.1658240875362127</v>
      </c>
      <c r="P2900" s="371">
        <f t="shared" si="850"/>
        <v>3.1658240875362127</v>
      </c>
      <c r="Q2900" s="371">
        <f t="shared" si="851"/>
        <v>-106.96314676300537</v>
      </c>
      <c r="R2900" s="12">
        <f t="shared" si="852"/>
        <v>73.036853236994631</v>
      </c>
      <c r="S2900" s="57">
        <f t="shared" si="853"/>
        <v>50.626567642972482</v>
      </c>
      <c r="T2900" s="12">
        <f t="shared" si="836"/>
        <v>3.1658240875362127</v>
      </c>
    </row>
    <row r="2901" spans="1:20" x14ac:dyDescent="0.25">
      <c r="A2901" s="57">
        <f t="shared" si="837"/>
        <v>319304.87116993376</v>
      </c>
      <c r="B2901" s="12">
        <f t="shared" si="854"/>
        <v>50818.948600015778</v>
      </c>
      <c r="C2901" s="57" t="str">
        <f t="shared" si="838"/>
        <v>-0.420193590054794-1.37176741862633i</v>
      </c>
      <c r="D2901" s="57" t="str">
        <f t="shared" si="839"/>
        <v>3.80306407927402-1.23352907210226i</v>
      </c>
      <c r="E2901" s="57" t="str">
        <f t="shared" si="840"/>
        <v>210.698228741526-50.5662405755735i</v>
      </c>
      <c r="F2901" s="57" t="str">
        <f t="shared" si="841"/>
        <v>3.78296684840038-1.770065382612i</v>
      </c>
      <c r="G2901" s="57" t="str">
        <f t="shared" si="842"/>
        <v>0.985188707391033-0.120797012463962i</v>
      </c>
      <c r="H2901" s="57" t="str">
        <f t="shared" si="843"/>
        <v>5.7520658960495-289.076306005518i</v>
      </c>
      <c r="I2901" s="57" t="str">
        <f t="shared" si="844"/>
        <v>-1.38209626462086-3.11371801139337i</v>
      </c>
      <c r="K2901" s="57" t="str">
        <f t="shared" si="845"/>
        <v>0.00082567319949535-0.00320758041396336i</v>
      </c>
      <c r="L2901" s="57" t="str">
        <f t="shared" si="846"/>
        <v>0.000125-0.00987327599559366i</v>
      </c>
      <c r="M2901" s="57" t="str">
        <f t="shared" si="847"/>
        <v>0.0015-0.00475957924893969i</v>
      </c>
      <c r="N2901" s="57">
        <f t="shared" si="848"/>
        <v>72.969362899064819</v>
      </c>
      <c r="O2901" s="57">
        <f t="shared" si="849"/>
        <v>3.1351046834298057</v>
      </c>
      <c r="P2901" s="371">
        <f t="shared" si="850"/>
        <v>3.1351046834298057</v>
      </c>
      <c r="Q2901" s="371">
        <f t="shared" si="851"/>
        <v>-107.03063710093518</v>
      </c>
      <c r="R2901" s="12">
        <f t="shared" si="852"/>
        <v>72.969362899064819</v>
      </c>
      <c r="S2901" s="57">
        <f t="shared" si="853"/>
        <v>50.81894860001578</v>
      </c>
      <c r="T2901" s="12">
        <f t="shared" si="836"/>
        <v>3.1351046834298057</v>
      </c>
    </row>
    <row r="2902" spans="1:20" x14ac:dyDescent="0.25">
      <c r="A2902" s="57">
        <f t="shared" si="837"/>
        <v>320518.2296803795</v>
      </c>
      <c r="B2902" s="12">
        <f t="shared" si="854"/>
        <v>51012.060604695842</v>
      </c>
      <c r="C2902" s="57" t="str">
        <f t="shared" si="838"/>
        <v>-0.420328208166688-1.36642641735687i</v>
      </c>
      <c r="D2902" s="57" t="str">
        <f t="shared" si="839"/>
        <v>3.80234444878018-1.23334982485661i</v>
      </c>
      <c r="E2902" s="57" t="str">
        <f t="shared" si="840"/>
        <v>210.638726240791-50.9374257315031i</v>
      </c>
      <c r="F2902" s="57" t="str">
        <f t="shared" si="841"/>
        <v>3.78254025464943-1.76683061287493i</v>
      </c>
      <c r="G2902" s="57" t="str">
        <f t="shared" si="842"/>
        <v>0.985077610634719-0.121242367433633i</v>
      </c>
      <c r="H2902" s="57" t="str">
        <f t="shared" si="843"/>
        <v>5.6945768815224-287.818714662999i</v>
      </c>
      <c r="I2902" s="57" t="str">
        <f t="shared" si="844"/>
        <v>-1.37381047633196-3.0996117085463i</v>
      </c>
      <c r="K2902" s="57" t="str">
        <f t="shared" si="845"/>
        <v>0.000824583562655964-0.00319595597021258i</v>
      </c>
      <c r="L2902" s="57" t="str">
        <f t="shared" si="846"/>
        <v>0.000125-0.00983589957720034i</v>
      </c>
      <c r="M2902" s="57" t="str">
        <f t="shared" si="847"/>
        <v>0.0015-0.00474156131593911i</v>
      </c>
      <c r="N2902" s="57">
        <f t="shared" si="848"/>
        <v>72.901511047971027</v>
      </c>
      <c r="O2902" s="57">
        <f t="shared" si="849"/>
        <v>3.1043774811891334</v>
      </c>
      <c r="P2902" s="371">
        <f t="shared" si="850"/>
        <v>3.1043774811891334</v>
      </c>
      <c r="Q2902" s="371">
        <f t="shared" si="851"/>
        <v>-107.09848895202897</v>
      </c>
      <c r="R2902" s="12">
        <f t="shared" si="852"/>
        <v>72.901511047971027</v>
      </c>
      <c r="S2902" s="57">
        <f t="shared" si="853"/>
        <v>51.01206060469584</v>
      </c>
      <c r="T2902" s="12">
        <f t="shared" si="836"/>
        <v>3.1043774811891334</v>
      </c>
    </row>
    <row r="2903" spans="1:20" x14ac:dyDescent="0.25">
      <c r="A2903" s="57">
        <f t="shared" si="837"/>
        <v>321736.19895316497</v>
      </c>
      <c r="B2903" s="12">
        <f t="shared" si="854"/>
        <v>51205.906434993689</v>
      </c>
      <c r="C2903" s="57" t="str">
        <f t="shared" si="838"/>
        <v>-0.420464280287419-1.36110024056841i</v>
      </c>
      <c r="D2903" s="57" t="str">
        <f t="shared" si="839"/>
        <v>3.80161961411165-1.23318660774775i</v>
      </c>
      <c r="E2903" s="57" t="str">
        <f t="shared" si="840"/>
        <v>210.577729663026-51.3094134506661i</v>
      </c>
      <c r="F2903" s="57" t="str">
        <f t="shared" si="841"/>
        <v>3.78211050992794-1.76362047201672i</v>
      </c>
      <c r="G2903" s="57" t="str">
        <f t="shared" si="842"/>
        <v>0.984965693278941-0.121689261409856i</v>
      </c>
      <c r="H2903" s="57" t="str">
        <f t="shared" si="843"/>
        <v>5.63775519421405-286.567902143644i</v>
      </c>
      <c r="I2903" s="57" t="str">
        <f t="shared" si="844"/>
        <v>-1.36559406816473-3.08558297291544i</v>
      </c>
      <c r="K2903" s="57" t="str">
        <f t="shared" si="845"/>
        <v>0.000823501346538741-0.00318437673250464i</v>
      </c>
      <c r="L2903" s="57" t="str">
        <f t="shared" si="846"/>
        <v>0.000125-0.0097986646515245i</v>
      </c>
      <c r="M2903" s="57" t="str">
        <f t="shared" si="847"/>
        <v>0.0015-0.00472361159188992i</v>
      </c>
      <c r="N2903" s="57">
        <f t="shared" si="848"/>
        <v>72.833296775579257</v>
      </c>
      <c r="O2903" s="57">
        <f t="shared" si="849"/>
        <v>3.0736424823937099</v>
      </c>
      <c r="P2903" s="371">
        <f t="shared" si="850"/>
        <v>3.0736424823937099</v>
      </c>
      <c r="Q2903" s="371">
        <f t="shared" si="851"/>
        <v>-107.16670322442074</v>
      </c>
      <c r="R2903" s="12">
        <f t="shared" si="852"/>
        <v>72.833296775579257</v>
      </c>
      <c r="S2903" s="57">
        <f t="shared" si="853"/>
        <v>51.205906434993686</v>
      </c>
      <c r="T2903" s="12">
        <f t="shared" si="836"/>
        <v>3.0736424823937099</v>
      </c>
    </row>
    <row r="2904" spans="1:20" x14ac:dyDescent="0.25">
      <c r="A2904" s="57">
        <f t="shared" si="837"/>
        <v>322958.79650918703</v>
      </c>
      <c r="B2904" s="12">
        <f t="shared" si="854"/>
        <v>51400.488879446668</v>
      </c>
      <c r="C2904" s="57" t="str">
        <f t="shared" si="838"/>
        <v>-0.420601773227221-1.35578883546173i</v>
      </c>
      <c r="D2904" s="57" t="str">
        <f t="shared" si="839"/>
        <v>3.80088953969179-1.23303939982665i</v>
      </c>
      <c r="E2904" s="57" t="str">
        <f t="shared" si="840"/>
        <v>210.515232934318-51.6822013987735i</v>
      </c>
      <c r="F2904" s="57" t="str">
        <f t="shared" si="841"/>
        <v>3.78167759169685-1.7604349051174i</v>
      </c>
      <c r="G2904" s="57" t="str">
        <f t="shared" si="842"/>
        <v>0.984852949453895-0.122137698544955i</v>
      </c>
      <c r="H2904" s="57" t="str">
        <f t="shared" si="843"/>
        <v>5.58159163102857-285.323816481433i</v>
      </c>
      <c r="I2904" s="57" t="str">
        <f t="shared" si="844"/>
        <v>-1.35744639240269-3.07163116412904i</v>
      </c>
      <c r="K2904" s="57" t="str">
        <f t="shared" si="845"/>
        <v>0.000822426489759002-0.00317284254098199i</v>
      </c>
      <c r="L2904" s="57" t="str">
        <f t="shared" si="846"/>
        <v>0.000125-0.00976157068292939i</v>
      </c>
      <c r="M2904" s="57" t="str">
        <f t="shared" si="847"/>
        <v>0.0015-0.00470572981857933i</v>
      </c>
      <c r="N2904" s="57">
        <f t="shared" si="848"/>
        <v>72.764719160612373</v>
      </c>
      <c r="O2904" s="57">
        <f t="shared" si="849"/>
        <v>3.0428996883004182</v>
      </c>
      <c r="P2904" s="371">
        <f t="shared" si="850"/>
        <v>3.0428996883004182</v>
      </c>
      <c r="Q2904" s="371">
        <f t="shared" si="851"/>
        <v>-107.23528083938763</v>
      </c>
      <c r="R2904" s="12">
        <f t="shared" si="852"/>
        <v>72.764719160612373</v>
      </c>
      <c r="S2904" s="57">
        <f t="shared" si="853"/>
        <v>51.400488879446669</v>
      </c>
      <c r="T2904" s="12">
        <f t="shared" si="836"/>
        <v>3.0428996883004182</v>
      </c>
    </row>
    <row r="2905" spans="1:20" x14ac:dyDescent="0.25">
      <c r="A2905" s="57">
        <f t="shared" si="837"/>
        <v>324186.0399359219</v>
      </c>
      <c r="B2905" s="12">
        <f t="shared" si="854"/>
        <v>51595.810737188564</v>
      </c>
      <c r="C2905" s="57" t="str">
        <f t="shared" si="838"/>
        <v>-0.420740654165324-1.35049214923849i</v>
      </c>
      <c r="D2905" s="57" t="str">
        <f t="shared" si="839"/>
        <v>3.80015418973145-1.23290818017986i</v>
      </c>
      <c r="E2905" s="57" t="str">
        <f t="shared" si="840"/>
        <v>210.451229944306-52.0557872240027i</v>
      </c>
      <c r="F2905" s="57" t="str">
        <f t="shared" si="841"/>
        <v>3.78124147726686-1.75727385751556i</v>
      </c>
      <c r="G2905" s="57" t="str">
        <f t="shared" si="842"/>
        <v>0.984739373250676-0.122587682988717i</v>
      </c>
      <c r="H2905" s="57" t="str">
        <f t="shared" si="843"/>
        <v>5.52607713775999-284.086406276798i</v>
      </c>
      <c r="I2905" s="57" t="str">
        <f t="shared" si="844"/>
        <v>-1.3493668081813-3.05775564932914i</v>
      </c>
      <c r="K2905" s="57" t="str">
        <f t="shared" si="845"/>
        <v>0.000821358931348715-0.00316135323633796i</v>
      </c>
      <c r="L2905" s="57" t="str">
        <f t="shared" si="846"/>
        <v>0.000125-0.00972461713780576i</v>
      </c>
      <c r="M2905" s="57" t="str">
        <f t="shared" si="847"/>
        <v>0.0015-0.00468791573877199i</v>
      </c>
      <c r="N2905" s="57">
        <f t="shared" si="848"/>
        <v>72.695777268624539</v>
      </c>
      <c r="O2905" s="57">
        <f t="shared" si="849"/>
        <v>3.0121490998260914</v>
      </c>
      <c r="P2905" s="371">
        <f t="shared" si="850"/>
        <v>3.0121490998260914</v>
      </c>
      <c r="Q2905" s="371">
        <f t="shared" si="851"/>
        <v>-107.30422273137546</v>
      </c>
      <c r="R2905" s="12">
        <f t="shared" si="852"/>
        <v>72.695777268624539</v>
      </c>
      <c r="S2905" s="57">
        <f t="shared" si="853"/>
        <v>51.595810737188565</v>
      </c>
      <c r="T2905" s="12">
        <f t="shared" si="836"/>
        <v>3.0121490998260914</v>
      </c>
    </row>
    <row r="2906" spans="1:20" x14ac:dyDescent="0.25">
      <c r="A2906" s="57">
        <f t="shared" si="837"/>
        <v>325417.94688767847</v>
      </c>
      <c r="B2906" s="12">
        <f t="shared" si="854"/>
        <v>51791.874817989883</v>
      </c>
      <c r="C2906" s="57" t="str">
        <f t="shared" si="838"/>
        <v>-0.420880890643715-1.3452101290995i</v>
      </c>
      <c r="D2906" s="57" t="str">
        <f t="shared" si="839"/>
        <v>3.7994135282281-1.2327929279274i</v>
      </c>
      <c r="E2906" s="57" t="str">
        <f t="shared" si="840"/>
        <v>210.385714545768-52.4301685563962i</v>
      </c>
      <c r="F2906" s="57" t="str">
        <f t="shared" si="841"/>
        <v>3.78080214379774-1.75413727480656i</v>
      </c>
      <c r="G2906" s="57" t="str">
        <f t="shared" si="842"/>
        <v>0.984624958721051-0.123039218888206i</v>
      </c>
      <c r="H2906" s="57" t="str">
        <f t="shared" si="843"/>
        <v>5.47120280633224-282.855620688739i</v>
      </c>
      <c r="I2906" s="57" t="str">
        <f t="shared" si="844"/>
        <v>-1.34135468140143-3.04395580305861i</v>
      </c>
      <c r="K2906" s="57" t="str">
        <f t="shared" si="845"/>
        <v>0.000820298610753216-0.00314990865981542i</v>
      </c>
      <c r="L2906" s="57" t="str">
        <f t="shared" si="846"/>
        <v>0.000125-0.00968780348456433i</v>
      </c>
      <c r="M2906" s="57" t="str">
        <f t="shared" si="847"/>
        <v>0.0015-0.00467016909620642i</v>
      </c>
      <c r="N2906" s="57">
        <f t="shared" si="848"/>
        <v>72.62647015197642</v>
      </c>
      <c r="O2906" s="57">
        <f t="shared" si="849"/>
        <v>2.9813907175300383</v>
      </c>
      <c r="P2906" s="371">
        <f t="shared" si="850"/>
        <v>2.9813907175300383</v>
      </c>
      <c r="Q2906" s="371">
        <f t="shared" si="851"/>
        <v>-107.37352984802358</v>
      </c>
      <c r="R2906" s="12">
        <f t="shared" si="852"/>
        <v>72.62647015197642</v>
      </c>
      <c r="S2906" s="57">
        <f t="shared" si="853"/>
        <v>51.791874817989886</v>
      </c>
      <c r="T2906" s="12">
        <f t="shared" si="836"/>
        <v>2.9813907175300383</v>
      </c>
    </row>
    <row r="2907" spans="1:20" x14ac:dyDescent="0.25">
      <c r="A2907" s="57">
        <f t="shared" si="837"/>
        <v>326654.53508585162</v>
      </c>
      <c r="B2907" s="12">
        <f t="shared" si="854"/>
        <v>51988.683942298245</v>
      </c>
      <c r="C2907" s="57" t="str">
        <f t="shared" si="838"/>
        <v>-0.421022450560926-1.33994272224302i</v>
      </c>
      <c r="D2907" s="57" t="str">
        <f t="shared" si="839"/>
        <v>3.79866751896515-1.23269362222044i</v>
      </c>
      <c r="E2907" s="57" t="str">
        <f t="shared" si="840"/>
        <v>210.318680554211-52.8053430072652i</v>
      </c>
      <c r="F2907" s="57" t="str">
        <f t="shared" si="841"/>
        <v>3.78035956829744-1.75102510284073i</v>
      </c>
      <c r="G2907" s="57" t="str">
        <f t="shared" si="842"/>
        <v>0.984509699877252-0.123492310387551i</v>
      </c>
      <c r="H2907" s="57" t="str">
        <f t="shared" si="843"/>
        <v>5.41695987209635-281.631409427081i</v>
      </c>
      <c r="I2907" s="57" t="str">
        <f t="shared" si="844"/>
        <v>-1.33340938464417-3.03023100715012i</v>
      </c>
      <c r="K2907" s="57" t="str">
        <f t="shared" si="845"/>
        <v>0.00081924546782793-0.00313850865320529i</v>
      </c>
      <c r="L2907" s="57" t="str">
        <f t="shared" si="846"/>
        <v>0.000125-0.0096511291936286i</v>
      </c>
      <c r="M2907" s="57" t="str">
        <f t="shared" si="847"/>
        <v>0.0015-0.00465248963559117i</v>
      </c>
      <c r="N2907" s="57">
        <f t="shared" si="848"/>
        <v>72.556796849810098</v>
      </c>
      <c r="O2907" s="57">
        <f t="shared" si="849"/>
        <v>2.9506245415964565</v>
      </c>
      <c r="P2907" s="371">
        <f t="shared" si="850"/>
        <v>2.9506245415964565</v>
      </c>
      <c r="Q2907" s="371">
        <f t="shared" si="851"/>
        <v>-107.4432031501899</v>
      </c>
      <c r="R2907" s="12">
        <f t="shared" si="852"/>
        <v>72.556796849810098</v>
      </c>
      <c r="S2907" s="57">
        <f t="shared" si="853"/>
        <v>51.988683942298245</v>
      </c>
      <c r="T2907" s="12">
        <f t="shared" si="836"/>
        <v>2.9506245415964565</v>
      </c>
    </row>
    <row r="2908" spans="1:20" x14ac:dyDescent="0.25">
      <c r="A2908" s="57">
        <f t="shared" si="837"/>
        <v>327895.82231917785</v>
      </c>
      <c r="B2908" s="12">
        <f t="shared" si="854"/>
        <v>52186.240941278978</v>
      </c>
      <c r="C2908" s="57" t="str">
        <f t="shared" si="838"/>
        <v>-0.421165302165862-1.33468987586304i</v>
      </c>
      <c r="D2908" s="57" t="str">
        <f t="shared" si="839"/>
        <v>3.79791612551097-1.23261024223917i</v>
      </c>
      <c r="E2908" s="57" t="str">
        <f t="shared" si="840"/>
        <v>210.250121747474-53.1813081685731i</v>
      </c>
      <c r="F2908" s="57" t="str">
        <f t="shared" si="841"/>
        <v>3.77991372762118-1.74793728772162i</v>
      </c>
      <c r="G2908" s="57" t="str">
        <f t="shared" si="842"/>
        <v>0.984393590691753-0.12394696162775i</v>
      </c>
      <c r="H2908" s="57" t="str">
        <f t="shared" si="843"/>
        <v>5.36333971118351-280.413722744841i</v>
      </c>
      <c r="I2908" s="57" t="str">
        <f t="shared" si="844"/>
        <v>-1.32553029708691-3.01658065061695i</v>
      </c>
      <c r="K2908" s="57" t="str">
        <f t="shared" si="845"/>
        <v>0.000818199442835062-0.00312715305884505i</v>
      </c>
      <c r="L2908" s="57" t="str">
        <f t="shared" si="846"/>
        <v>0.000125-0.00961459373742638i</v>
      </c>
      <c r="M2908" s="57" t="str">
        <f t="shared" si="847"/>
        <v>0.0015-0.00463487710260128i</v>
      </c>
      <c r="N2908" s="57">
        <f t="shared" si="848"/>
        <v>72.486756388022698</v>
      </c>
      <c r="O2908" s="57">
        <f t="shared" si="849"/>
        <v>2.9198505718164469</v>
      </c>
      <c r="P2908" s="371">
        <f t="shared" si="850"/>
        <v>2.9198505718164469</v>
      </c>
      <c r="Q2908" s="371">
        <f t="shared" si="851"/>
        <v>-107.5132436119773</v>
      </c>
      <c r="R2908" s="12">
        <f t="shared" si="852"/>
        <v>72.486756388022698</v>
      </c>
      <c r="S2908" s="57">
        <f t="shared" si="853"/>
        <v>52.186240941278982</v>
      </c>
      <c r="T2908" s="12">
        <f t="shared" si="836"/>
        <v>2.9198505718164469</v>
      </c>
    </row>
    <row r="2909" spans="1:20" x14ac:dyDescent="0.25">
      <c r="A2909" s="57">
        <f t="shared" si="837"/>
        <v>329141.82644399075</v>
      </c>
      <c r="B2909" s="12">
        <f t="shared" si="854"/>
        <v>52384.548656855841</v>
      </c>
      <c r="C2909" s="57" t="str">
        <f t="shared" si="838"/>
        <v>-0.421309414051591-1.32945153714778i</v>
      </c>
      <c r="D2909" s="57" t="str">
        <f t="shared" si="839"/>
        <v>3.79715931121828-1.23254276719049i</v>
      </c>
      <c r="E2909" s="57" t="str">
        <f t="shared" si="840"/>
        <v>210.180031865325-53.558061612311i</v>
      </c>
      <c r="F2909" s="57" t="str">
        <f t="shared" si="841"/>
        <v>3.77946459847075-1.74487377580416i</v>
      </c>
      <c r="G2909" s="57" t="str">
        <f t="shared" si="842"/>
        <v>0.984276625097051-0.124403176746459i</v>
      </c>
      <c r="H2909" s="57" t="str">
        <f t="shared" si="843"/>
        <v>5.31033383791399-279.20251143074i</v>
      </c>
      <c r="I2909" s="57" t="str">
        <f t="shared" si="844"/>
        <v>-1.31771680442064-3.00300412954603i</v>
      </c>
      <c r="K2909" s="57" t="str">
        <f t="shared" si="845"/>
        <v>0.000817160476440397-0.00311584171961739i</v>
      </c>
      <c r="L2909" s="57" t="str">
        <f t="shared" si="846"/>
        <v>0.000125-0.00957819659038289i</v>
      </c>
      <c r="M2909" s="57" t="str">
        <f t="shared" si="847"/>
        <v>0.0015-0.00461733124387455i</v>
      </c>
      <c r="N2909" s="57">
        <f t="shared" si="848"/>
        <v>72.416347779244859</v>
      </c>
      <c r="O2909" s="57">
        <f t="shared" si="849"/>
        <v>2.8890688075708848</v>
      </c>
      <c r="P2909" s="371">
        <f t="shared" si="850"/>
        <v>2.8890688075708848</v>
      </c>
      <c r="Q2909" s="371">
        <f t="shared" si="851"/>
        <v>-107.58365222075514</v>
      </c>
      <c r="R2909" s="12">
        <f t="shared" si="852"/>
        <v>72.416347779244859</v>
      </c>
      <c r="S2909" s="57">
        <f t="shared" si="853"/>
        <v>52.384548656855841</v>
      </c>
      <c r="T2909" s="12">
        <f t="shared" si="836"/>
        <v>2.8890688075708848</v>
      </c>
    </row>
    <row r="2910" spans="1:20" x14ac:dyDescent="0.25">
      <c r="A2910" s="57">
        <f t="shared" si="837"/>
        <v>330392.5653844779</v>
      </c>
      <c r="B2910" s="12">
        <f t="shared" si="854"/>
        <v>52583.609941751893</v>
      </c>
      <c r="C2910" s="57" t="str">
        <f t="shared" si="838"/>
        <v>-0.421454755149192-1.32422765327807i</v>
      </c>
      <c r="D2910" s="57" t="str">
        <f t="shared" si="839"/>
        <v>3.7963970392233-1.23249117630575i</v>
      </c>
      <c r="E2910" s="57" t="str">
        <f t="shared" si="840"/>
        <v>210.108404609064-53.9356008898668i</v>
      </c>
      <c r="F2910" s="57" t="str">
        <f t="shared" si="841"/>
        <v>3.77901215739358-1.74183451369287i</v>
      </c>
      <c r="G2910" s="57" t="str">
        <f t="shared" si="842"/>
        <v>0.984158796985451-0.124860959877783i</v>
      </c>
      <c r="H2910" s="57" t="str">
        <f t="shared" si="843"/>
        <v>5.257933902259-277.997726801819i</v>
      </c>
      <c r="I2910" s="57" t="str">
        <f t="shared" si="844"/>
        <v>-1.30996829876846-2.98950084699266i</v>
      </c>
      <c r="K2910" s="57" t="str">
        <f t="shared" si="845"/>
        <v>0.000816128509710082-0.00310457447894874i</v>
      </c>
      <c r="L2910" s="57" t="str">
        <f t="shared" si="846"/>
        <v>0.000125-0.00954193722891307i</v>
      </c>
      <c r="M2910" s="57" t="str">
        <f t="shared" si="847"/>
        <v>0.0015-0.00459985180700794i</v>
      </c>
      <c r="N2910" s="57">
        <f t="shared" si="848"/>
        <v>72.345570022815892</v>
      </c>
      <c r="O2910" s="57">
        <f t="shared" si="849"/>
        <v>2.8582792478123373</v>
      </c>
      <c r="P2910" s="371">
        <f t="shared" si="850"/>
        <v>2.8582792478123373</v>
      </c>
      <c r="Q2910" s="371">
        <f t="shared" si="851"/>
        <v>-107.65442997718411</v>
      </c>
      <c r="R2910" s="12">
        <f t="shared" si="852"/>
        <v>72.345570022815892</v>
      </c>
      <c r="S2910" s="57">
        <f t="shared" si="853"/>
        <v>52.583609941751895</v>
      </c>
      <c r="T2910" s="12">
        <f t="shared" si="836"/>
        <v>2.8582792478123373</v>
      </c>
    </row>
    <row r="2911" spans="1:20" x14ac:dyDescent="0.25">
      <c r="A2911" s="57">
        <f t="shared" si="837"/>
        <v>331648.05713293893</v>
      </c>
      <c r="B2911" s="12">
        <f t="shared" si="854"/>
        <v>52783.427659530549</v>
      </c>
      <c r="C2911" s="57" t="str">
        <f t="shared" si="838"/>
        <v>-0.421601294721628-1.3190181714258i</v>
      </c>
      <c r="D2911" s="57" t="str">
        <f t="shared" si="839"/>
        <v>3.79562927244491-1.23245544883852i</v>
      </c>
      <c r="E2911" s="57" t="str">
        <f t="shared" si="840"/>
        <v>210.03523364114-54.3139235313857i</v>
      </c>
      <c r="F2911" s="57" t="str">
        <f t="shared" si="841"/>
        <v>3.77855638078192-1.73881944824006i</v>
      </c>
      <c r="G2911" s="57" t="str">
        <f t="shared" si="842"/>
        <v>0.984040100208844-0.125320315152064i</v>
      </c>
      <c r="H2911" s="57" t="str">
        <f t="shared" si="843"/>
        <v>5.20613168735513-276.79932069619i</v>
      </c>
      <c r="I2911" s="57" t="str">
        <f t="shared" si="844"/>
        <v>-1.30228417860531-2.97607021287716i</v>
      </c>
      <c r="K2911" s="57" t="str">
        <f t="shared" si="845"/>
        <v>0.00081510348410737-0.00309335118080766i</v>
      </c>
      <c r="L2911" s="57" t="str">
        <f t="shared" si="846"/>
        <v>0.000125-0.00950581513141368i</v>
      </c>
      <c r="M2911" s="57" t="str">
        <f t="shared" si="847"/>
        <v>0.0015-0.00458243854055382i</v>
      </c>
      <c r="N2911" s="57">
        <f t="shared" si="848"/>
        <v>72.27442210475931</v>
      </c>
      <c r="O2911" s="57">
        <f t="shared" si="849"/>
        <v>2.8274818910470945</v>
      </c>
      <c r="P2911" s="371">
        <f t="shared" si="850"/>
        <v>2.8274818910470945</v>
      </c>
      <c r="Q2911" s="371">
        <f t="shared" si="851"/>
        <v>-107.72557789524069</v>
      </c>
      <c r="R2911" s="12">
        <f t="shared" si="852"/>
        <v>72.27442210475931</v>
      </c>
      <c r="S2911" s="57">
        <f t="shared" si="853"/>
        <v>52.783427659530552</v>
      </c>
      <c r="T2911" s="12">
        <f t="shared" si="836"/>
        <v>2.8274818910470945</v>
      </c>
    </row>
    <row r="2912" spans="1:20" x14ac:dyDescent="0.25">
      <c r="A2912" s="57">
        <f t="shared" si="837"/>
        <v>332908.31975004415</v>
      </c>
      <c r="B2912" s="12">
        <f t="shared" si="854"/>
        <v>52984.00468463677</v>
      </c>
      <c r="C2912" s="57" t="str">
        <f t="shared" si="838"/>
        <v>-0.421749002357613-1.31382303875253i</v>
      </c>
      <c r="D2912" s="57" t="str">
        <f t="shared" si="839"/>
        <v>3.79485597358394-1.2324355640622i</v>
      </c>
      <c r="E2912" s="57" t="str">
        <f t="shared" si="840"/>
        <v>209.960512584754-54.6930270451171i</v>
      </c>
      <c r="F2912" s="57" t="str">
        <f t="shared" si="841"/>
        <v>3.77809724487193-1.73582852654401i</v>
      </c>
      <c r="G2912" s="57" t="str">
        <f t="shared" si="842"/>
        <v>0.983920528578488-0.12578124669567i</v>
      </c>
      <c r="H2912" s="57" t="str">
        <f t="shared" si="843"/>
        <v>5.15491910707046-275.607245465893i</v>
      </c>
      <c r="I2912" s="57" t="str">
        <f t="shared" si="844"/>
        <v>-1.29466384867886-2.96271164388329i</v>
      </c>
      <c r="K2912" s="57" t="str">
        <f t="shared" si="845"/>
        <v>0.000814085341489512-0.00308217166970364i</v>
      </c>
      <c r="L2912" s="57" t="str">
        <f t="shared" si="846"/>
        <v>0.000125-0.00946982977825629i</v>
      </c>
      <c r="M2912" s="57" t="str">
        <f t="shared" si="847"/>
        <v>0.0015-0.00456509119401656i</v>
      </c>
      <c r="N2912" s="57">
        <f t="shared" si="848"/>
        <v>72.202902997761313</v>
      </c>
      <c r="O2912" s="57">
        <f t="shared" si="849"/>
        <v>2.7966767353177628</v>
      </c>
      <c r="P2912" s="371">
        <f t="shared" si="850"/>
        <v>2.7966767353177628</v>
      </c>
      <c r="Q2912" s="371">
        <f t="shared" si="851"/>
        <v>-107.79709700223869</v>
      </c>
      <c r="R2912" s="12">
        <f t="shared" si="852"/>
        <v>72.202902997761313</v>
      </c>
      <c r="S2912" s="57">
        <f t="shared" si="853"/>
        <v>52.984004684636773</v>
      </c>
      <c r="T2912" s="12">
        <f t="shared" si="836"/>
        <v>2.7966767353177628</v>
      </c>
    </row>
    <row r="2913" spans="1:20" x14ac:dyDescent="0.25">
      <c r="A2913" s="57">
        <f t="shared" si="837"/>
        <v>334173.37136509432</v>
      </c>
      <c r="B2913" s="12">
        <f t="shared" si="854"/>
        <v>53185.343902438392</v>
      </c>
      <c r="C2913" s="57" t="str">
        <f t="shared" si="838"/>
        <v>-0.421897847965478-1.30864220240793i</v>
      </c>
      <c r="D2913" s="57" t="str">
        <f t="shared" si="839"/>
        <v>3.79407710512241-1.23243150126783i</v>
      </c>
      <c r="E2913" s="57" t="str">
        <f t="shared" si="840"/>
        <v>209.884235023481-55.0729089167486i</v>
      </c>
      <c r="F2913" s="57" t="str">
        <f t="shared" si="841"/>
        <v>3.77763472574308-1.73286169594713i</v>
      </c>
      <c r="G2913" s="57" t="str">
        <f t="shared" si="842"/>
        <v>0.983800075864788-0.126243758630773i</v>
      </c>
      <c r="H2913" s="57" t="str">
        <f t="shared" si="843"/>
        <v>5.1042882036202-274.421453969878i</v>
      </c>
      <c r="I2913" s="57" t="str">
        <f t="shared" si="844"/>
        <v>-1.28710671993159-2.94942456335875i</v>
      </c>
      <c r="K2913" s="57" t="str">
        <f t="shared" si="845"/>
        <v>0.000813074024104539-0.0030710357906854i</v>
      </c>
      <c r="L2913" s="57" t="str">
        <f t="shared" si="846"/>
        <v>0.000125-0.00943398065177952i</v>
      </c>
      <c r="M2913" s="57" t="str">
        <f t="shared" si="847"/>
        <v>0.0015-0.00454780951784873i</v>
      </c>
      <c r="N2913" s="57">
        <f t="shared" si="848"/>
        <v>72.13101166114744</v>
      </c>
      <c r="O2913" s="57">
        <f t="shared" si="849"/>
        <v>2.7658637781845026</v>
      </c>
      <c r="P2913" s="371">
        <f t="shared" si="850"/>
        <v>2.7658637781845026</v>
      </c>
      <c r="Q2913" s="371">
        <f t="shared" si="851"/>
        <v>-107.86898833885256</v>
      </c>
      <c r="R2913" s="12">
        <f t="shared" si="852"/>
        <v>72.13101166114744</v>
      </c>
      <c r="S2913" s="57">
        <f t="shared" si="853"/>
        <v>53.18534390243839</v>
      </c>
      <c r="T2913" s="12">
        <f t="shared" si="836"/>
        <v>2.7658637781845026</v>
      </c>
    </row>
    <row r="2914" spans="1:20" x14ac:dyDescent="0.25">
      <c r="A2914" s="57">
        <f t="shared" si="837"/>
        <v>335443.23017628165</v>
      </c>
      <c r="B2914" s="12">
        <f t="shared" si="854"/>
        <v>53387.448209267655</v>
      </c>
      <c r="C2914" s="57" t="str">
        <f t="shared" si="838"/>
        <v>-0.422047801767137-1.30347560952852i</v>
      </c>
      <c r="D2914" s="57" t="str">
        <f t="shared" si="839"/>
        <v>3.79329262932272-1.23244323976165i</v>
      </c>
      <c r="E2914" s="57" t="str">
        <f t="shared" si="840"/>
        <v>209.806394500893-55.453566608748i</v>
      </c>
      <c r="F2914" s="57" t="str">
        <f t="shared" si="841"/>
        <v>3.77716879931691-1.72991890403414i</v>
      </c>
      <c r="G2914" s="57" t="str">
        <f t="shared" si="842"/>
        <v>0.983678735797078-0.126707855075133i</v>
      </c>
      <c r="H2914" s="57" t="str">
        <f t="shared" si="843"/>
        <v>5.0542311452316-273.241899567092i</v>
      </c>
      <c r="I2914" s="57" t="str">
        <f t="shared" si="844"/>
        <v>-1.27961220942391-2.93620840121681i</v>
      </c>
      <c r="K2914" s="57" t="str">
        <f t="shared" si="845"/>
        <v>0.000812069474588171-0.00305994338933956i</v>
      </c>
      <c r="L2914" s="57" t="str">
        <f t="shared" si="846"/>
        <v>0.000125-0.00939826723628162i</v>
      </c>
      <c r="M2914" s="57" t="str">
        <f t="shared" si="847"/>
        <v>0.0015-0.00453059326344764i</v>
      </c>
      <c r="N2914" s="57">
        <f t="shared" si="848"/>
        <v>72.058747040859913</v>
      </c>
      <c r="O2914" s="57">
        <f t="shared" si="849"/>
        <v>2.7350430167078694</v>
      </c>
      <c r="P2914" s="371">
        <f t="shared" si="850"/>
        <v>2.7350430167078694</v>
      </c>
      <c r="Q2914" s="371">
        <f t="shared" si="851"/>
        <v>-107.94125295914009</v>
      </c>
      <c r="R2914" s="12">
        <f t="shared" si="852"/>
        <v>72.058747040859913</v>
      </c>
      <c r="S2914" s="57">
        <f t="shared" si="853"/>
        <v>53.387448209267653</v>
      </c>
      <c r="T2914" s="12">
        <f t="shared" si="836"/>
        <v>2.7350430167078694</v>
      </c>
    </row>
    <row r="2915" spans="1:20" x14ac:dyDescent="0.25">
      <c r="A2915" s="57">
        <f t="shared" si="837"/>
        <v>336717.9144509515</v>
      </c>
      <c r="B2915" s="12">
        <f t="shared" si="854"/>
        <v>53590.320512462873</v>
      </c>
      <c r="C2915" s="57" t="str">
        <f t="shared" si="838"/>
        <v>-0.422198834291956-1.29832320723623i</v>
      </c>
      <c r="D2915" s="57" t="str">
        <f t="shared" si="839"/>
        <v>3.79250250822697-1.23247075886285i</v>
      </c>
      <c r="E2915" s="57" t="str">
        <f t="shared" si="840"/>
        <v>209.726984520184-55.8349975596689i</v>
      </c>
      <c r="F2915" s="57" t="str">
        <f t="shared" si="841"/>
        <v>3.77669944135654-1.72700009863026i</v>
      </c>
      <c r="G2915" s="57" t="str">
        <f t="shared" si="842"/>
        <v>0.983556502063393-0.127173540141872i</v>
      </c>
      <c r="H2915" s="57" t="str">
        <f t="shared" si="843"/>
        <v>5.0047402238565-272.068536109684i</v>
      </c>
      <c r="I2915" s="57" t="str">
        <f t="shared" si="844"/>
        <v>-1.27217974025858-2.92306259384038i</v>
      </c>
      <c r="K2915" s="57" t="str">
        <f t="shared" si="845"/>
        <v>0.000811071635960671-0.00304889431178911i</v>
      </c>
      <c r="L2915" s="57" t="str">
        <f t="shared" si="846"/>
        <v>0.000125-0.00936268901801319i</v>
      </c>
      <c r="M2915" s="57" t="str">
        <f t="shared" si="847"/>
        <v>0.0015-0.00451344218315166i</v>
      </c>
      <c r="N2915" s="57">
        <f t="shared" si="848"/>
        <v>71.986108069436696</v>
      </c>
      <c r="O2915" s="57">
        <f t="shared" si="849"/>
        <v>2.7042144474300569</v>
      </c>
      <c r="P2915" s="371">
        <f t="shared" si="850"/>
        <v>2.7042144474300569</v>
      </c>
      <c r="Q2915" s="371">
        <f t="shared" si="851"/>
        <v>-108.0138919305633</v>
      </c>
      <c r="R2915" s="12">
        <f t="shared" si="852"/>
        <v>71.986108069436696</v>
      </c>
      <c r="S2915" s="57">
        <f t="shared" si="853"/>
        <v>53.590320512462874</v>
      </c>
      <c r="T2915" s="12">
        <f t="shared" si="836"/>
        <v>2.7042144474300569</v>
      </c>
    </row>
    <row r="2916" spans="1:20" x14ac:dyDescent="0.25">
      <c r="A2916" s="57">
        <f t="shared" si="837"/>
        <v>337997.44252586516</v>
      </c>
      <c r="B2916" s="12">
        <f t="shared" si="854"/>
        <v>53793.963730410236</v>
      </c>
      <c r="C2916" s="57" t="str">
        <f t="shared" si="838"/>
        <v>-0.42235091637073-1.29318494263714i</v>
      </c>
      <c r="D2916" s="57" t="str">
        <f t="shared" si="839"/>
        <v>3.7917067036561-1.23251403790113i</v>
      </c>
      <c r="E2916" s="57" t="str">
        <f t="shared" si="840"/>
        <v>209.645998543798-56.2171991834714i</v>
      </c>
      <c r="F2916" s="57" t="str">
        <f t="shared" si="841"/>
        <v>3.77622662746561-1.72410522779934i</v>
      </c>
      <c r="G2916" s="57" t="str">
        <f t="shared" si="842"/>
        <v>0.983433368310256-0.12764081793925i</v>
      </c>
      <c r="H2916" s="57" t="str">
        <f t="shared" si="843"/>
        <v>4.95580785293093-270.901317936323i</v>
      </c>
      <c r="I2916" s="57" t="str">
        <f t="shared" si="844"/>
        <v>-1.26480874150604-2.90998658398732i</v>
      </c>
      <c r="K2916" s="57" t="str">
        <f t="shared" si="845"/>
        <v>0.000810080451623785-0.00303788840469198i</v>
      </c>
      <c r="L2916" s="57" t="str">
        <f t="shared" si="846"/>
        <v>0.000125-0.0093272454851696i</v>
      </c>
      <c r="M2916" s="57" t="str">
        <f t="shared" si="847"/>
        <v>0.0015-0.00449635603023676i</v>
      </c>
      <c r="N2916" s="57">
        <f t="shared" si="848"/>
        <v>71.913093665989436</v>
      </c>
      <c r="O2916" s="57">
        <f t="shared" si="849"/>
        <v>2.6733780663570301</v>
      </c>
      <c r="P2916" s="371">
        <f t="shared" si="850"/>
        <v>2.6733780663570301</v>
      </c>
      <c r="Q2916" s="371">
        <f t="shared" si="851"/>
        <v>-108.08690633401056</v>
      </c>
      <c r="R2916" s="12">
        <f t="shared" si="852"/>
        <v>71.913093665989436</v>
      </c>
      <c r="S2916" s="57">
        <f t="shared" si="853"/>
        <v>53.793963730410233</v>
      </c>
      <c r="T2916" s="12">
        <f t="shared" si="836"/>
        <v>2.6733780663570301</v>
      </c>
    </row>
    <row r="2917" spans="1:20" x14ac:dyDescent="0.25">
      <c r="A2917" s="57">
        <f t="shared" si="837"/>
        <v>339281.83280746348</v>
      </c>
      <c r="B2917" s="12">
        <f t="shared" si="854"/>
        <v>53998.380792585798</v>
      </c>
      <c r="C2917" s="57" t="str">
        <f t="shared" si="838"/>
        <v>-0.422504019129633-1.28806076282016i</v>
      </c>
      <c r="D2917" s="57" t="str">
        <f t="shared" si="839"/>
        <v>3.79090517720924-1.23257305621436i</v>
      </c>
      <c r="E2917" s="57" t="str">
        <f t="shared" si="840"/>
        <v>209.563429993068-56.6001688688178i</v>
      </c>
      <c r="F2917" s="57" t="str">
        <f t="shared" si="841"/>
        <v>3.77575033308753-1.72123423984199i</v>
      </c>
      <c r="G2917" s="57" t="str">
        <f t="shared" si="842"/>
        <v>0.983309328142452-0.128109692570437i</v>
      </c>
      <c r="H2917" s="57" t="str">
        <f t="shared" si="843"/>
        <v>4.90742656517961-269.740199865605i</v>
      </c>
      <c r="I2917" s="57" t="str">
        <f t="shared" si="844"/>
        <v>-1.25749864813091-2.89697982069742i</v>
      </c>
      <c r="K2917" s="57" t="str">
        <f t="shared" si="845"/>
        <v>0.000809095865357615-0.00302692551523949i</v>
      </c>
      <c r="L2917" s="57" t="str">
        <f t="shared" si="846"/>
        <v>0.000125-0.00929193612788364i</v>
      </c>
      <c r="M2917" s="57" t="str">
        <f t="shared" si="847"/>
        <v>0.0015-0.00447933455891289i</v>
      </c>
      <c r="N2917" s="57">
        <f t="shared" si="848"/>
        <v>71.839702736182005</v>
      </c>
      <c r="O2917" s="57">
        <f t="shared" si="849"/>
        <v>2.6425338689399198</v>
      </c>
      <c r="P2917" s="371">
        <f t="shared" si="850"/>
        <v>2.6425338689399198</v>
      </c>
      <c r="Q2917" s="371">
        <f t="shared" si="851"/>
        <v>-108.16029726381799</v>
      </c>
      <c r="R2917" s="12">
        <f t="shared" si="852"/>
        <v>71.839702736182005</v>
      </c>
      <c r="S2917" s="57">
        <f t="shared" si="853"/>
        <v>53.998380792585799</v>
      </c>
      <c r="T2917" s="12">
        <f t="shared" si="836"/>
        <v>2.6425338689399198</v>
      </c>
    </row>
    <row r="2918" spans="1:20" x14ac:dyDescent="0.25">
      <c r="A2918" s="57">
        <f t="shared" si="837"/>
        <v>340571.10377213184</v>
      </c>
      <c r="B2918" s="12">
        <f t="shared" si="854"/>
        <v>54203.574639597624</v>
      </c>
      <c r="C2918" s="57" t="str">
        <f t="shared" si="838"/>
        <v>-0.422658113984195-1.28295061485588i</v>
      </c>
      <c r="D2918" s="57" t="str">
        <f t="shared" si="839"/>
        <v>3.79009789026296-1.23264779314622i</v>
      </c>
      <c r="E2918" s="57" t="str">
        <f t="shared" si="840"/>
        <v>209.479272247855-56.9839039783629i</v>
      </c>
      <c r="F2918" s="57" t="str">
        <f t="shared" si="841"/>
        <v>3.7752705335046-1.71838708329376i</v>
      </c>
      <c r="G2918" s="57" t="str">
        <f t="shared" si="842"/>
        <v>0.983184375122806-0.128580168133282i</v>
      </c>
      <c r="H2918" s="57" t="str">
        <f t="shared" si="843"/>
        <v>4.85958901046605-268.585137189591i</v>
      </c>
      <c r="I2918" s="57" t="str">
        <f t="shared" si="844"/>
        <v>-1.25024890091959-2.88404175920123i</v>
      </c>
      <c r="K2918" s="57" t="str">
        <f t="shared" si="845"/>
        <v>0.000808117821317621-0.00301600549115495i</v>
      </c>
      <c r="L2918" s="57" t="str">
        <f t="shared" si="846"/>
        <v>0.000125-0.00925676043821839i</v>
      </c>
      <c r="M2918" s="57" t="str">
        <f t="shared" si="847"/>
        <v>0.0015-0.00446237752432046i</v>
      </c>
      <c r="N2918" s="57">
        <f t="shared" si="848"/>
        <v>71.765934172210819</v>
      </c>
      <c r="O2918" s="57">
        <f t="shared" si="849"/>
        <v>2.6116818500570971</v>
      </c>
      <c r="P2918" s="371">
        <f t="shared" si="850"/>
        <v>2.6116818500570971</v>
      </c>
      <c r="Q2918" s="371">
        <f t="shared" si="851"/>
        <v>-108.23406582778918</v>
      </c>
      <c r="R2918" s="12">
        <f t="shared" si="852"/>
        <v>71.765934172210819</v>
      </c>
      <c r="S2918" s="57">
        <f t="shared" si="853"/>
        <v>54.203574639597626</v>
      </c>
      <c r="T2918" s="12">
        <f t="shared" si="836"/>
        <v>2.6116818500570971</v>
      </c>
    </row>
    <row r="2919" spans="1:20" x14ac:dyDescent="0.25">
      <c r="A2919" s="57">
        <f t="shared" si="837"/>
        <v>341865.27396646596</v>
      </c>
      <c r="B2919" s="12">
        <f t="shared" si="854"/>
        <v>54409.548223228099</v>
      </c>
      <c r="C2919" s="57" t="str">
        <f t="shared" si="838"/>
        <v>-0.422813172633296-1.27785444579533i</v>
      </c>
      <c r="D2919" s="57" t="str">
        <f t="shared" si="839"/>
        <v>3.78928480397044-1.2327382280437i</v>
      </c>
      <c r="E2919" s="57" t="str">
        <f t="shared" si="840"/>
        <v>209.393518646193-57.3684018480378i</v>
      </c>
      <c r="F2919" s="57" t="str">
        <f t="shared" si="841"/>
        <v>3.77478720383711-1.71556370692326i</v>
      </c>
      <c r="G2919" s="57" t="str">
        <f t="shared" si="842"/>
        <v>0.983058502771964-0.129052248720077i</v>
      </c>
      <c r="H2919" s="57" t="str">
        <f t="shared" si="843"/>
        <v>4.81228795368556-267.436085667426i</v>
      </c>
      <c r="I2919" s="57" t="str">
        <f t="shared" si="844"/>
        <v>-1.24305894640883-2.87117186083017i</v>
      </c>
      <c r="K2919" s="57" t="str">
        <f t="shared" si="845"/>
        <v>0.00080714626403156-0.00300512818069215i</v>
      </c>
      <c r="L2919" s="57" t="str">
        <f t="shared" si="846"/>
        <v>0.000125-0.00922171791015977i</v>
      </c>
      <c r="M2919" s="57" t="str">
        <f t="shared" si="847"/>
        <v>0.0015-0.00444548468252686i</v>
      </c>
      <c r="N2919" s="57">
        <f t="shared" si="848"/>
        <v>71.691786852783665</v>
      </c>
      <c r="O2919" s="57">
        <f t="shared" si="849"/>
        <v>2.5808220039953973</v>
      </c>
      <c r="P2919" s="371">
        <f t="shared" si="850"/>
        <v>2.5808220039953973</v>
      </c>
      <c r="Q2919" s="371">
        <f t="shared" si="851"/>
        <v>-108.30821314721634</v>
      </c>
      <c r="R2919" s="12">
        <f t="shared" si="852"/>
        <v>71.691786852783665</v>
      </c>
      <c r="S2919" s="57">
        <f t="shared" si="853"/>
        <v>54.4095482232281</v>
      </c>
      <c r="T2919" s="12">
        <f t="shared" si="836"/>
        <v>2.5808220039953973</v>
      </c>
    </row>
    <row r="2920" spans="1:20" x14ac:dyDescent="0.25">
      <c r="A2920" s="57">
        <f t="shared" si="837"/>
        <v>343164.3620075385</v>
      </c>
      <c r="B2920" s="12">
        <f t="shared" si="854"/>
        <v>54616.304506476365</v>
      </c>
      <c r="C2920" s="57" t="str">
        <f t="shared" si="838"/>
        <v>-0.422969167053199-1.27277220266891i</v>
      </c>
      <c r="D2920" s="57" t="str">
        <f t="shared" si="839"/>
        <v>3.78846587926093-1.23284434025477i</v>
      </c>
      <c r="E2920" s="57" t="str">
        <f t="shared" si="840"/>
        <v>209.306162483939-57.7536597863214i</v>
      </c>
      <c r="F2920" s="57" t="str">
        <f t="shared" si="841"/>
        <v>3.77430031904251-1.71276405973028i</v>
      </c>
      <c r="G2920" s="57" t="str">
        <f t="shared" si="842"/>
        <v>0.982931704568163-0.129525938417325i</v>
      </c>
      <c r="H2920" s="57" t="str">
        <f t="shared" si="843"/>
        <v>4.76551627270111-266.293001519074i</v>
      </c>
      <c r="I2920" s="57" t="str">
        <f t="shared" si="844"/>
        <v>-1.23592823681534-2.85836959292844i</v>
      </c>
      <c r="K2920" s="57" t="str">
        <f t="shared" si="845"/>
        <v>0.000806181138396486-0.00299429343263386i</v>
      </c>
      <c r="L2920" s="57" t="str">
        <f t="shared" si="846"/>
        <v>0.000125-0.00918680803960927i</v>
      </c>
      <c r="M2920" s="57" t="str">
        <f t="shared" si="847"/>
        <v>0.0015-0.00442865579052289i</v>
      </c>
      <c r="N2920" s="57">
        <f t="shared" si="848"/>
        <v>71.617259643099914</v>
      </c>
      <c r="O2920" s="57">
        <f t="shared" si="849"/>
        <v>2.5499543244320733</v>
      </c>
      <c r="P2920" s="371">
        <f t="shared" si="850"/>
        <v>2.5499543244320733</v>
      </c>
      <c r="Q2920" s="371">
        <f t="shared" si="851"/>
        <v>-108.38274035690009</v>
      </c>
      <c r="R2920" s="12">
        <f t="shared" si="852"/>
        <v>71.617259643099914</v>
      </c>
      <c r="S2920" s="57">
        <f t="shared" si="853"/>
        <v>54.616304506476368</v>
      </c>
      <c r="T2920" s="12">
        <f t="shared" si="836"/>
        <v>2.5499543244320733</v>
      </c>
    </row>
    <row r="2921" spans="1:20" x14ac:dyDescent="0.25">
      <c r="A2921" s="57">
        <f t="shared" si="837"/>
        <v>344468.38658316719</v>
      </c>
      <c r="B2921" s="12">
        <f t="shared" si="854"/>
        <v>54823.846463600974</v>
      </c>
      <c r="C2921" s="57" t="str">
        <f t="shared" si="838"/>
        <v>-0.423126069491508-1.26770383248518i</v>
      </c>
      <c r="D2921" s="57" t="str">
        <f t="shared" si="839"/>
        <v>3.78764107683885-1.23296610912586i</v>
      </c>
      <c r="E2921" s="57" t="str">
        <f t="shared" si="840"/>
        <v>209.217197014428-58.139675073495i</v>
      </c>
      <c r="F2921" s="57" t="str">
        <f t="shared" si="841"/>
        <v>3.77380985391467-1.70998809094393i</v>
      </c>
      <c r="G2921" s="57" t="str">
        <f t="shared" si="842"/>
        <v>0.982803973947016-0.130001241305492i</v>
      </c>
      <c r="H2921" s="57" t="str">
        <f t="shared" si="843"/>
        <v>4.71926695632094-265.155841419145i</v>
      </c>
      <c r="I2921" s="57" t="str">
        <f t="shared" si="844"/>
        <v>-1.2288562299665-2.84563442876639i</v>
      </c>
      <c r="K2921" s="57" t="str">
        <f t="shared" si="845"/>
        <v>0.000805222389675748-0.00298350109629032i</v>
      </c>
      <c r="L2921" s="57" t="str">
        <f t="shared" si="846"/>
        <v>0.000125-0.00915203032437659i</v>
      </c>
      <c r="M2921" s="57" t="str">
        <f t="shared" si="847"/>
        <v>0.0015-0.00441189060621925i</v>
      </c>
      <c r="N2921" s="57">
        <f t="shared" si="848"/>
        <v>71.542351394832352</v>
      </c>
      <c r="O2921" s="57">
        <f t="shared" si="849"/>
        <v>2.5190788044153951</v>
      </c>
      <c r="P2921" s="371">
        <f t="shared" si="850"/>
        <v>2.5190788044153951</v>
      </c>
      <c r="Q2921" s="371">
        <f t="shared" si="851"/>
        <v>-108.45764860516765</v>
      </c>
      <c r="R2921" s="12">
        <f t="shared" si="852"/>
        <v>71.542351394832352</v>
      </c>
      <c r="S2921" s="57">
        <f t="shared" si="853"/>
        <v>54.823846463600972</v>
      </c>
      <c r="T2921" s="12">
        <f t="shared" si="836"/>
        <v>2.5190788044153951</v>
      </c>
    </row>
    <row r="2922" spans="1:20" x14ac:dyDescent="0.25">
      <c r="A2922" s="57">
        <f t="shared" si="837"/>
        <v>345777.36645218323</v>
      </c>
      <c r="B2922" s="12">
        <f t="shared" si="854"/>
        <v>55032.177080162663</v>
      </c>
      <c r="C2922" s="57" t="str">
        <f t="shared" si="838"/>
        <v>-0.423283852461306-1.26264928222989i</v>
      </c>
      <c r="D2922" s="57" t="str">
        <f t="shared" si="839"/>
        <v>3.78681035718316-1.23310351399944i</v>
      </c>
      <c r="E2922" s="57" t="str">
        <f t="shared" si="840"/>
        <v>209.126615448134-58.5264449609047i</v>
      </c>
      <c r="F2922" s="57" t="str">
        <f t="shared" si="841"/>
        <v>3.7733157830828-1.70723575002072i</v>
      </c>
      <c r="G2922" s="57" t="str">
        <f t="shared" si="842"/>
        <v>0.982675304301285-0.130478161458776i</v>
      </c>
      <c r="H2922" s="57" t="str">
        <f t="shared" si="843"/>
        <v>4.67353310231676-264.024562490827i</v>
      </c>
      <c r="I2922" s="57" t="str">
        <f t="shared" si="844"/>
        <v>-1.22184238923194-2.83296584745524i</v>
      </c>
      <c r="K2922" s="57" t="str">
        <f t="shared" si="845"/>
        <v>0.000804269963496025-0.00297275102149781i</v>
      </c>
      <c r="L2922" s="57" t="str">
        <f t="shared" si="846"/>
        <v>0.000125-0.00911738426417272i</v>
      </c>
      <c r="M2922" s="57" t="str">
        <f t="shared" si="847"/>
        <v>0.0015-0.00439518888844315i</v>
      </c>
      <c r="N2922" s="57">
        <f t="shared" si="848"/>
        <v>71.467060946105292</v>
      </c>
      <c r="O2922" s="57">
        <f t="shared" si="849"/>
        <v>2.4881954363466647</v>
      </c>
      <c r="P2922" s="371">
        <f t="shared" si="850"/>
        <v>2.4881954363466647</v>
      </c>
      <c r="Q2922" s="371">
        <f t="shared" si="851"/>
        <v>-108.53293905389471</v>
      </c>
      <c r="R2922" s="12">
        <f t="shared" si="852"/>
        <v>71.467060946105292</v>
      </c>
      <c r="S2922" s="57">
        <f t="shared" si="853"/>
        <v>55.032177080162661</v>
      </c>
      <c r="T2922" s="12">
        <f t="shared" si="836"/>
        <v>2.4881954363466647</v>
      </c>
    </row>
    <row r="2923" spans="1:20" x14ac:dyDescent="0.25">
      <c r="A2923" s="57">
        <f t="shared" si="837"/>
        <v>347091.32044470153</v>
      </c>
      <c r="B2923" s="12">
        <f t="shared" si="854"/>
        <v>55241.299353067283</v>
      </c>
      <c r="C2923" s="57" t="str">
        <f t="shared" si="838"/>
        <v>-0.423442488735142-1.25760849886499i</v>
      </c>
      <c r="D2923" s="57" t="str">
        <f t="shared" si="839"/>
        <v>3.78597368054674-1.23325653421155i</v>
      </c>
      <c r="E2923" s="57" t="str">
        <f t="shared" si="840"/>
        <v>209.034410952337-58.9139666701922i</v>
      </c>
      <c r="F2923" s="57" t="str">
        <f t="shared" si="841"/>
        <v>3.77281808101081-1.70450698664271i</v>
      </c>
      <c r="G2923" s="57" t="str">
        <f t="shared" si="842"/>
        <v>0.982545688980655-0.130956702944849i</v>
      </c>
      <c r="H2923" s="57" t="str">
        <f t="shared" si="843"/>
        <v>4.62830791548198-262.899122299903i</v>
      </c>
      <c r="I2923" s="57" t="str">
        <f t="shared" si="844"/>
        <v>-1.21488618345617-2.82036333386347i</v>
      </c>
      <c r="K2923" s="57" t="str">
        <f t="shared" si="845"/>
        <v>0.000803323805844386-0.00296204305861714i</v>
      </c>
      <c r="L2923" s="57" t="str">
        <f t="shared" si="846"/>
        <v>0.000125-0.0090828693606025i</v>
      </c>
      <c r="M2923" s="57" t="str">
        <f t="shared" si="847"/>
        <v>0.0015-0.0043785503969348i</v>
      </c>
      <c r="N2923" s="57">
        <f t="shared" si="848"/>
        <v>71.391387121479312</v>
      </c>
      <c r="O2923" s="57">
        <f t="shared" si="849"/>
        <v>2.4573042119615005</v>
      </c>
      <c r="P2923" s="371">
        <f t="shared" si="850"/>
        <v>2.4573042119615005</v>
      </c>
      <c r="Q2923" s="371">
        <f t="shared" si="851"/>
        <v>-108.60861287852069</v>
      </c>
      <c r="R2923" s="12">
        <f t="shared" si="852"/>
        <v>71.391387121479312</v>
      </c>
      <c r="S2923" s="57">
        <f t="shared" si="853"/>
        <v>55.241299353067284</v>
      </c>
      <c r="T2923" s="12">
        <f t="shared" si="836"/>
        <v>2.4573042119615005</v>
      </c>
    </row>
    <row r="2924" spans="1:20" x14ac:dyDescent="0.25">
      <c r="A2924" s="57">
        <f t="shared" si="837"/>
        <v>348410.26746239141</v>
      </c>
      <c r="B2924" s="12">
        <f t="shared" si="854"/>
        <v>55451.216290608943</v>
      </c>
      <c r="C2924" s="57" t="str">
        <f t="shared" si="838"/>
        <v>-0.423601951339128-1.25258142932754i</v>
      </c>
      <c r="D2924" s="57" t="str">
        <f t="shared" si="839"/>
        <v>3.78513100695551-1.23342514908924i</v>
      </c>
      <c r="E2924" s="57" t="str">
        <f t="shared" si="840"/>
        <v>208.940576650791-59.3022373925349i</v>
      </c>
      <c r="F2924" s="57" t="str">
        <f t="shared" si="841"/>
        <v>3.77231672199626-1.70180175071557i</v>
      </c>
      <c r="G2924" s="57" t="str">
        <f t="shared" si="842"/>
        <v>0.982415121291515-0.131436869824617i</v>
      </c>
      <c r="H2924" s="57" t="str">
        <f t="shared" si="843"/>
        <v>4.58358470572837-261.779478848873i</v>
      </c>
      <c r="I2924" s="57" t="str">
        <f t="shared" si="844"/>
        <v>-1.20798708689217-2.80782637853444i</v>
      </c>
      <c r="K2924" s="57" t="str">
        <f t="shared" si="845"/>
        <v>0.000802383863065314-0.00295137705853205i</v>
      </c>
      <c r="L2924" s="57" t="str">
        <f t="shared" si="846"/>
        <v>0.000125-0.00904848511715724i</v>
      </c>
      <c r="M2924" s="57" t="str">
        <f t="shared" si="847"/>
        <v>0.0015-0.00436197489234389i</v>
      </c>
      <c r="N2924" s="57">
        <f t="shared" si="848"/>
        <v>71.315328731930506</v>
      </c>
      <c r="O2924" s="57">
        <f t="shared" si="849"/>
        <v>2.4264051223102894</v>
      </c>
      <c r="P2924" s="371">
        <f t="shared" si="850"/>
        <v>2.4264051223102894</v>
      </c>
      <c r="Q2924" s="371">
        <f t="shared" si="851"/>
        <v>-108.68467126806949</v>
      </c>
      <c r="R2924" s="12">
        <f t="shared" si="852"/>
        <v>71.315328731930506</v>
      </c>
      <c r="S2924" s="57">
        <f t="shared" si="853"/>
        <v>55.45121629060894</v>
      </c>
      <c r="T2924" s="12">
        <f t="shared" ref="T2924:T2987" si="855">P2924</f>
        <v>2.4264051223102894</v>
      </c>
    </row>
    <row r="2925" spans="1:20" x14ac:dyDescent="0.25">
      <c r="A2925" s="57">
        <f t="shared" ref="A2925:A2988" si="856">2*PI()*B2925</f>
        <v>349734.22647874849</v>
      </c>
      <c r="B2925" s="12">
        <f t="shared" si="854"/>
        <v>55661.930912513257</v>
      </c>
      <c r="C2925" s="57" t="str">
        <f t="shared" ref="C2925:C2988" si="857">IMPRODUCT(D2925,E2925,$C$40,,K2925,$C$41)</f>
        <v>-0.423762213547047-1.24756802052888i</v>
      </c>
      <c r="D2925" s="57" t="str">
        <f t="shared" ref="D2925:D2988" si="858">IMDIV(IMPRODUCT($C$37,$C$38,COMPLEX(1,A2925/$C$38)),IMSUM(-1*A2925*A2925/$C$39,COMPLEX(0,1*A2925)))</f>
        <v>3.78428229620787-1.23360933794812i</v>
      </c>
      <c r="E2925" s="57" t="str">
        <f t="shared" ref="E2925:E2988" si="859">IMDIV(IMPRODUCT(IMSUM(F2925,G2925),$C$29,H2925),IMSUM(1,I2925))</f>
        <v>208.845105623406-59.6912542878635i</v>
      </c>
      <c r="F2925" s="57" t="str">
        <f t="shared" ref="F2925:F2988" si="860">IMDIV(IMPRODUCT($C$14,$C$15,COMPLEX(1,A2925/$C$15)),IMSUM(-1*A2925*A2925/$C$16,COMPLEX(0,A2925)))</f>
        <v>3.77181168016962-1.69911999236667i</v>
      </c>
      <c r="G2925" s="57" t="str">
        <f t="shared" ref="G2925:G2988" si="861">IMDIV(1,COMPLEX(1,A2925*$C$9*$C$10))</f>
        <v>0.98228359449673-0.131918666151966i</v>
      </c>
      <c r="H2925" s="57" t="str">
        <f t="shared" ref="H2925:H2988" si="862">IMDIV($C$3,IMSUM(K2925,COMPLEX(0,$C$28*A2925)))</f>
        <v>4.53935688622163-260.665590571165i</v>
      </c>
      <c r="I2925" s="57" t="str">
        <f t="shared" ref="I2925:I2988" si="863">IMPRODUCT(F2925,$C$29,H2925,$C$31)</f>
        <v>-1.2011445791359-2.79535447760558i</v>
      </c>
      <c r="K2925" s="57" t="str">
        <f t="shared" ref="K2925:K2988" si="864">IF($C$26&lt;=0,IMDIV(1,IMSUM(IMDIV(1,L2925),1/$C$18)),IMDIV(1,IMSUM(IMDIV(1,L2925),1/$C$18,IMDIV(1,M2925))))</f>
        <v>0.000801450081857862-0.0029407528726479i</v>
      </c>
      <c r="L2925" s="57" t="str">
        <f t="shared" ref="L2925:L2988" si="865">IMSUM($C$21/$C$22,IMDIV(1,COMPLEX(0,$C$20*$C$22*A2925)))</f>
        <v>0.000125-0.00901423103920829i</v>
      </c>
      <c r="M2925" s="57" t="str">
        <f t="shared" ref="M2925:M2988" si="866">IMSUM($C$25/$C$26,IMDIV(1,COMPLEX(0,$C$24*$C$26*A2925)))</f>
        <v>0.0015-0.00434546213622625i</v>
      </c>
      <c r="N2925" s="57">
        <f t="shared" ref="N2925:N2988" si="867">ABS(R2925)</f>
        <v>71.238884574833378</v>
      </c>
      <c r="O2925" s="57">
        <f t="shared" ref="O2925:O2988" si="868">ABS(P2925)</f>
        <v>2.3954981577399446</v>
      </c>
      <c r="P2925" s="371">
        <f t="shared" ref="P2925:P2988" si="869">20*LOG10(IMABS(C2925))</f>
        <v>2.3954981577399446</v>
      </c>
      <c r="Q2925" s="371">
        <f t="shared" ref="Q2925:Q2988" si="870">IMARGUMENT(C2925)*180/PI()</f>
        <v>-108.76111542516662</v>
      </c>
      <c r="R2925" s="12">
        <f t="shared" ref="R2925:R2988" si="871">IF(Q2925&lt;0,Q2925+180,Q2925-180)</f>
        <v>71.238884574833378</v>
      </c>
      <c r="S2925" s="57">
        <f t="shared" ref="S2925:S2988" si="872">B2925/1000</f>
        <v>55.661930912513256</v>
      </c>
      <c r="T2925" s="12">
        <f t="shared" si="855"/>
        <v>2.3954981577399446</v>
      </c>
    </row>
    <row r="2926" spans="1:20" x14ac:dyDescent="0.25">
      <c r="A2926" s="57">
        <f t="shared" si="856"/>
        <v>351063.21653936774</v>
      </c>
      <c r="B2926" s="12">
        <f t="shared" ref="B2926:B2989" si="873">B2925*(1+B$42)</f>
        <v>55873.446249980807</v>
      </c>
      <c r="C2926" s="57" t="str">
        <f t="shared" si="857"/>
        <v>-0.423923248874393-1.2425682193537i</v>
      </c>
      <c r="D2926" s="57" t="str">
        <f t="shared" si="858"/>
        <v>3.78342750787409-1.2338090800898i</v>
      </c>
      <c r="E2926" s="57" t="str">
        <f t="shared" si="859"/>
        <v>208.747990905924-60.0810144840697i</v>
      </c>
      <c r="F2926" s="57" t="str">
        <f t="shared" si="860"/>
        <v>3.77130292949344-1.69646166194319i</v>
      </c>
      <c r="G2926" s="57" t="str">
        <f t="shared" si="861"/>
        <v>0.982151101815419-0.132402095973506i</v>
      </c>
      <c r="H2926" s="57" t="str">
        <f t="shared" si="862"/>
        <v>4.49561797155336-259.557416325436i</v>
      </c>
      <c r="I2926" s="57" t="str">
        <f t="shared" si="863"/>
        <v>-1.19435814506179-2.78294713272898i</v>
      </c>
      <c r="K2926" s="57" t="str">
        <f t="shared" si="864"/>
        <v>0.0008005224092727-0.00293017035288995i</v>
      </c>
      <c r="L2926" s="57" t="str">
        <f t="shared" si="865"/>
        <v>0.000125-0.00898010663399912i</v>
      </c>
      <c r="M2926" s="57" t="str">
        <f t="shared" si="866"/>
        <v>0.0015-0.00432901189104029i</v>
      </c>
      <c r="N2926" s="57">
        <f t="shared" si="867"/>
        <v>71.162053433945644</v>
      </c>
      <c r="O2926" s="57">
        <f t="shared" si="868"/>
        <v>2.364583307874498</v>
      </c>
      <c r="P2926" s="371">
        <f t="shared" si="869"/>
        <v>2.364583307874498</v>
      </c>
      <c r="Q2926" s="371">
        <f t="shared" si="870"/>
        <v>-108.83794656605436</v>
      </c>
      <c r="R2926" s="12">
        <f t="shared" si="871"/>
        <v>71.162053433945644</v>
      </c>
      <c r="S2926" s="57">
        <f t="shared" si="872"/>
        <v>55.873446249980809</v>
      </c>
      <c r="T2926" s="12">
        <f t="shared" si="855"/>
        <v>2.364583307874498</v>
      </c>
    </row>
    <row r="2927" spans="1:20" x14ac:dyDescent="0.25">
      <c r="A2927" s="57">
        <f t="shared" si="856"/>
        <v>352397.25676221738</v>
      </c>
      <c r="B2927" s="12">
        <f t="shared" si="873"/>
        <v>56085.765345730739</v>
      </c>
      <c r="C2927" s="57" t="str">
        <f t="shared" si="857"/>
        <v>-0.424085031072602-1.23758197265922i</v>
      </c>
      <c r="D2927" s="57" t="str">
        <f t="shared" si="858"/>
        <v>3.78256660129547-1.23402435479937i</v>
      </c>
      <c r="E2927" s="57" t="str">
        <f t="shared" si="859"/>
        <v>208.649225489616-60.4715150762189i</v>
      </c>
      <c r="F2927" s="57" t="str">
        <f t="shared" si="860"/>
        <v>3.77079044376135-1.69382671001017i</v>
      </c>
      <c r="G2927" s="57" t="str">
        <f t="shared" si="861"/>
        <v>0.982017636422729-0.132887163328314i</v>
      </c>
      <c r="H2927" s="57" t="str">
        <f t="shared" si="862"/>
        <v>4.45236157595005-258.454915389961i</v>
      </c>
      <c r="I2927" s="57" t="str">
        <f t="shared" si="863"/>
        <v>-1.18762727475904-2.77060385099304i</v>
      </c>
      <c r="K2927" s="57" t="str">
        <f t="shared" si="864"/>
        <v>0.000799600792709298-0.00291962935170207i</v>
      </c>
      <c r="L2927" s="57" t="str">
        <f t="shared" si="865"/>
        <v>0.000125-0.00894611141063869i</v>
      </c>
      <c r="M2927" s="57" t="str">
        <f t="shared" si="866"/>
        <v>0.0015-0.00431262392014374i</v>
      </c>
      <c r="N2927" s="57">
        <f t="shared" si="867"/>
        <v>71.084834079387349</v>
      </c>
      <c r="O2927" s="57">
        <f t="shared" si="868"/>
        <v>2.3336605615964041</v>
      </c>
      <c r="P2927" s="371">
        <f t="shared" si="869"/>
        <v>2.3336605615964041</v>
      </c>
      <c r="Q2927" s="371">
        <f t="shared" si="870"/>
        <v>-108.91516592061265</v>
      </c>
      <c r="R2927" s="12">
        <f t="shared" si="871"/>
        <v>71.084834079387349</v>
      </c>
      <c r="S2927" s="57">
        <f t="shared" si="872"/>
        <v>56.085765345730742</v>
      </c>
      <c r="T2927" s="12">
        <f t="shared" si="855"/>
        <v>2.3336605615964041</v>
      </c>
    </row>
    <row r="2928" spans="1:20" x14ac:dyDescent="0.25">
      <c r="A2928" s="57">
        <f t="shared" si="856"/>
        <v>353736.36633791379</v>
      </c>
      <c r="B2928" s="12">
        <f t="shared" si="873"/>
        <v>56298.891254044516</v>
      </c>
      <c r="C2928" s="57" t="str">
        <f t="shared" si="857"/>
        <v>-0.424247534123096-1.23260922727429i</v>
      </c>
      <c r="D2928" s="57" t="str">
        <f t="shared" si="858"/>
        <v>3.78169953558377-1.23425514134277i</v>
      </c>
      <c r="E2928" s="57" t="str">
        <f t="shared" si="859"/>
        <v>208.548802320968-60.862753125732i</v>
      </c>
      <c r="F2928" s="57" t="str">
        <f t="shared" si="860"/>
        <v>3.77027419659731-1.69121508734857i</v>
      </c>
      <c r="G2928" s="57" t="str">
        <f t="shared" si="861"/>
        <v>0.981883191449609-0.133373872247677i</v>
      </c>
      <c r="H2928" s="57" t="str">
        <f t="shared" si="862"/>
        <v>4.40958141151691-257.358047457114i</v>
      </c>
      <c r="I2928" s="57" t="str">
        <f t="shared" si="863"/>
        <v>-1.18095146346896-2.75832414484582i</v>
      </c>
      <c r="K2928" s="57" t="str">
        <f t="shared" si="864"/>
        <v>0.000798685179913011-0.00290912972204509i</v>
      </c>
      <c r="L2928" s="57" t="str">
        <f t="shared" si="865"/>
        <v>0.000125-0.00891224488009432i</v>
      </c>
      <c r="M2928" s="57" t="str">
        <f t="shared" si="866"/>
        <v>0.0015-0.00429629798779015i</v>
      </c>
      <c r="N2928" s="57">
        <f t="shared" si="867"/>
        <v>71.007225267626794</v>
      </c>
      <c r="O2928" s="57">
        <f t="shared" si="868"/>
        <v>2.3027299070265834</v>
      </c>
      <c r="P2928" s="371">
        <f t="shared" si="869"/>
        <v>2.3027299070265834</v>
      </c>
      <c r="Q2928" s="371">
        <f t="shared" si="870"/>
        <v>-108.99277473237321</v>
      </c>
      <c r="R2928" s="12">
        <f t="shared" si="871"/>
        <v>71.007225267626794</v>
      </c>
      <c r="S2928" s="57">
        <f t="shared" si="872"/>
        <v>56.298891254044513</v>
      </c>
      <c r="T2928" s="12">
        <f t="shared" si="855"/>
        <v>2.3027299070265834</v>
      </c>
    </row>
    <row r="2929" spans="1:20" x14ac:dyDescent="0.25">
      <c r="A2929" s="57">
        <f t="shared" si="856"/>
        <v>355080.56452999788</v>
      </c>
      <c r="B2929" s="12">
        <f t="shared" si="873"/>
        <v>56512.827040809883</v>
      </c>
      <c r="C2929" s="57" t="str">
        <f t="shared" si="857"/>
        <v>-0.424410732231451-1.2276499299987i</v>
      </c>
      <c r="D2929" s="57" t="str">
        <f t="shared" si="858"/>
        <v>3.78082626962054-1.23450141896426i</v>
      </c>
      <c r="E2929" s="57" t="str">
        <f t="shared" si="859"/>
        <v>208.446714301385-61.2547256595702i</v>
      </c>
      <c r="F2929" s="57" t="str">
        <f t="shared" si="860"/>
        <v>3.76975416145466-1.68862674495334i</v>
      </c>
      <c r="G2929" s="57" t="str">
        <f t="shared" si="861"/>
        <v>0.981747759982588-0.13386222675482i</v>
      </c>
      <c r="H2929" s="57" t="str">
        <f t="shared" si="862"/>
        <v>4.36727128651742-256.266772627932i</v>
      </c>
      <c r="I2929" s="57" t="str">
        <f t="shared" si="863"/>
        <v>-1.17433021152309-2.74610753201941i</v>
      </c>
      <c r="K2929" s="57" t="str">
        <f t="shared" si="864"/>
        <v>0.000797775518972295-0.00289867131739528i</v>
      </c>
      <c r="L2929" s="57" t="str">
        <f t="shared" si="865"/>
        <v>0.000125-0.00887850655518463i</v>
      </c>
      <c r="M2929" s="57" t="str">
        <f t="shared" si="866"/>
        <v>0.0015-0.00428003385912546i</v>
      </c>
      <c r="N2929" s="57">
        <f t="shared" si="867"/>
        <v>70.929225741465075</v>
      </c>
      <c r="O2929" s="57">
        <f t="shared" si="868"/>
        <v>2.2717913315056455</v>
      </c>
      <c r="P2929" s="371">
        <f t="shared" si="869"/>
        <v>2.2717913315056455</v>
      </c>
      <c r="Q2929" s="371">
        <f t="shared" si="870"/>
        <v>-109.07077425853493</v>
      </c>
      <c r="R2929" s="12">
        <f t="shared" si="871"/>
        <v>70.929225741465075</v>
      </c>
      <c r="S2929" s="57">
        <f t="shared" si="872"/>
        <v>56.512827040809881</v>
      </c>
      <c r="T2929" s="12">
        <f t="shared" si="855"/>
        <v>2.2717913315056455</v>
      </c>
    </row>
    <row r="2930" spans="1:20" x14ac:dyDescent="0.25">
      <c r="A2930" s="57">
        <f t="shared" si="856"/>
        <v>356429.87067521189</v>
      </c>
      <c r="B2930" s="12">
        <f t="shared" si="873"/>
        <v>56727.575783564964</v>
      </c>
      <c r="C2930" s="57" t="str">
        <f t="shared" si="857"/>
        <v>-0.424574599821592-1.22270402760246i</v>
      </c>
      <c r="D2930" s="57" t="str">
        <f t="shared" si="858"/>
        <v>3.77994676205655-1.23476316688381i</v>
      </c>
      <c r="E2930" s="57" t="str">
        <f t="shared" si="859"/>
        <v>208.342954286903-61.6474296694047i</v>
      </c>
      <c r="F2930" s="57" t="str">
        <f t="shared" si="860"/>
        <v>3.76923031161539-1.68606163403148i</v>
      </c>
      <c r="G2930" s="57" t="str">
        <f t="shared" si="861"/>
        <v>0.981611335063547-0.134352230864648i</v>
      </c>
      <c r="H2930" s="57" t="str">
        <f t="shared" si="862"/>
        <v>4.3254251036862-255.181051406765i</v>
      </c>
      <c r="I2930" s="57" t="str">
        <f t="shared" si="863"/>
        <v>-1.16776302428227-2.73395353545578i</v>
      </c>
      <c r="K2930" s="57" t="str">
        <f t="shared" si="864"/>
        <v>0.000796871758315862-0.00288825399174296i</v>
      </c>
      <c r="L2930" s="57" t="str">
        <f t="shared" si="865"/>
        <v>0.000125-0.00884489595057244i</v>
      </c>
      <c r="M2930" s="57" t="str">
        <f t="shared" si="866"/>
        <v>0.0015-0.00426383130018477i</v>
      </c>
      <c r="N2930" s="57">
        <f t="shared" si="867"/>
        <v>70.850834230019487</v>
      </c>
      <c r="O2930" s="57">
        <f t="shared" si="868"/>
        <v>2.2408448215746088</v>
      </c>
      <c r="P2930" s="371">
        <f t="shared" si="869"/>
        <v>2.2408448215746088</v>
      </c>
      <c r="Q2930" s="371">
        <f t="shared" si="870"/>
        <v>-109.14916576998051</v>
      </c>
      <c r="R2930" s="12">
        <f t="shared" si="871"/>
        <v>70.850834230019487</v>
      </c>
      <c r="S2930" s="57">
        <f t="shared" si="872"/>
        <v>56.727575783564966</v>
      </c>
      <c r="T2930" s="12">
        <f t="shared" si="855"/>
        <v>2.2408448215746088</v>
      </c>
    </row>
    <row r="2931" spans="1:20" x14ac:dyDescent="0.25">
      <c r="A2931" s="57">
        <f t="shared" si="856"/>
        <v>357784.30418377771</v>
      </c>
      <c r="B2931" s="12">
        <f t="shared" si="873"/>
        <v>56943.140571542513</v>
      </c>
      <c r="C2931" s="57" t="str">
        <f t="shared" si="857"/>
        <v>-0.424739111529953-1.21777146682504i</v>
      </c>
      <c r="D2931" s="57" t="str">
        <f t="shared" si="858"/>
        <v>3.77906097131101-1.23504036429445i</v>
      </c>
      <c r="E2931" s="57" t="str">
        <f t="shared" si="859"/>
        <v>208.237515087891-62.0408621107829i</v>
      </c>
      <c r="F2931" s="57" t="str">
        <f t="shared" si="860"/>
        <v>3.76870262018909-1.68351970600003i</v>
      </c>
      <c r="G2931" s="57" t="str">
        <f t="shared" si="861"/>
        <v>0.981473909689496-0.134843888583471i</v>
      </c>
      <c r="H2931" s="57" t="str">
        <f t="shared" si="862"/>
        <v>4.28403685857559-254.100844696008i</v>
      </c>
      <c r="I2931" s="57" t="str">
        <f t="shared" si="863"/>
        <v>-1.16124941207645-2.72186168323367i</v>
      </c>
      <c r="K2931" s="57" t="str">
        <f t="shared" si="864"/>
        <v>0.000795973846709918-0.00287787759959087i</v>
      </c>
      <c r="L2931" s="57" t="str">
        <f t="shared" si="865"/>
        <v>0.000125-0.00881141258275797i</v>
      </c>
      <c r="M2931" s="57" t="str">
        <f t="shared" si="866"/>
        <v>0.0015-0.00424769007788878i</v>
      </c>
      <c r="N2931" s="57">
        <f t="shared" si="867"/>
        <v>70.772049448708117</v>
      </c>
      <c r="O2931" s="57">
        <f t="shared" si="868"/>
        <v>2.2098903629549076</v>
      </c>
      <c r="P2931" s="371">
        <f t="shared" si="869"/>
        <v>2.2098903629549076</v>
      </c>
      <c r="Q2931" s="371">
        <f t="shared" si="870"/>
        <v>-109.22795055129188</v>
      </c>
      <c r="R2931" s="12">
        <f t="shared" si="871"/>
        <v>70.772049448708117</v>
      </c>
      <c r="S2931" s="57">
        <f t="shared" si="872"/>
        <v>56.943140571542514</v>
      </c>
      <c r="T2931" s="12">
        <f t="shared" si="855"/>
        <v>2.2098903629549076</v>
      </c>
    </row>
    <row r="2932" spans="1:20" x14ac:dyDescent="0.25">
      <c r="A2932" s="57">
        <f t="shared" si="856"/>
        <v>359143.88453967607</v>
      </c>
      <c r="B2932" s="12">
        <f t="shared" si="873"/>
        <v>57159.524505714377</v>
      </c>
      <c r="C2932" s="57" t="str">
        <f t="shared" si="857"/>
        <v>-0.424904242199669-1.21285219437479i</v>
      </c>
      <c r="D2932" s="57" t="str">
        <f t="shared" si="858"/>
        <v>3.7781688555711-1.23533299035966i</v>
      </c>
      <c r="E2932" s="57" t="str">
        <f t="shared" si="859"/>
        <v>208.130389468782-62.4350199022716i</v>
      </c>
      <c r="F2932" s="57" t="str">
        <f t="shared" si="860"/>
        <v>3.76817106011226-1.68100091248417i</v>
      </c>
      <c r="G2932" s="57" t="str">
        <f t="shared" si="861"/>
        <v>0.981335476812345-0.135337203908729i</v>
      </c>
      <c r="H2932" s="57" t="str">
        <f t="shared" si="862"/>
        <v>4.2431006379343-253.026113790914i</v>
      </c>
      <c r="I2932" s="57" t="str">
        <f t="shared" si="863"/>
        <v>-1.15478889014551-2.7098315084969i</v>
      </c>
      <c r="K2932" s="57" t="str">
        <f t="shared" si="864"/>
        <v>0.000795081733255332-0.00286754199595271i</v>
      </c>
      <c r="L2932" s="57" t="str">
        <f t="shared" si="865"/>
        <v>0.000125-0.00877805597007169i</v>
      </c>
      <c r="M2932" s="57" t="str">
        <f t="shared" si="866"/>
        <v>0.0015-0.00423160996004063i</v>
      </c>
      <c r="N2932" s="57">
        <f t="shared" si="867"/>
        <v>70.692870099236529</v>
      </c>
      <c r="O2932" s="57">
        <f t="shared" si="868"/>
        <v>2.1789279405292197</v>
      </c>
      <c r="P2932" s="371">
        <f t="shared" si="869"/>
        <v>2.1789279405292197</v>
      </c>
      <c r="Q2932" s="371">
        <f t="shared" si="870"/>
        <v>-109.30712990076347</v>
      </c>
      <c r="R2932" s="12">
        <f t="shared" si="871"/>
        <v>70.692870099236529</v>
      </c>
      <c r="S2932" s="57">
        <f t="shared" si="872"/>
        <v>57.15952450571438</v>
      </c>
      <c r="T2932" s="12">
        <f t="shared" si="855"/>
        <v>2.1789279405292197</v>
      </c>
    </row>
    <row r="2933" spans="1:20" x14ac:dyDescent="0.25">
      <c r="A2933" s="57">
        <f t="shared" si="856"/>
        <v>360508.63130092685</v>
      </c>
      <c r="B2933" s="12">
        <f t="shared" si="873"/>
        <v>57376.730698836094</v>
      </c>
      <c r="C2933" s="57" t="str">
        <f t="shared" si="857"/>
        <v>-0.425069966874787-1.20794615692826i</v>
      </c>
      <c r="D2933" s="57" t="str">
        <f t="shared" si="858"/>
        <v>3.77727037279127-1.23564102421069i</v>
      </c>
      <c r="E2933" s="57" t="str">
        <f t="shared" si="859"/>
        <v>208.02157014779-62.8298999246044i</v>
      </c>
      <c r="F2933" s="57" t="str">
        <f t="shared" si="860"/>
        <v>3.76763560414734-1.67850520531518i</v>
      </c>
      <c r="G2933" s="57" t="str">
        <f t="shared" si="861"/>
        <v>0.981196029338682-0.13583218082872i</v>
      </c>
      <c r="H2933" s="57" t="str">
        <f t="shared" si="862"/>
        <v>4.20261061811869-251.95682037449i</v>
      </c>
      <c r="I2933" s="57" t="str">
        <f t="shared" si="863"/>
        <v>-1.14838097858074-2.69786254938373i</v>
      </c>
      <c r="K2933" s="57" t="str">
        <f t="shared" si="864"/>
        <v>0.000794195367384942-0.00285724703635159i</v>
      </c>
      <c r="L2933" s="57" t="str">
        <f t="shared" si="865"/>
        <v>0.000125-0.00874482563266753i</v>
      </c>
      <c r="M2933" s="57" t="str">
        <f t="shared" si="866"/>
        <v>0.0015-0.0042155907153224i</v>
      </c>
      <c r="N2933" s="57">
        <f t="shared" si="867"/>
        <v>70.613294869582489</v>
      </c>
      <c r="O2933" s="57">
        <f t="shared" si="868"/>
        <v>2.1479575383212972</v>
      </c>
      <c r="P2933" s="371">
        <f t="shared" si="869"/>
        <v>2.1479575383212972</v>
      </c>
      <c r="Q2933" s="371">
        <f t="shared" si="870"/>
        <v>-109.38670513041751</v>
      </c>
      <c r="R2933" s="12">
        <f t="shared" si="871"/>
        <v>70.613294869582489</v>
      </c>
      <c r="S2933" s="57">
        <f t="shared" si="872"/>
        <v>57.376730698836091</v>
      </c>
      <c r="T2933" s="12">
        <f t="shared" si="855"/>
        <v>2.1479575383212972</v>
      </c>
    </row>
    <row r="2934" spans="1:20" x14ac:dyDescent="0.25">
      <c r="A2934" s="57">
        <f t="shared" si="856"/>
        <v>361878.56409987039</v>
      </c>
      <c r="B2934" s="12">
        <f t="shared" si="873"/>
        <v>57594.762275491674</v>
      </c>
      <c r="C2934" s="57" t="str">
        <f t="shared" si="857"/>
        <v>-0.425236260794503-1.20305330112971i</v>
      </c>
      <c r="D2934" s="57" t="str">
        <f t="shared" si="858"/>
        <v>3.77636548069261-1.23596444494389i</v>
      </c>
      <c r="E2934" s="57" t="str">
        <f t="shared" si="859"/>
        <v>207.91104979665-63.2254990198086i</v>
      </c>
      <c r="F2934" s="57" t="str">
        <f t="shared" si="860"/>
        <v>3.76709622488182-1.67603253652848i</v>
      </c>
      <c r="G2934" s="57" t="str">
        <f t="shared" si="861"/>
        <v>0.981055560129547-0.13632882332232i</v>
      </c>
      <c r="H2934" s="57" t="str">
        <f t="shared" si="862"/>
        <v>4.16256106353425-250.892926512472i</v>
      </c>
      <c r="I2934" s="57" t="str">
        <f t="shared" si="863"/>
        <v>-1.14202520226727-2.68595434895749i</v>
      </c>
      <c r="K2934" s="57" t="str">
        <f t="shared" si="864"/>
        <v>0.00079331469886076-0.00284699257681856i</v>
      </c>
      <c r="L2934" s="57" t="str">
        <f t="shared" si="865"/>
        <v>0.000125-0.00871172109251597i</v>
      </c>
      <c r="M2934" s="57" t="str">
        <f t="shared" si="866"/>
        <v>0.0015-0.00419963211329189i</v>
      </c>
      <c r="N2934" s="57">
        <f t="shared" si="867"/>
        <v>70.533322433982775</v>
      </c>
      <c r="O2934" s="57">
        <f t="shared" si="868"/>
        <v>2.1169791394767139</v>
      </c>
      <c r="P2934" s="371">
        <f t="shared" si="869"/>
        <v>2.1169791394767139</v>
      </c>
      <c r="Q2934" s="371">
        <f t="shared" si="870"/>
        <v>-109.46667756601722</v>
      </c>
      <c r="R2934" s="12">
        <f t="shared" si="871"/>
        <v>70.533322433982775</v>
      </c>
      <c r="S2934" s="57">
        <f t="shared" si="872"/>
        <v>57.594762275491675</v>
      </c>
      <c r="T2934" s="12">
        <f t="shared" si="855"/>
        <v>2.1169791394767139</v>
      </c>
    </row>
    <row r="2935" spans="1:20" x14ac:dyDescent="0.25">
      <c r="A2935" s="57">
        <f t="shared" si="856"/>
        <v>363253.70264344994</v>
      </c>
      <c r="B2935" s="12">
        <f t="shared" si="873"/>
        <v>57813.622372138547</v>
      </c>
      <c r="C2935" s="57" t="str">
        <f t="shared" si="857"/>
        <v>-0.425403099387376-1.19817357359051i</v>
      </c>
      <c r="D2935" s="57" t="str">
        <f t="shared" si="858"/>
        <v>3.77545413676234-1.23630323161804i</v>
      </c>
      <c r="E2935" s="57" t="str">
        <f t="shared" si="859"/>
        <v>207.798821040352-63.6218139903255i</v>
      </c>
      <c r="F2935" s="57" t="str">
        <f t="shared" si="860"/>
        <v>3.7665528947275-1.67358285836163i</v>
      </c>
      <c r="G2935" s="57" t="str">
        <f t="shared" si="861"/>
        <v>0.980914062000201-0.136827135358695i</v>
      </c>
      <c r="H2935" s="57" t="str">
        <f t="shared" si="862"/>
        <v>4.12294632510834-249.83439464837i</v>
      </c>
      <c r="I2935" s="57" t="str">
        <f t="shared" si="863"/>
        <v>-1.13572109082721-2.67410645513834i</v>
      </c>
      <c r="K2935" s="57" t="str">
        <f t="shared" si="864"/>
        <v>0.000792439677771284-0.00283677847389102i</v>
      </c>
      <c r="L2935" s="57" t="str">
        <f t="shared" si="865"/>
        <v>0.000125-0.00867874187339709i</v>
      </c>
      <c r="M2935" s="57" t="str">
        <f t="shared" si="866"/>
        <v>0.0015-0.00418373392437925i</v>
      </c>
      <c r="N2935" s="57">
        <f t="shared" si="867"/>
        <v>70.452951452920047</v>
      </c>
      <c r="O2935" s="57">
        <f t="shared" si="868"/>
        <v>2.0859927262424094</v>
      </c>
      <c r="P2935" s="371">
        <f t="shared" si="869"/>
        <v>2.0859927262424094</v>
      </c>
      <c r="Q2935" s="371">
        <f t="shared" si="870"/>
        <v>-109.54704854707995</v>
      </c>
      <c r="R2935" s="12">
        <f t="shared" si="871"/>
        <v>70.452951452920047</v>
      </c>
      <c r="S2935" s="57">
        <f t="shared" si="872"/>
        <v>57.813622372138546</v>
      </c>
      <c r="T2935" s="12">
        <f t="shared" si="855"/>
        <v>2.0859927262424094</v>
      </c>
    </row>
    <row r="2936" spans="1:20" x14ac:dyDescent="0.25">
      <c r="A2936" s="57">
        <f t="shared" si="856"/>
        <v>364634.06671349506</v>
      </c>
      <c r="B2936" s="12">
        <f t="shared" si="873"/>
        <v>58033.314137152673</v>
      </c>
      <c r="C2936" s="57" t="str">
        <f t="shared" si="857"/>
        <v>-0.425570458265596-1.19330692088871i</v>
      </c>
      <c r="D2936" s="57" t="str">
        <f t="shared" si="858"/>
        <v>3.77453629825319-1.23665736325158i</v>
      </c>
      <c r="E2936" s="57" t="str">
        <f t="shared" si="859"/>
        <v>207.684876456895-64.0188415981222i</v>
      </c>
      <c r="F2936" s="57" t="str">
        <f t="shared" si="860"/>
        <v>3.76600558591949-1.67115612325233i</v>
      </c>
      <c r="G2936" s="57" t="str">
        <f t="shared" si="861"/>
        <v>0.98077152771991-0.137327120897018i</v>
      </c>
      <c r="H2936" s="57" t="str">
        <f t="shared" si="862"/>
        <v>4.08376083879229-248.781187598599i</v>
      </c>
      <c r="I2936" s="57" t="str">
        <f t="shared" si="863"/>
        <v>-1.12946817856364-2.66231842063613i</v>
      </c>
      <c r="K2936" s="57" t="str">
        <f t="shared" si="864"/>
        <v>0.000791570254528777-0.00282660458461123i</v>
      </c>
      <c r="L2936" s="57" t="str">
        <f t="shared" si="865"/>
        <v>0.000125-0.00864588750089364i</v>
      </c>
      <c r="M2936" s="57" t="str">
        <f t="shared" si="866"/>
        <v>0.0015-0.00416789591988369i</v>
      </c>
      <c r="N2936" s="57">
        <f t="shared" si="867"/>
        <v>70.372180573110356</v>
      </c>
      <c r="O2936" s="57">
        <f t="shared" si="868"/>
        <v>2.0549982799470916</v>
      </c>
      <c r="P2936" s="371">
        <f t="shared" si="869"/>
        <v>2.0549982799470916</v>
      </c>
      <c r="Q2936" s="371">
        <f t="shared" si="870"/>
        <v>-109.62781942688964</v>
      </c>
      <c r="R2936" s="12">
        <f t="shared" si="871"/>
        <v>70.372180573110356</v>
      </c>
      <c r="S2936" s="57">
        <f t="shared" si="872"/>
        <v>58.033314137152672</v>
      </c>
      <c r="T2936" s="12">
        <f t="shared" si="855"/>
        <v>2.0549982799470916</v>
      </c>
    </row>
    <row r="2937" spans="1:20" x14ac:dyDescent="0.25">
      <c r="A2937" s="57">
        <f t="shared" si="856"/>
        <v>366019.67616700631</v>
      </c>
      <c r="B2937" s="12">
        <f t="shared" si="873"/>
        <v>58253.840730873853</v>
      </c>
      <c r="C2937" s="57" t="str">
        <f t="shared" si="857"/>
        <v>-0.425738313219225-1.18845328956856i</v>
      </c>
      <c r="D2937" s="57" t="str">
        <f t="shared" si="858"/>
        <v>3.77361192218283-1.23702681881994i</v>
      </c>
      <c r="E2937" s="57" t="str">
        <f t="shared" si="859"/>
        <v>207.569208577033-64.4165785637858i</v>
      </c>
      <c r="F2937" s="57" t="str">
        <f t="shared" si="860"/>
        <v>3.76545427051544-1.6687522838364i</v>
      </c>
      <c r="G2937" s="57" t="str">
        <f t="shared" si="861"/>
        <v>0.980627950011707-0.137828783886182i</v>
      </c>
      <c r="H2937" s="57" t="str">
        <f t="shared" si="862"/>
        <v>4.04499912409288-247.73326854768i</v>
      </c>
      <c r="I2937" s="57" t="str">
        <f t="shared" si="863"/>
        <v>-1.12326600440537-2.65058980288446i</v>
      </c>
      <c r="K2937" s="57" t="str">
        <f t="shared" si="864"/>
        <v>0.0007907063798666-0.0028164707665248i</v>
      </c>
      <c r="L2937" s="57" t="str">
        <f t="shared" si="865"/>
        <v>0.000125-0.00861315750238464i</v>
      </c>
      <c r="M2937" s="57" t="str">
        <f t="shared" si="866"/>
        <v>0.0015-0.00415211787197021i</v>
      </c>
      <c r="N2937" s="57">
        <f t="shared" si="867"/>
        <v>70.291008427491377</v>
      </c>
      <c r="O2937" s="57">
        <f t="shared" si="868"/>
        <v>2.0239957809808486</v>
      </c>
      <c r="P2937" s="371">
        <f t="shared" si="869"/>
        <v>2.0239957809808486</v>
      </c>
      <c r="Q2937" s="371">
        <f t="shared" si="870"/>
        <v>-109.70899157250862</v>
      </c>
      <c r="R2937" s="12">
        <f t="shared" si="871"/>
        <v>70.291008427491377</v>
      </c>
      <c r="S2937" s="57">
        <f t="shared" si="872"/>
        <v>58.253840730873854</v>
      </c>
      <c r="T2937" s="12">
        <f t="shared" si="855"/>
        <v>2.0239957809808486</v>
      </c>
    </row>
    <row r="2938" spans="1:20" x14ac:dyDescent="0.25">
      <c r="A2938" s="57">
        <f t="shared" si="856"/>
        <v>367410.550936441</v>
      </c>
      <c r="B2938" s="12">
        <f t="shared" si="873"/>
        <v>58475.205325651179</v>
      </c>
      <c r="C2938" s="57" t="str">
        <f t="shared" si="857"/>
        <v>-0.425906640210504-1.18361262614005i</v>
      </c>
      <c r="D2938" s="57" t="str">
        <f t="shared" si="858"/>
        <v>3.77268096533321-1.23741157725273i</v>
      </c>
      <c r="E2938" s="57" t="str">
        <f t="shared" si="859"/>
        <v>207.451809884041-64.8150215656207i</v>
      </c>
      <c r="F2938" s="57" t="str">
        <f t="shared" si="860"/>
        <v>3.76489892039454-1.66637129294575i</v>
      </c>
      <c r="G2938" s="57" t="str">
        <f t="shared" si="861"/>
        <v>0.980483321552177-0.138332128264503i</v>
      </c>
      <c r="H2938" s="57" t="str">
        <f t="shared" si="862"/>
        <v>4.00665578263219-246.69060104351i</v>
      </c>
      <c r="I2938" s="57" t="str">
        <f t="shared" si="863"/>
        <v>-1.11711411185239-2.63892016397563i</v>
      </c>
      <c r="K2938" s="57" t="str">
        <f t="shared" si="864"/>
        <v>0.000789848004836531-0.00280637687767912i</v>
      </c>
      <c r="L2938" s="57" t="str">
        <f t="shared" si="865"/>
        <v>0.000125-0.00858055140703787i</v>
      </c>
      <c r="M2938" s="57" t="str">
        <f t="shared" si="866"/>
        <v>0.0015-0.00413639955366628i</v>
      </c>
      <c r="N2938" s="57">
        <f t="shared" si="867"/>
        <v>70.209433635208896</v>
      </c>
      <c r="O2938" s="57">
        <f t="shared" si="868"/>
        <v>1.9929852087746214</v>
      </c>
      <c r="P2938" s="371">
        <f t="shared" si="869"/>
        <v>1.9929852087746214</v>
      </c>
      <c r="Q2938" s="371">
        <f t="shared" si="870"/>
        <v>-109.7905663647911</v>
      </c>
      <c r="R2938" s="12">
        <f t="shared" si="871"/>
        <v>70.209433635208896</v>
      </c>
      <c r="S2938" s="57">
        <f t="shared" si="872"/>
        <v>58.475205325651181</v>
      </c>
      <c r="T2938" s="12">
        <f t="shared" si="855"/>
        <v>1.9929852087746214</v>
      </c>
    </row>
    <row r="2939" spans="1:20" x14ac:dyDescent="0.25">
      <c r="A2939" s="57">
        <f t="shared" si="856"/>
        <v>368806.71102999948</v>
      </c>
      <c r="B2939" s="12">
        <f t="shared" si="873"/>
        <v>58697.411105888656</v>
      </c>
      <c r="C2939" s="57" t="str">
        <f t="shared" si="857"/>
        <v>-0.426075415368122-1.17878487707868i</v>
      </c>
      <c r="D2939" s="57" t="str">
        <f t="shared" si="858"/>
        <v>3.77174338425028-1.23781161743105i</v>
      </c>
      <c r="E2939" s="57" t="str">
        <f t="shared" si="859"/>
        <v>207.332672813483-65.2141672387169i</v>
      </c>
      <c r="F2939" s="57" t="str">
        <f t="shared" si="860"/>
        <v>3.76433950725689-1.66401310360636i</v>
      </c>
      <c r="G2939" s="57" t="str">
        <f t="shared" si="861"/>
        <v>0.980337634971225-0.138837157959424i</v>
      </c>
      <c r="H2939" s="57" t="str">
        <f t="shared" si="862"/>
        <v>3.9687254967354-245.653148992716i</v>
      </c>
      <c r="I2939" s="57" t="str">
        <f t="shared" si="863"/>
        <v>-1.11101204892222-2.62730907059705i</v>
      </c>
      <c r="K2939" s="57" t="str">
        <f t="shared" si="864"/>
        <v>0.000788995080806107-0.00279632277662186i</v>
      </c>
      <c r="L2939" s="57" t="str">
        <f t="shared" si="865"/>
        <v>0.000125-0.00854806874580379i</v>
      </c>
      <c r="M2939" s="57" t="str">
        <f t="shared" si="866"/>
        <v>0.0015-0.00412074073885861i</v>
      </c>
      <c r="N2939" s="57">
        <f t="shared" si="867"/>
        <v>70.127454801608636</v>
      </c>
      <c r="O2939" s="57">
        <f t="shared" si="868"/>
        <v>1.9619665417807077</v>
      </c>
      <c r="P2939" s="371">
        <f t="shared" si="869"/>
        <v>1.9619665417807077</v>
      </c>
      <c r="Q2939" s="371">
        <f t="shared" si="870"/>
        <v>-109.87254519839136</v>
      </c>
      <c r="R2939" s="12">
        <f t="shared" si="871"/>
        <v>70.127454801608636</v>
      </c>
      <c r="S2939" s="57">
        <f t="shared" si="872"/>
        <v>58.697411105888655</v>
      </c>
      <c r="T2939" s="12">
        <f t="shared" si="855"/>
        <v>1.9619665417807077</v>
      </c>
    </row>
    <row r="2940" spans="1:20" x14ac:dyDescent="0.25">
      <c r="A2940" s="57">
        <f t="shared" si="856"/>
        <v>370208.17653191352</v>
      </c>
      <c r="B2940" s="12">
        <f t="shared" si="873"/>
        <v>58920.461268091036</v>
      </c>
      <c r="C2940" s="57" t="str">
        <f t="shared" si="857"/>
        <v>-0.426244614981528-1.173969988825i</v>
      </c>
      <c r="D2940" s="57" t="str">
        <f t="shared" si="858"/>
        <v>3.77079913524306-1.23822691818458i</v>
      </c>
      <c r="E2940" s="57" t="str">
        <f t="shared" si="859"/>
        <v>207.211789752991-65.6140121740289i</v>
      </c>
      <c r="F2940" s="57" t="str">
        <f t="shared" si="860"/>
        <v>3.76377600262231-1.66167766903621i</v>
      </c>
      <c r="G2940" s="57" t="str">
        <f t="shared" si="861"/>
        <v>0.980190882851851-0.139343876887216i</v>
      </c>
      <c r="H2940" s="57" t="str">
        <f t="shared" si="862"/>
        <v>3.93120302804619-244.620876656064i</v>
      </c>
      <c r="I2940" s="57" t="str">
        <f t="shared" si="863"/>
        <v>-1.10495936809681-2.61575609396813i</v>
      </c>
      <c r="K2940" s="57" t="str">
        <f t="shared" si="864"/>
        <v>0.000788147559456039-0.00278630832239945i</v>
      </c>
      <c r="L2940" s="57" t="str">
        <f t="shared" si="865"/>
        <v>0.000125-0.00851570905140845i</v>
      </c>
      <c r="M2940" s="57" t="str">
        <f t="shared" si="866"/>
        <v>0.0015-0.00410514120228991i</v>
      </c>
      <c r="N2940" s="57">
        <f t="shared" si="867"/>
        <v>70.04507051822344</v>
      </c>
      <c r="O2940" s="57">
        <f t="shared" si="868"/>
        <v>1.9309397574514344</v>
      </c>
      <c r="P2940" s="371">
        <f t="shared" si="869"/>
        <v>1.9309397574514344</v>
      </c>
      <c r="Q2940" s="371">
        <f t="shared" si="870"/>
        <v>-109.95492948177656</v>
      </c>
      <c r="R2940" s="12">
        <f t="shared" si="871"/>
        <v>70.04507051822344</v>
      </c>
      <c r="S2940" s="57">
        <f t="shared" si="872"/>
        <v>58.920461268091039</v>
      </c>
      <c r="T2940" s="12">
        <f t="shared" si="855"/>
        <v>1.9309397574514344</v>
      </c>
    </row>
    <row r="2941" spans="1:20" x14ac:dyDescent="0.25">
      <c r="A2941" s="57">
        <f t="shared" si="856"/>
        <v>371614.96760273475</v>
      </c>
      <c r="B2941" s="12">
        <f t="shared" si="873"/>
        <v>59144.359020909782</v>
      </c>
      <c r="C2941" s="57" t="str">
        <f t="shared" si="857"/>
        <v>-0.426414215495221-1.1691679077844i</v>
      </c>
      <c r="D2941" s="57" t="str">
        <f t="shared" si="858"/>
        <v>3.76984817438354-1.2386574582889i</v>
      </c>
      <c r="E2941" s="57" t="str">
        <f t="shared" si="859"/>
        <v>207.089153042042-66.0145529174202i</v>
      </c>
      <c r="F2941" s="57" t="str">
        <f t="shared" si="860"/>
        <v>3.76320837782983-1.65936494264327i</v>
      </c>
      <c r="G2941" s="57" t="str">
        <f t="shared" si="861"/>
        <v>0.980043057729926-0.139852288952675i</v>
      </c>
      <c r="H2941" s="57" t="str">
        <f t="shared" si="862"/>
        <v>3.89408321616834-243.593748643955i</v>
      </c>
      <c r="I2941" s="57" t="str">
        <f t="shared" si="863"/>
        <v>-1.09895562627038-2.60426080977886i</v>
      </c>
      <c r="K2941" s="57" t="str">
        <f t="shared" si="864"/>
        <v>0.000787305392777534-0.00277633337455549i</v>
      </c>
      <c r="L2941" s="57" t="str">
        <f t="shared" si="865"/>
        <v>0.000125-0.00848347185834677i</v>
      </c>
      <c r="M2941" s="57" t="str">
        <f t="shared" si="866"/>
        <v>0.0015-0.00408960071955561i</v>
      </c>
      <c r="N2941" s="57">
        <f t="shared" si="867"/>
        <v>69.962279362765386</v>
      </c>
      <c r="O2941" s="57">
        <f t="shared" si="868"/>
        <v>1.899904832219022</v>
      </c>
      <c r="P2941" s="371">
        <f t="shared" si="869"/>
        <v>1.899904832219022</v>
      </c>
      <c r="Q2941" s="371">
        <f t="shared" si="870"/>
        <v>-110.03772063723461</v>
      </c>
      <c r="R2941" s="12">
        <f t="shared" si="871"/>
        <v>69.962279362765386</v>
      </c>
      <c r="S2941" s="57">
        <f t="shared" si="872"/>
        <v>59.144359020909782</v>
      </c>
      <c r="T2941" s="12">
        <f t="shared" si="855"/>
        <v>1.899904832219022</v>
      </c>
    </row>
    <row r="2942" spans="1:20" x14ac:dyDescent="0.25">
      <c r="A2942" s="57">
        <f t="shared" si="856"/>
        <v>373027.10447962512</v>
      </c>
      <c r="B2942" s="12">
        <f t="shared" si="873"/>
        <v>59369.107585189238</v>
      </c>
      <c r="C2942" s="57" t="str">
        <f t="shared" si="857"/>
        <v>-0.426584193503134-1.1643785803268i</v>
      </c>
      <c r="D2942" s="57" t="str">
        <f t="shared" si="858"/>
        <v>3.76889045750579-1.23910321646258i</v>
      </c>
      <c r="E2942" s="57" t="str">
        <f t="shared" si="859"/>
        <v>206.964754971757-66.415785968725i</v>
      </c>
      <c r="F2942" s="57" t="str">
        <f t="shared" si="860"/>
        <v>3.76263660403648-1.65707487802337i</v>
      </c>
      <c r="G2942" s="57" t="str">
        <f t="shared" si="861"/>
        <v>0.979894152093965-0.140362398048818i</v>
      </c>
      <c r="H2942" s="57" t="str">
        <f t="shared" si="862"/>
        <v>3.8573609773339-242.571729911971i</v>
      </c>
      <c r="I2942" s="57" t="str">
        <f t="shared" si="863"/>
        <v>-1.09300038469777-2.59282279812875i</v>
      </c>
      <c r="K2942" s="57" t="str">
        <f t="shared" si="864"/>
        <v>0.000786468533069748-0.00276639779312926i</v>
      </c>
      <c r="L2942" s="57" t="str">
        <f t="shared" si="865"/>
        <v>0.000125-0.00845135670287581i</v>
      </c>
      <c r="M2942" s="57" t="str">
        <f t="shared" si="866"/>
        <v>0.0015-0.00407411906710062i</v>
      </c>
      <c r="N2942" s="57">
        <f t="shared" si="867"/>
        <v>69.87907989911325</v>
      </c>
      <c r="O2942" s="57">
        <f t="shared" si="868"/>
        <v>1.8688617414746029</v>
      </c>
      <c r="P2942" s="371">
        <f t="shared" si="869"/>
        <v>1.8688617414746029</v>
      </c>
      <c r="Q2942" s="371">
        <f t="shared" si="870"/>
        <v>-110.12092010088675</v>
      </c>
      <c r="R2942" s="12">
        <f t="shared" si="871"/>
        <v>69.87907989911325</v>
      </c>
      <c r="S2942" s="57">
        <f t="shared" si="872"/>
        <v>59.369107585189241</v>
      </c>
      <c r="T2942" s="12">
        <f t="shared" si="855"/>
        <v>1.8688617414746029</v>
      </c>
    </row>
    <row r="2943" spans="1:20" x14ac:dyDescent="0.25">
      <c r="A2943" s="57">
        <f t="shared" si="856"/>
        <v>374444.60747664771</v>
      </c>
      <c r="B2943" s="12">
        <f t="shared" si="873"/>
        <v>59594.710194012958</v>
      </c>
      <c r="C2943" s="57" t="str">
        <f t="shared" si="857"/>
        <v>-0.42675452574291-1.15960195278653i</v>
      </c>
      <c r="D2943" s="57" t="str">
        <f t="shared" si="858"/>
        <v>3.76792594020568-1.23956417136435i</v>
      </c>
      <c r="E2943" s="57" t="str">
        <f t="shared" si="859"/>
        <v>206.838587784702-66.8177077807718i</v>
      </c>
      <c r="F2943" s="57" t="str">
        <f t="shared" si="860"/>
        <v>3.76206065221669-1.65480742895822i</v>
      </c>
      <c r="G2943" s="57" t="str">
        <f t="shared" si="861"/>
        <v>0.979744158384899-0.140874208056566i</v>
      </c>
      <c r="H2943" s="57" t="str">
        <f t="shared" si="862"/>
        <v>3.82103130309681-241.554785756504i</v>
      </c>
      <c r="I2943" s="57" t="str">
        <f t="shared" si="863"/>
        <v>-1.08709320894368-2.58144164346727i</v>
      </c>
      <c r="K2943" s="57" t="str">
        <f t="shared" si="864"/>
        <v>0.000785636932937193-0.00275650143865419i</v>
      </c>
      <c r="L2943" s="57" t="str">
        <f t="shared" si="865"/>
        <v>0.000125-0.00841936312300835i</v>
      </c>
      <c r="M2943" s="57" t="str">
        <f t="shared" si="866"/>
        <v>0.0015-0.0040586960222162i</v>
      </c>
      <c r="N2943" s="57">
        <f t="shared" si="867"/>
        <v>69.795470677307506</v>
      </c>
      <c r="O2943" s="57">
        <f t="shared" si="868"/>
        <v>1.8378104595477978</v>
      </c>
      <c r="P2943" s="371">
        <f t="shared" si="869"/>
        <v>1.8378104595477978</v>
      </c>
      <c r="Q2943" s="371">
        <f t="shared" si="870"/>
        <v>-110.20452932269249</v>
      </c>
      <c r="R2943" s="12">
        <f t="shared" si="871"/>
        <v>69.795470677307506</v>
      </c>
      <c r="S2943" s="57">
        <f t="shared" si="872"/>
        <v>59.594710194012961</v>
      </c>
      <c r="T2943" s="12">
        <f t="shared" si="855"/>
        <v>1.8378104595477978</v>
      </c>
    </row>
    <row r="2944" spans="1:20" x14ac:dyDescent="0.25">
      <c r="A2944" s="57">
        <f t="shared" si="856"/>
        <v>375867.496985059</v>
      </c>
      <c r="B2944" s="12">
        <f t="shared" si="873"/>
        <v>59821.17009275021</v>
      </c>
      <c r="C2944" s="57" t="str">
        <f t="shared" si="857"/>
        <v>-0.426925189090275-1.15483797146205i</v>
      </c>
      <c r="D2944" s="57" t="str">
        <f t="shared" si="858"/>
        <v>3.76695457784035-1.24004030159025i</v>
      </c>
      <c r="E2944" s="57" t="str">
        <f t="shared" si="859"/>
        <v>206.710643674687-67.2203147584133i</v>
      </c>
      <c r="F2944" s="57" t="str">
        <f t="shared" si="860"/>
        <v>3.76148049316128-1.65256254941322i</v>
      </c>
      <c r="G2944" s="57" t="str">
        <f t="shared" si="861"/>
        <v>0.979593068995857-0.141387722844436i</v>
      </c>
      <c r="H2944" s="57" t="str">
        <f t="shared" si="862"/>
        <v>3.78508925905163-240.542881810443i</v>
      </c>
      <c r="I2944" s="57" t="str">
        <f t="shared" si="863"/>
        <v>-1.08123366883247-2.57011693453501i</v>
      </c>
      <c r="K2944" s="57" t="str">
        <f t="shared" si="864"/>
        <v>0.000784810545287175-0.00274664417215627i</v>
      </c>
      <c r="L2944" s="57" t="str">
        <f t="shared" si="865"/>
        <v>0.000125-0.00838749065850603i</v>
      </c>
      <c r="M2944" s="57" t="str">
        <f t="shared" si="866"/>
        <v>0.0015-0.00404333136303665i</v>
      </c>
      <c r="N2944" s="57">
        <f t="shared" si="867"/>
        <v>69.711450233539665</v>
      </c>
      <c r="O2944" s="57">
        <f t="shared" si="868"/>
        <v>1.8067509596850837</v>
      </c>
      <c r="P2944" s="371">
        <f t="shared" si="869"/>
        <v>1.8067509596850837</v>
      </c>
      <c r="Q2944" s="371">
        <f t="shared" si="870"/>
        <v>-110.28854976646033</v>
      </c>
      <c r="R2944" s="12">
        <f t="shared" si="871"/>
        <v>69.711450233539665</v>
      </c>
      <c r="S2944" s="57">
        <f t="shared" si="872"/>
        <v>59.821170092750208</v>
      </c>
      <c r="T2944" s="12">
        <f t="shared" si="855"/>
        <v>1.8067509596850837</v>
      </c>
    </row>
    <row r="2945" spans="1:20" x14ac:dyDescent="0.25">
      <c r="A2945" s="57">
        <f t="shared" si="856"/>
        <v>377295.79347360221</v>
      </c>
      <c r="B2945" s="12">
        <f t="shared" si="873"/>
        <v>60048.490539102662</v>
      </c>
      <c r="C2945" s="57" t="str">
        <f t="shared" si="857"/>
        <v>-0.427096160553432-1.15008658261595i</v>
      </c>
      <c r="D2945" s="57" t="str">
        <f t="shared" si="858"/>
        <v>3.76597632552765-1.24053158567074i</v>
      </c>
      <c r="E2945" s="57" t="str">
        <f t="shared" si="859"/>
        <v>206.580914786594-67.6236032575447i</v>
      </c>
      <c r="F2945" s="57" t="str">
        <f t="shared" si="860"/>
        <v>3.76089609747661-1.65034019353546i</v>
      </c>
      <c r="G2945" s="57" t="str">
        <f t="shared" si="861"/>
        <v>0.979440876271932-0.141902946268223i</v>
      </c>
      <c r="H2945" s="57" t="str">
        <f t="shared" si="862"/>
        <v>3.74952998357667-239.535984038926i</v>
      </c>
      <c r="I2945" s="57" t="str">
        <f t="shared" si="863"/>
        <v>-1.0754213383987-2.55884826430583i</v>
      </c>
      <c r="K2945" s="57" t="str">
        <f t="shared" si="864"/>
        <v>0.00078398932332725-0.00273682585515257i</v>
      </c>
      <c r="L2945" s="57" t="str">
        <f t="shared" si="865"/>
        <v>0.000125-0.00835573885087271i</v>
      </c>
      <c r="M2945" s="57" t="str">
        <f t="shared" si="866"/>
        <v>0.0015-0.00402802486853622i</v>
      </c>
      <c r="N2945" s="57">
        <f t="shared" si="867"/>
        <v>69.627017090145102</v>
      </c>
      <c r="O2945" s="57">
        <f t="shared" si="868"/>
        <v>1.7756832140296284</v>
      </c>
      <c r="P2945" s="371">
        <f t="shared" si="869"/>
        <v>1.7756832140296284</v>
      </c>
      <c r="Q2945" s="371">
        <f t="shared" si="870"/>
        <v>-110.3729829098549</v>
      </c>
      <c r="R2945" s="12">
        <f t="shared" si="871"/>
        <v>69.627017090145102</v>
      </c>
      <c r="S2945" s="57">
        <f t="shared" si="872"/>
        <v>60.048490539102666</v>
      </c>
      <c r="T2945" s="12">
        <f t="shared" si="855"/>
        <v>1.7756832140296284</v>
      </c>
    </row>
    <row r="2946" spans="1:20" x14ac:dyDescent="0.25">
      <c r="A2946" s="57">
        <f t="shared" si="856"/>
        <v>378729.51748880197</v>
      </c>
      <c r="B2946" s="12">
        <f t="shared" si="873"/>
        <v>60276.674803151254</v>
      </c>
      <c r="C2946" s="57" t="str">
        <f t="shared" si="857"/>
        <v>-0.427267417267413-1.14534773247476i</v>
      </c>
      <c r="D2946" s="57" t="str">
        <f t="shared" si="858"/>
        <v>3.7649911381458-1.24103800206779i</v>
      </c>
      <c r="E2946" s="57" t="str">
        <f t="shared" si="859"/>
        <v>206.449393216196-68.0275695841057i</v>
      </c>
      <c r="F2946" s="57" t="str">
        <f t="shared" si="860"/>
        <v>3.76030743558379-1.64814031565154i</v>
      </c>
      <c r="G2946" s="57" t="str">
        <f t="shared" si="861"/>
        <v>0.97928757250996-0.142419882170679i</v>
      </c>
      <c r="H2946" s="57" t="str">
        <f t="shared" si="862"/>
        <v>3.71434868660122-238.534058735158i</v>
      </c>
      <c r="I2946" s="57" t="str">
        <f t="shared" si="863"/>
        <v>-1.06965579583833-2.54763522992999i</v>
      </c>
      <c r="K2946" s="57" t="str">
        <f t="shared" si="864"/>
        <v>0.000783173220562712-0.00272704634964967i</v>
      </c>
      <c r="L2946" s="57" t="str">
        <f t="shared" si="865"/>
        <v>0.000125-0.00832410724334801i</v>
      </c>
      <c r="M2946" s="57" t="str">
        <f t="shared" si="866"/>
        <v>0.0015-0.00401277631852582i</v>
      </c>
      <c r="N2946" s="57">
        <f t="shared" si="867"/>
        <v>69.54216975559541</v>
      </c>
      <c r="O2946" s="57">
        <f t="shared" si="868"/>
        <v>1.7446071935993344</v>
      </c>
      <c r="P2946" s="371">
        <f t="shared" si="869"/>
        <v>1.7446071935993344</v>
      </c>
      <c r="Q2946" s="371">
        <f t="shared" si="870"/>
        <v>-110.45783024440459</v>
      </c>
      <c r="R2946" s="12">
        <f t="shared" si="871"/>
        <v>69.54216975559541</v>
      </c>
      <c r="S2946" s="57">
        <f t="shared" si="872"/>
        <v>60.276674803151252</v>
      </c>
      <c r="T2946" s="12">
        <f t="shared" si="855"/>
        <v>1.7446071935993344</v>
      </c>
    </row>
    <row r="2947" spans="1:20" x14ac:dyDescent="0.25">
      <c r="A2947" s="57">
        <f t="shared" si="856"/>
        <v>380168.68965525937</v>
      </c>
      <c r="B2947" s="12">
        <f t="shared" si="873"/>
        <v>60505.726167403227</v>
      </c>
      <c r="C2947" s="57" t="str">
        <f t="shared" si="857"/>
        <v>-0.427438936488436-1.14062136722898i</v>
      </c>
      <c r="D2947" s="57" t="str">
        <f t="shared" si="858"/>
        <v>3.76399897033286-1.24155952917193i</v>
      </c>
      <c r="E2947" s="57" t="str">
        <f t="shared" si="859"/>
        <v>206.316071009991-68.4322099930705i</v>
      </c>
      <c r="F2947" s="57" t="str">
        <f t="shared" si="860"/>
        <v>3.75971447771775-1.64596287026553i</v>
      </c>
      <c r="G2947" s="57" t="str">
        <f t="shared" si="861"/>
        <v>0.979133149958295-0.142938534381186i</v>
      </c>
      <c r="H2947" s="57" t="str">
        <f t="shared" si="862"/>
        <v>3.67954064839624-237.537072516291i</v>
      </c>
      <c r="I2947" s="57" t="str">
        <f t="shared" si="863"/>
        <v>-1.06393662346062-2.53647743267818i</v>
      </c>
      <c r="K2947" s="57" t="str">
        <f t="shared" si="864"/>
        <v>0.000782362190794063-0.0027173055181421i</v>
      </c>
      <c r="L2947" s="57" t="str">
        <f t="shared" si="865"/>
        <v>0.000125-0.00829259538090061i</v>
      </c>
      <c r="M2947" s="57" t="str">
        <f t="shared" si="866"/>
        <v>0.0015-0.00399758549364995i</v>
      </c>
      <c r="N2947" s="57">
        <f t="shared" si="867"/>
        <v>69.456906724494644</v>
      </c>
      <c r="O2947" s="57">
        <f t="shared" si="868"/>
        <v>1.7135228682659511</v>
      </c>
      <c r="P2947" s="371">
        <f t="shared" si="869"/>
        <v>1.7135228682659511</v>
      </c>
      <c r="Q2947" s="371">
        <f t="shared" si="870"/>
        <v>-110.54309327550536</v>
      </c>
      <c r="R2947" s="12">
        <f t="shared" si="871"/>
        <v>69.456906724494644</v>
      </c>
      <c r="S2947" s="57">
        <f t="shared" si="872"/>
        <v>60.505726167403225</v>
      </c>
      <c r="T2947" s="12">
        <f t="shared" si="855"/>
        <v>1.7135228682659511</v>
      </c>
    </row>
    <row r="2948" spans="1:20" x14ac:dyDescent="0.25">
      <c r="A2948" s="57">
        <f t="shared" si="856"/>
        <v>381613.33067594934</v>
      </c>
      <c r="B2948" s="12">
        <f t="shared" si="873"/>
        <v>60735.64792683936</v>
      </c>
      <c r="C2948" s="57" t="str">
        <f t="shared" si="857"/>
        <v>-0.427610695588357-1.13590743303303i</v>
      </c>
      <c r="D2948" s="57" t="str">
        <f t="shared" si="858"/>
        <v>3.76299977648629-1.24209614529936i</v>
      </c>
      <c r="E2948" s="57" t="str">
        <f t="shared" si="859"/>
        <v>206.180940165048-68.8375206874361i</v>
      </c>
      <c r="F2948" s="57" t="str">
        <f t="shared" si="860"/>
        <v>3.75911719392636-1.64380781205676i</v>
      </c>
      <c r="G2948" s="57" t="str">
        <f t="shared" si="861"/>
        <v>0.978977600816586-0.143458906715431i</v>
      </c>
      <c r="H2948" s="57" t="str">
        <f t="shared" si="862"/>
        <v>3.64510121838797-236.544992319365i</v>
      </c>
      <c r="I2948" s="57" t="str">
        <f t="shared" si="863"/>
        <v>-1.05826340764061-2.52537447788642i</v>
      </c>
      <c r="K2948" s="57" t="str">
        <f t="shared" si="864"/>
        <v>0.000781556188114531-0.00270760322361081i</v>
      </c>
      <c r="L2948" s="57" t="str">
        <f t="shared" si="865"/>
        <v>0.000125-0.00826120281022176i</v>
      </c>
      <c r="M2948" s="57" t="str">
        <f t="shared" si="866"/>
        <v>0.0015-0.00398245217538349i</v>
      </c>
      <c r="N2948" s="57">
        <f t="shared" si="867"/>
        <v>69.371226477570175</v>
      </c>
      <c r="O2948" s="57">
        <f t="shared" si="868"/>
        <v>1.6824302067334505</v>
      </c>
      <c r="P2948" s="371">
        <f t="shared" si="869"/>
        <v>1.6824302067334505</v>
      </c>
      <c r="Q2948" s="371">
        <f t="shared" si="870"/>
        <v>-110.62877352242982</v>
      </c>
      <c r="R2948" s="12">
        <f t="shared" si="871"/>
        <v>69.371226477570175</v>
      </c>
      <c r="S2948" s="57">
        <f t="shared" si="872"/>
        <v>60.735647926839363</v>
      </c>
      <c r="T2948" s="12">
        <f t="shared" si="855"/>
        <v>1.6824302067334505</v>
      </c>
    </row>
    <row r="2949" spans="1:20" x14ac:dyDescent="0.25">
      <c r="A2949" s="57">
        <f t="shared" si="856"/>
        <v>383063.46133251797</v>
      </c>
      <c r="B2949" s="12">
        <f t="shared" si="873"/>
        <v>60966.44338896135</v>
      </c>
      <c r="C2949" s="57" t="str">
        <f t="shared" si="857"/>
        <v>-0.427782672049044-1.13120587600528i</v>
      </c>
      <c r="D2949" s="57" t="str">
        <f t="shared" si="858"/>
        <v>3.76199351076253-1.24264782868894i</v>
      </c>
      <c r="E2949" s="57" t="str">
        <f t="shared" si="859"/>
        <v>206.043992628858-69.2434978171908i</v>
      </c>
      <c r="F2949" s="57" t="str">
        <f t="shared" si="860"/>
        <v>3.75851555406963-1.64167509587776i</v>
      </c>
      <c r="G2949" s="57" t="str">
        <f t="shared" si="861"/>
        <v>0.978820917235548-0.143981002975073i</v>
      </c>
      <c r="H2949" s="57" t="str">
        <f t="shared" si="862"/>
        <v>3.61102581399415-235.557785397311i</v>
      </c>
      <c r="I2949" s="57" t="str">
        <f t="shared" si="863"/>
        <v>-1.05263573877232-2.51432597490191i</v>
      </c>
      <c r="K2949" s="57" t="str">
        <f t="shared" si="864"/>
        <v>0.000780755166907596-0.00269793932952164i</v>
      </c>
      <c r="L2949" s="57" t="str">
        <f t="shared" si="865"/>
        <v>0.000125-0.0082299290797188i</v>
      </c>
      <c r="M2949" s="57" t="str">
        <f t="shared" si="866"/>
        <v>0.0015-0.00396737614602858i</v>
      </c>
      <c r="N2949" s="57">
        <f t="shared" si="867"/>
        <v>69.285127481669093</v>
      </c>
      <c r="O2949" s="57">
        <f t="shared" si="868"/>
        <v>1.6513291765163016</v>
      </c>
      <c r="P2949" s="371">
        <f t="shared" si="869"/>
        <v>1.6513291765163016</v>
      </c>
      <c r="Q2949" s="371">
        <f t="shared" si="870"/>
        <v>-110.71487251833091</v>
      </c>
      <c r="R2949" s="12">
        <f t="shared" si="871"/>
        <v>69.285127481669093</v>
      </c>
      <c r="S2949" s="57">
        <f t="shared" si="872"/>
        <v>60.966443388961352</v>
      </c>
      <c r="T2949" s="12">
        <f t="shared" si="855"/>
        <v>1.6513291765163016</v>
      </c>
    </row>
    <row r="2950" spans="1:20" x14ac:dyDescent="0.25">
      <c r="A2950" s="57">
        <f t="shared" si="856"/>
        <v>384519.10248558159</v>
      </c>
      <c r="B2950" s="12">
        <f t="shared" si="873"/>
        <v>61198.115873839408</v>
      </c>
      <c r="C2950" s="57" t="str">
        <f t="shared" si="857"/>
        <v>-0.427954843456816-1.12651664222823i</v>
      </c>
      <c r="D2950" s="57" t="str">
        <f t="shared" si="858"/>
        <v>3.7609801270767-1.24321455749925i</v>
      </c>
      <c r="E2950" s="57" t="str">
        <f t="shared" si="859"/>
        <v>205.905220299193-69.6501374782764i</v>
      </c>
      <c r="F2950" s="57" t="str">
        <f t="shared" si="860"/>
        <v>3.75790952781885-1.63956467675208i</v>
      </c>
      <c r="G2950" s="57" t="str">
        <f t="shared" si="861"/>
        <v>0.978663091316742-0.144504826947409i</v>
      </c>
      <c r="H2950" s="57" t="str">
        <f t="shared" si="862"/>
        <v>3.57730991948232-234.575419315011i</v>
      </c>
      <c r="I2950" s="57" t="str">
        <f t="shared" si="863"/>
        <v>-1.04705321122251-2.50333153702973i</v>
      </c>
      <c r="K2950" s="57" t="str">
        <f t="shared" si="864"/>
        <v>0.000779959081844545-0.00268831369982376i</v>
      </c>
      <c r="L2950" s="57" t="str">
        <f t="shared" si="865"/>
        <v>0.000125-0.00819877373950872i</v>
      </c>
      <c r="M2950" s="57" t="str">
        <f t="shared" si="866"/>
        <v>0.0015-0.00395235718871148i</v>
      </c>
      <c r="N2950" s="57">
        <f t="shared" si="867"/>
        <v>69.198608189754651</v>
      </c>
      <c r="O2950" s="57">
        <f t="shared" si="868"/>
        <v>1.6202197439185064</v>
      </c>
      <c r="P2950" s="371">
        <f t="shared" si="869"/>
        <v>1.6202197439185064</v>
      </c>
      <c r="Q2950" s="371">
        <f t="shared" si="870"/>
        <v>-110.80139181024535</v>
      </c>
      <c r="R2950" s="12">
        <f t="shared" si="871"/>
        <v>69.198608189754651</v>
      </c>
      <c r="S2950" s="57">
        <f t="shared" si="872"/>
        <v>61.198115873839406</v>
      </c>
      <c r="T2950" s="12">
        <f t="shared" si="855"/>
        <v>1.6202197439185064</v>
      </c>
    </row>
    <row r="2951" spans="1:20" x14ac:dyDescent="0.25">
      <c r="A2951" s="57">
        <f t="shared" si="856"/>
        <v>385980.27507502679</v>
      </c>
      <c r="B2951" s="12">
        <f t="shared" si="873"/>
        <v>61430.668714159998</v>
      </c>
      <c r="C2951" s="57" t="str">
        <f t="shared" si="857"/>
        <v>-0.428127187496854-1.12183967774848i</v>
      </c>
      <c r="D2951" s="57" t="str">
        <f t="shared" si="858"/>
        <v>3.75995957910199-1.24379630980552i</v>
      </c>
      <c r="E2951" s="57" t="str">
        <f t="shared" si="859"/>
        <v>205.764615023982-70.0574357115402i</v>
      </c>
      <c r="F2951" s="57" t="str">
        <f t="shared" si="860"/>
        <v>3.75729908465562-1.63747650987211i</v>
      </c>
      <c r="G2951" s="57" t="str">
        <f t="shared" si="861"/>
        <v>0.978504115112346-0.145030382405034i</v>
      </c>
      <c r="H2951" s="57" t="str">
        <f t="shared" si="862"/>
        <v>3.54394908484934-233.597861945417i</v>
      </c>
      <c r="I2951" s="57" t="str">
        <f t="shared" si="863"/>
        <v>-1.0415154232851-2.49239078148026i</v>
      </c>
      <c r="K2951" s="57" t="str">
        <f t="shared" si="864"/>
        <v>0.000779167887881998-0.00267872619894809i</v>
      </c>
      <c r="L2951" s="57" t="str">
        <f t="shared" si="865"/>
        <v>0.000125-0.00816773634141135i</v>
      </c>
      <c r="M2951" s="57" t="str">
        <f t="shared" si="866"/>
        <v>0.0015-0.00393739508737943i</v>
      </c>
      <c r="N2951" s="57">
        <f t="shared" si="867"/>
        <v>69.111667040900642</v>
      </c>
      <c r="O2951" s="57">
        <f t="shared" si="868"/>
        <v>1.5891018740107001</v>
      </c>
      <c r="P2951" s="371">
        <f t="shared" si="869"/>
        <v>1.5891018740107001</v>
      </c>
      <c r="Q2951" s="371">
        <f t="shared" si="870"/>
        <v>-110.88833295909936</v>
      </c>
      <c r="R2951" s="12">
        <f t="shared" si="871"/>
        <v>69.111667040900642</v>
      </c>
      <c r="S2951" s="57">
        <f t="shared" si="872"/>
        <v>61.430668714159999</v>
      </c>
      <c r="T2951" s="12">
        <f t="shared" si="855"/>
        <v>1.5891018740107001</v>
      </c>
    </row>
    <row r="2952" spans="1:20" x14ac:dyDescent="0.25">
      <c r="A2952" s="57">
        <f t="shared" si="856"/>
        <v>387447.00012031186</v>
      </c>
      <c r="B2952" s="12">
        <f t="shared" si="873"/>
        <v>61664.105255273804</v>
      </c>
      <c r="C2952" s="57" t="str">
        <f t="shared" si="857"/>
        <v>-0.428299681947658-1.11717492857699i</v>
      </c>
      <c r="D2952" s="57" t="str">
        <f t="shared" si="858"/>
        <v>3.75893182026948-1.24439306359666i</v>
      </c>
      <c r="E2952" s="57" t="str">
        <f t="shared" si="859"/>
        <v>205.622168601182-70.465388501671i</v>
      </c>
      <c r="F2952" s="57" t="str">
        <f t="shared" si="860"/>
        <v>3.75668419387115-1.63541055059696i</v>
      </c>
      <c r="G2952" s="57" t="str">
        <f t="shared" si="861"/>
        <v>0.97834398062494-0.145557673105497i</v>
      </c>
      <c r="H2952" s="57" t="str">
        <f t="shared" si="862"/>
        <v>3.51093892472256-232.625081465732i</v>
      </c>
      <c r="I2952" s="57" t="str">
        <f t="shared" si="863"/>
        <v>-1.03602197713623-2.48150332931775i</v>
      </c>
      <c r="K2952" s="57" t="str">
        <f t="shared" si="864"/>
        <v>0.000778381540259512-0.00266917669180582i</v>
      </c>
      <c r="L2952" s="57" t="str">
        <f t="shared" si="865"/>
        <v>0.000125-0.00813681643894333i</v>
      </c>
      <c r="M2952" s="57" t="str">
        <f t="shared" si="866"/>
        <v>0.0015-0.00392248962679761i</v>
      </c>
      <c r="N2952" s="57">
        <f t="shared" si="867"/>
        <v>69.024302460289363</v>
      </c>
      <c r="O2952" s="57">
        <f t="shared" si="868"/>
        <v>1.5579755306088781</v>
      </c>
      <c r="P2952" s="371">
        <f t="shared" si="869"/>
        <v>1.5579755306088781</v>
      </c>
      <c r="Q2952" s="371">
        <f t="shared" si="870"/>
        <v>-110.97569753971064</v>
      </c>
      <c r="R2952" s="12">
        <f t="shared" si="871"/>
        <v>69.024302460289363</v>
      </c>
      <c r="S2952" s="57">
        <f t="shared" si="872"/>
        <v>61.664105255273803</v>
      </c>
      <c r="T2952" s="12">
        <f t="shared" si="855"/>
        <v>1.5579755306088781</v>
      </c>
    </row>
    <row r="2953" spans="1:20" x14ac:dyDescent="0.25">
      <c r="A2953" s="57">
        <f t="shared" si="856"/>
        <v>388919.29872076906</v>
      </c>
      <c r="B2953" s="12">
        <f t="shared" si="873"/>
        <v>61898.428855243845</v>
      </c>
      <c r="C2953" s="57" t="str">
        <f t="shared" si="857"/>
        <v>-0.428472304675483-1.11252234068929i</v>
      </c>
      <c r="D2953" s="57" t="str">
        <f t="shared" si="858"/>
        <v>3.75789680376769-1.24500479677222i</v>
      </c>
      <c r="E2953" s="57" t="str">
        <f t="shared" si="859"/>
        <v>205.477872778678-70.8739917761296i</v>
      </c>
      <c r="F2953" s="57" t="str">
        <f t="shared" si="860"/>
        <v>3.75606482456526-1.63336675445023i</v>
      </c>
      <c r="G2953" s="57" t="str">
        <f t="shared" si="861"/>
        <v>0.978182679807275-0.146086702790956i</v>
      </c>
      <c r="H2953" s="57" t="str">
        <f t="shared" si="862"/>
        <v>3.47827511728126-231.657046353642i</v>
      </c>
      <c r="I2953" s="57" t="str">
        <f t="shared" si="863"/>
        <v>-1.03057247878984-2.47066880540938i</v>
      </c>
      <c r="K2953" s="57" t="str">
        <f t="shared" si="864"/>
        <v>0.000777599994497175-0.00265966504378677i</v>
      </c>
      <c r="L2953" s="57" t="str">
        <f t="shared" si="865"/>
        <v>0.000125-0.00810601358731155i</v>
      </c>
      <c r="M2953" s="57" t="str">
        <f t="shared" si="866"/>
        <v>0.0015-0.00390764059254593i</v>
      </c>
      <c r="N2953" s="57">
        <f t="shared" si="867"/>
        <v>68.936512859209927</v>
      </c>
      <c r="O2953" s="57">
        <f t="shared" si="868"/>
        <v>1.5268406762522899</v>
      </c>
      <c r="P2953" s="371">
        <f t="shared" si="869"/>
        <v>1.5268406762522899</v>
      </c>
      <c r="Q2953" s="371">
        <f t="shared" si="870"/>
        <v>-111.06348714079007</v>
      </c>
      <c r="R2953" s="12">
        <f t="shared" si="871"/>
        <v>68.936512859209927</v>
      </c>
      <c r="S2953" s="57">
        <f t="shared" si="872"/>
        <v>61.898428855243843</v>
      </c>
      <c r="T2953" s="12">
        <f t="shared" si="855"/>
        <v>1.5268406762522899</v>
      </c>
    </row>
    <row r="2954" spans="1:20" x14ac:dyDescent="0.25">
      <c r="A2954" s="57">
        <f t="shared" si="856"/>
        <v>390397.19205590797</v>
      </c>
      <c r="B2954" s="12">
        <f t="shared" si="873"/>
        <v>62133.642884893772</v>
      </c>
      <c r="C2954" s="57" t="str">
        <f t="shared" si="857"/>
        <v>-0.428645033628826-1.10788186002568i</v>
      </c>
      <c r="D2954" s="57" t="str">
        <f t="shared" si="858"/>
        <v>3.7568544825422-1.24563148713928i</v>
      </c>
      <c r="E2954" s="57" t="str">
        <f t="shared" si="859"/>
        <v>205.331719254181-71.2832414040673i</v>
      </c>
      <c r="F2954" s="57" t="str">
        <f t="shared" si="860"/>
        <v>3.75544094564567-1.63134507711787i</v>
      </c>
      <c r="G2954" s="57" t="str">
        <f t="shared" si="861"/>
        <v>0.978020204562052-0.146617475187829i</v>
      </c>
      <c r="H2954" s="57" t="str">
        <f t="shared" si="862"/>
        <v>3.44595340319828-230.693725383601i</v>
      </c>
      <c r="I2954" s="57" t="str">
        <f t="shared" si="863"/>
        <v>-1.02516653805393-2.45988683837529i</v>
      </c>
      <c r="K2954" s="57" t="str">
        <f t="shared" si="864"/>
        <v>0.000776823206393168-0.00265019112075792i</v>
      </c>
      <c r="L2954" s="57" t="str">
        <f t="shared" si="865"/>
        <v>0.000125-0.00807532734340661i</v>
      </c>
      <c r="M2954" s="57" t="str">
        <f t="shared" si="866"/>
        <v>0.0015-0.00389284777101608i</v>
      </c>
      <c r="N2954" s="57">
        <f t="shared" si="867"/>
        <v>68.848296635054766</v>
      </c>
      <c r="O2954" s="57">
        <f t="shared" si="868"/>
        <v>1.4956972721809807</v>
      </c>
      <c r="P2954" s="371">
        <f t="shared" si="869"/>
        <v>1.4956972721809807</v>
      </c>
      <c r="Q2954" s="371">
        <f t="shared" si="870"/>
        <v>-111.15170336494523</v>
      </c>
      <c r="R2954" s="12">
        <f t="shared" si="871"/>
        <v>68.848296635054766</v>
      </c>
      <c r="S2954" s="57">
        <f t="shared" si="872"/>
        <v>62.133642884893774</v>
      </c>
      <c r="T2954" s="12">
        <f t="shared" si="855"/>
        <v>1.4956972721809807</v>
      </c>
    </row>
    <row r="2955" spans="1:20" x14ac:dyDescent="0.25">
      <c r="A2955" s="57">
        <f t="shared" si="856"/>
        <v>391880.70138572046</v>
      </c>
      <c r="B2955" s="12">
        <f t="shared" si="873"/>
        <v>62369.750727856372</v>
      </c>
      <c r="C2955" s="57" t="str">
        <f t="shared" si="857"/>
        <v>-0.428817846832873-1.10325343249153i</v>
      </c>
      <c r="D2955" s="57" t="str">
        <f t="shared" si="858"/>
        <v>3.75580480929542-1.24627311240941i</v>
      </c>
      <c r="E2955" s="57" t="str">
        <f t="shared" si="859"/>
        <v>205.183699675131-71.693133195232i</v>
      </c>
      <c r="F2955" s="57" t="str">
        <f t="shared" si="860"/>
        <v>3.754812525827-1.62934547444591i</v>
      </c>
      <c r="G2955" s="57" t="str">
        <f t="shared" si="861"/>
        <v>0.977856546741704-0.147149994006435i</v>
      </c>
      <c r="H2955" s="57" t="str">
        <f t="shared" si="862"/>
        <v>3.41396958460202-229.735087623183i</v>
      </c>
      <c r="I2955" s="57" t="str">
        <f t="shared" si="863"/>
        <v>-1.01980376848733-2.44915706053941i</v>
      </c>
      <c r="K2955" s="57" t="str">
        <f t="shared" si="864"/>
        <v>0.000776051132021461-0.0026407547890618i</v>
      </c>
      <c r="L2955" s="57" t="str">
        <f t="shared" si="865"/>
        <v>0.000125-0.00804475726579655i</v>
      </c>
      <c r="M2955" s="57" t="str">
        <f t="shared" si="866"/>
        <v>0.0015-0.00387811094940832i</v>
      </c>
      <c r="N2955" s="57">
        <f t="shared" si="867"/>
        <v>68.759652171319772</v>
      </c>
      <c r="O2955" s="57">
        <f t="shared" si="868"/>
        <v>1.4645452783133988</v>
      </c>
      <c r="P2955" s="371">
        <f t="shared" si="869"/>
        <v>1.4645452783133988</v>
      </c>
      <c r="Q2955" s="371">
        <f t="shared" si="870"/>
        <v>-111.24034782868023</v>
      </c>
      <c r="R2955" s="12">
        <f t="shared" si="871"/>
        <v>68.759652171319772</v>
      </c>
      <c r="S2955" s="57">
        <f t="shared" si="872"/>
        <v>62.369750727856371</v>
      </c>
      <c r="T2955" s="12">
        <f t="shared" si="855"/>
        <v>1.4645452783133988</v>
      </c>
    </row>
    <row r="2956" spans="1:20" x14ac:dyDescent="0.25">
      <c r="A2956" s="57">
        <f t="shared" si="856"/>
        <v>393369.84805098618</v>
      </c>
      <c r="B2956" s="12">
        <f t="shared" si="873"/>
        <v>62606.755780622225</v>
      </c>
      <c r="C2956" s="57" t="str">
        <f t="shared" si="857"/>
        <v>-0.428990722383994-1.09863700395763i</v>
      </c>
      <c r="D2956" s="57" t="str">
        <f t="shared" si="858"/>
        <v>3.75474773648614-1.24692965019555i</v>
      </c>
      <c r="E2956" s="57" t="str">
        <f t="shared" si="859"/>
        <v>205.033805638625-72.103662898862i</v>
      </c>
      <c r="F2956" s="57" t="str">
        <f t="shared" si="860"/>
        <v>3.75417953363001-1.62736790243832i</v>
      </c>
      <c r="G2956" s="57" t="str">
        <f t="shared" si="861"/>
        <v>0.977691698148167-0.147684262940642i</v>
      </c>
      <c r="H2956" s="57" t="str">
        <f t="shared" si="862"/>
        <v>3.38231952405715-228.781102429477i</v>
      </c>
      <c r="I2956" s="57" t="str">
        <f t="shared" si="863"/>
        <v>-1.01448378735714-2.43847910788108i</v>
      </c>
      <c r="K2956" s="57" t="str">
        <f t="shared" si="864"/>
        <v>0.000775283727729392-0.00263135591551498i</v>
      </c>
      <c r="L2956" s="57" t="str">
        <f t="shared" si="865"/>
        <v>0.000125-0.00801430291472063i</v>
      </c>
      <c r="M2956" s="57" t="str">
        <f t="shared" si="866"/>
        <v>0.0015-0.00386342991572855i</v>
      </c>
      <c r="N2956" s="57">
        <f t="shared" si="867"/>
        <v>68.670577837604029</v>
      </c>
      <c r="O2956" s="57">
        <f t="shared" si="868"/>
        <v>1.433384653224069</v>
      </c>
      <c r="P2956" s="371">
        <f t="shared" si="869"/>
        <v>1.433384653224069</v>
      </c>
      <c r="Q2956" s="371">
        <f t="shared" si="870"/>
        <v>-111.32942216239597</v>
      </c>
      <c r="R2956" s="12">
        <f t="shared" si="871"/>
        <v>68.670577837604029</v>
      </c>
      <c r="S2956" s="57">
        <f t="shared" si="872"/>
        <v>62.606755780622223</v>
      </c>
      <c r="T2956" s="12">
        <f t="shared" si="855"/>
        <v>1.433384653224069</v>
      </c>
    </row>
    <row r="2957" spans="1:20" x14ac:dyDescent="0.25">
      <c r="A2957" s="57">
        <f t="shared" si="856"/>
        <v>394864.65347357991</v>
      </c>
      <c r="B2957" s="12">
        <f t="shared" si="873"/>
        <v>62844.661452588589</v>
      </c>
      <c r="C2957" s="57" t="str">
        <f t="shared" si="857"/>
        <v>-0.429163638444229-1.09403252026056i</v>
      </c>
      <c r="D2957" s="57" t="str">
        <f t="shared" si="858"/>
        <v>3.75368321632938-1.24760107800888i</v>
      </c>
      <c r="E2957" s="57" t="str">
        <f t="shared" si="859"/>
        <v>204.882028691346-72.5148262025747i</v>
      </c>
      <c r="F2957" s="57" t="str">
        <f t="shared" si="860"/>
        <v>3.75354193738068-1.62541231725472i</v>
      </c>
      <c r="G2957" s="57" t="str">
        <f t="shared" si="861"/>
        <v>0.977525650532664-0.148220285667501i</v>
      </c>
      <c r="H2957" s="57" t="str">
        <f t="shared" si="862"/>
        <v>3.35099914356479-227.831739445532i</v>
      </c>
      <c r="I2957" s="57" t="str">
        <f t="shared" si="863"/>
        <v>-1.00920621559659-2.42785261998723i</v>
      </c>
      <c r="K2957" s="57" t="str">
        <f t="shared" si="864"/>
        <v>0.00077452095013536-0.00262199436740646i</v>
      </c>
      <c r="L2957" s="57" t="str">
        <f t="shared" si="865"/>
        <v>0.000125-0.0079839638520827i</v>
      </c>
      <c r="M2957" s="57" t="str">
        <f t="shared" si="866"/>
        <v>0.0015-0.00384880445878516i</v>
      </c>
      <c r="N2957" s="57">
        <f t="shared" si="867"/>
        <v>68.581071989610322</v>
      </c>
      <c r="O2957" s="57">
        <f t="shared" si="868"/>
        <v>1.4022153541208984</v>
      </c>
      <c r="P2957" s="371">
        <f t="shared" si="869"/>
        <v>1.4022153541208984</v>
      </c>
      <c r="Q2957" s="371">
        <f t="shared" si="870"/>
        <v>-111.41892801038968</v>
      </c>
      <c r="R2957" s="12">
        <f t="shared" si="871"/>
        <v>68.581071989610322</v>
      </c>
      <c r="S2957" s="57">
        <f t="shared" si="872"/>
        <v>62.844661452588589</v>
      </c>
      <c r="T2957" s="12">
        <f t="shared" si="855"/>
        <v>1.4022153541208984</v>
      </c>
    </row>
    <row r="2958" spans="1:20" x14ac:dyDescent="0.25">
      <c r="A2958" s="57">
        <f t="shared" si="856"/>
        <v>396365.13915677957</v>
      </c>
      <c r="B2958" s="12">
        <f t="shared" si="873"/>
        <v>63083.471166108429</v>
      </c>
      <c r="C2958" s="57" t="str">
        <f t="shared" si="857"/>
        <v>-0.429336573235781-1.08943992720309i</v>
      </c>
      <c r="D2958" s="57" t="str">
        <f t="shared" si="858"/>
        <v>3.75261120079593-1.24828737325567i</v>
      </c>
      <c r="E2958" s="57" t="str">
        <f t="shared" si="859"/>
        <v>204.728360329506-72.9266187312354i</v>
      </c>
      <c r="F2958" s="57" t="str">
        <f t="shared" si="860"/>
        <v>3.75289970520949-1.62347867520819i</v>
      </c>
      <c r="G2958" s="57" t="str">
        <f t="shared" si="861"/>
        <v>0.977358395595485-0.14875806584688i</v>
      </c>
      <c r="H2958" s="57" t="str">
        <f t="shared" si="862"/>
        <v>3.3200044235811-226.886968596869i</v>
      </c>
      <c r="I2958" s="57" t="str">
        <f t="shared" si="863"/>
        <v>-1.00397067776364-2.41727724000572i</v>
      </c>
      <c r="K2958" s="57" t="str">
        <f t="shared" si="864"/>
        <v>0.000773762756126472-0.00261267001249616i</v>
      </c>
      <c r="L2958" s="57" t="str">
        <f t="shared" si="865"/>
        <v>0.000125-0.00795373964144526i</v>
      </c>
      <c r="M2958" s="57" t="str">
        <f t="shared" si="866"/>
        <v>0.0015-0.00383423436818606i</v>
      </c>
      <c r="N2958" s="57">
        <f t="shared" si="867"/>
        <v>68.491132969146705</v>
      </c>
      <c r="O2958" s="57">
        <f t="shared" si="868"/>
        <v>1.3710373368222477</v>
      </c>
      <c r="P2958" s="371">
        <f t="shared" si="869"/>
        <v>1.3710373368222477</v>
      </c>
      <c r="Q2958" s="371">
        <f t="shared" si="870"/>
        <v>-111.5088670308533</v>
      </c>
      <c r="R2958" s="12">
        <f t="shared" si="871"/>
        <v>68.491132969146705</v>
      </c>
      <c r="S2958" s="57">
        <f t="shared" si="872"/>
        <v>63.083471166108431</v>
      </c>
      <c r="T2958" s="12">
        <f t="shared" si="855"/>
        <v>1.3710373368222477</v>
      </c>
    </row>
    <row r="2959" spans="1:20" x14ac:dyDescent="0.25">
      <c r="A2959" s="57">
        <f t="shared" si="856"/>
        <v>397871.3266855753</v>
      </c>
      <c r="B2959" s="12">
        <f t="shared" si="873"/>
        <v>63323.188356539642</v>
      </c>
      <c r="C2959" s="57" t="str">
        <f t="shared" si="857"/>
        <v>-0.429509505035553-1.08485917055464i</v>
      </c>
      <c r="D2959" s="57" t="str">
        <f t="shared" si="858"/>
        <v>3.75153164161224-1.24898851323415i</v>
      </c>
      <c r="E2959" s="57" t="str">
        <f t="shared" si="859"/>
        <v>204.572791998795-73.3390360458254i</v>
      </c>
      <c r="F2959" s="57" t="str">
        <f t="shared" si="860"/>
        <v>3.75225280505042-1.62156693276297i</v>
      </c>
      <c r="G2959" s="57" t="str">
        <f t="shared" si="861"/>
        <v>0.977189924985759-0.149297607121099i</v>
      </c>
      <c r="H2959" s="57" t="str">
        <f t="shared" si="862"/>
        <v>3.28933140205419-225.946760088024i</v>
      </c>
      <c r="I2959" s="57" t="str">
        <f t="shared" si="863"/>
        <v>-0.998776801999932-2.40675261459894i</v>
      </c>
      <c r="K2959" s="57" t="str">
        <f t="shared" si="864"/>
        <v>0.000773009102856249-0.00260338271901333i</v>
      </c>
      <c r="L2959" s="57" t="str">
        <f t="shared" si="865"/>
        <v>0.000125-0.00792362984802278i</v>
      </c>
      <c r="M2959" s="57" t="str">
        <f t="shared" si="866"/>
        <v>0.0015-0.00381971943433558i</v>
      </c>
      <c r="N2959" s="57">
        <f t="shared" si="867"/>
        <v>68.400759104127232</v>
      </c>
      <c r="O2959" s="57">
        <f t="shared" si="868"/>
        <v>1.3398505557340665</v>
      </c>
      <c r="P2959" s="371">
        <f t="shared" si="869"/>
        <v>1.3398505557340665</v>
      </c>
      <c r="Q2959" s="371">
        <f t="shared" si="870"/>
        <v>-111.59924089587277</v>
      </c>
      <c r="R2959" s="12">
        <f t="shared" si="871"/>
        <v>68.400759104127232</v>
      </c>
      <c r="S2959" s="57">
        <f t="shared" si="872"/>
        <v>63.323188356539639</v>
      </c>
      <c r="T2959" s="12">
        <f t="shared" si="855"/>
        <v>1.3398505557340665</v>
      </c>
    </row>
    <row r="2960" spans="1:20" x14ac:dyDescent="0.25">
      <c r="A2960" s="57">
        <f t="shared" si="856"/>
        <v>399383.23772698053</v>
      </c>
      <c r="B2960" s="12">
        <f t="shared" si="873"/>
        <v>63563.816472294493</v>
      </c>
      <c r="C2960" s="57" t="str">
        <f t="shared" si="857"/>
        <v>-0.429682412169625-1.08029019605182i</v>
      </c>
      <c r="D2960" s="57" t="str">
        <f t="shared" si="858"/>
        <v>3.75044449026008-1.24970447513128i</v>
      </c>
      <c r="E2960" s="57" t="str">
        <f t="shared" si="859"/>
        <v>204.415315094349-73.7520736422864i</v>
      </c>
      <c r="F2960" s="57" t="str">
        <f t="shared" si="860"/>
        <v>3.7516012046402-1.61967704653225i</v>
      </c>
      <c r="G2960" s="57" t="str">
        <f t="shared" si="861"/>
        <v>0.977020230301243-0.149838913114549i</v>
      </c>
      <c r="H2960" s="57" t="str">
        <f t="shared" si="862"/>
        <v>3.25897617347884-225.011084399162i</v>
      </c>
      <c r="I2960" s="57" t="str">
        <f t="shared" si="863"/>
        <v>-0.993624219990491-2.39627839389854i</v>
      </c>
      <c r="K2960" s="57" t="str">
        <f t="shared" si="864"/>
        <v>0.000772259947742317-0.00259413235565502i</v>
      </c>
      <c r="L2960" s="57" t="str">
        <f t="shared" si="865"/>
        <v>0.000125-0.00789363403867579i</v>
      </c>
      <c r="M2960" s="57" t="str">
        <f t="shared" si="866"/>
        <v>0.0015-0.00380525944843155i</v>
      </c>
      <c r="N2960" s="57">
        <f t="shared" si="867"/>
        <v>68.309948708577565</v>
      </c>
      <c r="O2960" s="57">
        <f t="shared" si="868"/>
        <v>1.3086549638269487</v>
      </c>
      <c r="P2960" s="371">
        <f t="shared" si="869"/>
        <v>1.3086549638269487</v>
      </c>
      <c r="Q2960" s="371">
        <f t="shared" si="870"/>
        <v>-111.69005129142244</v>
      </c>
      <c r="R2960" s="12">
        <f t="shared" si="871"/>
        <v>68.309948708577565</v>
      </c>
      <c r="S2960" s="57">
        <f t="shared" si="872"/>
        <v>63.563816472294491</v>
      </c>
      <c r="T2960" s="12">
        <f t="shared" si="855"/>
        <v>1.3086549638269487</v>
      </c>
    </row>
    <row r="2961" spans="1:20" x14ac:dyDescent="0.25">
      <c r="A2961" s="57">
        <f t="shared" si="856"/>
        <v>400900.89403034304</v>
      </c>
      <c r="B2961" s="12">
        <f t="shared" si="873"/>
        <v>63805.358974889212</v>
      </c>
      <c r="C2961" s="57" t="str">
        <f t="shared" si="857"/>
        <v>-0.429855273007821-1.07573294939894i</v>
      </c>
      <c r="D2961" s="57" t="str">
        <f t="shared" si="858"/>
        <v>3.74934969797635-1.25043523601958i</v>
      </c>
      <c r="E2961" s="57" t="str">
        <f t="shared" si="859"/>
        <v>204.255920960725-74.165726950369i</v>
      </c>
      <c r="F2961" s="57" t="str">
        <f t="shared" si="860"/>
        <v>3.75094487151746-1.61780897327587i</v>
      </c>
      <c r="G2961" s="57" t="str">
        <f t="shared" si="861"/>
        <v>0.976849303088098-0.15038198743332i</v>
      </c>
      <c r="H2961" s="57" t="str">
        <f t="shared" si="862"/>
        <v>3.2289348879688-224.079912282724i</v>
      </c>
      <c r="I2961" s="57" t="str">
        <f t="shared" si="863"/>
        <v>-0.98851256692377-2.38585423146061i</v>
      </c>
      <c r="K2961" s="57" t="str">
        <f t="shared" si="864"/>
        <v>0.000771515248464151-0.00258491879158449i</v>
      </c>
      <c r="L2961" s="57" t="str">
        <f t="shared" si="865"/>
        <v>0.000125-0.00786375178190453i</v>
      </c>
      <c r="M2961" s="57" t="str">
        <f t="shared" si="866"/>
        <v>0.0015-0.00379085420246219i</v>
      </c>
      <c r="N2961" s="57">
        <f t="shared" si="867"/>
        <v>68.218700082636204</v>
      </c>
      <c r="O2961" s="57">
        <f t="shared" si="868"/>
        <v>1.2774505126127553</v>
      </c>
      <c r="P2961" s="371">
        <f t="shared" si="869"/>
        <v>1.2774505126127553</v>
      </c>
      <c r="Q2961" s="371">
        <f t="shared" si="870"/>
        <v>-111.7812999173638</v>
      </c>
      <c r="R2961" s="12">
        <f t="shared" si="871"/>
        <v>68.218700082636204</v>
      </c>
      <c r="S2961" s="57">
        <f t="shared" si="872"/>
        <v>63.805358974889209</v>
      </c>
      <c r="T2961" s="12">
        <f t="shared" si="855"/>
        <v>1.2774505126127553</v>
      </c>
    </row>
    <row r="2962" spans="1:20" x14ac:dyDescent="0.25">
      <c r="A2962" s="57">
        <f t="shared" si="856"/>
        <v>402424.31742765836</v>
      </c>
      <c r="B2962" s="12">
        <f t="shared" si="873"/>
        <v>64047.819338993795</v>
      </c>
      <c r="C2962" s="57" t="str">
        <f t="shared" si="857"/>
        <v>-0.430028065958224-1.0711873762686i</v>
      </c>
      <c r="D2962" s="57" t="str">
        <f t="shared" si="858"/>
        <v>3.74824721575283-1.25118077285387i</v>
      </c>
      <c r="E2962" s="57" t="str">
        <f t="shared" si="859"/>
        <v>204.094600891884-74.5799913324566i</v>
      </c>
      <c r="F2962" s="57" t="str">
        <f t="shared" si="860"/>
        <v>3.75028377302184-1.61596266989802i</v>
      </c>
      <c r="G2962" s="57" t="str">
        <f t="shared" si="861"/>
        <v>0.976677134840673-0.150926833664816i</v>
      </c>
      <c r="H2962" s="57" t="str">
        <f t="shared" si="862"/>
        <v>3.19920375034597-223.153214760127i</v>
      </c>
      <c r="I2962" s="57" t="str">
        <f t="shared" si="863"/>
        <v>-0.98344148145231-2.37547978422165i</v>
      </c>
      <c r="K2962" s="57" t="str">
        <f t="shared" si="864"/>
        <v>0.000770774962960782-0.00257574189642968i</v>
      </c>
      <c r="L2962" s="57" t="str">
        <f t="shared" si="865"/>
        <v>0.000125-0.00783398264784275i</v>
      </c>
      <c r="M2962" s="57" t="str">
        <f t="shared" si="866"/>
        <v>0.0015-0.00377650348920322i</v>
      </c>
      <c r="N2962" s="57">
        <f t="shared" si="867"/>
        <v>68.127011512560216</v>
      </c>
      <c r="O2962" s="57">
        <f t="shared" si="868"/>
        <v>1.2462371521211728</v>
      </c>
      <c r="P2962" s="371">
        <f t="shared" si="869"/>
        <v>1.2462371521211728</v>
      </c>
      <c r="Q2962" s="371">
        <f t="shared" si="870"/>
        <v>-111.87298848743978</v>
      </c>
      <c r="R2962" s="12">
        <f t="shared" si="871"/>
        <v>68.127011512560216</v>
      </c>
      <c r="S2962" s="57">
        <f t="shared" si="872"/>
        <v>64.04781933899379</v>
      </c>
      <c r="T2962" s="12">
        <f t="shared" si="855"/>
        <v>1.2462371521211728</v>
      </c>
    </row>
    <row r="2963" spans="1:20" x14ac:dyDescent="0.25">
      <c r="A2963" s="57">
        <f t="shared" si="856"/>
        <v>403953.52983388345</v>
      </c>
      <c r="B2963" s="12">
        <f t="shared" si="873"/>
        <v>64291.201052481971</v>
      </c>
      <c r="C2963" s="57" t="str">
        <f t="shared" si="857"/>
        <v>-0.43020076946173-1.06665342230235i</v>
      </c>
      <c r="D2963" s="57" t="str">
        <f t="shared" si="858"/>
        <v>3.74713699433602-1.25194106246805i</v>
      </c>
      <c r="E2963" s="57" t="str">
        <f t="shared" si="859"/>
        <v>203.931346131197-74.9948620823856i</v>
      </c>
      <c r="F2963" s="57" t="str">
        <f t="shared" si="860"/>
        <v>3.74961787629323-1.61413809344495i</v>
      </c>
      <c r="G2963" s="57" t="str">
        <f t="shared" si="861"/>
        <v>0.976503717001283-0.151473455377373i</v>
      </c>
      <c r="H2963" s="57" t="str">
        <f t="shared" si="862"/>
        <v>3.16977901924659-222.23096311852i</v>
      </c>
      <c r="I2963" s="57" t="str">
        <f t="shared" si="863"/>
        <v>-0.97841060565393-2.36515471245527i</v>
      </c>
      <c r="K2963" s="57" t="str">
        <f t="shared" si="864"/>
        <v>0.000770039049428547-0.00256660154028161i</v>
      </c>
      <c r="L2963" s="57" t="str">
        <f t="shared" si="865"/>
        <v>0.000125-0.00780432620825138i</v>
      </c>
      <c r="M2963" s="57" t="str">
        <f t="shared" si="866"/>
        <v>0.0015-0.00376220710221481i</v>
      </c>
      <c r="N2963" s="57">
        <f t="shared" si="867"/>
        <v>68.034881270730565</v>
      </c>
      <c r="O2963" s="57">
        <f t="shared" si="868"/>
        <v>1.2150148308763757</v>
      </c>
      <c r="P2963" s="371">
        <f t="shared" si="869"/>
        <v>1.2150148308763757</v>
      </c>
      <c r="Q2963" s="371">
        <f t="shared" si="870"/>
        <v>-111.96511872926943</v>
      </c>
      <c r="R2963" s="12">
        <f t="shared" si="871"/>
        <v>68.034881270730565</v>
      </c>
      <c r="S2963" s="57">
        <f t="shared" si="872"/>
        <v>64.291201052481966</v>
      </c>
      <c r="T2963" s="12">
        <f t="shared" si="855"/>
        <v>1.2150148308763757</v>
      </c>
    </row>
    <row r="2964" spans="1:20" x14ac:dyDescent="0.25">
      <c r="A2964" s="57">
        <f t="shared" si="856"/>
        <v>405488.55324725225</v>
      </c>
      <c r="B2964" s="12">
        <f t="shared" si="873"/>
        <v>64535.507616481402</v>
      </c>
      <c r="C2964" s="57" t="str">
        <f t="shared" si="857"/>
        <v>-0.430373361986605-1.06213103311137i</v>
      </c>
      <c r="D2964" s="57" t="str">
        <f t="shared" si="858"/>
        <v>3.74601898422694-1.25271608157182i</v>
      </c>
      <c r="E2964" s="57" t="str">
        <f t="shared" si="859"/>
        <v>203.766147871448-75.4103344242531i</v>
      </c>
      <c r="F2964" s="57" t="str">
        <f t="shared" si="860"/>
        <v>3.74894714827083-1.61233520110266i</v>
      </c>
      <c r="G2964" s="57" t="str">
        <f t="shared" si="861"/>
        <v>0.976329040959998-0.152021856119865i</v>
      </c>
      <c r="H2964" s="57" t="str">
        <f t="shared" si="862"/>
        <v>3.14065700624387-221.313128907575i</v>
      </c>
      <c r="I2964" s="57" t="str">
        <f t="shared" si="863"/>
        <v>-0.973419584993381-2.35487867972946i</v>
      </c>
      <c r="K2964" s="57" t="str">
        <f t="shared" si="864"/>
        <v>0.000769307466318884-0.00255749759369287i</v>
      </c>
      <c r="L2964" s="57" t="str">
        <f t="shared" si="865"/>
        <v>0.000125-0.00777478203651266i</v>
      </c>
      <c r="M2964" s="57" t="str">
        <f t="shared" si="866"/>
        <v>0.0015-0.00374796483583861i</v>
      </c>
      <c r="N2964" s="57">
        <f t="shared" si="867"/>
        <v>67.942307615658478</v>
      </c>
      <c r="O2964" s="57">
        <f t="shared" si="868"/>
        <v>1.1837834958733564</v>
      </c>
      <c r="P2964" s="371">
        <f t="shared" si="869"/>
        <v>1.1837834958733564</v>
      </c>
      <c r="Q2964" s="371">
        <f t="shared" si="870"/>
        <v>-112.05769238434152</v>
      </c>
      <c r="R2964" s="12">
        <f t="shared" si="871"/>
        <v>67.942307615658478</v>
      </c>
      <c r="S2964" s="57">
        <f t="shared" si="872"/>
        <v>64.535507616481397</v>
      </c>
      <c r="T2964" s="12">
        <f t="shared" si="855"/>
        <v>1.1837834958733564</v>
      </c>
    </row>
    <row r="2965" spans="1:20" x14ac:dyDescent="0.25">
      <c r="A2965" s="57">
        <f t="shared" si="856"/>
        <v>407029.40974959178</v>
      </c>
      <c r="B2965" s="12">
        <f t="shared" si="873"/>
        <v>64780.742545424029</v>
      </c>
      <c r="C2965" s="57" t="str">
        <f t="shared" si="857"/>
        <v>-0.430545822023049-1.05762015427716i</v>
      </c>
      <c r="D2965" s="57" t="str">
        <f t="shared" si="858"/>
        <v>3.74489313568096-1.2535058067474i</v>
      </c>
      <c r="E2965" s="57" t="str">
        <f t="shared" si="859"/>
        <v>203.598997254862-75.8264035112123i</v>
      </c>
      <c r="F2965" s="57" t="str">
        <f t="shared" si="860"/>
        <v>3.74827155569245-1.6105539501946i</v>
      </c>
      <c r="G2965" s="57" t="str">
        <f t="shared" si="861"/>
        <v>0.976153098054421-0.152572039421309i</v>
      </c>
      <c r="H2965" s="57" t="str">
        <f t="shared" si="862"/>
        <v>3.11183407498644-220.399683936328i</v>
      </c>
      <c r="I2965" s="57" t="str">
        <f t="shared" si="863"/>
        <v>-0.968468068284524-2.34465135286461i</v>
      </c>
      <c r="K2965" s="57" t="str">
        <f t="shared" si="864"/>
        <v>0.000768580172336071-0.002548429927676i</v>
      </c>
      <c r="L2965" s="57" t="str">
        <f t="shared" si="865"/>
        <v>0.000125-0.0077453497076237i</v>
      </c>
      <c r="M2965" s="57" t="str">
        <f t="shared" si="866"/>
        <v>0.0015-0.00373377648519488i</v>
      </c>
      <c r="N2965" s="57">
        <f t="shared" si="867"/>
        <v>67.849288791991995</v>
      </c>
      <c r="O2965" s="57">
        <f t="shared" si="868"/>
        <v>1.152543092553864</v>
      </c>
      <c r="P2965" s="371">
        <f t="shared" si="869"/>
        <v>1.152543092553864</v>
      </c>
      <c r="Q2965" s="371">
        <f t="shared" si="870"/>
        <v>-112.150711208008</v>
      </c>
      <c r="R2965" s="12">
        <f t="shared" si="871"/>
        <v>67.849288791991995</v>
      </c>
      <c r="S2965" s="57">
        <f t="shared" si="872"/>
        <v>64.780742545424033</v>
      </c>
      <c r="T2965" s="12">
        <f t="shared" si="855"/>
        <v>1.152543092553864</v>
      </c>
    </row>
    <row r="2966" spans="1:20" x14ac:dyDescent="0.25">
      <c r="A2966" s="57">
        <f t="shared" si="856"/>
        <v>408576.12150664022</v>
      </c>
      <c r="B2966" s="12">
        <f t="shared" si="873"/>
        <v>65026.909367096639</v>
      </c>
      <c r="C2966" s="57" t="str">
        <f t="shared" si="857"/>
        <v>-0.430718128077737-1.05312073135236i</v>
      </c>
      <c r="D2966" s="57" t="str">
        <f t="shared" si="858"/>
        <v>3.7437593987077-1.25431021444622i</v>
      </c>
      <c r="E2966" s="57" t="str">
        <f t="shared" si="859"/>
        <v>203.429885373139-76.2430644242549i</v>
      </c>
      <c r="F2966" s="57" t="str">
        <f t="shared" si="860"/>
        <v>3.7475910650936-1.60879429817929i</v>
      </c>
      <c r="G2966" s="57" t="str">
        <f t="shared" si="861"/>
        <v>0.975975879569474-0.153124008790475i</v>
      </c>
      <c r="H2966" s="57" t="str">
        <f t="shared" si="862"/>
        <v>3.08330664035311-219.490600270074i</v>
      </c>
      <c r="I2966" s="57" t="str">
        <f t="shared" si="863"/>
        <v>-0.963555707653004-2.33447240189218i</v>
      </c>
      <c r="K2966" s="57" t="str">
        <f t="shared" si="864"/>
        <v>0.000767857126435083-0.00253939841370195i</v>
      </c>
      <c r="L2966" s="57" t="str">
        <f t="shared" si="865"/>
        <v>0.000125-0.00771602879819056i</v>
      </c>
      <c r="M2966" s="57" t="str">
        <f t="shared" si="866"/>
        <v>0.0015-0.0037196418461794i</v>
      </c>
      <c r="N2966" s="57">
        <f t="shared" si="867"/>
        <v>67.755823030526329</v>
      </c>
      <c r="O2966" s="57">
        <f t="shared" si="868"/>
        <v>1.1212935647826718</v>
      </c>
      <c r="P2966" s="371">
        <f t="shared" si="869"/>
        <v>1.1212935647826718</v>
      </c>
      <c r="Q2966" s="371">
        <f t="shared" si="870"/>
        <v>-112.24417696947367</v>
      </c>
      <c r="R2966" s="12">
        <f t="shared" si="871"/>
        <v>67.755823030526329</v>
      </c>
      <c r="S2966" s="57">
        <f t="shared" si="872"/>
        <v>65.026909367096636</v>
      </c>
      <c r="T2966" s="12">
        <f t="shared" si="855"/>
        <v>1.1212935647826718</v>
      </c>
    </row>
    <row r="2967" spans="1:20" x14ac:dyDescent="0.25">
      <c r="A2967" s="57">
        <f t="shared" si="856"/>
        <v>410128.71076836548</v>
      </c>
      <c r="B2967" s="12">
        <f t="shared" si="873"/>
        <v>65274.011622691607</v>
      </c>
      <c r="C2967" s="57" t="str">
        <f t="shared" si="857"/>
        <v>-0.430890258668448-1.04863270986151i</v>
      </c>
      <c r="D2967" s="57" t="str">
        <f t="shared" si="858"/>
        <v>3.74261772307088-1.25512928098557i</v>
      </c>
      <c r="E2967" s="57" t="str">
        <f t="shared" si="859"/>
        <v>203.258803267501-76.6603121709891i</v>
      </c>
      <c r="F2967" s="57" t="str">
        <f t="shared" si="860"/>
        <v>3.74690564280666-1.60705620264799i</v>
      </c>
      <c r="G2967" s="57" t="str">
        <f t="shared" si="861"/>
        <v>0.975797376737188-0.153677767715472i</v>
      </c>
      <c r="H2967" s="57" t="str">
        <f t="shared" si="862"/>
        <v>3.05507116762223-218.58585022729i</v>
      </c>
      <c r="I2967" s="57" t="str">
        <f t="shared" si="863"/>
        <v>-0.958682158499373-2.3243415000139i</v>
      </c>
      <c r="K2967" s="57" t="str">
        <f t="shared" si="864"/>
        <v>0.000767138287819319-0.00253040292369852i</v>
      </c>
      <c r="L2967" s="57" t="str">
        <f t="shared" si="865"/>
        <v>0.000125-0.00768681888642211i</v>
      </c>
      <c r="M2967" s="57" t="str">
        <f t="shared" si="866"/>
        <v>0.0015-0.00370556071546065i</v>
      </c>
      <c r="N2967" s="57">
        <f t="shared" si="867"/>
        <v>67.661908548209723</v>
      </c>
      <c r="O2967" s="57">
        <f t="shared" si="868"/>
        <v>1.0900348548231877</v>
      </c>
      <c r="P2967" s="371">
        <f t="shared" si="869"/>
        <v>1.0900348548231877</v>
      </c>
      <c r="Q2967" s="371">
        <f t="shared" si="870"/>
        <v>-112.33809145179028</v>
      </c>
      <c r="R2967" s="12">
        <f t="shared" si="871"/>
        <v>67.661908548209723</v>
      </c>
      <c r="S2967" s="57">
        <f t="shared" si="872"/>
        <v>65.274011622691603</v>
      </c>
      <c r="T2967" s="12">
        <f t="shared" si="855"/>
        <v>1.0900348548231877</v>
      </c>
    </row>
    <row r="2968" spans="1:20" x14ac:dyDescent="0.25">
      <c r="A2968" s="57">
        <f t="shared" si="856"/>
        <v>411687.19986928522</v>
      </c>
      <c r="B2968" s="12">
        <f t="shared" si="873"/>
        <v>65522.052866857834</v>
      </c>
      <c r="C2968" s="57" t="str">
        <f t="shared" si="857"/>
        <v>-0.431062192318623-1.04415603530198i</v>
      </c>
      <c r="D2968" s="57" t="str">
        <f t="shared" si="858"/>
        <v>3.74146805828823-1.25596298254528i</v>
      </c>
      <c r="E2968" s="57" t="str">
        <f t="shared" si="859"/>
        <v>203.085741928757-77.0781416844002i</v>
      </c>
      <c r="F2968" s="57" t="str">
        <f t="shared" si="860"/>
        <v>3.7462152549601-1.60533962132234i</v>
      </c>
      <c r="G2968" s="57" t="str">
        <f t="shared" si="861"/>
        <v>0.97561758073648-0.154233319663353i</v>
      </c>
      <c r="H2968" s="57" t="str">
        <f t="shared" si="862"/>
        <v>3.0271241716573-217.68540637662i</v>
      </c>
      <c r="I2968" s="57" t="str">
        <f t="shared" si="863"/>
        <v>-0.953847079462753-2.31425832356176i</v>
      </c>
      <c r="K2968" s="57" t="str">
        <f t="shared" si="864"/>
        <v>0.000766423615938524-0.00252144333004881i</v>
      </c>
      <c r="L2968" s="57" t="str">
        <f t="shared" si="865"/>
        <v>0.000125-0.00765771955212408i</v>
      </c>
      <c r="M2968" s="57" t="str">
        <f t="shared" si="866"/>
        <v>0.0015-0.00369153289047683i</v>
      </c>
      <c r="N2968" s="57">
        <f t="shared" si="867"/>
        <v>67.567543548156067</v>
      </c>
      <c r="O2968" s="57">
        <f t="shared" si="868"/>
        <v>1.0587669033135643</v>
      </c>
      <c r="P2968" s="371">
        <f t="shared" si="869"/>
        <v>1.0587669033135643</v>
      </c>
      <c r="Q2968" s="371">
        <f t="shared" si="870"/>
        <v>-112.43245645184393</v>
      </c>
      <c r="R2968" s="12">
        <f t="shared" si="871"/>
        <v>67.567543548156067</v>
      </c>
      <c r="S2968" s="57">
        <f t="shared" si="872"/>
        <v>65.522052866857834</v>
      </c>
      <c r="T2968" s="12">
        <f t="shared" si="855"/>
        <v>1.0587669033135643</v>
      </c>
    </row>
    <row r="2969" spans="1:20" x14ac:dyDescent="0.25">
      <c r="A2969" s="57">
        <f t="shared" si="856"/>
        <v>413251.6112287885</v>
      </c>
      <c r="B2969" s="12">
        <f t="shared" si="873"/>
        <v>65771.03666775189</v>
      </c>
      <c r="C2969" s="57" t="str">
        <f t="shared" si="857"/>
        <v>-0.431233907551962-1.03969065314482i</v>
      </c>
      <c r="D2969" s="57" t="str">
        <f t="shared" si="858"/>
        <v>3.74031035363139-1.25681129516432i</v>
      </c>
      <c r="E2969" s="57" t="str">
        <f t="shared" si="859"/>
        <v>202.910692297374-77.4965478216006i</v>
      </c>
      <c r="F2969" s="57" t="str">
        <f t="shared" si="860"/>
        <v>3.74551986747761-1.60364451205197i</v>
      </c>
      <c r="G2969" s="57" t="str">
        <f t="shared" si="861"/>
        <v>0.975436482692948-0.154790668079694i</v>
      </c>
      <c r="H2969" s="57" t="str">
        <f t="shared" si="862"/>
        <v>2.99946221610621-216.78924153389i</v>
      </c>
      <c r="I2969" s="57" t="str">
        <f t="shared" si="863"/>
        <v>-0.949050132384913-2.30422255195844i</v>
      </c>
      <c r="K2969" s="57" t="str">
        <f t="shared" si="864"/>
        <v>0.000765713070486531-0.0025125195055896i</v>
      </c>
      <c r="L2969" s="57" t="str">
        <f t="shared" si="865"/>
        <v>0.000125-0.00762873037669262i</v>
      </c>
      <c r="M2969" s="57" t="str">
        <f t="shared" si="866"/>
        <v>0.0015-0.00367755816943298i</v>
      </c>
      <c r="N2969" s="57">
        <f t="shared" si="867"/>
        <v>67.472726219654831</v>
      </c>
      <c r="O2969" s="57">
        <f t="shared" si="868"/>
        <v>1.0274896492418228</v>
      </c>
      <c r="P2969" s="371">
        <f t="shared" si="869"/>
        <v>1.0274896492418228</v>
      </c>
      <c r="Q2969" s="371">
        <f t="shared" si="870"/>
        <v>-112.52727378034517</v>
      </c>
      <c r="R2969" s="12">
        <f t="shared" si="871"/>
        <v>67.472726219654831</v>
      </c>
      <c r="S2969" s="57">
        <f t="shared" si="872"/>
        <v>65.771036667751886</v>
      </c>
      <c r="T2969" s="12">
        <f t="shared" si="855"/>
        <v>1.0274896492418228</v>
      </c>
    </row>
    <row r="2970" spans="1:20" x14ac:dyDescent="0.25">
      <c r="A2970" s="57">
        <f t="shared" si="856"/>
        <v>414821.96735145786</v>
      </c>
      <c r="B2970" s="12">
        <f t="shared" si="873"/>
        <v>66020.966607089344</v>
      </c>
      <c r="C2970" s="57" t="str">
        <f t="shared" si="857"/>
        <v>-0.431405382887054-1.03523650883578i</v>
      </c>
      <c r="D2970" s="57" t="str">
        <f t="shared" si="858"/>
        <v>3.73914455812592-1.25767419473747i</v>
      </c>
      <c r="E2970" s="57" t="str">
        <f t="shared" si="859"/>
        <v>202.733645263564-77.9155253625723i</v>
      </c>
      <c r="F2970" s="57" t="str">
        <f t="shared" si="860"/>
        <v>3.74481944607739-1.60197083281211i</v>
      </c>
      <c r="G2970" s="57" t="str">
        <f t="shared" si="861"/>
        <v>0.975254073678655-0.155349816388187i</v>
      </c>
      <c r="H2970" s="57" t="str">
        <f t="shared" si="862"/>
        <v>2.97208191261609-215.897328759169i</v>
      </c>
      <c r="I2970" s="57" t="str">
        <f t="shared" si="863"/>
        <v>-0.944290982274824-2.29423386767855i</v>
      </c>
      <c r="K2970" s="57" t="str">
        <f t="shared" si="864"/>
        <v>0.000765006611399208-0.00250363132360986i</v>
      </c>
      <c r="L2970" s="57" t="str">
        <f t="shared" si="865"/>
        <v>0.000125-0.00759985094310885i</v>
      </c>
      <c r="M2970" s="57" t="str">
        <f t="shared" si="866"/>
        <v>0.0015-0.00366363635129806i</v>
      </c>
      <c r="N2970" s="57">
        <f t="shared" si="867"/>
        <v>67.377454738183076</v>
      </c>
      <c r="O2970" s="57">
        <f t="shared" si="868"/>
        <v>0.99620302992178278</v>
      </c>
      <c r="P2970" s="371">
        <f t="shared" si="869"/>
        <v>0.99620302992178278</v>
      </c>
      <c r="Q2970" s="371">
        <f t="shared" si="870"/>
        <v>-112.62254526181692</v>
      </c>
      <c r="R2970" s="12">
        <f t="shared" si="871"/>
        <v>67.377454738183076</v>
      </c>
      <c r="S2970" s="57">
        <f t="shared" si="872"/>
        <v>66.020966607089349</v>
      </c>
      <c r="T2970" s="12">
        <f t="shared" si="855"/>
        <v>0.99620302992178278</v>
      </c>
    </row>
    <row r="2971" spans="1:20" x14ac:dyDescent="0.25">
      <c r="A2971" s="57">
        <f t="shared" si="856"/>
        <v>416398.29082739342</v>
      </c>
      <c r="B2971" s="12">
        <f t="shared" si="873"/>
        <v>66271.846280196289</v>
      </c>
      <c r="C2971" s="57" t="str">
        <f t="shared" si="857"/>
        <v>-0.431576596831926-1.03079354779621i</v>
      </c>
      <c r="D2971" s="57" t="str">
        <f t="shared" si="858"/>
        <v>3.73797062055115-1.2585516570118i</v>
      </c>
      <c r="E2971" s="57" t="str">
        <f t="shared" si="859"/>
        <v>202.554591667388-78.3350690088931i</v>
      </c>
      <c r="F2971" s="57" t="str">
        <f t="shared" si="860"/>
        <v>3.74411395627119-1.60031854170122i</v>
      </c>
      <c r="G2971" s="57" t="str">
        <f t="shared" si="861"/>
        <v>0.975070344711918-0.155910767990216i</v>
      </c>
      <c r="H2971" s="57" t="str">
        <f t="shared" si="862"/>
        <v>2.94497992006162-215.009641353875i</v>
      </c>
      <c r="I2971" s="57" t="str">
        <f t="shared" si="863"/>
        <v>-0.939569297273708-2.28429195621025i</v>
      </c>
      <c r="K2971" s="57" t="str">
        <f t="shared" si="864"/>
        <v>0.000764304198852273-0.00249477865784907i</v>
      </c>
      <c r="L2971" s="57" t="str">
        <f t="shared" si="865"/>
        <v>0.000125-0.00757108083593229i</v>
      </c>
      <c r="M2971" s="57" t="str">
        <f t="shared" si="866"/>
        <v>0.0015-0.003649767235802i</v>
      </c>
      <c r="N2971" s="57">
        <f t="shared" si="867"/>
        <v>67.281727265419406</v>
      </c>
      <c r="O2971" s="57">
        <f t="shared" si="868"/>
        <v>0.96490698096737992</v>
      </c>
      <c r="P2971" s="371">
        <f t="shared" si="869"/>
        <v>0.96490698096737992</v>
      </c>
      <c r="Q2971" s="371">
        <f t="shared" si="870"/>
        <v>-112.71827273458059</v>
      </c>
      <c r="R2971" s="12">
        <f t="shared" si="871"/>
        <v>67.281727265419406</v>
      </c>
      <c r="S2971" s="57">
        <f t="shared" si="872"/>
        <v>66.271846280196286</v>
      </c>
      <c r="T2971" s="12">
        <f t="shared" si="855"/>
        <v>0.96490698096737992</v>
      </c>
    </row>
    <row r="2972" spans="1:20" x14ac:dyDescent="0.25">
      <c r="A2972" s="57">
        <f t="shared" si="856"/>
        <v>417980.60433253751</v>
      </c>
      <c r="B2972" s="12">
        <f t="shared" si="873"/>
        <v>66523.679296061033</v>
      </c>
      <c r="C2972" s="57" t="str">
        <f t="shared" si="857"/>
        <v>-0.431747527878748-1.02636171542425i</v>
      </c>
      <c r="D2972" s="57" t="str">
        <f t="shared" si="858"/>
        <v>3.73678848944026-1.25944365758333i</v>
      </c>
      <c r="E2972" s="57" t="str">
        <f t="shared" si="859"/>
        <v>202.373522298874-78.755173382458i</v>
      </c>
      <c r="F2972" s="57" t="str">
        <f t="shared" si="860"/>
        <v>3.7434033633636-1.59868759693851i</v>
      </c>
      <c r="G2972" s="57" t="str">
        <f t="shared" si="861"/>
        <v>0.9748852867571-0.156473526264434i</v>
      </c>
      <c r="H2972" s="57" t="str">
        <f t="shared" si="862"/>
        <v>2.91815294378772-214.12615285792i</v>
      </c>
      <c r="I2972" s="57" t="str">
        <f t="shared" si="863"/>
        <v>-0.934884748620473-2.27439650601757i</v>
      </c>
      <c r="K2972" s="57" t="str">
        <f t="shared" si="864"/>
        <v>0.000763605793259187-0.00248596138249578i</v>
      </c>
      <c r="L2972" s="57" t="str">
        <f t="shared" si="865"/>
        <v>0.000125-0.00754241964129535i</v>
      </c>
      <c r="M2972" s="57" t="str">
        <f t="shared" si="866"/>
        <v>0.0015-0.00363595062343296i</v>
      </c>
      <c r="N2972" s="57">
        <f t="shared" si="867"/>
        <v>67.185541949256717</v>
      </c>
      <c r="O2972" s="57">
        <f t="shared" si="868"/>
        <v>0.93360143626897585</v>
      </c>
      <c r="P2972" s="371">
        <f t="shared" si="869"/>
        <v>0.93360143626897585</v>
      </c>
      <c r="Q2972" s="371">
        <f t="shared" si="870"/>
        <v>-112.81445805074328</v>
      </c>
      <c r="R2972" s="12">
        <f t="shared" si="871"/>
        <v>67.185541949256717</v>
      </c>
      <c r="S2972" s="57">
        <f t="shared" si="872"/>
        <v>66.523679296061033</v>
      </c>
      <c r="T2972" s="12">
        <f t="shared" si="855"/>
        <v>0.93360143626897585</v>
      </c>
    </row>
    <row r="2973" spans="1:20" x14ac:dyDescent="0.25">
      <c r="A2973" s="57">
        <f t="shared" si="856"/>
        <v>419568.93062900123</v>
      </c>
      <c r="B2973" s="12">
        <f t="shared" si="873"/>
        <v>66776.469277386073</v>
      </c>
      <c r="C2973" s="57" t="str">
        <f t="shared" si="857"/>
        <v>-0.431918154498396-1.02194095709583i</v>
      </c>
      <c r="D2973" s="57" t="str">
        <f t="shared" si="858"/>
        <v>3.73559811308029-1.26035017189356i</v>
      </c>
      <c r="E2973" s="57" t="str">
        <f t="shared" si="859"/>
        <v>202.190427898136-79.1758330241818i</v>
      </c>
      <c r="F2973" s="57" t="str">
        <f t="shared" si="860"/>
        <v>3.74268763245123-1.59707795686158i</v>
      </c>
      <c r="G2973" s="57" t="str">
        <f t="shared" si="861"/>
        <v>0.974698890724397-0.15703809456634i</v>
      </c>
      <c r="H2973" s="57" t="str">
        <f t="shared" si="862"/>
        <v>2.89159773486574-213.246837046897i</v>
      </c>
      <c r="I2973" s="57" t="str">
        <f t="shared" si="863"/>
        <v>-0.930237010617672-2.26454720850341i</v>
      </c>
      <c r="K2973" s="57" t="str">
        <f t="shared" si="864"/>
        <v>0.000762911355269073-0.00247717937218595i</v>
      </c>
      <c r="L2973" s="57" t="str">
        <f t="shared" si="865"/>
        <v>0.000125-0.00751386694689716i</v>
      </c>
      <c r="M2973" s="57" t="str">
        <f t="shared" si="866"/>
        <v>0.0015-0.00362218631543431i</v>
      </c>
      <c r="N2973" s="57">
        <f t="shared" si="867"/>
        <v>67.08889692381851</v>
      </c>
      <c r="O2973" s="57">
        <f t="shared" si="868"/>
        <v>0.90228632796737107</v>
      </c>
      <c r="P2973" s="371">
        <f t="shared" si="869"/>
        <v>0.90228632796737107</v>
      </c>
      <c r="Q2973" s="371">
        <f t="shared" si="870"/>
        <v>-112.91110307618149</v>
      </c>
      <c r="R2973" s="12">
        <f t="shared" si="871"/>
        <v>67.08889692381851</v>
      </c>
      <c r="S2973" s="57">
        <f t="shared" si="872"/>
        <v>66.77646927738607</v>
      </c>
      <c r="T2973" s="12">
        <f t="shared" si="855"/>
        <v>0.90228632796737107</v>
      </c>
    </row>
    <row r="2974" spans="1:20" x14ac:dyDescent="0.25">
      <c r="A2974" s="57">
        <f t="shared" si="856"/>
        <v>421163.2925653914</v>
      </c>
      <c r="B2974" s="12">
        <f t="shared" si="873"/>
        <v>67030.219860640136</v>
      </c>
      <c r="C2974" s="57" t="str">
        <f t="shared" si="857"/>
        <v>-0.432088455135112-1.0175312181658i</v>
      </c>
      <c r="D2974" s="57" t="str">
        <f t="shared" si="858"/>
        <v>3.73439943951202-1.26127117522594i</v>
      </c>
      <c r="E2974" s="57" t="str">
        <f t="shared" si="859"/>
        <v>202.005299155531-79.5970423926976i</v>
      </c>
      <c r="F2974" s="57" t="str">
        <f t="shared" si="860"/>
        <v>3.74196672842195-1.59548957992392i</v>
      </c>
      <c r="G2974" s="57" t="str">
        <f t="shared" si="861"/>
        <v>0.974511147469635-0.157604476227836i</v>
      </c>
      <c r="H2974" s="57" t="str">
        <f t="shared" si="862"/>
        <v>2.86531108936304-212.371667929298i</v>
      </c>
      <c r="I2974" s="57" t="str">
        <f t="shared" si="863"/>
        <v>-0.925625760597787-2.25474375797281i</v>
      </c>
      <c r="K2974" s="57" t="str">
        <f t="shared" si="864"/>
        <v>0.000762220845764601-0.00246843250200141i</v>
      </c>
      <c r="L2974" s="57" t="str">
        <f t="shared" si="865"/>
        <v>0.000125-0.00748542234199757i</v>
      </c>
      <c r="M2974" s="57" t="str">
        <f t="shared" si="866"/>
        <v>0.0015-0.00360847411380187i</v>
      </c>
      <c r="N2974" s="57">
        <f t="shared" si="867"/>
        <v>66.991790309473544</v>
      </c>
      <c r="O2974" s="57">
        <f t="shared" si="868"/>
        <v>0.87096158642850241</v>
      </c>
      <c r="P2974" s="371">
        <f t="shared" si="869"/>
        <v>0.87096158642850241</v>
      </c>
      <c r="Q2974" s="371">
        <f t="shared" si="870"/>
        <v>-113.00820969052646</v>
      </c>
      <c r="R2974" s="12">
        <f t="shared" si="871"/>
        <v>66.991790309473544</v>
      </c>
      <c r="S2974" s="57">
        <f t="shared" si="872"/>
        <v>67.03021986064013</v>
      </c>
      <c r="T2974" s="12">
        <f t="shared" si="855"/>
        <v>0.87096158642850241</v>
      </c>
    </row>
    <row r="2975" spans="1:20" x14ac:dyDescent="0.25">
      <c r="A2975" s="57">
        <f t="shared" si="856"/>
        <v>422763.71307713992</v>
      </c>
      <c r="B2975" s="12">
        <f t="shared" si="873"/>
        <v>67284.934696110577</v>
      </c>
      <c r="C2975" s="57" t="str">
        <f t="shared" si="857"/>
        <v>-0.432258408201151-1.01313244396926i</v>
      </c>
      <c r="D2975" s="57" t="str">
        <f t="shared" si="858"/>
        <v>3.73319241653024-1.26220664270245i</v>
      </c>
      <c r="E2975" s="57" t="str">
        <f t="shared" si="859"/>
        <v>201.818126711809-80.0187958630398i</v>
      </c>
      <c r="F2975" s="57" t="str">
        <f t="shared" si="860"/>
        <v>3.74124061595396-1.59392242469246i</v>
      </c>
      <c r="G2975" s="57" t="str">
        <f t="shared" si="861"/>
        <v>0.974322047794057-0.158172674556802i</v>
      </c>
      <c r="H2975" s="57" t="str">
        <f t="shared" si="862"/>
        <v>2.83928984762591-211.500619743788i</v>
      </c>
      <c r="I2975" s="57" t="str">
        <f t="shared" si="863"/>
        <v>-0.921050678890059-2.24498585159707i</v>
      </c>
      <c r="K2975" s="57" t="str">
        <f t="shared" si="864"/>
        <v>0.00076153422585995-0.00245972064746829i</v>
      </c>
      <c r="L2975" s="57" t="str">
        <f t="shared" si="865"/>
        <v>0.000125-0.00745708541741138i</v>
      </c>
      <c r="M2975" s="57" t="str">
        <f t="shared" si="866"/>
        <v>0.0015-0.003594813821281i</v>
      </c>
      <c r="N2975" s="57">
        <f t="shared" si="867"/>
        <v>66.894220212855572</v>
      </c>
      <c r="O2975" s="57">
        <f t="shared" si="868"/>
        <v>0.83962714021897544</v>
      </c>
      <c r="P2975" s="371">
        <f t="shared" si="869"/>
        <v>0.83962714021897544</v>
      </c>
      <c r="Q2975" s="371">
        <f t="shared" si="870"/>
        <v>-113.10577978714443</v>
      </c>
      <c r="R2975" s="12">
        <f t="shared" si="871"/>
        <v>66.894220212855572</v>
      </c>
      <c r="S2975" s="57">
        <f t="shared" si="872"/>
        <v>67.284934696110582</v>
      </c>
      <c r="T2975" s="12">
        <f t="shared" si="855"/>
        <v>0.83962714021897544</v>
      </c>
    </row>
    <row r="2976" spans="1:20" x14ac:dyDescent="0.25">
      <c r="A2976" s="57">
        <f t="shared" si="856"/>
        <v>424370.21518683305</v>
      </c>
      <c r="B2976" s="12">
        <f t="shared" si="873"/>
        <v>67540.617447955796</v>
      </c>
      <c r="C2976" s="57" t="str">
        <f t="shared" si="857"/>
        <v>-0.432427992071417-1.00874457982269i</v>
      </c>
      <c r="D2976" s="57" t="str">
        <f t="shared" si="858"/>
        <v>3.73197699168368-1.26315654928003i</v>
      </c>
      <c r="E2976" s="57" t="str">
        <f t="shared" si="859"/>
        <v>201.628901158292-80.4410877253166i</v>
      </c>
      <c r="F2976" s="57" t="str">
        <f t="shared" si="860"/>
        <v>3.74050925951517-1.59237644984514i</v>
      </c>
      <c r="G2976" s="57" t="str">
        <f t="shared" si="861"/>
        <v>0.974131582444125-0.158742692836648i</v>
      </c>
      <c r="H2976" s="57" t="str">
        <f t="shared" si="862"/>
        <v>2.81353089357506-210.633666956501i</v>
      </c>
      <c r="I2976" s="57" t="str">
        <f t="shared" si="863"/>
        <v>-0.91651144878768-2.23527318937826i</v>
      </c>
      <c r="K2976" s="57" t="str">
        <f t="shared" si="864"/>
        <v>0.000760851456898735-0.00245104368455545i</v>
      </c>
      <c r="L2976" s="57" t="str">
        <f t="shared" si="865"/>
        <v>0.000125-0.00742885576550251i</v>
      </c>
      <c r="M2976" s="57" t="str">
        <f t="shared" si="866"/>
        <v>0.0015-0.00358120524136381i</v>
      </c>
      <c r="N2976" s="57">
        <f t="shared" si="867"/>
        <v>66.796184726880156</v>
      </c>
      <c r="O2976" s="57">
        <f t="shared" si="868"/>
        <v>0.80828291607962766</v>
      </c>
      <c r="P2976" s="371">
        <f t="shared" si="869"/>
        <v>0.80828291607962766</v>
      </c>
      <c r="Q2976" s="371">
        <f t="shared" si="870"/>
        <v>-113.20381527311984</v>
      </c>
      <c r="R2976" s="12">
        <f t="shared" si="871"/>
        <v>66.796184726880156</v>
      </c>
      <c r="S2976" s="57">
        <f t="shared" si="872"/>
        <v>67.540617447955796</v>
      </c>
      <c r="T2976" s="12">
        <f t="shared" si="855"/>
        <v>0.80828291607962766</v>
      </c>
    </row>
    <row r="2977" spans="1:20" x14ac:dyDescent="0.25">
      <c r="A2977" s="57">
        <f t="shared" si="856"/>
        <v>425982.82200454309</v>
      </c>
      <c r="B2977" s="12">
        <f t="shared" si="873"/>
        <v>67797.271794258035</v>
      </c>
      <c r="C2977" s="57" t="str">
        <f t="shared" si="857"/>
        <v>-0.432597185078147-1.00436757102525i</v>
      </c>
      <c r="D2977" s="57" t="str">
        <f t="shared" si="858"/>
        <v>3.73075311227515-1.26412086974708i</v>
      </c>
      <c r="E2977" s="57" t="str">
        <f t="shared" si="859"/>
        <v>201.437613037055-80.8639121833731i</v>
      </c>
      <c r="F2977" s="57" t="str">
        <f t="shared" si="860"/>
        <v>3.73977262336233-1.59085161416837i</v>
      </c>
      <c r="G2977" s="57" t="str">
        <f t="shared" si="861"/>
        <v>0.973939742111306-0.15931453432587i</v>
      </c>
      <c r="H2977" s="57" t="str">
        <f t="shared" si="862"/>
        <v>2.78803115401386-209.770784258382i</v>
      </c>
      <c r="I2977" s="57" t="str">
        <f t="shared" si="863"/>
        <v>-0.912007756515391-2.22560547411431i</v>
      </c>
      <c r="K2977" s="57" t="str">
        <f t="shared" si="864"/>
        <v>0.000760172500451942-0.00244240148967291i</v>
      </c>
      <c r="L2977" s="57" t="str">
        <f t="shared" si="865"/>
        <v>0.000125-0.00740073298017781i</v>
      </c>
      <c r="M2977" s="57" t="str">
        <f t="shared" si="866"/>
        <v>0.0015-0.00356764817828633i</v>
      </c>
      <c r="N2977" s="57">
        <f t="shared" si="867"/>
        <v>66.697681930763153</v>
      </c>
      <c r="O2977" s="57">
        <f t="shared" si="868"/>
        <v>0.77692883889985875</v>
      </c>
      <c r="P2977" s="371">
        <f t="shared" si="869"/>
        <v>0.77692883889985875</v>
      </c>
      <c r="Q2977" s="371">
        <f t="shared" si="870"/>
        <v>-113.30231806923685</v>
      </c>
      <c r="R2977" s="12">
        <f t="shared" si="871"/>
        <v>66.697681930763153</v>
      </c>
      <c r="S2977" s="57">
        <f t="shared" si="872"/>
        <v>67.797271794258037</v>
      </c>
      <c r="T2977" s="12">
        <f t="shared" si="855"/>
        <v>0.77692883889985875</v>
      </c>
    </row>
    <row r="2978" spans="1:20" x14ac:dyDescent="0.25">
      <c r="A2978" s="57">
        <f t="shared" si="856"/>
        <v>427601.5567281603</v>
      </c>
      <c r="B2978" s="12">
        <f t="shared" si="873"/>
        <v>68054.901427076213</v>
      </c>
      <c r="C2978" s="57" t="str">
        <f t="shared" si="857"/>
        <v>-0.432765965505541-1.00000136286021i</v>
      </c>
      <c r="D2978" s="57" t="str">
        <f t="shared" si="858"/>
        <v>3.72952072536162-1.26509957871986i</v>
      </c>
      <c r="E2978" s="57" t="str">
        <f t="shared" si="859"/>
        <v>201.244252841141-81.2872633534414i</v>
      </c>
      <c r="F2978" s="57" t="str">
        <f t="shared" si="860"/>
        <v>3.73903067154023-1.58934787655456i</v>
      </c>
      <c r="G2978" s="57" t="str">
        <f t="shared" si="861"/>
        <v>0.973746517431879-0.159888202257599i</v>
      </c>
      <c r="H2978" s="57" t="str">
        <f t="shared" si="862"/>
        <v>2.76278759794909-208.911946562568i</v>
      </c>
      <c r="I2978" s="57" t="str">
        <f t="shared" si="863"/>
        <v>-0.907539291197546-2.21598241136461i</v>
      </c>
      <c r="K2978" s="57" t="str">
        <f t="shared" si="864"/>
        <v>0.000759497318315949-0.00243379393967026i</v>
      </c>
      <c r="L2978" s="57" t="str">
        <f t="shared" si="865"/>
        <v>0.000125-0.00737271665688168i</v>
      </c>
      <c r="M2978" s="57" t="str">
        <f t="shared" si="866"/>
        <v>0.0015-0.00355414243702563i</v>
      </c>
      <c r="N2978" s="57">
        <f t="shared" si="867"/>
        <v>66.598709890044816</v>
      </c>
      <c r="O2978" s="57">
        <f t="shared" si="868"/>
        <v>0.74556483169220578</v>
      </c>
      <c r="P2978" s="371">
        <f t="shared" si="869"/>
        <v>0.74556483169220578</v>
      </c>
      <c r="Q2978" s="371">
        <f t="shared" si="870"/>
        <v>-113.40129010995518</v>
      </c>
      <c r="R2978" s="12">
        <f t="shared" si="871"/>
        <v>66.598709890044816</v>
      </c>
      <c r="S2978" s="57">
        <f t="shared" si="872"/>
        <v>68.054901427076217</v>
      </c>
      <c r="T2978" s="12">
        <f t="shared" si="855"/>
        <v>0.74556483169220578</v>
      </c>
    </row>
    <row r="2979" spans="1:20" x14ac:dyDescent="0.25">
      <c r="A2979" s="57">
        <f t="shared" si="856"/>
        <v>429226.44264372729</v>
      </c>
      <c r="B2979" s="12">
        <f t="shared" si="873"/>
        <v>68313.510052499099</v>
      </c>
      <c r="C2979" s="57" t="str">
        <f t="shared" si="857"/>
        <v>-0.432934311584477-0.995645900596284i</v>
      </c>
      <c r="D2979" s="57" t="str">
        <f t="shared" si="858"/>
        <v>3.72827977775444-1.26609265063894i</v>
      </c>
      <c r="E2979" s="57" t="str">
        <f t="shared" si="859"/>
        <v>201.048811014773-81.7111352627821i</v>
      </c>
      <c r="F2979" s="57" t="str">
        <f t="shared" si="860"/>
        <v>3.73828336788095-1.5878651959996i</v>
      </c>
      <c r="G2979" s="57" t="str">
        <f t="shared" si="861"/>
        <v>0.973551898986723-0.160463699839148i</v>
      </c>
      <c r="H2979" s="57" t="str">
        <f t="shared" si="862"/>
        <v>2.73779723592345-208.057129001798i</v>
      </c>
      <c r="I2979" s="57" t="str">
        <f t="shared" si="863"/>
        <v>-0.903105744826521-2.2064037094161i</v>
      </c>
      <c r="K2979" s="57" t="str">
        <f t="shared" si="864"/>
        <v>0.000758825872510453-0.0024252209118351i</v>
      </c>
      <c r="L2979" s="57" t="str">
        <f t="shared" si="865"/>
        <v>0.000125-0.00734480639258983i</v>
      </c>
      <c r="M2979" s="57" t="str">
        <f t="shared" si="866"/>
        <v>0.0015-0.00354068782329709i</v>
      </c>
      <c r="N2979" s="57">
        <f t="shared" si="867"/>
        <v>66.499266656608484</v>
      </c>
      <c r="O2979" s="57">
        <f t="shared" si="868"/>
        <v>0.71419081556593533</v>
      </c>
      <c r="P2979" s="371">
        <f t="shared" si="869"/>
        <v>0.71419081556593533</v>
      </c>
      <c r="Q2979" s="371">
        <f t="shared" si="870"/>
        <v>-113.50073334339152</v>
      </c>
      <c r="R2979" s="12">
        <f t="shared" si="871"/>
        <v>66.499266656608484</v>
      </c>
      <c r="S2979" s="57">
        <f t="shared" si="872"/>
        <v>68.313510052499097</v>
      </c>
      <c r="T2979" s="12">
        <f t="shared" si="855"/>
        <v>0.71419081556593533</v>
      </c>
    </row>
    <row r="2980" spans="1:20" x14ac:dyDescent="0.25">
      <c r="A2980" s="57">
        <f t="shared" si="856"/>
        <v>430857.50312577351</v>
      </c>
      <c r="B2980" s="12">
        <f t="shared" si="873"/>
        <v>68573.101390698605</v>
      </c>
      <c r="C2980" s="57" t="str">
        <f t="shared" si="857"/>
        <v>-0.433102201487152-0.991301129489097i</v>
      </c>
      <c r="D2980" s="57" t="str">
        <f t="shared" si="858"/>
        <v>3.72703021601942-1.26710005976561i</v>
      </c>
      <c r="E2980" s="57" t="str">
        <f t="shared" si="859"/>
        <v>200.851277953595-82.1355218483079i</v>
      </c>
      <c r="F2980" s="57" t="str">
        <f t="shared" si="860"/>
        <v>3.73753067600311-1.5864035316003i</v>
      </c>
      <c r="G2980" s="57" t="str">
        <f t="shared" si="861"/>
        <v>0.973355877301125-0.161041030251556i</v>
      </c>
      <c r="H2980" s="57" t="str">
        <f t="shared" si="862"/>
        <v>2.71305711936041-207.206306925869i</v>
      </c>
      <c r="I2980" s="57" t="str">
        <f t="shared" si="863"/>
        <v>-0.898706812231557-2.19686907925001i</v>
      </c>
      <c r="K2980" s="57" t="str">
        <f t="shared" si="864"/>
        <v>0.000758158125276522-0.00241668228389147i</v>
      </c>
      <c r="L2980" s="57" t="str">
        <f t="shared" si="865"/>
        <v>0.000125-0.00731700178580378i</v>
      </c>
      <c r="M2980" s="57" t="str">
        <f t="shared" si="866"/>
        <v>0.0015-0.0035272841435516i</v>
      </c>
      <c r="N2980" s="57">
        <f t="shared" si="867"/>
        <v>66.399350268706073</v>
      </c>
      <c r="O2980" s="57">
        <f t="shared" si="868"/>
        <v>0.68280670970076229</v>
      </c>
      <c r="P2980" s="371">
        <f t="shared" si="869"/>
        <v>0.68280670970076229</v>
      </c>
      <c r="Q2980" s="371">
        <f t="shared" si="870"/>
        <v>-113.60064973129393</v>
      </c>
      <c r="R2980" s="12">
        <f t="shared" si="871"/>
        <v>66.399350268706073</v>
      </c>
      <c r="S2980" s="57">
        <f t="shared" si="872"/>
        <v>68.573101390698611</v>
      </c>
      <c r="T2980" s="12">
        <f t="shared" si="855"/>
        <v>0.68280670970076229</v>
      </c>
    </row>
    <row r="2981" spans="1:20" x14ac:dyDescent="0.25">
      <c r="A2981" s="57">
        <f t="shared" si="856"/>
        <v>432494.76163765142</v>
      </c>
      <c r="B2981" s="12">
        <f t="shared" si="873"/>
        <v>68833.679175983256</v>
      </c>
      <c r="C2981" s="57" t="str">
        <f t="shared" si="857"/>
        <v>-0.433269613321818-0.98696699478271i</v>
      </c>
      <c r="D2981" s="57" t="str">
        <f t="shared" si="858"/>
        <v>3.72577198647716-1.26812178017825i</v>
      </c>
      <c r="E2981" s="57" t="str">
        <f t="shared" si="859"/>
        <v>200.651644004919-82.5604169552079i</v>
      </c>
      <c r="F2981" s="57" t="str">
        <f t="shared" si="860"/>
        <v>3.73677255931109-1.5849628425519i</v>
      </c>
      <c r="G2981" s="57" t="str">
        <f t="shared" si="861"/>
        <v>0.973158442844574-0.161620196649113i</v>
      </c>
      <c r="H2981" s="57" t="str">
        <f t="shared" si="862"/>
        <v>2.6885643399203-206.359455899117i</v>
      </c>
      <c r="I2981" s="57" t="str">
        <f t="shared" si="863"/>
        <v>-0.894342191047994-2.18737823450888i</v>
      </c>
      <c r="K2981" s="57" t="str">
        <f t="shared" si="864"/>
        <v>0.000757494039074576-0.00240817793399828i</v>
      </c>
      <c r="L2981" s="57" t="str">
        <f t="shared" si="865"/>
        <v>0.000125-0.00728930243654489i</v>
      </c>
      <c r="M2981" s="57" t="str">
        <f t="shared" si="866"/>
        <v>0.0015-0.0035139312049727i</v>
      </c>
      <c r="N2981" s="57">
        <f t="shared" si="867"/>
        <v>66.298958750980631</v>
      </c>
      <c r="O2981" s="57">
        <f t="shared" si="868"/>
        <v>0.65141243132076077</v>
      </c>
      <c r="P2981" s="371">
        <f t="shared" si="869"/>
        <v>0.65141243132076077</v>
      </c>
      <c r="Q2981" s="371">
        <f t="shared" si="870"/>
        <v>-113.70104124901937</v>
      </c>
      <c r="R2981" s="12">
        <f t="shared" si="871"/>
        <v>66.298958750980631</v>
      </c>
      <c r="S2981" s="57">
        <f t="shared" si="872"/>
        <v>68.833679175983249</v>
      </c>
      <c r="T2981" s="12">
        <f t="shared" si="855"/>
        <v>0.65141243132076077</v>
      </c>
    </row>
    <row r="2982" spans="1:20" x14ac:dyDescent="0.25">
      <c r="A2982" s="57">
        <f t="shared" si="856"/>
        <v>434138.24173187453</v>
      </c>
      <c r="B2982" s="12">
        <f t="shared" si="873"/>
        <v>69095.247156851998</v>
      </c>
      <c r="C2982" s="57" t="str">
        <f t="shared" si="857"/>
        <v>-0.433436525127428-0.982643441711135i</v>
      </c>
      <c r="D2982" s="57" t="str">
        <f t="shared" si="858"/>
        <v>3.72450503520304-1.26915778576865i</v>
      </c>
      <c r="E2982" s="57" t="str">
        <f t="shared" si="859"/>
        <v>200.449899468003-82.9858143355489i</v>
      </c>
      <c r="F2982" s="57" t="str">
        <f t="shared" si="860"/>
        <v>3.73600898099425-1.58354308814547i</v>
      </c>
      <c r="G2982" s="57" t="str">
        <f t="shared" si="861"/>
        <v>0.972959586030568-0.162201202158906i</v>
      </c>
      <c r="H2982" s="57" t="str">
        <f t="shared" si="862"/>
        <v>2.66431602886798-205.516551697944i</v>
      </c>
      <c r="I2982" s="57" t="str">
        <f t="shared" si="863"/>
        <v>-0.890011581686895-2.17793089146426i</v>
      </c>
      <c r="K2982" s="57" t="str">
        <f t="shared" si="864"/>
        <v>0.000756833576582408-0.0023997077407477i</v>
      </c>
      <c r="L2982" s="57" t="str">
        <f t="shared" si="865"/>
        <v>0.000125-0.00726170794634874i</v>
      </c>
      <c r="M2982" s="57" t="str">
        <f t="shared" si="866"/>
        <v>0.0015-0.00350062881547391i</v>
      </c>
      <c r="N2982" s="57">
        <f t="shared" si="867"/>
        <v>66.198090114493738</v>
      </c>
      <c r="O2982" s="57">
        <f t="shared" si="868"/>
        <v>0.62000789566729808</v>
      </c>
      <c r="P2982" s="371">
        <f t="shared" si="869"/>
        <v>0.62000789566729808</v>
      </c>
      <c r="Q2982" s="371">
        <f t="shared" si="870"/>
        <v>-113.80190988550626</v>
      </c>
      <c r="R2982" s="12">
        <f t="shared" si="871"/>
        <v>66.198090114493738</v>
      </c>
      <c r="S2982" s="57">
        <f t="shared" si="872"/>
        <v>69.095247156851997</v>
      </c>
      <c r="T2982" s="12">
        <f t="shared" si="855"/>
        <v>0.62000789566729808</v>
      </c>
    </row>
    <row r="2983" spans="1:20" x14ac:dyDescent="0.25">
      <c r="A2983" s="57">
        <f t="shared" si="856"/>
        <v>435787.96705045569</v>
      </c>
      <c r="B2983" s="12">
        <f t="shared" si="873"/>
        <v>69357.809096048033</v>
      </c>
      <c r="C2983" s="57" t="str">
        <f t="shared" si="857"/>
        <v>-0.433602914868384-0.978330415499997i</v>
      </c>
      <c r="D2983" s="57" t="str">
        <f t="shared" si="858"/>
        <v>3.72322930802773-1.27020805023841i</v>
      </c>
      <c r="E2983" s="57" t="str">
        <f t="shared" si="859"/>
        <v>200.246034594325-83.4117076468732i</v>
      </c>
      <c r="F2983" s="57" t="str">
        <f t="shared" si="860"/>
        <v>3.73523990402618-1.58214422776534i</v>
      </c>
      <c r="G2983" s="57" t="str">
        <f t="shared" si="861"/>
        <v>0.972759297216413-0.162784049880334i</v>
      </c>
      <c r="H2983" s="57" t="str">
        <f t="shared" si="862"/>
        <v>2.64030935645182-204.677570308367i</v>
      </c>
      <c r="I2983" s="57" t="str">
        <f t="shared" si="863"/>
        <v>-0.885714687305011-2.16852676898477i</v>
      </c>
      <c r="K2983" s="57" t="str">
        <f t="shared" si="864"/>
        <v>0.000756176700693272-0.00239127158316366i</v>
      </c>
      <c r="L2983" s="57" t="str">
        <f t="shared" si="865"/>
        <v>0.000125-0.00723421791825936i</v>
      </c>
      <c r="M2983" s="57" t="str">
        <f t="shared" si="866"/>
        <v>0.0015-0.00348737678369586i</v>
      </c>
      <c r="N2983" s="57">
        <f t="shared" si="867"/>
        <v>66.096742356751477</v>
      </c>
      <c r="O2983" s="57">
        <f t="shared" si="868"/>
        <v>0.58859301597280922</v>
      </c>
      <c r="P2983" s="371">
        <f t="shared" si="869"/>
        <v>0.58859301597280922</v>
      </c>
      <c r="Q2983" s="371">
        <f t="shared" si="870"/>
        <v>-113.90325764324852</v>
      </c>
      <c r="R2983" s="12">
        <f t="shared" si="871"/>
        <v>66.096742356751477</v>
      </c>
      <c r="S2983" s="57">
        <f t="shared" si="872"/>
        <v>69.35780909604803</v>
      </c>
      <c r="T2983" s="12">
        <f t="shared" si="855"/>
        <v>0.58859301597280922</v>
      </c>
    </row>
    <row r="2984" spans="1:20" x14ac:dyDescent="0.25">
      <c r="A2984" s="57">
        <f t="shared" si="856"/>
        <v>437443.96132524736</v>
      </c>
      <c r="B2984" s="12">
        <f t="shared" si="873"/>
        <v>69621.368770613015</v>
      </c>
      <c r="C2984" s="57" t="str">
        <f t="shared" si="857"/>
        <v>-0.433768760429244-0.974027861368186i</v>
      </c>
      <c r="D2984" s="57" t="str">
        <f t="shared" si="858"/>
        <v>3.72194475053731-1.27127254709526i</v>
      </c>
      <c r="E2984" s="57" t="str">
        <f t="shared" si="859"/>
        <v>200.040039587904-83.8380904507841i</v>
      </c>
      <c r="F2984" s="57" t="str">
        <f t="shared" si="860"/>
        <v>3.734465291164-1.58076622088654i</v>
      </c>
      <c r="G2984" s="57" t="str">
        <f t="shared" si="861"/>
        <v>0.972557566703034-0.163368742884641i</v>
      </c>
      <c r="H2984" s="57" t="str">
        <f t="shared" si="862"/>
        <v>2.61654153129332-203.842487923614i</v>
      </c>
      <c r="I2984" s="57" t="str">
        <f t="shared" si="863"/>
        <v>-0.881451213775204-2.15916558850472i</v>
      </c>
      <c r="K2984" s="57" t="str">
        <f t="shared" si="864"/>
        <v>0.000755523374513857-0.00238286934070016i</v>
      </c>
      <c r="L2984" s="57" t="str">
        <f t="shared" si="865"/>
        <v>0.000125-0.00720683195682347i</v>
      </c>
      <c r="M2984" s="57" t="str">
        <f t="shared" si="866"/>
        <v>0.0015-0.00347417491900364i</v>
      </c>
      <c r="N2984" s="57">
        <f t="shared" si="867"/>
        <v>65.994913461732807</v>
      </c>
      <c r="O2984" s="57">
        <f t="shared" si="868"/>
        <v>0.55716770343376887</v>
      </c>
      <c r="P2984" s="371">
        <f t="shared" si="869"/>
        <v>0.55716770343376887</v>
      </c>
      <c r="Q2984" s="371">
        <f t="shared" si="870"/>
        <v>-114.00508653826719</v>
      </c>
      <c r="R2984" s="12">
        <f t="shared" si="871"/>
        <v>65.994913461732807</v>
      </c>
      <c r="S2984" s="57">
        <f t="shared" si="872"/>
        <v>69.621368770613017</v>
      </c>
      <c r="T2984" s="12">
        <f t="shared" si="855"/>
        <v>0.55716770343376887</v>
      </c>
    </row>
    <row r="2985" spans="1:20" x14ac:dyDescent="0.25">
      <c r="A2985" s="57">
        <f t="shared" si="856"/>
        <v>439106.24837828329</v>
      </c>
      <c r="B2985" s="12">
        <f t="shared" si="873"/>
        <v>69885.929971941339</v>
      </c>
      <c r="C2985" s="57" t="str">
        <f t="shared" si="857"/>
        <v>-0.433934039609413-0.969735724529539i</v>
      </c>
      <c r="D2985" s="57" t="str">
        <f t="shared" si="858"/>
        <v>3.72065130807354-1.27235124964926i</v>
      </c>
      <c r="E2985" s="57" t="str">
        <f t="shared" si="859"/>
        <v>199.8319046056-84.2649562115169i</v>
      </c>
      <c r="F2985" s="57" t="str">
        <f t="shared" si="860"/>
        <v>3.73368510494754-1.57940902707213i</v>
      </c>
      <c r="G2985" s="57" t="str">
        <f t="shared" si="861"/>
        <v>0.972354384734775-0.163955284214424i</v>
      </c>
      <c r="H2985" s="57" t="str">
        <f t="shared" si="862"/>
        <v>2.59300979978794-203.011280941742i</v>
      </c>
      <c r="I2985" s="57" t="str">
        <f t="shared" si="863"/>
        <v>-0.877220869657132-2.14984707399314i</v>
      </c>
      <c r="K2985" s="57" t="str">
        <f t="shared" si="864"/>
        <v>0.000754873561362447-0.00237450089323983i</v>
      </c>
      <c r="L2985" s="57" t="str">
        <f t="shared" si="865"/>
        <v>0.000125-0.00717954966808475i</v>
      </c>
      <c r="M2985" s="57" t="str">
        <f t="shared" si="866"/>
        <v>0.0015-0.00346102303148401i</v>
      </c>
      <c r="N2985" s="57">
        <f t="shared" si="867"/>
        <v>65.892601399919883</v>
      </c>
      <c r="O2985" s="57">
        <f t="shared" si="868"/>
        <v>0.52573186718320375</v>
      </c>
      <c r="P2985" s="371">
        <f t="shared" si="869"/>
        <v>0.52573186718320375</v>
      </c>
      <c r="Q2985" s="371">
        <f t="shared" si="870"/>
        <v>-114.10739860008012</v>
      </c>
      <c r="R2985" s="12">
        <f t="shared" si="871"/>
        <v>65.892601399919883</v>
      </c>
      <c r="S2985" s="57">
        <f t="shared" si="872"/>
        <v>69.885929971941337</v>
      </c>
      <c r="T2985" s="12">
        <f t="shared" si="855"/>
        <v>0.52573186718320375</v>
      </c>
    </row>
    <row r="2986" spans="1:20" x14ac:dyDescent="0.25">
      <c r="A2986" s="57">
        <f t="shared" si="856"/>
        <v>440774.85212212079</v>
      </c>
      <c r="B2986" s="12">
        <f t="shared" si="873"/>
        <v>70151.496505834715</v>
      </c>
      <c r="C2986" s="57" t="str">
        <f t="shared" si="857"/>
        <v>-0.434098730117905-0.965453950194662i</v>
      </c>
      <c r="D2986" s="57" t="str">
        <f t="shared" si="858"/>
        <v>3.71934892573431-1.2734441310092i</v>
      </c>
      <c r="E2986" s="57" t="str">
        <f t="shared" si="859"/>
        <v>199.62161975747-84.6922982945032i</v>
      </c>
      <c r="F2986" s="57" t="str">
        <f t="shared" si="860"/>
        <v>3.73289930769867-1.57807260597067i</v>
      </c>
      <c r="G2986" s="57" t="str">
        <f t="shared" si="861"/>
        <v>0.972149741499213-0.164543676883151i</v>
      </c>
      <c r="H2986" s="57" t="str">
        <f t="shared" si="862"/>
        <v>2.56971144551604-202.183925963295i</v>
      </c>
      <c r="I2986" s="57" t="str">
        <f t="shared" si="863"/>
        <v>-0.873023366168422-2.1405709519233i</v>
      </c>
      <c r="K2986" s="57" t="str">
        <f t="shared" si="864"/>
        <v>0.00075422722476692-0.00236616612109222i</v>
      </c>
      <c r="L2986" s="57" t="str">
        <f t="shared" si="865"/>
        <v>0.000125-0.00715237065957832i</v>
      </c>
      <c r="M2986" s="57" t="str">
        <f t="shared" si="866"/>
        <v>0.0015-0.00344792093194263i</v>
      </c>
      <c r="N2986" s="57">
        <f t="shared" si="867"/>
        <v>65.789804128328555</v>
      </c>
      <c r="O2986" s="57">
        <f t="shared" si="868"/>
        <v>0.49428541426390527</v>
      </c>
      <c r="P2986" s="371">
        <f t="shared" si="869"/>
        <v>0.49428541426390527</v>
      </c>
      <c r="Q2986" s="371">
        <f t="shared" si="870"/>
        <v>-114.21019587167144</v>
      </c>
      <c r="R2986" s="12">
        <f t="shared" si="871"/>
        <v>65.789804128328555</v>
      </c>
      <c r="S2986" s="57">
        <f t="shared" si="872"/>
        <v>70.151496505834714</v>
      </c>
      <c r="T2986" s="12">
        <f t="shared" si="855"/>
        <v>0.49428541426390527</v>
      </c>
    </row>
    <row r="2987" spans="1:20" x14ac:dyDescent="0.25">
      <c r="A2987" s="57">
        <f t="shared" si="856"/>
        <v>442449.79656018486</v>
      </c>
      <c r="B2987" s="12">
        <f t="shared" si="873"/>
        <v>70418.072192556894</v>
      </c>
      <c r="C2987" s="57" t="str">
        <f t="shared" si="857"/>
        <v>-0.434262809568071-0.961182483572748i</v>
      </c>
      <c r="D2987" s="57" t="str">
        <f t="shared" si="858"/>
        <v>3.71803754837389-1.2745511640788i</v>
      </c>
      <c r="E2987" s="57" t="str">
        <f t="shared" si="859"/>
        <v>199.409175107116-85.1201099649217i</v>
      </c>
      <c r="F2987" s="57" t="str">
        <f t="shared" si="860"/>
        <v>3.73210786152055-1.57675691731352i</v>
      </c>
      <c r="G2987" s="57" t="str">
        <f t="shared" si="861"/>
        <v>0.971943627126963-0.165133923874673i</v>
      </c>
      <c r="H2987" s="57" t="str">
        <f t="shared" si="862"/>
        <v>2.54664378866442-201.360399788992i</v>
      </c>
      <c r="I2987" s="57" t="str">
        <f t="shared" si="863"/>
        <v>-0.868858417156104-2.13133695124269i</v>
      </c>
      <c r="K2987" s="57" t="str">
        <f t="shared" si="864"/>
        <v>0.000753584328462899-0.00235786490499233i</v>
      </c>
      <c r="L2987" s="57" t="str">
        <f t="shared" si="865"/>
        <v>0.000125-0.00712529454032508i</v>
      </c>
      <c r="M2987" s="57" t="str">
        <f t="shared" si="866"/>
        <v>0.0015-0.00343486843190139i</v>
      </c>
      <c r="N2987" s="57">
        <f t="shared" si="867"/>
        <v>65.68651959054101</v>
      </c>
      <c r="O2987" s="57">
        <f t="shared" si="868"/>
        <v>0.46282824960086499</v>
      </c>
      <c r="P2987" s="371">
        <f t="shared" si="869"/>
        <v>0.46282824960086499</v>
      </c>
      <c r="Q2987" s="371">
        <f t="shared" si="870"/>
        <v>-114.31348040945899</v>
      </c>
      <c r="R2987" s="12">
        <f t="shared" si="871"/>
        <v>65.68651959054101</v>
      </c>
      <c r="S2987" s="57">
        <f t="shared" si="872"/>
        <v>70.418072192556892</v>
      </c>
      <c r="T2987" s="12">
        <f t="shared" si="855"/>
        <v>0.46282824960086499</v>
      </c>
    </row>
    <row r="2988" spans="1:20" x14ac:dyDescent="0.25">
      <c r="A2988" s="57">
        <f t="shared" si="856"/>
        <v>444131.1057871136</v>
      </c>
      <c r="B2988" s="12">
        <f t="shared" si="873"/>
        <v>70685.660866888618</v>
      </c>
      <c r="C2988" s="57" t="str">
        <f t="shared" si="857"/>
        <v>-0.434426255472355-0.956921269873457i</v>
      </c>
      <c r="D2988" s="57" t="str">
        <f t="shared" si="858"/>
        <v>3.71671712060333-1.27567232155292i</v>
      </c>
      <c r="E2988" s="57" t="str">
        <f t="shared" si="859"/>
        <v>199.194560672062-85.5483843862431i</v>
      </c>
      <c r="F2988" s="57" t="str">
        <f t="shared" si="860"/>
        <v>3.73131072829686-1.5754619209122i</v>
      </c>
      <c r="G2988" s="57" t="str">
        <f t="shared" si="861"/>
        <v>0.971736031691495-0.165726028142717i</v>
      </c>
      <c r="H2988" s="57" t="str">
        <f t="shared" si="862"/>
        <v>2.523804185458-200.540679417445i</v>
      </c>
      <c r="I2988" s="57" t="str">
        <f t="shared" si="863"/>
        <v>-0.864725739068435-2.12214480334337i</v>
      </c>
      <c r="K2988" s="57" t="str">
        <f t="shared" si="864"/>
        <v>0.000752944836391838-0.00234959712609901i</v>
      </c>
      <c r="L2988" s="57" t="str">
        <f t="shared" si="865"/>
        <v>0.000125-0.00709832092082598i</v>
      </c>
      <c r="M2988" s="57" t="str">
        <f t="shared" si="866"/>
        <v>0.0015-0.00342186534359573i</v>
      </c>
      <c r="N2988" s="57">
        <f t="shared" si="867"/>
        <v>65.582745716738984</v>
      </c>
      <c r="O2988" s="57">
        <f t="shared" si="868"/>
        <v>0.43136027597362669</v>
      </c>
      <c r="P2988" s="371">
        <f t="shared" si="869"/>
        <v>0.43136027597362669</v>
      </c>
      <c r="Q2988" s="371">
        <f t="shared" si="870"/>
        <v>-114.41725428326102</v>
      </c>
      <c r="R2988" s="12">
        <f t="shared" si="871"/>
        <v>65.582745716738984</v>
      </c>
      <c r="S2988" s="57">
        <f t="shared" si="872"/>
        <v>70.685660866888625</v>
      </c>
      <c r="T2988" s="12">
        <f t="shared" ref="T2988:T3051" si="874">P2988</f>
        <v>0.43136027597362669</v>
      </c>
    </row>
    <row r="2989" spans="1:20" x14ac:dyDescent="0.25">
      <c r="A2989" s="57">
        <f t="shared" ref="A2989:A3052" si="875">2*PI()*B2989</f>
        <v>445818.80398910469</v>
      </c>
      <c r="B2989" s="12">
        <f t="shared" si="873"/>
        <v>70954.266378182801</v>
      </c>
      <c r="C2989" s="57" t="str">
        <f t="shared" ref="C2989:C3052" si="876">IMPRODUCT(D2989,E2989,$C$40,,K2989,$C$41)</f>
        <v>-0.434589045237016-0.952670254308871i</v>
      </c>
      <c r="D2989" s="57" t="str">
        <f t="shared" ref="D2989:D3052" si="877">IMDIV(IMPRODUCT($C$37,$C$38,COMPLEX(1,A2989/$C$38)),IMSUM(-1*A2989*A2989/$C$39,COMPLEX(0,1*A2989)))</f>
        <v>3.71538758679093-1.27680757591384i</v>
      </c>
      <c r="E2989" s="57" t="str">
        <f t="shared" ref="E2989:E3052" si="878">IMDIV(IMPRODUCT(IMSUM(F2989,G2989),$C$29,H2989),IMSUM(1,I2989))</f>
        <v>198.977766424152-85.977114618753i</v>
      </c>
      <c r="F2989" s="57" t="str">
        <f t="shared" ref="F2989:F3052" si="879">IMDIV(IMPRODUCT($C$14,$C$15,COMPLEX(1,A2989/$C$15)),IMSUM(-1*A2989*A2989/$C$16,COMPLEX(0,A2989)))</f>
        <v>3.7305078696912-1.57418757665575i</v>
      </c>
      <c r="G2989" s="57" t="str">
        <f t="shared" ref="G2989:G3052" si="880">IMDIV(1,COMPLEX(1,A2989*$C$9*$C$10))</f>
        <v>0.971526945208943-0.166319992610396i</v>
      </c>
      <c r="H2989" s="57" t="str">
        <f t="shared" ref="H2989:H3052" si="881">IMDIV($C$3,IMSUM(K2989,COMPLEX(0,$C$28*A2989)))</f>
        <v>2.50119002760119-199.724742042913i</v>
      </c>
      <c r="I2989" s="57" t="str">
        <f t="shared" ref="I2989:I3052" si="882">IMPRODUCT(F2989,$C$29,H2989,$C$31)</f>
        <v>-0.860625050927103-2.11299424203289i</v>
      </c>
      <c r="K2989" s="57" t="str">
        <f t="shared" ref="K2989:K3052" si="883">IF($C$26&lt;=0,IMDIV(1,IMSUM(IMDIV(1,L2989),1/$C$18)),IMDIV(1,IMSUM(IMDIV(1,L2989),1/$C$18,IMDIV(1,M2989))))</f>
        <v>0.000752308712699128-0.00234136266599329i</v>
      </c>
      <c r="L2989" s="57" t="str">
        <f t="shared" ref="L2989:L3052" si="884">IMSUM($C$21/$C$22,IMDIV(1,COMPLEX(0,$C$20*$C$22*A2989)))</f>
        <v>0.000125-0.00707144941305634i</v>
      </c>
      <c r="M2989" s="57" t="str">
        <f t="shared" ref="M2989:M3052" si="885">IMSUM($C$25/$C$26,IMDIV(1,COMPLEX(0,$C$24*$C$26*A2989)))</f>
        <v>0.0015-0.00340891147997184i</v>
      </c>
      <c r="N2989" s="57">
        <f t="shared" ref="N2989:N3052" si="886">ABS(R2989)</f>
        <v>65.478480423740962</v>
      </c>
      <c r="O2989" s="57">
        <f t="shared" ref="O2989:O3052" si="887">ABS(P2989)</f>
        <v>0.39988139398848654</v>
      </c>
      <c r="P2989" s="371">
        <f t="shared" ref="P2989:P3052" si="888">20*LOG10(IMABS(C2989))</f>
        <v>0.39988139398848654</v>
      </c>
      <c r="Q2989" s="371">
        <f t="shared" ref="Q2989:Q3052" si="889">IMARGUMENT(C2989)*180/PI()</f>
        <v>-114.52151957625904</v>
      </c>
      <c r="R2989" s="12">
        <f t="shared" ref="R2989:R3052" si="890">IF(Q2989&lt;0,Q2989+180,Q2989-180)</f>
        <v>65.478480423740962</v>
      </c>
      <c r="S2989" s="57">
        <f t="shared" ref="S2989:S3052" si="891">B2989/1000</f>
        <v>70.954266378182808</v>
      </c>
      <c r="T2989" s="12">
        <f t="shared" si="874"/>
        <v>0.39988139398848654</v>
      </c>
    </row>
    <row r="2990" spans="1:20" x14ac:dyDescent="0.25">
      <c r="A2990" s="57">
        <f t="shared" si="875"/>
        <v>447512.91544426332</v>
      </c>
      <c r="B2990" s="12">
        <f t="shared" ref="B2990:B3053" si="892">B2989*(1+B$42)</f>
        <v>71223.892590419899</v>
      </c>
      <c r="C2990" s="57" t="str">
        <f t="shared" si="876"/>
        <v>-0.434751156156942-0.948429382095493i</v>
      </c>
      <c r="D2990" s="57" t="str">
        <f t="shared" si="877"/>
        <v>3.71404889106256-1.27795689942739i</v>
      </c>
      <c r="E2990" s="57" t="str">
        <f t="shared" si="878"/>
        <v>198.758782289959-86.4062936180813i</v>
      </c>
      <c r="F2990" s="57" t="str">
        <f t="shared" si="879"/>
        <v>3.72969924714621-1.572933844508i</v>
      </c>
      <c r="G2990" s="57" t="str">
        <f t="shared" si="880"/>
        <v>0.971316357637922-0.166915820169696i</v>
      </c>
      <c r="H2990" s="57" t="str">
        <f t="shared" si="881"/>
        <v>2.47879874172939-198.912565053079i</v>
      </c>
      <c r="I2990" s="57" t="str">
        <f t="shared" si="882"/>
        <v>-0.856556074299701-2.10388500350546i</v>
      </c>
      <c r="K2990" s="57" t="str">
        <f t="shared" si="883"/>
        <v>0.000751675921732267-0.00233316140667695i</v>
      </c>
      <c r="L2990" s="57" t="str">
        <f t="shared" si="884"/>
        <v>0.000125-0.00704467963046061i</v>
      </c>
      <c r="M2990" s="57" t="str">
        <f t="shared" si="885"/>
        <v>0.0015-0.00339600665468404i</v>
      </c>
      <c r="N2990" s="57">
        <f t="shared" si="886"/>
        <v>65.373721615036388</v>
      </c>
      <c r="O2990" s="57">
        <f t="shared" si="887"/>
        <v>0.36839150205067667</v>
      </c>
      <c r="P2990" s="371">
        <f t="shared" si="888"/>
        <v>0.36839150205067667</v>
      </c>
      <c r="Q2990" s="371">
        <f t="shared" si="889"/>
        <v>-114.62627838496361</v>
      </c>
      <c r="R2990" s="12">
        <f t="shared" si="890"/>
        <v>65.373721615036388</v>
      </c>
      <c r="S2990" s="57">
        <f t="shared" si="891"/>
        <v>71.223892590419894</v>
      </c>
      <c r="T2990" s="12">
        <f t="shared" si="874"/>
        <v>0.36839150205067667</v>
      </c>
    </row>
    <row r="2991" spans="1:20" x14ac:dyDescent="0.25">
      <c r="A2991" s="57">
        <f t="shared" si="875"/>
        <v>449213.46452295152</v>
      </c>
      <c r="B2991" s="12">
        <f t="shared" si="892"/>
        <v>71494.543382263495</v>
      </c>
      <c r="C2991" s="57" t="str">
        <f t="shared" si="876"/>
        <v>-0.43491256541037-0.944198598456309i</v>
      </c>
      <c r="D2991" s="57" t="str">
        <f t="shared" si="877"/>
        <v>3.71270097730227-1.27912026413917i</v>
      </c>
      <c r="E2991" s="57" t="str">
        <f t="shared" si="878"/>
        <v>198.537598151219-86.8359142337024i</v>
      </c>
      <c r="F2991" s="57" t="str">
        <f t="shared" si="879"/>
        <v>3.72888482188303-1.57170068450494i</v>
      </c>
      <c r="G2991" s="57" t="str">
        <f t="shared" si="880"/>
        <v>0.971104258879345-0.167513513680966i</v>
      </c>
      <c r="H2991" s="57" t="str">
        <f t="shared" si="881"/>
        <v>2.45662778886975-198.104126026866i</v>
      </c>
      <c r="I2991" s="57" t="str">
        <f t="shared" si="882"/>
        <v>-0.852518533272638-2.09481682631375i</v>
      </c>
      <c r="K2991" s="57" t="str">
        <f t="shared" si="883"/>
        <v>0.00075104642803898-0.0023249932305708i</v>
      </c>
      <c r="L2991" s="57" t="str">
        <f t="shared" si="884"/>
        <v>0.000125-0.00701801118794641i</v>
      </c>
      <c r="M2991" s="57" t="str">
        <f t="shared" si="885"/>
        <v>0.0015-0.00338315068209209i</v>
      </c>
      <c r="N2991" s="57">
        <f t="shared" si="886"/>
        <v>65.268467180826576</v>
      </c>
      <c r="O2991" s="57">
        <f t="shared" si="887"/>
        <v>0.33689049633605139</v>
      </c>
      <c r="P2991" s="371">
        <f t="shared" si="888"/>
        <v>0.33689049633605139</v>
      </c>
      <c r="Q2991" s="371">
        <f t="shared" si="889"/>
        <v>-114.73153281917342</v>
      </c>
      <c r="R2991" s="12">
        <f t="shared" si="890"/>
        <v>65.268467180826576</v>
      </c>
      <c r="S2991" s="57">
        <f t="shared" si="891"/>
        <v>71.494543382263501</v>
      </c>
      <c r="T2991" s="12">
        <f t="shared" si="874"/>
        <v>0.33689049633605139</v>
      </c>
    </row>
    <row r="2992" spans="1:20" x14ac:dyDescent="0.25">
      <c r="A2992" s="57">
        <f t="shared" si="875"/>
        <v>450920.47568813874</v>
      </c>
      <c r="B2992" s="12">
        <f t="shared" si="892"/>
        <v>71766.222647116098</v>
      </c>
      <c r="C2992" s="57" t="str">
        <f t="shared" si="876"/>
        <v>-0.435073250053718-0.939977848622915i</v>
      </c>
      <c r="D2992" s="57" t="str">
        <f t="shared" si="877"/>
        <v>3.71134378915264-1.28029764187069i</v>
      </c>
      <c r="E2992" s="57" t="str">
        <f t="shared" si="878"/>
        <v>198.314203845286-87.2659692074381i</v>
      </c>
      <c r="F2992" s="57" t="str">
        <f t="shared" si="879"/>
        <v>3.72806455490057-1.57048805675195i</v>
      </c>
      <c r="G2992" s="57" t="str">
        <f t="shared" si="880"/>
        <v>0.97089063877624-0.168113075972407i</v>
      </c>
      <c r="H2992" s="57" t="str">
        <f t="shared" si="881"/>
        <v>2.43467466391137-197.299402732277i</v>
      </c>
      <c r="I2992" s="57" t="str">
        <f t="shared" si="882"/>
        <v>-0.8485121544243-2.08578945134094i</v>
      </c>
      <c r="K2992" s="57" t="str">
        <f t="shared" si="883"/>
        <v>0.000750420196365366-0.00231685802051323i</v>
      </c>
      <c r="L2992" s="57" t="str">
        <f t="shared" si="884"/>
        <v>0.000125-0.00699144370187923i</v>
      </c>
      <c r="M2992" s="57" t="str">
        <f t="shared" si="885"/>
        <v>0.0015-0.00337034337725851i</v>
      </c>
      <c r="N2992" s="57">
        <f t="shared" si="886"/>
        <v>65.162714998062285</v>
      </c>
      <c r="O2992" s="57">
        <f t="shared" si="887"/>
        <v>0.30537827076301405</v>
      </c>
      <c r="P2992" s="371">
        <f t="shared" si="888"/>
        <v>0.30537827076301405</v>
      </c>
      <c r="Q2992" s="371">
        <f t="shared" si="889"/>
        <v>-114.83728500193772</v>
      </c>
      <c r="R2992" s="12">
        <f t="shared" si="890"/>
        <v>65.162714998062285</v>
      </c>
      <c r="S2992" s="57">
        <f t="shared" si="891"/>
        <v>71.766222647116095</v>
      </c>
      <c r="T2992" s="12">
        <f t="shared" si="874"/>
        <v>0.30537827076301405</v>
      </c>
    </row>
    <row r="2993" spans="1:20" x14ac:dyDescent="0.25">
      <c r="A2993" s="57">
        <f t="shared" si="875"/>
        <v>452633.97349575371</v>
      </c>
      <c r="B2993" s="12">
        <f t="shared" si="892"/>
        <v>72038.934293175145</v>
      </c>
      <c r="C2993" s="57" t="str">
        <f t="shared" si="876"/>
        <v>-0.43523318701634-0.935767077837711i</v>
      </c>
      <c r="D2993" s="57" t="str">
        <f t="shared" si="877"/>
        <v>3.70997727001542-1.28148900421548i</v>
      </c>
      <c r="E2993" s="57" t="str">
        <f t="shared" si="878"/>
        <v>198.088589165603-87.6964511719482i</v>
      </c>
      <c r="F2993" s="57" t="str">
        <f t="shared" si="879"/>
        <v>3.72723840697466-1.56929592142108i</v>
      </c>
      <c r="G2993" s="57" t="str">
        <f t="shared" si="880"/>
        <v>0.970675487113577-0.168714509839543i</v>
      </c>
      <c r="H2993" s="57" t="str">
        <f t="shared" si="881"/>
        <v>2.41293689508492-196.498373124268i</v>
      </c>
      <c r="I2993" s="57" t="str">
        <f t="shared" si="882"/>
        <v>-0.844536666798585-2.0768026217732i</v>
      </c>
      <c r="K2993" s="57" t="str">
        <f t="shared" si="883"/>
        <v>0.00074979719165414-0.00230875565975854i</v>
      </c>
      <c r="L2993" s="57" t="str">
        <f t="shared" si="884"/>
        <v>0.000125-0.00696497679007696i</v>
      </c>
      <c r="M2993" s="57" t="str">
        <f t="shared" si="885"/>
        <v>0.0015-0.00335758455594591i</v>
      </c>
      <c r="N2993" s="57">
        <f t="shared" si="886"/>
        <v>65.056462930487157</v>
      </c>
      <c r="O2993" s="57">
        <f t="shared" si="887"/>
        <v>0.27385471696400787</v>
      </c>
      <c r="P2993" s="371">
        <f t="shared" si="888"/>
        <v>0.27385471696400787</v>
      </c>
      <c r="Q2993" s="371">
        <f t="shared" si="889"/>
        <v>-114.94353706951284</v>
      </c>
      <c r="R2993" s="12">
        <f t="shared" si="890"/>
        <v>65.056462930487157</v>
      </c>
      <c r="S2993" s="57">
        <f t="shared" si="891"/>
        <v>72.038934293175146</v>
      </c>
      <c r="T2993" s="12">
        <f t="shared" si="874"/>
        <v>0.27385471696400787</v>
      </c>
    </row>
    <row r="2994" spans="1:20" x14ac:dyDescent="0.25">
      <c r="A2994" s="57">
        <f t="shared" si="875"/>
        <v>454353.98259503755</v>
      </c>
      <c r="B2994" s="12">
        <f t="shared" si="892"/>
        <v>72312.682243489209</v>
      </c>
      <c r="C2994" s="57" t="str">
        <f t="shared" si="876"/>
        <v>-0.435392353095351-0.931566231356109i</v>
      </c>
      <c r="D2994" s="57" t="str">
        <f t="shared" si="877"/>
        <v>3.70860136305202-1.28269432253529i</v>
      </c>
      <c r="E2994" s="57" t="str">
        <f t="shared" si="878"/>
        <v>197.860743862195-88.1273526492016i</v>
      </c>
      <c r="F2994" s="57" t="str">
        <f t="shared" si="879"/>
        <v>3.72640633865761-1.56812423874834i</v>
      </c>
      <c r="G2994" s="57" t="str">
        <f t="shared" si="880"/>
        <v>0.970458793618081-0.169317818044704i</v>
      </c>
      <c r="H2994" s="57" t="str">
        <f t="shared" si="881"/>
        <v>2.39141204345085-195.701015342646i</v>
      </c>
      <c r="I2994" s="57" t="str">
        <f t="shared" si="882"/>
        <v>-0.840591801878766-2.0678560830727i</v>
      </c>
      <c r="K2994" s="57" t="str">
        <f t="shared" si="883"/>
        <v>0.000749177379042724-0.00230068603197539i</v>
      </c>
      <c r="L2994" s="57" t="str">
        <f t="shared" si="884"/>
        <v>0.000125-0.0069386100718041i</v>
      </c>
      <c r="M2994" s="57" t="str">
        <f t="shared" si="885"/>
        <v>0.0015-0.00334487403461438i</v>
      </c>
      <c r="N2994" s="57">
        <f t="shared" si="886"/>
        <v>64.949708828678794</v>
      </c>
      <c r="O2994" s="57">
        <f t="shared" si="887"/>
        <v>0.2423197242566931</v>
      </c>
      <c r="P2994" s="371">
        <f t="shared" si="888"/>
        <v>0.2423197242566931</v>
      </c>
      <c r="Q2994" s="371">
        <f t="shared" si="889"/>
        <v>-115.05029117132121</v>
      </c>
      <c r="R2994" s="12">
        <f t="shared" si="890"/>
        <v>64.949708828678794</v>
      </c>
      <c r="S2994" s="57">
        <f t="shared" si="891"/>
        <v>72.312682243489206</v>
      </c>
      <c r="T2994" s="12">
        <f t="shared" si="874"/>
        <v>0.2423197242566931</v>
      </c>
    </row>
    <row r="2995" spans="1:20" x14ac:dyDescent="0.25">
      <c r="A2995" s="57">
        <f t="shared" si="875"/>
        <v>456080.52772889868</v>
      </c>
      <c r="B2995" s="12">
        <f t="shared" si="892"/>
        <v>72587.470436014468</v>
      </c>
      <c r="C2995" s="57" t="str">
        <f t="shared" si="876"/>
        <v>-0.435550724950413-0.927375254448876i</v>
      </c>
      <c r="D2995" s="57" t="str">
        <f t="shared" si="877"/>
        <v>3.70721601118416-1.28391356795606i</v>
      </c>
      <c r="E2995" s="57" t="str">
        <f t="shared" si="878"/>
        <v>197.630657642184-88.5586660489488i</v>
      </c>
      <c r="F2995" s="57" t="str">
        <f t="shared" si="879"/>
        <v>3.72556831027741-1.5669729690309i</v>
      </c>
      <c r="G2995" s="57" t="str">
        <f t="shared" si="880"/>
        <v>0.970240547958068-0.169923003316489i</v>
      </c>
      <c r="H2995" s="57" t="str">
        <f t="shared" si="881"/>
        <v>2.37009770239684-194.907307709996i</v>
      </c>
      <c r="I2995" s="57" t="str">
        <f t="shared" si="882"/>
        <v>-0.836677293561633-2.05894958295085i</v>
      </c>
      <c r="K2995" s="57" t="str">
        <f t="shared" si="883"/>
        <v>0.00074856072386151-0.00229264902124522i</v>
      </c>
      <c r="L2995" s="57" t="str">
        <f t="shared" si="884"/>
        <v>0.000125-0.00691234316776658i</v>
      </c>
      <c r="M2995" s="57" t="str">
        <f t="shared" si="885"/>
        <v>0.0015-0.00333221163041879i</v>
      </c>
      <c r="N2995" s="57">
        <f t="shared" si="886"/>
        <v>64.842450530095519</v>
      </c>
      <c r="O2995" s="57">
        <f t="shared" si="887"/>
        <v>0.21077317961533612</v>
      </c>
      <c r="P2995" s="371">
        <f t="shared" si="888"/>
        <v>0.21077317961533612</v>
      </c>
      <c r="Q2995" s="371">
        <f t="shared" si="889"/>
        <v>-115.15754946990448</v>
      </c>
      <c r="R2995" s="12">
        <f t="shared" si="890"/>
        <v>64.842450530095519</v>
      </c>
      <c r="S2995" s="57">
        <f t="shared" si="891"/>
        <v>72.58747043601447</v>
      </c>
      <c r="T2995" s="12">
        <f t="shared" si="874"/>
        <v>0.21077317961533612</v>
      </c>
    </row>
    <row r="2996" spans="1:20" x14ac:dyDescent="0.25">
      <c r="A2996" s="57">
        <f t="shared" si="875"/>
        <v>457813.63373426854</v>
      </c>
      <c r="B2996" s="12">
        <f t="shared" si="892"/>
        <v>72863.302823671329</v>
      </c>
      <c r="C2996" s="57" t="str">
        <f t="shared" si="876"/>
        <v>-0.43570827909857-0.923194092404467i</v>
      </c>
      <c r="D2996" s="57" t="str">
        <f t="shared" si="877"/>
        <v>3.70582115709437-1.28514671136408i</v>
      </c>
      <c r="E2996" s="57" t="str">
        <f t="shared" si="878"/>
        <v>197.398320170324-88.9903836671777i</v>
      </c>
      <c r="F2996" s="57" t="str">
        <f t="shared" si="879"/>
        <v>3.72472428193709-1.56584207262432i</v>
      </c>
      <c r="G2996" s="57" t="str">
        <f t="shared" si="880"/>
        <v>0.970020739743264-0.170530068349235i</v>
      </c>
      <c r="H2996" s="57" t="str">
        <f t="shared" si="881"/>
        <v>2.34899149714382-194.117228729643i</v>
      </c>
      <c r="I2996" s="57" t="str">
        <f t="shared" si="882"/>
        <v>-0.832792878132012-2.05008287134203i</v>
      </c>
      <c r="K2996" s="57" t="str">
        <f t="shared" si="883"/>
        <v>0.00074794719163207-0.00228464451206067i</v>
      </c>
      <c r="L2996" s="57" t="str">
        <f t="shared" si="884"/>
        <v>0.000125-0.00688617570010619i</v>
      </c>
      <c r="M2996" s="57" t="str">
        <f t="shared" si="885"/>
        <v>0.0015-0.0033195971612062i</v>
      </c>
      <c r="N2996" s="57">
        <f t="shared" si="886"/>
        <v>64.734685859121342</v>
      </c>
      <c r="O2996" s="57">
        <f t="shared" si="887"/>
        <v>0.17921496764161268</v>
      </c>
      <c r="P2996" s="371">
        <f t="shared" si="888"/>
        <v>0.17921496764161268</v>
      </c>
      <c r="Q2996" s="371">
        <f t="shared" si="889"/>
        <v>-115.26531414087866</v>
      </c>
      <c r="R2996" s="12">
        <f t="shared" si="890"/>
        <v>64.734685859121342</v>
      </c>
      <c r="S2996" s="57">
        <f t="shared" si="891"/>
        <v>72.863302823671333</v>
      </c>
      <c r="T2996" s="12">
        <f t="shared" si="874"/>
        <v>0.17921496764161268</v>
      </c>
    </row>
    <row r="2997" spans="1:20" x14ac:dyDescent="0.25">
      <c r="A2997" s="57">
        <f t="shared" si="875"/>
        <v>459553.3255424588</v>
      </c>
      <c r="B2997" s="12">
        <f t="shared" si="892"/>
        <v>73140.183374401284</v>
      </c>
      <c r="C2997" s="57" t="str">
        <f t="shared" si="876"/>
        <v>-0.435864991909108-0.919022690531512i</v>
      </c>
      <c r="D2997" s="57" t="str">
        <f t="shared" si="877"/>
        <v>3.70441674322682-1.28639372340207i</v>
      </c>
      <c r="E2997" s="57" t="str">
        <f t="shared" si="878"/>
        <v>197.163721069561-89.4224976845604i</v>
      </c>
      <c r="F2997" s="57" t="str">
        <f t="shared" si="879"/>
        <v>3.72387421351403-1.56473150993978i</v>
      </c>
      <c r="G2997" s="57" t="str">
        <f t="shared" si="880"/>
        <v>0.969799358524637-0.171139015802473i</v>
      </c>
      <c r="H2997" s="57" t="str">
        <f t="shared" si="881"/>
        <v>2.32809108426027-193.33075708363i</v>
      </c>
      <c r="I2997" s="57" t="str">
        <f t="shared" si="882"/>
        <v>-0.828938294237549-2.04125570037763i</v>
      </c>
      <c r="K2997" s="57" t="str">
        <f t="shared" si="883"/>
        <v>0.000747336748065343-0.00227667238932403i</v>
      </c>
      <c r="L2997" s="57" t="str">
        <f t="shared" si="884"/>
        <v>0.000125-0.00686010729239508i</v>
      </c>
      <c r="M2997" s="57" t="str">
        <f t="shared" si="885"/>
        <v>0.0015-0.00330703044551325i</v>
      </c>
      <c r="N2997" s="57">
        <f t="shared" si="886"/>
        <v>64.626412627113737</v>
      </c>
      <c r="O2997" s="57">
        <f t="shared" si="887"/>
        <v>0.14764497053597506</v>
      </c>
      <c r="P2997" s="371">
        <f t="shared" si="888"/>
        <v>0.14764497053597506</v>
      </c>
      <c r="Q2997" s="371">
        <f t="shared" si="889"/>
        <v>-115.37358737288626</v>
      </c>
      <c r="R2997" s="12">
        <f t="shared" si="890"/>
        <v>64.626412627113737</v>
      </c>
      <c r="S2997" s="57">
        <f t="shared" si="891"/>
        <v>73.140183374401289</v>
      </c>
      <c r="T2997" s="12">
        <f t="shared" si="874"/>
        <v>0.14764497053597506</v>
      </c>
    </row>
    <row r="2998" spans="1:20" x14ac:dyDescent="0.25">
      <c r="A2998" s="57">
        <f t="shared" si="875"/>
        <v>461299.62817952014</v>
      </c>
      <c r="B2998" s="12">
        <f t="shared" si="892"/>
        <v>73418.116071224009</v>
      </c>
      <c r="C2998" s="57" t="str">
        <f t="shared" si="876"/>
        <v>-0.43602083959832-0.914860994161215i</v>
      </c>
      <c r="D2998" s="57" t="str">
        <f t="shared" si="877"/>
        <v>3.7030027117878-1.28765457446509i</v>
      </c>
      <c r="E2998" s="57" t="str">
        <f t="shared" si="878"/>
        <v>196.926849921605-89.8550001648896i</v>
      </c>
      <c r="F2998" s="57" t="str">
        <f t="shared" si="879"/>
        <v>3.72301806465933-1.56364124144121i</v>
      </c>
      <c r="G2998" s="57" t="str">
        <f t="shared" si="880"/>
        <v>0.969576393794231-0.171749848300385i</v>
      </c>
      <c r="H2998" s="57" t="str">
        <f t="shared" si="881"/>
        <v>2.30739415118526-192.547871630735i</v>
      </c>
      <c r="I2998" s="57" t="str">
        <f t="shared" si="882"/>
        <v>-0.82511328286381-2.03246782436058i</v>
      </c>
      <c r="K2998" s="57" t="str">
        <f t="shared" si="883"/>
        <v>0.000746729359059908-0.00226873253834557i</v>
      </c>
      <c r="L2998" s="57" t="str">
        <f t="shared" si="884"/>
        <v>0.000125-0.00683413756963048i</v>
      </c>
      <c r="M2998" s="57" t="str">
        <f t="shared" si="885"/>
        <v>0.0015-0.00329451130256352i</v>
      </c>
      <c r="N2998" s="57">
        <f t="shared" si="886"/>
        <v>64.517628632455128</v>
      </c>
      <c r="O2998" s="57">
        <f t="shared" si="887"/>
        <v>0.1160630680673217</v>
      </c>
      <c r="P2998" s="371">
        <f t="shared" si="888"/>
        <v>0.1160630680673217</v>
      </c>
      <c r="Q2998" s="371">
        <f t="shared" si="889"/>
        <v>-115.48237136754487</v>
      </c>
      <c r="R2998" s="12">
        <f t="shared" si="890"/>
        <v>64.517628632455128</v>
      </c>
      <c r="S2998" s="57">
        <f t="shared" si="891"/>
        <v>73.418116071224006</v>
      </c>
      <c r="T2998" s="12">
        <f t="shared" si="874"/>
        <v>0.1160630680673217</v>
      </c>
    </row>
    <row r="2999" spans="1:20" x14ac:dyDescent="0.25">
      <c r="A2999" s="57">
        <f t="shared" si="875"/>
        <v>463052.56676660228</v>
      </c>
      <c r="B2999" s="12">
        <f t="shared" si="892"/>
        <v>73697.104912294657</v>
      </c>
      <c r="C2999" s="57" t="str">
        <f t="shared" si="876"/>
        <v>-0.436175798224449-0.910708948650006i</v>
      </c>
      <c r="D2999" s="57" t="str">
        <f t="shared" si="877"/>
        <v>3.7015790047466-1.2889292346967i</v>
      </c>
      <c r="E2999" s="57" t="str">
        <f t="shared" si="878"/>
        <v>196.687696267537-90.2878830535089i</v>
      </c>
      <c r="F2999" s="57" t="str">
        <f t="shared" si="879"/>
        <v>3.72215579479724-1.56257122764255i</v>
      </c>
      <c r="G2999" s="57" t="str">
        <f t="shared" si="880"/>
        <v>0.969351834984995-0.172362568431251i</v>
      </c>
      <c r="H2999" s="57" t="str">
        <f t="shared" si="881"/>
        <v>2.28689841575935-191.768551404502i</v>
      </c>
      <c r="I2999" s="57" t="str">
        <f t="shared" si="882"/>
        <v>-0.821317587309711-2.02371899974009i</v>
      </c>
      <c r="K2999" s="57" t="str">
        <f t="shared" si="883"/>
        <v>0.000746124990700221-0.00226082484484207i</v>
      </c>
      <c r="L2999" s="57" t="str">
        <f t="shared" si="884"/>
        <v>0.000125-0.00680826615822923i</v>
      </c>
      <c r="M2999" s="57" t="str">
        <f t="shared" si="885"/>
        <v>0.0015-0.00328203955226491i</v>
      </c>
      <c r="N2999" s="57">
        <f t="shared" si="886"/>
        <v>64.408331660601974</v>
      </c>
      <c r="O2999" s="57">
        <f t="shared" si="887"/>
        <v>8.4469137544509187E-2</v>
      </c>
      <c r="P2999" s="371">
        <f t="shared" si="888"/>
        <v>8.4469137544509187E-2</v>
      </c>
      <c r="Q2999" s="371">
        <f t="shared" si="889"/>
        <v>-115.59166833939803</v>
      </c>
      <c r="R2999" s="12">
        <f t="shared" si="890"/>
        <v>64.408331660601974</v>
      </c>
      <c r="S2999" s="57">
        <f t="shared" si="891"/>
        <v>73.697104912294662</v>
      </c>
      <c r="T2999" s="12">
        <f t="shared" si="874"/>
        <v>8.4469137544509187E-2</v>
      </c>
    </row>
    <row r="3000" spans="1:20" x14ac:dyDescent="0.25">
      <c r="A3000" s="57">
        <f t="shared" si="875"/>
        <v>464812.1665203154</v>
      </c>
      <c r="B3000" s="12">
        <f t="shared" si="892"/>
        <v>73977.15391096138</v>
      </c>
      <c r="C3000" s="57" t="str">
        <f t="shared" si="876"/>
        <v>-0.436329843682499-0.906566499382118i</v>
      </c>
      <c r="D3000" s="57" t="str">
        <f t="shared" si="877"/>
        <v>3.70014556383614-1.29021767398487i</v>
      </c>
      <c r="E3000" s="57" t="str">
        <f t="shared" si="878"/>
        <v>196.446249608434-90.7211381757259i</v>
      </c>
      <c r="F3000" s="57" t="str">
        <f t="shared" si="879"/>
        <v>3.72128736312444-1.56152142910483i</v>
      </c>
      <c r="G3000" s="57" t="str">
        <f t="shared" si="880"/>
        <v>0.969125671470623-0.172977178746899i</v>
      </c>
      <c r="H3000" s="57" t="str">
        <f t="shared" si="881"/>
        <v>2.26660162576361-190.992775611312i</v>
      </c>
      <c r="I3000" s="57" t="str">
        <f t="shared" si="882"/>
        <v>-0.817550953163211-2.01500898508691i</v>
      </c>
      <c r="K3000" s="57" t="str">
        <f t="shared" si="883"/>
        <v>0.000745523609254858-0.00225294919493517i</v>
      </c>
      <c r="L3000" s="57" t="str">
        <f t="shared" si="884"/>
        <v>0.000125-0.00678249268602234i</v>
      </c>
      <c r="M3000" s="57" t="str">
        <f t="shared" si="885"/>
        <v>0.0015-0.00326961501520713i</v>
      </c>
      <c r="N3000" s="57">
        <f t="shared" si="886"/>
        <v>64.29851948413976</v>
      </c>
      <c r="O3000" s="57">
        <f t="shared" si="887"/>
        <v>5.2863053786131417E-2</v>
      </c>
      <c r="P3000" s="371">
        <f t="shared" si="888"/>
        <v>5.2863053786131417E-2</v>
      </c>
      <c r="Q3000" s="371">
        <f t="shared" si="889"/>
        <v>-115.70148051586024</v>
      </c>
      <c r="R3000" s="12">
        <f t="shared" si="890"/>
        <v>64.29851948413976</v>
      </c>
      <c r="S3000" s="57">
        <f t="shared" si="891"/>
        <v>73.977153910961377</v>
      </c>
      <c r="T3000" s="12">
        <f t="shared" si="874"/>
        <v>5.2863053786131417E-2</v>
      </c>
    </row>
    <row r="3001" spans="1:20" x14ac:dyDescent="0.25">
      <c r="A3001" s="57">
        <f t="shared" si="875"/>
        <v>466578.45275309257</v>
      </c>
      <c r="B3001" s="12">
        <f t="shared" si="892"/>
        <v>74258.26709582303</v>
      </c>
      <c r="C3001" s="57" t="str">
        <f t="shared" si="876"/>
        <v>-0.436482951699111-0.902433591772298i</v>
      </c>
      <c r="D3001" s="57" t="str">
        <f t="shared" si="877"/>
        <v>3.69870233055388-1.29151986195797i</v>
      </c>
      <c r="E3001" s="57" t="str">
        <f t="shared" si="878"/>
        <v>196.20249940601-91.1547572352218i</v>
      </c>
      <c r="F3001" s="57" t="str">
        <f t="shared" si="879"/>
        <v>3.72041272860945-1.56049180643333i</v>
      </c>
      <c r="G3001" s="57" t="str">
        <f t="shared" si="880"/>
        <v>0.968897892565393-0.173593681762135i</v>
      </c>
      <c r="H3001" s="57" t="str">
        <f t="shared" si="881"/>
        <v>2.24650155846676-190.220523628471i</v>
      </c>
      <c r="I3001" s="57" t="str">
        <f t="shared" si="882"/>
        <v>-0.81381312827732-2.00633754106884i</v>
      </c>
      <c r="K3001" s="57" t="str">
        <f t="shared" si="883"/>
        <v>0.000744925181174835-0.0022451054751498i</v>
      </c>
      <c r="L3001" s="57" t="str">
        <f t="shared" si="884"/>
        <v>0.000125-0.00675681678224978i</v>
      </c>
      <c r="M3001" s="57" t="str">
        <f t="shared" si="885"/>
        <v>0.0015-0.00325723751265901i</v>
      </c>
      <c r="N3001" s="57">
        <f t="shared" si="886"/>
        <v>64.188189862838669</v>
      </c>
      <c r="O3001" s="57">
        <f t="shared" si="887"/>
        <v>2.1244689090806224E-2</v>
      </c>
      <c r="P3001" s="371">
        <f t="shared" si="888"/>
        <v>2.1244689090806224E-2</v>
      </c>
      <c r="Q3001" s="371">
        <f t="shared" si="889"/>
        <v>-115.81181013716133</v>
      </c>
      <c r="R3001" s="12">
        <f t="shared" si="890"/>
        <v>64.188189862838669</v>
      </c>
      <c r="S3001" s="57">
        <f t="shared" si="891"/>
        <v>74.25826709582303</v>
      </c>
      <c r="T3001" s="12">
        <f t="shared" si="874"/>
        <v>2.1244689090806224E-2</v>
      </c>
    </row>
    <row r="3002" spans="1:20" x14ac:dyDescent="0.25">
      <c r="A3002" s="57">
        <f t="shared" si="875"/>
        <v>468351.45087355433</v>
      </c>
      <c r="B3002" s="12">
        <f t="shared" si="892"/>
        <v>74540.448510787159</v>
      </c>
      <c r="C3002" s="57" t="str">
        <f t="shared" si="876"/>
        <v>-0.436635097827491-0.898310171268539i</v>
      </c>
      <c r="D3002" s="57" t="str">
        <f t="shared" si="877"/>
        <v>3.6972492461625-1.29283576798078i</v>
      </c>
      <c r="E3002" s="57" t="str">
        <f t="shared" si="878"/>
        <v>195.956435083288-91.5887318124493i</v>
      </c>
      <c r="F3002" s="57" t="str">
        <f t="shared" si="879"/>
        <v>3.71953184999207-1.55948232027473i</v>
      </c>
      <c r="G3002" s="57" t="str">
        <f t="shared" si="880"/>
        <v>0.968668487524003-0.174212079954186i</v>
      </c>
      <c r="H3002" s="57" t="str">
        <f t="shared" si="881"/>
        <v>2.22659602017963-189.451775002322i</v>
      </c>
      <c r="I3002" s="57" t="str">
        <f t="shared" si="882"/>
        <v>-0.81010386274639-1.99770443042665i</v>
      </c>
      <c r="K3002" s="57" t="str">
        <f t="shared" si="883"/>
        <v>0.000744329673091857-0.00223729357241265i</v>
      </c>
      <c r="L3002" s="57" t="str">
        <f t="shared" si="884"/>
        <v>0.000125-0.0067312380775551i</v>
      </c>
      <c r="M3002" s="57" t="str">
        <f t="shared" si="885"/>
        <v>0.0015-0.00324490686656606i</v>
      </c>
      <c r="N3002" s="57">
        <f t="shared" si="886"/>
        <v>64.077340543707777</v>
      </c>
      <c r="O3002" s="57">
        <f t="shared" si="887"/>
        <v>1.0386086792902798E-2</v>
      </c>
      <c r="P3002" s="371">
        <f t="shared" si="888"/>
        <v>-1.0386086792902798E-2</v>
      </c>
      <c r="Q3002" s="371">
        <f t="shared" si="889"/>
        <v>-115.92265945629222</v>
      </c>
      <c r="R3002" s="12">
        <f t="shared" si="890"/>
        <v>64.077340543707777</v>
      </c>
      <c r="S3002" s="57">
        <f t="shared" si="891"/>
        <v>74.540448510787158</v>
      </c>
      <c r="T3002" s="12">
        <f t="shared" si="874"/>
        <v>-1.0386086792902798E-2</v>
      </c>
    </row>
    <row r="3003" spans="1:20" x14ac:dyDescent="0.25">
      <c r="A3003" s="57">
        <f t="shared" si="875"/>
        <v>470131.18638687389</v>
      </c>
      <c r="B3003" s="12">
        <f t="shared" si="892"/>
        <v>74823.702215128156</v>
      </c>
      <c r="C3003" s="57" t="str">
        <f t="shared" si="876"/>
        <v>-0.436786257442252-0.894196183354908i</v>
      </c>
      <c r="D3003" s="57" t="str">
        <f t="shared" si="877"/>
        <v>3.69578625169081-1.29416536115034i</v>
      </c>
      <c r="E3003" s="57" t="str">
        <f t="shared" si="878"/>
        <v>195.708046025298-92.0230533630217i</v>
      </c>
      <c r="F3003" s="57" t="str">
        <f t="shared" si="879"/>
        <v>3.71864468578268-1.55849293131417i</v>
      </c>
      <c r="G3003" s="57" t="str">
        <f t="shared" si="880"/>
        <v>0.968437445541421-0.174832375762123i</v>
      </c>
      <c r="H3003" s="57" t="str">
        <f t="shared" si="881"/>
        <v>2.20688284581746-188.686509446391i</v>
      </c>
      <c r="I3003" s="57" t="str">
        <f t="shared" si="882"/>
        <v>-0.806422908882696-1.98910941795028i</v>
      </c>
      <c r="K3003" s="57" t="str">
        <f t="shared" si="883"/>
        <v>0.000743737051816619-0.00222951337405046i</v>
      </c>
      <c r="L3003" s="57" t="str">
        <f t="shared" si="884"/>
        <v>0.000125-0.00670575620397997i</v>
      </c>
      <c r="M3003" s="57" t="str">
        <f t="shared" si="885"/>
        <v>0.0015-0.00323262289954778i</v>
      </c>
      <c r="N3003" s="57">
        <f t="shared" si="886"/>
        <v>63.96596926105714</v>
      </c>
      <c r="O3003" s="57">
        <f t="shared" si="887"/>
        <v>4.2029406696886318E-2</v>
      </c>
      <c r="P3003" s="371">
        <f t="shared" si="888"/>
        <v>-4.2029406696886318E-2</v>
      </c>
      <c r="Q3003" s="371">
        <f t="shared" si="889"/>
        <v>-116.03403073894286</v>
      </c>
      <c r="R3003" s="12">
        <f t="shared" si="890"/>
        <v>63.96596926105714</v>
      </c>
      <c r="S3003" s="57">
        <f t="shared" si="891"/>
        <v>74.823702215128151</v>
      </c>
      <c r="T3003" s="12">
        <f t="shared" si="874"/>
        <v>-4.2029406696886318E-2</v>
      </c>
    </row>
    <row r="3004" spans="1:20" x14ac:dyDescent="0.25">
      <c r="A3004" s="57">
        <f t="shared" si="875"/>
        <v>471917.68489514402</v>
      </c>
      <c r="B3004" s="12">
        <f t="shared" si="892"/>
        <v>75108.032283545646</v>
      </c>
      <c r="C3004" s="57" t="str">
        <f t="shared" si="876"/>
        <v>-0.436936405734395-0.890091573554474i</v>
      </c>
      <c r="D3004" s="57" t="str">
        <f t="shared" si="877"/>
        <v>3.69431328793466-1.29550861029195i</v>
      </c>
      <c r="E3004" s="57" t="str">
        <f t="shared" si="878"/>
        <v>195.457321579793-92.4577132160938i</v>
      </c>
      <c r="F3004" s="57" t="str">
        <f t="shared" si="879"/>
        <v>3.71775119426173-1.55752360027238i</v>
      </c>
      <c r="G3004" s="57" t="str">
        <f t="shared" si="880"/>
        <v>0.968204755752728-0.175454571586289i</v>
      </c>
      <c r="H3004" s="57" t="str">
        <f t="shared" si="881"/>
        <v>2.18735989846963-187.92470683955i</v>
      </c>
      <c r="I3004" s="57" t="str">
        <f t="shared" si="882"/>
        <v>-0.802770021193309-1.98055227045548i</v>
      </c>
      <c r="K3004" s="57" t="str">
        <f t="shared" si="883"/>
        <v>0.000743147284337134-0.00222176476778858i</v>
      </c>
      <c r="L3004" s="57" t="str">
        <f t="shared" si="884"/>
        <v>0.000125-0.00668037079495909i</v>
      </c>
      <c r="M3004" s="57" t="str">
        <f t="shared" si="885"/>
        <v>0.0015-0.00322038543489518i</v>
      </c>
      <c r="N3004" s="57">
        <f t="shared" si="886"/>
        <v>63.854073736555833</v>
      </c>
      <c r="O3004" s="57">
        <f t="shared" si="887"/>
        <v>7.3685406063355413E-2</v>
      </c>
      <c r="P3004" s="371">
        <f t="shared" si="888"/>
        <v>-7.3685406063355413E-2</v>
      </c>
      <c r="Q3004" s="371">
        <f t="shared" si="889"/>
        <v>-116.14592626344417</v>
      </c>
      <c r="R3004" s="12">
        <f t="shared" si="890"/>
        <v>63.854073736555833</v>
      </c>
      <c r="S3004" s="57">
        <f t="shared" si="891"/>
        <v>75.10803228354564</v>
      </c>
      <c r="T3004" s="12">
        <f t="shared" si="874"/>
        <v>-7.3685406063355413E-2</v>
      </c>
    </row>
    <row r="3005" spans="1:20" x14ac:dyDescent="0.25">
      <c r="A3005" s="57">
        <f t="shared" si="875"/>
        <v>473710.97209774557</v>
      </c>
      <c r="B3005" s="12">
        <f t="shared" si="892"/>
        <v>75393.442806223116</v>
      </c>
      <c r="C3005" s="57" t="str">
        <f t="shared" si="876"/>
        <v>-0.437085517706184-0.885996287432251i</v>
      </c>
      <c r="D3005" s="57" t="str">
        <f t="shared" si="877"/>
        <v>3.69283029545781-1.29686548395504i</v>
      </c>
      <c r="E3005" s="57" t="str">
        <f t="shared" si="878"/>
        <v>195.204251057991-92.892702572727i</v>
      </c>
      <c r="F3005" s="57" t="str">
        <f t="shared" si="879"/>
        <v>3.71685133347913-1.5565742879027i</v>
      </c>
      <c r="G3005" s="57" t="str">
        <f t="shared" si="880"/>
        <v>0.967970407232966-0.176078669787716i</v>
      </c>
      <c r="H3005" s="57" t="str">
        <f t="shared" si="881"/>
        <v>2.16802506897676-187.166347224209i</v>
      </c>
      <c r="I3005" s="57" t="str">
        <f t="shared" si="882"/>
        <v>-0.799144956357216-1.97203275676069i</v>
      </c>
      <c r="K3005" s="57" t="str">
        <f t="shared" si="883"/>
        <v>0.000742560337817071-0.00221404764174934i</v>
      </c>
      <c r="L3005" s="57" t="str">
        <f t="shared" si="884"/>
        <v>0.000125-0.00665508148531491i</v>
      </c>
      <c r="M3005" s="57" t="str">
        <f t="shared" si="885"/>
        <v>0.0015-0.00320819429656822i</v>
      </c>
      <c r="N3005" s="57">
        <f t="shared" si="886"/>
        <v>63.741651679297135</v>
      </c>
      <c r="O3005" s="57">
        <f t="shared" si="887"/>
        <v>0.10535422297573357</v>
      </c>
      <c r="P3005" s="371">
        <f t="shared" si="888"/>
        <v>-0.10535422297573357</v>
      </c>
      <c r="Q3005" s="371">
        <f t="shared" si="889"/>
        <v>-116.25834832070286</v>
      </c>
      <c r="R3005" s="12">
        <f t="shared" si="890"/>
        <v>63.741651679297135</v>
      </c>
      <c r="S3005" s="57">
        <f t="shared" si="891"/>
        <v>75.393442806223121</v>
      </c>
      <c r="T3005" s="12">
        <f t="shared" si="874"/>
        <v>-0.10535422297573357</v>
      </c>
    </row>
    <row r="3006" spans="1:20" x14ac:dyDescent="0.25">
      <c r="A3006" s="57">
        <f t="shared" si="875"/>
        <v>475511.073791717</v>
      </c>
      <c r="B3006" s="12">
        <f t="shared" si="892"/>
        <v>75679.937888886765</v>
      </c>
      <c r="C3006" s="57" t="str">
        <f t="shared" si="876"/>
        <v>-0.43723356816612-0.881910270598214i</v>
      </c>
      <c r="D3006" s="57" t="str">
        <f t="shared" si="877"/>
        <v>3.69133721459299-1.29823595040906i</v>
      </c>
      <c r="E3006" s="57" t="str">
        <f t="shared" si="878"/>
        <v>194.948823735342-93.3280125042549i</v>
      </c>
      <c r="F3006" s="57" t="str">
        <f t="shared" si="879"/>
        <v>3.71594506125372-1.55564495498821i</v>
      </c>
      <c r="G3006" s="57" t="str">
        <f t="shared" si="880"/>
        <v>0.967734388996993-0.176704672687538i</v>
      </c>
      <c r="H3006" s="57" t="str">
        <f t="shared" si="881"/>
        <v>2.1488762755146-186.411410804525i</v>
      </c>
      <c r="I3006" s="57" t="str">
        <f t="shared" si="882"/>
        <v>-0.79554747320276-1.96355064766431i</v>
      </c>
      <c r="K3006" s="57" t="str">
        <f t="shared" si="883"/>
        <v>0.000741976179594024-0.00220636188445041i</v>
      </c>
      <c r="L3006" s="57" t="str">
        <f t="shared" si="884"/>
        <v>0.000125-0.00662988791125214i</v>
      </c>
      <c r="M3006" s="57" t="str">
        <f t="shared" si="885"/>
        <v>0.0015-0.00319604930919328i</v>
      </c>
      <c r="N3006" s="57">
        <f t="shared" si="886"/>
        <v>63.628700785860985</v>
      </c>
      <c r="O3006" s="57">
        <f t="shared" si="887"/>
        <v>0.13703599818939971</v>
      </c>
      <c r="P3006" s="371">
        <f t="shared" si="888"/>
        <v>-0.13703599818939971</v>
      </c>
      <c r="Q3006" s="371">
        <f t="shared" si="889"/>
        <v>-116.37129921413901</v>
      </c>
      <c r="R3006" s="12">
        <f t="shared" si="890"/>
        <v>63.628700785860985</v>
      </c>
      <c r="S3006" s="57">
        <f t="shared" si="891"/>
        <v>75.679937888886769</v>
      </c>
      <c r="T3006" s="12">
        <f t="shared" si="874"/>
        <v>-0.13703599818939971</v>
      </c>
    </row>
    <row r="3007" spans="1:20" x14ac:dyDescent="0.25">
      <c r="A3007" s="57">
        <f t="shared" si="875"/>
        <v>477318.01587212557</v>
      </c>
      <c r="B3007" s="12">
        <f t="shared" si="892"/>
        <v>75967.52165286454</v>
      </c>
      <c r="C3007" s="57" t="str">
        <f t="shared" si="876"/>
        <v>-0.437380531723872-0.877833468710432i</v>
      </c>
      <c r="D3007" s="57" t="str">
        <f t="shared" si="877"/>
        <v>3.68983398544271-1.2996199776393i</v>
      </c>
      <c r="E3007" s="57" t="str">
        <f t="shared" si="878"/>
        <v>194.691028852325-93.7636339506355i</v>
      </c>
      <c r="F3007" s="57" t="str">
        <f t="shared" si="879"/>
        <v>3.7150323351726-1.55473556233867i</v>
      </c>
      <c r="G3007" s="57" t="str">
        <f t="shared" si="880"/>
        <v>0.967496689999332-0.177332582566399i</v>
      </c>
      <c r="H3007" s="57" t="str">
        <f t="shared" si="881"/>
        <v>2.12991146318552-185.659877944646i</v>
      </c>
      <c r="I3007" s="57" t="str">
        <f t="shared" si="882"/>
        <v>-0.791977332685299-1.95510571592225i</v>
      </c>
      <c r="K3007" s="57" t="str">
        <f t="shared" si="883"/>
        <v>0.000741394777177961-0.0021987073848033i</v>
      </c>
      <c r="L3007" s="57" t="str">
        <f t="shared" si="884"/>
        <v>0.000125-0.00660478971035282i</v>
      </c>
      <c r="M3007" s="57" t="str">
        <f t="shared" si="885"/>
        <v>0.0015-0.00318395029806065i</v>
      </c>
      <c r="N3007" s="57">
        <f t="shared" si="886"/>
        <v>63.515218740382693</v>
      </c>
      <c r="O3007" s="57">
        <f t="shared" si="887"/>
        <v>0.1687308751624583</v>
      </c>
      <c r="P3007" s="371">
        <f t="shared" si="888"/>
        <v>-0.1687308751624583</v>
      </c>
      <c r="Q3007" s="371">
        <f t="shared" si="889"/>
        <v>-116.48478125961731</v>
      </c>
      <c r="R3007" s="12">
        <f t="shared" si="890"/>
        <v>63.515218740382693</v>
      </c>
      <c r="S3007" s="57">
        <f t="shared" si="891"/>
        <v>75.967521652864534</v>
      </c>
      <c r="T3007" s="12">
        <f t="shared" si="874"/>
        <v>-0.1687308751624583</v>
      </c>
    </row>
    <row r="3008" spans="1:20" x14ac:dyDescent="0.25">
      <c r="A3008" s="57">
        <f t="shared" si="875"/>
        <v>479131.82433243957</v>
      </c>
      <c r="B3008" s="12">
        <f t="shared" si="892"/>
        <v>76256.198235145421</v>
      </c>
      <c r="C3008" s="57" t="str">
        <f t="shared" si="876"/>
        <v>-0.437526382785281-0.873765827478214i</v>
      </c>
      <c r="D3008" s="57" t="str">
        <f t="shared" si="877"/>
        <v>3.68832054788047-1.30101753334285i</v>
      </c>
      <c r="E3008" s="57" t="str">
        <f t="shared" si="878"/>
        <v>194.430855615263-94.1995577187923i</v>
      </c>
      <c r="F3008" s="57" t="str">
        <f t="shared" si="879"/>
        <v>3.71411311259075-1.55384607078762i</v>
      </c>
      <c r="G3008" s="57" t="str">
        <f t="shared" si="880"/>
        <v>0.967257299134034-0.177962401663856i</v>
      </c>
      <c r="H3008" s="57" t="str">
        <f t="shared" si="881"/>
        <v>2.11112860361637-184.911729166967i</v>
      </c>
      <c r="I3008" s="57" t="str">
        <f t="shared" si="882"/>
        <v>-0.788434297865184-1.94669773622586i</v>
      </c>
      <c r="K3008" s="57" t="str">
        <f t="shared" si="883"/>
        <v>0.00074081609824948-0.00219108403211171i</v>
      </c>
      <c r="L3008" s="57" t="str">
        <f t="shared" si="884"/>
        <v>0.000125-0.00657978652157084i</v>
      </c>
      <c r="M3008" s="57" t="str">
        <f t="shared" si="885"/>
        <v>0.0015-0.003171897089122i</v>
      </c>
      <c r="N3008" s="57">
        <f t="shared" si="886"/>
        <v>63.401203214619414</v>
      </c>
      <c r="O3008" s="57">
        <f t="shared" si="887"/>
        <v>0.20043900008689705</v>
      </c>
      <c r="P3008" s="371">
        <f t="shared" si="888"/>
        <v>-0.20043900008689705</v>
      </c>
      <c r="Q3008" s="371">
        <f t="shared" si="889"/>
        <v>-116.59879678538059</v>
      </c>
      <c r="R3008" s="12">
        <f t="shared" si="890"/>
        <v>63.401203214619414</v>
      </c>
      <c r="S3008" s="57">
        <f t="shared" si="891"/>
        <v>76.256198235145419</v>
      </c>
      <c r="T3008" s="12">
        <f t="shared" si="874"/>
        <v>-0.20043900008689705</v>
      </c>
    </row>
    <row r="3009" spans="1:20" x14ac:dyDescent="0.25">
      <c r="A3009" s="57">
        <f t="shared" si="875"/>
        <v>480952.52526490286</v>
      </c>
      <c r="B3009" s="12">
        <f t="shared" si="892"/>
        <v>76545.971788438968</v>
      </c>
      <c r="C3009" s="57" t="str">
        <f t="shared" si="876"/>
        <v>-0.437671095547315-0.869707292665397i</v>
      </c>
      <c r="D3009" s="57" t="str">
        <f t="shared" si="877"/>
        <v>3.68679684155173-1.30242858492429i</v>
      </c>
      <c r="E3009" s="57" t="str">
        <f t="shared" si="878"/>
        <v>194.168293197171-94.6357744809516i</v>
      </c>
      <c r="F3009" s="57" t="str">
        <f t="shared" si="879"/>
        <v>3.71318735063031-1.55297644118932i</v>
      </c>
      <c r="G3009" s="57" t="str">
        <f t="shared" si="880"/>
        <v>0.967016205234535-0.17859413217778i</v>
      </c>
      <c r="H3009" s="57" t="str">
        <f t="shared" si="881"/>
        <v>2.0925256945635-184.166945150416i</v>
      </c>
      <c r="I3009" s="57" t="str">
        <f t="shared" si="882"/>
        <v>-0.784918133885954-1.93832648518007i</v>
      </c>
      <c r="K3009" s="57" t="str">
        <f t="shared" si="883"/>
        <v>0.000740240110658266-0.00218349171607i</v>
      </c>
      <c r="L3009" s="57" t="str">
        <f t="shared" si="884"/>
        <v>0.000125-0.00655487798522699i</v>
      </c>
      <c r="M3009" s="57" t="str">
        <f t="shared" si="885"/>
        <v>0.0015-0.00315988950898784i</v>
      </c>
      <c r="N3009" s="57">
        <f t="shared" si="886"/>
        <v>63.28665186802364</v>
      </c>
      <c r="O3009" s="57">
        <f t="shared" si="887"/>
        <v>0.23216052191965453</v>
      </c>
      <c r="P3009" s="371">
        <f t="shared" si="888"/>
        <v>-0.23216052191965453</v>
      </c>
      <c r="Q3009" s="371">
        <f t="shared" si="889"/>
        <v>-116.71334813197636</v>
      </c>
      <c r="R3009" s="12">
        <f t="shared" si="890"/>
        <v>63.28665186802364</v>
      </c>
      <c r="S3009" s="57">
        <f t="shared" si="891"/>
        <v>76.545971788438962</v>
      </c>
      <c r="T3009" s="12">
        <f t="shared" si="874"/>
        <v>-0.23216052191965453</v>
      </c>
    </row>
    <row r="3010" spans="1:20" x14ac:dyDescent="0.25">
      <c r="A3010" s="57">
        <f t="shared" si="875"/>
        <v>482780.1448609095</v>
      </c>
      <c r="B3010" s="12">
        <f t="shared" si="892"/>
        <v>76836.846481235043</v>
      </c>
      <c r="C3010" s="57" t="str">
        <f t="shared" si="876"/>
        <v>-0.437814643993102-0.865657810093635i</v>
      </c>
      <c r="D3010" s="57" t="str">
        <f t="shared" si="877"/>
        <v>3.68526280587506-1.30385309949159i</v>
      </c>
      <c r="E3010" s="57" t="str">
        <f t="shared" si="878"/>
        <v>193.903330738624-95.0722747729684i</v>
      </c>
      <c r="F3010" s="57" t="str">
        <f t="shared" si="879"/>
        <v>3.71225500618021-1.55212663441577i</v>
      </c>
      <c r="G3010" s="57" t="str">
        <f t="shared" si="880"/>
        <v>0.96677339707352-0.179227776263742i</v>
      </c>
      <c r="H3010" s="57" t="str">
        <f t="shared" si="881"/>
        <v>2.07410075952416-183.42550672876i</v>
      </c>
      <c r="I3010" s="57" t="str">
        <f t="shared" si="882"/>
        <v>-0.781428607952829-1.92999174128199i</v>
      </c>
      <c r="K3010" s="57" t="str">
        <f t="shared" si="883"/>
        <v>0.000739666782421414-0.00217593032676159i</v>
      </c>
      <c r="L3010" s="57" t="str">
        <f t="shared" si="884"/>
        <v>0.000125-0.00653006374300359i</v>
      </c>
      <c r="M3010" s="57" t="str">
        <f t="shared" si="885"/>
        <v>0.0015-0.00314792738492513i</v>
      </c>
      <c r="N3010" s="57">
        <f t="shared" si="886"/>
        <v>63.171562347813719</v>
      </c>
      <c r="O3010" s="57">
        <f t="shared" si="887"/>
        <v>0.26389559241416105</v>
      </c>
      <c r="P3010" s="371">
        <f t="shared" si="888"/>
        <v>-0.26389559241416105</v>
      </c>
      <c r="Q3010" s="371">
        <f t="shared" si="889"/>
        <v>-116.82843765218628</v>
      </c>
      <c r="R3010" s="12">
        <f t="shared" si="890"/>
        <v>63.171562347813719</v>
      </c>
      <c r="S3010" s="57">
        <f t="shared" si="891"/>
        <v>76.836846481235042</v>
      </c>
      <c r="T3010" s="12">
        <f t="shared" si="874"/>
        <v>-0.26389559241416105</v>
      </c>
    </row>
    <row r="3011" spans="1:20" x14ac:dyDescent="0.25">
      <c r="A3011" s="57">
        <f t="shared" si="875"/>
        <v>484614.70941138105</v>
      </c>
      <c r="B3011" s="12">
        <f t="shared" si="892"/>
        <v>77128.826497863745</v>
      </c>
      <c r="C3011" s="57" t="str">
        <f t="shared" si="876"/>
        <v>-0.437957001886918-0.861617325645805i</v>
      </c>
      <c r="D3011" s="57" t="str">
        <f t="shared" si="877"/>
        <v>3.68371838004321-1.30529104385188i</v>
      </c>
      <c r="E3011" s="57" t="str">
        <f t="shared" si="878"/>
        <v>193.635957348662-95.5090489926462i</v>
      </c>
      <c r="F3011" s="57" t="str">
        <f t="shared" si="879"/>
        <v>3.71131603589554-1.55129661135366i</v>
      </c>
      <c r="G3011" s="57" t="str">
        <f t="shared" si="880"/>
        <v>0.966528863362787-0.179863336034407i</v>
      </c>
      <c r="H3011" s="57" t="str">
        <f t="shared" si="881"/>
        <v>2.05585184735458-182.687394888933i</v>
      </c>
      <c r="I3011" s="57" t="str">
        <f t="shared" si="882"/>
        <v>-0.777965489311431-1.92169328489964i</v>
      </c>
      <c r="K3011" s="57" t="str">
        <f t="shared" si="883"/>
        <v>0.000739096081721874-0.00216839975465732i</v>
      </c>
      <c r="L3011" s="57" t="str">
        <f t="shared" si="884"/>
        <v>0.000125-0.0065053434379394i</v>
      </c>
      <c r="M3011" s="57" t="str">
        <f t="shared" si="885"/>
        <v>0.0015-0.00313601054485467i</v>
      </c>
      <c r="N3011" s="57">
        <f t="shared" si="886"/>
        <v>63.055932289051057</v>
      </c>
      <c r="O3011" s="57">
        <f t="shared" si="887"/>
        <v>0.29564436615197054</v>
      </c>
      <c r="P3011" s="371">
        <f t="shared" si="888"/>
        <v>-0.29564436615197054</v>
      </c>
      <c r="Q3011" s="371">
        <f t="shared" si="889"/>
        <v>-116.94406771094894</v>
      </c>
      <c r="R3011" s="12">
        <f t="shared" si="890"/>
        <v>63.055932289051057</v>
      </c>
      <c r="S3011" s="57">
        <f t="shared" si="891"/>
        <v>77.128826497863741</v>
      </c>
      <c r="T3011" s="12">
        <f t="shared" si="874"/>
        <v>-0.29564436615197054</v>
      </c>
    </row>
    <row r="3012" spans="1:20" x14ac:dyDescent="0.25">
      <c r="A3012" s="57">
        <f t="shared" si="875"/>
        <v>486456.2453071443</v>
      </c>
      <c r="B3012" s="12">
        <f t="shared" si="892"/>
        <v>77421.916038555632</v>
      </c>
      <c r="C3012" s="57" t="str">
        <f t="shared" si="876"/>
        <v>-0.438098142769274-0.857585785269545i</v>
      </c>
      <c r="D3012" s="57" t="str">
        <f t="shared" si="877"/>
        <v>3.68216350302446-1.30674238450724i</v>
      </c>
      <c r="E3012" s="57" t="str">
        <f t="shared" si="878"/>
        <v>193.366162105716-95.9460873980451i</v>
      </c>
      <c r="F3012" s="57" t="str">
        <f t="shared" si="879"/>
        <v>3.71037039619717-1.55048633290134i</v>
      </c>
      <c r="G3012" s="57" t="str">
        <f t="shared" si="880"/>
        <v>0.966282592753119-0.180500813558912i</v>
      </c>
      <c r="H3012" s="57" t="str">
        <f t="shared" si="881"/>
        <v>2.03777703189438-181.952590769388i</v>
      </c>
      <c r="I3012" s="57" t="str">
        <f t="shared" si="882"/>
        <v>-0.774528549226793-1.91343089825114i</v>
      </c>
      <c r="K3012" s="57" t="str">
        <f t="shared" si="883"/>
        <v>0.000738527976906819-0.00216089989061399i</v>
      </c>
      <c r="L3012" s="57" t="str">
        <f t="shared" si="884"/>
        <v>0.000125-0.00648071671442459i</v>
      </c>
      <c r="M3012" s="57" t="str">
        <f t="shared" si="885"/>
        <v>0.0015-0.00312413881734875i</v>
      </c>
      <c r="N3012" s="57">
        <f t="shared" si="886"/>
        <v>62.939759314716483</v>
      </c>
      <c r="O3012" s="57">
        <f t="shared" si="887"/>
        <v>0.32740700057377586</v>
      </c>
      <c r="P3012" s="371">
        <f t="shared" si="888"/>
        <v>-0.32740700057377586</v>
      </c>
      <c r="Q3012" s="371">
        <f t="shared" si="889"/>
        <v>-117.06024068528352</v>
      </c>
      <c r="R3012" s="12">
        <f t="shared" si="890"/>
        <v>62.939759314716483</v>
      </c>
      <c r="S3012" s="57">
        <f t="shared" si="891"/>
        <v>77.421916038555636</v>
      </c>
      <c r="T3012" s="12">
        <f t="shared" si="874"/>
        <v>-0.32740700057377586</v>
      </c>
    </row>
    <row r="3013" spans="1:20" x14ac:dyDescent="0.25">
      <c r="A3013" s="57">
        <f t="shared" si="875"/>
        <v>488304.77903931146</v>
      </c>
      <c r="B3013" s="12">
        <f t="shared" si="892"/>
        <v>77716.119319502148</v>
      </c>
      <c r="C3013" s="57" t="str">
        <f t="shared" si="876"/>
        <v>-0.438238039951911-0.853563134980659i</v>
      </c>
      <c r="D3013" s="57" t="str">
        <f t="shared" si="877"/>
        <v>3.68059811356362-1.30820708765041i</v>
      </c>
      <c r="E3013" s="57" t="str">
        <f t="shared" si="878"/>
        <v>193.09393405855-96.3833801057879i</v>
      </c>
      <c r="F3013" s="57" t="str">
        <f t="shared" si="879"/>
        <v>3.70941804327108-1.54969575996569i</v>
      </c>
      <c r="G3013" s="57" t="str">
        <f t="shared" si="880"/>
        <v>0.966034573834155-0.181140210862243i</v>
      </c>
      <c r="H3013" s="57" t="str">
        <f t="shared" si="881"/>
        <v>2.01987441159723-181.221075658467i</v>
      </c>
      <c r="I3013" s="57" t="str">
        <f t="shared" si="882"/>
        <v>-0.771117560962546-1.90520436538407i</v>
      </c>
      <c r="K3013" s="57" t="str">
        <f t="shared" si="883"/>
        <v>0.000737962436486082-0.00215343062587263i</v>
      </c>
      <c r="L3013" s="57" t="str">
        <f t="shared" si="884"/>
        <v>0.000125-0.00645618321819542i</v>
      </c>
      <c r="M3013" s="57" t="str">
        <f t="shared" si="885"/>
        <v>0.0015-0.00311231203162856i</v>
      </c>
      <c r="N3013" s="57">
        <f t="shared" si="886"/>
        <v>62.823041035789359</v>
      </c>
      <c r="O3013" s="57">
        <f t="shared" si="887"/>
        <v>0.35918365601269991</v>
      </c>
      <c r="P3013" s="371">
        <f t="shared" si="888"/>
        <v>-0.35918365601269991</v>
      </c>
      <c r="Q3013" s="371">
        <f t="shared" si="889"/>
        <v>-117.17695896421064</v>
      </c>
      <c r="R3013" s="12">
        <f t="shared" si="890"/>
        <v>62.823041035789359</v>
      </c>
      <c r="S3013" s="57">
        <f t="shared" si="891"/>
        <v>77.716119319502141</v>
      </c>
      <c r="T3013" s="12">
        <f t="shared" si="874"/>
        <v>-0.35918365601269991</v>
      </c>
    </row>
    <row r="3014" spans="1:20" x14ac:dyDescent="0.25">
      <c r="A3014" s="57">
        <f t="shared" si="875"/>
        <v>490160.33719966083</v>
      </c>
      <c r="B3014" s="12">
        <f t="shared" si="892"/>
        <v>78011.440572916254</v>
      </c>
      <c r="C3014" s="57" t="str">
        <f t="shared" si="876"/>
        <v>-0.438376666512937-0.849549320866897i</v>
      </c>
      <c r="D3014" s="57" t="str">
        <f t="shared" si="877"/>
        <v>3.67902215018342-1.3096851191606i</v>
      </c>
      <c r="E3014" s="57" t="str">
        <f t="shared" si="878"/>
        <v>192.819262227263-96.8209170893539i</v>
      </c>
      <c r="F3014" s="57" t="str">
        <f t="shared" si="879"/>
        <v>3.70845893306811-1.5489248534591i</v>
      </c>
      <c r="G3014" s="57" t="str">
        <f t="shared" si="880"/>
        <v>0.965784795134267-0.181781529924602i</v>
      </c>
      <c r="H3014" s="57" t="str">
        <f t="shared" si="881"/>
        <v>2.00214210916779-180.492830992794i</v>
      </c>
      <c r="I3014" s="57" t="str">
        <f t="shared" si="882"/>
        <v>-0.76773229976044-1.89701347215519i</v>
      </c>
      <c r="K3014" s="57" t="str">
        <f t="shared" si="883"/>
        <v>0.000737399429130595-0.00214599185205704i</v>
      </c>
      <c r="L3014" s="57" t="str">
        <f t="shared" si="884"/>
        <v>0.000125-0.0064317425963294i</v>
      </c>
      <c r="M3014" s="57" t="str">
        <f t="shared" si="885"/>
        <v>0.0015-0.00310053001756182i</v>
      </c>
      <c r="N3014" s="57">
        <f t="shared" si="886"/>
        <v>62.705775051330164</v>
      </c>
      <c r="O3014" s="57">
        <f t="shared" si="887"/>
        <v>0.39097449572489373</v>
      </c>
      <c r="P3014" s="371">
        <f t="shared" si="888"/>
        <v>-0.39097449572489373</v>
      </c>
      <c r="Q3014" s="371">
        <f t="shared" si="889"/>
        <v>-117.29422494866984</v>
      </c>
      <c r="R3014" s="12">
        <f t="shared" si="890"/>
        <v>62.705775051330164</v>
      </c>
      <c r="S3014" s="57">
        <f t="shared" si="891"/>
        <v>78.011440572916257</v>
      </c>
      <c r="T3014" s="12">
        <f t="shared" si="874"/>
        <v>-0.39097449572489373</v>
      </c>
    </row>
    <row r="3015" spans="1:20" x14ac:dyDescent="0.25">
      <c r="A3015" s="57">
        <f t="shared" si="875"/>
        <v>492022.94648101955</v>
      </c>
      <c r="B3015" s="12">
        <f t="shared" si="892"/>
        <v>78307.884047093336</v>
      </c>
      <c r="C3015" s="57" t="str">
        <f t="shared" si="876"/>
        <v>-0.438513995291887-0.845544289091593i</v>
      </c>
      <c r="D3015" s="57" t="str">
        <f t="shared" si="877"/>
        <v>3.67743555118591-1.31117644459917i</v>
      </c>
      <c r="E3015" s="57" t="str">
        <f t="shared" si="878"/>
        <v>192.542135604286-97.2586881773674i</v>
      </c>
      <c r="F3015" s="57" t="str">
        <f t="shared" si="879"/>
        <v>3.7074930213033-1.54817357429631i</v>
      </c>
      <c r="G3015" s="57" t="str">
        <f t="shared" si="880"/>
        <v>0.965533245120437-0.182424772680783i</v>
      </c>
      <c r="H3015" s="57" t="str">
        <f t="shared" si="881"/>
        <v>1.98457827120454-179.767838355693i</v>
      </c>
      <c r="I3015" s="57" t="str">
        <f t="shared" si="882"/>
        <v>-0.764372542820054-1.88885800621043i</v>
      </c>
      <c r="K3015" s="57" t="str">
        <f t="shared" si="883"/>
        <v>0.000736838923670811-0.00213858346117212i</v>
      </c>
      <c r="L3015" s="57" t="str">
        <f t="shared" si="884"/>
        <v>0.000125-0.00640739449723989i</v>
      </c>
      <c r="M3015" s="57" t="str">
        <f t="shared" si="885"/>
        <v>0.0015-0.00308879260566032i</v>
      </c>
      <c r="N3015" s="57">
        <f t="shared" si="886"/>
        <v>62.587958948564747</v>
      </c>
      <c r="O3015" s="57">
        <f t="shared" si="887"/>
        <v>0.42277968592241782</v>
      </c>
      <c r="P3015" s="371">
        <f t="shared" si="888"/>
        <v>-0.42277968592241782</v>
      </c>
      <c r="Q3015" s="371">
        <f t="shared" si="889"/>
        <v>-117.41204105143525</v>
      </c>
      <c r="R3015" s="12">
        <f t="shared" si="890"/>
        <v>62.587958948564747</v>
      </c>
      <c r="S3015" s="57">
        <f t="shared" si="891"/>
        <v>78.307884047093339</v>
      </c>
      <c r="T3015" s="12">
        <f t="shared" si="874"/>
        <v>-0.42277968592241782</v>
      </c>
    </row>
    <row r="3016" spans="1:20" x14ac:dyDescent="0.25">
      <c r="A3016" s="57">
        <f t="shared" si="875"/>
        <v>493892.63367764745</v>
      </c>
      <c r="B3016" s="12">
        <f t="shared" si="892"/>
        <v>78605.454006472297</v>
      </c>
      <c r="C3016" s="57" t="str">
        <f t="shared" si="876"/>
        <v>-0.438649998884832-0.841547985897426i</v>
      </c>
      <c r="D3016" s="57" t="str">
        <f t="shared" si="877"/>
        <v>3.67583825465355-1.31268102920533i</v>
      </c>
      <c r="E3016" s="57" t="str">
        <f t="shared" si="878"/>
        <v>192.262543155427-97.6966830518781i</v>
      </c>
      <c r="F3016" s="57" t="str">
        <f t="shared" si="879"/>
        <v>3.70652026345553-1.54744188339133i</v>
      </c>
      <c r="G3016" s="57" t="str">
        <f t="shared" si="880"/>
        <v>0.96527991219814-0.183069941019521i</v>
      </c>
      <c r="H3016" s="57" t="str">
        <f t="shared" si="881"/>
        <v>1.96718106784867-179.046079475619i</v>
      </c>
      <c r="I3016" s="57" t="str">
        <f t="shared" si="882"/>
        <v>-0.761038069278761-1.88073775696516i</v>
      </c>
      <c r="K3016" s="57" t="str">
        <f t="shared" si="883"/>
        <v>0.000736280889095179-0.00213120534560232i</v>
      </c>
      <c r="L3016" s="57" t="str">
        <f t="shared" si="884"/>
        <v>0.000125-0.00638313857067131i</v>
      </c>
      <c r="M3016" s="57" t="str">
        <f t="shared" si="885"/>
        <v>0.0015-0.00307709962707742i</v>
      </c>
      <c r="N3016" s="57">
        <f t="shared" si="886"/>
        <v>62.46959030297073</v>
      </c>
      <c r="O3016" s="57">
        <f t="shared" si="887"/>
        <v>0.45459939580584136</v>
      </c>
      <c r="P3016" s="371">
        <f t="shared" si="888"/>
        <v>-0.45459939580584136</v>
      </c>
      <c r="Q3016" s="371">
        <f t="shared" si="889"/>
        <v>-117.53040969702927</v>
      </c>
      <c r="R3016" s="12">
        <f t="shared" si="890"/>
        <v>62.46959030297073</v>
      </c>
      <c r="S3016" s="57">
        <f t="shared" si="891"/>
        <v>78.6054540064723</v>
      </c>
      <c r="T3016" s="12">
        <f t="shared" si="874"/>
        <v>-0.45459939580584136</v>
      </c>
    </row>
    <row r="3017" spans="1:20" x14ac:dyDescent="0.25">
      <c r="A3017" s="57">
        <f t="shared" si="875"/>
        <v>495769.42568562255</v>
      </c>
      <c r="B3017" s="12">
        <f t="shared" si="892"/>
        <v>78904.154731696894</v>
      </c>
      <c r="C3017" s="57" t="str">
        <f t="shared" si="876"/>
        <v>-0.43878464963955-0.837560357610344i</v>
      </c>
      <c r="D3017" s="57" t="str">
        <f t="shared" si="877"/>
        <v>3.67423019845081-1.31419883789188i</v>
      </c>
      <c r="E3017" s="57" t="str">
        <f t="shared" si="878"/>
        <v>191.980473820944-98.1348912466366i</v>
      </c>
      <c r="F3017" s="57" t="str">
        <f t="shared" si="879"/>
        <v>3.70554061476705-1.54672974165424i</v>
      </c>
      <c r="G3017" s="57" t="str">
        <f t="shared" si="880"/>
        <v>0.965024784711232-0.183717036782853i</v>
      </c>
      <c r="H3017" s="57" t="str">
        <f t="shared" si="881"/>
        <v>1.94994869243879-178.327536224615i</v>
      </c>
      <c r="I3017" s="57" t="str">
        <f t="shared" si="882"/>
        <v>-0.75772866019191-1.87265251558471i</v>
      </c>
      <c r="K3017" s="57" t="str">
        <f t="shared" si="883"/>
        <v>0.00073572529454861-0.00212385739811006i</v>
      </c>
      <c r="L3017" s="57" t="str">
        <f t="shared" si="884"/>
        <v>0.000125-0.00635897446769411i</v>
      </c>
      <c r="M3017" s="57" t="str">
        <f t="shared" si="885"/>
        <v>0.0015-0.00306545091360572i</v>
      </c>
      <c r="N3017" s="57">
        <f t="shared" si="886"/>
        <v>62.350666678365982</v>
      </c>
      <c r="O3017" s="57">
        <f t="shared" si="887"/>
        <v>0.48643379759616667</v>
      </c>
      <c r="P3017" s="371">
        <f t="shared" si="888"/>
        <v>-0.48643379759616667</v>
      </c>
      <c r="Q3017" s="371">
        <f t="shared" si="889"/>
        <v>-117.64933332163402</v>
      </c>
      <c r="R3017" s="12">
        <f t="shared" si="890"/>
        <v>62.350666678365982</v>
      </c>
      <c r="S3017" s="57">
        <f t="shared" si="891"/>
        <v>78.904154731696892</v>
      </c>
      <c r="T3017" s="12">
        <f t="shared" si="874"/>
        <v>-0.48643379759616667</v>
      </c>
    </row>
    <row r="3018" spans="1:20" x14ac:dyDescent="0.25">
      <c r="A3018" s="57">
        <f t="shared" si="875"/>
        <v>497653.34950322798</v>
      </c>
      <c r="B3018" s="12">
        <f t="shared" si="892"/>
        <v>79203.990519677347</v>
      </c>
      <c r="C3018" s="57" t="str">
        <f t="shared" si="876"/>
        <v>-0.438917919650682-0.83358135064347i</v>
      </c>
      <c r="D3018" s="57" t="str">
        <f t="shared" si="877"/>
        <v>3.67261132022553-1.31572983524083i</v>
      </c>
      <c r="E3018" s="57" t="str">
        <f t="shared" si="878"/>
        <v>191.695916516641-98.5733021453636i</v>
      </c>
      <c r="F3018" s="57" t="str">
        <f t="shared" si="879"/>
        <v>3.70455403024312-1.54603710998809i</v>
      </c>
      <c r="G3018" s="57" t="str">
        <f t="shared" si="880"/>
        <v>0.964767850941835-0.184366061765467i</v>
      </c>
      <c r="H3018" s="57" t="str">
        <f t="shared" si="881"/>
        <v>1.93287936117122-177.612190616784i</v>
      </c>
      <c r="I3018" s="57" t="str">
        <f t="shared" si="882"/>
        <v>-0.754444098513271-1.86460207496518i</v>
      </c>
      <c r="K3018" s="57" t="str">
        <f t="shared" si="883"/>
        <v>0.000735172109330908-0.00211653951183415i</v>
      </c>
      <c r="L3018" s="57" t="str">
        <f t="shared" si="884"/>
        <v>0.000125-0.00633490184069942i</v>
      </c>
      <c r="M3018" s="57" t="str">
        <f t="shared" si="885"/>
        <v>0.0015-0.00305384629767456i</v>
      </c>
      <c r="N3018" s="57">
        <f t="shared" si="886"/>
        <v>62.231185626999107</v>
      </c>
      <c r="O3018" s="57">
        <f t="shared" si="887"/>
        <v>0.51828306656783574</v>
      </c>
      <c r="P3018" s="371">
        <f t="shared" si="888"/>
        <v>-0.51828306656783574</v>
      </c>
      <c r="Q3018" s="371">
        <f t="shared" si="889"/>
        <v>-117.76881437300089</v>
      </c>
      <c r="R3018" s="12">
        <f t="shared" si="890"/>
        <v>62.231185626999107</v>
      </c>
      <c r="S3018" s="57">
        <f t="shared" si="891"/>
        <v>79.203990519677347</v>
      </c>
      <c r="T3018" s="12">
        <f t="shared" si="874"/>
        <v>-0.51828306656783574</v>
      </c>
    </row>
    <row r="3019" spans="1:20" x14ac:dyDescent="0.25">
      <c r="A3019" s="57">
        <f t="shared" si="875"/>
        <v>499544.43223134021</v>
      </c>
      <c r="B3019" s="12">
        <f t="shared" si="892"/>
        <v>79504.965683652117</v>
      </c>
      <c r="C3019" s="57" t="str">
        <f t="shared" si="876"/>
        <v>-0.439049780754853-0.829610911501155i</v>
      </c>
      <c r="D3019" s="57" t="str">
        <f t="shared" si="877"/>
        <v>3.67098155741037-1.31727398549909i</v>
      </c>
      <c r="E3019" s="57" t="str">
        <f t="shared" si="878"/>
        <v>191.408860135003-99.0119049800038i</v>
      </c>
      <c r="F3019" s="57" t="str">
        <f t="shared" si="879"/>
        <v>3.70356046465151-1.54536394928566i</v>
      </c>
      <c r="G3019" s="57" t="str">
        <f t="shared" si="880"/>
        <v>0.964509099110235-0.185017017714042i</v>
      </c>
      <c r="H3019" s="57" t="str">
        <f t="shared" si="881"/>
        <v>1.9159713127662-176.900024806792i</v>
      </c>
      <c r="I3019" s="57" t="str">
        <f t="shared" si="882"/>
        <v>-0.751184169075697-1.8565862297146i</v>
      </c>
      <c r="K3019" s="57" t="str">
        <f t="shared" si="883"/>
        <v>0.000734621302895357-0.00210925158028816i</v>
      </c>
      <c r="L3019" s="57" t="str">
        <f t="shared" si="884"/>
        <v>0.000125-0.00631092034339453i</v>
      </c>
      <c r="M3019" s="57" t="str">
        <f t="shared" si="885"/>
        <v>0.0015-0.00304228561234763i</v>
      </c>
      <c r="N3019" s="57">
        <f t="shared" si="886"/>
        <v>62.111144689647304</v>
      </c>
      <c r="O3019" s="57">
        <f t="shared" si="887"/>
        <v>0.55014738108164774</v>
      </c>
      <c r="P3019" s="371">
        <f t="shared" si="888"/>
        <v>-0.55014738108164774</v>
      </c>
      <c r="Q3019" s="371">
        <f t="shared" si="889"/>
        <v>-117.8888553103527</v>
      </c>
      <c r="R3019" s="12">
        <f t="shared" si="890"/>
        <v>62.111144689647304</v>
      </c>
      <c r="S3019" s="57">
        <f t="shared" si="891"/>
        <v>79.504965683652117</v>
      </c>
      <c r="T3019" s="12">
        <f t="shared" si="874"/>
        <v>-0.55014738108164774</v>
      </c>
    </row>
    <row r="3020" spans="1:20" x14ac:dyDescent="0.25">
      <c r="A3020" s="57">
        <f t="shared" si="875"/>
        <v>501442.70107381931</v>
      </c>
      <c r="B3020" s="12">
        <f t="shared" si="892"/>
        <v>79807.084553249995</v>
      </c>
      <c r="C3020" s="57" t="str">
        <f t="shared" si="876"/>
        <v>-0.439180204525981-0.825648986783064i</v>
      </c>
      <c r="D3020" s="57" t="str">
        <f t="shared" si="877"/>
        <v>3.66934084722434-1.31883125257413i</v>
      </c>
      <c r="E3020" s="57" t="str">
        <f t="shared" si="878"/>
        <v>191.119293546356-99.4506888289929i</v>
      </c>
      <c r="F3020" s="57" t="str">
        <f t="shared" si="879"/>
        <v>3.70255987252216-1.5447102204263i</v>
      </c>
      <c r="G3020" s="57" t="str">
        <f t="shared" si="880"/>
        <v>0.964248517374773-0.185669906326592i</v>
      </c>
      <c r="H3020" s="57" t="str">
        <f t="shared" si="881"/>
        <v>1.89922280813914-176.191021088371i</v>
      </c>
      <c r="I3020" s="57" t="str">
        <f t="shared" si="882"/>
        <v>-0.747948658571991-1.84860477613415i</v>
      </c>
      <c r="K3020" s="57" t="str">
        <f t="shared" si="883"/>
        <v>0.000734072844847105-0.00210199349735888i</v>
      </c>
      <c r="L3020" s="57" t="str">
        <f t="shared" si="884"/>
        <v>0.000125-0.00628702963079752i</v>
      </c>
      <c r="M3020" s="57" t="str">
        <f t="shared" si="885"/>
        <v>0.0015-0.00303076869132062i</v>
      </c>
      <c r="N3020" s="57">
        <f t="shared" si="886"/>
        <v>61.990541395706387</v>
      </c>
      <c r="O3020" s="57">
        <f t="shared" si="887"/>
        <v>0.58202692261749478</v>
      </c>
      <c r="P3020" s="371">
        <f t="shared" si="888"/>
        <v>-0.58202692261749478</v>
      </c>
      <c r="Q3020" s="371">
        <f t="shared" si="889"/>
        <v>-118.00945860429361</v>
      </c>
      <c r="R3020" s="12">
        <f t="shared" si="890"/>
        <v>61.990541395706387</v>
      </c>
      <c r="S3020" s="57">
        <f t="shared" si="891"/>
        <v>79.807084553249993</v>
      </c>
      <c r="T3020" s="12">
        <f t="shared" si="874"/>
        <v>-0.58202692261749478</v>
      </c>
    </row>
    <row r="3021" spans="1:20" x14ac:dyDescent="0.25">
      <c r="A3021" s="57">
        <f t="shared" si="875"/>
        <v>503348.1833378998</v>
      </c>
      <c r="B3021" s="12">
        <f t="shared" si="892"/>
        <v>80110.351474552343</v>
      </c>
      <c r="C3021" s="57" t="str">
        <f t="shared" si="876"/>
        <v>-0.439309162270418-0.821695523188386i</v>
      </c>
      <c r="D3021" s="57" t="str">
        <f t="shared" si="877"/>
        <v>3.66768912667434-1.32040160002955i</v>
      </c>
      <c r="E3021" s="57" t="str">
        <f t="shared" si="878"/>
        <v>190.827205600058-99.8896426154958i</v>
      </c>
      <c r="F3021" s="57" t="str">
        <f t="shared" si="879"/>
        <v>3.70155220814674-1.5440758842727i</v>
      </c>
      <c r="G3021" s="57" t="str">
        <f t="shared" si="880"/>
        <v>0.963986093831751-0.186324729251793i</v>
      </c>
      <c r="H3021" s="57" t="str">
        <f t="shared" si="881"/>
        <v>1.88263213007784-175.485161892863i</v>
      </c>
      <c r="I3021" s="57" t="str">
        <f t="shared" si="882"/>
        <v>-0.744737355536045-1.84065751219987i</v>
      </c>
      <c r="K3021" s="57" t="str">
        <f t="shared" si="883"/>
        <v>0.000733526704941769-0.00209476515730473i</v>
      </c>
      <c r="L3021" s="57" t="str">
        <f t="shared" si="884"/>
        <v>0.000125-0.00626322935923241i</v>
      </c>
      <c r="M3021" s="57" t="str">
        <f t="shared" si="885"/>
        <v>0.0015-0.00301929536891873i</v>
      </c>
      <c r="N3021" s="57">
        <f t="shared" si="886"/>
        <v>61.869373263294833</v>
      </c>
      <c r="O3021" s="57">
        <f t="shared" si="887"/>
        <v>0.61392187580779345</v>
      </c>
      <c r="P3021" s="371">
        <f t="shared" si="888"/>
        <v>-0.61392187580779345</v>
      </c>
      <c r="Q3021" s="371">
        <f t="shared" si="889"/>
        <v>-118.13062673670517</v>
      </c>
      <c r="R3021" s="12">
        <f t="shared" si="890"/>
        <v>61.869373263294833</v>
      </c>
      <c r="S3021" s="57">
        <f t="shared" si="891"/>
        <v>80.110351474552346</v>
      </c>
      <c r="T3021" s="12">
        <f t="shared" si="874"/>
        <v>-0.61392187580779345</v>
      </c>
    </row>
    <row r="3022" spans="1:20" x14ac:dyDescent="0.25">
      <c r="A3022" s="57">
        <f t="shared" si="875"/>
        <v>505260.90643458383</v>
      </c>
      <c r="B3022" s="12">
        <f t="shared" si="892"/>
        <v>80414.770810155649</v>
      </c>
      <c r="C3022" s="57" t="str">
        <f t="shared" si="876"/>
        <v>-0.439436625022275-0.817750467520131i</v>
      </c>
      <c r="D3022" s="57" t="str">
        <f t="shared" si="877"/>
        <v>3.66602633255681-1.32198499108078i</v>
      </c>
      <c r="E3022" s="57" t="str">
        <f t="shared" si="878"/>
        <v>190.532585125732-100.328755105661i</v>
      </c>
      <c r="F3022" s="57" t="str">
        <f t="shared" si="879"/>
        <v>3.70053742557838-1.54346090166765i</v>
      </c>
      <c r="G3022" s="57" t="str">
        <f t="shared" si="880"/>
        <v>0.963721816515332-0.186981488088315i</v>
      </c>
      <c r="H3022" s="57" t="str">
        <f t="shared" si="881"/>
        <v>1.86619758292457-174.782429787763i</v>
      </c>
      <c r="I3022" s="57" t="str">
        <f t="shared" si="882"/>
        <v>-0.741550050324132-1.83274423754444i</v>
      </c>
      <c r="K3022" s="57" t="str">
        <f t="shared" si="883"/>
        <v>0.00073298285308391-0.00208756645475414i</v>
      </c>
      <c r="L3022" s="57" t="str">
        <f t="shared" si="884"/>
        <v>0.000125-0.00623951918632438i</v>
      </c>
      <c r="M3022" s="57" t="str">
        <f t="shared" si="885"/>
        <v>0.0015-0.00300786548009437i</v>
      </c>
      <c r="N3022" s="57">
        <f t="shared" si="886"/>
        <v>61.747637799352063</v>
      </c>
      <c r="O3022" s="57">
        <f t="shared" si="887"/>
        <v>0.64583242847031963</v>
      </c>
      <c r="P3022" s="371">
        <f t="shared" si="888"/>
        <v>-0.64583242847031963</v>
      </c>
      <c r="Q3022" s="371">
        <f t="shared" si="889"/>
        <v>-118.25236220064794</v>
      </c>
      <c r="R3022" s="12">
        <f t="shared" si="890"/>
        <v>61.747637799352063</v>
      </c>
      <c r="S3022" s="57">
        <f t="shared" si="891"/>
        <v>80.414770810155645</v>
      </c>
      <c r="T3022" s="12">
        <f t="shared" si="874"/>
        <v>-0.64583242847031963</v>
      </c>
    </row>
    <row r="3023" spans="1:20" x14ac:dyDescent="0.25">
      <c r="A3023" s="57">
        <f t="shared" si="875"/>
        <v>507180.89787903527</v>
      </c>
      <c r="B3023" s="12">
        <f t="shared" si="892"/>
        <v>80720.346939234238</v>
      </c>
      <c r="C3023" s="57" t="str">
        <f t="shared" si="876"/>
        <v>-0.439562563538646-0.813813766689467i</v>
      </c>
      <c r="D3023" s="57" t="str">
        <f t="shared" si="877"/>
        <v>3.66435240145933-1.32358138859057i</v>
      </c>
      <c r="E3023" s="57" t="str">
        <f t="shared" si="878"/>
        <v>190.235420934516-100.768014906849i</v>
      </c>
      <c r="F3023" s="57" t="str">
        <f t="shared" si="879"/>
        <v>3.69951547863125-1.54286523343079i</v>
      </c>
      <c r="G3023" s="57" t="str">
        <f t="shared" si="880"/>
        <v>0.963455673397451-0.187640184384142i</v>
      </c>
      <c r="H3023" s="57" t="str">
        <f t="shared" si="881"/>
        <v>1.84991749226356-174.082807475299i</v>
      </c>
      <c r="I3023" s="57" t="str">
        <f t="shared" si="882"/>
        <v>-0.738386535096498-1.82486475343938i</v>
      </c>
      <c r="K3023" s="57" t="str">
        <f t="shared" si="883"/>
        <v>0.000732441259325574-0.002080397284704i</v>
      </c>
      <c r="L3023" s="57" t="str">
        <f t="shared" si="884"/>
        <v>0.000125-0.0062158987709946i</v>
      </c>
      <c r="M3023" s="57" t="str">
        <f t="shared" si="885"/>
        <v>0.0015-0.00299647886042476i</v>
      </c>
      <c r="N3023" s="57">
        <f t="shared" si="886"/>
        <v>61.625332499744971</v>
      </c>
      <c r="O3023" s="57">
        <f t="shared" si="887"/>
        <v>0.67775877164214982</v>
      </c>
      <c r="P3023" s="371">
        <f t="shared" si="888"/>
        <v>-0.67775877164214982</v>
      </c>
      <c r="Q3023" s="371">
        <f t="shared" si="889"/>
        <v>-118.37466750025503</v>
      </c>
      <c r="R3023" s="12">
        <f t="shared" si="890"/>
        <v>61.625332499744971</v>
      </c>
      <c r="S3023" s="57">
        <f t="shared" si="891"/>
        <v>80.720346939234233</v>
      </c>
      <c r="T3023" s="12">
        <f t="shared" si="874"/>
        <v>-0.67775877164214982</v>
      </c>
    </row>
    <row r="3024" spans="1:20" x14ac:dyDescent="0.25">
      <c r="A3024" s="57">
        <f t="shared" si="875"/>
        <v>509108.18529097561</v>
      </c>
      <c r="B3024" s="12">
        <f t="shared" si="892"/>
        <v>81027.084257603332</v>
      </c>
      <c r="C3024" s="57" t="str">
        <f t="shared" si="876"/>
        <v>-0.439686948294966-0.80988536772019i</v>
      </c>
      <c r="D3024" s="57" t="str">
        <f t="shared" si="877"/>
        <v>3.66266726976231-1.32519075506468i</v>
      </c>
      <c r="E3024" s="57" t="str">
        <f t="shared" si="878"/>
        <v>189.935701820358-101.207410465874i</v>
      </c>
      <c r="F3024" s="57" t="str">
        <f t="shared" si="879"/>
        <v>3.69848632088019-1.54228884035532i</v>
      </c>
      <c r="G3024" s="57" t="str">
        <f t="shared" si="880"/>
        <v>0.963187652387726-0.188300819635888i</v>
      </c>
      <c r="H3024" s="57" t="str">
        <f t="shared" si="881"/>
        <v>1.83379020461369-173.386277791014i</v>
      </c>
      <c r="I3024" s="57" t="str">
        <f t="shared" si="882"/>
        <v>-0.735246603799085-1.81701886277733i</v>
      </c>
      <c r="K3024" s="57" t="str">
        <f t="shared" si="883"/>
        <v>0.000731901893864864-0.00207325754251806i</v>
      </c>
      <c r="L3024" s="57" t="str">
        <f t="shared" si="884"/>
        <v>0.000125-0.00619236777345549i</v>
      </c>
      <c r="M3024" s="57" t="str">
        <f t="shared" si="885"/>
        <v>0.0015-0.00298513534610954i</v>
      </c>
      <c r="N3024" s="57">
        <f t="shared" si="886"/>
        <v>61.50245484937254</v>
      </c>
      <c r="O3024" s="57">
        <f t="shared" si="887"/>
        <v>0.70970109961288586</v>
      </c>
      <c r="P3024" s="371">
        <f t="shared" si="888"/>
        <v>-0.70970109961288586</v>
      </c>
      <c r="Q3024" s="371">
        <f t="shared" si="889"/>
        <v>-118.49754515062746</v>
      </c>
      <c r="R3024" s="12">
        <f t="shared" si="890"/>
        <v>61.50245484937254</v>
      </c>
      <c r="S3024" s="57">
        <f t="shared" si="891"/>
        <v>81.027084257603335</v>
      </c>
      <c r="T3024" s="12">
        <f t="shared" si="874"/>
        <v>-0.70970109961288586</v>
      </c>
    </row>
    <row r="3025" spans="1:20" x14ac:dyDescent="0.25">
      <c r="A3025" s="57">
        <f t="shared" si="875"/>
        <v>511042.79639508133</v>
      </c>
      <c r="B3025" s="12">
        <f t="shared" si="892"/>
        <v>81334.987177782226</v>
      </c>
      <c r="C3025" s="57" t="str">
        <f t="shared" si="876"/>
        <v>-0.439809749480349-0.805965217753268i</v>
      </c>
      <c r="D3025" s="57" t="str">
        <f t="shared" si="877"/>
        <v>3.66097087364078-1.32681305264741i</v>
      </c>
      <c r="E3025" s="57" t="str">
        <f t="shared" si="878"/>
        <v>189.633416561341-101.646930067231i</v>
      </c>
      <c r="F3025" s="57" t="str">
        <f t="shared" si="879"/>
        <v>3.69744990566049-1.54173168320473i</v>
      </c>
      <c r="G3025" s="57" t="str">
        <f t="shared" si="880"/>
        <v>0.962917741333372-0.188963395288106i</v>
      </c>
      <c r="H3025" s="57" t="str">
        <f t="shared" si="881"/>
        <v>1.81781408712594-172.692823702377i</v>
      </c>
      <c r="I3025" s="57" t="str">
        <f t="shared" si="882"/>
        <v>-0.732130052145528-1.80920637005469i</v>
      </c>
      <c r="K3025" s="57" t="str">
        <f t="shared" si="883"/>
        <v>0.000731364727044446-0.00206614712392534i</v>
      </c>
      <c r="L3025" s="57" t="str">
        <f t="shared" si="884"/>
        <v>0.000125-0.00616892585520568i</v>
      </c>
      <c r="M3025" s="57" t="str">
        <f t="shared" si="885"/>
        <v>0.0015-0.00297383477396845i</v>
      </c>
      <c r="N3025" s="57">
        <f t="shared" si="886"/>
        <v>61.379002322275525</v>
      </c>
      <c r="O3025" s="57">
        <f t="shared" si="887"/>
        <v>0.74165960995835289</v>
      </c>
      <c r="P3025" s="371">
        <f t="shared" si="888"/>
        <v>-0.74165960995835289</v>
      </c>
      <c r="Q3025" s="371">
        <f t="shared" si="889"/>
        <v>-118.62099767772447</v>
      </c>
      <c r="R3025" s="12">
        <f t="shared" si="890"/>
        <v>61.379002322275525</v>
      </c>
      <c r="S3025" s="57">
        <f t="shared" si="891"/>
        <v>81.334987177782224</v>
      </c>
      <c r="T3025" s="12">
        <f t="shared" si="874"/>
        <v>-0.74165960995835289</v>
      </c>
    </row>
    <row r="3026" spans="1:20" x14ac:dyDescent="0.25">
      <c r="A3026" s="57">
        <f t="shared" si="875"/>
        <v>512984.75902138266</v>
      </c>
      <c r="B3026" s="12">
        <f t="shared" si="892"/>
        <v>81644.060129057805</v>
      </c>
      <c r="C3026" s="57" t="str">
        <f t="shared" si="876"/>
        <v>-0.439930936992944-0.802053264051464i</v>
      </c>
      <c r="D3026" s="57" t="str">
        <f t="shared" si="877"/>
        <v>3.65926314906611-1.32844824311712i</v>
      </c>
      <c r="E3026" s="57" t="str">
        <f t="shared" si="878"/>
        <v>189.328553921037-102.086561831323i</v>
      </c>
      <c r="F3026" s="57" t="str">
        <f t="shared" si="879"/>
        <v>3.69640618606743-1.54119372270948i</v>
      </c>
      <c r="G3026" s="57" t="str">
        <f t="shared" si="880"/>
        <v>0.962645928019126-0.189627912732598i</v>
      </c>
      <c r="H3026" s="57" t="str">
        <f t="shared" si="881"/>
        <v>1.80198752728612-172.002428307405i</v>
      </c>
      <c r="I3026" s="57" t="str">
        <f t="shared" si="882"/>
        <v>-0.72903667759933-1.80142708135442i</v>
      </c>
      <c r="K3026" s="57" t="str">
        <f t="shared" si="883"/>
        <v>0.000730829729350176-0.00205906592501856i</v>
      </c>
      <c r="L3026" s="57" t="str">
        <f t="shared" si="884"/>
        <v>0.000125-0.00614557267902538i</v>
      </c>
      <c r="M3026" s="57" t="str">
        <f t="shared" si="885"/>
        <v>0.0015-0.00296257698143899i</v>
      </c>
      <c r="N3026" s="57">
        <f t="shared" si="886"/>
        <v>61.254972381749184</v>
      </c>
      <c r="O3026" s="57">
        <f t="shared" si="887"/>
        <v>0.77363450357456687</v>
      </c>
      <c r="P3026" s="371">
        <f t="shared" si="888"/>
        <v>-0.77363450357456687</v>
      </c>
      <c r="Q3026" s="371">
        <f t="shared" si="889"/>
        <v>-118.74502761825082</v>
      </c>
      <c r="R3026" s="12">
        <f t="shared" si="890"/>
        <v>61.254972381749184</v>
      </c>
      <c r="S3026" s="57">
        <f t="shared" si="891"/>
        <v>81.644060129057806</v>
      </c>
      <c r="T3026" s="12">
        <f t="shared" si="874"/>
        <v>-0.77363450357456687</v>
      </c>
    </row>
    <row r="3027" spans="1:20" x14ac:dyDescent="0.25">
      <c r="A3027" s="57">
        <f t="shared" si="875"/>
        <v>514934.10110566393</v>
      </c>
      <c r="B3027" s="12">
        <f t="shared" si="892"/>
        <v>81954.307557548222</v>
      </c>
      <c r="C3027" s="57" t="str">
        <f t="shared" si="876"/>
        <v>-0.440050480435326-0.798149454004035i</v>
      </c>
      <c r="D3027" s="57" t="str">
        <f t="shared" si="877"/>
        <v>3.65754403180781-1.33009628788181i</v>
      </c>
      <c r="E3027" s="57" t="str">
        <f t="shared" si="878"/>
        <v>189.021102649904-102.526293712678i</v>
      </c>
      <c r="F3027" s="57" t="str">
        <f t="shared" si="879"/>
        <v>3.69535511495621-1.54067491956364i</v>
      </c>
      <c r="G3027" s="57" t="str">
        <f t="shared" si="880"/>
        <v>0.962372200167166-0.190294373307709i</v>
      </c>
      <c r="H3027" s="57" t="str">
        <f t="shared" si="881"/>
        <v>1.78630893262218-171.31507483331i</v>
      </c>
      <c r="I3027" s="57" t="str">
        <f t="shared" si="882"/>
        <v>-0.725966279356247-1.7936808043292i</v>
      </c>
      <c r="K3027" s="57" t="str">
        <f t="shared" si="883"/>
        <v>0.000730296871409642-0.00205201384225251i</v>
      </c>
      <c r="L3027" s="57" t="str">
        <f t="shared" si="884"/>
        <v>0.000125-0.00612230790897129i</v>
      </c>
      <c r="M3027" s="57" t="str">
        <f t="shared" si="885"/>
        <v>0.0015-0.00295136180657401i</v>
      </c>
      <c r="N3027" s="57">
        <f t="shared" si="886"/>
        <v>61.130362480458274</v>
      </c>
      <c r="O3027" s="57">
        <f t="shared" si="887"/>
        <v>0.80562598471193581</v>
      </c>
      <c r="P3027" s="371">
        <f t="shared" si="888"/>
        <v>-0.80562598471193581</v>
      </c>
      <c r="Q3027" s="371">
        <f t="shared" si="889"/>
        <v>-118.86963751954173</v>
      </c>
      <c r="R3027" s="12">
        <f t="shared" si="890"/>
        <v>61.130362480458274</v>
      </c>
      <c r="S3027" s="57">
        <f t="shared" si="891"/>
        <v>81.954307557548219</v>
      </c>
      <c r="T3027" s="12">
        <f t="shared" si="874"/>
        <v>-0.80562598471193581</v>
      </c>
    </row>
    <row r="3028" spans="1:20" x14ac:dyDescent="0.25">
      <c r="A3028" s="57">
        <f t="shared" si="875"/>
        <v>516890.85068986547</v>
      </c>
      <c r="B3028" s="12">
        <f t="shared" si="892"/>
        <v>82265.733926266912</v>
      </c>
      <c r="C3028" s="57" t="str">
        <f t="shared" si="876"/>
        <v>-0.440168349109959-0.794253735131588i</v>
      </c>
      <c r="D3028" s="57" t="str">
        <f t="shared" si="877"/>
        <v>3.65581345743554-1.33175714797465i</v>
      </c>
      <c r="E3028" s="57" t="str">
        <f t="shared" si="878"/>
        <v>188.71105148671-102.96611349817i</v>
      </c>
      <c r="F3028" s="57" t="str">
        <f t="shared" si="879"/>
        <v>3.69429664494145-1.5401752344216i</v>
      </c>
      <c r="G3028" s="57" t="str">
        <f t="shared" si="880"/>
        <v>0.962096545437046-0.190962778297626i</v>
      </c>
      <c r="H3028" s="57" t="str">
        <f t="shared" si="881"/>
        <v>1.77077673041639-170.630746635154i</v>
      </c>
      <c r="I3028" s="57" t="str">
        <f t="shared" si="882"/>
        <v>-0.722918658326898-1.78596734818466i</v>
      </c>
      <c r="K3028" s="57" t="str">
        <f t="shared" si="883"/>
        <v>0.000729766123990768-0.00204499077244251i</v>
      </c>
      <c r="L3028" s="57" t="str">
        <f t="shared" si="884"/>
        <v>0.000125-0.0060991312103719i</v>
      </c>
      <c r="M3028" s="57" t="str">
        <f t="shared" si="885"/>
        <v>0.0015-0.00294018908803946i</v>
      </c>
      <c r="N3028" s="57">
        <f t="shared" si="886"/>
        <v>61.005170060554676</v>
      </c>
      <c r="O3028" s="57">
        <f t="shared" si="887"/>
        <v>0.83763426100885929</v>
      </c>
      <c r="P3028" s="371">
        <f t="shared" si="888"/>
        <v>-0.83763426100885929</v>
      </c>
      <c r="Q3028" s="371">
        <f t="shared" si="889"/>
        <v>-118.99482993944532</v>
      </c>
      <c r="R3028" s="12">
        <f t="shared" si="890"/>
        <v>61.005170060554676</v>
      </c>
      <c r="S3028" s="57">
        <f t="shared" si="891"/>
        <v>82.265733926266918</v>
      </c>
      <c r="T3028" s="12">
        <f t="shared" si="874"/>
        <v>-0.83763426100885929</v>
      </c>
    </row>
    <row r="3029" spans="1:20" x14ac:dyDescent="0.25">
      <c r="A3029" s="57">
        <f t="shared" si="875"/>
        <v>518855.03592248698</v>
      </c>
      <c r="B3029" s="12">
        <f t="shared" si="892"/>
        <v>82578.343715186726</v>
      </c>
      <c r="C3029" s="57" t="str">
        <f t="shared" si="876"/>
        <v>-0.440284512014645-0.790366055090932i</v>
      </c>
      <c r="D3029" s="57" t="str">
        <f t="shared" si="877"/>
        <v>3.65407136132091-1.33343078404949i</v>
      </c>
      <c r="E3029" s="57" t="str">
        <f t="shared" si="878"/>
        <v>188.398389159997-103.406008805232i</v>
      </c>
      <c r="F3029" s="57" t="str">
        <f t="shared" si="879"/>
        <v>3.69323072839709-1.53969462789463i</v>
      </c>
      <c r="G3029" s="57" t="str">
        <f t="shared" si="880"/>
        <v>0.961818951425622-0.191633128931662i</v>
      </c>
      <c r="H3029" s="57" t="str">
        <f t="shared" si="881"/>
        <v>1.75538936742215-169.94942719453i</v>
      </c>
      <c r="I3029" s="57" t="str">
        <f t="shared" si="882"/>
        <v>-0.719893617119539-1.77828652366299i</v>
      </c>
      <c r="K3029" s="57" t="str">
        <f t="shared" si="883"/>
        <v>0.000729237458000395-0.00203799661276279i</v>
      </c>
      <c r="L3029" s="57" t="str">
        <f t="shared" si="884"/>
        <v>0.000125-0.00607604224982256i</v>
      </c>
      <c r="M3029" s="57" t="str">
        <f t="shared" si="885"/>
        <v>0.0015-0.00292905866511204i</v>
      </c>
      <c r="N3029" s="57">
        <f t="shared" si="886"/>
        <v>60.879392553797544</v>
      </c>
      <c r="O3029" s="57">
        <f t="shared" si="887"/>
        <v>0.86965954352647246</v>
      </c>
      <c r="P3029" s="371">
        <f t="shared" si="888"/>
        <v>-0.86965954352647246</v>
      </c>
      <c r="Q3029" s="371">
        <f t="shared" si="889"/>
        <v>-119.12060744620246</v>
      </c>
      <c r="R3029" s="12">
        <f t="shared" si="890"/>
        <v>60.879392553797544</v>
      </c>
      <c r="S3029" s="57">
        <f t="shared" si="891"/>
        <v>82.578343715186719</v>
      </c>
      <c r="T3029" s="12">
        <f t="shared" si="874"/>
        <v>-0.86965954352647246</v>
      </c>
    </row>
    <row r="3030" spans="1:20" x14ac:dyDescent="0.25">
      <c r="A3030" s="57">
        <f t="shared" si="875"/>
        <v>520826.68505899241</v>
      </c>
      <c r="B3030" s="12">
        <f t="shared" si="892"/>
        <v>82892.141421304434</v>
      </c>
      <c r="C3030" s="57" t="str">
        <f t="shared" si="876"/>
        <v>-0.44039893783807-0.786486361680138i</v>
      </c>
      <c r="D3030" s="57" t="str">
        <f t="shared" si="877"/>
        <v>3.65231767863954-1.33511715637637i</v>
      </c>
      <c r="E3030" s="57" t="str">
        <f t="shared" si="878"/>
        <v>188.083104389583-103.845967080076i</v>
      </c>
      <c r="F3030" s="57" t="str">
        <f t="shared" si="879"/>
        <v>3.69215731745606-1.53923306054755i</v>
      </c>
      <c r="G3030" s="57" t="str">
        <f t="shared" si="880"/>
        <v>0.961539405666997-0.19230542638354i</v>
      </c>
      <c r="H3030" s="57" t="str">
        <f t="shared" si="881"/>
        <v>1.74014530958552-169.27110011825i</v>
      </c>
      <c r="I3030" s="57" t="str">
        <f t="shared" si="882"/>
        <v>-0.716890960023059-1.77063814302658i</v>
      </c>
      <c r="K3030" s="57" t="str">
        <f t="shared" si="883"/>
        <v>0.000728710844482941-0.00203103126074494i</v>
      </c>
      <c r="L3030" s="57" t="str">
        <f t="shared" si="884"/>
        <v>0.000125-0.00605304069518089i</v>
      </c>
      <c r="M3030" s="57" t="str">
        <f t="shared" si="885"/>
        <v>0.0015-0.00291797037767686i</v>
      </c>
      <c r="N3030" s="57">
        <f t="shared" si="886"/>
        <v>60.753027381676461</v>
      </c>
      <c r="O3030" s="57">
        <f t="shared" si="887"/>
        <v>0.90170204678224875</v>
      </c>
      <c r="P3030" s="371">
        <f t="shared" si="888"/>
        <v>-0.90170204678224875</v>
      </c>
      <c r="Q3030" s="371">
        <f t="shared" si="889"/>
        <v>-119.24697261832354</v>
      </c>
      <c r="R3030" s="12">
        <f t="shared" si="890"/>
        <v>60.753027381676461</v>
      </c>
      <c r="S3030" s="57">
        <f t="shared" si="891"/>
        <v>82.89214142130443</v>
      </c>
      <c r="T3030" s="12">
        <f t="shared" si="874"/>
        <v>-0.90170204678224875</v>
      </c>
    </row>
    <row r="3031" spans="1:20" x14ac:dyDescent="0.25">
      <c r="A3031" s="57">
        <f t="shared" si="875"/>
        <v>522805.82646221662</v>
      </c>
      <c r="B3031" s="12">
        <f t="shared" si="892"/>
        <v>83207.131558705398</v>
      </c>
      <c r="C3031" s="57" t="str">
        <f t="shared" si="876"/>
        <v>-0.440511594955269-0.782614602843522i</v>
      </c>
      <c r="D3031" s="57" t="str">
        <f t="shared" si="877"/>
        <v>3.65055234437298-1.33681622483699i</v>
      </c>
      <c r="E3031" s="57" t="str">
        <f t="shared" si="878"/>
        <v>187.765185888085-104.285975595888i</v>
      </c>
      <c r="F3031" s="57" t="str">
        <f t="shared" si="879"/>
        <v>3.69107636401012-1.53879049289527i</v>
      </c>
      <c r="G3031" s="57" t="str">
        <f t="shared" si="880"/>
        <v>0.961257895632458-0.192979671770672i</v>
      </c>
      <c r="H3031" s="57" t="str">
        <f t="shared" si="881"/>
        <v>1.72504304177102-168.595749137062i</v>
      </c>
      <c r="I3031" s="57" t="str">
        <f t="shared" si="882"/>
        <v>-0.713910492990172-1.76302202004219i</v>
      </c>
      <c r="K3031" s="57" t="str">
        <f t="shared" si="883"/>
        <v>0.000728186254618963-0.00202409461427627i</v>
      </c>
      <c r="L3031" s="57" t="str">
        <f t="shared" si="884"/>
        <v>0.000125-0.00603012621556174i</v>
      </c>
      <c r="M3031" s="57" t="str">
        <f t="shared" si="885"/>
        <v>0.0015-0.0029069240662252i</v>
      </c>
      <c r="N3031" s="57">
        <f t="shared" si="886"/>
        <v>60.626071955538947</v>
      </c>
      <c r="O3031" s="57">
        <f t="shared" si="887"/>
        <v>0.9337619887857187</v>
      </c>
      <c r="P3031" s="371">
        <f t="shared" si="888"/>
        <v>-0.9337619887857187</v>
      </c>
      <c r="Q3031" s="371">
        <f t="shared" si="889"/>
        <v>-119.37392804446105</v>
      </c>
      <c r="R3031" s="12">
        <f t="shared" si="890"/>
        <v>60.626071955538947</v>
      </c>
      <c r="S3031" s="57">
        <f t="shared" si="891"/>
        <v>83.207131558705399</v>
      </c>
      <c r="T3031" s="12">
        <f t="shared" si="874"/>
        <v>-0.9337619887857187</v>
      </c>
    </row>
    <row r="3032" spans="1:20" x14ac:dyDescent="0.25">
      <c r="A3032" s="57">
        <f t="shared" si="875"/>
        <v>524792.48860277305</v>
      </c>
      <c r="B3032" s="12">
        <f t="shared" si="892"/>
        <v>83523.318658628486</v>
      </c>
      <c r="C3032" s="57" t="str">
        <f t="shared" si="876"/>
        <v>-0.440622451423274-0.778750726676937i</v>
      </c>
      <c r="D3032" s="57" t="str">
        <f t="shared" si="877"/>
        <v>3.64877529331091-1.33852794892022i</v>
      </c>
      <c r="E3032" s="57" t="str">
        <f t="shared" si="878"/>
        <v>187.444622362504-104.72602145105i</v>
      </c>
      <c r="F3032" s="57" t="str">
        <f t="shared" si="879"/>
        <v>3.68998781970962-1.53836688539941i</v>
      </c>
      <c r="G3032" s="57" t="str">
        <f t="shared" si="880"/>
        <v>0.960974408730426-0.193655866153428i</v>
      </c>
      <c r="H3032" s="57" t="str">
        <f t="shared" si="881"/>
        <v>1.71008106749212-167.923358104371i</v>
      </c>
      <c r="I3032" s="57" t="str">
        <f t="shared" si="882"/>
        <v>-0.710952023620799-1.75543796996501i</v>
      </c>
      <c r="K3032" s="57" t="str">
        <f t="shared" si="883"/>
        <v>0.00072766365972385-0.00201718657159827i</v>
      </c>
      <c r="L3032" s="57" t="str">
        <f t="shared" si="884"/>
        <v>0.000125-0.00600729848133266i</v>
      </c>
      <c r="M3032" s="57" t="str">
        <f t="shared" si="885"/>
        <v>0.0015-0.00289591957185216i</v>
      </c>
      <c r="N3032" s="57">
        <f t="shared" si="886"/>
        <v>60.498523676719259</v>
      </c>
      <c r="O3032" s="57">
        <f t="shared" si="887"/>
        <v>0.96583959107181738</v>
      </c>
      <c r="P3032" s="371">
        <f t="shared" si="888"/>
        <v>-0.96583959107181738</v>
      </c>
      <c r="Q3032" s="371">
        <f t="shared" si="889"/>
        <v>-119.50147632328074</v>
      </c>
      <c r="R3032" s="12">
        <f t="shared" si="890"/>
        <v>60.498523676719259</v>
      </c>
      <c r="S3032" s="57">
        <f t="shared" si="891"/>
        <v>83.523318658628483</v>
      </c>
      <c r="T3032" s="12">
        <f t="shared" si="874"/>
        <v>-0.96583959107181738</v>
      </c>
    </row>
    <row r="3033" spans="1:20" x14ac:dyDescent="0.25">
      <c r="A3033" s="57">
        <f t="shared" si="875"/>
        <v>526786.70005946362</v>
      </c>
      <c r="B3033" s="12">
        <f t="shared" si="892"/>
        <v>83840.707269531282</v>
      </c>
      <c r="C3033" s="57" t="str">
        <f t="shared" si="876"/>
        <v>-0.440731474976686-0.774894681432969i</v>
      </c>
      <c r="D3033" s="57" t="str">
        <f t="shared" si="877"/>
        <v>3.64698646005307-1.34025228771753i</v>
      </c>
      <c r="E3033" s="57" t="str">
        <f t="shared" si="878"/>
        <v>187.121402515828-105.166091567337i</v>
      </c>
      <c r="F3033" s="57" t="str">
        <f t="shared" si="879"/>
        <v>3.68889163596332-1.53796219846484i</v>
      </c>
      <c r="G3033" s="57" t="str">
        <f t="shared" si="880"/>
        <v>0.960688932306404-0.194334010534403i</v>
      </c>
      <c r="H3033" s="57" t="str">
        <f t="shared" si="881"/>
        <v>1.69525790864587-167.253910994982i</v>
      </c>
      <c r="I3033" s="57" t="str">
        <f t="shared" si="882"/>
        <v>-0.708015361145636-1.74788580952312i</v>
      </c>
      <c r="K3033" s="57" t="str">
        <f t="shared" si="883"/>
        <v>0.000727143031246425-0.002010307031305i</v>
      </c>
      <c r="L3033" s="57" t="str">
        <f t="shared" si="884"/>
        <v>0.000125-0.00598455716410906i</v>
      </c>
      <c r="M3033" s="57" t="str">
        <f t="shared" si="885"/>
        <v>0.0015-0.0028849567362544i</v>
      </c>
      <c r="N3033" s="57">
        <f t="shared" si="886"/>
        <v>60.370379936670915</v>
      </c>
      <c r="O3033" s="57">
        <f t="shared" si="887"/>
        <v>0.99793507873647824</v>
      </c>
      <c r="P3033" s="371">
        <f t="shared" si="888"/>
        <v>-0.99793507873647824</v>
      </c>
      <c r="Q3033" s="371">
        <f t="shared" si="889"/>
        <v>-119.62962006332909</v>
      </c>
      <c r="R3033" s="12">
        <f t="shared" si="890"/>
        <v>60.370379936670915</v>
      </c>
      <c r="S3033" s="57">
        <f t="shared" si="891"/>
        <v>83.840707269531279</v>
      </c>
      <c r="T3033" s="12">
        <f t="shared" si="874"/>
        <v>-0.99793507873647824</v>
      </c>
    </row>
    <row r="3034" spans="1:20" x14ac:dyDescent="0.25">
      <c r="A3034" s="57">
        <f t="shared" si="875"/>
        <v>528788.4895196897</v>
      </c>
      <c r="B3034" s="12">
        <f t="shared" si="892"/>
        <v>84159.301957155505</v>
      </c>
      <c r="C3034" s="57" t="str">
        <f t="shared" si="876"/>
        <v>-0.440838633023349-0.771046415526357i</v>
      </c>
      <c r="D3034" s="57" t="str">
        <f t="shared" si="877"/>
        <v>3.64518577901168-1.3419891999185i</v>
      </c>
      <c r="E3034" s="57" t="str">
        <f t="shared" si="878"/>
        <v>186.795515048677-105.606172688127i</v>
      </c>
      <c r="F3034" s="57" t="str">
        <f t="shared" si="879"/>
        <v>3.68778776393825-1.5375763924362i</v>
      </c>
      <c r="G3034" s="57" t="str">
        <f t="shared" si="880"/>
        <v>0.960401453642939-0.195014105857676i</v>
      </c>
      <c r="H3034" s="57" t="str">
        <f t="shared" si="881"/>
        <v>1.68057210525195-166.587391903862i</v>
      </c>
      <c r="I3034" s="57" t="str">
        <f t="shared" si="882"/>
        <v>-0.705100316409918-1.74036535690219i</v>
      </c>
      <c r="K3034" s="57" t="str">
        <f t="shared" si="883"/>
        <v>0.000726624340767629-0.00200345589234147i</v>
      </c>
      <c r="L3034" s="57" t="str">
        <f t="shared" si="884"/>
        <v>0.000125-0.0059619019367494i</v>
      </c>
      <c r="M3034" s="57" t="str">
        <f t="shared" si="885"/>
        <v>0.0015-0.00287403540172783i</v>
      </c>
      <c r="N3034" s="57">
        <f t="shared" si="886"/>
        <v>60.241638117102823</v>
      </c>
      <c r="O3034" s="57">
        <f t="shared" si="887"/>
        <v>1.0300486804709987</v>
      </c>
      <c r="P3034" s="371">
        <f t="shared" si="888"/>
        <v>-1.0300486804709987</v>
      </c>
      <c r="Q3034" s="371">
        <f t="shared" si="889"/>
        <v>-119.75836188289718</v>
      </c>
      <c r="R3034" s="12">
        <f t="shared" si="890"/>
        <v>60.241638117102823</v>
      </c>
      <c r="S3034" s="57">
        <f t="shared" si="891"/>
        <v>84.159301957155506</v>
      </c>
      <c r="T3034" s="12">
        <f t="shared" si="874"/>
        <v>-1.0300486804709987</v>
      </c>
    </row>
    <row r="3035" spans="1:20" x14ac:dyDescent="0.25">
      <c r="A3035" s="57">
        <f t="shared" si="875"/>
        <v>530797.8857798645</v>
      </c>
      <c r="B3035" s="12">
        <f t="shared" si="892"/>
        <v>84479.107304592704</v>
      </c>
      <c r="C3035" s="57" t="str">
        <f t="shared" si="876"/>
        <v>-0.440943892640063-0.767205877539432i</v>
      </c>
      <c r="D3035" s="57" t="str">
        <f t="shared" si="877"/>
        <v>3.64337318441348-1.34373864380623i</v>
      </c>
      <c r="E3035" s="57" t="str">
        <f t="shared" si="878"/>
        <v>186.466948660988-106.046251376605i</v>
      </c>
      <c r="F3035" s="57" t="str">
        <f t="shared" si="879"/>
        <v>3.6866761545595-1.53720942759439i</v>
      </c>
      <c r="G3035" s="57" t="str">
        <f t="shared" si="880"/>
        <v>0.960111959959577-0.195696153008066i</v>
      </c>
      <c r="H3035" s="57" t="str">
        <f t="shared" si="881"/>
        <v>1.66602221519576-165.923785044909i</v>
      </c>
      <c r="I3035" s="57" t="str">
        <f t="shared" si="882"/>
        <v>-0.702206701857337-1.7328764317302i</v>
      </c>
      <c r="K3035" s="57" t="str">
        <f t="shared" si="883"/>
        <v>0.00072610755999917-0.00199663305400212i</v>
      </c>
      <c r="L3035" s="57" t="str">
        <f t="shared" si="884"/>
        <v>0.000125-0.00593933247335068i</v>
      </c>
      <c r="M3035" s="57" t="str">
        <f t="shared" si="885"/>
        <v>0.0015-0.0028631554111654i</v>
      </c>
      <c r="N3035" s="57">
        <f t="shared" si="886"/>
        <v>60.112295590115963</v>
      </c>
      <c r="O3035" s="57">
        <f t="shared" si="887"/>
        <v>1.06218062859717</v>
      </c>
      <c r="P3035" s="371">
        <f t="shared" si="888"/>
        <v>-1.06218062859717</v>
      </c>
      <c r="Q3035" s="371">
        <f t="shared" si="889"/>
        <v>-119.88770440988404</v>
      </c>
      <c r="R3035" s="12">
        <f t="shared" si="890"/>
        <v>60.112295590115963</v>
      </c>
      <c r="S3035" s="57">
        <f t="shared" si="891"/>
        <v>84.479107304592702</v>
      </c>
      <c r="T3035" s="12">
        <f t="shared" si="874"/>
        <v>-1.06218062859717</v>
      </c>
    </row>
    <row r="3036" spans="1:20" x14ac:dyDescent="0.25">
      <c r="A3036" s="57">
        <f t="shared" si="875"/>
        <v>532814.91774582805</v>
      </c>
      <c r="B3036" s="12">
        <f t="shared" si="892"/>
        <v>84800.127912350159</v>
      </c>
      <c r="C3036" s="57" t="str">
        <f t="shared" si="876"/>
        <v>-0.441047220568295-0.76337301622771i</v>
      </c>
      <c r="D3036" s="57" t="str">
        <f t="shared" si="877"/>
        <v>3.64154861030206-1.34550057725278i</v>
      </c>
      <c r="E3036" s="57" t="str">
        <f t="shared" si="878"/>
        <v>186.135692053743-106.486314013966i</v>
      </c>
      <c r="F3036" s="57" t="str">
        <f t="shared" si="879"/>
        <v>3.68555675851014-1.53686126415313i</v>
      </c>
      <c r="G3036" s="57" t="str">
        <f t="shared" si="880"/>
        <v>0.959820438412835-0.196380152810381i</v>
      </c>
      <c r="H3036" s="57" t="str">
        <f t="shared" si="881"/>
        <v>1.6516068139758-165.263074749742i</v>
      </c>
      <c r="I3036" s="57" t="str">
        <f t="shared" si="882"/>
        <v>-0.699334331514203-1.72541885506256i</v>
      </c>
      <c r="K3036" s="57" t="str">
        <f t="shared" si="883"/>
        <v>0.000725592660782215-0.00198983841592917i</v>
      </c>
      <c r="L3036" s="57" t="str">
        <f t="shared" si="884"/>
        <v>0.000125-0.00591684844924354i</v>
      </c>
      <c r="M3036" s="57" t="str">
        <f t="shared" si="885"/>
        <v>0.0015-0.00285231660805479i</v>
      </c>
      <c r="N3036" s="57">
        <f t="shared" si="886"/>
        <v>59.982349718347876</v>
      </c>
      <c r="O3036" s="57">
        <f t="shared" si="887"/>
        <v>1.0943311591022455</v>
      </c>
      <c r="P3036" s="371">
        <f t="shared" si="888"/>
        <v>-1.0943311591022455</v>
      </c>
      <c r="Q3036" s="371">
        <f t="shared" si="889"/>
        <v>-120.01765028165212</v>
      </c>
      <c r="R3036" s="12">
        <f t="shared" si="890"/>
        <v>59.982349718347876</v>
      </c>
      <c r="S3036" s="57">
        <f t="shared" si="891"/>
        <v>84.800127912350163</v>
      </c>
      <c r="T3036" s="12">
        <f t="shared" si="874"/>
        <v>-1.0943311591022455</v>
      </c>
    </row>
    <row r="3037" spans="1:20" x14ac:dyDescent="0.25">
      <c r="A3037" s="57">
        <f t="shared" si="875"/>
        <v>534839.61443326215</v>
      </c>
      <c r="B3037" s="12">
        <f t="shared" si="892"/>
        <v>85122.368398417093</v>
      </c>
      <c r="C3037" s="57" t="str">
        <f t="shared" si="876"/>
        <v>-0.441148583209978-0.759547780525537i</v>
      </c>
      <c r="D3037" s="57" t="str">
        <f t="shared" si="877"/>
        <v>3.63971199054016-1.34727495771457i</v>
      </c>
      <c r="E3037" s="57" t="str">
        <f t="shared" si="878"/>
        <v>185.801733930726-106.926346797619i</v>
      </c>
      <c r="F3037" s="57" t="str">
        <f t="shared" si="879"/>
        <v>3.68442952623113-1.5365318622554i</v>
      </c>
      <c r="G3037" s="57" t="str">
        <f t="shared" si="880"/>
        <v>0.959526876096167-0.197066106028657i</v>
      </c>
      <c r="H3037" s="57" t="str">
        <f t="shared" si="881"/>
        <v>1.63732449445498-164.605245466509i</v>
      </c>
      <c r="I3037" s="57" t="str">
        <f t="shared" si="882"/>
        <v>-0.696483020973748-1.71799244936741i</v>
      </c>
      <c r="K3037" s="57" t="str">
        <f t="shared" si="883"/>
        <v>0.000725079615086076-0.00198307187811108i</v>
      </c>
      <c r="L3037" s="57" t="str">
        <f t="shared" si="884"/>
        <v>0.000125-0.00589444954098779i</v>
      </c>
      <c r="M3037" s="57" t="str">
        <f t="shared" si="885"/>
        <v>0.0015-0.00284151883647619i</v>
      </c>
      <c r="N3037" s="57">
        <f t="shared" si="886"/>
        <v>59.851797855116359</v>
      </c>
      <c r="O3037" s="57">
        <f t="shared" si="887"/>
        <v>1.1265005116742204</v>
      </c>
      <c r="P3037" s="371">
        <f t="shared" si="888"/>
        <v>-1.1265005116742204</v>
      </c>
      <c r="Q3037" s="371">
        <f t="shared" si="889"/>
        <v>-120.14820214488364</v>
      </c>
      <c r="R3037" s="12">
        <f t="shared" si="890"/>
        <v>59.851797855116359</v>
      </c>
      <c r="S3037" s="57">
        <f t="shared" si="891"/>
        <v>85.122368398417095</v>
      </c>
      <c r="T3037" s="12">
        <f t="shared" si="874"/>
        <v>-1.1265005116742204</v>
      </c>
    </row>
    <row r="3038" spans="1:20" x14ac:dyDescent="0.25">
      <c r="A3038" s="57">
        <f t="shared" si="875"/>
        <v>536872.00496810861</v>
      </c>
      <c r="B3038" s="12">
        <f t="shared" si="892"/>
        <v>85445.833398331073</v>
      </c>
      <c r="C3038" s="57" t="str">
        <f t="shared" si="876"/>
        <v>-0.441247946623382-0.755730119551876i</v>
      </c>
      <c r="D3038" s="57" t="str">
        <f t="shared" si="877"/>
        <v>3.63786325881217-1.34906174222791i</v>
      </c>
      <c r="E3038" s="57" t="str">
        <f t="shared" si="878"/>
        <v>185.465063000329-107.3663357394i</v>
      </c>
      <c r="F3038" s="57" t="str">
        <f t="shared" si="879"/>
        <v>3.68329440792115-1.5362211819699i</v>
      </c>
      <c r="G3038" s="57" t="str">
        <f t="shared" si="880"/>
        <v>0.959231260039946-0.197754013365401i</v>
      </c>
      <c r="H3038" s="57" t="str">
        <f t="shared" si="881"/>
        <v>1.62317386661595-163.950281758701i</v>
      </c>
      <c r="I3038" s="57" t="str">
        <f t="shared" si="882"/>
        <v>-0.693652587380598-1.71059703851094i</v>
      </c>
      <c r="K3038" s="57" t="str">
        <f t="shared" si="883"/>
        <v>0.00072456839500691-0.0019763333408809i</v>
      </c>
      <c r="L3038" s="57" t="str">
        <f t="shared" si="884"/>
        <v>0.000125-0.0058721354263676i</v>
      </c>
      <c r="M3038" s="57" t="str">
        <f t="shared" si="885"/>
        <v>0.0015-0.00283076194110001i</v>
      </c>
      <c r="N3038" s="57">
        <f t="shared" si="886"/>
        <v>59.720637344566143</v>
      </c>
      <c r="O3038" s="57">
        <f t="shared" si="887"/>
        <v>1.1586889297366996</v>
      </c>
      <c r="P3038" s="371">
        <f t="shared" si="888"/>
        <v>-1.1586889297366996</v>
      </c>
      <c r="Q3038" s="371">
        <f t="shared" si="889"/>
        <v>-120.27936265543386</v>
      </c>
      <c r="R3038" s="12">
        <f t="shared" si="890"/>
        <v>59.720637344566143</v>
      </c>
      <c r="S3038" s="57">
        <f t="shared" si="891"/>
        <v>85.445833398331075</v>
      </c>
      <c r="T3038" s="12">
        <f t="shared" si="874"/>
        <v>-1.1586889297366996</v>
      </c>
    </row>
    <row r="3039" spans="1:20" x14ac:dyDescent="0.25">
      <c r="A3039" s="57">
        <f t="shared" si="875"/>
        <v>538912.11858698737</v>
      </c>
      <c r="B3039" s="12">
        <f t="shared" si="892"/>
        <v>85770.527565244731</v>
      </c>
      <c r="C3039" s="57" t="str">
        <f t="shared" si="876"/>
        <v>-0.441345276518899-0.751919982616129i</v>
      </c>
      <c r="D3039" s="57" t="str">
        <f t="shared" si="877"/>
        <v>3.63600234862632-1.35086088740425i</v>
      </c>
      <c r="E3039" s="57" t="str">
        <f t="shared" si="878"/>
        <v>185.125667977394-107.806266663763i</v>
      </c>
      <c r="F3039" s="57" t="str">
        <f t="shared" si="879"/>
        <v>3.68215135353663-1.53592918328746i</v>
      </c>
      <c r="G3039" s="57" t="str">
        <f t="shared" si="880"/>
        <v>0.958933577211442-0.198443875460819i</v>
      </c>
      <c r="H3039" s="57" t="str">
        <f t="shared" si="881"/>
        <v>1.60915355732027-163.298168303989i</v>
      </c>
      <c r="I3039" s="57" t="str">
        <f t="shared" si="882"/>
        <v>-0.690842849415435-1.70323244774317i</v>
      </c>
      <c r="K3039" s="57" t="str">
        <f t="shared" si="883"/>
        <v>0.000724058972766413-0.00196962270491472i</v>
      </c>
      <c r="L3039" s="57" t="str">
        <f t="shared" si="884"/>
        <v>0.000125-0.00584990578438695i</v>
      </c>
      <c r="M3039" s="57" t="str">
        <f t="shared" si="885"/>
        <v>0.0015-0.0028200457671847i</v>
      </c>
      <c r="N3039" s="57">
        <f t="shared" si="886"/>
        <v>59.588865521824459</v>
      </c>
      <c r="O3039" s="57">
        <f t="shared" si="887"/>
        <v>1.1908966604850943</v>
      </c>
      <c r="P3039" s="371">
        <f t="shared" si="888"/>
        <v>-1.1908966604850943</v>
      </c>
      <c r="Q3039" s="371">
        <f t="shared" si="889"/>
        <v>-120.41113447817554</v>
      </c>
      <c r="R3039" s="12">
        <f t="shared" si="890"/>
        <v>59.588865521824459</v>
      </c>
      <c r="S3039" s="57">
        <f t="shared" si="891"/>
        <v>85.770527565244734</v>
      </c>
      <c r="T3039" s="12">
        <f t="shared" si="874"/>
        <v>-1.1908966604850943</v>
      </c>
    </row>
    <row r="3040" spans="1:20" x14ac:dyDescent="0.25">
      <c r="A3040" s="57">
        <f t="shared" si="875"/>
        <v>540959.98463761795</v>
      </c>
      <c r="B3040" s="12">
        <f t="shared" si="892"/>
        <v>86096.455569992657</v>
      </c>
      <c r="C3040" s="57" t="str">
        <f t="shared" si="876"/>
        <v>-0.441440538255103-0.748117319224193i</v>
      </c>
      <c r="D3040" s="57" t="str">
        <f t="shared" si="877"/>
        <v>3.63412919331749-1.35267234942568i</v>
      </c>
      <c r="E3040" s="57" t="str">
        <f t="shared" si="878"/>
        <v>184.783537585099-108.24612520601i</v>
      </c>
      <c r="F3040" s="57" t="str">
        <f t="shared" si="879"/>
        <v>3.6810003127916-1.53565582611752i</v>
      </c>
      <c r="G3040" s="57" t="str">
        <f t="shared" si="880"/>
        <v>0.95863381451481-0.199135692892044i</v>
      </c>
      <c r="H3040" s="57" t="str">
        <f t="shared" si="881"/>
        <v>1.59526221007151-162.648889893072i</v>
      </c>
      <c r="I3040" s="57" t="str">
        <f t="shared" si="882"/>
        <v>-0.688053627279864-1.69589850368368i</v>
      </c>
      <c r="K3040" s="57" t="str">
        <f t="shared" si="883"/>
        <v>0.000723551320710566-0.0019629398712301i</v>
      </c>
      <c r="L3040" s="57" t="str">
        <f t="shared" si="884"/>
        <v>0.000125-0.00582776029526494i</v>
      </c>
      <c r="M3040" s="57" t="str">
        <f t="shared" si="885"/>
        <v>0.0015-0.00280937016057452i</v>
      </c>
      <c r="N3040" s="57">
        <f t="shared" si="886"/>
        <v>59.456479713151509</v>
      </c>
      <c r="O3040" s="57">
        <f t="shared" si="887"/>
        <v>1.2231239549206492</v>
      </c>
      <c r="P3040" s="371">
        <f t="shared" si="888"/>
        <v>-1.2231239549206492</v>
      </c>
      <c r="Q3040" s="371">
        <f t="shared" si="889"/>
        <v>-120.54352028684849</v>
      </c>
      <c r="R3040" s="12">
        <f t="shared" si="890"/>
        <v>59.456479713151509</v>
      </c>
      <c r="S3040" s="57">
        <f t="shared" si="891"/>
        <v>86.096455569992656</v>
      </c>
      <c r="T3040" s="12">
        <f t="shared" si="874"/>
        <v>-1.2231239549206492</v>
      </c>
    </row>
    <row r="3041" spans="1:20" x14ac:dyDescent="0.25">
      <c r="A3041" s="57">
        <f t="shared" si="875"/>
        <v>543015.63257924083</v>
      </c>
      <c r="B3041" s="12">
        <f t="shared" si="892"/>
        <v>86423.622101158631</v>
      </c>
      <c r="C3041" s="57" t="str">
        <f t="shared" si="876"/>
        <v>-0.441533696834617-0.744322079084411i</v>
      </c>
      <c r="D3041" s="57" t="str">
        <f t="shared" si="877"/>
        <v>3.63224372604937-1.3544960840403i</v>
      </c>
      <c r="E3041" s="57" t="str">
        <f t="shared" si="878"/>
        <v>184.438660556877-108.685896810483i</v>
      </c>
      <c r="F3041" s="57" t="str">
        <f t="shared" si="879"/>
        <v>3.67984123515775-1.53540107028444i</v>
      </c>
      <c r="G3041" s="57" t="str">
        <f t="shared" si="880"/>
        <v>0.958331958791084-0.199829466172355i</v>
      </c>
      <c r="H3041" s="57" t="str">
        <f t="shared" si="881"/>
        <v>1.58149848478209-162.002431428539i</v>
      </c>
      <c r="I3041" s="57" t="str">
        <f t="shared" si="882"/>
        <v>-0.685284742681373-1.68859503430774i</v>
      </c>
      <c r="K3041" s="57" t="str">
        <f t="shared" si="883"/>
        <v>0.000723045411308363-0.00195628474118443i</v>
      </c>
      <c r="L3041" s="57" t="str">
        <f t="shared" si="884"/>
        <v>0.000125-0.00580569864043129i</v>
      </c>
      <c r="M3041" s="57" t="str">
        <f t="shared" si="885"/>
        <v>0.0015-0.00279873496769728i</v>
      </c>
      <c r="N3041" s="57">
        <f t="shared" si="886"/>
        <v>59.323477236101354</v>
      </c>
      <c r="O3041" s="57">
        <f t="shared" si="887"/>
        <v>1.2553710678875416</v>
      </c>
      <c r="P3041" s="371">
        <f t="shared" si="888"/>
        <v>-1.2553710678875416</v>
      </c>
      <c r="Q3041" s="371">
        <f t="shared" si="889"/>
        <v>-120.67652276389865</v>
      </c>
      <c r="R3041" s="12">
        <f t="shared" si="890"/>
        <v>59.323477236101354</v>
      </c>
      <c r="S3041" s="57">
        <f t="shared" si="891"/>
        <v>86.423622101158628</v>
      </c>
      <c r="T3041" s="12">
        <f t="shared" si="874"/>
        <v>-1.2553710678875416</v>
      </c>
    </row>
    <row r="3042" spans="1:20" x14ac:dyDescent="0.25">
      <c r="A3042" s="57">
        <f t="shared" si="875"/>
        <v>545079.09198304208</v>
      </c>
      <c r="B3042" s="12">
        <f t="shared" si="892"/>
        <v>86752.031865143043</v>
      </c>
      <c r="C3042" s="57" t="str">
        <f t="shared" si="876"/>
        <v>-0.441624716900219-0.740534212113853i</v>
      </c>
      <c r="D3042" s="57" t="str">
        <f t="shared" si="877"/>
        <v>3.63034587981742-1.35633204655761i</v>
      </c>
      <c r="E3042" s="57" t="str">
        <f t="shared" si="878"/>
        <v>184.091025638389-109.125566728789i</v>
      </c>
      <c r="F3042" s="57" t="str">
        <f t="shared" si="879"/>
        <v>3.67867406986437-1.53516487552398i</v>
      </c>
      <c r="G3042" s="57" t="str">
        <f t="shared" si="880"/>
        <v>0.958027996818171-0.200525195750393i</v>
      </c>
      <c r="H3042" s="57" t="str">
        <f t="shared" si="881"/>
        <v>1.56786105754376-161.358777923744i</v>
      </c>
      <c r="I3042" s="57" t="str">
        <f t="shared" si="882"/>
        <v>-0.68253601881856-1.68132186893242i</v>
      </c>
      <c r="K3042" s="57" t="str">
        <f t="shared" si="883"/>
        <v>0.000722541217150538-0.00194965721647337i</v>
      </c>
      <c r="L3042" s="57" t="str">
        <f t="shared" si="884"/>
        <v>0.000125-0.0057837205025217i</v>
      </c>
      <c r="M3042" s="57" t="str">
        <f t="shared" si="885"/>
        <v>0.0015-0.00278814003556213i</v>
      </c>
      <c r="N3042" s="57">
        <f t="shared" si="886"/>
        <v>59.189855399683111</v>
      </c>
      <c r="O3042" s="57">
        <f t="shared" si="887"/>
        <v>1.287638258107183</v>
      </c>
      <c r="P3042" s="371">
        <f t="shared" si="888"/>
        <v>-1.287638258107183</v>
      </c>
      <c r="Q3042" s="371">
        <f t="shared" si="889"/>
        <v>-120.81014460031689</v>
      </c>
      <c r="R3042" s="12">
        <f t="shared" si="890"/>
        <v>59.189855399683111</v>
      </c>
      <c r="S3042" s="57">
        <f t="shared" si="891"/>
        <v>86.752031865143039</v>
      </c>
      <c r="T3042" s="12">
        <f t="shared" si="874"/>
        <v>-1.287638258107183</v>
      </c>
    </row>
    <row r="3043" spans="1:20" x14ac:dyDescent="0.25">
      <c r="A3043" s="57">
        <f t="shared" si="875"/>
        <v>547150.39253257762</v>
      </c>
      <c r="B3043" s="12">
        <f t="shared" si="892"/>
        <v>87081.689586230583</v>
      </c>
      <c r="C3043" s="57" t="str">
        <f t="shared" si="876"/>
        <v>-0.441713562730915-0.736753668444556i</v>
      </c>
      <c r="D3043" s="57" t="str">
        <f t="shared" si="877"/>
        <v>3.62843558745134-1.35818019184387i</v>
      </c>
      <c r="E3043" s="57" t="str">
        <f t="shared" si="878"/>
        <v>183.740621589533-109.565120018016i</v>
      </c>
      <c r="F3043" s="57" t="str">
        <f t="shared" si="879"/>
        <v>3.67749876589836-1.53494720147958i</v>
      </c>
      <c r="G3043" s="57" t="str">
        <f t="shared" si="880"/>
        <v>0.957721915310863-0.201222882009366i</v>
      </c>
      <c r="H3043" s="57" t="str">
        <f t="shared" si="881"/>
        <v>1.55434862040178-160.717914501703i</v>
      </c>
      <c r="I3043" s="57" t="str">
        <f t="shared" si="882"/>
        <v>-0.679807280366464-1.67407883820311i</v>
      </c>
      <c r="K3043" s="57" t="str">
        <f t="shared" si="883"/>
        <v>0.000722038710948336-0.00194305719912926i</v>
      </c>
      <c r="L3043" s="57" t="str">
        <f t="shared" si="884"/>
        <v>0.000125-0.00576182556537327i</v>
      </c>
      <c r="M3043" s="57" t="str">
        <f t="shared" si="885"/>
        <v>0.0015-0.00277758521175746i</v>
      </c>
      <c r="N3043" s="57">
        <f t="shared" si="886"/>
        <v>59.055611504525757</v>
      </c>
      <c r="O3043" s="57">
        <f t="shared" si="887"/>
        <v>1.3199257882142934</v>
      </c>
      <c r="P3043" s="371">
        <f t="shared" si="888"/>
        <v>-1.3199257882142934</v>
      </c>
      <c r="Q3043" s="371">
        <f t="shared" si="889"/>
        <v>-120.94438849547424</v>
      </c>
      <c r="R3043" s="12">
        <f t="shared" si="890"/>
        <v>59.055611504525757</v>
      </c>
      <c r="S3043" s="57">
        <f t="shared" si="891"/>
        <v>87.081689586230581</v>
      </c>
      <c r="T3043" s="12">
        <f t="shared" si="874"/>
        <v>-1.3199257882142934</v>
      </c>
    </row>
    <row r="3044" spans="1:20" x14ac:dyDescent="0.25">
      <c r="A3044" s="57">
        <f t="shared" si="875"/>
        <v>549229.56402420136</v>
      </c>
      <c r="B3044" s="12">
        <f t="shared" si="892"/>
        <v>87412.600006658264</v>
      </c>
      <c r="C3044" s="57" t="str">
        <f t="shared" si="876"/>
        <v>-0.441800198238054-0.732980398429843i</v>
      </c>
      <c r="D3044" s="57" t="str">
        <f t="shared" si="877"/>
        <v>3.62651278161767-1.36004047431746i</v>
      </c>
      <c r="E3044" s="57" t="str">
        <f t="shared" si="878"/>
        <v>183.387437186487-110.004541538951i</v>
      </c>
      <c r="F3044" s="57" t="str">
        <f t="shared" si="879"/>
        <v>3.67631527200433-1.53474800769871i</v>
      </c>
      <c r="G3044" s="57" t="str">
        <f t="shared" si="880"/>
        <v>0.957413700920837-0.201922525266258i</v>
      </c>
      <c r="H3044" s="57" t="str">
        <f t="shared" si="881"/>
        <v>1.54095988113265-160.079826393988i</v>
      </c>
      <c r="I3044" s="57" t="str">
        <f t="shared" si="882"/>
        <v>-0.677098353462041-1.66686577408002i</v>
      </c>
      <c r="K3044" s="57" t="str">
        <f t="shared" si="883"/>
        <v>0.000721537865532271-0.00193648459151949i</v>
      </c>
      <c r="L3044" s="57" t="str">
        <f t="shared" si="884"/>
        <v>0.000125-0.00574001351402i</v>
      </c>
      <c r="M3044" s="57" t="str">
        <f t="shared" si="885"/>
        <v>0.0015-0.00276707034444856i</v>
      </c>
      <c r="N3044" s="57">
        <f t="shared" si="886"/>
        <v>58.920742843046739</v>
      </c>
      <c r="O3044" s="57">
        <f t="shared" si="887"/>
        <v>1.3522339247933324</v>
      </c>
      <c r="P3044" s="371">
        <f t="shared" si="888"/>
        <v>-1.3522339247933324</v>
      </c>
      <c r="Q3044" s="371">
        <f t="shared" si="889"/>
        <v>-121.07925715695326</v>
      </c>
      <c r="R3044" s="12">
        <f t="shared" si="890"/>
        <v>58.920742843046739</v>
      </c>
      <c r="S3044" s="57">
        <f t="shared" si="891"/>
        <v>87.412600006658266</v>
      </c>
      <c r="T3044" s="12">
        <f t="shared" si="874"/>
        <v>-1.3522339247933324</v>
      </c>
    </row>
    <row r="3045" spans="1:20" x14ac:dyDescent="0.25">
      <c r="A3045" s="57">
        <f t="shared" si="875"/>
        <v>551316.63636749331</v>
      </c>
      <c r="B3045" s="12">
        <f t="shared" si="892"/>
        <v>87744.767886683563</v>
      </c>
      <c r="C3045" s="57" t="str">
        <f t="shared" si="876"/>
        <v>-0.4418845869616-0.729214352650937i</v>
      </c>
      <c r="D3045" s="57" t="str">
        <f t="shared" si="877"/>
        <v>3.62457739482285-1.36191284794431i</v>
      </c>
      <c r="E3045" s="57" t="str">
        <f t="shared" si="878"/>
        <v>183.031461223819-110.443815954311i</v>
      </c>
      <c r="F3045" s="57" t="str">
        <f t="shared" si="879"/>
        <v>3.67512353668457-1.53456725362924i</v>
      </c>
      <c r="G3045" s="57" t="str">
        <f t="shared" si="880"/>
        <v>0.957103340236678-0.202624125771025i</v>
      </c>
      <c r="H3045" s="57" t="str">
        <f t="shared" si="881"/>
        <v>1.52769356302532-159.444498939654i</v>
      </c>
      <c r="I3045" s="57" t="str">
        <f t="shared" si="882"/>
        <v>-0.674409065689899-1.65968250982496i</v>
      </c>
      <c r="K3045" s="57" t="str">
        <f t="shared" si="883"/>
        <v>0.000721038653850894-0.00192993929634497i</v>
      </c>
      <c r="L3045" s="57" t="str">
        <f t="shared" si="884"/>
        <v>0.000125-0.00571828403468819i</v>
      </c>
      <c r="M3045" s="57" t="str">
        <f t="shared" si="885"/>
        <v>0.0015-0.00275659528237552i</v>
      </c>
      <c r="N3045" s="57">
        <f t="shared" si="886"/>
        <v>58.785246699624437</v>
      </c>
      <c r="O3045" s="57">
        <f t="shared" si="887"/>
        <v>1.3845629384128475</v>
      </c>
      <c r="P3045" s="371">
        <f t="shared" si="888"/>
        <v>-1.3845629384128475</v>
      </c>
      <c r="Q3045" s="371">
        <f t="shared" si="889"/>
        <v>-121.21475330037556</v>
      </c>
      <c r="R3045" s="12">
        <f t="shared" si="890"/>
        <v>58.785246699624437</v>
      </c>
      <c r="S3045" s="57">
        <f t="shared" si="891"/>
        <v>87.744767886683562</v>
      </c>
      <c r="T3045" s="12">
        <f t="shared" si="874"/>
        <v>-1.3845629384128475</v>
      </c>
    </row>
    <row r="3046" spans="1:20" x14ac:dyDescent="0.25">
      <c r="A3046" s="57">
        <f t="shared" si="875"/>
        <v>553411.63958568987</v>
      </c>
      <c r="B3046" s="12">
        <f t="shared" si="892"/>
        <v>88078.198004652964</v>
      </c>
      <c r="C3046" s="57" t="str">
        <f t="shared" si="876"/>
        <v>-0.441966692066344-0.72545548192344i</v>
      </c>
      <c r="D3046" s="57" t="str">
        <f t="shared" si="877"/>
        <v>3.62262935941571-1.36379726623316i</v>
      </c>
      <c r="E3046" s="57" t="str">
        <f t="shared" si="878"/>
        <v>182.672682516613-110.882927726972i</v>
      </c>
      <c r="F3046" s="57" t="str">
        <f t="shared" si="879"/>
        <v>3.67392350819921-1.53440489861567i</v>
      </c>
      <c r="G3046" s="57" t="str">
        <f t="shared" si="880"/>
        <v>0.956790819783893-0.203327683705782i</v>
      </c>
      <c r="H3046" s="57" t="str">
        <f t="shared" si="881"/>
        <v>1.51454840466591-158.811917584167i</v>
      </c>
      <c r="I3046" s="57" t="str">
        <f t="shared" si="882"/>
        <v>-0.67173924606809-1.65252887998833i</v>
      </c>
      <c r="K3046" s="57" t="str">
        <f t="shared" si="883"/>
        <v>0.000720541048969585-0.00192342121663852i</v>
      </c>
      <c r="L3046" s="57" t="str">
        <f t="shared" si="884"/>
        <v>0.000125-0.00569663681479198i</v>
      </c>
      <c r="M3046" s="57" t="str">
        <f t="shared" si="885"/>
        <v>0.0015-0.00274615987485109i</v>
      </c>
      <c r="N3046" s="57">
        <f t="shared" si="886"/>
        <v>58.649120350773288</v>
      </c>
      <c r="O3046" s="57">
        <f t="shared" si="887"/>
        <v>1.4169131036626021</v>
      </c>
      <c r="P3046" s="371">
        <f t="shared" si="888"/>
        <v>-1.4169131036626021</v>
      </c>
      <c r="Q3046" s="371">
        <f t="shared" si="889"/>
        <v>-121.35087964922671</v>
      </c>
      <c r="R3046" s="12">
        <f t="shared" si="890"/>
        <v>58.649120350773288</v>
      </c>
      <c r="S3046" s="57">
        <f t="shared" si="891"/>
        <v>88.078198004652961</v>
      </c>
      <c r="T3046" s="12">
        <f t="shared" si="874"/>
        <v>-1.4169131036626021</v>
      </c>
    </row>
    <row r="3047" spans="1:20" x14ac:dyDescent="0.25">
      <c r="A3047" s="57">
        <f t="shared" si="875"/>
        <v>555514.60381611541</v>
      </c>
      <c r="B3047" s="12">
        <f t="shared" si="892"/>
        <v>88412.895157070641</v>
      </c>
      <c r="C3047" s="57" t="str">
        <f t="shared" si="876"/>
        <v>-0.442046476338235-0.72170373730409i</v>
      </c>
      <c r="D3047" s="57" t="str">
        <f t="shared" si="877"/>
        <v>3.62066860759064-1.36569368223099i</v>
      </c>
      <c r="E3047" s="57" t="str">
        <f t="shared" si="878"/>
        <v>182.311089902657-111.321861118206i</v>
      </c>
      <c r="F3047" s="57" t="str">
        <f t="shared" si="879"/>
        <v>3.67271513456626-1.53426090189547i</v>
      </c>
      <c r="G3047" s="57" t="str">
        <f t="shared" si="880"/>
        <v>0.956476126024948-0.204033199183995i</v>
      </c>
      <c r="H3047" s="57" t="str">
        <f t="shared" si="881"/>
        <v>1.5015231597258-158.182067878347i</v>
      </c>
      <c r="I3047" s="57" t="str">
        <f t="shared" si="882"/>
        <v>-0.669088725034129-1.64540472039621i</v>
      </c>
      <c r="K3047" s="57" t="str">
        <f t="shared" si="883"/>
        <v>0.000720045024069354-0.0019169302557632i</v>
      </c>
      <c r="L3047" s="57" t="str">
        <f t="shared" si="884"/>
        <v>0.000125-0.00567507154292885i</v>
      </c>
      <c r="M3047" s="57" t="str">
        <f t="shared" si="885"/>
        <v>0.0015-0.00273576397175841i</v>
      </c>
      <c r="N3047" s="57">
        <f t="shared" si="886"/>
        <v>58.512361065324995</v>
      </c>
      <c r="O3047" s="57">
        <f t="shared" si="887"/>
        <v>1.4492846991889843</v>
      </c>
      <c r="P3047" s="371">
        <f t="shared" si="888"/>
        <v>-1.4492846991889843</v>
      </c>
      <c r="Q3047" s="371">
        <f t="shared" si="889"/>
        <v>-121.487638934675</v>
      </c>
      <c r="R3047" s="12">
        <f t="shared" si="890"/>
        <v>58.512361065324995</v>
      </c>
      <c r="S3047" s="57">
        <f t="shared" si="891"/>
        <v>88.412895157070636</v>
      </c>
      <c r="T3047" s="12">
        <f t="shared" si="874"/>
        <v>-1.4492846991889843</v>
      </c>
    </row>
    <row r="3048" spans="1:20" x14ac:dyDescent="0.25">
      <c r="A3048" s="57">
        <f t="shared" si="875"/>
        <v>557625.55931061669</v>
      </c>
      <c r="B3048" s="12">
        <f t="shared" si="892"/>
        <v>88748.864158667508</v>
      </c>
      <c r="C3048" s="57" t="str">
        <f t="shared" si="876"/>
        <v>-0.442123902180815-0.717959070097568i</v>
      </c>
      <c r="D3048" s="57" t="str">
        <f t="shared" si="877"/>
        <v>3.6186950713903-1.36760204851833i</v>
      </c>
      <c r="E3048" s="57" t="str">
        <f t="shared" si="878"/>
        <v>181.946672244674-111.760600185928i</v>
      </c>
      <c r="F3048" s="57" t="str">
        <f t="shared" si="879"/>
        <v>3.6714983635618-1.53413522259529i</v>
      </c>
      <c r="G3048" s="57" t="str">
        <f t="shared" si="880"/>
        <v>0.95615924535929-0.204740672249661i</v>
      </c>
      <c r="H3048" s="57" t="str">
        <f t="shared" si="881"/>
        <v>1.48861659675295-157.554935477324i</v>
      </c>
      <c r="I3048" s="57" t="str">
        <f t="shared" si="882"/>
        <v>-0.666457334431113-1.6383098681376i</v>
      </c>
      <c r="K3048" s="57" t="str">
        <f t="shared" si="883"/>
        <v>0.000719550552445635-0.00191046631741086i</v>
      </c>
      <c r="L3048" s="57" t="str">
        <f t="shared" si="884"/>
        <v>0.000125-0.00565358790887512i</v>
      </c>
      <c r="M3048" s="57" t="str">
        <f t="shared" si="885"/>
        <v>0.0015-0.00272540742354892i</v>
      </c>
      <c r="N3048" s="57">
        <f t="shared" si="886"/>
        <v>58.374966104609371</v>
      </c>
      <c r="O3048" s="57">
        <f t="shared" si="887"/>
        <v>1.4816780077307368</v>
      </c>
      <c r="P3048" s="371">
        <f t="shared" si="888"/>
        <v>-1.4816780077307368</v>
      </c>
      <c r="Q3048" s="371">
        <f t="shared" si="889"/>
        <v>-121.62503389539063</v>
      </c>
      <c r="R3048" s="12">
        <f t="shared" si="890"/>
        <v>58.374966104609371</v>
      </c>
      <c r="S3048" s="57">
        <f t="shared" si="891"/>
        <v>88.748864158667502</v>
      </c>
      <c r="T3048" s="12">
        <f t="shared" si="874"/>
        <v>-1.4816780077307368</v>
      </c>
    </row>
    <row r="3049" spans="1:20" x14ac:dyDescent="0.25">
      <c r="A3049" s="57">
        <f t="shared" si="875"/>
        <v>559744.536435997</v>
      </c>
      <c r="B3049" s="12">
        <f t="shared" si="892"/>
        <v>89086.10984247044</v>
      </c>
      <c r="C3049" s="57" t="str">
        <f t="shared" si="876"/>
        <v>-0.442198931611656-0.714221431863403i</v>
      </c>
      <c r="D3049" s="57" t="str">
        <f t="shared" si="877"/>
        <v>3.61670868270875-1.36952231720464i</v>
      </c>
      <c r="E3049" s="57" t="str">
        <f t="shared" si="878"/>
        <v>181.579418432593-112.199128782949i</v>
      </c>
      <c r="F3049" s="57" t="str">
        <f t="shared" si="879"/>
        <v>3.67027314272008-1.53402781972725i</v>
      </c>
      <c r="G3049" s="57" t="str">
        <f t="shared" si="880"/>
        <v>0.955840164123397-0.205450102876477i</v>
      </c>
      <c r="H3049" s="57" t="str">
        <f t="shared" si="881"/>
        <v>1.47582749896665-156.930506139512i</v>
      </c>
      <c r="I3049" s="57" t="str">
        <f t="shared" si="882"/>
        <v>-0.663844907494076-1.63124416155194i</v>
      </c>
      <c r="K3049" s="57" t="str">
        <f t="shared" si="883"/>
        <v>0.000719057607507117-0.00190402930560042i</v>
      </c>
      <c r="L3049" s="57" t="str">
        <f t="shared" si="884"/>
        <v>0.000125-0.00563218560358153i</v>
      </c>
      <c r="M3049" s="57" t="str">
        <f t="shared" si="885"/>
        <v>0.0015-0.00271509008124021i</v>
      </c>
      <c r="N3049" s="57">
        <f t="shared" si="886"/>
        <v>58.236932722641939</v>
      </c>
      <c r="O3049" s="57">
        <f t="shared" si="887"/>
        <v>1.5140933161551873</v>
      </c>
      <c r="P3049" s="371">
        <f t="shared" si="888"/>
        <v>-1.5140933161551873</v>
      </c>
      <c r="Q3049" s="371">
        <f t="shared" si="889"/>
        <v>-121.76306727735806</v>
      </c>
      <c r="R3049" s="12">
        <f t="shared" si="890"/>
        <v>58.236932722641939</v>
      </c>
      <c r="S3049" s="57">
        <f t="shared" si="891"/>
        <v>89.086109842470435</v>
      </c>
      <c r="T3049" s="12">
        <f t="shared" si="874"/>
        <v>-1.5140933161551873</v>
      </c>
    </row>
    <row r="3050" spans="1:20" x14ac:dyDescent="0.25">
      <c r="A3050" s="57">
        <f t="shared" si="875"/>
        <v>561871.56567445386</v>
      </c>
      <c r="B3050" s="12">
        <f t="shared" si="892"/>
        <v>89424.637059871835</v>
      </c>
      <c r="C3050" s="57" t="str">
        <f t="shared" si="876"/>
        <v>-0.442271526258882-0.710490774423002i</v>
      </c>
      <c r="D3050" s="57" t="str">
        <f t="shared" si="877"/>
        <v>3.61470937329448-1.37145443992361i</v>
      </c>
      <c r="E3050" s="57" t="str">
        <f t="shared" si="878"/>
        <v>181.209317385865-112.63743055523i</v>
      </c>
      <c r="F3050" s="57" t="str">
        <f t="shared" si="879"/>
        <v>3.66903941933369-1.53393865218511i</v>
      </c>
      <c r="G3050" s="57" t="str">
        <f t="shared" si="880"/>
        <v>0.955518868590816-0.206161490967016i</v>
      </c>
      <c r="H3050" s="57" t="str">
        <f t="shared" si="881"/>
        <v>1.4631546640554-156.308765725589i</v>
      </c>
      <c r="I3050" s="57" t="str">
        <f t="shared" si="882"/>
        <v>-0.661251278836408-1.62420744021673i</v>
      </c>
      <c r="K3050" s="57" t="str">
        <f t="shared" si="883"/>
        <v>0.000718566162774563-0.00189761912467635i</v>
      </c>
      <c r="L3050" s="57" t="str">
        <f t="shared" si="884"/>
        <v>0.000125-0.00561086431916867i</v>
      </c>
      <c r="M3050" s="57" t="str">
        <f t="shared" si="885"/>
        <v>0.0015-0.00270481179641383i</v>
      </c>
      <c r="N3050" s="57">
        <f t="shared" si="886"/>
        <v>58.098258166315233</v>
      </c>
      <c r="O3050" s="57">
        <f t="shared" si="887"/>
        <v>1.5465309154942661</v>
      </c>
      <c r="P3050" s="371">
        <f t="shared" si="888"/>
        <v>-1.5465309154942661</v>
      </c>
      <c r="Q3050" s="371">
        <f t="shared" si="889"/>
        <v>-121.90174183368477</v>
      </c>
      <c r="R3050" s="12">
        <f t="shared" si="890"/>
        <v>58.098258166315233</v>
      </c>
      <c r="S3050" s="57">
        <f t="shared" si="891"/>
        <v>89.424637059871841</v>
      </c>
      <c r="T3050" s="12">
        <f t="shared" si="874"/>
        <v>-1.5465309154942661</v>
      </c>
    </row>
    <row r="3051" spans="1:20" x14ac:dyDescent="0.25">
      <c r="A3051" s="57">
        <f t="shared" si="875"/>
        <v>564006.67762401677</v>
      </c>
      <c r="B3051" s="12">
        <f t="shared" si="892"/>
        <v>89764.450680699345</v>
      </c>
      <c r="C3051" s="57" t="str">
        <f t="shared" si="876"/>
        <v>-0.442341647357755-0.706767049866788i</v>
      </c>
      <c r="D3051" s="57" t="str">
        <f t="shared" si="877"/>
        <v>3.61269707475339-1.37339836782849i</v>
      </c>
      <c r="E3051" s="57" t="str">
        <f t="shared" si="878"/>
        <v>180.836358055838-113.07548894015i</v>
      </c>
      <c r="F3051" s="57" t="str">
        <f t="shared" si="879"/>
        <v>3.6677971404539-1.53386767874054i</v>
      </c>
      <c r="G3051" s="57" t="str">
        <f t="shared" si="880"/>
        <v>0.955195344972221-0.206874836351888i</v>
      </c>
      <c r="H3051" s="57" t="str">
        <f t="shared" si="881"/>
        <v>1.45059690397789-155.689700197492i</v>
      </c>
      <c r="I3051" s="57" t="str">
        <f t="shared" si="882"/>
        <v>-0.658676284436505-1.61719954493532i</v>
      </c>
      <c r="K3051" s="57" t="str">
        <f t="shared" si="883"/>
        <v>0.000718076191879654-0.00189123567930705i</v>
      </c>
      <c r="L3051" s="57" t="str">
        <f t="shared" si="884"/>
        <v>0.000125-0.00558962374892278i</v>
      </c>
      <c r="M3051" s="57" t="str">
        <f t="shared" si="885"/>
        <v>0.0015-0.00269457242121323i</v>
      </c>
      <c r="N3051" s="57">
        <f t="shared" si="886"/>
        <v>57.958939675594095</v>
      </c>
      <c r="O3051" s="57">
        <f t="shared" si="887"/>
        <v>1.5789911009806334</v>
      </c>
      <c r="P3051" s="371">
        <f t="shared" si="888"/>
        <v>-1.5789911009806334</v>
      </c>
      <c r="Q3051" s="371">
        <f t="shared" si="889"/>
        <v>-122.0410603244059</v>
      </c>
      <c r="R3051" s="12">
        <f t="shared" si="890"/>
        <v>57.958939675594095</v>
      </c>
      <c r="S3051" s="57">
        <f t="shared" si="891"/>
        <v>89.764450680699341</v>
      </c>
      <c r="T3051" s="12">
        <f t="shared" si="874"/>
        <v>-1.5789911009806334</v>
      </c>
    </row>
    <row r="3052" spans="1:20" x14ac:dyDescent="0.25">
      <c r="A3052" s="57">
        <f t="shared" si="875"/>
        <v>566149.90299898793</v>
      </c>
      <c r="B3052" s="12">
        <f t="shared" si="892"/>
        <v>90105.555593286001</v>
      </c>
      <c r="C3052" s="57" t="str">
        <f t="shared" si="876"/>
        <v>-0.442409255747424-0.70305021056145i</v>
      </c>
      <c r="D3052" s="57" t="str">
        <f t="shared" si="877"/>
        <v>3.61067171855224-1.37535405158752i</v>
      </c>
      <c r="E3052" s="57" t="str">
        <f t="shared" si="878"/>
        <v>180.460529428157-113.513287164795i</v>
      </c>
      <c r="F3052" s="57" t="str">
        <f t="shared" si="879"/>
        <v>3.66654625289063-1.53381485803922i</v>
      </c>
      <c r="G3052" s="57" t="str">
        <f t="shared" si="880"/>
        <v>0.95486957941547-0.207590138788897i</v>
      </c>
      <c r="H3052" s="57" t="str">
        <f t="shared" si="881"/>
        <v>1.43815304476721-155.073295617424i</v>
      </c>
      <c r="I3052" s="57" t="str">
        <f t="shared" si="882"/>
        <v>-0.656119761624489-1.61022031772481i</v>
      </c>
      <c r="K3052" s="57" t="str">
        <f t="shared" si="883"/>
        <v>0.000717587668563823-0.00188487887448326i</v>
      </c>
      <c r="L3052" s="57" t="str">
        <f t="shared" si="884"/>
        <v>0.000125-0.00556846358729107i</v>
      </c>
      <c r="M3052" s="57" t="str">
        <f t="shared" si="885"/>
        <v>0.0015-0.00268437180834153i</v>
      </c>
      <c r="N3052" s="57">
        <f t="shared" si="886"/>
        <v>57.818974483709908</v>
      </c>
      <c r="O3052" s="57">
        <f t="shared" si="887"/>
        <v>1.6114741720832986</v>
      </c>
      <c r="P3052" s="371">
        <f t="shared" si="888"/>
        <v>-1.6114741720832986</v>
      </c>
      <c r="Q3052" s="371">
        <f t="shared" si="889"/>
        <v>-122.18102551629009</v>
      </c>
      <c r="R3052" s="12">
        <f t="shared" si="890"/>
        <v>57.818974483709908</v>
      </c>
      <c r="S3052" s="57">
        <f t="shared" si="891"/>
        <v>90.105555593285999</v>
      </c>
      <c r="T3052" s="12">
        <f t="shared" ref="T3052:T3115" si="893">P3052</f>
        <v>-1.6114741720832986</v>
      </c>
    </row>
    <row r="3053" spans="1:20" x14ac:dyDescent="0.25">
      <c r="A3053" s="57">
        <f t="shared" ref="A3053:A3116" si="894">2*PI()*B3053</f>
        <v>568301.27263038408</v>
      </c>
      <c r="B3053" s="12">
        <f t="shared" si="892"/>
        <v>90447.956704540484</v>
      </c>
      <c r="C3053" s="57" t="str">
        <f t="shared" ref="C3053:C3116" si="895">IMPRODUCT(D3053,E3053,$C$40,,K3053,$C$41)</f>
        <v>-0.442474311867583-0.699340209157299i</v>
      </c>
      <c r="D3053" s="57" t="str">
        <f t="shared" ref="D3053:D3116" si="896">IMDIV(IMPRODUCT($C$37,$C$38,COMPLEX(1,A3053/$C$38)),IMSUM(-1*A3053*A3053/$C$39,COMPLEX(0,1*A3053)))</f>
        <v>3.60863323602158-1.37732144137911i</v>
      </c>
      <c r="E3053" s="57" t="str">
        <f t="shared" ref="E3053:E3116" si="897">IMDIV(IMPRODUCT(IMSUM(F3053,G3053),$C$29,H3053),IMSUM(1,I3053))</f>
        <v>180.081820525237-113.950808244234i</v>
      </c>
      <c r="F3053" s="57" t="str">
        <f t="shared" ref="F3053:F3116" si="898">IMDIV(IMPRODUCT($C$14,$C$15,COMPLEX(1,A3053/$C$15)),IMSUM(-1*A3053*A3053/$C$16,COMPLEX(0,A3053)))</f>
        <v>3.66528670321296-1.53378014859705i</v>
      </c>
      <c r="G3053" s="57" t="str">
        <f t="shared" ref="G3053:G3116" si="899">IMDIV(1,COMPLEX(1,A3053*$C$9*$C$10))</f>
        <v>0.954541558005668-0.208307397962193i</v>
      </c>
      <c r="H3053" s="57" t="str">
        <f t="shared" ref="H3053:H3116" si="900">IMDIV($C$3,IMSUM(K3053,COMPLEX(0,$C$28*A3053)))</f>
        <v>1.42582192633801-154.459538146874i</v>
      </c>
      <c r="I3053" s="57" t="str">
        <f t="shared" ref="I3053:I3116" si="901">IMPRODUCT(F3053,$C$29,H3053,$C$31)</f>
        <v>-0.653581549069145-1.60326960180422i</v>
      </c>
      <c r="K3053" s="57" t="str">
        <f t="shared" ref="K3053:K3116" si="902">IF($C$26&lt;=0,IMDIV(1,IMSUM(IMDIV(1,L3053),1/$C$18)),IMDIV(1,IMSUM(IMDIV(1,L3053),1/$C$18,IMDIV(1,M3053))))</f>
        <v>0.000717100566677139-0.00187854861551646i</v>
      </c>
      <c r="L3053" s="57" t="str">
        <f t="shared" ref="L3053:L3116" si="903">IMSUM($C$21/$C$22,IMDIV(1,COMPLEX(0,$C$20*$C$22*A3053)))</f>
        <v>0.000125-0.00554738352987753i</v>
      </c>
      <c r="M3053" s="57" t="str">
        <f t="shared" ref="M3053:M3116" si="904">IMSUM($C$25/$C$26,IMDIV(1,COMPLEX(0,$C$24*$C$26*A3053)))</f>
        <v>0.0015-0.0026742098110595i</v>
      </c>
      <c r="N3053" s="57">
        <f t="shared" ref="N3053:N3116" si="905">ABS(R3053)</f>
        <v>57.67835981736782</v>
      </c>
      <c r="O3053" s="57">
        <f t="shared" ref="O3053:O3116" si="906">ABS(P3053)</f>
        <v>1.6439804325442346</v>
      </c>
      <c r="P3053" s="371">
        <f t="shared" ref="P3053:P3116" si="907">20*LOG10(IMABS(C3053))</f>
        <v>-1.6439804325442346</v>
      </c>
      <c r="Q3053" s="371">
        <f t="shared" ref="Q3053:Q3116" si="908">IMARGUMENT(C3053)*180/PI()</f>
        <v>-122.32164018263218</v>
      </c>
      <c r="R3053" s="12">
        <f t="shared" ref="R3053:R3116" si="909">IF(Q3053&lt;0,Q3053+180,Q3053-180)</f>
        <v>57.67835981736782</v>
      </c>
      <c r="S3053" s="57">
        <f t="shared" ref="S3053:S3116" si="910">B3053/1000</f>
        <v>90.447956704540488</v>
      </c>
      <c r="T3053" s="12">
        <f t="shared" si="893"/>
        <v>-1.6439804325442346</v>
      </c>
    </row>
    <row r="3054" spans="1:20" x14ac:dyDescent="0.25">
      <c r="A3054" s="57">
        <f t="shared" si="894"/>
        <v>570460.81746637949</v>
      </c>
      <c r="B3054" s="12">
        <f t="shared" ref="B3054:B3117" si="911">B3053*(1+B$42)</f>
        <v>90791.658940017733</v>
      </c>
      <c r="C3054" s="57" t="str">
        <f t="shared" si="895"/>
        <v>-0.442536775755368-0.695636998595726i</v>
      </c>
      <c r="D3054" s="57" t="str">
        <f t="shared" si="896"/>
        <v>3.60658155835925-1.37930048688733i</v>
      </c>
      <c r="E3054" s="57" t="str">
        <f t="shared" si="897"/>
        <v>179.700220408756-114.388034979821i</v>
      </c>
      <c r="F3054" s="57" t="str">
        <f t="shared" si="898"/>
        <v>3.66401843774924-1.53376350879631i</v>
      </c>
      <c r="G3054" s="57" t="str">
        <f t="shared" si="899"/>
        <v>0.954211266765245-0.20902661348142i</v>
      </c>
      <c r="H3054" s="57" t="str">
        <f t="shared" si="900"/>
        <v>1.4136024022967-153.848414045645i</v>
      </c>
      <c r="I3054" s="57" t="str">
        <f t="shared" si="901"/>
        <v>-0.651061486764968-1.59634724158274i</v>
      </c>
      <c r="K3054" s="57" t="str">
        <f t="shared" si="902"/>
        <v>0.000716614860177151-0.00187224480803732i</v>
      </c>
      <c r="L3054" s="57" t="str">
        <f t="shared" si="903"/>
        <v>0.000125-0.00552638327343846i</v>
      </c>
      <c r="M3054" s="57" t="str">
        <f t="shared" si="904"/>
        <v>0.0015-0.00266408628318341i</v>
      </c>
      <c r="N3054" s="57">
        <f t="shared" si="905"/>
        <v>57.537092896948622</v>
      </c>
      <c r="O3054" s="57">
        <f t="shared" si="906"/>
        <v>1.6765101904141879</v>
      </c>
      <c r="P3054" s="371">
        <f t="shared" si="907"/>
        <v>-1.6765101904141879</v>
      </c>
      <c r="Q3054" s="371">
        <f t="shared" si="908"/>
        <v>-122.46290710305138</v>
      </c>
      <c r="R3054" s="12">
        <f t="shared" si="909"/>
        <v>57.537092896948622</v>
      </c>
      <c r="S3054" s="57">
        <f t="shared" si="910"/>
        <v>90.791658940017726</v>
      </c>
      <c r="T3054" s="12">
        <f t="shared" si="893"/>
        <v>-1.6765101904141879</v>
      </c>
    </row>
    <row r="3055" spans="1:20" x14ac:dyDescent="0.25">
      <c r="A3055" s="57">
        <f t="shared" si="894"/>
        <v>572628.56857275171</v>
      </c>
      <c r="B3055" s="12">
        <f t="shared" si="911"/>
        <v>91136.667243989796</v>
      </c>
      <c r="C3055" s="57" t="str">
        <f t="shared" si="895"/>
        <v>-0.442596607042213-0.691940532116809i</v>
      </c>
      <c r="D3055" s="57" t="str">
        <f t="shared" si="896"/>
        <v>3.60451661663365-1.38129113729712i</v>
      </c>
      <c r="E3055" s="57" t="str">
        <f t="shared" si="897"/>
        <v>179.315718182224-114.824949957508i</v>
      </c>
      <c r="F3055" s="57" t="str">
        <f t="shared" si="898"/>
        <v>3.66274140258745-1.53376489688174i</v>
      </c>
      <c r="G3055" s="57" t="str">
        <f t="shared" si="899"/>
        <v>0.95387869165403-0.209747784880857i</v>
      </c>
      <c r="H3055" s="57" t="str">
        <f t="shared" si="900"/>
        <v>1.40149333975458-153.239909670902i</v>
      </c>
      <c r="I3055" s="57" t="str">
        <f t="shared" si="901"/>
        <v>-0.648559416019367-1.58945308264814i</v>
      </c>
      <c r="K3055" s="57" t="str">
        <f t="shared" si="902"/>
        <v>0.000716130523127798-0.00186596735799402i</v>
      </c>
      <c r="L3055" s="57" t="str">
        <f t="shared" si="903"/>
        <v>0.000125-0.00550546251587813i</v>
      </c>
      <c r="M3055" s="57" t="str">
        <f t="shared" si="904"/>
        <v>0.0015-0.00265400107908289i</v>
      </c>
      <c r="N3055" s="57">
        <f t="shared" si="905"/>
        <v>57.395170936722849</v>
      </c>
      <c r="O3055" s="57">
        <f t="shared" si="906"/>
        <v>1.7090637580888435</v>
      </c>
      <c r="P3055" s="371">
        <f t="shared" si="907"/>
        <v>-1.7090637580888435</v>
      </c>
      <c r="Q3055" s="371">
        <f t="shared" si="908"/>
        <v>-122.60482906327715</v>
      </c>
      <c r="R3055" s="12">
        <f t="shared" si="909"/>
        <v>57.395170936722849</v>
      </c>
      <c r="S3055" s="57">
        <f t="shared" si="910"/>
        <v>91.136667243989791</v>
      </c>
      <c r="T3055" s="12">
        <f t="shared" si="893"/>
        <v>-1.7090637580888435</v>
      </c>
    </row>
    <row r="3056" spans="1:20" x14ac:dyDescent="0.25">
      <c r="A3056" s="57">
        <f t="shared" si="894"/>
        <v>574804.55713332829</v>
      </c>
      <c r="B3056" s="12">
        <f t="shared" si="911"/>
        <v>91482.986579516961</v>
      </c>
      <c r="C3056" s="57" t="str">
        <f t="shared" si="895"/>
        <v>-0.442653764950896-0.688250763266996i</v>
      </c>
      <c r="D3056" s="57" t="str">
        <f t="shared" si="896"/>
        <v>3.60243834178725-1.38329334128972i</v>
      </c>
      <c r="E3056" s="57" t="str">
        <f t="shared" si="897"/>
        <v>178.928302993579-115.261535546166i</v>
      </c>
      <c r="F3056" s="57" t="str">
        <f t="shared" si="898"/>
        <v>3.66145554357555-1.53378427095668i</v>
      </c>
      <c r="G3056" s="57" t="str">
        <f t="shared" si="899"/>
        <v>0.953543818569338-0.210470911618549i</v>
      </c>
      <c r="H3056" s="57" t="str">
        <f t="shared" si="900"/>
        <v>1.38949361914386-152.634011476221i</v>
      </c>
      <c r="I3056" s="57" t="str">
        <f t="shared" si="901"/>
        <v>-0.64607517944-1.58258697175536i</v>
      </c>
      <c r="K3056" s="57" t="str">
        <f t="shared" si="902"/>
        <v>0.000715647529698255-0.00185971617165074i</v>
      </c>
      <c r="L3056" s="57" t="str">
        <f t="shared" si="903"/>
        <v>0.000125-0.00548462095624439i</v>
      </c>
      <c r="M3056" s="57" t="str">
        <f t="shared" si="904"/>
        <v>0.0015-0.00264395405367891i</v>
      </c>
      <c r="N3056" s="57">
        <f t="shared" si="905"/>
        <v>57.25259114506116</v>
      </c>
      <c r="O3056" s="57">
        <f t="shared" si="906"/>
        <v>1.7416414523447084</v>
      </c>
      <c r="P3056" s="371">
        <f t="shared" si="907"/>
        <v>-1.7416414523447084</v>
      </c>
      <c r="Q3056" s="371">
        <f t="shared" si="908"/>
        <v>-122.74740885493884</v>
      </c>
      <c r="R3056" s="12">
        <f t="shared" si="909"/>
        <v>57.25259114506116</v>
      </c>
      <c r="S3056" s="57">
        <f t="shared" si="910"/>
        <v>91.482986579516961</v>
      </c>
      <c r="T3056" s="12">
        <f t="shared" si="893"/>
        <v>-1.7416414523447084</v>
      </c>
    </row>
    <row r="3057" spans="1:20" x14ac:dyDescent="0.25">
      <c r="A3057" s="57">
        <f t="shared" si="894"/>
        <v>576988.81445043499</v>
      </c>
      <c r="B3057" s="12">
        <f t="shared" si="911"/>
        <v>91830.621928519133</v>
      </c>
      <c r="C3057" s="57" t="str">
        <f t="shared" si="895"/>
        <v>-0.442708208292573-0.684567645906918i</v>
      </c>
      <c r="D3057" s="57" t="str">
        <f t="shared" si="896"/>
        <v>3.60034666463989-1.38530704703789i</v>
      </c>
      <c r="E3057" s="57" t="str">
        <f t="shared" si="897"/>
        <v>178.537964037849-115.697773895924i</v>
      </c>
      <c r="F3057" s="57" t="str">
        <f t="shared" si="898"/>
        <v>3.66016080632183-1.53382158897914i</v>
      </c>
      <c r="G3057" s="57" t="str">
        <f t="shared" si="899"/>
        <v>0.953206633346067-0.211195993075445i</v>
      </c>
      <c r="H3057" s="57" t="str">
        <f t="shared" si="900"/>
        <v>1.37760213403656-152.030706010659i</v>
      </c>
      <c r="I3057" s="57" t="str">
        <f t="shared" si="901"/>
        <v>-0.643608620922266-1.57574875681524i</v>
      </c>
      <c r="K3057" s="57" t="str">
        <f t="shared" si="902"/>
        <v>0.000715165854161884-0.00185349115558603i</v>
      </c>
      <c r="L3057" s="57" t="str">
        <f t="shared" si="903"/>
        <v>0.000125-0.00546385829472445i</v>
      </c>
      <c r="M3057" s="57" t="str">
        <f t="shared" si="904"/>
        <v>0.0015-0.00263394506244163i</v>
      </c>
      <c r="N3057" s="57">
        <f t="shared" si="905"/>
        <v>57.109350724655485</v>
      </c>
      <c r="O3057" s="57">
        <f t="shared" si="906"/>
        <v>1.7742435943753778</v>
      </c>
      <c r="P3057" s="371">
        <f t="shared" si="907"/>
        <v>-1.7742435943753778</v>
      </c>
      <c r="Q3057" s="371">
        <f t="shared" si="908"/>
        <v>-122.89064927534451</v>
      </c>
      <c r="R3057" s="12">
        <f t="shared" si="909"/>
        <v>57.109350724655485</v>
      </c>
      <c r="S3057" s="57">
        <f t="shared" si="910"/>
        <v>91.830621928519136</v>
      </c>
      <c r="T3057" s="12">
        <f t="shared" si="893"/>
        <v>-1.7742435943753778</v>
      </c>
    </row>
    <row r="3058" spans="1:20" x14ac:dyDescent="0.25">
      <c r="A3058" s="57">
        <f t="shared" si="894"/>
        <v>579181.37194534659</v>
      </c>
      <c r="B3058" s="12">
        <f t="shared" si="911"/>
        <v>92179.578291847502</v>
      </c>
      <c r="C3058" s="57" t="str">
        <f t="shared" si="895"/>
        <v>-0.442759895463946-0.680891134219271i</v>
      </c>
      <c r="D3058" s="57" t="str">
        <f t="shared" si="896"/>
        <v>3.59824151589251-1.38733220220137i</v>
      </c>
      <c r="E3058" s="57" t="str">
        <f t="shared" si="897"/>
        <v>178.144690559838-116.133646936513i</v>
      </c>
      <c r="F3058" s="57" t="str">
        <f t="shared" si="898"/>
        <v>3.65885713619524-1.53387680875785i</v>
      </c>
      <c r="G3058" s="57" t="str">
        <f t="shared" si="899"/>
        <v>0.952867121756794-0.211923028554514i</v>
      </c>
      <c r="H3058" s="57" t="str">
        <f t="shared" si="900"/>
        <v>1.36581779096616-151.429979917826i</v>
      </c>
      <c r="I3058" s="57" t="str">
        <f t="shared" si="901"/>
        <v>-0.641159585636898-1.56893828688338i</v>
      </c>
      <c r="K3058" s="57" t="str">
        <f t="shared" si="902"/>
        <v>0.000714685470895119-0.0018472922166912i</v>
      </c>
      <c r="L3058" s="57" t="str">
        <f t="shared" si="903"/>
        <v>0.000125-0.00544317423264041i</v>
      </c>
      <c r="M3058" s="57" t="str">
        <f t="shared" si="904"/>
        <v>0.0015-0.00262397396138836i</v>
      </c>
      <c r="N3058" s="57">
        <f t="shared" si="905"/>
        <v>56.965446872739435</v>
      </c>
      <c r="O3058" s="57">
        <f t="shared" si="906"/>
        <v>1.8068705098279312</v>
      </c>
      <c r="P3058" s="371">
        <f t="shared" si="907"/>
        <v>-1.8068705098279312</v>
      </c>
      <c r="Q3058" s="371">
        <f t="shared" si="908"/>
        <v>-123.03455312726057</v>
      </c>
      <c r="R3058" s="12">
        <f t="shared" si="909"/>
        <v>56.965446872739435</v>
      </c>
      <c r="S3058" s="57">
        <f t="shared" si="910"/>
        <v>92.179578291847506</v>
      </c>
      <c r="T3058" s="12">
        <f t="shared" si="893"/>
        <v>-1.8068705098279312</v>
      </c>
    </row>
    <row r="3059" spans="1:20" x14ac:dyDescent="0.25">
      <c r="A3059" s="57">
        <f t="shared" si="894"/>
        <v>581382.26115873898</v>
      </c>
      <c r="B3059" s="12">
        <f t="shared" si="911"/>
        <v>92529.86068935653</v>
      </c>
      <c r="C3059" s="57" t="str">
        <f t="shared" si="895"/>
        <v>-0.442808784444572-0.67722118271694i</v>
      </c>
      <c r="D3059" s="57" t="str">
        <f t="shared" si="896"/>
        <v>3.59612282613073-1.38936875392214i</v>
      </c>
      <c r="E3059" s="57" t="str">
        <f t="shared" si="897"/>
        <v>177.748471856903-116.569136375645i</v>
      </c>
      <c r="F3059" s="57" t="str">
        <f t="shared" si="898"/>
        <v>3.65754447832592-1.53394988794835i</v>
      </c>
      <c r="G3059" s="57" t="str">
        <f t="shared" si="899"/>
        <v>0.952525269511883-0.212652017279868i</v>
      </c>
      <c r="H3059" s="57" t="str">
        <f t="shared" si="900"/>
        <v>1.354139509252-150.831819934979i</v>
      </c>
      <c r="I3059" s="57" t="str">
        <f t="shared" si="901"/>
        <v>-0.638727920017768-1.56215541214918i</v>
      </c>
      <c r="K3059" s="57" t="str">
        <f t="shared" si="902"/>
        <v>0.00071420635437638-0.00184111926216875i</v>
      </c>
      <c r="L3059" s="57" t="str">
        <f t="shared" si="903"/>
        <v>0.000125-0.00542256847244512i</v>
      </c>
      <c r="M3059" s="57" t="str">
        <f t="shared" si="904"/>
        <v>0.0015-0.00261404060708145i</v>
      </c>
      <c r="N3059" s="57">
        <f t="shared" si="905"/>
        <v>56.82087678131515</v>
      </c>
      <c r="O3059" s="57">
        <f t="shared" si="906"/>
        <v>1.8395225288378563</v>
      </c>
      <c r="P3059" s="371">
        <f t="shared" si="907"/>
        <v>-1.8395225288378563</v>
      </c>
      <c r="Q3059" s="371">
        <f t="shared" si="908"/>
        <v>-123.17912321868485</v>
      </c>
      <c r="R3059" s="12">
        <f t="shared" si="909"/>
        <v>56.82087678131515</v>
      </c>
      <c r="S3059" s="57">
        <f t="shared" si="910"/>
        <v>92.529860689356525</v>
      </c>
      <c r="T3059" s="12">
        <f t="shared" si="893"/>
        <v>-1.8395225288378563</v>
      </c>
    </row>
    <row r="3060" spans="1:20" x14ac:dyDescent="0.25">
      <c r="A3060" s="57">
        <f t="shared" si="894"/>
        <v>583591.51375114219</v>
      </c>
      <c r="B3060" s="12">
        <f t="shared" si="911"/>
        <v>92881.474159976089</v>
      </c>
      <c r="C3060" s="57" t="str">
        <f t="shared" si="895"/>
        <v>-0.442854832794125-0.673557746251068i</v>
      </c>
      <c r="D3060" s="57" t="str">
        <f t="shared" si="896"/>
        <v>3.59399052582836-1.39141664881974i</v>
      </c>
      <c r="E3060" s="57" t="str">
        <f t="shared" si="897"/>
        <v>177.349297281741-117.004223697378i</v>
      </c>
      <c r="F3060" s="57" t="str">
        <f t="shared" si="898"/>
        <v>3.65622277760546-1.53404078404899i</v>
      </c>
      <c r="G3060" s="57" t="str">
        <f t="shared" si="899"/>
        <v>0.952181062259605-0.213382958395874i</v>
      </c>
      <c r="H3060" s="57" t="str">
        <f t="shared" si="900"/>
        <v>1.34256622082643-150.236212892116i</v>
      </c>
      <c r="I3060" s="57" t="str">
        <f t="shared" si="901"/>
        <v>-0.636313471749745-1.55539998392497i</v>
      </c>
      <c r="K3060" s="57" t="str">
        <f t="shared" si="902"/>
        <v>0.000713728479185034-0.00183497219953079i</v>
      </c>
      <c r="L3060" s="57" t="str">
        <f t="shared" si="903"/>
        <v>0.000125-0.0054020407177178i</v>
      </c>
      <c r="M3060" s="57" t="str">
        <f t="shared" si="904"/>
        <v>0.0015-0.00260414485662627i</v>
      </c>
      <c r="N3060" s="57">
        <f t="shared" si="905"/>
        <v>56.675637637385933</v>
      </c>
      <c r="O3060" s="57">
        <f t="shared" si="906"/>
        <v>1.8721999860662586</v>
      </c>
      <c r="P3060" s="371">
        <f t="shared" si="907"/>
        <v>-1.8721999860662586</v>
      </c>
      <c r="Q3060" s="371">
        <f t="shared" si="908"/>
        <v>-123.32436236261407</v>
      </c>
      <c r="R3060" s="12">
        <f t="shared" si="909"/>
        <v>56.675637637385933</v>
      </c>
      <c r="S3060" s="57">
        <f t="shared" si="910"/>
        <v>92.881474159976094</v>
      </c>
      <c r="T3060" s="12">
        <f t="shared" si="893"/>
        <v>-1.8721999860662586</v>
      </c>
    </row>
    <row r="3061" spans="1:20" x14ac:dyDescent="0.25">
      <c r="A3061" s="57">
        <f t="shared" si="894"/>
        <v>585809.16150339646</v>
      </c>
      <c r="B3061" s="12">
        <f t="shared" si="911"/>
        <v>93234.423761783997</v>
      </c>
      <c r="C3061" s="57" t="str">
        <f t="shared" si="895"/>
        <v>-0.442897997649915-0.669900780019353i</v>
      </c>
      <c r="D3061" s="57" t="str">
        <f t="shared" si="896"/>
        <v>3.59184454535141-1.39347583298668i</v>
      </c>
      <c r="E3061" s="57" t="str">
        <f t="shared" si="897"/>
        <v>176.947156245246-117.438890160529i</v>
      </c>
      <c r="F3061" s="57" t="str">
        <f t="shared" si="898"/>
        <v>3.65489197868755-1.53414945439692i</v>
      </c>
      <c r="G3061" s="57" t="str">
        <f t="shared" si="899"/>
        <v>0.951834485586254-0.214115850966259i</v>
      </c>
      <c r="H3061" s="57" t="str">
        <f t="shared" si="900"/>
        <v>1.33109687006454-149.643145711087i</v>
      </c>
      <c r="I3061" s="57" t="str">
        <f t="shared" si="901"/>
        <v>-0.633916089756722-1.54867185463536i</v>
      </c>
      <c r="K3061" s="57" t="str">
        <f t="shared" si="902"/>
        <v>0.000713251820000301-0.00182885093659738i</v>
      </c>
      <c r="L3061" s="57" t="str">
        <f t="shared" si="903"/>
        <v>0.000125-0.0053815906731598i</v>
      </c>
      <c r="M3061" s="57" t="str">
        <f t="shared" si="904"/>
        <v>0.0015-0.00259428656766913i</v>
      </c>
      <c r="N3061" s="57">
        <f t="shared" si="905"/>
        <v>56.529726623187997</v>
      </c>
      <c r="O3061" s="57">
        <f t="shared" si="906"/>
        <v>1.9049032207350991</v>
      </c>
      <c r="P3061" s="371">
        <f t="shared" si="907"/>
        <v>-1.9049032207350991</v>
      </c>
      <c r="Q3061" s="371">
        <f t="shared" si="908"/>
        <v>-123.470273376812</v>
      </c>
      <c r="R3061" s="12">
        <f t="shared" si="909"/>
        <v>56.529726623187997</v>
      </c>
      <c r="S3061" s="57">
        <f t="shared" si="910"/>
        <v>93.234423761784001</v>
      </c>
      <c r="T3061" s="12">
        <f t="shared" si="893"/>
        <v>-1.9049032207350991</v>
      </c>
    </row>
    <row r="3062" spans="1:20" x14ac:dyDescent="0.25">
      <c r="A3062" s="57">
        <f t="shared" si="894"/>
        <v>588035.23631710943</v>
      </c>
      <c r="B3062" s="12">
        <f t="shared" si="911"/>
        <v>93588.714572078781</v>
      </c>
      <c r="C3062" s="57" t="str">
        <f t="shared" si="895"/>
        <v>-0.442938235724384-0.666250239574438i</v>
      </c>
      <c r="D3062" s="57" t="str">
        <f t="shared" si="896"/>
        <v>3.58968481496164-1.39554625198376i</v>
      </c>
      <c r="E3062" s="57" t="str">
        <f t="shared" si="897"/>
        <v>176.542038219425-117.87311679708i</v>
      </c>
      <c r="F3062" s="57" t="str">
        <f t="shared" si="898"/>
        <v>3.65355202598845-1.53427585616412i</v>
      </c>
      <c r="G3062" s="57" t="str">
        <f t="shared" si="899"/>
        <v>0.95148552501628-0.214850693973219i</v>
      </c>
      <c r="H3062" s="57" t="str">
        <f t="shared" si="900"/>
        <v>1.31973041361657-149.052605404716i</v>
      </c>
      <c r="I3062" s="57" t="str">
        <f t="shared" si="901"/>
        <v>-0.631535624189798-1.54197087780667i</v>
      </c>
      <c r="K3062" s="57" t="str">
        <f t="shared" si="902"/>
        <v>0.00071277635160024-0.00182275538149499i</v>
      </c>
      <c r="L3062" s="57" t="str">
        <f t="shared" si="903"/>
        <v>0.000125-0.00536121804459035i</v>
      </c>
      <c r="M3062" s="57" t="str">
        <f t="shared" si="904"/>
        <v>0.0015-0.00258446559839522i</v>
      </c>
      <c r="N3062" s="57">
        <f t="shared" si="905"/>
        <v>56.383140916432808</v>
      </c>
      <c r="O3062" s="57">
        <f t="shared" si="906"/>
        <v>1.9376325766632549</v>
      </c>
      <c r="P3062" s="371">
        <f t="shared" si="907"/>
        <v>-1.9376325766632549</v>
      </c>
      <c r="Q3062" s="371">
        <f t="shared" si="908"/>
        <v>-123.61685908356719</v>
      </c>
      <c r="R3062" s="12">
        <f t="shared" si="909"/>
        <v>56.383140916432808</v>
      </c>
      <c r="S3062" s="57">
        <f t="shared" si="910"/>
        <v>93.588714572078786</v>
      </c>
      <c r="T3062" s="12">
        <f t="shared" si="893"/>
        <v>-1.9376325766632549</v>
      </c>
    </row>
    <row r="3063" spans="1:20" x14ac:dyDescent="0.25">
      <c r="A3063" s="57">
        <f t="shared" si="894"/>
        <v>590269.77021511446</v>
      </c>
      <c r="B3063" s="12">
        <f t="shared" si="911"/>
        <v>93944.351687452683</v>
      </c>
      <c r="C3063" s="57" t="str">
        <f t="shared" si="895"/>
        <v>-0.442975503302775-0.662606080832379i</v>
      </c>
      <c r="D3063" s="57" t="str">
        <f t="shared" si="896"/>
        <v>3.58751126482058-1.39762785083539i</v>
      </c>
      <c r="E3063" s="57" t="str">
        <f t="shared" si="897"/>
        <v>176.133932740339-118.306884410619i</v>
      </c>
      <c r="F3063" s="57" t="str">
        <f t="shared" si="898"/>
        <v>3.65220286368737-1.53441994635336i</v>
      </c>
      <c r="G3063" s="57" t="str">
        <f t="shared" si="899"/>
        <v>0.95113416601243-0.215587486316506i</v>
      </c>
      <c r="H3063" s="57" t="str">
        <f t="shared" si="900"/>
        <v>1.30846582024288-148.464579075929i</v>
      </c>
      <c r="I3063" s="57" t="str">
        <f t="shared" si="901"/>
        <v>-0.629171926415553-1.5352969080565i</v>
      </c>
      <c r="K3063" s="57" t="str">
        <f t="shared" si="902"/>
        <v>0.000712302048860706-0.00181668544265491i</v>
      </c>
      <c r="L3063" s="57" t="str">
        <f t="shared" si="903"/>
        <v>0.000125-0.00534092253894237i</v>
      </c>
      <c r="M3063" s="57" t="str">
        <f t="shared" si="904"/>
        <v>0.0015-0.00257468180752662i</v>
      </c>
      <c r="N3063" s="57">
        <f t="shared" si="905"/>
        <v>56.235877690548165</v>
      </c>
      <c r="O3063" s="57">
        <f t="shared" si="906"/>
        <v>1.9703884023024729</v>
      </c>
      <c r="P3063" s="371">
        <f t="shared" si="907"/>
        <v>-1.9703884023024729</v>
      </c>
      <c r="Q3063" s="371">
        <f t="shared" si="908"/>
        <v>-123.76412230945184</v>
      </c>
      <c r="R3063" s="12">
        <f t="shared" si="909"/>
        <v>56.235877690548165</v>
      </c>
      <c r="S3063" s="57">
        <f t="shared" si="910"/>
        <v>93.944351687452681</v>
      </c>
      <c r="T3063" s="12">
        <f t="shared" si="893"/>
        <v>-1.9703884023024729</v>
      </c>
    </row>
    <row r="3064" spans="1:20" x14ac:dyDescent="0.25">
      <c r="A3064" s="57">
        <f t="shared" si="894"/>
        <v>592512.79534193187</v>
      </c>
      <c r="B3064" s="12">
        <f t="shared" si="911"/>
        <v>94301.340223865001</v>
      </c>
      <c r="C3064" s="57" t="str">
        <f t="shared" si="895"/>
        <v>-0.443009756240882-0.658968260081302i</v>
      </c>
      <c r="D3064" s="57" t="str">
        <f t="shared" si="896"/>
        <v>3.58532382499341-1.39972057402498i</v>
      </c>
      <c r="E3064" s="57" t="str">
        <f t="shared" si="897"/>
        <v>175.722829411135-118.740173574796i</v>
      </c>
      <c r="F3064" s="57" t="str">
        <f t="shared" si="898"/>
        <v>3.65084443572723-1.5345816817941i</v>
      </c>
      <c r="G3064" s="57" t="str">
        <f t="shared" si="899"/>
        <v>0.950780393975886-0.216326226812527i</v>
      </c>
      <c r="H3064" s="57" t="str">
        <f t="shared" si="900"/>
        <v>1.29730207065131-147.879053916898i</v>
      </c>
      <c r="I3064" s="57" t="str">
        <f t="shared" si="901"/>
        <v>-0.626824849004459-1.52864980108346i</v>
      </c>
      <c r="K3064" s="57" t="str">
        <f t="shared" si="902"/>
        <v>0.000711828886754296-0.00181064102881161i</v>
      </c>
      <c r="L3064" s="57" t="str">
        <f t="shared" si="903"/>
        <v>0.000125-0.00532070386425818i</v>
      </c>
      <c r="M3064" s="57" t="str">
        <f t="shared" si="904"/>
        <v>0.0015-0.00256493505432021i</v>
      </c>
      <c r="N3064" s="57">
        <f t="shared" si="905"/>
        <v>56.08793411492762</v>
      </c>
      <c r="O3064" s="57">
        <f t="shared" si="906"/>
        <v>2.0031710507727016</v>
      </c>
      <c r="P3064" s="371">
        <f t="shared" si="907"/>
        <v>-2.0031710507727016</v>
      </c>
      <c r="Q3064" s="371">
        <f t="shared" si="908"/>
        <v>-123.91206588507238</v>
      </c>
      <c r="R3064" s="12">
        <f t="shared" si="909"/>
        <v>56.08793411492762</v>
      </c>
      <c r="S3064" s="57">
        <f t="shared" si="910"/>
        <v>94.301340223864997</v>
      </c>
      <c r="T3064" s="12">
        <f t="shared" si="893"/>
        <v>-2.0031710507727016</v>
      </c>
    </row>
    <row r="3065" spans="1:20" x14ac:dyDescent="0.25">
      <c r="A3065" s="57">
        <f t="shared" si="894"/>
        <v>594764.34396423132</v>
      </c>
      <c r="B3065" s="12">
        <f t="shared" si="911"/>
        <v>94659.685316715695</v>
      </c>
      <c r="C3065" s="57" t="str">
        <f t="shared" si="895"/>
        <v>-0.443040949962866-0.655336733990092i</v>
      </c>
      <c r="D3065" s="57" t="str">
        <f t="shared" si="896"/>
        <v>3.58312242545304-1.40182436549029i</v>
      </c>
      <c r="E3065" s="57" t="str">
        <f t="shared" si="897"/>
        <v>175.308717905089-119.172964631789i</v>
      </c>
      <c r="F3065" s="57" t="str">
        <f t="shared" si="898"/>
        <v>3.64947668581511-1.53476101913853i</v>
      </c>
      <c r="G3065" s="57" t="str">
        <f t="shared" si="899"/>
        <v>0.950424194246429-0.217066914193425i</v>
      </c>
      <c r="H3065" s="57" t="str">
        <f t="shared" si="900"/>
        <v>1.28623815733726-147.296017208192i</v>
      </c>
      <c r="I3065" s="57" t="str">
        <f t="shared" si="901"/>
        <v>-0.62449424571947-1.52202941365707i</v>
      </c>
      <c r="K3065" s="57" t="str">
        <f t="shared" si="902"/>
        <v>0.000711356840349375-0.00180462204900116i</v>
      </c>
      <c r="L3065" s="57" t="str">
        <f t="shared" si="903"/>
        <v>0.000125-0.00530056172968538i</v>
      </c>
      <c r="M3065" s="57" t="str">
        <f t="shared" si="904"/>
        <v>0.0015-0.00255522519856566i</v>
      </c>
      <c r="N3065" s="57">
        <f t="shared" si="905"/>
        <v>55.939307355184013</v>
      </c>
      <c r="O3065" s="57">
        <f t="shared" si="906"/>
        <v>2.0359808798983532</v>
      </c>
      <c r="P3065" s="371">
        <f t="shared" si="907"/>
        <v>-2.0359808798983532</v>
      </c>
      <c r="Q3065" s="371">
        <f t="shared" si="908"/>
        <v>-124.06069264481599</v>
      </c>
      <c r="R3065" s="12">
        <f t="shared" si="909"/>
        <v>55.939307355184013</v>
      </c>
      <c r="S3065" s="57">
        <f t="shared" si="910"/>
        <v>94.659685316715695</v>
      </c>
      <c r="T3065" s="12">
        <f t="shared" si="893"/>
        <v>-2.0359808798983532</v>
      </c>
    </row>
    <row r="3066" spans="1:20" x14ac:dyDescent="0.25">
      <c r="A3066" s="57">
        <f t="shared" si="894"/>
        <v>597024.44847129541</v>
      </c>
      <c r="B3066" s="12">
        <f t="shared" si="911"/>
        <v>95019.392120919219</v>
      </c>
      <c r="C3066" s="57" t="str">
        <f t="shared" si="895"/>
        <v>-0.443069039459296-0.651711459617257i</v>
      </c>
      <c r="D3066" s="57" t="str">
        <f t="shared" si="896"/>
        <v>3.58090699608405-1.40393916861882i</v>
      </c>
      <c r="E3066" s="57" t="str">
        <f t="shared" si="897"/>
        <v>174.891587968736-119.605237690817i</v>
      </c>
      <c r="F3066" s="57" t="str">
        <f t="shared" si="898"/>
        <v>3.64809955742296-1.53495791485739i</v>
      </c>
      <c r="G3066" s="57" t="str">
        <f t="shared" si="899"/>
        <v>0.95006555210259-0.21780954710616i</v>
      </c>
      <c r="H3066" s="57" t="str">
        <f t="shared" si="900"/>
        <v>1.27527308442597-146.715456317934i</v>
      </c>
      <c r="I3066" s="57" t="str">
        <f t="shared" si="901"/>
        <v>-0.622179971504634-1.51543560360765i</v>
      </c>
      <c r="K3066" s="57" t="str">
        <f t="shared" si="902"/>
        <v>0.000710885884809042-0.00179862841255967i</v>
      </c>
      <c r="L3066" s="57" t="str">
        <f t="shared" si="903"/>
        <v>0.000125-0.00528049584547258i</v>
      </c>
      <c r="M3066" s="57" t="str">
        <f t="shared" si="904"/>
        <v>0.0015-0.00254555210058344i</v>
      </c>
      <c r="N3066" s="57">
        <f t="shared" si="905"/>
        <v>55.789994573402168</v>
      </c>
      <c r="O3066" s="57">
        <f t="shared" si="906"/>
        <v>2.0688182522432612</v>
      </c>
      <c r="P3066" s="371">
        <f t="shared" si="907"/>
        <v>-2.0688182522432612</v>
      </c>
      <c r="Q3066" s="371">
        <f t="shared" si="908"/>
        <v>-124.21000542659783</v>
      </c>
      <c r="R3066" s="12">
        <f t="shared" si="909"/>
        <v>55.789994573402168</v>
      </c>
      <c r="S3066" s="57">
        <f t="shared" si="910"/>
        <v>95.019392120919221</v>
      </c>
      <c r="T3066" s="12">
        <f t="shared" si="893"/>
        <v>-2.0688182522432612</v>
      </c>
    </row>
    <row r="3067" spans="1:20" x14ac:dyDescent="0.25">
      <c r="A3067" s="57">
        <f t="shared" si="894"/>
        <v>599293.14137548627</v>
      </c>
      <c r="B3067" s="12">
        <f t="shared" si="911"/>
        <v>95380.465810978712</v>
      </c>
      <c r="C3067" s="57" t="str">
        <f t="shared" si="895"/>
        <v>-0.443093979285137-0.648092394419867i</v>
      </c>
      <c r="D3067" s="57" t="str">
        <f t="shared" si="896"/>
        <v>3.57867746668692-1.40606492624315i</v>
      </c>
      <c r="E3067" s="57" t="str">
        <f t="shared" si="897"/>
        <v>174.471429425031-120.036972626643i</v>
      </c>
      <c r="F3067" s="57" t="str">
        <f t="shared" si="898"/>
        <v>3.64671299378816-1.53517232523586i</v>
      </c>
      <c r="G3067" s="57" t="str">
        <f t="shared" si="899"/>
        <v>0.94970445276183-0.218554124111587i</v>
      </c>
      <c r="H3067" s="57" t="str">
        <f t="shared" si="900"/>
        <v>1.26440586751733-146.13735870098i</v>
      </c>
      <c r="I3067" s="57" t="str">
        <f t="shared" si="901"/>
        <v>-0.619881882473928-1.50886822981654i</v>
      </c>
      <c r="K3067" s="57" t="str">
        <f t="shared" si="902"/>
        <v>0.000710415995390141-0.00179266002912162i</v>
      </c>
      <c r="L3067" s="57" t="str">
        <f t="shared" si="903"/>
        <v>0.000125-0.00526050592296532i</v>
      </c>
      <c r="M3067" s="57" t="str">
        <f t="shared" si="904"/>
        <v>0.0015-0.00253591562122279i</v>
      </c>
      <c r="N3067" s="57">
        <f t="shared" si="905"/>
        <v>55.639992928405121</v>
      </c>
      <c r="O3067" s="57">
        <f t="shared" si="906"/>
        <v>2.1016835351469147</v>
      </c>
      <c r="P3067" s="371">
        <f t="shared" si="907"/>
        <v>-2.1016835351469147</v>
      </c>
      <c r="Q3067" s="371">
        <f t="shared" si="908"/>
        <v>-124.36000707159488</v>
      </c>
      <c r="R3067" s="12">
        <f t="shared" si="909"/>
        <v>55.639992928405121</v>
      </c>
      <c r="S3067" s="57">
        <f t="shared" si="910"/>
        <v>95.380465810978706</v>
      </c>
      <c r="T3067" s="12">
        <f t="shared" si="893"/>
        <v>-2.1016835351469147</v>
      </c>
    </row>
    <row r="3068" spans="1:20" x14ac:dyDescent="0.25">
      <c r="A3068" s="57">
        <f t="shared" si="894"/>
        <v>601570.45531271317</v>
      </c>
      <c r="B3068" s="12">
        <f t="shared" si="911"/>
        <v>95742.911581060427</v>
      </c>
      <c r="C3068" s="57" t="str">
        <f t="shared" si="895"/>
        <v>-0.443115723558026-0.644479496262668i</v>
      </c>
      <c r="D3068" s="57" t="str">
        <f t="shared" si="896"/>
        <v>3.57643376698226-1.40820158063638i</v>
      </c>
      <c r="E3068" s="57" t="str">
        <f t="shared" si="897"/>
        <v>174.048232176578-120.468149078131i</v>
      </c>
      <c r="F3068" s="57" t="str">
        <f t="shared" si="898"/>
        <v>3.64531693791432-1.53540420636956i</v>
      </c>
      <c r="G3068" s="57" t="str">
        <f t="shared" si="899"/>
        <v>0.949340881380711-0.21930064368352i</v>
      </c>
      <c r="H3068" s="57" t="str">
        <f t="shared" si="900"/>
        <v>1.25363553353302-145.561711898092i</v>
      </c>
      <c r="I3068" s="57" t="str">
        <f t="shared" si="901"/>
        <v>-0.617599835900186-1.50232715220628i</v>
      </c>
      <c r="K3068" s="57" t="str">
        <f t="shared" si="902"/>
        <v>0.00070994714744229-0.00178671680861834i</v>
      </c>
      <c r="L3068" s="57" t="str">
        <f t="shared" si="903"/>
        <v>0.000125-0.00524059167460182i</v>
      </c>
      <c r="M3068" s="57" t="str">
        <f t="shared" si="904"/>
        <v>0.0015-0.00252631562185973i</v>
      </c>
      <c r="N3068" s="57">
        <f t="shared" si="905"/>
        <v>55.489299576016464</v>
      </c>
      <c r="O3068" s="57">
        <f t="shared" si="906"/>
        <v>2.1345771007590022</v>
      </c>
      <c r="P3068" s="371">
        <f t="shared" si="907"/>
        <v>-2.1345771007590022</v>
      </c>
      <c r="Q3068" s="371">
        <f t="shared" si="908"/>
        <v>-124.51070042398354</v>
      </c>
      <c r="R3068" s="12">
        <f t="shared" si="909"/>
        <v>55.489299576016464</v>
      </c>
      <c r="S3068" s="57">
        <f t="shared" si="910"/>
        <v>95.742911581060426</v>
      </c>
      <c r="T3068" s="12">
        <f t="shared" si="893"/>
        <v>-2.1345771007590022</v>
      </c>
    </row>
    <row r="3069" spans="1:20" x14ac:dyDescent="0.25">
      <c r="A3069" s="57">
        <f t="shared" si="894"/>
        <v>603856.42304290144</v>
      </c>
      <c r="B3069" s="12">
        <f t="shared" si="911"/>
        <v>96106.734645068456</v>
      </c>
      <c r="C3069" s="57" t="str">
        <f t="shared" si="895"/>
        <v>-0.443134225956526-0.640872723427234i</v>
      </c>
      <c r="D3069" s="57" t="str">
        <f t="shared" si="896"/>
        <v>3.57417582661496-1.41034907350744i</v>
      </c>
      <c r="E3069" s="57" t="str">
        <f t="shared" si="897"/>
        <v>173.621986208905-120.898746446808i</v>
      </c>
      <c r="F3069" s="57" t="str">
        <f t="shared" si="898"/>
        <v>3.64391133257187-1.53565351416025i</v>
      </c>
      <c r="G3069" s="57" t="str">
        <f t="shared" si="899"/>
        <v>0.948974823055085-0.2200491042078i</v>
      </c>
      <c r="H3069" s="57" t="str">
        <f t="shared" si="900"/>
        <v>1.24296112056593-144.988503535134i</v>
      </c>
      <c r="I3069" s="57" t="str">
        <f t="shared" si="901"/>
        <v>-0.615333690204109-1.49581223173098i</v>
      </c>
      <c r="K3069" s="57" t="str">
        <f t="shared" si="902"/>
        <v>0.000709479316406889-0.00178079866127637i</v>
      </c>
      <c r="L3069" s="57" t="str">
        <f t="shared" si="903"/>
        <v>0.000125-0.00522075281390898i</v>
      </c>
      <c r="M3069" s="57" t="str">
        <f t="shared" si="904"/>
        <v>0.0015-0.00251675196439503i</v>
      </c>
      <c r="N3069" s="57">
        <f t="shared" si="905"/>
        <v>55.337911669332769</v>
      </c>
      <c r="O3069" s="57">
        <f t="shared" si="906"/>
        <v>2.167499326075411</v>
      </c>
      <c r="P3069" s="371">
        <f t="shared" si="907"/>
        <v>-2.167499326075411</v>
      </c>
      <c r="Q3069" s="371">
        <f t="shared" si="908"/>
        <v>-124.66208833066723</v>
      </c>
      <c r="R3069" s="12">
        <f t="shared" si="909"/>
        <v>55.337911669332769</v>
      </c>
      <c r="S3069" s="57">
        <f t="shared" si="910"/>
        <v>96.106734645068457</v>
      </c>
      <c r="T3069" s="12">
        <f t="shared" si="893"/>
        <v>-2.167499326075411</v>
      </c>
    </row>
    <row r="3070" spans="1:20" x14ac:dyDescent="0.25">
      <c r="A3070" s="57">
        <f t="shared" si="894"/>
        <v>606151.07745046448</v>
      </c>
      <c r="B3070" s="12">
        <f t="shared" si="911"/>
        <v>96471.940236719718</v>
      </c>
      <c r="C3070" s="57" t="str">
        <f t="shared" si="895"/>
        <v>-0.44314943971859-0.637272034621318i</v>
      </c>
      <c r="D3070" s="57" t="str">
        <f t="shared" si="896"/>
        <v>3.57190357515874-1.41250734599661i</v>
      </c>
      <c r="E3070" s="57" t="str">
        <f t="shared" si="897"/>
        <v>173.1926815938-121.32874389546i</v>
      </c>
      <c r="F3070" s="57" t="str">
        <f t="shared" si="898"/>
        <v>3.64249612029894-1.53592020431179i</v>
      </c>
      <c r="G3070" s="57" t="str">
        <f t="shared" si="899"/>
        <v>0.948606262820291-0.220799503981354i</v>
      </c>
      <c r="H3070" s="57" t="str">
        <f t="shared" si="900"/>
        <v>1.2323816777319-144.417721322273i</v>
      </c>
      <c r="I3070" s="57" t="str">
        <f t="shared" si="901"/>
        <v>-0.613083304943472-1.4893233303669i</v>
      </c>
      <c r="K3070" s="57" t="str">
        <f t="shared" si="902"/>
        <v>0.000709012477816167-0.00177490549761583i</v>
      </c>
      <c r="L3070" s="57" t="str">
        <f t="shared" si="903"/>
        <v>0.000125-0.00520098905549809i</v>
      </c>
      <c r="M3070" s="57" t="str">
        <f t="shared" si="904"/>
        <v>0.0015-0.00250722451125226i</v>
      </c>
      <c r="N3070" s="57">
        <f t="shared" si="905"/>
        <v>55.18582635899881</v>
      </c>
      <c r="O3070" s="57">
        <f t="shared" si="906"/>
        <v>2.2004505929728184</v>
      </c>
      <c r="P3070" s="371">
        <f t="shared" si="907"/>
        <v>-2.2004505929728184</v>
      </c>
      <c r="Q3070" s="371">
        <f t="shared" si="908"/>
        <v>-124.81417364100119</v>
      </c>
      <c r="R3070" s="12">
        <f t="shared" si="909"/>
        <v>55.18582635899881</v>
      </c>
      <c r="S3070" s="57">
        <f t="shared" si="910"/>
        <v>96.471940236719718</v>
      </c>
      <c r="T3070" s="12">
        <f t="shared" si="893"/>
        <v>-2.2004505929728184</v>
      </c>
    </row>
    <row r="3071" spans="1:20" x14ac:dyDescent="0.25">
      <c r="A3071" s="57">
        <f t="shared" si="894"/>
        <v>608454.45154477633</v>
      </c>
      <c r="B3071" s="12">
        <f t="shared" si="911"/>
        <v>96838.533609619262</v>
      </c>
      <c r="C3071" s="57" t="str">
        <f t="shared" si="895"/>
        <v>-0.443161317640136-0.633677388988205i</v>
      </c>
      <c r="D3071" s="57" t="str">
        <f t="shared" si="896"/>
        <v>3.56961694212033-1.41467633867084i</v>
      </c>
      <c r="E3071" s="57" t="str">
        <f t="shared" si="897"/>
        <v>172.760308492686-121.758120346756i</v>
      </c>
      <c r="F3071" s="57" t="str">
        <f t="shared" si="898"/>
        <v>3.641071243402-1.53620423232588i</v>
      </c>
      <c r="G3071" s="57" t="str">
        <f t="shared" si="899"/>
        <v>0.948235185651357-0.221551841211247i</v>
      </c>
      <c r="H3071" s="57" t="str">
        <f t="shared" si="900"/>
        <v>1.22189626502366-143.849353053183i</v>
      </c>
      <c r="I3071" s="57" t="str">
        <f t="shared" si="901"/>
        <v>-0.610848540802348-1.48286031110294i</v>
      </c>
      <c r="K3071" s="57" t="str">
        <f t="shared" si="902"/>
        <v>0.000708546607292212-0.00176903722844892i</v>
      </c>
      <c r="L3071" s="57" t="str">
        <f t="shared" si="903"/>
        <v>0.000125-0.00518130011506085i</v>
      </c>
      <c r="M3071" s="57" t="str">
        <f t="shared" si="904"/>
        <v>0.0015-0.00249773312537584i</v>
      </c>
      <c r="N3071" s="57">
        <f t="shared" si="905"/>
        <v>55.033040793483352</v>
      </c>
      <c r="O3071" s="57">
        <f t="shared" si="906"/>
        <v>2.2334312882442577</v>
      </c>
      <c r="P3071" s="371">
        <f t="shared" si="907"/>
        <v>-2.2334312882442577</v>
      </c>
      <c r="Q3071" s="371">
        <f t="shared" si="908"/>
        <v>-124.96695920651665</v>
      </c>
      <c r="R3071" s="12">
        <f t="shared" si="909"/>
        <v>55.033040793483352</v>
      </c>
      <c r="S3071" s="57">
        <f t="shared" si="910"/>
        <v>96.838533609619262</v>
      </c>
      <c r="T3071" s="12">
        <f t="shared" si="893"/>
        <v>-2.2334312882442577</v>
      </c>
    </row>
    <row r="3072" spans="1:20" x14ac:dyDescent="0.25">
      <c r="A3072" s="57">
        <f t="shared" si="894"/>
        <v>610766.57846064644</v>
      </c>
      <c r="B3072" s="12">
        <f t="shared" si="911"/>
        <v>97206.520037335824</v>
      </c>
      <c r="C3072" s="57" t="str">
        <f t="shared" si="895"/>
        <v>-0.443169812073689-0.630088746116353i</v>
      </c>
      <c r="D3072" s="57" t="str">
        <f t="shared" si="896"/>
        <v>3.56731585694416-1.41685599151923i</v>
      </c>
      <c r="E3072" s="57" t="str">
        <f t="shared" si="897"/>
        <v>172.324857160082-122.186854481893i</v>
      </c>
      <c r="F3072" s="57" t="str">
        <f t="shared" si="898"/>
        <v>3.63963664395684-1.53650555349794i</v>
      </c>
      <c r="G3072" s="57" t="str">
        <f t="shared" si="899"/>
        <v>0.947861576463214-0.222306114013728i</v>
      </c>
      <c r="H3072" s="57" t="str">
        <f t="shared" si="900"/>
        <v>1.21150395316703-143.28338660427i</v>
      </c>
      <c r="I3072" s="57" t="str">
        <f t="shared" si="901"/>
        <v>-0.608629259580569-1.47642303793151i</v>
      </c>
      <c r="K3072" s="57" t="str">
        <f t="shared" si="902"/>
        <v>0.000708081680546068-0.00176319376487822i</v>
      </c>
      <c r="L3072" s="57" t="str">
        <f t="shared" si="903"/>
        <v>0.000125-0.00516168570936526i</v>
      </c>
      <c r="M3072" s="57" t="str">
        <f t="shared" si="904"/>
        <v>0.0015-0.00248827767022897i</v>
      </c>
      <c r="N3072" s="57">
        <f t="shared" si="905"/>
        <v>54.879552119370899</v>
      </c>
      <c r="O3072" s="57">
        <f t="shared" si="906"/>
        <v>2.2664418036333664</v>
      </c>
      <c r="P3072" s="371">
        <f t="shared" si="907"/>
        <v>-2.2664418036333664</v>
      </c>
      <c r="Q3072" s="371">
        <f t="shared" si="908"/>
        <v>-125.1204478806291</v>
      </c>
      <c r="R3072" s="12">
        <f t="shared" si="909"/>
        <v>54.879552119370899</v>
      </c>
      <c r="S3072" s="57">
        <f t="shared" si="910"/>
        <v>97.206520037335821</v>
      </c>
      <c r="T3072" s="12">
        <f t="shared" si="893"/>
        <v>-2.2664418036333664</v>
      </c>
    </row>
    <row r="3073" spans="1:20" x14ac:dyDescent="0.25">
      <c r="A3073" s="57">
        <f t="shared" si="894"/>
        <v>613087.4914587969</v>
      </c>
      <c r="B3073" s="12">
        <f t="shared" si="911"/>
        <v>97575.904813477697</v>
      </c>
      <c r="C3073" s="57" t="str">
        <f t="shared" si="895"/>
        <v>-0.443174874927257-0.626506066048967i</v>
      </c>
      <c r="D3073" s="57" t="str">
        <f t="shared" si="896"/>
        <v>3.5650002490168-1.41904624394844i</v>
      </c>
      <c r="E3073" s="57" t="str">
        <f t="shared" si="897"/>
        <v>171.886317947088-122.614924739283i</v>
      </c>
      <c r="F3073" s="57" t="str">
        <f t="shared" si="898"/>
        <v>3.63819226380929-1.53682412291283i</v>
      </c>
      <c r="G3073" s="57" t="str">
        <f t="shared" si="899"/>
        <v>0.947485420110916-0.223062320413281i</v>
      </c>
      <c r="H3073" s="57" t="str">
        <f t="shared" si="900"/>
        <v>1.20120382347918-142.719809933896i</v>
      </c>
      <c r="I3073" s="57" t="str">
        <f t="shared" si="901"/>
        <v>-0.606425324183194-1.47001137583929i</v>
      </c>
      <c r="K3073" s="57" t="str">
        <f t="shared" si="902"/>
        <v>0.000707617673376755-0.00175737501829514i</v>
      </c>
      <c r="L3073" s="57" t="str">
        <f t="shared" si="903"/>
        <v>0.000125-0.00514214555625151i</v>
      </c>
      <c r="M3073" s="57" t="str">
        <f t="shared" si="904"/>
        <v>0.0015-0.00247885800979176i</v>
      </c>
      <c r="N3073" s="57">
        <f t="shared" si="905"/>
        <v>54.725357481644153</v>
      </c>
      <c r="O3073" s="57">
        <f t="shared" si="906"/>
        <v>2.2994825358694917</v>
      </c>
      <c r="P3073" s="371">
        <f t="shared" si="907"/>
        <v>-2.2994825358694917</v>
      </c>
      <c r="Q3073" s="371">
        <f t="shared" si="908"/>
        <v>-125.27464251835585</v>
      </c>
      <c r="R3073" s="12">
        <f t="shared" si="909"/>
        <v>54.725357481644153</v>
      </c>
      <c r="S3073" s="57">
        <f t="shared" si="910"/>
        <v>97.575904813477692</v>
      </c>
      <c r="T3073" s="12">
        <f t="shared" si="893"/>
        <v>-2.2994825358694917</v>
      </c>
    </row>
    <row r="3074" spans="1:20" x14ac:dyDescent="0.25">
      <c r="A3074" s="57">
        <f t="shared" si="894"/>
        <v>615417.22392634035</v>
      </c>
      <c r="B3074" s="12">
        <f t="shared" si="911"/>
        <v>97946.693251768913</v>
      </c>
      <c r="C3074" s="57" t="str">
        <f t="shared" si="895"/>
        <v>-0.443176457663266-0.622929309293801i</v>
      </c>
      <c r="D3074" s="57" t="str">
        <f t="shared" si="896"/>
        <v>3.56267004767163-1.4212470347782i</v>
      </c>
      <c r="E3074" s="57" t="str">
        <f t="shared" si="897"/>
        <v>171.444681304941-123.042309313259i</v>
      </c>
      <c r="F3074" s="57" t="str">
        <f t="shared" si="898"/>
        <v>3.63673804457613-1.53715989544068i</v>
      </c>
      <c r="G3074" s="57" t="str">
        <f t="shared" si="899"/>
        <v>0.947106701389872-0.223820458341653i</v>
      </c>
      <c r="H3074" s="57" t="str">
        <f t="shared" si="900"/>
        <v>1.19099496772913-142.15861108162i</v>
      </c>
      <c r="I3074" s="57" t="str">
        <f t="shared" si="901"/>
        <v>-0.604236598610179-1.46362519079828i</v>
      </c>
      <c r="K3074" s="57" t="str">
        <f t="shared" si="902"/>
        <v>0.000707154561670381-0.00175158090037832i</v>
      </c>
      <c r="L3074" s="57" t="str">
        <f t="shared" si="903"/>
        <v>0.000125-0.00512267937462792i</v>
      </c>
      <c r="M3074" s="57" t="str">
        <f t="shared" si="904"/>
        <v>0.0015-0.00246947400855923i</v>
      </c>
      <c r="N3074" s="57">
        <f t="shared" si="905"/>
        <v>54.570454023980602</v>
      </c>
      <c r="O3074" s="57">
        <f t="shared" si="906"/>
        <v>2.3325538867020827</v>
      </c>
      <c r="P3074" s="371">
        <f t="shared" si="907"/>
        <v>-2.3325538867020827</v>
      </c>
      <c r="Q3074" s="371">
        <f t="shared" si="908"/>
        <v>-125.4295459760194</v>
      </c>
      <c r="R3074" s="12">
        <f t="shared" si="909"/>
        <v>54.570454023980602</v>
      </c>
      <c r="S3074" s="57">
        <f t="shared" si="910"/>
        <v>97.946693251768906</v>
      </c>
      <c r="T3074" s="12">
        <f t="shared" si="893"/>
        <v>-2.3325538867020827</v>
      </c>
    </row>
    <row r="3075" spans="1:20" x14ac:dyDescent="0.25">
      <c r="A3075" s="57">
        <f t="shared" si="894"/>
        <v>617755.80937726051</v>
      </c>
      <c r="B3075" s="12">
        <f t="shared" si="911"/>
        <v>98318.89068612564</v>
      </c>
      <c r="C3075" s="57" t="str">
        <f t="shared" si="895"/>
        <v>-0.443174511297646-0.619358436833041i</v>
      </c>
      <c r="D3075" s="57" t="str">
        <f t="shared" si="896"/>
        <v>3.5603251821935-1.42345830223667i</v>
      </c>
      <c r="E3075" s="57" t="str">
        <f t="shared" si="897"/>
        <v>170.999937788628-123.468986152815i</v>
      </c>
      <c r="F3075" s="57" t="str">
        <f t="shared" si="898"/>
        <v>3.63527392764607-1.53751282573258i</v>
      </c>
      <c r="G3075" s="57" t="str">
        <f t="shared" si="899"/>
        <v>0.946725405036087-0.224580525636896i</v>
      </c>
      <c r="H3075" s="57" t="str">
        <f t="shared" si="900"/>
        <v>1.18087648800025-141.59977816744i</v>
      </c>
      <c r="I3075" s="57" t="str">
        <f t="shared" si="901"/>
        <v>-0.60206294794608-1.45726434975686i</v>
      </c>
      <c r="K3075" s="57" t="str">
        <f t="shared" si="902"/>
        <v>0.000706692321399199-0.00174581132309204i</v>
      </c>
      <c r="L3075" s="57" t="str">
        <f t="shared" si="903"/>
        <v>0.000125-0.00510328688446694i</v>
      </c>
      <c r="M3075" s="57" t="str">
        <f t="shared" si="904"/>
        <v>0.0015-0.00246012553153939i</v>
      </c>
      <c r="N3075" s="57">
        <f t="shared" si="905"/>
        <v>54.414838889051893</v>
      </c>
      <c r="O3075" s="57">
        <f t="shared" si="906"/>
        <v>2.3656562629351408</v>
      </c>
      <c r="P3075" s="371">
        <f t="shared" si="907"/>
        <v>-2.3656562629351408</v>
      </c>
      <c r="Q3075" s="371">
        <f t="shared" si="908"/>
        <v>-125.58516111094811</v>
      </c>
      <c r="R3075" s="12">
        <f t="shared" si="909"/>
        <v>54.414838889051893</v>
      </c>
      <c r="S3075" s="57">
        <f t="shared" si="910"/>
        <v>98.318890686125641</v>
      </c>
      <c r="T3075" s="12">
        <f t="shared" si="893"/>
        <v>-2.3656562629351408</v>
      </c>
    </row>
    <row r="3076" spans="1:20" x14ac:dyDescent="0.25">
      <c r="A3076" s="57">
        <f t="shared" si="894"/>
        <v>620103.28145289409</v>
      </c>
      <c r="B3076" s="12">
        <f t="shared" si="911"/>
        <v>98692.502470732914</v>
      </c>
      <c r="C3076" s="57" t="str">
        <f t="shared" si="895"/>
        <v>-0.44316898639908-0.615793410133286i</v>
      </c>
      <c r="D3076" s="57" t="str">
        <f t="shared" si="896"/>
        <v>3.55796558182357-1.42567998395609i</v>
      </c>
      <c r="E3076" s="57" t="str">
        <f t="shared" si="897"/>
        <v>170.552078060546-123.894932960386i</v>
      </c>
      <c r="F3076" s="57" t="str">
        <f t="shared" si="898"/>
        <v>3.63379985418068-1.53788286821636i</v>
      </c>
      <c r="G3076" s="57" t="str">
        <f t="shared" si="899"/>
        <v>0.946341515726407-0.225342520042387i</v>
      </c>
      <c r="H3076" s="57" t="str">
        <f t="shared" si="900"/>
        <v>1.17084749655492-141.043299391049i</v>
      </c>
      <c r="I3076" s="57" t="str">
        <f t="shared" si="901"/>
        <v>-0.599904238349932-1.45092872063101i</v>
      </c>
      <c r="K3076" s="57" t="str">
        <f t="shared" si="902"/>
        <v>0.000706230928620756-0.00174006619868455i</v>
      </c>
      <c r="L3076" s="57" t="str">
        <f t="shared" si="903"/>
        <v>0.000125-0.0050839678068011i</v>
      </c>
      <c r="M3076" s="57" t="str">
        <f t="shared" si="904"/>
        <v>0.0015-0.00245081244425123i</v>
      </c>
      <c r="N3076" s="57">
        <f t="shared" si="905"/>
        <v>54.258509218826049</v>
      </c>
      <c r="O3076" s="57">
        <f t="shared" si="906"/>
        <v>2.3987900764614998</v>
      </c>
      <c r="P3076" s="371">
        <f t="shared" si="907"/>
        <v>-2.3987900764614998</v>
      </c>
      <c r="Q3076" s="371">
        <f t="shared" si="908"/>
        <v>-125.74149078117395</v>
      </c>
      <c r="R3076" s="12">
        <f t="shared" si="909"/>
        <v>54.258509218826049</v>
      </c>
      <c r="S3076" s="57">
        <f t="shared" si="910"/>
        <v>98.692502470732919</v>
      </c>
      <c r="T3076" s="12">
        <f t="shared" si="893"/>
        <v>-2.3987900764614998</v>
      </c>
    </row>
    <row r="3077" spans="1:20" x14ac:dyDescent="0.25">
      <c r="A3077" s="57">
        <f t="shared" si="894"/>
        <v>622459.67392241512</v>
      </c>
      <c r="B3077" s="12">
        <f t="shared" si="911"/>
        <v>99067.533980121705</v>
      </c>
      <c r="C3077" s="57" t="str">
        <f t="shared" si="895"/>
        <v>-0.4431598330884-0.612234191155696i</v>
      </c>
      <c r="D3077" s="57" t="str">
        <f t="shared" si="896"/>
        <v>3.55559117576407-1.42791201696809i</v>
      </c>
      <c r="E3077" s="57" t="str">
        <f t="shared" si="897"/>
        <v>170.101092894234-124.320127190656i</v>
      </c>
      <c r="F3077" s="57" t="str">
        <f t="shared" si="898"/>
        <v>3.63231576511532-1.53826997709229i</v>
      </c>
      <c r="G3077" s="57" t="str">
        <f t="shared" si="899"/>
        <v>0.945955018078783-0.226106439205859i</v>
      </c>
      <c r="H3077" s="57" t="str">
        <f t="shared" si="900"/>
        <v>1.16090711570107-140.4891630311i</v>
      </c>
      <c r="I3077" s="57" t="str">
        <f t="shared" si="901"/>
        <v>-0.597760337045217-1.44461817229561i</v>
      </c>
      <c r="K3077" s="57" t="str">
        <f t="shared" si="902"/>
        <v>0.000705770359476942-0.00173434543968659i</v>
      </c>
      <c r="L3077" s="57" t="str">
        <f t="shared" si="903"/>
        <v>0.000125-0.00506472186371897i</v>
      </c>
      <c r="M3077" s="57" t="str">
        <f t="shared" si="904"/>
        <v>0.0015-0.00244153461272288i</v>
      </c>
      <c r="N3077" s="57">
        <f t="shared" si="905"/>
        <v>54.101462154876756</v>
      </c>
      <c r="O3077" s="57">
        <f t="shared" si="906"/>
        <v>2.4319557442963871</v>
      </c>
      <c r="P3077" s="371">
        <f t="shared" si="907"/>
        <v>-2.4319557442963871</v>
      </c>
      <c r="Q3077" s="371">
        <f t="shared" si="908"/>
        <v>-125.89853784512324</v>
      </c>
      <c r="R3077" s="12">
        <f t="shared" si="909"/>
        <v>54.101462154876756</v>
      </c>
      <c r="S3077" s="57">
        <f t="shared" si="910"/>
        <v>99.067533980121709</v>
      </c>
      <c r="T3077" s="12">
        <f t="shared" si="893"/>
        <v>-2.4319557442963871</v>
      </c>
    </row>
    <row r="3078" spans="1:20" x14ac:dyDescent="0.25">
      <c r="A3078" s="57">
        <f t="shared" si="894"/>
        <v>624825.02068332036</v>
      </c>
      <c r="B3078" s="12">
        <f t="shared" si="911"/>
        <v>99443.990609246175</v>
      </c>
      <c r="C3078" s="57" t="str">
        <f t="shared" si="895"/>
        <v>-0.443147001038109-0.608680742366187i</v>
      </c>
      <c r="D3078" s="57" t="str">
        <f t="shared" si="896"/>
        <v>3.55320189318332-1.43015433769938i</v>
      </c>
      <c r="E3078" s="57" t="str">
        <f t="shared" si="897"/>
        <v>169.646973178145-124.744546049402i</v>
      </c>
      <c r="F3078" s="57" t="str">
        <f t="shared" si="898"/>
        <v>3.63082160116028-1.53867410632878i</v>
      </c>
      <c r="G3078" s="57" t="str">
        <f t="shared" si="899"/>
        <v>0.945565896652534-0.226872280678411i</v>
      </c>
      <c r="H3078" s="57" t="str">
        <f t="shared" si="900"/>
        <v>1.15105447766086-139.937357444476i</v>
      </c>
      <c r="I3078" s="57" t="str">
        <f t="shared" si="901"/>
        <v>-0.595631112309931-1.43833257457592i</v>
      </c>
      <c r="K3078" s="57" t="str">
        <f t="shared" si="902"/>
        <v>0.000705310590193151-0.00172864895890968i</v>
      </c>
      <c r="L3078" s="57" t="str">
        <f t="shared" si="903"/>
        <v>0.000125-0.0050455487783612i</v>
      </c>
      <c r="M3078" s="57" t="str">
        <f t="shared" si="904"/>
        <v>0.0015-0.00243229190348962i</v>
      </c>
      <c r="N3078" s="57">
        <f t="shared" si="905"/>
        <v>53.943694838696103</v>
      </c>
      <c r="O3078" s="57">
        <f t="shared" si="906"/>
        <v>2.4651536886115584</v>
      </c>
      <c r="P3078" s="371">
        <f t="shared" si="907"/>
        <v>-2.4651536886115584</v>
      </c>
      <c r="Q3078" s="371">
        <f t="shared" si="908"/>
        <v>-126.0563051613039</v>
      </c>
      <c r="R3078" s="12">
        <f t="shared" si="909"/>
        <v>53.943694838696103</v>
      </c>
      <c r="S3078" s="57">
        <f t="shared" si="910"/>
        <v>99.443990609246171</v>
      </c>
      <c r="T3078" s="12">
        <f t="shared" si="893"/>
        <v>-2.4651536886115584</v>
      </c>
    </row>
    <row r="3079" spans="1:20" x14ac:dyDescent="0.25">
      <c r="A3079" s="57">
        <f t="shared" si="894"/>
        <v>627199.35576191696</v>
      </c>
      <c r="B3079" s="12">
        <f t="shared" si="911"/>
        <v>99821.877773561311</v>
      </c>
      <c r="C3079" s="57" t="str">
        <f t="shared" si="895"/>
        <v>-0.44313043947206-0.60513302674579i</v>
      </c>
      <c r="D3079" s="57" t="str">
        <f t="shared" si="896"/>
        <v>3.55079766322062-1.43240688196715i</v>
      </c>
      <c r="E3079" s="57" t="str">
        <f t="shared" si="897"/>
        <v>169.189709919488-125.168166492377i</v>
      </c>
      <c r="F3079" s="57" t="str">
        <f t="shared" si="898"/>
        <v>3.62931730280174-1.53909520965808i</v>
      </c>
      <c r="G3079" s="57" t="str">
        <f t="shared" si="899"/>
        <v>0.945174135948629-0.227640041913526i</v>
      </c>
      <c r="H3079" s="57" t="str">
        <f t="shared" si="900"/>
        <v>1.1412887244412-139.387871065573i</v>
      </c>
      <c r="I3079" s="57" t="str">
        <f t="shared" si="901"/>
        <v>-0.593516433466785-1.4320717982391i</v>
      </c>
      <c r="K3079" s="57" t="str">
        <f t="shared" si="902"/>
        <v>0.000704851597077398-0.00172297666944459i</v>
      </c>
      <c r="L3079" s="57" t="str">
        <f t="shared" si="903"/>
        <v>0.000125-0.00502644827491651i</v>
      </c>
      <c r="M3079" s="57" t="str">
        <f t="shared" si="904"/>
        <v>0.0015-0.00242308418359197i</v>
      </c>
      <c r="N3079" s="57">
        <f t="shared" si="905"/>
        <v>53.78520441201438</v>
      </c>
      <c r="O3079" s="57">
        <f t="shared" si="906"/>
        <v>2.4983843367686882</v>
      </c>
      <c r="P3079" s="371">
        <f t="shared" si="907"/>
        <v>-2.4983843367686882</v>
      </c>
      <c r="Q3079" s="371">
        <f t="shared" si="908"/>
        <v>-126.21479558798562</v>
      </c>
      <c r="R3079" s="12">
        <f t="shared" si="909"/>
        <v>53.78520441201438</v>
      </c>
      <c r="S3079" s="57">
        <f t="shared" si="910"/>
        <v>99.821877773561312</v>
      </c>
      <c r="T3079" s="12">
        <f t="shared" si="893"/>
        <v>-2.4983843367686882</v>
      </c>
    </row>
    <row r="3080" spans="1:20" x14ac:dyDescent="0.25">
      <c r="A3080" s="57">
        <f t="shared" si="894"/>
        <v>629582.71331381227</v>
      </c>
      <c r="B3080" s="12">
        <f t="shared" si="911"/>
        <v>100201.20090910085</v>
      </c>
      <c r="C3080" s="57" t="str">
        <f t="shared" si="895"/>
        <v>-0.443110097165334-0.60159100780109i</v>
      </c>
      <c r="D3080" s="57" t="str">
        <f t="shared" si="896"/>
        <v>3.54837841499139-1.43466958497473i</v>
      </c>
      <c r="E3080" s="57" t="str">
        <f t="shared" si="897"/>
        <v>168.72929424812-125.590965224234i</v>
      </c>
      <c r="F3080" s="57" t="str">
        <f t="shared" si="898"/>
        <v>3.62780281030296-1.53953324057189i</v>
      </c>
      <c r="G3080" s="57" t="str">
        <f t="shared" si="899"/>
        <v>0.944779720409971-0.228409720266077i</v>
      </c>
      <c r="H3080" s="57" t="str">
        <f t="shared" si="900"/>
        <v>1.13160900770625-138.840692405586i</v>
      </c>
      <c r="I3080" s="57" t="str">
        <f t="shared" si="901"/>
        <v>-0.591416170873463-1.42583571498583i</v>
      </c>
      <c r="K3080" s="57" t="str">
        <f t="shared" si="902"/>
        <v>0.000704393356519458-0.00171732848465971i</v>
      </c>
      <c r="L3080" s="57" t="str">
        <f t="shared" si="903"/>
        <v>0.000125-0.00500742007861777i</v>
      </c>
      <c r="M3080" s="57" t="str">
        <f t="shared" si="904"/>
        <v>0.0015-0.00241391132057379i</v>
      </c>
      <c r="N3080" s="57">
        <f t="shared" si="905"/>
        <v>53.625988017120875</v>
      </c>
      <c r="O3080" s="57">
        <f t="shared" si="906"/>
        <v>2.5316481213525415</v>
      </c>
      <c r="P3080" s="371">
        <f t="shared" si="907"/>
        <v>-2.5316481213525415</v>
      </c>
      <c r="Q3080" s="371">
        <f t="shared" si="908"/>
        <v>-126.37401198287913</v>
      </c>
      <c r="R3080" s="12">
        <f t="shared" si="909"/>
        <v>53.625988017120875</v>
      </c>
      <c r="S3080" s="57">
        <f t="shared" si="910"/>
        <v>100.20120090910085</v>
      </c>
      <c r="T3080" s="12">
        <f t="shared" si="893"/>
        <v>-2.5316481213525415</v>
      </c>
    </row>
    <row r="3081" spans="1:20" x14ac:dyDescent="0.25">
      <c r="A3081" s="57">
        <f t="shared" si="894"/>
        <v>631975.12762440485</v>
      </c>
      <c r="B3081" s="12">
        <f t="shared" si="911"/>
        <v>100581.96547255544</v>
      </c>
      <c r="C3081" s="57" t="str">
        <f t="shared" si="895"/>
        <v>-0.443085922444206-0.598054649574772i</v>
      </c>
      <c r="D3081" s="57" t="str">
        <f t="shared" si="896"/>
        <v>3.54594407759227-1.4369423813071i</v>
      </c>
      <c r="E3081" s="57" t="str">
        <f t="shared" si="897"/>
        <v>168.265717420493-126.012918697483i</v>
      </c>
      <c r="F3081" s="57" t="str">
        <f t="shared" si="898"/>
        <v>3.62627806370534-1.5399881523171i</v>
      </c>
      <c r="G3081" s="57" t="str">
        <f t="shared" si="899"/>
        <v>0.944382634421699-0.229181312991331i</v>
      </c>
      <c r="H3081" s="57" t="str">
        <f t="shared" si="900"/>
        <v>1.12201448865184-138.295810051805i</v>
      </c>
      <c r="I3081" s="57" t="str">
        <f t="shared" si="901"/>
        <v>-0.589330195913055-1.41962419744212i</v>
      </c>
      <c r="K3081" s="57" t="str">
        <f t="shared" si="902"/>
        <v>0.000703935844990024-0.00171170431819944i</v>
      </c>
      <c r="L3081" s="57" t="str">
        <f t="shared" si="903"/>
        <v>0.000125-0.00498846391573796i</v>
      </c>
      <c r="M3081" s="57" t="str">
        <f t="shared" si="904"/>
        <v>0.0015-0.00240477318248037i</v>
      </c>
      <c r="N3081" s="57">
        <f t="shared" si="905"/>
        <v>53.466042797193722</v>
      </c>
      <c r="O3081" s="57">
        <f t="shared" si="906"/>
        <v>2.5649454802044258</v>
      </c>
      <c r="P3081" s="371">
        <f t="shared" si="907"/>
        <v>-2.5649454802044258</v>
      </c>
      <c r="Q3081" s="371">
        <f t="shared" si="908"/>
        <v>-126.53395720280628</v>
      </c>
      <c r="R3081" s="12">
        <f t="shared" si="909"/>
        <v>53.466042797193722</v>
      </c>
      <c r="S3081" s="57">
        <f t="shared" si="910"/>
        <v>100.58196547255544</v>
      </c>
      <c r="T3081" s="12">
        <f t="shared" si="893"/>
        <v>-2.5649454802044258</v>
      </c>
    </row>
    <row r="3082" spans="1:20" x14ac:dyDescent="0.25">
      <c r="A3082" s="57">
        <f t="shared" si="894"/>
        <v>634376.63310937758</v>
      </c>
      <c r="B3082" s="12">
        <f t="shared" si="911"/>
        <v>100964.17694135115</v>
      </c>
      <c r="C3082" s="57" t="str">
        <f t="shared" si="895"/>
        <v>-0.443057863186318-0.594523916656316i</v>
      </c>
      <c r="D3082" s="57" t="str">
        <f t="shared" si="896"/>
        <v>3.5434945801063-1.4392252049265i</v>
      </c>
      <c r="E3082" s="57" t="str">
        <f t="shared" si="897"/>
        <v>167.798970823673-126.43400311149i</v>
      </c>
      <c r="F3082" s="57" t="str">
        <f t="shared" si="898"/>
        <v>3.6247430028297-1.54045989789134i</v>
      </c>
      <c r="G3082" s="57" t="str">
        <f t="shared" si="899"/>
        <v>0.943982862311489-0.229954817243948i</v>
      </c>
      <c r="H3082" s="57" t="str">
        <f t="shared" si="900"/>
        <v>1.11250433788164-137.753212666926i</v>
      </c>
      <c r="I3082" s="57" t="str">
        <f t="shared" si="901"/>
        <v>-0.587258380984546-1.41343711915118i</v>
      </c>
      <c r="K3082" s="57" t="str">
        <f t="shared" si="902"/>
        <v>0.00070347903903986-0.00170610408398261i</v>
      </c>
      <c r="L3082" s="57" t="str">
        <f t="shared" si="903"/>
        <v>0.000125-0.00496957951358632i</v>
      </c>
      <c r="M3082" s="57" t="str">
        <f t="shared" si="904"/>
        <v>0.0015-0.00239566963785651i</v>
      </c>
      <c r="N3082" s="57">
        <f t="shared" si="905"/>
        <v>53.3053658966342</v>
      </c>
      <c r="O3082" s="57">
        <f t="shared" si="906"/>
        <v>2.5982768564547127</v>
      </c>
      <c r="P3082" s="371">
        <f t="shared" si="907"/>
        <v>-2.5982768564547127</v>
      </c>
      <c r="Q3082" s="371">
        <f t="shared" si="908"/>
        <v>-126.6946341033658</v>
      </c>
      <c r="R3082" s="12">
        <f t="shared" si="909"/>
        <v>53.3053658966342</v>
      </c>
      <c r="S3082" s="57">
        <f t="shared" si="910"/>
        <v>100.96417694135116</v>
      </c>
      <c r="T3082" s="12">
        <f t="shared" si="893"/>
        <v>-2.5982768564547127</v>
      </c>
    </row>
    <row r="3083" spans="1:20" x14ac:dyDescent="0.25">
      <c r="A3083" s="57">
        <f t="shared" si="894"/>
        <v>636787.26431519317</v>
      </c>
      <c r="B3083" s="12">
        <f t="shared" si="911"/>
        <v>101347.84081372828</v>
      </c>
      <c r="C3083" s="57" t="str">
        <f t="shared" si="895"/>
        <v>-0.443025866821046-0.590998774192777i</v>
      </c>
      <c r="D3083" s="57" t="str">
        <f t="shared" si="896"/>
        <v>3.54102985160829-1.44151798916804i</v>
      </c>
      <c r="E3083" s="57" t="str">
        <f t="shared" si="897"/>
        <v>167.329045979401-126.854194411528i</v>
      </c>
      <c r="F3083" s="57" t="str">
        <f t="shared" si="898"/>
        <v>3.6231975672774-1.54094843003864i</v>
      </c>
      <c r="G3083" s="57" t="str">
        <f t="shared" si="899"/>
        <v>0.943580388349876-0.230730230076973i</v>
      </c>
      <c r="H3083" s="57" t="str">
        <f t="shared" si="900"/>
        <v>1.10307773528529-137.212888988357i</v>
      </c>
      <c r="I3083" s="57" t="str">
        <f t="shared" si="901"/>
        <v>-0.585200599493415-1.40727435456532i</v>
      </c>
      <c r="K3083" s="57" t="str">
        <f t="shared" si="902"/>
        <v>0.000703022915298978-0.00170052769620089i</v>
      </c>
      <c r="L3083" s="57" t="str">
        <f t="shared" si="903"/>
        <v>0.000125-0.00495076660050442i</v>
      </c>
      <c r="M3083" s="57" t="str">
        <f t="shared" si="904"/>
        <v>0.0015-0.00238660055574468i</v>
      </c>
      <c r="N3083" s="57">
        <f t="shared" si="905"/>
        <v>53.143954461403183</v>
      </c>
      <c r="O3083" s="57">
        <f t="shared" si="906"/>
        <v>2.6316426985551433</v>
      </c>
      <c r="P3083" s="371">
        <f t="shared" si="907"/>
        <v>-2.6316426985551433</v>
      </c>
      <c r="Q3083" s="371">
        <f t="shared" si="908"/>
        <v>-126.85604553859682</v>
      </c>
      <c r="R3083" s="12">
        <f t="shared" si="909"/>
        <v>53.143954461403183</v>
      </c>
      <c r="S3083" s="57">
        <f t="shared" si="910"/>
        <v>101.34784081372828</v>
      </c>
      <c r="T3083" s="12">
        <f t="shared" si="893"/>
        <v>-2.6316426985551433</v>
      </c>
    </row>
    <row r="3084" spans="1:20" x14ac:dyDescent="0.25">
      <c r="A3084" s="57">
        <f t="shared" si="894"/>
        <v>639207.05591959087</v>
      </c>
      <c r="B3084" s="12">
        <f t="shared" si="911"/>
        <v>101732.96260882045</v>
      </c>
      <c r="C3084" s="57" t="str">
        <f t="shared" si="895"/>
        <v>-0.442989880329989-0.587479187899644i</v>
      </c>
      <c r="D3084" s="57" t="str">
        <f t="shared" si="896"/>
        <v>3.53854982117011-1.44382066673537i</v>
      </c>
      <c r="E3084" s="57" t="str">
        <f t="shared" si="897"/>
        <v>166.855934548217-127.273468287865i</v>
      </c>
      <c r="F3084" s="57" t="str">
        <f t="shared" si="898"/>
        <v>3.62164169643166-1.54145370124504i</v>
      </c>
      <c r="G3084" s="57" t="str">
        <f t="shared" si="899"/>
        <v>0.943175196750583-0.231507548440827i</v>
      </c>
      <c r="H3084" s="57" t="str">
        <f t="shared" si="900"/>
        <v>1.09373386991824-136.674827827542i</v>
      </c>
      <c r="I3084" s="57" t="str">
        <f t="shared" si="901"/>
        <v>-0.583156725842354-1.40113577903807i</v>
      </c>
      <c r="K3084" s="57" t="str">
        <f t="shared" si="902"/>
        <v>0.000702567450475819-0.00169497506931714i</v>
      </c>
      <c r="L3084" s="57" t="str">
        <f t="shared" si="903"/>
        <v>0.000125-0.00493202490586214i</v>
      </c>
      <c r="M3084" s="57" t="str">
        <f t="shared" si="904"/>
        <v>0.0015-0.00237756580568308i</v>
      </c>
      <c r="N3084" s="57">
        <f t="shared" si="905"/>
        <v>52.981805639364666</v>
      </c>
      <c r="O3084" s="57">
        <f t="shared" si="906"/>
        <v>2.6650434603114439</v>
      </c>
      <c r="P3084" s="371">
        <f t="shared" si="907"/>
        <v>-2.6650434603114439</v>
      </c>
      <c r="Q3084" s="371">
        <f t="shared" si="908"/>
        <v>-127.01819436063533</v>
      </c>
      <c r="R3084" s="12">
        <f t="shared" si="909"/>
        <v>52.981805639364666</v>
      </c>
      <c r="S3084" s="57">
        <f t="shared" si="910"/>
        <v>101.73296260882046</v>
      </c>
      <c r="T3084" s="12">
        <f t="shared" si="893"/>
        <v>-2.6650434603114439</v>
      </c>
    </row>
    <row r="3085" spans="1:20" x14ac:dyDescent="0.25">
      <c r="A3085" s="57">
        <f t="shared" si="894"/>
        <v>641636.04273208533</v>
      </c>
      <c r="B3085" s="12">
        <f t="shared" si="911"/>
        <v>102119.54786673398</v>
      </c>
      <c r="C3085" s="57" t="str">
        <f t="shared" si="895"/>
        <v>-0.442949850247636-0.583965124071877i</v>
      </c>
      <c r="D3085" s="57" t="str">
        <f t="shared" si="896"/>
        <v>3.53605441786622-1.44613316969632i</v>
      </c>
      <c r="E3085" s="57" t="str">
        <f t="shared" si="897"/>
        <v>166.379628333647-127.691800174887i</v>
      </c>
      <c r="F3085" s="57" t="str">
        <f t="shared" si="898"/>
        <v>3.62007532945886-1.54197566373413i</v>
      </c>
      <c r="G3085" s="57" t="str">
        <f t="shared" si="899"/>
        <v>0.942767271670856-0.23228676918229i</v>
      </c>
      <c r="H3085" s="57" t="str">
        <f t="shared" si="900"/>
        <v>1.08447193988341-136.139018069292i</v>
      </c>
      <c r="I3085" s="57" t="str">
        <f t="shared" si="901"/>
        <v>-0.581126635422076-1.39502126881638i</v>
      </c>
      <c r="K3085" s="57" t="str">
        <f t="shared" si="902"/>
        <v>0.000702112621356453-0.00168944611806386i</v>
      </c>
      <c r="L3085" s="57" t="str">
        <f t="shared" si="903"/>
        <v>0.000125-0.00491335416005394i</v>
      </c>
      <c r="M3085" s="57" t="str">
        <f t="shared" si="904"/>
        <v>0.0015-0.00236856525770381i</v>
      </c>
      <c r="N3085" s="57">
        <f t="shared" si="905"/>
        <v>52.818916580637364</v>
      </c>
      <c r="O3085" s="57">
        <f t="shared" si="906"/>
        <v>2.6984796009149807</v>
      </c>
      <c r="P3085" s="371">
        <f t="shared" si="907"/>
        <v>-2.6984796009149807</v>
      </c>
      <c r="Q3085" s="371">
        <f t="shared" si="908"/>
        <v>-127.18108341936264</v>
      </c>
      <c r="R3085" s="12">
        <f t="shared" si="909"/>
        <v>52.818916580637364</v>
      </c>
      <c r="S3085" s="57">
        <f t="shared" si="910"/>
        <v>102.11954786673398</v>
      </c>
      <c r="T3085" s="12">
        <f t="shared" si="893"/>
        <v>-2.6984796009149807</v>
      </c>
    </row>
    <row r="3086" spans="1:20" x14ac:dyDescent="0.25">
      <c r="A3086" s="57">
        <f t="shared" si="894"/>
        <v>644074.2596944673</v>
      </c>
      <c r="B3086" s="12">
        <f t="shared" si="911"/>
        <v>102507.60214862757</v>
      </c>
      <c r="C3086" s="57" t="str">
        <f t="shared" si="895"/>
        <v>-0.442905722662243-0.580456549594944i</v>
      </c>
      <c r="D3086" s="57" t="str">
        <f t="shared" si="896"/>
        <v>3.53354357077906-1.44845542947859i</v>
      </c>
      <c r="E3086" s="57" t="str">
        <f t="shared" si="897"/>
        <v>165.900119286436-128.109165250287i</v>
      </c>
      <c r="F3086" s="57" t="str">
        <f t="shared" si="898"/>
        <v>3.61849840530983-1.54251426946266i</v>
      </c>
      <c r="G3086" s="57" t="str">
        <f t="shared" si="899"/>
        <v>0.942356597211815-0.23306788904348i</v>
      </c>
      <c r="H3086" s="57" t="str">
        <f t="shared" si="900"/>
        <v>1.07529115221456-135.605448671116i</v>
      </c>
      <c r="I3086" s="57" t="str">
        <f t="shared" si="901"/>
        <v>-0.57911020460221-1.38893070103283i</v>
      </c>
      <c r="K3086" s="57" t="str">
        <f t="shared" si="902"/>
        <v>0.000701658404803765-0.00168394075744156i</v>
      </c>
      <c r="L3086" s="57" t="str">
        <f t="shared" si="903"/>
        <v>0.000125-0.00489475409449485i</v>
      </c>
      <c r="M3086" s="57" t="str">
        <f t="shared" si="904"/>
        <v>0.0015-0.00235959878233096i</v>
      </c>
      <c r="N3086" s="57">
        <f t="shared" si="905"/>
        <v>52.655284437944786</v>
      </c>
      <c r="O3086" s="57">
        <f t="shared" si="906"/>
        <v>2.7319515849748495</v>
      </c>
      <c r="P3086" s="371">
        <f t="shared" si="907"/>
        <v>-2.7319515849748495</v>
      </c>
      <c r="Q3086" s="371">
        <f t="shared" si="908"/>
        <v>-127.34471556205521</v>
      </c>
      <c r="R3086" s="12">
        <f t="shared" si="909"/>
        <v>52.655284437944786</v>
      </c>
      <c r="S3086" s="57">
        <f t="shared" si="910"/>
        <v>102.50760214862757</v>
      </c>
      <c r="T3086" s="12">
        <f t="shared" si="893"/>
        <v>-2.7319515849748495</v>
      </c>
    </row>
    <row r="3087" spans="1:20" x14ac:dyDescent="0.25">
      <c r="A3087" s="57">
        <f t="shared" si="894"/>
        <v>646521.74188130628</v>
      </c>
      <c r="B3087" s="12">
        <f t="shared" si="911"/>
        <v>102897.13103679236</v>
      </c>
      <c r="C3087" s="57" t="str">
        <f t="shared" si="895"/>
        <v>-0.442857443216896-0.576953431956099i</v>
      </c>
      <c r="D3087" s="57" t="str">
        <f t="shared" si="896"/>
        <v>3.53101720900476-1.45078737686547i</v>
      </c>
      <c r="E3087" s="57" t="str">
        <f t="shared" si="897"/>
        <v>165.417399508858-128.525538434297i</v>
      </c>
      <c r="F3087" s="57" t="str">
        <f t="shared" si="898"/>
        <v>3.61691086272129-1.54306947011609i</v>
      </c>
      <c r="G3087" s="57" t="str">
        <f t="shared" si="899"/>
        <v>0.941943157418813-0.233850904660834i</v>
      </c>
      <c r="H3087" s="57" t="str">
        <f t="shared" si="900"/>
        <v>1.06619072276139-135.074108662569i</v>
      </c>
      <c r="I3087" s="57" t="str">
        <f t="shared" si="901"/>
        <v>-0.577107310722332-1.38286395369802i</v>
      </c>
      <c r="K3087" s="57" t="str">
        <f t="shared" si="902"/>
        <v>0.000701204777756696-0.00167845890271716i</v>
      </c>
      <c r="L3087" s="57" t="str">
        <f t="shared" si="903"/>
        <v>0.000125-0.00487622444161672i</v>
      </c>
      <c r="M3087" s="57" t="str">
        <f t="shared" si="904"/>
        <v>0.0015-0.00235066625057875i</v>
      </c>
      <c r="N3087" s="57">
        <f t="shared" si="905"/>
        <v>52.490906366976617</v>
      </c>
      <c r="O3087" s="57">
        <f t="shared" si="906"/>
        <v>2.765459882548349</v>
      </c>
      <c r="P3087" s="371">
        <f t="shared" si="907"/>
        <v>-2.765459882548349</v>
      </c>
      <c r="Q3087" s="371">
        <f t="shared" si="908"/>
        <v>-127.50909363302338</v>
      </c>
      <c r="R3087" s="12">
        <f t="shared" si="909"/>
        <v>52.490906366976617</v>
      </c>
      <c r="S3087" s="57">
        <f t="shared" si="910"/>
        <v>102.89713103679236</v>
      </c>
      <c r="T3087" s="12">
        <f t="shared" si="893"/>
        <v>-2.765459882548349</v>
      </c>
    </row>
    <row r="3088" spans="1:20" x14ac:dyDescent="0.25">
      <c r="A3088" s="57">
        <f t="shared" si="894"/>
        <v>648978.52450045524</v>
      </c>
      <c r="B3088" s="12">
        <f t="shared" si="911"/>
        <v>103288.14013473217</v>
      </c>
      <c r="C3088" s="57" t="str">
        <f t="shared" si="895"/>
        <v>-0.442804957110732-0.57345573925563i</v>
      </c>
      <c r="D3088" s="57" t="str">
        <f t="shared" si="896"/>
        <v>3.52847526165869-1.4531289419916i</v>
      </c>
      <c r="E3088" s="57" t="str">
        <f t="shared" si="897"/>
        <v>164.931461259066-128.940894388959i</v>
      </c>
      <c r="F3088" s="57" t="str">
        <f t="shared" si="898"/>
        <v>3.61531264021722-1.5436412171041i</v>
      </c>
      <c r="G3088" s="57" t="str">
        <f t="shared" si="899"/>
        <v>0.941526936281806-0.234635812564071i</v>
      </c>
      <c r="H3088" s="57" t="str">
        <f t="shared" si="900"/>
        <v>1.05716987607634-134.544987144604i</v>
      </c>
      <c r="I3088" s="57" t="str">
        <f t="shared" si="901"/>
        <v>-0.575117832083058-1.37682090569307i</v>
      </c>
      <c r="K3088" s="57" t="str">
        <f t="shared" si="902"/>
        <v>0.000700751717229439-0.00167300046942242i</v>
      </c>
      <c r="L3088" s="57" t="str">
        <f t="shared" si="903"/>
        <v>0.000125-0.00485776493486423i</v>
      </c>
      <c r="M3088" s="57" t="str">
        <f t="shared" si="904"/>
        <v>0.0015-0.00234176753394975i</v>
      </c>
      <c r="N3088" s="57">
        <f t="shared" si="905"/>
        <v>52.325779526751177</v>
      </c>
      <c r="O3088" s="57">
        <f t="shared" si="906"/>
        <v>2.7990049691725742</v>
      </c>
      <c r="P3088" s="371">
        <f t="shared" si="907"/>
        <v>-2.7990049691725742</v>
      </c>
      <c r="Q3088" s="371">
        <f t="shared" si="908"/>
        <v>-127.67422047324882</v>
      </c>
      <c r="R3088" s="12">
        <f t="shared" si="909"/>
        <v>52.325779526751177</v>
      </c>
      <c r="S3088" s="57">
        <f t="shared" si="910"/>
        <v>103.28814013473216</v>
      </c>
      <c r="T3088" s="12">
        <f t="shared" si="893"/>
        <v>-2.7990049691725742</v>
      </c>
    </row>
    <row r="3089" spans="1:20" x14ac:dyDescent="0.25">
      <c r="A3089" s="57">
        <f t="shared" si="894"/>
        <v>651444.64289355697</v>
      </c>
      <c r="B3089" s="12">
        <f t="shared" si="911"/>
        <v>103680.63506724415</v>
      </c>
      <c r="C3089" s="57" t="str">
        <f t="shared" si="895"/>
        <v>-0.44274820910033-0.569963440218279i</v>
      </c>
      <c r="D3089" s="57" t="str">
        <f t="shared" si="896"/>
        <v>3.52591765788132-1.45548005433866i</v>
      </c>
      <c r="E3089" s="57" t="str">
        <f t="shared" si="897"/>
        <v>164.442296955503-129.355207517456i</v>
      </c>
      <c r="F3089" s="57" t="str">
        <f t="shared" si="898"/>
        <v>3.6137036761104-1.54422946155617i</v>
      </c>
      <c r="G3089" s="57" t="str">
        <f t="shared" si="899"/>
        <v>0.941107917735737-0.235422609175164i</v>
      </c>
      <c r="H3089" s="57" t="str">
        <f t="shared" si="900"/>
        <v>1.04822784530296-134.018073288926i</v>
      </c>
      <c r="I3089" s="57" t="str">
        <f t="shared" si="901"/>
        <v>-0.573141647937252-1.37080143676214i</v>
      </c>
      <c r="K3089" s="57" t="str">
        <f t="shared" si="902"/>
        <v>0.000700299200310692-0.00166756537335228i</v>
      </c>
      <c r="L3089" s="57" t="str">
        <f t="shared" si="903"/>
        <v>0.000125-0.0048393753086912i</v>
      </c>
      <c r="M3089" s="57" t="str">
        <f t="shared" si="904"/>
        <v>0.0015-0.0023329025044329i</v>
      </c>
      <c r="N3089" s="57">
        <f t="shared" si="905"/>
        <v>52.159901079987449</v>
      </c>
      <c r="O3089" s="57">
        <f t="shared" si="906"/>
        <v>2.8325873258951222</v>
      </c>
      <c r="P3089" s="371">
        <f t="shared" si="907"/>
        <v>-2.8325873258951222</v>
      </c>
      <c r="Q3089" s="371">
        <f t="shared" si="908"/>
        <v>-127.84009892001255</v>
      </c>
      <c r="R3089" s="12">
        <f t="shared" si="909"/>
        <v>52.159901079987449</v>
      </c>
      <c r="S3089" s="57">
        <f t="shared" si="910"/>
        <v>103.68063506724415</v>
      </c>
      <c r="T3089" s="12">
        <f t="shared" si="893"/>
        <v>-2.8325873258951222</v>
      </c>
    </row>
    <row r="3090" spans="1:20" x14ac:dyDescent="0.25">
      <c r="A3090" s="57">
        <f t="shared" si="894"/>
        <v>653920.13253655261</v>
      </c>
      <c r="B3090" s="12">
        <f t="shared" si="911"/>
        <v>104074.62148049969</v>
      </c>
      <c r="C3090" s="57" t="str">
        <f t="shared" si="895"/>
        <v>-0.442687143501404-0.566476504204773i</v>
      </c>
      <c r="D3090" s="57" t="str">
        <f t="shared" si="896"/>
        <v>3.523344326844-1.4578406427313i</v>
      </c>
      <c r="E3090" s="57" t="str">
        <f t="shared" si="897"/>
        <v>163.949899181385-129.768451963503i</v>
      </c>
      <c r="F3090" s="57" t="str">
        <f t="shared" si="898"/>
        <v>3.61208390850381-1.54483415431704i</v>
      </c>
      <c r="G3090" s="57" t="str">
        <f t="shared" si="899"/>
        <v>0.940686085660925-0.236211290807302i</v>
      </c>
      <c r="H3090" s="57" t="str">
        <f t="shared" si="900"/>
        <v>1.03936387206607-133.493356337363i</v>
      </c>
      <c r="I3090" s="57" t="str">
        <f t="shared" si="901"/>
        <v>-0.571178638481323-1.36480542750509i</v>
      </c>
      <c r="K3090" s="57" t="str">
        <f t="shared" si="902"/>
        <v>0.000699847204162903-0.00166215353056331i</v>
      </c>
      <c r="L3090" s="57" t="str">
        <f t="shared" si="903"/>
        <v>0.000125-0.00482105529855669i</v>
      </c>
      <c r="M3090" s="57" t="str">
        <f t="shared" si="904"/>
        <v>0.0015-0.00232407103450179i</v>
      </c>
      <c r="N3090" s="57">
        <f t="shared" si="905"/>
        <v>51.993268193476553</v>
      </c>
      <c r="O3090" s="57">
        <f t="shared" si="906"/>
        <v>2.8662074393035661</v>
      </c>
      <c r="P3090" s="371">
        <f t="shared" si="907"/>
        <v>-2.8662074393035661</v>
      </c>
      <c r="Q3090" s="371">
        <f t="shared" si="908"/>
        <v>-128.00673180652345</v>
      </c>
      <c r="R3090" s="12">
        <f t="shared" si="909"/>
        <v>51.993268193476553</v>
      </c>
      <c r="S3090" s="57">
        <f t="shared" si="910"/>
        <v>104.07462148049969</v>
      </c>
      <c r="T3090" s="12">
        <f t="shared" si="893"/>
        <v>-2.8662074393035661</v>
      </c>
    </row>
    <row r="3091" spans="1:20" x14ac:dyDescent="0.25">
      <c r="A3091" s="57">
        <f t="shared" si="894"/>
        <v>656405.02904019156</v>
      </c>
      <c r="B3091" s="12">
        <f t="shared" si="911"/>
        <v>104470.10504212559</v>
      </c>
      <c r="C3091" s="57" t="str">
        <f t="shared" si="895"/>
        <v>-0.442621704190546-0.562994901223387i</v>
      </c>
      <c r="D3091" s="57" t="str">
        <f t="shared" si="896"/>
        <v>3.52075519775476-1.46021063533285i</v>
      </c>
      <c r="E3091" s="57" t="str">
        <f t="shared" si="897"/>
        <v>163.454260689224-130.180601610775i</v>
      </c>
      <c r="F3091" s="57" t="str">
        <f t="shared" si="898"/>
        <v>3.61045327529227-1.54545524594221i</v>
      </c>
      <c r="G3091" s="57" t="str">
        <f t="shared" si="899"/>
        <v>0.94026142388347-0.237001853663847i</v>
      </c>
      <c r="H3091" s="57" t="str">
        <f t="shared" si="900"/>
        <v>1.03057720636336-132.970825601238i</v>
      </c>
      <c r="I3091" s="57" t="str">
        <f t="shared" si="901"/>
        <v>-0.56922868484662-1.35883275937026i</v>
      </c>
      <c r="K3091" s="57" t="str">
        <f t="shared" si="902"/>
        <v>0.000699395706021525-0.00165676485737208i</v>
      </c>
      <c r="L3091" s="57" t="str">
        <f t="shared" si="903"/>
        <v>0.000125-0.00480280464092118i</v>
      </c>
      <c r="M3091" s="57" t="str">
        <f t="shared" si="904"/>
        <v>0.0015-0.00231527299711276i</v>
      </c>
      <c r="N3091" s="57">
        <f t="shared" si="905"/>
        <v>51.825878038464452</v>
      </c>
      <c r="O3091" s="57">
        <f t="shared" si="906"/>
        <v>2.8998658015562584</v>
      </c>
      <c r="P3091" s="371">
        <f t="shared" si="907"/>
        <v>-2.8998658015562584</v>
      </c>
      <c r="Q3091" s="371">
        <f t="shared" si="908"/>
        <v>-128.17412196153555</v>
      </c>
      <c r="R3091" s="12">
        <f t="shared" si="909"/>
        <v>51.825878038464452</v>
      </c>
      <c r="S3091" s="57">
        <f t="shared" si="910"/>
        <v>104.4701050421256</v>
      </c>
      <c r="T3091" s="12">
        <f t="shared" si="893"/>
        <v>-2.8998658015562584</v>
      </c>
    </row>
    <row r="3092" spans="1:20" x14ac:dyDescent="0.25">
      <c r="A3092" s="57">
        <f t="shared" si="894"/>
        <v>658899.36815054435</v>
      </c>
      <c r="B3092" s="12">
        <f t="shared" si="911"/>
        <v>104867.09144128568</v>
      </c>
      <c r="C3092" s="57" t="str">
        <f t="shared" si="895"/>
        <v>-0.442551834607301-0.559518601941678i</v>
      </c>
      <c r="D3092" s="57" t="str">
        <f t="shared" si="896"/>
        <v>3.51815019986453-1.46258995964125i</v>
      </c>
      <c r="E3092" s="57" t="str">
        <f t="shared" si="897"/>
        <v>162.955374405417-130.591630082406i</v>
      </c>
      <c r="F3092" s="57" t="str">
        <f t="shared" si="898"/>
        <v>3.60881171416404-1.54609268669346i</v>
      </c>
      <c r="G3092" s="57" t="str">
        <f t="shared" si="899"/>
        <v>0.93983391617567-0.237794293837287i</v>
      </c>
      <c r="H3092" s="57" t="str">
        <f t="shared" si="900"/>
        <v>1.02186710645868-132.450470460746i</v>
      </c>
      <c r="I3092" s="57" t="str">
        <f t="shared" si="901"/>
        <v>-0.567291669090914-1.35288331464729i</v>
      </c>
      <c r="K3092" s="57" t="str">
        <f t="shared" si="902"/>
        <v>0.000698944683194274-0.00165139927035356i</v>
      </c>
      <c r="L3092" s="57" t="str">
        <f t="shared" si="903"/>
        <v>0.000125-0.00478462307324285i</v>
      </c>
      <c r="M3092" s="57" t="str">
        <f t="shared" si="904"/>
        <v>0.0015-0.00230650826570309i</v>
      </c>
      <c r="N3092" s="57">
        <f t="shared" si="905"/>
        <v>51.65772779103591</v>
      </c>
      <c r="O3092" s="57">
        <f t="shared" si="906"/>
        <v>2.9335629104110565</v>
      </c>
      <c r="P3092" s="371">
        <f t="shared" si="907"/>
        <v>-2.9335629104110565</v>
      </c>
      <c r="Q3092" s="371">
        <f t="shared" si="908"/>
        <v>-128.34227220896409</v>
      </c>
      <c r="R3092" s="12">
        <f t="shared" si="909"/>
        <v>51.65772779103591</v>
      </c>
      <c r="S3092" s="57">
        <f t="shared" si="910"/>
        <v>104.86709144128568</v>
      </c>
      <c r="T3092" s="12">
        <f t="shared" si="893"/>
        <v>-2.9335629104110565</v>
      </c>
    </row>
    <row r="3093" spans="1:20" x14ac:dyDescent="0.25">
      <c r="A3093" s="57">
        <f t="shared" si="894"/>
        <v>661403.18574951647</v>
      </c>
      <c r="B3093" s="12">
        <f t="shared" si="911"/>
        <v>105265.58638876257</v>
      </c>
      <c r="C3093" s="57" t="str">
        <f t="shared" si="895"/>
        <v>-0.442477477756395-0.556047577698263i</v>
      </c>
      <c r="D3093" s="57" t="str">
        <f t="shared" si="896"/>
        <v>3.51552926247289-1.46497854248491i</v>
      </c>
      <c r="E3093" s="57" t="str">
        <f t="shared" si="897"/>
        <v>162.453233434898-131.001510740547i</v>
      </c>
      <c r="F3093" s="57" t="str">
        <f t="shared" si="898"/>
        <v>3.60715916260232-1.54674642653427i</v>
      </c>
      <c r="G3093" s="57" t="str">
        <f t="shared" si="899"/>
        <v>0.939403546256445-0.238588607308188i</v>
      </c>
      <c r="H3093" s="57" t="str">
        <f t="shared" si="900"/>
        <v>1.0132328387768-131.932280364345i</v>
      </c>
      <c r="I3093" s="57" t="str">
        <f t="shared" si="901"/>
        <v>-0.565367474189981-1.34695697646001i</v>
      </c>
      <c r="K3093" s="57" t="str">
        <f t="shared" si="902"/>
        <v>0.000698494113060429-0.00164605668633955i</v>
      </c>
      <c r="L3093" s="57" t="str">
        <f t="shared" si="903"/>
        <v>0.000125-0.00476651033397375i</v>
      </c>
      <c r="M3093" s="57" t="str">
        <f t="shared" si="904"/>
        <v>0.0015-0.00229777671418917i</v>
      </c>
      <c r="N3093" s="57">
        <f t="shared" si="905"/>
        <v>51.488814632504329</v>
      </c>
      <c r="O3093" s="57">
        <f t="shared" si="906"/>
        <v>2.9672992692545508</v>
      </c>
      <c r="P3093" s="371">
        <f t="shared" si="907"/>
        <v>-2.9672992692545508</v>
      </c>
      <c r="Q3093" s="371">
        <f t="shared" si="908"/>
        <v>-128.51118536749567</v>
      </c>
      <c r="R3093" s="12">
        <f t="shared" si="909"/>
        <v>51.488814632504329</v>
      </c>
      <c r="S3093" s="57">
        <f t="shared" si="910"/>
        <v>105.26558638876257</v>
      </c>
      <c r="T3093" s="12">
        <f t="shared" si="893"/>
        <v>-2.9672992692545508</v>
      </c>
    </row>
    <row r="3094" spans="1:20" x14ac:dyDescent="0.25">
      <c r="A3094" s="57">
        <f t="shared" si="894"/>
        <v>663916.5178553646</v>
      </c>
      <c r="B3094" s="12">
        <f t="shared" si="911"/>
        <v>105665.59561703987</v>
      </c>
      <c r="C3094" s="57" t="str">
        <f t="shared" si="895"/>
        <v>-0.44239857621014-0.552581800514707i</v>
      </c>
      <c r="D3094" s="57" t="str">
        <f t="shared" si="896"/>
        <v>3.51289231493449-1.46737631001864i</v>
      </c>
      <c r="E3094" s="57" t="str">
        <f t="shared" si="897"/>
        <v>161.947831065836-131.410216685965i</v>
      </c>
      <c r="F3094" s="57" t="str">
        <f t="shared" si="898"/>
        <v>3.60549555788714-1.54741641512534i</v>
      </c>
      <c r="G3094" s="57" t="str">
        <f t="shared" si="899"/>
        <v>0.938970297791776-0.23938478994414i</v>
      </c>
      <c r="H3094" s="57" t="str">
        <f t="shared" si="900"/>
        <v>1.00467367779979-131.416244828152i</v>
      </c>
      <c r="I3094" s="57" t="str">
        <f t="shared" si="901"/>
        <v>-0.563455984029303-1.34105362875956i</v>
      </c>
      <c r="K3094" s="57" t="str">
        <f t="shared" si="902"/>
        <v>0.00069804397307009-0.00164073702241701i</v>
      </c>
      <c r="L3094" s="57" t="str">
        <f t="shared" si="903"/>
        <v>0.000125-0.00474846616255604i</v>
      </c>
      <c r="M3094" s="57" t="str">
        <f t="shared" si="904"/>
        <v>0.0015-0.00228907821696471i</v>
      </c>
      <c r="N3094" s="57">
        <f t="shared" si="905"/>
        <v>51.319135749810499</v>
      </c>
      <c r="O3094" s="57">
        <f t="shared" si="906"/>
        <v>3.0010753871309177</v>
      </c>
      <c r="P3094" s="371">
        <f t="shared" si="907"/>
        <v>-3.0010753871309177</v>
      </c>
      <c r="Q3094" s="371">
        <f t="shared" si="908"/>
        <v>-128.6808642501895</v>
      </c>
      <c r="R3094" s="12">
        <f t="shared" si="909"/>
        <v>51.319135749810499</v>
      </c>
      <c r="S3094" s="57">
        <f t="shared" si="910"/>
        <v>105.66559561703987</v>
      </c>
      <c r="T3094" s="12">
        <f t="shared" si="893"/>
        <v>-3.0010753871309177</v>
      </c>
    </row>
    <row r="3095" spans="1:20" x14ac:dyDescent="0.25">
      <c r="A3095" s="57">
        <f t="shared" si="894"/>
        <v>666439.40062321501</v>
      </c>
      <c r="B3095" s="12">
        <f t="shared" si="911"/>
        <v>106067.12488038462</v>
      </c>
      <c r="C3095" s="57" t="str">
        <f t="shared" si="895"/>
        <v>-0.442315072111138-0.549121243107479i</v>
      </c>
      <c r="D3095" s="57" t="str">
        <f t="shared" si="896"/>
        <v>3.51023928666502-1.46978318771964i</v>
      </c>
      <c r="E3095" s="57" t="str">
        <f t="shared" si="897"/>
        <v>161.439160774396-131.817720757728i</v>
      </c>
      <c r="F3095" s="57" t="str">
        <f t="shared" si="898"/>
        <v>3.60382083709691-1.54810260181994i</v>
      </c>
      <c r="G3095" s="57" t="str">
        <f t="shared" si="899"/>
        <v>0.938534154395156-0.240182837498697i</v>
      </c>
      <c r="H3095" s="57" t="str">
        <f t="shared" si="900"/>
        <v>0.996188905964782-130.902353435337i</v>
      </c>
      <c r="I3095" s="57" t="str">
        <f t="shared" si="901"/>
        <v>-0.56155708339577-1.33517315631739i</v>
      </c>
      <c r="K3095" s="57" t="str">
        <f t="shared" si="902"/>
        <v>0.000697594240743506-0.00163544019592652i</v>
      </c>
      <c r="L3095" s="57" t="str">
        <f t="shared" si="903"/>
        <v>0.000125-0.00473049029941825i</v>
      </c>
      <c r="M3095" s="57" t="str">
        <f t="shared" si="904"/>
        <v>0.0015-0.00228041264889889i</v>
      </c>
      <c r="N3095" s="57">
        <f t="shared" si="905"/>
        <v>51.148688335919871</v>
      </c>
      <c r="O3095" s="57">
        <f t="shared" si="906"/>
        <v>3.0348917787699339</v>
      </c>
      <c r="P3095" s="371">
        <f t="shared" si="907"/>
        <v>-3.0348917787699339</v>
      </c>
      <c r="Q3095" s="371">
        <f t="shared" si="908"/>
        <v>-128.85131166408013</v>
      </c>
      <c r="R3095" s="12">
        <f t="shared" si="909"/>
        <v>51.148688335919871</v>
      </c>
      <c r="S3095" s="57">
        <f t="shared" si="910"/>
        <v>106.06712488038463</v>
      </c>
      <c r="T3095" s="12">
        <f t="shared" si="893"/>
        <v>-3.0348917787699339</v>
      </c>
    </row>
    <row r="3096" spans="1:20" x14ac:dyDescent="0.25">
      <c r="A3096" s="57">
        <f t="shared" si="894"/>
        <v>668971.8703455833</v>
      </c>
      <c r="B3096" s="12">
        <f t="shared" si="911"/>
        <v>106470.17995493009</v>
      </c>
      <c r="C3096" s="57" t="str">
        <f t="shared" si="895"/>
        <v>-0.442226907175129-0.54566587890006i</v>
      </c>
      <c r="D3096" s="57" t="str">
        <f t="shared" si="896"/>
        <v>3.50757010714771-1.47219910038347i</v>
      </c>
      <c r="E3096" s="57" t="str">
        <f t="shared" si="897"/>
        <v>160.927216229562-132.22399553293i</v>
      </c>
      <c r="F3096" s="57" t="str">
        <f t="shared" si="898"/>
        <v>3.60213493711032-1.54880493565941i</v>
      </c>
      <c r="G3096" s="57" t="str">
        <f t="shared" si="899"/>
        <v>0.938095099628052-0.240982745610318i</v>
      </c>
      <c r="H3096" s="57" t="str">
        <f t="shared" si="900"/>
        <v>0.987777813563342-130.390595835539i</v>
      </c>
      <c r="I3096" s="57" t="str">
        <f t="shared" si="901"/>
        <v>-0.559670657969589-1.32931544471856i</v>
      </c>
      <c r="K3096" s="57" t="str">
        <f t="shared" si="902"/>
        <v>0.000697144893670371-0.00163016612446067i</v>
      </c>
      <c r="L3096" s="57" t="str">
        <f t="shared" si="903"/>
        <v>0.000125-0.00471258248597156i</v>
      </c>
      <c r="M3096" s="57" t="str">
        <f t="shared" si="904"/>
        <v>0.0015-0.00227177988533462i</v>
      </c>
      <c r="N3096" s="57">
        <f t="shared" si="905"/>
        <v>50.977469590233994</v>
      </c>
      <c r="O3096" s="57">
        <f t="shared" si="906"/>
        <v>3.0687489646144956</v>
      </c>
      <c r="P3096" s="371">
        <f t="shared" si="907"/>
        <v>-3.0687489646144956</v>
      </c>
      <c r="Q3096" s="371">
        <f t="shared" si="908"/>
        <v>-129.02253040976601</v>
      </c>
      <c r="R3096" s="12">
        <f t="shared" si="909"/>
        <v>50.977469590233994</v>
      </c>
      <c r="S3096" s="57">
        <f t="shared" si="910"/>
        <v>106.47017995493009</v>
      </c>
      <c r="T3096" s="12">
        <f t="shared" si="893"/>
        <v>-3.0687489646144956</v>
      </c>
    </row>
    <row r="3097" spans="1:20" x14ac:dyDescent="0.25">
      <c r="A3097" s="57">
        <f t="shared" si="894"/>
        <v>671513.96345289645</v>
      </c>
      <c r="B3097" s="12">
        <f t="shared" si="911"/>
        <v>106874.76663875883</v>
      </c>
      <c r="C3097" s="57" t="str">
        <f t="shared" si="895"/>
        <v>-0.442134022694119-0.542215682035026i</v>
      </c>
      <c r="D3097" s="57" t="str">
        <f t="shared" si="896"/>
        <v>3.5048847059395-1.47462397212005i</v>
      </c>
      <c r="E3097" s="57" t="str">
        <f t="shared" si="897"/>
        <v>160.411991298007-132.629013326507i</v>
      </c>
      <c r="F3097" s="57" t="str">
        <f t="shared" si="898"/>
        <v>3.60043779460806-1.54952336536859i</v>
      </c>
      <c r="G3097" s="57" t="str">
        <f t="shared" si="899"/>
        <v>0.937653117000376-0.2417845098013i</v>
      </c>
      <c r="H3097" s="57" t="str">
        <f t="shared" si="900"/>
        <v>0.979439698642187-129.880961744272i</v>
      </c>
      <c r="I3097" s="57" t="str">
        <f t="shared" si="901"/>
        <v>-0.557796594316199-1.32348038035489i</v>
      </c>
      <c r="K3097" s="57" t="str">
        <f t="shared" si="902"/>
        <v>0.000696695909509144-0.00162491472586241i</v>
      </c>
      <c r="L3097" s="57" t="str">
        <f t="shared" si="903"/>
        <v>0.000125-0.00469474246460605i</v>
      </c>
      <c r="M3097" s="57" t="str">
        <f t="shared" si="904"/>
        <v>0.0015-0.00226317980208669i</v>
      </c>
      <c r="N3097" s="57">
        <f t="shared" si="905"/>
        <v>50.805476718997397</v>
      </c>
      <c r="O3097" s="57">
        <f t="shared" si="906"/>
        <v>3.1026474708482699</v>
      </c>
      <c r="P3097" s="371">
        <f t="shared" si="907"/>
        <v>-3.1026474708482699</v>
      </c>
      <c r="Q3097" s="371">
        <f t="shared" si="908"/>
        <v>-129.1945232810026</v>
      </c>
      <c r="R3097" s="12">
        <f t="shared" si="909"/>
        <v>50.805476718997397</v>
      </c>
      <c r="S3097" s="57">
        <f t="shared" si="910"/>
        <v>106.87476663875883</v>
      </c>
      <c r="T3097" s="12">
        <f t="shared" si="893"/>
        <v>-3.1026474708482699</v>
      </c>
    </row>
    <row r="3098" spans="1:20" x14ac:dyDescent="0.25">
      <c r="A3098" s="57">
        <f t="shared" si="894"/>
        <v>674065.71651401743</v>
      </c>
      <c r="B3098" s="12">
        <f t="shared" si="911"/>
        <v>107280.89075198611</v>
      </c>
      <c r="C3098" s="57" t="str">
        <f t="shared" si="895"/>
        <v>-0.442036359539706-0.538770627386334i</v>
      </c>
      <c r="D3098" s="57" t="str">
        <f t="shared" si="896"/>
        <v>3.50218301267771-1.47705772634982i</v>
      </c>
      <c r="E3098" s="57" t="str">
        <f t="shared" si="897"/>
        <v>159.893480049024-133.032746191091i</v>
      </c>
      <c r="F3098" s="57" t="str">
        <f t="shared" si="898"/>
        <v>3.59872934607474-1.55025783935114i</v>
      </c>
      <c r="G3098" s="57" t="str">
        <f t="shared" si="899"/>
        <v>0.937208189970976-0.242588125476707i</v>
      </c>
      <c r="H3098" s="57" t="str">
        <f t="shared" si="900"/>
        <v>0.971173866905402-129.373440942354i</v>
      </c>
      <c r="I3098" s="57" t="str">
        <f t="shared" si="901"/>
        <v>-0.555934779878301-1.31766785041844i</v>
      </c>
      <c r="K3098" s="57" t="str">
        <f t="shared" si="902"/>
        <v>0.000696247265986391-0.00161968591822351i</v>
      </c>
      <c r="L3098" s="57" t="str">
        <f t="shared" si="903"/>
        <v>0.000125-0.00467696997868706i</v>
      </c>
      <c r="M3098" s="57" t="str">
        <f t="shared" si="904"/>
        <v>0.0015-0.00225461227544002i</v>
      </c>
      <c r="N3098" s="57">
        <f t="shared" si="905"/>
        <v>50.632706935718744</v>
      </c>
      <c r="O3098" s="57">
        <f t="shared" si="906"/>
        <v>3.1365878294219529</v>
      </c>
      <c r="P3098" s="371">
        <f t="shared" si="907"/>
        <v>-3.1365878294219529</v>
      </c>
      <c r="Q3098" s="371">
        <f t="shared" si="908"/>
        <v>-129.36729306428126</v>
      </c>
      <c r="R3098" s="12">
        <f t="shared" si="909"/>
        <v>50.632706935718744</v>
      </c>
      <c r="S3098" s="57">
        <f t="shared" si="910"/>
        <v>107.28089075198611</v>
      </c>
      <c r="T3098" s="12">
        <f t="shared" si="893"/>
        <v>-3.1365878294219529</v>
      </c>
    </row>
    <row r="3099" spans="1:20" x14ac:dyDescent="0.25">
      <c r="A3099" s="57">
        <f t="shared" si="894"/>
        <v>676627.16623677069</v>
      </c>
      <c r="B3099" s="12">
        <f t="shared" si="911"/>
        <v>107688.55813684365</v>
      </c>
      <c r="C3099" s="57" t="str">
        <f t="shared" si="895"/>
        <v>-0.441933858166635-0.535330690571596i</v>
      </c>
      <c r="D3099" s="57" t="str">
        <f t="shared" si="896"/>
        <v>3.4994649570864-1.47950028579978i</v>
      </c>
      <c r="E3099" s="57" t="str">
        <f t="shared" si="897"/>
        <v>159.371676759518-133.43516591695i</v>
      </c>
      <c r="F3099" s="57" t="str">
        <f t="shared" si="898"/>
        <v>3.59700952780082-1.551008305685i</v>
      </c>
      <c r="G3099" s="57" t="str">
        <f t="shared" si="899"/>
        <v>0.93676030194813-0.243393587923302i</v>
      </c>
      <c r="H3099" s="57" t="str">
        <f t="shared" si="900"/>
        <v>0.962979631618004-128.868023275329i</v>
      </c>
      <c r="I3099" s="57" t="str">
        <f t="shared" si="901"/>
        <v>-0.554085102967977-1.31187774289491i</v>
      </c>
      <c r="K3099" s="57" t="str">
        <f t="shared" si="902"/>
        <v>0.000695798940896108-0.00161447961988291i</v>
      </c>
      <c r="L3099" s="57" t="str">
        <f t="shared" si="903"/>
        <v>0.000125-0.00465926477255135i</v>
      </c>
      <c r="M3099" s="57" t="str">
        <f t="shared" si="904"/>
        <v>0.0015-0.00224607718214786i</v>
      </c>
      <c r="N3099" s="57">
        <f t="shared" si="905"/>
        <v>50.459157461592639</v>
      </c>
      <c r="O3099" s="57">
        <f t="shared" si="906"/>
        <v>3.1705705780799343</v>
      </c>
      <c r="P3099" s="371">
        <f t="shared" si="907"/>
        <v>-3.1705705780799343</v>
      </c>
      <c r="Q3099" s="371">
        <f t="shared" si="908"/>
        <v>-129.54084253840736</v>
      </c>
      <c r="R3099" s="12">
        <f t="shared" si="909"/>
        <v>50.459157461592639</v>
      </c>
      <c r="S3099" s="57">
        <f t="shared" si="910"/>
        <v>107.68855813684365</v>
      </c>
      <c r="T3099" s="12">
        <f t="shared" si="893"/>
        <v>-3.1705705780799343</v>
      </c>
    </row>
    <row r="3100" spans="1:20" x14ac:dyDescent="0.25">
      <c r="A3100" s="57">
        <f t="shared" si="894"/>
        <v>679198.34946847043</v>
      </c>
      <c r="B3100" s="12">
        <f t="shared" si="911"/>
        <v>108097.77465776366</v>
      </c>
      <c r="C3100" s="57" t="str">
        <f t="shared" si="895"/>
        <v>-0.441826458616618-0.53189584796448i</v>
      </c>
      <c r="D3100" s="57" t="str">
        <f t="shared" si="896"/>
        <v>3.49673046898301-1.48195157249968i</v>
      </c>
      <c r="E3100" s="57" t="str">
        <f t="shared" si="897"/>
        <v>158.846575919049-133.836244031998i</v>
      </c>
      <c r="F3100" s="57" t="str">
        <f t="shared" si="898"/>
        <v>3.59527827588455-1.55177471211779i</v>
      </c>
      <c r="G3100" s="57" t="str">
        <f t="shared" si="899"/>
        <v>0.936309436290059-0.244200892308466i</v>
      </c>
      <c r="H3100" s="57" t="str">
        <f t="shared" si="900"/>
        <v>0.954856313510977-128.364698652904i</v>
      </c>
      <c r="I3100" s="57" t="str">
        <f t="shared" si="901"/>
        <v>-0.552247452758912-1.30610994655718i</v>
      </c>
      <c r="K3100" s="57" t="str">
        <f t="shared" si="902"/>
        <v>0.000695350912099104-0.00160929574942513i</v>
      </c>
      <c r="L3100" s="57" t="str">
        <f t="shared" si="903"/>
        <v>0.000125-0.00464162659150364i</v>
      </c>
      <c r="M3100" s="57" t="str">
        <f t="shared" si="904"/>
        <v>0.0015-0.00223757439943002i</v>
      </c>
      <c r="N3100" s="57">
        <f t="shared" si="905"/>
        <v>50.284825525927687</v>
      </c>
      <c r="O3100" s="57">
        <f t="shared" si="906"/>
        <v>3.2045962603857387</v>
      </c>
      <c r="P3100" s="371">
        <f t="shared" si="907"/>
        <v>-3.2045962603857387</v>
      </c>
      <c r="Q3100" s="371">
        <f t="shared" si="908"/>
        <v>-129.71517447407231</v>
      </c>
      <c r="R3100" s="12">
        <f t="shared" si="909"/>
        <v>50.284825525927687</v>
      </c>
      <c r="S3100" s="57">
        <f t="shared" si="910"/>
        <v>108.09777465776365</v>
      </c>
      <c r="T3100" s="12">
        <f t="shared" si="893"/>
        <v>-3.2045962603857387</v>
      </c>
    </row>
    <row r="3101" spans="1:20" x14ac:dyDescent="0.25">
      <c r="A3101" s="57">
        <f t="shared" si="894"/>
        <v>681779.3031964507</v>
      </c>
      <c r="B3101" s="12">
        <f t="shared" si="911"/>
        <v>108508.54620146316</v>
      </c>
      <c r="C3101" s="57" t="str">
        <f t="shared" si="895"/>
        <v>-0.441714100522365-0.528466076707161i</v>
      </c>
      <c r="D3101" s="57" t="str">
        <f t="shared" si="896"/>
        <v>3.4939794782851-1.48441150777816i</v>
      </c>
      <c r="E3101" s="57" t="str">
        <f t="shared" si="897"/>
        <v>158.318172234924-134.235951801865i</v>
      </c>
      <c r="F3101" s="57" t="str">
        <f t="shared" si="898"/>
        <v>3.59353552623393-1.55255700606209i</v>
      </c>
      <c r="G3101" s="57" t="str">
        <f t="shared" si="899"/>
        <v>0.93585557630545-0.24501003367912i</v>
      </c>
      <c r="H3101" s="57" t="str">
        <f t="shared" si="900"/>
        <v>0.946803240687581-127.863457048387i</v>
      </c>
      <c r="I3101" s="57" t="str">
        <f t="shared" si="901"/>
        <v>-0.550421719278641-1.30036435095888i</v>
      </c>
      <c r="K3101" s="57" t="str">
        <f t="shared" si="902"/>
        <v>0.000694903157522341-0.0016041342256787i</v>
      </c>
      <c r="L3101" s="57" t="str">
        <f t="shared" si="903"/>
        <v>0.000125-0.00462405518181275i</v>
      </c>
      <c r="M3101" s="57" t="str">
        <f t="shared" si="904"/>
        <v>0.0015-0.00222910380497113i</v>
      </c>
      <c r="N3101" s="57">
        <f t="shared" si="905"/>
        <v>50.109708366580605</v>
      </c>
      <c r="O3101" s="57">
        <f t="shared" si="906"/>
        <v>3.2386654257474037</v>
      </c>
      <c r="P3101" s="371">
        <f t="shared" si="907"/>
        <v>-3.2386654257474037</v>
      </c>
      <c r="Q3101" s="371">
        <f t="shared" si="908"/>
        <v>-129.89029163341939</v>
      </c>
      <c r="R3101" s="12">
        <f t="shared" si="909"/>
        <v>50.109708366580605</v>
      </c>
      <c r="S3101" s="57">
        <f t="shared" si="910"/>
        <v>108.50854620146316</v>
      </c>
      <c r="T3101" s="12">
        <f t="shared" si="893"/>
        <v>-3.2386654257474037</v>
      </c>
    </row>
    <row r="3102" spans="1:20" x14ac:dyDescent="0.25">
      <c r="A3102" s="57">
        <f t="shared" si="894"/>
        <v>684370.06454859721</v>
      </c>
      <c r="B3102" s="12">
        <f t="shared" si="911"/>
        <v>108920.87867702873</v>
      </c>
      <c r="C3102" s="57" t="str">
        <f t="shared" si="895"/>
        <v>-0.4415967231119-0.525041354722838i</v>
      </c>
      <c r="D3102" s="57" t="str">
        <f t="shared" si="896"/>
        <v>3.49121191501711-1.48688001225907i</v>
      </c>
      <c r="E3102" s="57" t="str">
        <f t="shared" si="897"/>
        <v>157.786460637353-134.634260230057i</v>
      </c>
      <c r="F3102" s="57" t="str">
        <f t="shared" si="898"/>
        <v>3.59178121456889-1.55335513459088i</v>
      </c>
      <c r="G3102" s="57" t="str">
        <f t="shared" si="899"/>
        <v>0.935398705253994-0.245821006960646i</v>
      </c>
      <c r="H3102" s="57" t="str">
        <f t="shared" si="900"/>
        <v>0.938819748531023-127.364288498133i</v>
      </c>
      <c r="I3102" s="57" t="str">
        <f t="shared" si="901"/>
        <v>-0.548607793400947-1.29464084642816i</v>
      </c>
      <c r="K3102" s="57" t="str">
        <f t="shared" si="902"/>
        <v>0.000694455655158303-0.0015989949677145i</v>
      </c>
      <c r="L3102" s="57" t="str">
        <f t="shared" si="903"/>
        <v>0.000125-0.00460655029070806i</v>
      </c>
      <c r="M3102" s="57" t="str">
        <f t="shared" si="904"/>
        <v>0.0015-0.00222066527691884i</v>
      </c>
      <c r="N3102" s="57">
        <f t="shared" si="905"/>
        <v>49.93380323039338</v>
      </c>
      <c r="O3102" s="57">
        <f t="shared" si="906"/>
        <v>3.2727786294420227</v>
      </c>
      <c r="P3102" s="371">
        <f t="shared" si="907"/>
        <v>-3.2727786294420227</v>
      </c>
      <c r="Q3102" s="371">
        <f t="shared" si="908"/>
        <v>-130.06619676960662</v>
      </c>
      <c r="R3102" s="12">
        <f t="shared" si="909"/>
        <v>49.93380323039338</v>
      </c>
      <c r="S3102" s="57">
        <f t="shared" si="910"/>
        <v>108.92087867702872</v>
      </c>
      <c r="T3102" s="12">
        <f t="shared" si="893"/>
        <v>-3.2727786294420227</v>
      </c>
    </row>
    <row r="3103" spans="1:20" x14ac:dyDescent="0.25">
      <c r="A3103" s="57">
        <f t="shared" si="894"/>
        <v>686970.67079388187</v>
      </c>
      <c r="B3103" s="12">
        <f t="shared" si="911"/>
        <v>109334.77801600144</v>
      </c>
      <c r="C3103" s="57" t="str">
        <f t="shared" si="895"/>
        <v>-0.441474265213081-0.521621660728379i</v>
      </c>
      <c r="D3103" s="57" t="str">
        <f t="shared" si="896"/>
        <v>3.48842770931718-1.48935700585768i</v>
      </c>
      <c r="E3103" s="57" t="str">
        <f t="shared" si="897"/>
        <v>157.251436284665-135.031140058178i</v>
      </c>
      <c r="F3103" s="57" t="str">
        <f t="shared" si="898"/>
        <v>3.59001527642325-1.55416904443287i</v>
      </c>
      <c r="G3103" s="57" t="str">
        <f t="shared" si="899"/>
        <v>0.934938806346929-0.246633806955795i</v>
      </c>
      <c r="H3103" s="57" t="str">
        <f t="shared" si="900"/>
        <v>0.930905179613534-126.867183100999i</v>
      </c>
      <c r="I3103" s="57" t="str">
        <f t="shared" si="901"/>
        <v>-0.546805566838319-1.28893932406136i</v>
      </c>
      <c r="K3103" s="57" t="str">
        <f t="shared" si="902"/>
        <v>0.000694008383064427-0.00159387789484421i</v>
      </c>
      <c r="L3103" s="57" t="str">
        <f t="shared" si="903"/>
        <v>0.000125-0.00458911166637584i</v>
      </c>
      <c r="M3103" s="57" t="str">
        <f t="shared" si="904"/>
        <v>0.0015-0.00221225869388209i</v>
      </c>
      <c r="N3103" s="57">
        <f t="shared" si="905"/>
        <v>49.757107373641531</v>
      </c>
      <c r="O3103" s="57">
        <f t="shared" si="906"/>
        <v>3.3069364326395396</v>
      </c>
      <c r="P3103" s="371">
        <f t="shared" si="907"/>
        <v>-3.3069364326395396</v>
      </c>
      <c r="Q3103" s="371">
        <f t="shared" si="908"/>
        <v>-130.24289262635847</v>
      </c>
      <c r="R3103" s="12">
        <f t="shared" si="909"/>
        <v>49.757107373641531</v>
      </c>
      <c r="S3103" s="57">
        <f t="shared" si="910"/>
        <v>109.33477801600144</v>
      </c>
      <c r="T3103" s="12">
        <f t="shared" si="893"/>
        <v>-3.3069364326395396</v>
      </c>
    </row>
    <row r="3104" spans="1:20" x14ac:dyDescent="0.25">
      <c r="A3104" s="57">
        <f t="shared" si="894"/>
        <v>689581.15934289864</v>
      </c>
      <c r="B3104" s="12">
        <f t="shared" si="911"/>
        <v>109750.25017246224</v>
      </c>
      <c r="C3104" s="57" t="str">
        <f t="shared" si="895"/>
        <v>-0.441346665258395-0.518206974246922i</v>
      </c>
      <c r="D3104" s="57" t="str">
        <f t="shared" si="896"/>
        <v>3.48562679144411-1.49184240777705i</v>
      </c>
      <c r="E3104" s="57" t="str">
        <f t="shared" si="897"/>
        <v>156.713094568557-135.426561766233i</v>
      </c>
      <c r="F3104" s="57" t="str">
        <f t="shared" si="898"/>
        <v>3.588237647147-1.55499868196781i</v>
      </c>
      <c r="G3104" s="57" t="str">
        <f t="shared" si="899"/>
        <v>0.934475862747613-0.247448428343599i</v>
      </c>
      <c r="H3104" s="57" t="str">
        <f t="shared" si="900"/>
        <v>0.923058883606592-126.372131017801i</v>
      </c>
      <c r="I3104" s="57" t="str">
        <f t="shared" si="901"/>
        <v>-0.545014932134477-1.28325967571695i</v>
      </c>
      <c r="K3104" s="57" t="str">
        <f t="shared" si="902"/>
        <v>0.00069356131936244-0.00158878292661866i</v>
      </c>
      <c r="L3104" s="57" t="str">
        <f t="shared" si="903"/>
        <v>0.000125-0.00457173905795561i</v>
      </c>
      <c r="M3104" s="57" t="str">
        <f t="shared" si="904"/>
        <v>0.0015-0.00220388393492936i</v>
      </c>
      <c r="N3104" s="57">
        <f t="shared" si="905"/>
        <v>49.579618062481273</v>
      </c>
      <c r="O3104" s="57">
        <f t="shared" si="906"/>
        <v>3.3411394024268009</v>
      </c>
      <c r="P3104" s="371">
        <f t="shared" si="907"/>
        <v>-3.3411394024268009</v>
      </c>
      <c r="Q3104" s="371">
        <f t="shared" si="908"/>
        <v>-130.42038193751873</v>
      </c>
      <c r="R3104" s="12">
        <f t="shared" si="909"/>
        <v>49.579618062481273</v>
      </c>
      <c r="S3104" s="57">
        <f t="shared" si="910"/>
        <v>109.75025017246224</v>
      </c>
      <c r="T3104" s="12">
        <f t="shared" si="893"/>
        <v>-3.3411394024268009</v>
      </c>
    </row>
    <row r="3105" spans="1:20" x14ac:dyDescent="0.25">
      <c r="A3105" s="57">
        <f t="shared" si="894"/>
        <v>692201.56774840166</v>
      </c>
      <c r="B3105" s="12">
        <f t="shared" si="911"/>
        <v>110167.30112311761</v>
      </c>
      <c r="C3105" s="57" t="str">
        <f t="shared" si="895"/>
        <v>-0.44121386129005-0.514797275620634i</v>
      </c>
      <c r="D3105" s="57" t="str">
        <f t="shared" si="896"/>
        <v>3.48280909178428-1.49433613650437i</v>
      </c>
      <c r="E3105" s="57" t="str">
        <f t="shared" si="897"/>
        <v>156.17143111942-135.820495573021i</v>
      </c>
      <c r="F3105" s="57" t="str">
        <f t="shared" si="898"/>
        <v>3.58644826190844-1.55584399322187i</v>
      </c>
      <c r="G3105" s="57" t="str">
        <f t="shared" si="899"/>
        <v>0.934009857572088-0.248264865678282i</v>
      </c>
      <c r="H3105" s="57" t="str">
        <f t="shared" si="900"/>
        <v>0.915280217192542-125.879122470778i</v>
      </c>
      <c r="I3105" s="57" t="str">
        <f t="shared" si="901"/>
        <v>-0.543235782657002-1.27760179400938i</v>
      </c>
      <c r="K3105" s="57" t="str">
        <f t="shared" si="902"/>
        <v>0.000693114442237803-0.00158370998282628i</v>
      </c>
      <c r="L3105" s="57" t="str">
        <f t="shared" si="903"/>
        <v>0.000125-0.00455443221553656i</v>
      </c>
      <c r="M3105" s="57" t="str">
        <f t="shared" si="904"/>
        <v>0.0015-0.00219554087958693i</v>
      </c>
      <c r="N3105" s="57">
        <f t="shared" si="905"/>
        <v>49.40133257340446</v>
      </c>
      <c r="O3105" s="57">
        <f t="shared" si="906"/>
        <v>3.375388111829781</v>
      </c>
      <c r="P3105" s="371">
        <f t="shared" si="907"/>
        <v>-3.375388111829781</v>
      </c>
      <c r="Q3105" s="371">
        <f t="shared" si="908"/>
        <v>-130.59866742659554</v>
      </c>
      <c r="R3105" s="12">
        <f t="shared" si="909"/>
        <v>49.40133257340446</v>
      </c>
      <c r="S3105" s="57">
        <f t="shared" si="910"/>
        <v>110.16730112311761</v>
      </c>
      <c r="T3105" s="12">
        <f t="shared" si="893"/>
        <v>-3.375388111829781</v>
      </c>
    </row>
    <row r="3106" spans="1:20" x14ac:dyDescent="0.25">
      <c r="A3106" s="57">
        <f t="shared" si="894"/>
        <v>694831.93370584561</v>
      </c>
      <c r="B3106" s="12">
        <f t="shared" si="911"/>
        <v>110585.93686738546</v>
      </c>
      <c r="C3106" s="57" t="str">
        <f t="shared" si="895"/>
        <v>-0.441075790965261-0.511392546023489i</v>
      </c>
      <c r="D3106" s="57" t="str">
        <f t="shared" si="896"/>
        <v>3.47997454085895-1.49683810980743i</v>
      </c>
      <c r="E3106" s="57" t="str">
        <f t="shared" si="897"/>
        <v>155.626441811693-136.21291143659i</v>
      </c>
      <c r="F3106" s="57" t="str">
        <f t="shared" si="898"/>
        <v>3.58464705569649-1.55670492386288i</v>
      </c>
      <c r="G3106" s="57" t="str">
        <f t="shared" si="899"/>
        <v>0.933540773889675-0.249083113388166i</v>
      </c>
      <c r="H3106" s="57" t="str">
        <f t="shared" si="900"/>
        <v>0.907568543977464-125.388147743062i</v>
      </c>
      <c r="I3106" s="57" t="str">
        <f t="shared" si="901"/>
        <v>-0.541468012590009-1.27196557230312i</v>
      </c>
      <c r="K3106" s="57" t="str">
        <f t="shared" si="902"/>
        <v>0.00069266772993914-0.00157865898349147i</v>
      </c>
      <c r="L3106" s="57" t="str">
        <f t="shared" si="903"/>
        <v>0.000125-0.00453719089015398i</v>
      </c>
      <c r="M3106" s="57" t="str">
        <f t="shared" si="904"/>
        <v>0.0015-0.00218722940783715i</v>
      </c>
      <c r="N3106" s="57">
        <f t="shared" si="905"/>
        <v>49.222248193701574</v>
      </c>
      <c r="O3106" s="57">
        <f t="shared" si="906"/>
        <v>3.4096831398361016</v>
      </c>
      <c r="P3106" s="371">
        <f t="shared" si="907"/>
        <v>-3.4096831398361016</v>
      </c>
      <c r="Q3106" s="371">
        <f t="shared" si="908"/>
        <v>-130.77775180629843</v>
      </c>
      <c r="R3106" s="12">
        <f t="shared" si="909"/>
        <v>49.222248193701574</v>
      </c>
      <c r="S3106" s="57">
        <f t="shared" si="910"/>
        <v>110.58593686738546</v>
      </c>
      <c r="T3106" s="12">
        <f t="shared" si="893"/>
        <v>-3.4096831398361016</v>
      </c>
    </row>
    <row r="3107" spans="1:20" x14ac:dyDescent="0.25">
      <c r="A3107" s="57">
        <f t="shared" si="894"/>
        <v>697472.29505392793</v>
      </c>
      <c r="B3107" s="12">
        <f t="shared" si="911"/>
        <v>111006.16342748153</v>
      </c>
      <c r="C3107" s="57" t="str">
        <f t="shared" si="895"/>
        <v>-0.440932391561842-0.507992767474098i</v>
      </c>
      <c r="D3107" s="57" t="str">
        <f t="shared" si="896"/>
        <v>3.47712306933119-1.49934824473105i</v>
      </c>
      <c r="E3107" s="57" t="str">
        <f t="shared" si="897"/>
        <v>155.078122769301-136.603779054791i</v>
      </c>
      <c r="F3107" s="57" t="str">
        <f t="shared" si="898"/>
        <v>3.58283396332295-1.55758141919575i</v>
      </c>
      <c r="G3107" s="57" t="str">
        <f t="shared" si="899"/>
        <v>0.933068594723574-0.249903165774564i</v>
      </c>
      <c r="H3107" s="57" t="str">
        <f t="shared" si="900"/>
        <v>0.899923234405202-124.899197178157i</v>
      </c>
      <c r="I3107" s="57" t="str">
        <f t="shared" si="901"/>
        <v>-0.539711516926975-1.2663509047067i</v>
      </c>
      <c r="K3107" s="57" t="str">
        <f t="shared" si="902"/>
        <v>0.000692221160777637-0.00157362984887297i</v>
      </c>
      <c r="L3107" s="57" t="str">
        <f t="shared" si="903"/>
        <v>0.000125-0.00452001483378559i</v>
      </c>
      <c r="M3107" s="57" t="str">
        <f t="shared" si="904"/>
        <v>0.0015-0.0021789494001167i</v>
      </c>
      <c r="N3107" s="57">
        <f t="shared" si="905"/>
        <v>49.042362221927561</v>
      </c>
      <c r="O3107" s="57">
        <f t="shared" si="906"/>
        <v>3.4440250714166227</v>
      </c>
      <c r="P3107" s="371">
        <f t="shared" si="907"/>
        <v>-3.4440250714166227</v>
      </c>
      <c r="Q3107" s="371">
        <f t="shared" si="908"/>
        <v>-130.95763777807244</v>
      </c>
      <c r="R3107" s="12">
        <f t="shared" si="909"/>
        <v>49.042362221927561</v>
      </c>
      <c r="S3107" s="57">
        <f t="shared" si="910"/>
        <v>111.00616342748152</v>
      </c>
      <c r="T3107" s="12">
        <f t="shared" si="893"/>
        <v>-3.4440250714166227</v>
      </c>
    </row>
    <row r="3108" spans="1:20" x14ac:dyDescent="0.25">
      <c r="A3108" s="57">
        <f t="shared" si="894"/>
        <v>700122.68977513281</v>
      </c>
      <c r="B3108" s="12">
        <f t="shared" si="911"/>
        <v>111427.98684850596</v>
      </c>
      <c r="C3108" s="57" t="str">
        <f t="shared" si="895"/>
        <v>-0.440783599984084-0.504597922848573i</v>
      </c>
      <c r="D3108" s="57" t="str">
        <f t="shared" si="896"/>
        <v>3.47425460801327-1.50186645759359i</v>
      </c>
      <c r="E3108" s="57" t="str">
        <f t="shared" si="897"/>
        <v>154.526470371105-136.993067865911i</v>
      </c>
      <c r="F3108" s="57" t="str">
        <f t="shared" si="898"/>
        <v>3.58100891942489-1.55847342415767i</v>
      </c>
      <c r="G3108" s="57" t="str">
        <f t="shared" si="899"/>
        <v>0.932593303051478-0.250725017010692i</v>
      </c>
      <c r="H3108" s="57" t="str">
        <f t="shared" si="900"/>
        <v>0.89234366567267-124.412261179418i</v>
      </c>
      <c r="I3108" s="57" t="str">
        <f t="shared" si="901"/>
        <v>-0.53796619146355-1.26075768606691i</v>
      </c>
      <c r="K3108" s="57" t="str">
        <f t="shared" si="902"/>
        <v>0.000691774713126493-0.00156862249946233i</v>
      </c>
      <c r="L3108" s="57" t="str">
        <f t="shared" si="903"/>
        <v>0.000125-0.00450290379934807i</v>
      </c>
      <c r="M3108" s="57" t="str">
        <f t="shared" si="904"/>
        <v>0.0015-0.00217070073731491i</v>
      </c>
      <c r="N3108" s="57">
        <f t="shared" si="905"/>
        <v>48.861671968371297</v>
      </c>
      <c r="O3108" s="57">
        <f t="shared" si="906"/>
        <v>3.4784144975464075</v>
      </c>
      <c r="P3108" s="371">
        <f t="shared" si="907"/>
        <v>-3.4784144975464075</v>
      </c>
      <c r="Q3108" s="371">
        <f t="shared" si="908"/>
        <v>-131.1383280316287</v>
      </c>
      <c r="R3108" s="12">
        <f t="shared" si="909"/>
        <v>48.861671968371297</v>
      </c>
      <c r="S3108" s="57">
        <f t="shared" si="910"/>
        <v>111.42798684850595</v>
      </c>
      <c r="T3108" s="12">
        <f t="shared" si="893"/>
        <v>-3.4784144975464075</v>
      </c>
    </row>
    <row r="3109" spans="1:20" x14ac:dyDescent="0.25">
      <c r="A3109" s="57">
        <f t="shared" si="894"/>
        <v>702783.15599627828</v>
      </c>
      <c r="B3109" s="12">
        <f t="shared" si="911"/>
        <v>111851.41319853028</v>
      </c>
      <c r="C3109" s="57" t="str">
        <f t="shared" si="895"/>
        <v>-0.440629352768886-0.501207995893508i</v>
      </c>
      <c r="D3109" s="57" t="str">
        <f t="shared" si="896"/>
        <v>3.47136908787399-1.5043926639836i</v>
      </c>
      <c r="E3109" s="57" t="str">
        <f t="shared" si="897"/>
        <v>153.971481256443-137.380747049395i</v>
      </c>
      <c r="F3109" s="57" t="str">
        <f t="shared" si="898"/>
        <v>3.57917185846708-1.55938088331347i</v>
      </c>
      <c r="G3109" s="57" t="str">
        <f t="shared" si="899"/>
        <v>0.932114881806208-0.251548661140556i</v>
      </c>
      <c r="H3109" s="57" t="str">
        <f t="shared" si="900"/>
        <v>0.88482922164637-123.927330209542i</v>
      </c>
      <c r="I3109" s="57" t="str">
        <f t="shared" si="901"/>
        <v>-0.536231932790533-1.25518581196296i</v>
      </c>
      <c r="K3109" s="57" t="str">
        <f t="shared" si="902"/>
        <v>0.000691328365420388-0.00156363685598224i</v>
      </c>
      <c r="L3109" s="57" t="str">
        <f t="shared" si="903"/>
        <v>0.000125-0.00448585754069344i</v>
      </c>
      <c r="M3109" s="57" t="str">
        <f t="shared" si="904"/>
        <v>0.0015-0.00216248330077197i</v>
      </c>
      <c r="N3109" s="57">
        <f t="shared" si="905"/>
        <v>48.680174755536029</v>
      </c>
      <c r="O3109" s="57">
        <f t="shared" si="906"/>
        <v>3.5128520152245009</v>
      </c>
      <c r="P3109" s="371">
        <f t="shared" si="907"/>
        <v>-3.5128520152245009</v>
      </c>
      <c r="Q3109" s="371">
        <f t="shared" si="908"/>
        <v>-131.31982524446397</v>
      </c>
      <c r="R3109" s="12">
        <f t="shared" si="909"/>
        <v>48.680174755536029</v>
      </c>
      <c r="S3109" s="57">
        <f t="shared" si="910"/>
        <v>111.85141319853028</v>
      </c>
      <c r="T3109" s="12">
        <f t="shared" si="893"/>
        <v>-3.5128520152245009</v>
      </c>
    </row>
    <row r="3110" spans="1:20" x14ac:dyDescent="0.25">
      <c r="A3110" s="57">
        <f t="shared" si="894"/>
        <v>705453.73198906425</v>
      </c>
      <c r="B3110" s="12">
        <f t="shared" si="911"/>
        <v>112276.4485686847</v>
      </c>
      <c r="C3110" s="57" t="str">
        <f t="shared" si="895"/>
        <v>-0.440469586092159-0.497822971238884i</v>
      </c>
      <c r="D3110" s="57" t="str">
        <f t="shared" si="896"/>
        <v>3.46846644004604-1.50692677875635i</v>
      </c>
      <c r="E3110" s="57" t="str">
        <f t="shared" si="897"/>
        <v>153.413152330682-137.766785526655i</v>
      </c>
      <c r="F3110" s="57" t="str">
        <f t="shared" si="898"/>
        <v>3.57732271474442-1.56030374085086i</v>
      </c>
      <c r="G3110" s="57" t="str">
        <f t="shared" si="899"/>
        <v>0.931633313876349-0.252374092077854i</v>
      </c>
      <c r="H3110" s="57" t="str">
        <f t="shared" si="900"/>
        <v>0.877379292780056-123.444394790055i</v>
      </c>
      <c r="I3110" s="57" t="str">
        <f t="shared" si="901"/>
        <v>-0.534508638286839-1.24963517870076i</v>
      </c>
      <c r="K3110" s="57" t="str">
        <f t="shared" si="902"/>
        <v>0.000690882096154938-0.00155867283938495i</v>
      </c>
      <c r="L3110" s="57" t="str">
        <f t="shared" si="903"/>
        <v>0.000125-0.00446887581260554i</v>
      </c>
      <c r="M3110" s="57" t="str">
        <f t="shared" si="904"/>
        <v>0.0015-0.00215429697227732i</v>
      </c>
      <c r="N3110" s="57">
        <f t="shared" si="905"/>
        <v>48.497867918619193</v>
      </c>
      <c r="O3110" s="57">
        <f t="shared" si="906"/>
        <v>3.5473382274942367</v>
      </c>
      <c r="P3110" s="371">
        <f t="shared" si="907"/>
        <v>-3.5473382274942367</v>
      </c>
      <c r="Q3110" s="371">
        <f t="shared" si="908"/>
        <v>-131.50213208138081</v>
      </c>
      <c r="R3110" s="12">
        <f t="shared" si="909"/>
        <v>48.497867918619193</v>
      </c>
      <c r="S3110" s="57">
        <f t="shared" si="910"/>
        <v>112.2764485686847</v>
      </c>
      <c r="T3110" s="12">
        <f t="shared" si="893"/>
        <v>-3.5473382274942367</v>
      </c>
    </row>
    <row r="3111" spans="1:20" x14ac:dyDescent="0.25">
      <c r="A3111" s="57">
        <f t="shared" si="894"/>
        <v>708134.45617062273</v>
      </c>
      <c r="B3111" s="12">
        <f t="shared" si="911"/>
        <v>112703.09907324571</v>
      </c>
      <c r="C3111" s="57" t="str">
        <f t="shared" si="895"/>
        <v>-0.440304235775551-0.494442834411133i</v>
      </c>
      <c r="D3111" s="57" t="str">
        <f t="shared" si="896"/>
        <v>3.46554659583356-1.50946871603061i</v>
      </c>
      <c r="E3111" s="57" t="str">
        <f t="shared" si="897"/>
        <v>152.85148077085-138.151151961967i</v>
      </c>
      <c r="F3111" s="57" t="str">
        <f t="shared" si="898"/>
        <v>3.57546142238449-1.56124194057576i</v>
      </c>
      <c r="G3111" s="57" t="str">
        <f t="shared" si="899"/>
        <v>0.931148582106911-0.25320130360486i</v>
      </c>
      <c r="H3111" s="57" t="str">
        <f t="shared" si="900"/>
        <v>0.869993276033547-122.963445500821i</v>
      </c>
      <c r="I3111" s="57" t="str">
        <f t="shared" si="901"/>
        <v>-0.532796206112658-1.24410568330739i</v>
      </c>
      <c r="K3111" s="57" t="str">
        <f t="shared" si="902"/>
        <v>0.00069043588388616-0.00155373037085071i</v>
      </c>
      <c r="L3111" s="57" t="str">
        <f t="shared" si="903"/>
        <v>0.000125-0.0044519583707965i</v>
      </c>
      <c r="M3111" s="57" t="str">
        <f t="shared" si="904"/>
        <v>0.0015-0.00214614163406786i</v>
      </c>
      <c r="N3111" s="57">
        <f t="shared" si="905"/>
        <v>48.314748806001774</v>
      </c>
      <c r="O3111" s="57">
        <f t="shared" si="906"/>
        <v>3.581873743461319</v>
      </c>
      <c r="P3111" s="371">
        <f t="shared" si="907"/>
        <v>-3.581873743461319</v>
      </c>
      <c r="Q3111" s="371">
        <f t="shared" si="908"/>
        <v>-131.68525119399823</v>
      </c>
      <c r="R3111" s="12">
        <f t="shared" si="909"/>
        <v>48.314748806001774</v>
      </c>
      <c r="S3111" s="57">
        <f t="shared" si="910"/>
        <v>112.70309907324571</v>
      </c>
      <c r="T3111" s="12">
        <f t="shared" si="893"/>
        <v>-3.581873743461319</v>
      </c>
    </row>
    <row r="3112" spans="1:20" x14ac:dyDescent="0.25">
      <c r="A3112" s="57">
        <f t="shared" si="894"/>
        <v>710825.36710407108</v>
      </c>
      <c r="B3112" s="12">
        <f t="shared" si="911"/>
        <v>113131.37084972404</v>
      </c>
      <c r="C3112" s="57" t="str">
        <f t="shared" si="895"/>
        <v>-0.440133237293421-0.49106757184614i</v>
      </c>
      <c r="D3112" s="57" t="str">
        <f t="shared" si="896"/>
        <v>3.46260948671962-1.5120183891853i</v>
      </c>
      <c r="E3112" s="57" t="str">
        <f t="shared" si="897"/>
        <v>152.286464031297-138.533814763474i</v>
      </c>
      <c r="F3112" s="57" t="str">
        <f t="shared" si="898"/>
        <v>3.57358791535013-1.56219542590752i</v>
      </c>
      <c r="G3112" s="57" t="str">
        <f t="shared" si="899"/>
        <v>0.930660669299997-0.254030289371324i</v>
      </c>
      <c r="H3112" s="57" t="str">
        <f t="shared" si="900"/>
        <v>0.862670574792732-122.484472979534i</v>
      </c>
      <c r="I3112" s="57" t="str">
        <f t="shared" si="901"/>
        <v>-0.531094535202546-1.23859722352537i</v>
      </c>
      <c r="K3112" s="57" t="str">
        <f t="shared" si="902"/>
        <v>0.000689989707229973-0.0015488093717861i</v>
      </c>
      <c r="L3112" s="57" t="str">
        <f t="shared" si="903"/>
        <v>0.000125-0.00443510497190328i</v>
      </c>
      <c r="M3112" s="57" t="str">
        <f t="shared" si="904"/>
        <v>0.0015-0.00213801716882632i</v>
      </c>
      <c r="N3112" s="57">
        <f t="shared" si="905"/>
        <v>48.130814779741002</v>
      </c>
      <c r="O3112" s="57">
        <f t="shared" si="906"/>
        <v>3.616459178312458</v>
      </c>
      <c r="P3112" s="371">
        <f t="shared" si="907"/>
        <v>-3.616459178312458</v>
      </c>
      <c r="Q3112" s="371">
        <f t="shared" si="908"/>
        <v>-131.869185220259</v>
      </c>
      <c r="R3112" s="12">
        <f t="shared" si="909"/>
        <v>48.130814779741002</v>
      </c>
      <c r="S3112" s="57">
        <f t="shared" si="910"/>
        <v>113.13137084972405</v>
      </c>
      <c r="T3112" s="12">
        <f t="shared" si="893"/>
        <v>-3.616459178312458</v>
      </c>
    </row>
    <row r="3113" spans="1:20" x14ac:dyDescent="0.25">
      <c r="A3113" s="57">
        <f t="shared" si="894"/>
        <v>713526.50349906657</v>
      </c>
      <c r="B3113" s="12">
        <f t="shared" si="911"/>
        <v>113561.270058953</v>
      </c>
      <c r="C3113" s="57" t="str">
        <f t="shared" si="895"/>
        <v>-0.439956525780153-0.48769717090235i</v>
      </c>
      <c r="D3113" s="57" t="str">
        <f t="shared" si="896"/>
        <v>3.45965504437401-1.51457571085637i</v>
      </c>
      <c r="E3113" s="57" t="str">
        <f t="shared" si="897"/>
        <v>151.718099849414-138.914742084269i</v>
      </c>
      <c r="F3113" s="57" t="str">
        <f t="shared" si="898"/>
        <v>3.57170212744208-1.56316413987425i</v>
      </c>
      <c r="G3113" s="57" t="str">
        <f t="shared" si="899"/>
        <v>0.930169558215493-0.254861042893353i</v>
      </c>
      <c r="H3113" s="57" t="str">
        <f t="shared" si="900"/>
        <v>0.855410598790648-122.007467921239i</v>
      </c>
      <c r="I3113" s="57" t="str">
        <f t="shared" si="901"/>
        <v>-0.52940352525874-1.23310969780728i</v>
      </c>
      <c r="K3113" s="57" t="str">
        <f t="shared" si="902"/>
        <v>0.000689543544861678-0.00154390976382249i</v>
      </c>
      <c r="L3113" s="57" t="str">
        <f t="shared" si="903"/>
        <v>0.000125-0.00441831537348403i</v>
      </c>
      <c r="M3113" s="57" t="str">
        <f t="shared" si="904"/>
        <v>0.0015-0.00212992345967954i</v>
      </c>
      <c r="N3113" s="57">
        <f t="shared" si="905"/>
        <v>47.946063216069035</v>
      </c>
      <c r="O3113" s="57">
        <f t="shared" si="906"/>
        <v>3.6510951533320708</v>
      </c>
      <c r="P3113" s="371">
        <f t="shared" si="907"/>
        <v>-3.6510951533320708</v>
      </c>
      <c r="Q3113" s="371">
        <f t="shared" si="908"/>
        <v>-132.05393678393096</v>
      </c>
      <c r="R3113" s="12">
        <f t="shared" si="909"/>
        <v>47.946063216069035</v>
      </c>
      <c r="S3113" s="57">
        <f t="shared" si="910"/>
        <v>113.561270058953</v>
      </c>
      <c r="T3113" s="12">
        <f t="shared" si="893"/>
        <v>-3.6510951533320708</v>
      </c>
    </row>
    <row r="3114" spans="1:20" x14ac:dyDescent="0.25">
      <c r="A3114" s="57">
        <f t="shared" si="894"/>
        <v>716237.90421236306</v>
      </c>
      <c r="B3114" s="12">
        <f t="shared" si="911"/>
        <v>113992.80288517702</v>
      </c>
      <c r="C3114" s="57" t="str">
        <f t="shared" si="895"/>
        <v>-0.439774036037705-0.484331619873815i</v>
      </c>
      <c r="D3114" s="57" t="str">
        <f t="shared" si="896"/>
        <v>3.45668320066088-1.51714059293361i</v>
      </c>
      <c r="E3114" s="57" t="str">
        <f t="shared" si="897"/>
        <v>151.146386251382-139.293901823582i</v>
      </c>
      <c r="F3114" s="57" t="str">
        <f t="shared" si="898"/>
        <v>3.56980399230159-1.564148025108i</v>
      </c>
      <c r="G3114" s="57" t="str">
        <f t="shared" si="899"/>
        <v>0.929675231571766-0.255693557552296i</v>
      </c>
      <c r="H3114" s="57" t="str">
        <f t="shared" si="900"/>
        <v>0.848212764029709-121.532421077839i</v>
      </c>
      <c r="I3114" s="57" t="str">
        <f t="shared" si="901"/>
        <v>-0.527723076744412-1.22764300531027i</v>
      </c>
      <c r="K3114" s="57" t="str">
        <f t="shared" si="902"/>
        <v>0.000689097375515492-0.00153903146881439i</v>
      </c>
      <c r="L3114" s="57" t="str">
        <f t="shared" si="903"/>
        <v>0.000125-0.00440158933401477i</v>
      </c>
      <c r="M3114" s="57" t="str">
        <f t="shared" si="904"/>
        <v>0.0015-0.00212186039019679i</v>
      </c>
      <c r="N3114" s="57">
        <f t="shared" si="905"/>
        <v>47.76049150589688</v>
      </c>
      <c r="O3114" s="57">
        <f t="shared" si="906"/>
        <v>3.6857822959195996</v>
      </c>
      <c r="P3114" s="371">
        <f t="shared" si="907"/>
        <v>-3.6857822959195996</v>
      </c>
      <c r="Q3114" s="371">
        <f t="shared" si="908"/>
        <v>-132.23950849410312</v>
      </c>
      <c r="R3114" s="12">
        <f t="shared" si="909"/>
        <v>47.76049150589688</v>
      </c>
      <c r="S3114" s="57">
        <f t="shared" si="910"/>
        <v>113.99280288517703</v>
      </c>
      <c r="T3114" s="12">
        <f t="shared" si="893"/>
        <v>-3.6857822959195996</v>
      </c>
    </row>
    <row r="3115" spans="1:20" x14ac:dyDescent="0.25">
      <c r="A3115" s="57">
        <f t="shared" si="894"/>
        <v>718959.60824837</v>
      </c>
      <c r="B3115" s="12">
        <f t="shared" si="911"/>
        <v>114425.9755361407</v>
      </c>
      <c r="C3115" s="57" t="str">
        <f t="shared" si="895"/>
        <v>-0.439585702543521-0.480970908003345i</v>
      </c>
      <c r="D3115" s="57" t="str">
        <f t="shared" si="896"/>
        <v>3.45369388764651-1.51971294655754i</v>
      </c>
      <c r="E3115" s="57" t="str">
        <f t="shared" si="897"/>
        <v>150.571321557991-139.671261628068i</v>
      </c>
      <c r="F3115" s="57" t="str">
        <f t="shared" si="898"/>
        <v>3.56789344341331-1.5651470238401i</v>
      </c>
      <c r="G3115" s="57" t="str">
        <f t="shared" si="899"/>
        <v>0.929177672046374-0.256527826593636i</v>
      </c>
      <c r="H3115" s="57" t="str">
        <f t="shared" si="900"/>
        <v>0.841076492705003-121.05932325762i</v>
      </c>
      <c r="I3115" s="57" t="str">
        <f t="shared" si="901"/>
        <v>-0.526053090877112-1.22219704589071i</v>
      </c>
      <c r="K3115" s="57" t="str">
        <f t="shared" si="902"/>
        <v>0.000688651177984045-0.0015341744088379i</v>
      </c>
      <c r="L3115" s="57" t="str">
        <f t="shared" si="903"/>
        <v>0.000125-0.00438492661288581i</v>
      </c>
      <c r="M3115" s="57" t="str">
        <f t="shared" si="904"/>
        <v>0.0015-0.00211382784438812i</v>
      </c>
      <c r="N3115" s="57">
        <f t="shared" si="905"/>
        <v>47.574097055324188</v>
      </c>
      <c r="O3115" s="57">
        <f t="shared" si="906"/>
        <v>3.7205212396046408</v>
      </c>
      <c r="P3115" s="371">
        <f t="shared" si="907"/>
        <v>-3.7205212396046408</v>
      </c>
      <c r="Q3115" s="371">
        <f t="shared" si="908"/>
        <v>-132.42590294467581</v>
      </c>
      <c r="R3115" s="12">
        <f t="shared" si="909"/>
        <v>47.574097055324188</v>
      </c>
      <c r="S3115" s="57">
        <f t="shared" si="910"/>
        <v>114.4259755361407</v>
      </c>
      <c r="T3115" s="12">
        <f t="shared" si="893"/>
        <v>-3.7205212396046408</v>
      </c>
    </row>
    <row r="3116" spans="1:20" x14ac:dyDescent="0.25">
      <c r="A3116" s="57">
        <f t="shared" si="894"/>
        <v>721691.65475971391</v>
      </c>
      <c r="B3116" s="12">
        <f t="shared" si="911"/>
        <v>114860.79424317804</v>
      </c>
      <c r="C3116" s="57" t="str">
        <f t="shared" si="895"/>
        <v>-0.43939145945872-0.477615025495621i</v>
      </c>
      <c r="D3116" s="57" t="str">
        <f t="shared" si="896"/>
        <v>3.45068703760739-1.52229268211645i</v>
      </c>
      <c r="E3116" s="57" t="str">
        <f t="shared" si="897"/>
        <v>149.992904390476-140.046788893192i</v>
      </c>
      <c r="F3116" s="57" t="str">
        <f t="shared" si="898"/>
        <v>3.56597041410792-1.56616107789635i</v>
      </c>
      <c r="G3116" s="57" t="str">
        <f t="shared" si="899"/>
        <v>0.928676862276803-0.257363843125864i</v>
      </c>
      <c r="H3116" s="57" t="str">
        <f t="shared" si="900"/>
        <v>0.834001213128648-120.588165324775i</v>
      </c>
      <c r="I3116" s="57" t="str">
        <f t="shared" si="901"/>
        <v>-0.524393469622201-1.21677172009888i</v>
      </c>
      <c r="K3116" s="57" t="str">
        <f t="shared" si="902"/>
        <v>0.000688204931117923-0.00152933850618908i</v>
      </c>
      <c r="L3116" s="57" t="str">
        <f t="shared" si="903"/>
        <v>0.000125-0.0043683269703983i</v>
      </c>
      <c r="M3116" s="57" t="str">
        <f t="shared" si="904"/>
        <v>0.0015-0.00210582570670264i</v>
      </c>
      <c r="N3116" s="57">
        <f t="shared" si="905"/>
        <v>47.386877286153521</v>
      </c>
      <c r="O3116" s="57">
        <f t="shared" si="906"/>
        <v>3.7553126240620429</v>
      </c>
      <c r="P3116" s="371">
        <f t="shared" si="907"/>
        <v>-3.7553126240620429</v>
      </c>
      <c r="Q3116" s="371">
        <f t="shared" si="908"/>
        <v>-132.61312271384648</v>
      </c>
      <c r="R3116" s="12">
        <f t="shared" si="909"/>
        <v>47.386877286153521</v>
      </c>
      <c r="S3116" s="57">
        <f t="shared" si="910"/>
        <v>114.86079424317803</v>
      </c>
      <c r="T3116" s="12">
        <f t="shared" ref="T3116:T3179" si="912">P3116</f>
        <v>-3.7553126240620429</v>
      </c>
    </row>
    <row r="3117" spans="1:20" x14ac:dyDescent="0.25">
      <c r="A3117" s="57">
        <f t="shared" ref="A3117:A3180" si="913">2*PI()*B3117</f>
        <v>724434.08304780081</v>
      </c>
      <c r="B3117" s="12">
        <f t="shared" si="911"/>
        <v>115297.26526130212</v>
      </c>
      <c r="C3117" s="57" t="str">
        <f t="shared" ref="C3117:C3180" si="914">IMPRODUCT(D3117,E3117,$C$40,,K3117,$C$41)</f>
        <v>-0.439191240636601-0.474263963530307i</v>
      </c>
      <c r="D3117" s="57" t="str">
        <f t="shared" ref="D3117:D3180" si="915">IMDIV(IMPRODUCT($C$37,$C$38,COMPLEX(1,A3117/$C$38)),IMSUM(-1*A3117*A3117/$C$39,COMPLEX(0,1*A3117)))</f>
        <v>3.44766258303802-1.52487970924342i</v>
      </c>
      <c r="E3117" s="57" t="str">
        <f t="shared" ref="E3117:E3180" si="916">IMDIV(IMPRODUCT(IMSUM(F3117,G3117),$C$29,H3117),IMSUM(1,I3117))</f>
        <v>149.411133676409-140.420450764719i</v>
      </c>
      <c r="F3117" s="57" t="str">
        <f t="shared" ref="F3117:F3180" si="917">IMDIV(IMPRODUCT($C$14,$C$15,COMPLEX(1,A3117/$C$15)),IMSUM(-1*A3117*A3117/$C$16,COMPLEX(0,A3117)))</f>
        <v>3.56403483756514-1.5671901286923i</v>
      </c>
      <c r="G3117" s="57" t="str">
        <f t="shared" ref="G3117:G3180" si="918">IMDIV(1,COMPLEX(1,A3117*$C$9*$C$10))</f>
        <v>0.928172784861204-0.258201600119367i</v>
      </c>
      <c r="H3117" s="57" t="str">
        <f t="shared" ref="H3117:H3180" si="919">IMDIV($C$3,IMSUM(K3117,COMPLEX(0,$C$28*A3117)))</f>
        <v>0.826986359655216-120.118938198932i</v>
      </c>
      <c r="I3117" s="57" t="str">
        <f t="shared" ref="I3117:I3180" si="920">IMPRODUCT(F3117,$C$29,H3117,$C$31)</f>
        <v>-0.52274411568639-1.21136692917372i</v>
      </c>
      <c r="K3117" s="57" t="str">
        <f t="shared" ref="K3117:K3180" si="921">IF($C$26&lt;=0,IMDIV(1,IMSUM(IMDIV(1,L3117),1/$C$18)),IMDIV(1,IMSUM(IMDIV(1,L3117),1/$C$18,IMDIV(1,M3117))))</f>
        <v>0.000687758613825199-0.00152452368338237i</v>
      </c>
      <c r="L3117" s="57" t="str">
        <f t="shared" ref="L3117:L3180" si="922">IMSUM($C$21/$C$22,IMDIV(1,COMPLEX(0,$C$20*$C$22*A3117)))</f>
        <v>0.000125-0.00435179016776081i</v>
      </c>
      <c r="M3117" s="57" t="str">
        <f t="shared" ref="M3117:M3180" si="923">IMSUM($C$25/$C$26,IMDIV(1,COMPLEX(0,$C$24*$C$26*A3117)))</f>
        <v>0.0015-0.00209785386202694i</v>
      </c>
      <c r="N3117" s="57">
        <f t="shared" ref="N3117:N3180" si="924">ABS(R3117)</f>
        <v>47.198829636409044</v>
      </c>
      <c r="O3117" s="57">
        <f t="shared" ref="O3117:O3180" si="925">ABS(P3117)</f>
        <v>3.7901570951261765</v>
      </c>
      <c r="P3117" s="371">
        <f t="shared" ref="P3117:P3180" si="926">20*LOG10(IMABS(C3117))</f>
        <v>-3.7901570951261765</v>
      </c>
      <c r="Q3117" s="371">
        <f t="shared" ref="Q3117:Q3180" si="927">IMARGUMENT(C3117)*180/PI()</f>
        <v>-132.80117036359096</v>
      </c>
      <c r="R3117" s="12">
        <f t="shared" ref="R3117:R3180" si="928">IF(Q3117&lt;0,Q3117+180,Q3117-180)</f>
        <v>47.198829636409044</v>
      </c>
      <c r="S3117" s="57">
        <f t="shared" ref="S3117:S3180" si="929">B3117/1000</f>
        <v>115.29726526130212</v>
      </c>
      <c r="T3117" s="12">
        <f t="shared" si="912"/>
        <v>-3.7901570951261765</v>
      </c>
    </row>
    <row r="3118" spans="1:20" x14ac:dyDescent="0.25">
      <c r="A3118" s="57">
        <f t="shared" si="913"/>
        <v>727186.93256338243</v>
      </c>
      <c r="B3118" s="12">
        <f t="shared" ref="B3118:B3181" si="930">B3117*(1+B$42)</f>
        <v>115735.39486929507</v>
      </c>
      <c r="C3118" s="57" t="str">
        <f t="shared" si="914"/>
        <v>-0.438984979631452-0.470917714275225i</v>
      </c>
      <c r="D3118" s="57" t="str">
        <f t="shared" si="915"/>
        <v>3.44462045665908-1.52747393681343i</v>
      </c>
      <c r="E3118" s="57" t="str">
        <f t="shared" si="916"/>
        <v>148.826008655638-140.792214140311i</v>
      </c>
      <c r="F3118" s="57" t="str">
        <f t="shared" si="917"/>
        <v>3.56208664681653-1.56823411722848i</v>
      </c>
      <c r="G3118" s="57" t="str">
        <f t="shared" si="918"/>
        <v>0.927665422359154-0.2590410904053i</v>
      </c>
      <c r="H3118" s="57" t="str">
        <f t="shared" si="919"/>
        <v>0.82003137260821-119.651632854695i</v>
      </c>
      <c r="I3118" s="57" t="str">
        <f t="shared" si="920"/>
        <v>-0.521104932511363-1.20598257503768i</v>
      </c>
      <c r="K3118" s="57" t="str">
        <f t="shared" si="921"/>
        <v>0.000687312205071007-0.00151972986314895i</v>
      </c>
      <c r="L3118" s="57" t="str">
        <f t="shared" si="922"/>
        <v>0.000125-0.00433531596708588i</v>
      </c>
      <c r="M3118" s="57" t="str">
        <f t="shared" si="923"/>
        <v>0.0015-0.00208991219568334i</v>
      </c>
      <c r="N3118" s="57">
        <f t="shared" si="924"/>
        <v>47.009951560864323</v>
      </c>
      <c r="O3118" s="57">
        <f t="shared" si="925"/>
        <v>3.825055304803894</v>
      </c>
      <c r="P3118" s="371">
        <f t="shared" si="926"/>
        <v>-3.825055304803894</v>
      </c>
      <c r="Q3118" s="371">
        <f t="shared" si="927"/>
        <v>-132.99004843913568</v>
      </c>
      <c r="R3118" s="12">
        <f t="shared" si="928"/>
        <v>47.009951560864323</v>
      </c>
      <c r="S3118" s="57">
        <f t="shared" si="929"/>
        <v>115.73539486929506</v>
      </c>
      <c r="T3118" s="12">
        <f t="shared" si="912"/>
        <v>-3.825055304803894</v>
      </c>
    </row>
    <row r="3119" spans="1:20" x14ac:dyDescent="0.25">
      <c r="A3119" s="57">
        <f t="shared" si="913"/>
        <v>729950.24290712329</v>
      </c>
      <c r="B3119" s="12">
        <f t="shared" si="930"/>
        <v>116175.18936979839</v>
      </c>
      <c r="C3119" s="57" t="str">
        <f t="shared" si="914"/>
        <v>-0.438772609707686-0.467576270899447i</v>
      </c>
      <c r="D3119" s="57" t="str">
        <f t="shared" si="915"/>
        <v>3.44156059142547-1.53007527294047i</v>
      </c>
      <c r="E3119" s="57" t="str">
        <f t="shared" si="916"/>
        <v>148.237528886246-141.162045671225i</v>
      </c>
      <c r="F3119" s="57" t="str">
        <f t="shared" si="917"/>
        <v>3.56012577474852-1.56929298408563i</v>
      </c>
      <c r="G3119" s="57" t="str">
        <f t="shared" si="918"/>
        <v>0.927154757292431-0.259882306674472i</v>
      </c>
      <c r="H3119" s="57" t="str">
        <f t="shared" si="919"/>
        <v>0.813135698207585-119.186240321182i</v>
      </c>
      <c r="I3119" s="57" t="str">
        <f t="shared" si="920"/>
        <v>-0.519475824267446-1.20061856029162i</v>
      </c>
      <c r="K3119" s="57" t="str">
        <f t="shared" si="921"/>
        <v>0.00068686568387709-0.00151495696843522i</v>
      </c>
      <c r="L3119" s="57" t="str">
        <f t="shared" si="922"/>
        <v>0.000125-0.00431890413138662i</v>
      </c>
      <c r="M3119" s="57" t="str">
        <f t="shared" si="923"/>
        <v>0.0015-0.00208200059342832i</v>
      </c>
      <c r="N3119" s="57">
        <f t="shared" si="924"/>
        <v>46.820240531570448</v>
      </c>
      <c r="O3119" s="57">
        <f t="shared" si="925"/>
        <v>3.8600079112872816</v>
      </c>
      <c r="P3119" s="371">
        <f t="shared" si="926"/>
        <v>-3.8600079112872816</v>
      </c>
      <c r="Q3119" s="371">
        <f t="shared" si="927"/>
        <v>-133.17975946842955</v>
      </c>
      <c r="R3119" s="12">
        <f t="shared" si="928"/>
        <v>46.820240531570448</v>
      </c>
      <c r="S3119" s="57">
        <f t="shared" si="929"/>
        <v>116.17518936979839</v>
      </c>
      <c r="T3119" s="12">
        <f t="shared" si="912"/>
        <v>-3.8600079112872816</v>
      </c>
    </row>
    <row r="3120" spans="1:20" x14ac:dyDescent="0.25">
      <c r="A3120" s="57">
        <f t="shared" si="913"/>
        <v>732724.05383017042</v>
      </c>
      <c r="B3120" s="12">
        <f t="shared" si="930"/>
        <v>116616.65508940363</v>
      </c>
      <c r="C3120" s="57" t="str">
        <f t="shared" si="914"/>
        <v>-0.438554063849318-0.464239627586444i</v>
      </c>
      <c r="D3120" s="57" t="str">
        <f t="shared" si="915"/>
        <v>3.43848292053464-1.5326836249749i</v>
      </c>
      <c r="E3120" s="57" t="str">
        <f t="shared" si="916"/>
        <v>147.645694250569-141.529911764133i</v>
      </c>
      <c r="F3120" s="57" t="str">
        <f t="shared" si="917"/>
        <v>3.5581521541054-1.57036666941996i</v>
      </c>
      <c r="G3120" s="57" t="str">
        <f t="shared" si="918"/>
        <v>0.926640772145802-0.26072524147622i</v>
      </c>
      <c r="H3120" s="57" t="str">
        <f t="shared" si="919"/>
        <v>0.806298788498161-118.722751681568i</v>
      </c>
      <c r="I3120" s="57" t="str">
        <f t="shared" si="920"/>
        <v>-0.517856695847345-1.19527478820969i</v>
      </c>
      <c r="K3120" s="57" t="str">
        <f t="shared" si="921"/>
        <v>0.00068641902932139-0.00151020492240111i</v>
      </c>
      <c r="L3120" s="57" t="str">
        <f t="shared" si="922"/>
        <v>0.000125-0.00430255442457323i</v>
      </c>
      <c r="M3120" s="57" t="str">
        <f t="shared" si="923"/>
        <v>0.0015-0.0020741189414508i</v>
      </c>
      <c r="N3120" s="57">
        <f t="shared" si="924"/>
        <v>46.629694038391847</v>
      </c>
      <c r="O3120" s="57">
        <f t="shared" si="925"/>
        <v>3.8950155789647392</v>
      </c>
      <c r="P3120" s="371">
        <f t="shared" si="926"/>
        <v>-3.8950155789647392</v>
      </c>
      <c r="Q3120" s="371">
        <f t="shared" si="927"/>
        <v>-133.37030596160815</v>
      </c>
      <c r="R3120" s="12">
        <f t="shared" si="928"/>
        <v>46.629694038391847</v>
      </c>
      <c r="S3120" s="57">
        <f t="shared" si="929"/>
        <v>116.61665508940364</v>
      </c>
      <c r="T3120" s="12">
        <f t="shared" si="912"/>
        <v>-3.8950155789647392</v>
      </c>
    </row>
    <row r="3121" spans="1:20" x14ac:dyDescent="0.25">
      <c r="A3121" s="57">
        <f t="shared" si="913"/>
        <v>735508.4052347251</v>
      </c>
      <c r="B3121" s="12">
        <f t="shared" si="930"/>
        <v>117059.79837874338</v>
      </c>
      <c r="C3121" s="57" t="str">
        <f t="shared" si="914"/>
        <v>-0.438329274769741-0.46090777954719i</v>
      </c>
      <c r="D3121" s="57" t="str">
        <f t="shared" si="915"/>
        <v>3.43538737743482-1.53529889950066i</v>
      </c>
      <c r="E3121" s="57" t="str">
        <f t="shared" si="916"/>
        <v>147.050504961238-141.895778583038i</v>
      </c>
      <c r="F3121" s="57" t="str">
        <f t="shared" si="917"/>
        <v>3.55616571749248-1.57145511295841i</v>
      </c>
      <c r="G3121" s="57" t="str">
        <f t="shared" si="918"/>
        <v>0.926123449367829-0.261569887217285i</v>
      </c>
      <c r="H3121" s="57" t="str">
        <f t="shared" si="919"/>
        <v>0.799520101279201-118.261158072639i</v>
      </c>
      <c r="I3121" s="57" t="str">
        <f t="shared" si="920"/>
        <v>-0.516247452859996-1.18995116273443i</v>
      </c>
      <c r="K3121" s="57" t="str">
        <f t="shared" si="921"/>
        <v>0.000685972220537625-0.00150547364841858i</v>
      </c>
      <c r="L3121" s="57" t="str">
        <f t="shared" si="922"/>
        <v>0.000125-0.00428626661144972i</v>
      </c>
      <c r="M3121" s="57" t="str">
        <f t="shared" si="923"/>
        <v>0.0015-0.0020662671263706i</v>
      </c>
      <c r="N3121" s="57">
        <f t="shared" si="924"/>
        <v>46.438309589547089</v>
      </c>
      <c r="O3121" s="57">
        <f t="shared" si="925"/>
        <v>3.9300789784316565</v>
      </c>
      <c r="P3121" s="371">
        <f t="shared" si="926"/>
        <v>-3.9300789784316565</v>
      </c>
      <c r="Q3121" s="371">
        <f t="shared" si="927"/>
        <v>-133.56169041045291</v>
      </c>
      <c r="R3121" s="12">
        <f t="shared" si="928"/>
        <v>46.438309589547089</v>
      </c>
      <c r="S3121" s="57">
        <f t="shared" si="929"/>
        <v>117.05979837874338</v>
      </c>
      <c r="T3121" s="12">
        <f t="shared" si="912"/>
        <v>-3.9300789784316565</v>
      </c>
    </row>
    <row r="3122" spans="1:20" x14ac:dyDescent="0.25">
      <c r="A3122" s="57">
        <f t="shared" si="913"/>
        <v>738303.3371746171</v>
      </c>
      <c r="B3122" s="12">
        <f t="shared" si="930"/>
        <v>117504.6256125826</v>
      </c>
      <c r="C3122" s="57" t="str">
        <f t="shared" si="914"/>
        <v>-0.438098174921825-0.457580723033245i</v>
      </c>
      <c r="D3122" s="57" t="str">
        <f t="shared" si="915"/>
        <v>3.4322738958334-1.53792100233271i</v>
      </c>
      <c r="E3122" s="57" t="str">
        <f t="shared" si="916"/>
        <v>146.451961567261-142.259612051312i</v>
      </c>
      <c r="F3122" s="57" t="str">
        <f t="shared" si="917"/>
        <v>3.55416639737916-1.57255825399379i</v>
      </c>
      <c r="G3122" s="57" t="str">
        <f t="shared" si="918"/>
        <v>0.925602771371685-0.262416236160687i</v>
      </c>
      <c r="H3122" s="57" t="str">
        <f t="shared" si="919"/>
        <v>0.792799100034819-117.801450684347i</v>
      </c>
      <c r="I3122" s="57" t="str">
        <f t="shared" si="920"/>
        <v>-0.514648001624412-1.1846475884718i</v>
      </c>
      <c r="K3122" s="57" t="str">
        <f t="shared" si="921"/>
        <v>0.000685525236714904-0.00150076307006995i</v>
      </c>
      <c r="L3122" s="57" t="str">
        <f t="shared" si="922"/>
        <v>0.000125-0.00427004045771041i</v>
      </c>
      <c r="M3122" s="57" t="str">
        <f t="shared" si="923"/>
        <v>0.0015-0.0020584450352367i</v>
      </c>
      <c r="N3122" s="57">
        <f t="shared" si="924"/>
        <v>46.246084712155522</v>
      </c>
      <c r="O3122" s="57">
        <f t="shared" si="925"/>
        <v>3.9651987865002543</v>
      </c>
      <c r="P3122" s="371">
        <f t="shared" si="926"/>
        <v>-3.9651987865002543</v>
      </c>
      <c r="Q3122" s="371">
        <f t="shared" si="927"/>
        <v>-133.75391528784448</v>
      </c>
      <c r="R3122" s="12">
        <f t="shared" si="928"/>
        <v>46.246084712155522</v>
      </c>
      <c r="S3122" s="57">
        <f t="shared" si="929"/>
        <v>117.5046256125826</v>
      </c>
      <c r="T3122" s="12">
        <f t="shared" si="912"/>
        <v>-3.9651987865002543</v>
      </c>
    </row>
    <row r="3123" spans="1:20" x14ac:dyDescent="0.25">
      <c r="A3123" s="57">
        <f t="shared" si="913"/>
        <v>741108.88985588064</v>
      </c>
      <c r="B3123" s="12">
        <f t="shared" si="930"/>
        <v>117951.14318991042</v>
      </c>
      <c r="C3123" s="57" t="str">
        <f t="shared" si="914"/>
        <v>-0.437860696508401-0.45425845534983i</v>
      </c>
      <c r="D3123" s="57" t="str">
        <f t="shared" si="915"/>
        <v>3.42914240970545-1.54054983851444i</v>
      </c>
      <c r="E3123" s="57" t="str">
        <f t="shared" si="916"/>
        <v>145.850064960141-142.621377853856i</v>
      </c>
      <c r="F3123" s="57" t="str">
        <f t="shared" si="917"/>
        <v>3.55215412610217-1.57367603138011i</v>
      </c>
      <c r="G3123" s="57" t="str">
        <f t="shared" si="918"/>
        <v>0.925078720535994-0.2632642804246i</v>
      </c>
      <c r="H3123" s="57" t="str">
        <f t="shared" si="919"/>
        <v>0.786135253865397-117.343620759368i</v>
      </c>
      <c r="I3123" s="57" t="str">
        <f t="shared" si="920"/>
        <v>-0.513058249163667-1.17936397068628i</v>
      </c>
      <c r="K3123" s="57" t="str">
        <f t="shared" si="921"/>
        <v>0.000685078057097326-0.00149607311114633i</v>
      </c>
      <c r="L3123" s="57" t="str">
        <f t="shared" si="922"/>
        <v>0.000125-0.00425387572993667i</v>
      </c>
      <c r="M3123" s="57" t="str">
        <f t="shared" si="923"/>
        <v>0.0015-0.0020506525555257i</v>
      </c>
      <c r="N3123" s="57">
        <f t="shared" si="924"/>
        <v>46.053016952786521</v>
      </c>
      <c r="O3123" s="57">
        <f t="shared" si="925"/>
        <v>4.0003756862077804</v>
      </c>
      <c r="P3123" s="371">
        <f t="shared" si="926"/>
        <v>-4.0003756862077804</v>
      </c>
      <c r="Q3123" s="371">
        <f t="shared" si="927"/>
        <v>-133.94698304721348</v>
      </c>
      <c r="R3123" s="12">
        <f t="shared" si="928"/>
        <v>46.053016952786521</v>
      </c>
      <c r="S3123" s="57">
        <f t="shared" si="929"/>
        <v>117.95114318991043</v>
      </c>
      <c r="T3123" s="12">
        <f t="shared" si="912"/>
        <v>-4.0003756862077804</v>
      </c>
    </row>
    <row r="3124" spans="1:20" x14ac:dyDescent="0.25">
      <c r="A3124" s="57">
        <f t="shared" si="913"/>
        <v>743925.10363733303</v>
      </c>
      <c r="B3124" s="12">
        <f t="shared" si="930"/>
        <v>118399.35753403208</v>
      </c>
      <c r="C3124" s="57" t="str">
        <f t="shared" si="914"/>
        <v>-0.437616771493016-0.450940974868827i</v>
      </c>
      <c r="D3124" s="57" t="str">
        <f t="shared" si="915"/>
        <v>3.42599285330215-1.54318531231523i</v>
      </c>
      <c r="E3124" s="57" t="str">
        <f t="shared" si="916"/>
        <v>145.244816380017-142.981041439359i</v>
      </c>
      <c r="F3124" s="57" t="str">
        <f t="shared" si="917"/>
        <v>3.55012883586885-1.57480838352778i</v>
      </c>
      <c r="G3124" s="57" t="str">
        <f t="shared" si="918"/>
        <v>0.924551279205681-0.264114011981228i</v>
      </c>
      <c r="H3124" s="57" t="str">
        <f t="shared" si="919"/>
        <v>0.779528037420004-116.88765959267i</v>
      </c>
      <c r="I3124" s="57" t="str">
        <f t="shared" si="920"/>
        <v>-0.511478103198919-1.17410021529615i</v>
      </c>
      <c r="K3124" s="57" t="str">
        <f t="shared" si="921"/>
        <v>0.000684630660983601-0.00149140369564605i</v>
      </c>
      <c r="L3124" s="57" t="str">
        <f t="shared" si="922"/>
        <v>0.000125-0.00423777219559341i</v>
      </c>
      <c r="M3124" s="57" t="str">
        <f t="shared" si="923"/>
        <v>0.0015-0.00204288957514017i</v>
      </c>
      <c r="N3124" s="57">
        <f t="shared" si="924"/>
        <v>45.859103878015674</v>
      </c>
      <c r="O3124" s="57">
        <f t="shared" si="925"/>
        <v>4.0356103668247902</v>
      </c>
      <c r="P3124" s="371">
        <f t="shared" si="926"/>
        <v>-4.0356103668247902</v>
      </c>
      <c r="Q3124" s="371">
        <f t="shared" si="927"/>
        <v>-134.14089612198433</v>
      </c>
      <c r="R3124" s="12">
        <f t="shared" si="928"/>
        <v>45.859103878015674</v>
      </c>
      <c r="S3124" s="57">
        <f t="shared" si="929"/>
        <v>118.39935753403208</v>
      </c>
      <c r="T3124" s="12">
        <f t="shared" si="912"/>
        <v>-4.0356103668247902</v>
      </c>
    </row>
    <row r="3125" spans="1:20" x14ac:dyDescent="0.25">
      <c r="A3125" s="57">
        <f t="shared" si="913"/>
        <v>746752.01903115492</v>
      </c>
      <c r="B3125" s="12">
        <f t="shared" si="930"/>
        <v>118849.27509266141</v>
      </c>
      <c r="C3125" s="57" t="str">
        <f t="shared" si="914"/>
        <v>-0.437366331611065-0.447628281041807i</v>
      </c>
      <c r="D3125" s="57" t="str">
        <f t="shared" si="915"/>
        <v>3.42282516115948-1.545827327228i</v>
      </c>
      <c r="E3125" s="57" t="str">
        <f t="shared" si="916"/>
        <v>144.636217421852-143.338568022696i</v>
      </c>
      <c r="F3125" s="57" t="str">
        <f t="shared" si="917"/>
        <v>3.54809045876048-1.57595524839884i</v>
      </c>
      <c r="G3125" s="57" t="str">
        <f t="shared" si="918"/>
        <v>0.924020429692836-0.264965422655678i</v>
      </c>
      <c r="H3125" s="57" t="str">
        <f t="shared" si="919"/>
        <v>0.772976930829679-116.43355853108i</v>
      </c>
      <c r="I3125" s="57" t="str">
        <f t="shared" si="920"/>
        <v>-0.50990747214349-1.16885622886867i</v>
      </c>
      <c r="K3125" s="57" t="str">
        <f t="shared" si="921"/>
        <v>0.000684183027726713-0.00148675474777302i</v>
      </c>
      <c r="L3125" s="57" t="str">
        <f t="shared" si="922"/>
        <v>0.000125-0.00422172962302592i</v>
      </c>
      <c r="M3125" s="57" t="str">
        <f t="shared" si="923"/>
        <v>0.0015-0.00203515598240702i</v>
      </c>
      <c r="N3125" s="57">
        <f t="shared" si="924"/>
        <v>45.66434307498767</v>
      </c>
      <c r="O3125" s="57">
        <f t="shared" si="925"/>
        <v>4.0709035238613902</v>
      </c>
      <c r="P3125" s="371">
        <f t="shared" si="926"/>
        <v>-4.0709035238613902</v>
      </c>
      <c r="Q3125" s="371">
        <f t="shared" si="927"/>
        <v>-134.33565692501233</v>
      </c>
      <c r="R3125" s="12">
        <f t="shared" si="928"/>
        <v>45.66434307498767</v>
      </c>
      <c r="S3125" s="57">
        <f t="shared" si="929"/>
        <v>118.84927509266141</v>
      </c>
      <c r="T3125" s="12">
        <f t="shared" si="912"/>
        <v>-4.0709035238613902</v>
      </c>
    </row>
    <row r="3126" spans="1:20" x14ac:dyDescent="0.25">
      <c r="A3126" s="57">
        <f t="shared" si="913"/>
        <v>749589.67670347344</v>
      </c>
      <c r="B3126" s="12">
        <f t="shared" si="930"/>
        <v>119300.90233801353</v>
      </c>
      <c r="C3126" s="57" t="str">
        <f t="shared" si="914"/>
        <v>-0.437109308381307-0.444320374412933i</v>
      </c>
      <c r="D3126" s="57" t="str">
        <f t="shared" si="915"/>
        <v>3.41963926810694-1.54847578596698i</v>
      </c>
      <c r="E3126" s="57" t="str">
        <f t="shared" si="916"/>
        <v>144.024270041626-143.693922587439i</v>
      </c>
      <c r="F3126" s="57" t="str">
        <f t="shared" si="917"/>
        <v>3.54603892673563-1.57711656350218i</v>
      </c>
      <c r="G3126" s="57" t="str">
        <f t="shared" si="918"/>
        <v>0.923486154277606-0.265818504124833i</v>
      </c>
      <c r="H3126" s="57" t="str">
        <f t="shared" si="919"/>
        <v>0.766481419641612-115.981308972857i</v>
      </c>
      <c r="I3126" s="57" t="str">
        <f t="shared" si="920"/>
        <v>-0.508346265097012-1.16363191861537i</v>
      </c>
      <c r="K3126" s="57" t="str">
        <f t="shared" si="921"/>
        <v>0.000683735136733528-0.0014821261919352i</v>
      </c>
      <c r="L3126" s="57" t="str">
        <f t="shared" si="922"/>
        <v>0.000125-0.00420574778145637i</v>
      </c>
      <c r="M3126" s="57" t="str">
        <f t="shared" si="923"/>
        <v>0.0015-0.00202745166607593i</v>
      </c>
      <c r="N3126" s="57">
        <f t="shared" si="924"/>
        <v>45.46873215197698</v>
      </c>
      <c r="O3126" s="57">
        <f t="shared" si="925"/>
        <v>4.1062558590728742</v>
      </c>
      <c r="P3126" s="371">
        <f t="shared" si="926"/>
        <v>-4.1062558590728742</v>
      </c>
      <c r="Q3126" s="371">
        <f t="shared" si="927"/>
        <v>-134.53126784802302</v>
      </c>
      <c r="R3126" s="12">
        <f t="shared" si="928"/>
        <v>45.46873215197698</v>
      </c>
      <c r="S3126" s="57">
        <f t="shared" si="929"/>
        <v>119.30090233801353</v>
      </c>
      <c r="T3126" s="12">
        <f t="shared" si="912"/>
        <v>-4.1062558590728742</v>
      </c>
    </row>
    <row r="3127" spans="1:20" x14ac:dyDescent="0.25">
      <c r="A3127" s="57">
        <f t="shared" si="913"/>
        <v>752438.11747494666</v>
      </c>
      <c r="B3127" s="12">
        <f t="shared" si="930"/>
        <v>119754.24576689799</v>
      </c>
      <c r="C3127" s="57" t="str">
        <f t="shared" si="914"/>
        <v>-0.436845633117624-0.441017256631872i</v>
      </c>
      <c r="D3127" s="57" t="str">
        <f t="shared" si="915"/>
        <v>3.41643510927621-1.55113059046536i</v>
      </c>
      <c r="E3127" s="57" t="str">
        <f t="shared" si="916"/>
        <v>143.408976562582-144.047069888489i</v>
      </c>
      <c r="F3127" s="57" t="str">
        <f t="shared" si="917"/>
        <v>3.54397417163368-1.57829226588881i</v>
      </c>
      <c r="G3127" s="57" t="str">
        <f t="shared" si="918"/>
        <v>0.922948435209082-0.266673247916226i</v>
      </c>
      <c r="H3127" s="57" t="str">
        <f t="shared" si="919"/>
        <v>0.760040994754304-115.530902367273i</v>
      </c>
      <c r="I3127" s="57" t="str">
        <f t="shared" si="920"/>
        <v>-0.506794391839674-1.15842719238748i</v>
      </c>
      <c r="K3127" s="57" t="str">
        <f t="shared" si="921"/>
        <v>0.000683286967464494-0.00147751795274295i</v>
      </c>
      <c r="L3127" s="57" t="str">
        <f t="shared" si="922"/>
        <v>0.000125-0.00418982644098065i</v>
      </c>
      <c r="M3127" s="57" t="str">
        <f t="shared" si="923"/>
        <v>0.0015-0.00201977651531772i</v>
      </c>
      <c r="N3127" s="57">
        <f t="shared" si="924"/>
        <v>45.272268738963703</v>
      </c>
      <c r="O3127" s="57">
        <f t="shared" si="925"/>
        <v>4.1416680804647052</v>
      </c>
      <c r="P3127" s="371">
        <f t="shared" si="926"/>
        <v>-4.1416680804647052</v>
      </c>
      <c r="Q3127" s="371">
        <f t="shared" si="927"/>
        <v>-134.7277312610363</v>
      </c>
      <c r="R3127" s="12">
        <f t="shared" si="928"/>
        <v>45.272268738963703</v>
      </c>
      <c r="S3127" s="57">
        <f t="shared" si="929"/>
        <v>119.75424576689799</v>
      </c>
      <c r="T3127" s="12">
        <f t="shared" si="912"/>
        <v>-4.1416680804647052</v>
      </c>
    </row>
    <row r="3128" spans="1:20" x14ac:dyDescent="0.25">
      <c r="A3128" s="57">
        <f t="shared" si="913"/>
        <v>755297.38232135144</v>
      </c>
      <c r="B3128" s="12">
        <f t="shared" si="930"/>
        <v>120209.3119008122</v>
      </c>
      <c r="C3128" s="57" t="str">
        <f t="shared" si="914"/>
        <v>-0.436575236941236-0.437718930466617i</v>
      </c>
      <c r="D3128" s="57" t="str">
        <f t="shared" si="915"/>
        <v>3.41321262011017-1.55379164187323i</v>
      </c>
      <c r="E3128" s="57" t="str">
        <f t="shared" si="916"/>
        <v>142.790339681478-144.397974454838i</v>
      </c>
      <c r="F3128" s="57" t="str">
        <f t="shared" si="917"/>
        <v>3.54189612517827-1.57948229214707i</v>
      </c>
      <c r="G3128" s="57" t="str">
        <f t="shared" si="918"/>
        <v>0.922407254706227-0.267529645406914i</v>
      </c>
      <c r="H3128" s="57" t="str">
        <f t="shared" si="919"/>
        <v>0.753655152353582-115.082330214195i</v>
      </c>
      <c r="I3128" s="57" t="str">
        <f t="shared" si="920"/>
        <v>-0.50525176282649-1.15324195867129i</v>
      </c>
      <c r="K3128" s="57" t="str">
        <f t="shared" si="921"/>
        <v>0.000682838499433273-0.00147292995500747i</v>
      </c>
      <c r="L3128" s="57" t="str">
        <f t="shared" si="922"/>
        <v>0.000125-0.0041739653725649i</v>
      </c>
      <c r="M3128" s="57" t="str">
        <f t="shared" si="923"/>
        <v>0.0015-0.00201213041972278i</v>
      </c>
      <c r="N3128" s="57">
        <f t="shared" si="924"/>
        <v>45.074950488206014</v>
      </c>
      <c r="O3128" s="57">
        <f t="shared" si="925"/>
        <v>4.1771409022957071</v>
      </c>
      <c r="P3128" s="371">
        <f t="shared" si="926"/>
        <v>-4.1771409022957071</v>
      </c>
      <c r="Q3128" s="371">
        <f t="shared" si="927"/>
        <v>-134.92504951179399</v>
      </c>
      <c r="R3128" s="12">
        <f t="shared" si="928"/>
        <v>45.074950488206014</v>
      </c>
      <c r="S3128" s="57">
        <f t="shared" si="929"/>
        <v>120.2093119008122</v>
      </c>
      <c r="T3128" s="12">
        <f t="shared" si="912"/>
        <v>-4.1771409022957071</v>
      </c>
    </row>
    <row r="3129" spans="1:20" x14ac:dyDescent="0.25">
      <c r="A3129" s="57">
        <f t="shared" si="913"/>
        <v>758167.51237417257</v>
      </c>
      <c r="B3129" s="12">
        <f t="shared" si="930"/>
        <v>120666.10728603529</v>
      </c>
      <c r="C3129" s="57" t="str">
        <f t="shared" si="914"/>
        <v>-0.43629805079321-0.434425399816239i</v>
      </c>
      <c r="D3129" s="57" t="str">
        <f t="shared" si="915"/>
        <v>3.40997173637168-1.55645884055538i</v>
      </c>
      <c r="E3129" s="57" t="str">
        <f t="shared" si="916"/>
        <v>142.168362474868-144.746600592463i</v>
      </c>
      <c r="F3129" s="57" t="str">
        <f t="shared" si="917"/>
        <v>3.53980471898093-1.58068657839787i</v>
      </c>
      <c r="G3129" s="57" t="str">
        <f t="shared" si="918"/>
        <v>0.921862594958798-0.268387687822353i</v>
      </c>
      <c r="H3129" s="57" t="str">
        <f t="shared" si="919"/>
        <v>0.747323393849468-114.635584063673i</v>
      </c>
      <c r="I3129" s="57" t="str">
        <f t="shared" si="920"/>
        <v>-0.503718289181657-1.14807612658365i</v>
      </c>
      <c r="K3129" s="57" t="str">
        <f t="shared" si="921"/>
        <v>0.000682389712206463-0.00146836212373919i</v>
      </c>
      <c r="L3129" s="57" t="str">
        <f t="shared" si="922"/>
        <v>0.000125-0.00415816434804233i</v>
      </c>
      <c r="M3129" s="57" t="str">
        <f t="shared" si="923"/>
        <v>0.0015-0.00200451326929944i</v>
      </c>
      <c r="N3129" s="57">
        <f t="shared" si="924"/>
        <v>44.876775074820898</v>
      </c>
      <c r="O3129" s="57">
        <f t="shared" si="925"/>
        <v>4.2126750450807879</v>
      </c>
      <c r="P3129" s="371">
        <f t="shared" si="926"/>
        <v>-4.2126750450807879</v>
      </c>
      <c r="Q3129" s="371">
        <f t="shared" si="927"/>
        <v>-135.1232249251791</v>
      </c>
      <c r="R3129" s="12">
        <f t="shared" si="928"/>
        <v>44.876775074820898</v>
      </c>
      <c r="S3129" s="57">
        <f t="shared" si="929"/>
        <v>120.66610728603528</v>
      </c>
      <c r="T3129" s="12">
        <f t="shared" si="912"/>
        <v>-4.2126750450807879</v>
      </c>
    </row>
    <row r="3130" spans="1:20" x14ac:dyDescent="0.25">
      <c r="A3130" s="57">
        <f t="shared" si="913"/>
        <v>761048.54892119439</v>
      </c>
      <c r="B3130" s="12">
        <f t="shared" si="930"/>
        <v>121124.63849372222</v>
      </c>
      <c r="C3130" s="57" t="str">
        <f t="shared" si="914"/>
        <v>-0.436014005447353-0.431136669723574i</v>
      </c>
      <c r="D3130" s="57" t="str">
        <f t="shared" si="915"/>
        <v>3.40671239415259-1.55913208608941i</v>
      </c>
      <c r="E3130" s="57" t="str">
        <f t="shared" si="916"/>
        <v>141.543048405409-145.092912387337i</v>
      </c>
      <c r="F3130" s="57" t="str">
        <f t="shared" si="917"/>
        <v>3.53769988454472-1.58190506028999i</v>
      </c>
      <c r="G3130" s="57" t="str">
        <f t="shared" si="918"/>
        <v>0.921314438128304-0.269247366235274i</v>
      </c>
      <c r="H3130" s="57" t="str">
        <f t="shared" si="919"/>
        <v>0.741045225813918-114.19065551553i</v>
      </c>
      <c r="I3130" s="57" t="str">
        <f t="shared" si="920"/>
        <v>-0.502193882692979-1.1429296058675i</v>
      </c>
      <c r="K3130" s="57" t="str">
        <f t="shared" si="921"/>
        <v>0.000681940585403264-0.00146381438414623i</v>
      </c>
      <c r="L3130" s="57" t="str">
        <f t="shared" si="922"/>
        <v>0.000125-0.00414242314010992i</v>
      </c>
      <c r="M3130" s="57" t="str">
        <f t="shared" si="923"/>
        <v>0.0015-0.00199692495447244i</v>
      </c>
      <c r="N3130" s="57">
        <f t="shared" si="924"/>
        <v>44.677740197368735</v>
      </c>
      <c r="O3130" s="57">
        <f t="shared" si="925"/>
        <v>4.248271235592191</v>
      </c>
      <c r="P3130" s="371">
        <f t="shared" si="926"/>
        <v>-4.248271235592191</v>
      </c>
      <c r="Q3130" s="371">
        <f t="shared" si="927"/>
        <v>-135.32225980263127</v>
      </c>
      <c r="R3130" s="12">
        <f t="shared" si="928"/>
        <v>44.677740197368735</v>
      </c>
      <c r="S3130" s="57">
        <f t="shared" si="929"/>
        <v>121.12463849372222</v>
      </c>
      <c r="T3130" s="12">
        <f t="shared" si="912"/>
        <v>-4.248271235592191</v>
      </c>
    </row>
    <row r="3131" spans="1:20" x14ac:dyDescent="0.25">
      <c r="A3131" s="57">
        <f t="shared" si="913"/>
        <v>763940.53340709489</v>
      </c>
      <c r="B3131" s="12">
        <f t="shared" si="930"/>
        <v>121584.91211999836</v>
      </c>
      <c r="C3131" s="57" t="str">
        <f t="shared" si="914"/>
        <v>-0.43572303152347-0.427852746387826i</v>
      </c>
      <c r="D3131" s="57" t="str">
        <f t="shared" si="915"/>
        <v>3.40343452988296-1.56181127726376i</v>
      </c>
      <c r="E3131" s="57" t="str">
        <f t="shared" si="916"/>
        <v>140.914401328178-145.436873708589i</v>
      </c>
      <c r="F3131" s="57" t="str">
        <f t="shared" si="917"/>
        <v>3.53558155326789-1.58313767299525i</v>
      </c>
      <c r="G3131" s="57" t="str">
        <f t="shared" si="918"/>
        <v>0.920762766348965-0.270108671564551i</v>
      </c>
      <c r="H3131" s="57" t="str">
        <f t="shared" si="919"/>
        <v>0.734820159919439-113.747536218961i</v>
      </c>
      <c r="I3131" s="57" t="str">
        <f t="shared" si="920"/>
        <v>-0.500678455806333-1.13780230688744i</v>
      </c>
      <c r="K3131" s="57" t="str">
        <f t="shared" si="921"/>
        <v>0.000681491098695186-0.00145928666163276i</v>
      </c>
      <c r="L3131" s="57" t="str">
        <f t="shared" si="922"/>
        <v>0.000125-0.0041267415223251i</v>
      </c>
      <c r="M3131" s="57" t="str">
        <f t="shared" si="923"/>
        <v>0.0015-0.00198936536608134i</v>
      </c>
      <c r="N3131" s="57">
        <f t="shared" si="924"/>
        <v>44.477843578441934</v>
      </c>
      <c r="O3131" s="57">
        <f t="shared" si="925"/>
        <v>4.2839302068595826</v>
      </c>
      <c r="P3131" s="371">
        <f t="shared" si="926"/>
        <v>-4.2839302068595826</v>
      </c>
      <c r="Q3131" s="371">
        <f t="shared" si="927"/>
        <v>-135.52215642155807</v>
      </c>
      <c r="R3131" s="12">
        <f t="shared" si="928"/>
        <v>44.477843578441934</v>
      </c>
      <c r="S3131" s="57">
        <f t="shared" si="929"/>
        <v>121.58491211999836</v>
      </c>
      <c r="T3131" s="12">
        <f t="shared" si="912"/>
        <v>-4.2839302068595826</v>
      </c>
    </row>
    <row r="3132" spans="1:20" x14ac:dyDescent="0.25">
      <c r="A3132" s="57">
        <f t="shared" si="913"/>
        <v>766843.50743404194</v>
      </c>
      <c r="B3132" s="12">
        <f t="shared" si="930"/>
        <v>122046.93478605436</v>
      </c>
      <c r="C3132" s="57" t="str">
        <f t="shared" si="914"/>
        <v>-0.435425059500939-0.424573637177045i</v>
      </c>
      <c r="D3132" s="57" t="str">
        <f t="shared" si="915"/>
        <v>3.40013808034005-1.56449631207587i</v>
      </c>
      <c r="E3132" s="57" t="str">
        <f t="shared" si="916"/>
        <v>140.282425497003-145.778448211781i</v>
      </c>
      <c r="F3132" s="57" t="str">
        <f t="shared" si="917"/>
        <v>3.53344965644772-1.5843843512038i</v>
      </c>
      <c r="G3132" s="57" t="str">
        <f t="shared" si="918"/>
        <v>0.920207561728695-0.27097159457409i</v>
      </c>
      <c r="H3132" s="57" t="str">
        <f t="shared" si="919"/>
        <v>0.72864771287849-113.306217872127i</v>
      </c>
      <c r="I3132" s="57" t="str">
        <f t="shared" si="920"/>
        <v>-0.499171921620193-1.13269414062533i</v>
      </c>
      <c r="K3132" s="57" t="str">
        <f t="shared" si="921"/>
        <v>0.000681041231805796-0.00145477888179742i</v>
      </c>
      <c r="L3132" s="57" t="str">
        <f t="shared" si="922"/>
        <v>0.000125-0.0041111192691025i</v>
      </c>
      <c r="M3132" s="57" t="str">
        <f t="shared" si="923"/>
        <v>0.0015-0.00198183439537889i</v>
      </c>
      <c r="N3132" s="57">
        <f t="shared" si="924"/>
        <v>44.277082965259211</v>
      </c>
      <c r="O3132" s="57">
        <f t="shared" si="925"/>
        <v>4.3196526981697811</v>
      </c>
      <c r="P3132" s="371">
        <f t="shared" si="926"/>
        <v>-4.3196526981697811</v>
      </c>
      <c r="Q3132" s="371">
        <f t="shared" si="927"/>
        <v>-135.72291703474079</v>
      </c>
      <c r="R3132" s="12">
        <f t="shared" si="928"/>
        <v>44.277082965259211</v>
      </c>
      <c r="S3132" s="57">
        <f t="shared" si="929"/>
        <v>122.04693478605436</v>
      </c>
      <c r="T3132" s="12">
        <f t="shared" si="912"/>
        <v>-4.3196526981697811</v>
      </c>
    </row>
    <row r="3133" spans="1:20" x14ac:dyDescent="0.25">
      <c r="A3133" s="57">
        <f t="shared" si="913"/>
        <v>769757.51276229136</v>
      </c>
      <c r="B3133" s="12">
        <f t="shared" si="930"/>
        <v>122510.71313824138</v>
      </c>
      <c r="C3133" s="57" t="str">
        <f t="shared" si="914"/>
        <v>-0.435120019732724-0.421299350640614i</v>
      </c>
      <c r="D3133" s="57" t="str">
        <f t="shared" si="915"/>
        <v>3.3968229826577-1.56718708773048i</v>
      </c>
      <c r="E3133" s="57" t="str">
        <f t="shared" si="916"/>
        <v>139.647125570838-146.117599342331i</v>
      </c>
      <c r="F3133" s="57" t="str">
        <f t="shared" si="917"/>
        <v>3.5313041252843-1.58564502911938i</v>
      </c>
      <c r="G3133" s="57" t="str">
        <f t="shared" si="918"/>
        <v>0.919648806350106-0.271836125871693i</v>
      </c>
      <c r="H3133" s="57" t="str">
        <f t="shared" si="919"/>
        <v>0.722527406383823-112.866692221772i</v>
      </c>
      <c r="I3133" s="57" t="str">
        <f t="shared" si="920"/>
        <v>-0.49767419388029-1.12760501867607i</v>
      </c>
      <c r="K3133" s="57" t="str">
        <f t="shared" si="921"/>
        <v>0.000680590964510418-0.00145029097043178i</v>
      </c>
      <c r="L3133" s="57" t="str">
        <f t="shared" si="922"/>
        <v>0.000125-0.00409555615571079i</v>
      </c>
      <c r="M3133" s="57" t="str">
        <f t="shared" si="923"/>
        <v>0.0015-0.00197433193402958i</v>
      </c>
      <c r="N3133" s="57">
        <f t="shared" si="924"/>
        <v>44.075456130266673</v>
      </c>
      <c r="O3133" s="57">
        <f t="shared" si="925"/>
        <v>4.3554394550635482</v>
      </c>
      <c r="P3133" s="371">
        <f t="shared" si="926"/>
        <v>-4.3554394550635482</v>
      </c>
      <c r="Q3133" s="371">
        <f t="shared" si="927"/>
        <v>-135.92454386973333</v>
      </c>
      <c r="R3133" s="12">
        <f t="shared" si="928"/>
        <v>44.075456130266673</v>
      </c>
      <c r="S3133" s="57">
        <f t="shared" si="929"/>
        <v>122.51071313824139</v>
      </c>
      <c r="T3133" s="12">
        <f t="shared" si="912"/>
        <v>-4.3554394550635482</v>
      </c>
    </row>
    <row r="3134" spans="1:20" x14ac:dyDescent="0.25">
      <c r="A3134" s="57">
        <f t="shared" si="913"/>
        <v>772682.59131078806</v>
      </c>
      <c r="B3134" s="12">
        <f t="shared" si="930"/>
        <v>122976.2538481667</v>
      </c>
      <c r="C3134" s="57" t="str">
        <f t="shared" si="914"/>
        <v>-0.434807842459718-0.418029896521443i</v>
      </c>
      <c r="D3134" s="57" t="str">
        <f t="shared" si="915"/>
        <v>3.39348917433552-1.56988350063795i</v>
      </c>
      <c r="E3134" s="57" t="str">
        <f t="shared" si="916"/>
        <v>139.008506620095-146.454290339078i</v>
      </c>
      <c r="F3134" s="57" t="str">
        <f t="shared" si="917"/>
        <v>3.52914489088443-1.5869196404546i</v>
      </c>
      <c r="G3134" s="57" t="str">
        <f t="shared" si="918"/>
        <v>0.91908648227152-0.272702255907946i</v>
      </c>
      <c r="H3134" s="57" t="str">
        <f t="shared" si="919"/>
        <v>0.716458767049426-112.428951062815i</v>
      </c>
      <c r="I3134" s="57" t="str">
        <f t="shared" si="920"/>
        <v>-0.496185186974205-1.12253485324319i</v>
      </c>
      <c r="K3134" s="57" t="str">
        <f t="shared" si="921"/>
        <v>0.000680140276635899-0.00144582285351871i</v>
      </c>
      <c r="L3134" s="57" t="str">
        <f t="shared" si="922"/>
        <v>0.000125-0.00408005195826937i</v>
      </c>
      <c r="M3134" s="57" t="str">
        <f t="shared" si="923"/>
        <v>0.0015-0.00196685787410797i</v>
      </c>
      <c r="N3134" s="57">
        <f t="shared" si="924"/>
        <v>43.872960871733369</v>
      </c>
      <c r="O3134" s="57">
        <f t="shared" si="925"/>
        <v>4.3912912293334037</v>
      </c>
      <c r="P3134" s="371">
        <f t="shared" si="926"/>
        <v>-4.3912912293334037</v>
      </c>
      <c r="Q3134" s="371">
        <f t="shared" si="927"/>
        <v>-136.12703912826663</v>
      </c>
      <c r="R3134" s="12">
        <f t="shared" si="928"/>
        <v>43.872960871733369</v>
      </c>
      <c r="S3134" s="57">
        <f t="shared" si="929"/>
        <v>122.97625384816671</v>
      </c>
      <c r="T3134" s="12">
        <f t="shared" si="912"/>
        <v>-4.3912912293334037</v>
      </c>
    </row>
    <row r="3135" spans="1:20" x14ac:dyDescent="0.25">
      <c r="A3135" s="57">
        <f t="shared" si="913"/>
        <v>775618.78515776899</v>
      </c>
      <c r="B3135" s="12">
        <f t="shared" si="930"/>
        <v>123443.56361278973</v>
      </c>
      <c r="C3135" s="57" t="str">
        <f t="shared" si="914"/>
        <v>-0.434488457825427-0.414765285768233i</v>
      </c>
      <c r="D3135" s="57" t="str">
        <f t="shared" si="915"/>
        <v>3.39013659324831-1.57258544641267i</v>
      </c>
      <c r="E3135" s="57" t="str">
        <f t="shared" si="916"/>
        <v>138.366574133043-146.788484237968i</v>
      </c>
      <c r="F3135" s="57" t="str">
        <f t="shared" si="917"/>
        <v>3.52697188426569-1.5882081184262i</v>
      </c>
      <c r="G3135" s="57" t="str">
        <f t="shared" si="918"/>
        <v>0.918520571528004-0.273569974975092i</v>
      </c>
      <c r="H3135" s="57" t="str">
        <f t="shared" si="919"/>
        <v>0.710441326352439-111.992986237976i</v>
      </c>
      <c r="I3135" s="57" t="str">
        <f t="shared" si="920"/>
        <v>-0.494704815926152-1.11748355713477i</v>
      </c>
      <c r="K3135" s="57" t="str">
        <f t="shared" si="921"/>
        <v>0.000679689148060346-0.00144137445723083i</v>
      </c>
      <c r="L3135" s="57" t="str">
        <f t="shared" si="922"/>
        <v>0.000125-0.00406460645374515i</v>
      </c>
      <c r="M3135" s="57" t="str">
        <f t="shared" si="923"/>
        <v>0.0015-0.0019594121080972i</v>
      </c>
      <c r="N3135" s="57">
        <f t="shared" si="924"/>
        <v>43.66959501436591</v>
      </c>
      <c r="O3135" s="57">
        <f t="shared" si="925"/>
        <v>4.427208779018688</v>
      </c>
      <c r="P3135" s="371">
        <f t="shared" si="926"/>
        <v>-4.427208779018688</v>
      </c>
      <c r="Q3135" s="371">
        <f t="shared" si="927"/>
        <v>-136.33040498563409</v>
      </c>
      <c r="R3135" s="12">
        <f t="shared" si="928"/>
        <v>43.66959501436591</v>
      </c>
      <c r="S3135" s="57">
        <f t="shared" si="929"/>
        <v>123.44356361278973</v>
      </c>
      <c r="T3135" s="12">
        <f t="shared" si="912"/>
        <v>-4.427208779018688</v>
      </c>
    </row>
    <row r="3136" spans="1:20" x14ac:dyDescent="0.25">
      <c r="A3136" s="57">
        <f t="shared" si="913"/>
        <v>778566.13654136856</v>
      </c>
      <c r="B3136" s="12">
        <f t="shared" si="930"/>
        <v>123912.64915451834</v>
      </c>
      <c r="C3136" s="57" t="str">
        <f t="shared" si="914"/>
        <v>-0.434161795891095-0.41150553054752i</v>
      </c>
      <c r="D3136" s="57" t="str">
        <f t="shared" si="915"/>
        <v>3.38676517765558-1.57529281987166i</v>
      </c>
      <c r="E3136" s="57" t="str">
        <f t="shared" si="916"/>
        <v>137.721334022179-147.120143875901i</v>
      </c>
      <c r="F3136" s="57" t="str">
        <f t="shared" si="917"/>
        <v>3.52478503636032-1.5895103957503i</v>
      </c>
      <c r="G3136" s="57" t="str">
        <f t="shared" si="918"/>
        <v>0.91795105613242-0.274439273205922i</v>
      </c>
      <c r="H3136" s="57" t="str">
        <f t="shared" si="919"/>
        <v>0.704474620575866-111.558789637388i</v>
      </c>
      <c r="I3136" s="57" t="str">
        <f t="shared" si="920"/>
        <v>-0.49323299639173-1.11245104375922i</v>
      </c>
      <c r="K3136" s="57" t="str">
        <f t="shared" si="921"/>
        <v>0.000679237558712914-0.0014369457079289i</v>
      </c>
      <c r="L3136" s="57" t="str">
        <f t="shared" si="922"/>
        <v>0.000125-0.00404921941994934i</v>
      </c>
      <c r="M3136" s="57" t="str">
        <f t="shared" si="923"/>
        <v>0.0015-0.00195199452888743i</v>
      </c>
      <c r="N3136" s="57">
        <f t="shared" si="924"/>
        <v>43.465356409916069</v>
      </c>
      <c r="O3136" s="57">
        <f t="shared" si="925"/>
        <v>4.4631928683996644</v>
      </c>
      <c r="P3136" s="371">
        <f t="shared" si="926"/>
        <v>-4.4631928683996644</v>
      </c>
      <c r="Q3136" s="371">
        <f t="shared" si="927"/>
        <v>-136.53464359008393</v>
      </c>
      <c r="R3136" s="12">
        <f t="shared" si="928"/>
        <v>43.465356409916069</v>
      </c>
      <c r="S3136" s="57">
        <f t="shared" si="929"/>
        <v>123.91264915451833</v>
      </c>
      <c r="T3136" s="12">
        <f t="shared" si="912"/>
        <v>-4.4631928683996644</v>
      </c>
    </row>
    <row r="3137" spans="1:20" x14ac:dyDescent="0.25">
      <c r="A3137" s="57">
        <f t="shared" si="913"/>
        <v>781524.68786022579</v>
      </c>
      <c r="B3137" s="12">
        <f t="shared" si="930"/>
        <v>124383.5172213055</v>
      </c>
      <c r="C3137" s="57" t="str">
        <f t="shared" si="914"/>
        <v>-0.433827786651152-0.408250644255572i</v>
      </c>
      <c r="D3137" s="57" t="str">
        <f t="shared" si="915"/>
        <v>3.383374866211-1.57800551503314i</v>
      </c>
      <c r="E3137" s="57" t="str">
        <f t="shared" si="916"/>
        <v>137.072792630609-147.449231894714i</v>
      </c>
      <c r="F3137" s="57" t="str">
        <f t="shared" si="917"/>
        <v>3.52258427801945-1.59082640463775i</v>
      </c>
      <c r="G3137" s="57" t="str">
        <f t="shared" si="918"/>
        <v>0.917377918076496-0.275310140572646i</v>
      </c>
      <c r="H3137" s="57" t="str">
        <f t="shared" si="919"/>
        <v>0.698558190751894-111.126353198216i</v>
      </c>
      <c r="I3137" s="57" t="str">
        <f t="shared" si="920"/>
        <v>-0.491769644652781-1.10743722712114i</v>
      </c>
      <c r="K3137" s="57" t="str">
        <f t="shared" si="921"/>
        <v>0.000678785488573566-0.00143253653216025i</v>
      </c>
      <c r="L3137" s="57" t="str">
        <f t="shared" si="922"/>
        <v>0.000125-0.0040338906355343i</v>
      </c>
      <c r="M3137" s="57" t="str">
        <f t="shared" si="923"/>
        <v>0.0015-0.00194460502977429i</v>
      </c>
      <c r="N3137" s="57">
        <f t="shared" si="924"/>
        <v>43.260242937795454</v>
      </c>
      <c r="O3137" s="57">
        <f t="shared" si="925"/>
        <v>4.4992442679910569</v>
      </c>
      <c r="P3137" s="371">
        <f t="shared" si="926"/>
        <v>-4.4992442679910569</v>
      </c>
      <c r="Q3137" s="371">
        <f t="shared" si="927"/>
        <v>-136.73975706220455</v>
      </c>
      <c r="R3137" s="12">
        <f t="shared" si="928"/>
        <v>43.260242937795454</v>
      </c>
      <c r="S3137" s="57">
        <f t="shared" si="929"/>
        <v>124.38351722130551</v>
      </c>
      <c r="T3137" s="12">
        <f t="shared" si="912"/>
        <v>-4.4992442679910569</v>
      </c>
    </row>
    <row r="3138" spans="1:20" x14ac:dyDescent="0.25">
      <c r="A3138" s="57">
        <f t="shared" si="913"/>
        <v>784494.48167409457</v>
      </c>
      <c r="B3138" s="12">
        <f t="shared" si="930"/>
        <v>124856.17458674646</v>
      </c>
      <c r="C3138" s="57" t="str">
        <f t="shared" si="914"/>
        <v>-0.433486360049089-0.405000641530227i</v>
      </c>
      <c r="D3138" s="57" t="str">
        <f t="shared" si="915"/>
        <v>3.37996559797205-1.58072342511526i</v>
      </c>
      <c r="E3138" s="57" t="str">
        <f t="shared" si="916"/>
        <v>136.420956738447-147.775710745312i</v>
      </c>
      <c r="F3138" s="57" t="str">
        <f t="shared" si="917"/>
        <v>3.52036954001722-1.59215607678939i</v>
      </c>
      <c r="G3138" s="57" t="str">
        <f t="shared" si="918"/>
        <v>0.916801139331909-0.276182566885787i</v>
      </c>
      <c r="H3138" s="57" t="str">
        <f t="shared" si="919"/>
        <v>0.692691582606165-110.695668904286i</v>
      </c>
      <c r="I3138" s="57" t="str">
        <f t="shared" si="920"/>
        <v>-0.490314677612303-1.10244202181728i</v>
      </c>
      <c r="K3138" s="57" t="str">
        <f t="shared" si="921"/>
        <v>0.000678332917672887-0.00142814685665723i</v>
      </c>
      <c r="L3138" s="57" t="str">
        <f t="shared" si="922"/>
        <v>0.000125-0.00401861987999034i</v>
      </c>
      <c r="M3138" s="57" t="str">
        <f t="shared" si="923"/>
        <v>0.0015-0.00193724350445735i</v>
      </c>
      <c r="N3138" s="57">
        <f t="shared" si="924"/>
        <v>43.054252505696269</v>
      </c>
      <c r="O3138" s="57">
        <f t="shared" si="925"/>
        <v>4.5353637545329404</v>
      </c>
      <c r="P3138" s="371">
        <f t="shared" si="926"/>
        <v>-4.5353637545329404</v>
      </c>
      <c r="Q3138" s="371">
        <f t="shared" si="927"/>
        <v>-136.94574749430373</v>
      </c>
      <c r="R3138" s="12">
        <f t="shared" si="928"/>
        <v>43.054252505696269</v>
      </c>
      <c r="S3138" s="57">
        <f t="shared" si="929"/>
        <v>124.85617458674646</v>
      </c>
      <c r="T3138" s="12">
        <f t="shared" si="912"/>
        <v>-4.5353637545329404</v>
      </c>
    </row>
    <row r="3139" spans="1:20" x14ac:dyDescent="0.25">
      <c r="A3139" s="57">
        <f t="shared" si="913"/>
        <v>787475.56070445618</v>
      </c>
      <c r="B3139" s="12">
        <f t="shared" si="930"/>
        <v>125330.62805017611</v>
      </c>
      <c r="C3139" s="57" t="str">
        <f t="shared" si="914"/>
        <v>-0.433137445993641-0.401755538262481i</v>
      </c>
      <c r="D3139" s="57" t="str">
        <f t="shared" si="915"/>
        <v>3.37653731240966-1.58344644253494i</v>
      </c>
      <c r="E3139" s="57" t="str">
        <f t="shared" si="916"/>
        <v>135.76583356919-148.099542691934i</v>
      </c>
      <c r="F3139" s="57" t="str">
        <f t="shared" si="917"/>
        <v>3.518140753055-1.59349934339136i</v>
      </c>
      <c r="G3139" s="57" t="str">
        <f t="shared" si="918"/>
        <v>0.916220701851391-0.27705654179307i</v>
      </c>
      <c r="H3139" s="57" t="str">
        <f t="shared" si="919"/>
        <v>0.686874346502629-110.26672878571i</v>
      </c>
      <c r="I3139" s="57" t="str">
        <f t="shared" si="920"/>
        <v>-0.488868012789396-1.09746534303253i</v>
      </c>
      <c r="K3139" s="57" t="str">
        <f t="shared" si="921"/>
        <v>0.000677879826091871-0.0014237766083356i</v>
      </c>
      <c r="L3139" s="57" t="str">
        <f t="shared" si="922"/>
        <v>0.000125-0.00400340693364251i</v>
      </c>
      <c r="M3139" s="57" t="str">
        <f t="shared" si="923"/>
        <v>0.0015-0.0019299098470386i</v>
      </c>
      <c r="N3139" s="57">
        <f t="shared" si="924"/>
        <v>42.847383050214262</v>
      </c>
      <c r="O3139" s="57">
        <f t="shared" si="925"/>
        <v>4.5715521109820987</v>
      </c>
      <c r="P3139" s="371">
        <f t="shared" si="926"/>
        <v>-4.5715521109820987</v>
      </c>
      <c r="Q3139" s="371">
        <f t="shared" si="927"/>
        <v>-137.15261694978574</v>
      </c>
      <c r="R3139" s="12">
        <f t="shared" si="928"/>
        <v>42.847383050214262</v>
      </c>
      <c r="S3139" s="57">
        <f t="shared" si="929"/>
        <v>125.3306280501761</v>
      </c>
      <c r="T3139" s="12">
        <f t="shared" si="912"/>
        <v>-4.5715521109820987</v>
      </c>
    </row>
    <row r="3140" spans="1:20" x14ac:dyDescent="0.25">
      <c r="A3140" s="57">
        <f t="shared" si="913"/>
        <v>790467.9678351332</v>
      </c>
      <c r="B3140" s="12">
        <f t="shared" si="930"/>
        <v>125806.88443676678</v>
      </c>
      <c r="C3140" s="57" t="str">
        <f t="shared" si="914"/>
        <v>-0.432780974375428-0.398515351607971i</v>
      </c>
      <c r="D3140" s="57" t="str">
        <f t="shared" si="915"/>
        <v>3.37308994941801-1.58617445890674i</v>
      </c>
      <c r="E3140" s="57" t="str">
        <f t="shared" si="916"/>
        <v>135.107430796099-148.420689816589i</v>
      </c>
      <c r="F3140" s="57" t="str">
        <f t="shared" si="917"/>
        <v>3.51589784776571-1.59485613511043i</v>
      </c>
      <c r="G3140" s="57" t="str">
        <f t="shared" si="918"/>
        <v>0.91563658756985-0.277932054778305i</v>
      </c>
      <c r="H3140" s="57" t="str">
        <f t="shared" si="919"/>
        <v>0.681106037389288-109.839524918518i</v>
      </c>
      <c r="I3140" s="57" t="str">
        <f t="shared" si="920"/>
        <v>-0.487429568314285-1.09250710653588i</v>
      </c>
      <c r="K3140" s="57" t="str">
        <f t="shared" si="921"/>
        <v>0.000677426193961753-0.00141942571429297i</v>
      </c>
      <c r="L3140" s="57" t="str">
        <f t="shared" si="922"/>
        <v>0.000125-0.00398825157764744i</v>
      </c>
      <c r="M3140" s="57" t="str">
        <f t="shared" si="923"/>
        <v>0.0015-0.00192260395202092i</v>
      </c>
      <c r="N3140" s="57">
        <f t="shared" si="924"/>
        <v>42.639632537474142</v>
      </c>
      <c r="O3140" s="57">
        <f t="shared" si="925"/>
        <v>4.6078101265006861</v>
      </c>
      <c r="P3140" s="371">
        <f t="shared" si="926"/>
        <v>-4.6078101265006861</v>
      </c>
      <c r="Q3140" s="371">
        <f t="shared" si="927"/>
        <v>-137.36036746252586</v>
      </c>
      <c r="R3140" s="12">
        <f t="shared" si="928"/>
        <v>42.639632537474142</v>
      </c>
      <c r="S3140" s="57">
        <f t="shared" si="929"/>
        <v>125.80688443676678</v>
      </c>
      <c r="T3140" s="12">
        <f t="shared" si="912"/>
        <v>-4.6078101265006861</v>
      </c>
    </row>
    <row r="3141" spans="1:20" x14ac:dyDescent="0.25">
      <c r="A3141" s="57">
        <f t="shared" si="913"/>
        <v>793471.74611290672</v>
      </c>
      <c r="B3141" s="12">
        <f t="shared" si="930"/>
        <v>126284.95059762649</v>
      </c>
      <c r="C3141" s="57" t="str">
        <f t="shared" si="914"/>
        <v>-0.432416875083914-0.3952800999983i</v>
      </c>
      <c r="D3141" s="57" t="str">
        <f t="shared" si="915"/>
        <v>3.36962344932426-1.5889073650419i</v>
      </c>
      <c r="E3141" s="57" t="str">
        <f t="shared" si="916"/>
        <v>134.445756548588-148.739114023618i</v>
      </c>
      <c r="F3141" s="57" t="str">
        <f t="shared" si="917"/>
        <v>3.51364075471825-1.59622638208931i</v>
      </c>
      <c r="G3141" s="57" t="str">
        <f t="shared" si="918"/>
        <v>0.915048778405508-0.278809095160282i</v>
      </c>
      <c r="H3141" s="57" t="str">
        <f t="shared" si="919"/>
        <v>0.675386214744584-109.414049424299i</v>
      </c>
      <c r="I3141" s="57" t="str">
        <f t="shared" si="920"/>
        <v>-0.485999262923415-1.08756722867661i</v>
      </c>
      <c r="K3141" s="57" t="str">
        <f t="shared" si="921"/>
        <v>0.00067697200146382-0.00141509410180724i</v>
      </c>
      <c r="L3141" s="57" t="str">
        <f t="shared" si="922"/>
        <v>0.000125-0.00397315359399028i</v>
      </c>
      <c r="M3141" s="57" t="str">
        <f t="shared" si="923"/>
        <v>0.0015-0.00191532571430656i</v>
      </c>
      <c r="N3141" s="57">
        <f t="shared" si="924"/>
        <v>42.430998963763841</v>
      </c>
      <c r="O3141" s="57">
        <f t="shared" si="925"/>
        <v>4.6441385964441286</v>
      </c>
      <c r="P3141" s="371">
        <f t="shared" si="926"/>
        <v>-4.6441385964441286</v>
      </c>
      <c r="Q3141" s="371">
        <f t="shared" si="927"/>
        <v>-137.56900103623616</v>
      </c>
      <c r="R3141" s="12">
        <f t="shared" si="928"/>
        <v>42.430998963763841</v>
      </c>
      <c r="S3141" s="57">
        <f t="shared" si="929"/>
        <v>126.28495059762649</v>
      </c>
      <c r="T3141" s="12">
        <f t="shared" si="912"/>
        <v>-4.6441385964441286</v>
      </c>
    </row>
    <row r="3142" spans="1:20" x14ac:dyDescent="0.25">
      <c r="A3142" s="57">
        <f t="shared" si="913"/>
        <v>796486.9387481357</v>
      </c>
      <c r="B3142" s="12">
        <f t="shared" si="930"/>
        <v>126764.83340989747</v>
      </c>
      <c r="C3142" s="57" t="str">
        <f t="shared" si="914"/>
        <v>-0.432045078024832-0.392049803152169i</v>
      </c>
      <c r="D3142" s="57" t="str">
        <f t="shared" si="915"/>
        <v>3.3661377528986-1.59164505094751i</v>
      </c>
      <c r="E3142" s="57" t="str">
        <f t="shared" si="916"/>
        <v>133.780819418584-149.054777044438i</v>
      </c>
      <c r="F3142" s="57" t="str">
        <f t="shared" si="917"/>
        <v>3.51136940442185-1.59761001394206i</v>
      </c>
      <c r="G3142" s="57" t="str">
        <f t="shared" si="918"/>
        <v>0.914457256261063-0.279687652091671i</v>
      </c>
      <c r="H3142" s="57" t="str">
        <f t="shared" si="919"/>
        <v>0.669714442524506-108.990294469838i</v>
      </c>
      <c r="I3142" s="57" t="str">
        <f t="shared" si="920"/>
        <v>-0.484577015954595-1.0826456263803i</v>
      </c>
      <c r="K3142" s="57" t="str">
        <f t="shared" si="921"/>
        <v>0.000676517228829282-0.001410781698335i</v>
      </c>
      <c r="L3142" s="57" t="str">
        <f t="shared" si="922"/>
        <v>0.000125-0.00395811276548144i</v>
      </c>
      <c r="M3142" s="57" t="str">
        <f t="shared" si="923"/>
        <v>0.0015-0.00190807502919562i</v>
      </c>
      <c r="N3142" s="57">
        <f t="shared" si="924"/>
        <v>42.221480356166268</v>
      </c>
      <c r="O3142" s="57">
        <f t="shared" si="925"/>
        <v>4.6805383223469121</v>
      </c>
      <c r="P3142" s="371">
        <f t="shared" si="926"/>
        <v>-4.6805383223469121</v>
      </c>
      <c r="Q3142" s="371">
        <f t="shared" si="927"/>
        <v>-137.77851964383373</v>
      </c>
      <c r="R3142" s="12">
        <f t="shared" si="928"/>
        <v>42.221480356166268</v>
      </c>
      <c r="S3142" s="57">
        <f t="shared" si="929"/>
        <v>126.76483340989748</v>
      </c>
      <c r="T3142" s="12">
        <f t="shared" si="912"/>
        <v>-4.6805383223469121</v>
      </c>
    </row>
    <row r="3143" spans="1:20" x14ac:dyDescent="0.25">
      <c r="A3143" s="57">
        <f t="shared" si="913"/>
        <v>799513.58911537868</v>
      </c>
      <c r="B3143" s="12">
        <f t="shared" si="930"/>
        <v>127246.53977685509</v>
      </c>
      <c r="C3143" s="57" t="str">
        <f t="shared" si="914"/>
        <v>-0.431665513137874-0.388824482086247i</v>
      </c>
      <c r="D3143" s="57" t="str">
        <f t="shared" si="915"/>
        <v>3.362632801364-1.59438740582562i</v>
      </c>
      <c r="E3143" s="57" t="str">
        <f t="shared" si="916"/>
        <v>133.112628466869-149.367640442407i</v>
      </c>
      <c r="F3143" s="57" t="str">
        <f t="shared" si="917"/>
        <v>3.50908372733069-1.59900695974935i</v>
      </c>
      <c r="G3143" s="57" t="str">
        <f t="shared" si="918"/>
        <v>0.913862003024858-0.280567714557916i</v>
      </c>
      <c r="H3143" s="57" t="str">
        <f t="shared" si="919"/>
        <v>0.664090289110413-108.568252266755i</v>
      </c>
      <c r="I3143" s="57" t="str">
        <f t="shared" si="920"/>
        <v>-0.483162747342135-1.07774221714501i</v>
      </c>
      <c r="K3143" s="57" t="str">
        <f t="shared" si="921"/>
        <v>0.000676061856339108-0.00140648843150997i</v>
      </c>
      <c r="L3143" s="57" t="str">
        <f t="shared" si="922"/>
        <v>0.000125-0.00394312887575358i</v>
      </c>
      <c r="M3143" s="57" t="str">
        <f t="shared" si="923"/>
        <v>0.0015-0.00190085179238455i</v>
      </c>
      <c r="N3143" s="57">
        <f t="shared" si="924"/>
        <v>42.011074773196952</v>
      </c>
      <c r="O3143" s="57">
        <f t="shared" si="925"/>
        <v>4.7170101119090075</v>
      </c>
      <c r="P3143" s="371">
        <f t="shared" si="926"/>
        <v>-4.7170101119090075</v>
      </c>
      <c r="Q3143" s="371">
        <f t="shared" si="927"/>
        <v>-137.98892522680305</v>
      </c>
      <c r="R3143" s="12">
        <f t="shared" si="928"/>
        <v>42.011074773196952</v>
      </c>
      <c r="S3143" s="57">
        <f t="shared" si="929"/>
        <v>127.24653977685509</v>
      </c>
      <c r="T3143" s="12">
        <f t="shared" si="912"/>
        <v>-4.7170101119090075</v>
      </c>
    </row>
    <row r="3144" spans="1:20" x14ac:dyDescent="0.25">
      <c r="A3144" s="57">
        <f t="shared" si="913"/>
        <v>802551.74075401714</v>
      </c>
      <c r="B3144" s="12">
        <f t="shared" si="930"/>
        <v>127730.07662800714</v>
      </c>
      <c r="C3144" s="57" t="str">
        <f t="shared" si="914"/>
        <v>-0.431278110414908-0.385604159125994i</v>
      </c>
      <c r="D3144" s="57" t="str">
        <f t="shared" si="915"/>
        <v>3.35910853640639-1.59713431807267i</v>
      </c>
      <c r="E3144" s="57" t="str">
        <f t="shared" si="916"/>
        <v>132.441193229441-149.677665617874i</v>
      </c>
      <c r="F3144" s="57" t="str">
        <f t="shared" si="917"/>
        <v>3.50678365384836-1.60041714805391i</v>
      </c>
      <c r="G3144" s="57" t="str">
        <f t="shared" si="918"/>
        <v>0.913263000572082-0.281449271376139i</v>
      </c>
      <c r="H3144" s="57" t="str">
        <f t="shared" si="919"/>
        <v>0.658513327257567-108.147915071163i</v>
      </c>
      <c r="I3144" s="57" t="str">
        <f t="shared" si="920"/>
        <v>-0.481756377612176-1.07285691903753i</v>
      </c>
      <c r="K3144" s="57" t="str">
        <f t="shared" si="921"/>
        <v>0.000675605864323887-0.00140221422914146i</v>
      </c>
      <c r="L3144" s="57" t="str">
        <f t="shared" si="922"/>
        <v>0.000125-0.0039282017092584i</v>
      </c>
      <c r="M3144" s="57" t="str">
        <f t="shared" si="923"/>
        <v>0.0015-0.00189365589996469i</v>
      </c>
      <c r="N3144" s="57">
        <f t="shared" si="924"/>
        <v>41.799780305447229</v>
      </c>
      <c r="O3144" s="57">
        <f t="shared" si="925"/>
        <v>4.7535547789778541</v>
      </c>
      <c r="P3144" s="371">
        <f t="shared" si="926"/>
        <v>-4.7535547789778541</v>
      </c>
      <c r="Q3144" s="371">
        <f t="shared" si="927"/>
        <v>-138.20021969455277</v>
      </c>
      <c r="R3144" s="12">
        <f t="shared" si="928"/>
        <v>41.799780305447229</v>
      </c>
      <c r="S3144" s="57">
        <f t="shared" si="929"/>
        <v>127.73007662800714</v>
      </c>
      <c r="T3144" s="12">
        <f t="shared" si="912"/>
        <v>-4.7535547789778541</v>
      </c>
    </row>
    <row r="3145" spans="1:20" x14ac:dyDescent="0.25">
      <c r="A3145" s="57">
        <f t="shared" si="913"/>
        <v>805601.43736888235</v>
      </c>
      <c r="B3145" s="12">
        <f t="shared" si="930"/>
        <v>128215.45091919356</v>
      </c>
      <c r="C3145" s="57" t="str">
        <f t="shared" si="914"/>
        <v>-0.43088279991847-0.382388857916139i</v>
      </c>
      <c r="D3145" s="57" t="str">
        <f t="shared" si="915"/>
        <v>3.35556490018474-1.59988567527887i</v>
      </c>
      <c r="E3145" s="57" t="str">
        <f t="shared" si="916"/>
        <v>131.766523723816-149.984813813364i</v>
      </c>
      <c r="F3145" s="57" t="str">
        <f t="shared" si="917"/>
        <v>3.50446911433262-1.60184050685588i</v>
      </c>
      <c r="G3145" s="57" t="str">
        <f t="shared" si="918"/>
        <v>0.912660230765978-0.282332311194043i</v>
      </c>
      <c r="H3145" s="57" t="str">
        <f t="shared" si="919"/>
        <v>0.652983134044348-107.72927518331i</v>
      </c>
      <c r="I3145" s="57" t="str">
        <f t="shared" si="920"/>
        <v>-0.480357827877935-1.0679896506896i</v>
      </c>
      <c r="K3145" s="57" t="str">
        <f t="shared" si="921"/>
        <v>0.00067514923316373-0.00139795901921279i</v>
      </c>
      <c r="L3145" s="57" t="str">
        <f t="shared" si="922"/>
        <v>0.000125-0.00391333105126361i</v>
      </c>
      <c r="M3145" s="57" t="str">
        <f t="shared" si="923"/>
        <v>0.0015-0.00188648724842069i</v>
      </c>
      <c r="N3145" s="57">
        <f t="shared" si="924"/>
        <v>41.587595076227643</v>
      </c>
      <c r="O3145" s="57">
        <f t="shared" si="925"/>
        <v>4.790173143531482</v>
      </c>
      <c r="P3145" s="371">
        <f t="shared" si="926"/>
        <v>-4.790173143531482</v>
      </c>
      <c r="Q3145" s="371">
        <f t="shared" si="927"/>
        <v>-138.41240492377236</v>
      </c>
      <c r="R3145" s="12">
        <f t="shared" si="928"/>
        <v>41.587595076227643</v>
      </c>
      <c r="S3145" s="57">
        <f t="shared" si="929"/>
        <v>128.21545091919356</v>
      </c>
      <c r="T3145" s="12">
        <f t="shared" si="912"/>
        <v>-4.790173143531482</v>
      </c>
    </row>
    <row r="3146" spans="1:20" x14ac:dyDescent="0.25">
      <c r="A3146" s="57">
        <f t="shared" si="913"/>
        <v>808662.72283088416</v>
      </c>
      <c r="B3146" s="12">
        <f t="shared" si="930"/>
        <v>128702.66963268651</v>
      </c>
      <c r="C3146" s="57" t="str">
        <f t="shared" si="914"/>
        <v>-0.430479511800673-0.37917860343099i</v>
      </c>
      <c r="D3146" s="57" t="str">
        <f t="shared" si="915"/>
        <v>3.35200183534111-1.60264136422772i</v>
      </c>
      <c r="E3146" s="57" t="str">
        <f t="shared" si="916"/>
        <v>131.088630455332-150.289046118935i</v>
      </c>
      <c r="F3146" s="57" t="str">
        <f t="shared" si="917"/>
        <v>3.50214003910011-1.60327696360823i</v>
      </c>
      <c r="G3146" s="57" t="str">
        <f t="shared" si="918"/>
        <v>0.912053675459075-0.283216822488826i</v>
      </c>
      <c r="H3146" s="57" t="str">
        <f t="shared" si="919"/>
        <v>0.647499290822136-107.312324947238i</v>
      </c>
      <c r="I3146" s="57" t="str">
        <f t="shared" si="920"/>
        <v>-0.478967019835095-1.0631403312942i</v>
      </c>
      <c r="K3146" s="57" t="str">
        <f t="shared" si="921"/>
        <v>0.000674691943288153-0.00139372272987969i</v>
      </c>
      <c r="L3146" s="57" t="str">
        <f t="shared" si="922"/>
        <v>0.000125-0.00389851668784978i</v>
      </c>
      <c r="M3146" s="57" t="str">
        <f t="shared" si="923"/>
        <v>0.0015-0.0018793457346291i</v>
      </c>
      <c r="N3146" s="57">
        <f t="shared" si="924"/>
        <v>41.374517242216967</v>
      </c>
      <c r="O3146" s="57">
        <f t="shared" si="925"/>
        <v>4.8268660316593524</v>
      </c>
      <c r="P3146" s="371">
        <f t="shared" si="926"/>
        <v>-4.8268660316593524</v>
      </c>
      <c r="Q3146" s="371">
        <f t="shared" si="927"/>
        <v>-138.62548275778303</v>
      </c>
      <c r="R3146" s="12">
        <f t="shared" si="928"/>
        <v>41.374517242216967</v>
      </c>
      <c r="S3146" s="57">
        <f t="shared" si="929"/>
        <v>128.70266963268651</v>
      </c>
      <c r="T3146" s="12">
        <f t="shared" si="912"/>
        <v>-4.8268660316593524</v>
      </c>
    </row>
    <row r="3147" spans="1:20" x14ac:dyDescent="0.25">
      <c r="A3147" s="57">
        <f t="shared" si="913"/>
        <v>811735.64117764158</v>
      </c>
      <c r="B3147" s="12">
        <f t="shared" si="930"/>
        <v>129191.73977729071</v>
      </c>
      <c r="C3147" s="57" t="str">
        <f t="shared" si="914"/>
        <v>-0.430068176322568-0.375973421984517i</v>
      </c>
      <c r="D3147" s="57" t="str">
        <f t="shared" si="915"/>
        <v>3.34841928501101-1.60540127089575i</v>
      </c>
      <c r="E3147" s="57" t="str">
        <f t="shared" si="916"/>
        <v>130.407524423417-150.590323477692i</v>
      </c>
      <c r="F3147" s="57" t="str">
        <f t="shared" si="917"/>
        <v>3.49979635843109-1.60472644521215i</v>
      </c>
      <c r="G3147" s="57" t="str">
        <f t="shared" si="918"/>
        <v>0.91144331649444-0.284102793566089i</v>
      </c>
      <c r="H3147" s="57" t="str">
        <f t="shared" si="919"/>
        <v>0.642061383165827-106.897056750438i</v>
      </c>
      <c r="I3147" s="57" t="str">
        <f t="shared" si="920"/>
        <v>-0.477583875757196-1.05830888060187i</v>
      </c>
      <c r="K3147" s="57" t="str">
        <f t="shared" si="921"/>
        <v>0.000674233975175977-0.00138950528946881i</v>
      </c>
      <c r="L3147" s="57" t="str">
        <f t="shared" si="922"/>
        <v>0.000125-0.00388375840590732i</v>
      </c>
      <c r="M3147" s="57" t="str">
        <f t="shared" si="923"/>
        <v>0.0015-0.00187223125585684i</v>
      </c>
      <c r="N3147" s="57">
        <f t="shared" si="924"/>
        <v>41.160544994109699</v>
      </c>
      <c r="O3147" s="57">
        <f t="shared" si="925"/>
        <v>4.8636342755409849</v>
      </c>
      <c r="P3147" s="371">
        <f t="shared" si="926"/>
        <v>-4.8636342755409849</v>
      </c>
      <c r="Q3147" s="371">
        <f t="shared" si="927"/>
        <v>-138.8394550058903</v>
      </c>
      <c r="R3147" s="12">
        <f t="shared" si="928"/>
        <v>41.160544994109699</v>
      </c>
      <c r="S3147" s="57">
        <f t="shared" si="929"/>
        <v>129.19173977729071</v>
      </c>
      <c r="T3147" s="12">
        <f t="shared" si="912"/>
        <v>-4.8636342755409849</v>
      </c>
    </row>
    <row r="3148" spans="1:20" x14ac:dyDescent="0.25">
      <c r="A3148" s="57">
        <f t="shared" si="913"/>
        <v>814820.23661411658</v>
      </c>
      <c r="B3148" s="12">
        <f t="shared" si="930"/>
        <v>129682.66838844442</v>
      </c>
      <c r="C3148" s="57" t="str">
        <f t="shared" si="914"/>
        <v>-0.429648723873797-0.372773341240213i</v>
      </c>
      <c r="D3148" s="57" t="str">
        <f t="shared" si="915"/>
        <v>3.34481719283365-1.60816528045222i</v>
      </c>
      <c r="E3148" s="57" t="str">
        <f t="shared" si="916"/>
        <v>129.723217127841-150.88860669146i</v>
      </c>
      <c r="F3148" s="57" t="str">
        <f t="shared" si="917"/>
        <v>3.4974380025744-1.60618887801253i</v>
      </c>
      <c r="G3148" s="57" t="str">
        <f t="shared" si="918"/>
        <v>0.910829135706944-0.284990212558757i</v>
      </c>
      <c r="H3148" s="57" t="str">
        <f t="shared" si="919"/>
        <v>0.636669000825088-106.483463023516i</v>
      </c>
      <c r="I3148" s="57" t="str">
        <f t="shared" si="920"/>
        <v>-0.476208318491135-1.05349521891713i</v>
      </c>
      <c r="K3148" s="57" t="str">
        <f t="shared" si="921"/>
        <v>0.000673775309355262-0.0013853066264761i</v>
      </c>
      <c r="L3148" s="57" t="str">
        <f t="shared" si="922"/>
        <v>0.000125-0.00386905599313341i</v>
      </c>
      <c r="M3148" s="57" t="str">
        <f t="shared" si="923"/>
        <v>0.0015-0.00186514370975975i</v>
      </c>
      <c r="N3148" s="57">
        <f t="shared" si="924"/>
        <v>40.945676557274311</v>
      </c>
      <c r="O3148" s="57">
        <f t="shared" si="925"/>
        <v>4.9004787134239649</v>
      </c>
      <c r="P3148" s="371">
        <f t="shared" si="926"/>
        <v>-4.9004787134239649</v>
      </c>
      <c r="Q3148" s="371">
        <f t="shared" si="927"/>
        <v>-139.05432344272569</v>
      </c>
      <c r="R3148" s="12">
        <f t="shared" si="928"/>
        <v>40.945676557274311</v>
      </c>
      <c r="S3148" s="57">
        <f t="shared" si="929"/>
        <v>129.68266838844443</v>
      </c>
      <c r="T3148" s="12">
        <f t="shared" si="912"/>
        <v>-4.9004787134239649</v>
      </c>
    </row>
    <row r="3149" spans="1:20" x14ac:dyDescent="0.25">
      <c r="A3149" s="57">
        <f t="shared" si="913"/>
        <v>817916.5535132502</v>
      </c>
      <c r="B3149" s="12">
        <f t="shared" si="930"/>
        <v>130175.46252832051</v>
      </c>
      <c r="C3149" s="57" t="str">
        <f t="shared" si="914"/>
        <v>-0.42922108499269-0.369578390220649i</v>
      </c>
      <c r="D3149" s="57" t="str">
        <f t="shared" si="915"/>
        <v>3.34119550296226-1.61093327725899i</v>
      </c>
      <c r="E3149" s="57" t="str">
        <f t="shared" si="916"/>
        <v>129.035720574917-151.183856426621i</v>
      </c>
      <c r="F3149" s="57" t="str">
        <f t="shared" si="917"/>
        <v>3.49506490175232-1.60766418779342i</v>
      </c>
      <c r="G3149" s="57" t="str">
        <f t="shared" si="918"/>
        <v>0.910211114924548-0.285879067425999i</v>
      </c>
      <c r="H3149" s="57" t="str">
        <f t="shared" si="919"/>
        <v>0.631321737676154-106.071536239853i</v>
      </c>
      <c r="I3149" s="57" t="str">
        <f t="shared" si="920"/>
        <v>-0.47484027145267-1.04869926709487i</v>
      </c>
      <c r="K3149" s="57" t="str">
        <f t="shared" si="921"/>
        <v>0.000673315926403224-0.0013811266695653i</v>
      </c>
      <c r="L3149" s="57" t="str">
        <f t="shared" si="922"/>
        <v>0.000125-0.0038544092380289i</v>
      </c>
      <c r="M3149" s="57" t="str">
        <f t="shared" si="923"/>
        <v>0.0015-0.00185808299438111i</v>
      </c>
      <c r="N3149" s="57">
        <f t="shared" si="924"/>
        <v>40.729910192406749</v>
      </c>
      <c r="O3149" s="57">
        <f t="shared" si="925"/>
        <v>4.9374001896003721</v>
      </c>
      <c r="P3149" s="371">
        <f t="shared" si="926"/>
        <v>-4.9374001896003721</v>
      </c>
      <c r="Q3149" s="371">
        <f t="shared" si="927"/>
        <v>-139.27008980759325</v>
      </c>
      <c r="R3149" s="12">
        <f t="shared" si="928"/>
        <v>40.729910192406749</v>
      </c>
      <c r="S3149" s="57">
        <f t="shared" si="929"/>
        <v>130.17546252832051</v>
      </c>
      <c r="T3149" s="12">
        <f t="shared" si="912"/>
        <v>-4.9374001896003721</v>
      </c>
    </row>
    <row r="3150" spans="1:20" x14ac:dyDescent="0.25">
      <c r="A3150" s="57">
        <f t="shared" si="913"/>
        <v>821024.63641660055</v>
      </c>
      <c r="B3150" s="12">
        <f t="shared" si="930"/>
        <v>130670.12928592812</v>
      </c>
      <c r="C3150" s="57" t="str">
        <f t="shared" si="914"/>
        <v>-0.428785190386733-0.366388599316816i</v>
      </c>
      <c r="D3150" s="57" t="str">
        <f t="shared" si="915"/>
        <v>3.33755416007454-1.61370514487051i</v>
      </c>
      <c r="E3150" s="57" t="str">
        <f t="shared" si="916"/>
        <v>128.345047283681-151.476033220121i</v>
      </c>
      <c r="F3150" s="57" t="str">
        <f t="shared" si="917"/>
        <v>3.4926769861656-1.6091522997734i</v>
      </c>
      <c r="G3150" s="57" t="str">
        <f t="shared" si="918"/>
        <v>0.909589235969614-0.286769345952156i</v>
      </c>
      <c r="H3150" s="57" t="str">
        <f t="shared" si="919"/>
        <v>0.626019191674368-105.66126891528i</v>
      </c>
      <c r="I3150" s="57" t="str">
        <f t="shared" si="920"/>
        <v>-0.473479658621992-1.04392094653678i</v>
      </c>
      <c r="K3150" s="57" t="str">
        <f t="shared" si="921"/>
        <v>0.000672855806946196-0.00137696534756633i</v>
      </c>
      <c r="L3150" s="57" t="str">
        <f t="shared" si="922"/>
        <v>0.000125-0.0038398179298953i</v>
      </c>
      <c r="M3150" s="57" t="str">
        <f t="shared" si="923"/>
        <v>0.0015-0.00185104900815014i</v>
      </c>
      <c r="N3150" s="57">
        <f t="shared" si="924"/>
        <v>40.513244196190584</v>
      </c>
      <c r="O3150" s="57">
        <f t="shared" si="925"/>
        <v>4.9743995543813604</v>
      </c>
      <c r="P3150" s="371">
        <f t="shared" si="926"/>
        <v>-4.9743995543813604</v>
      </c>
      <c r="Q3150" s="371">
        <f t="shared" si="927"/>
        <v>-139.48675580380942</v>
      </c>
      <c r="R3150" s="12">
        <f t="shared" si="928"/>
        <v>40.513244196190584</v>
      </c>
      <c r="S3150" s="57">
        <f t="shared" si="929"/>
        <v>130.67012928592811</v>
      </c>
      <c r="T3150" s="12">
        <f t="shared" si="912"/>
        <v>-4.9743995543813604</v>
      </c>
    </row>
    <row r="3151" spans="1:20" x14ac:dyDescent="0.25">
      <c r="A3151" s="57">
        <f t="shared" si="913"/>
        <v>824144.53003498376</v>
      </c>
      <c r="B3151" s="12">
        <f t="shared" si="930"/>
        <v>131166.67577721467</v>
      </c>
      <c r="C3151" s="57" t="str">
        <f t="shared" si="914"/>
        <v>-0.428340970953429-0.363204000297176i</v>
      </c>
      <c r="D3151" s="57" t="str">
        <f t="shared" si="915"/>
        <v>3.33389310938316-1.61648076603401i</v>
      </c>
      <c r="E3151" s="57" t="str">
        <f t="shared" si="916"/>
        <v>127.651210292027-151.765097485626i</v>
      </c>
      <c r="F3151" s="57" t="str">
        <f t="shared" si="917"/>
        <v>3.49027418599863-1.61065313860126i</v>
      </c>
      <c r="G3151" s="57" t="str">
        <f t="shared" si="918"/>
        <v>0.908963480660227-0.287661035745671i</v>
      </c>
      <c r="H3151" s="57" t="str">
        <f t="shared" si="919"/>
        <v>0.620760964807229-105.252653607742i</v>
      </c>
      <c r="I3151" s="57" t="str">
        <f t="shared" si="920"/>
        <v>-0.472126404539375-1.03916017918791i</v>
      </c>
      <c r="K3151" s="57" t="str">
        <f t="shared" si="921"/>
        <v>0.000672394931659564-0.00137282258947381i</v>
      </c>
      <c r="L3151" s="57" t="str">
        <f t="shared" si="922"/>
        <v>0.000125-0.00382528185883174i</v>
      </c>
      <c r="M3151" s="57" t="str">
        <f t="shared" si="923"/>
        <v>0.0015-0.00184404164988059i</v>
      </c>
      <c r="N3151" s="57">
        <f t="shared" si="924"/>
        <v>40.295676901958416</v>
      </c>
      <c r="O3151" s="57">
        <f t="shared" si="925"/>
        <v>5.0114776640702789</v>
      </c>
      <c r="P3151" s="371">
        <f t="shared" si="926"/>
        <v>-5.0114776640702789</v>
      </c>
      <c r="Q3151" s="371">
        <f t="shared" si="927"/>
        <v>-139.70432309804158</v>
      </c>
      <c r="R3151" s="12">
        <f t="shared" si="928"/>
        <v>40.295676901958416</v>
      </c>
      <c r="S3151" s="57">
        <f t="shared" si="929"/>
        <v>131.16667577721466</v>
      </c>
      <c r="T3151" s="12">
        <f t="shared" si="912"/>
        <v>-5.0114776640702789</v>
      </c>
    </row>
    <row r="3152" spans="1:20" x14ac:dyDescent="0.25">
      <c r="A3152" s="57">
        <f t="shared" si="913"/>
        <v>827276.27924911678</v>
      </c>
      <c r="B3152" s="12">
        <f t="shared" si="930"/>
        <v>131665.1091451681</v>
      </c>
      <c r="C3152" s="57" t="str">
        <f t="shared" si="914"/>
        <v>-0.427888357801558-0.360024626316413i</v>
      </c>
      <c r="D3152" s="57" t="str">
        <f t="shared" si="915"/>
        <v>3.33021229664624-1.61926002268961i</v>
      </c>
      <c r="E3152" s="57" t="str">
        <f t="shared" si="916"/>
        <v>126.954223162792-152.051009519876i</v>
      </c>
      <c r="F3152" s="57" t="str">
        <f t="shared" si="917"/>
        <v>3.48785643142448-1.61216662835134i</v>
      </c>
      <c r="G3152" s="57" t="str">
        <f t="shared" si="918"/>
        <v>0.908333830811537-0.288554124238028i</v>
      </c>
      <c r="H3152" s="57" t="str">
        <f t="shared" si="919"/>
        <v>0.615546663048163-104.845682916979i</v>
      </c>
      <c r="I3152" s="57" t="str">
        <f t="shared" si="920"/>
        <v>-0.470780434300828-1.03441688753311i</v>
      </c>
      <c r="K3152" s="57" t="str">
        <f t="shared" si="921"/>
        <v>0.000671933281267765-0.00136869832444545i</v>
      </c>
      <c r="L3152" s="57" t="str">
        <f t="shared" si="922"/>
        <v>0.000125-0.00381080081573196i</v>
      </c>
      <c r="M3152" s="57" t="str">
        <f t="shared" si="923"/>
        <v>0.0015-0.00183706081876927i</v>
      </c>
      <c r="N3152" s="57">
        <f t="shared" si="924"/>
        <v>40.077206680353356</v>
      </c>
      <c r="O3152" s="57">
        <f t="shared" si="925"/>
        <v>5.0486353809342255</v>
      </c>
      <c r="P3152" s="371">
        <f t="shared" si="926"/>
        <v>-5.0486353809342255</v>
      </c>
      <c r="Q3152" s="371">
        <f t="shared" si="927"/>
        <v>-139.92279331964664</v>
      </c>
      <c r="R3152" s="12">
        <f t="shared" si="928"/>
        <v>40.077206680353356</v>
      </c>
      <c r="S3152" s="57">
        <f t="shared" si="929"/>
        <v>131.66510914516809</v>
      </c>
      <c r="T3152" s="12">
        <f t="shared" si="912"/>
        <v>-5.0486353809342255</v>
      </c>
    </row>
    <row r="3153" spans="1:20" x14ac:dyDescent="0.25">
      <c r="A3153" s="57">
        <f t="shared" si="913"/>
        <v>830419.92911026336</v>
      </c>
      <c r="B3153" s="12">
        <f t="shared" si="930"/>
        <v>132165.43655991973</v>
      </c>
      <c r="C3153" s="57" t="str">
        <f t="shared" si="914"/>
        <v>-0.427427282272773-0.356850511923951i</v>
      </c>
      <c r="D3153" s="57" t="str">
        <f t="shared" si="915"/>
        <v>3.32651166817808-1.62204279597078i</v>
      </c>
      <c r="E3153" s="57" t="str">
        <f t="shared" si="916"/>
        <v>126.254099989813-152.333729509164i</v>
      </c>
      <c r="F3153" s="57" t="str">
        <f t="shared" si="917"/>
        <v>3.48542365261023-1.61369269251917i</v>
      </c>
      <c r="G3153" s="57" t="str">
        <f t="shared" si="918"/>
        <v>0.907700268237128-0.289448598682692i</v>
      </c>
      <c r="H3153" s="57" t="str">
        <f t="shared" si="919"/>
        <v>0.610375896310845-104.440349484202i</v>
      </c>
      <c r="I3153" s="57" t="str">
        <f t="shared" si="920"/>
        <v>-0.469441673553851-1.02969099459371i</v>
      </c>
      <c r="K3153" s="57" t="str">
        <f t="shared" si="921"/>
        <v>0.00067147083654425-0.00136459248180055i</v>
      </c>
      <c r="L3153" s="57" t="str">
        <f t="shared" si="922"/>
        <v>0.000125-0.0037963745922813i</v>
      </c>
      <c r="M3153" s="57" t="str">
        <f t="shared" si="923"/>
        <v>0.0015-0.00183010641439457i</v>
      </c>
      <c r="N3153" s="57">
        <f t="shared" si="924"/>
        <v>39.857831940000295</v>
      </c>
      <c r="O3153" s="57">
        <f t="shared" si="925"/>
        <v>5.0858735731739388</v>
      </c>
      <c r="P3153" s="371">
        <f t="shared" si="926"/>
        <v>-5.0858735731739388</v>
      </c>
      <c r="Q3153" s="371">
        <f t="shared" si="927"/>
        <v>-140.1421680599997</v>
      </c>
      <c r="R3153" s="12">
        <f t="shared" si="928"/>
        <v>39.857831940000295</v>
      </c>
      <c r="S3153" s="57">
        <f t="shared" si="929"/>
        <v>132.16543655991973</v>
      </c>
      <c r="T3153" s="12">
        <f t="shared" si="912"/>
        <v>-5.0858735731739388</v>
      </c>
    </row>
    <row r="3154" spans="1:20" x14ac:dyDescent="0.25">
      <c r="A3154" s="57">
        <f t="shared" si="913"/>
        <v>833575.5248408824</v>
      </c>
      <c r="B3154" s="12">
        <f t="shared" si="930"/>
        <v>132667.66521884743</v>
      </c>
      <c r="C3154" s="57" t="str">
        <f t="shared" si="914"/>
        <v>-0.42695767596362-0.353681693072055i</v>
      </c>
      <c r="D3154" s="57" t="str">
        <f t="shared" si="915"/>
        <v>3.32279117085962-1.62482896620468i</v>
      </c>
      <c r="E3154" s="57" t="str">
        <f t="shared" si="916"/>
        <v>125.550855403905-152.613217536022i</v>
      </c>
      <c r="F3154" s="57" t="str">
        <f t="shared" si="917"/>
        <v>3.48297577972225-1.61523125401703i</v>
      </c>
      <c r="G3154" s="57" t="str">
        <f t="shared" si="918"/>
        <v>0.907062774750398-0.290344446154057i</v>
      </c>
      <c r="H3154" s="57" t="str">
        <f t="shared" si="919"/>
        <v>0.605248278404102-104.036645991774i</v>
      </c>
      <c r="I3154" s="57" t="str">
        <f t="shared" si="920"/>
        <v>-0.468110048493211-1.02498242392405i</v>
      </c>
      <c r="K3154" s="57" t="str">
        <f t="shared" si="921"/>
        <v>0.000671007578311488-0.00136050499101843i</v>
      </c>
      <c r="L3154" s="57" t="str">
        <f t="shared" si="922"/>
        <v>0.000125-0.00378200298095367i</v>
      </c>
      <c r="M3154" s="57" t="str">
        <f t="shared" si="923"/>
        <v>0.0015-0.00182317833671505i</v>
      </c>
      <c r="N3154" s="57">
        <f t="shared" si="924"/>
        <v>39.637551128168496</v>
      </c>
      <c r="O3154" s="57">
        <f t="shared" si="925"/>
        <v>5.1231931148927128</v>
      </c>
      <c r="P3154" s="371">
        <f t="shared" si="926"/>
        <v>-5.1231931148927128</v>
      </c>
      <c r="Q3154" s="371">
        <f t="shared" si="927"/>
        <v>-140.3624488718315</v>
      </c>
      <c r="R3154" s="12">
        <f t="shared" si="928"/>
        <v>39.637551128168496</v>
      </c>
      <c r="S3154" s="57">
        <f t="shared" si="929"/>
        <v>132.66766521884742</v>
      </c>
      <c r="T3154" s="12">
        <f t="shared" si="912"/>
        <v>-5.1231931148927128</v>
      </c>
    </row>
    <row r="3155" spans="1:20" x14ac:dyDescent="0.25">
      <c r="A3155" s="57">
        <f t="shared" si="913"/>
        <v>836743.11183527787</v>
      </c>
      <c r="B3155" s="12">
        <f t="shared" si="930"/>
        <v>133171.80234667906</v>
      </c>
      <c r="C3155" s="57" t="str">
        <f t="shared" si="914"/>
        <v>-0.426479470747948-0.350518207123766i</v>
      </c>
      <c r="D3155" s="57" t="str">
        <f t="shared" si="915"/>
        <v>3.31905075214944-1.62761841291292i</v>
      </c>
      <c r="E3155" s="57" t="str">
        <f t="shared" si="916"/>
        <v>124.84450457882-152.889433586059i</v>
      </c>
      <c r="F3155" s="57" t="str">
        <f t="shared" si="917"/>
        <v>3.48051274293157-1.61678223516948i</v>
      </c>
      <c r="G3155" s="57" t="str">
        <f t="shared" si="918"/>
        <v>0.906421332165963-0.291241653546404i</v>
      </c>
      <c r="H3155" s="57" t="str">
        <f t="shared" si="919"/>
        <v>0.600163426987526-103.634565162902i</v>
      </c>
      <c r="I3155" s="57" t="str">
        <f t="shared" si="920"/>
        <v>-0.466785485856797-1.0202910996082i</v>
      </c>
      <c r="K3155" s="57" t="str">
        <f t="shared" si="921"/>
        <v>0.000670543487440979-0.00135643578173687i</v>
      </c>
      <c r="L3155" s="57" t="str">
        <f t="shared" si="922"/>
        <v>0.000125-0.00376768577500864i</v>
      </c>
      <c r="M3155" s="57" t="str">
        <f t="shared" si="923"/>
        <v>0.0015-0.00181627648606799i</v>
      </c>
      <c r="N3155" s="57">
        <f t="shared" si="924"/>
        <v>39.416362731446725</v>
      </c>
      <c r="O3155" s="57">
        <f t="shared" si="925"/>
        <v>5.1605948860620092</v>
      </c>
      <c r="P3155" s="371">
        <f t="shared" si="926"/>
        <v>-5.1605948860620092</v>
      </c>
      <c r="Q3155" s="371">
        <f t="shared" si="927"/>
        <v>-140.58363726855328</v>
      </c>
      <c r="R3155" s="12">
        <f t="shared" si="928"/>
        <v>39.416362731446725</v>
      </c>
      <c r="S3155" s="57">
        <f t="shared" si="929"/>
        <v>133.17180234667907</v>
      </c>
      <c r="T3155" s="12">
        <f t="shared" si="912"/>
        <v>-5.1605948860620092</v>
      </c>
    </row>
    <row r="3156" spans="1:20" x14ac:dyDescent="0.25">
      <c r="A3156" s="57">
        <f t="shared" si="913"/>
        <v>839922.73566025181</v>
      </c>
      <c r="B3156" s="12">
        <f t="shared" si="930"/>
        <v>133677.85519559644</v>
      </c>
      <c r="C3156" s="57" t="str">
        <f t="shared" si="914"/>
        <v>-0.425992598799653-0.347360092860328i</v>
      </c>
      <c r="D3156" s="57" t="str">
        <f t="shared" si="915"/>
        <v>3.3152903600942-1.63041101481209i</v>
      </c>
      <c r="E3156" s="57" t="str">
        <f t="shared" si="916"/>
        <v>124.135063237102-153.16233755497i</v>
      </c>
      <c r="F3156" s="57" t="str">
        <f t="shared" si="917"/>
        <v>3.47803447241935-1.61834555770906i</v>
      </c>
      <c r="G3156" s="57" t="str">
        <f t="shared" si="918"/>
        <v>0.905775922301077-0.292140207572855i</v>
      </c>
      <c r="H3156" s="57" t="str">
        <f t="shared" si="919"/>
        <v>0.595120963527456-103.234099761312i</v>
      </c>
      <c r="I3156" s="57" t="str">
        <f t="shared" si="920"/>
        <v>-0.46546791292147-1.01561694625655i</v>
      </c>
      <c r="K3156" s="57" t="str">
        <f t="shared" si="921"/>
        <v>0.000670078544853284-0.00135238478375064i</v>
      </c>
      <c r="L3156" s="57" t="str">
        <f t="shared" si="922"/>
        <v>0.000125-0.00375342276848838i</v>
      </c>
      <c r="M3156" s="57" t="str">
        <f t="shared" si="923"/>
        <v>0.0015-0.00180940076316795i</v>
      </c>
      <c r="N3156" s="57">
        <f t="shared" si="924"/>
        <v>39.194265276409112</v>
      </c>
      <c r="O3156" s="57">
        <f t="shared" si="925"/>
        <v>5.1980797724877679</v>
      </c>
      <c r="P3156" s="371">
        <f t="shared" si="926"/>
        <v>-5.1980797724877679</v>
      </c>
      <c r="Q3156" s="371">
        <f t="shared" si="927"/>
        <v>-140.80573472359089</v>
      </c>
      <c r="R3156" s="12">
        <f t="shared" si="928"/>
        <v>39.194265276409112</v>
      </c>
      <c r="S3156" s="57">
        <f t="shared" si="929"/>
        <v>133.67785519559644</v>
      </c>
      <c r="T3156" s="12">
        <f t="shared" si="912"/>
        <v>-5.1980797724877679</v>
      </c>
    </row>
    <row r="3157" spans="1:20" x14ac:dyDescent="0.25">
      <c r="A3157" s="57">
        <f t="shared" si="913"/>
        <v>843114.44205576077</v>
      </c>
      <c r="B3157" s="12">
        <f t="shared" si="930"/>
        <v>134185.8310453397</v>
      </c>
      <c r="C3157" s="57" t="str">
        <f t="shared" si="914"/>
        <v>-0.425496992615851-0.344207390488426i</v>
      </c>
      <c r="D3157" s="57" t="str">
        <f t="shared" si="915"/>
        <v>3.31150994333982-1.63320664981479i</v>
      </c>
      <c r="E3157" s="57" t="str">
        <f t="shared" si="916"/>
        <v>123.422547655917-153.43188925572i</v>
      </c>
      <c r="F3157" s="57" t="str">
        <f t="shared" si="917"/>
        <v>3.47554089838243-1.61992114277184i</v>
      </c>
      <c r="G3157" s="57" t="str">
        <f t="shared" si="918"/>
        <v>0.905126526977073-0.293040094764343i</v>
      </c>
      <c r="H3157" s="57" t="str">
        <f t="shared" si="919"/>
        <v>0.590120513253715-102.835242590949i</v>
      </c>
      <c r="I3157" s="57" t="str">
        <f t="shared" si="920"/>
        <v>-0.464157257499011-1.01095988900259i</v>
      </c>
      <c r="K3157" s="57" t="str">
        <f t="shared" si="921"/>
        <v>0.000669612731518038-0.00134835192700991i</v>
      </c>
      <c r="L3157" s="57" t="str">
        <f t="shared" si="922"/>
        <v>0.000125-0.00373921375621477i</v>
      </c>
      <c r="M3157" s="57" t="str">
        <f t="shared" si="923"/>
        <v>0.0015-0.00180255106910535i</v>
      </c>
      <c r="N3157" s="57">
        <f t="shared" si="924"/>
        <v>38.971257330291621</v>
      </c>
      <c r="O3157" s="57">
        <f t="shared" si="925"/>
        <v>5.2356486657728505</v>
      </c>
      <c r="P3157" s="371">
        <f t="shared" si="926"/>
        <v>-5.2356486657728505</v>
      </c>
      <c r="Q3157" s="371">
        <f t="shared" si="927"/>
        <v>-141.02874266970838</v>
      </c>
      <c r="R3157" s="12">
        <f t="shared" si="928"/>
        <v>38.971257330291621</v>
      </c>
      <c r="S3157" s="57">
        <f t="shared" si="929"/>
        <v>134.18583104533971</v>
      </c>
      <c r="T3157" s="12">
        <f t="shared" si="912"/>
        <v>-5.2356486657728505</v>
      </c>
    </row>
    <row r="3158" spans="1:20" x14ac:dyDescent="0.25">
      <c r="A3158" s="57">
        <f t="shared" si="913"/>
        <v>846318.27693557262</v>
      </c>
      <c r="B3158" s="12">
        <f t="shared" si="930"/>
        <v>134695.73720331199</v>
      </c>
      <c r="C3158" s="57" t="str">
        <f t="shared" si="914"/>
        <v>-0.424992585040348-0.341060141647018i</v>
      </c>
      <c r="D3158" s="57" t="str">
        <f t="shared" si="915"/>
        <v>3.3077094511421-1.63600519503045i</v>
      </c>
      <c r="E3158" s="57" t="str">
        <f t="shared" si="916"/>
        <v>122.706974672809-153.698048425894i</v>
      </c>
      <c r="F3158" s="57" t="str">
        <f t="shared" si="917"/>
        <v>3.47303195103893-1.62150891089316i</v>
      </c>
      <c r="G3158" s="57" t="str">
        <f t="shared" si="918"/>
        <v>0.904473128020828-0.293941301468588i</v>
      </c>
      <c r="H3158" s="57" t="str">
        <f t="shared" si="919"/>
        <v>0.585161705116911-102.437986495676i</v>
      </c>
      <c r="I3158" s="57" t="str">
        <f t="shared" si="920"/>
        <v>-0.462853447932156-1.00631985349973i</v>
      </c>
      <c r="K3158" s="57" t="str">
        <f t="shared" si="921"/>
        <v>0.000669146028454033-0.00134433714161871i</v>
      </c>
      <c r="L3158" s="57" t="str">
        <f t="shared" si="922"/>
        <v>0.000125-0.00372505853378637i</v>
      </c>
      <c r="M3158" s="57" t="str">
        <f t="shared" si="923"/>
        <v>0.0015-0.00179572730534504i</v>
      </c>
      <c r="N3158" s="57">
        <f t="shared" si="924"/>
        <v>38.747337501669762</v>
      </c>
      <c r="O3158" s="57">
        <f t="shared" si="925"/>
        <v>5.2733024632792711</v>
      </c>
      <c r="P3158" s="371">
        <f t="shared" si="926"/>
        <v>-5.2733024632792711</v>
      </c>
      <c r="Q3158" s="371">
        <f t="shared" si="927"/>
        <v>-141.25266249833024</v>
      </c>
      <c r="R3158" s="12">
        <f t="shared" si="928"/>
        <v>38.747337501669762</v>
      </c>
      <c r="S3158" s="57">
        <f t="shared" si="929"/>
        <v>134.69573720331198</v>
      </c>
      <c r="T3158" s="12">
        <f t="shared" si="912"/>
        <v>-5.2733024632792711</v>
      </c>
    </row>
    <row r="3159" spans="1:20" x14ac:dyDescent="0.25">
      <c r="A3159" s="57">
        <f t="shared" si="913"/>
        <v>849534.28638792795</v>
      </c>
      <c r="B3159" s="12">
        <f t="shared" si="930"/>
        <v>135207.58100468459</v>
      </c>
      <c r="C3159" s="57" t="str">
        <f t="shared" si="914"/>
        <v>-0.424479309287587-0.337918389413742i</v>
      </c>
      <c r="D3159" s="57" t="str">
        <f t="shared" si="915"/>
        <v>3.30388883337778-1.63880652676651i</v>
      </c>
      <c r="E3159" s="57" t="str">
        <f t="shared" si="916"/>
        <v>121.988361691355-153.960774735235i</v>
      </c>
      <c r="F3159" s="57" t="str">
        <f t="shared" si="917"/>
        <v>3.47050756063393-1.62310878200328i</v>
      </c>
      <c r="G3159" s="57" t="str">
        <f t="shared" si="918"/>
        <v>0.90381570726624-0.294843813849072i</v>
      </c>
      <c r="H3159" s="57" t="str">
        <f t="shared" si="919"/>
        <v>0.580244171746088-102.042324358957i</v>
      </c>
      <c r="I3159" s="57" t="str">
        <f t="shared" si="920"/>
        <v>-0.461556413090547-1.00169676591794i</v>
      </c>
      <c r="K3159" s="57" t="str">
        <f t="shared" si="921"/>
        <v>0.000668678416729257-0.00134034035783346i</v>
      </c>
      <c r="L3159" s="57" t="str">
        <f t="shared" si="922"/>
        <v>0.000125-0.00371095689757558i</v>
      </c>
      <c r="M3159" s="57" t="str">
        <f t="shared" si="923"/>
        <v>0.0015-0.00178892937372489i</v>
      </c>
      <c r="N3159" s="57">
        <f t="shared" si="924"/>
        <v>38.522504441126529</v>
      </c>
      <c r="O3159" s="57">
        <f t="shared" si="925"/>
        <v>5.3110420680880166</v>
      </c>
      <c r="P3159" s="371">
        <f t="shared" si="926"/>
        <v>-5.3110420680880166</v>
      </c>
      <c r="Q3159" s="371">
        <f t="shared" si="927"/>
        <v>-141.47749555887347</v>
      </c>
      <c r="R3159" s="12">
        <f t="shared" si="928"/>
        <v>38.522504441126529</v>
      </c>
      <c r="S3159" s="57">
        <f t="shared" si="929"/>
        <v>135.20758100468458</v>
      </c>
      <c r="T3159" s="12">
        <f t="shared" si="912"/>
        <v>-5.3110420680880166</v>
      </c>
    </row>
    <row r="3160" spans="1:20" x14ac:dyDescent="0.25">
      <c r="A3160" s="57">
        <f t="shared" si="913"/>
        <v>852762.51667620195</v>
      </c>
      <c r="B3160" s="12">
        <f t="shared" si="930"/>
        <v>135721.36981250238</v>
      </c>
      <c r="C3160" s="57" t="str">
        <f t="shared" si="914"/>
        <v>-0.423957098966861-0.334782178311053i</v>
      </c>
      <c r="D3160" s="57" t="str">
        <f t="shared" si="915"/>
        <v>3.3000480405555-1.64161052052963i</v>
      </c>
      <c r="E3160" s="57" t="str">
        <f t="shared" si="916"/>
        <v>121.266726686785-154.220027793335i</v>
      </c>
      <c r="F3160" s="57" t="str">
        <f t="shared" si="917"/>
        <v>3.46796765744524-1.62472067542314i</v>
      </c>
      <c r="G3160" s="57" t="str">
        <f t="shared" si="918"/>
        <v>0.903154246555733-0.295747617884032i</v>
      </c>
      <c r="H3160" s="57" t="str">
        <f t="shared" si="919"/>
        <v>0.575367549407241-101.648249103572i</v>
      </c>
      <c r="I3160" s="57" t="str">
        <f t="shared" si="920"/>
        <v>-0.460266082366894-0.997090552940708i</v>
      </c>
      <c r="K3160" s="57" t="str">
        <f t="shared" si="921"/>
        <v>0.000668209877460994-0.00133636150606139i</v>
      </c>
      <c r="L3160" s="57" t="str">
        <f t="shared" si="922"/>
        <v>0.000125-0.00369690864472563i</v>
      </c>
      <c r="M3160" s="57" t="str">
        <f t="shared" si="923"/>
        <v>0.0015-0.00178215717645436i</v>
      </c>
      <c r="N3160" s="57">
        <f t="shared" si="924"/>
        <v>38.296756841935945</v>
      </c>
      <c r="O3160" s="57">
        <f t="shared" si="925"/>
        <v>5.3488683889572775</v>
      </c>
      <c r="P3160" s="371">
        <f t="shared" si="926"/>
        <v>-5.3488683889572775</v>
      </c>
      <c r="Q3160" s="371">
        <f t="shared" si="927"/>
        <v>-141.70324315806405</v>
      </c>
      <c r="R3160" s="12">
        <f t="shared" si="928"/>
        <v>38.296756841935945</v>
      </c>
      <c r="S3160" s="57">
        <f t="shared" si="929"/>
        <v>135.72136981250239</v>
      </c>
      <c r="T3160" s="12">
        <f t="shared" si="912"/>
        <v>-5.3488683889572775</v>
      </c>
    </row>
    <row r="3161" spans="1:20" x14ac:dyDescent="0.25">
      <c r="A3161" s="57">
        <f t="shared" si="913"/>
        <v>856003.01423957164</v>
      </c>
      <c r="B3161" s="12">
        <f t="shared" si="930"/>
        <v>136237.1110177899</v>
      </c>
      <c r="C3161" s="57" t="str">
        <f t="shared" si="914"/>
        <v>-0.423425888106962-0.331651554311888i</v>
      </c>
      <c r="D3161" s="57" t="str">
        <f t="shared" si="915"/>
        <v>3.29618702382692-1.64441705102709i</v>
      </c>
      <c r="E3161" s="57" t="str">
        <f t="shared" si="916"/>
        <v>120.542088211493-154.475767157516i</v>
      </c>
      <c r="F3161" s="57" t="str">
        <f t="shared" si="917"/>
        <v>3.46541217178924-1.62634450986008i</v>
      </c>
      <c r="G3161" s="57" t="str">
        <f t="shared" si="918"/>
        <v>0.902488727741773-0.296652699365451i</v>
      </c>
      <c r="H3161" s="57" t="str">
        <f t="shared" si="919"/>
        <v>0.570531477962038-101.255753691311i</v>
      </c>
      <c r="I3161" s="57" t="str">
        <f t="shared" si="920"/>
        <v>-0.458982385673056-0.992501141761832i</v>
      </c>
      <c r="K3161" s="57" t="str">
        <f t="shared" si="921"/>
        <v>0.000667740391815878-0.00133240051685904i</v>
      </c>
      <c r="L3161" s="57" t="str">
        <f t="shared" si="922"/>
        <v>0.000125-0.00368291357314767i</v>
      </c>
      <c r="M3161" s="57" t="str">
        <f t="shared" si="923"/>
        <v>0.0015-0.00177541061611313i</v>
      </c>
      <c r="N3161" s="57">
        <f t="shared" si="924"/>
        <v>38.0700934407364</v>
      </c>
      <c r="O3161" s="57">
        <f t="shared" si="925"/>
        <v>5.3867823402788986</v>
      </c>
      <c r="P3161" s="371">
        <f t="shared" si="926"/>
        <v>-5.3867823402788986</v>
      </c>
      <c r="Q3161" s="371">
        <f t="shared" si="927"/>
        <v>-141.9299065592636</v>
      </c>
      <c r="R3161" s="12">
        <f t="shared" si="928"/>
        <v>38.0700934407364</v>
      </c>
      <c r="S3161" s="57">
        <f t="shared" si="929"/>
        <v>136.23711101778989</v>
      </c>
      <c r="T3161" s="12">
        <f t="shared" si="912"/>
        <v>-5.3867823402788986</v>
      </c>
    </row>
    <row r="3162" spans="1:20" x14ac:dyDescent="0.25">
      <c r="A3162" s="57">
        <f t="shared" si="913"/>
        <v>859255.82569368195</v>
      </c>
      <c r="B3162" s="12">
        <f t="shared" si="930"/>
        <v>136754.8120396575</v>
      </c>
      <c r="C3162" s="57" t="str">
        <f t="shared" si="914"/>
        <v>-0.422885611181143-0.328526564844967i</v>
      </c>
      <c r="D3162" s="57" t="str">
        <f t="shared" si="915"/>
        <v>3.29230573499768-1.64722599216824i</v>
      </c>
      <c r="E3162" s="57" t="str">
        <f t="shared" si="916"/>
        <v>119.814465400473-154.727952340876i</v>
      </c>
      <c r="F3162" s="57" t="str">
        <f t="shared" si="917"/>
        <v>3.46284103402679-1.62798020340366i</v>
      </c>
      <c r="G3162" s="57" t="str">
        <f t="shared" si="918"/>
        <v>0.901819132688414-0.297559043898065i</v>
      </c>
      <c r="H3162" s="57" t="str">
        <f t="shared" si="919"/>
        <v>0.565735600827357-100.864831122683i</v>
      </c>
      <c r="I3162" s="57" t="str">
        <f t="shared" si="920"/>
        <v>-0.457705253436244-0.987928460082323i</v>
      </c>
      <c r="K3162" s="57" t="str">
        <f t="shared" si="921"/>
        <v>0.000667269941010041-0.00132845732093076i</v>
      </c>
      <c r="L3162" s="57" t="str">
        <f t="shared" si="922"/>
        <v>0.000125-0.0036689714815179i</v>
      </c>
      <c r="M3162" s="57" t="str">
        <f t="shared" si="923"/>
        <v>0.0015-0.00176868959564966i</v>
      </c>
      <c r="N3162" s="57">
        <f t="shared" si="924"/>
        <v>37.842513018210155</v>
      </c>
      <c r="O3162" s="57">
        <f t="shared" si="925"/>
        <v>5.4247848420332403</v>
      </c>
      <c r="P3162" s="371">
        <f t="shared" si="926"/>
        <v>-5.4247848420332403</v>
      </c>
      <c r="Q3162" s="371">
        <f t="shared" si="927"/>
        <v>-142.15748698178984</v>
      </c>
      <c r="R3162" s="12">
        <f t="shared" si="928"/>
        <v>37.842513018210155</v>
      </c>
      <c r="S3162" s="57">
        <f t="shared" si="929"/>
        <v>136.75481203965751</v>
      </c>
      <c r="T3162" s="12">
        <f t="shared" si="912"/>
        <v>-5.4247848420332403</v>
      </c>
    </row>
    <row r="3163" spans="1:20" x14ac:dyDescent="0.25">
      <c r="A3163" s="57">
        <f t="shared" si="913"/>
        <v>862520.99783131795</v>
      </c>
      <c r="B3163" s="12">
        <f t="shared" si="930"/>
        <v>137274.48032540819</v>
      </c>
      <c r="C3163" s="57" t="str">
        <f t="shared" si="914"/>
        <v>-0.422336203132445-0.325407258799672i</v>
      </c>
      <c r="D3163" s="57" t="str">
        <f t="shared" si="915"/>
        <v>3.28840412653865-1.65003721706616i</v>
      </c>
      <c r="E3163" s="57" t="str">
        <f t="shared" si="916"/>
        <v>119.083877976665-154.976542820512i</v>
      </c>
      <c r="F3163" s="57" t="str">
        <f t="shared" si="917"/>
        <v>3.46025417456924-1.62962767352148i</v>
      </c>
      <c r="G3163" s="57" t="str">
        <f t="shared" si="918"/>
        <v>0.901145443272854-0.298466636898373i</v>
      </c>
      <c r="H3163" s="57" t="str">
        <f t="shared" si="919"/>
        <v>0.560979564935129-100.475474436625i</v>
      </c>
      <c r="I3163" s="57" t="str">
        <f t="shared" si="920"/>
        <v>-0.456434616595245-0.983372436107334i</v>
      </c>
      <c r="K3163" s="57" t="str">
        <f t="shared" si="921"/>
        <v>0.0006667985063092-0.00132453184912715i</v>
      </c>
      <c r="L3163" s="57" t="str">
        <f t="shared" si="922"/>
        <v>0.000125-0.00365508216927466i</v>
      </c>
      <c r="M3163" s="57" t="str">
        <f t="shared" si="923"/>
        <v>0.0015-0.00176199401837982i</v>
      </c>
      <c r="N3163" s="57">
        <f t="shared" si="924"/>
        <v>37.614014399762368</v>
      </c>
      <c r="O3163" s="57">
        <f t="shared" si="925"/>
        <v>5.4628768197422319</v>
      </c>
      <c r="P3163" s="371">
        <f t="shared" si="926"/>
        <v>-5.4628768197422319</v>
      </c>
      <c r="Q3163" s="371">
        <f t="shared" si="927"/>
        <v>-142.38598560023763</v>
      </c>
      <c r="R3163" s="12">
        <f t="shared" si="928"/>
        <v>37.614014399762368</v>
      </c>
      <c r="S3163" s="57">
        <f t="shared" si="929"/>
        <v>137.27448032540821</v>
      </c>
      <c r="T3163" s="12">
        <f t="shared" si="912"/>
        <v>-5.4628768197422319</v>
      </c>
    </row>
    <row r="3164" spans="1:20" x14ac:dyDescent="0.25">
      <c r="A3164" s="57">
        <f t="shared" si="913"/>
        <v>865798.57762307697</v>
      </c>
      <c r="B3164" s="12">
        <f t="shared" si="930"/>
        <v>137796.12335064475</v>
      </c>
      <c r="C3164" s="57" t="str">
        <f t="shared" si="914"/>
        <v>-0.42177759939939-0.32229368653053i</v>
      </c>
      <c r="D3164" s="57" t="str">
        <f t="shared" si="915"/>
        <v>3.284482151597-1.65285059803942i</v>
      </c>
      <c r="E3164" s="57" t="str">
        <f t="shared" si="916"/>
        <v>118.35034625622-155.221498045919i</v>
      </c>
      <c r="F3164" s="57" t="str">
        <f t="shared" si="917"/>
        <v>3.45765152388449-1.63128683705502i</v>
      </c>
      <c r="G3164" s="57" t="str">
        <f t="shared" si="918"/>
        <v>0.900467641387018-0.29937546359366i</v>
      </c>
      <c r="H3164" s="57" t="str">
        <f t="shared" si="919"/>
        <v>0.556263020692917-100.087676710221i</v>
      </c>
      <c r="I3164" s="57" t="str">
        <f t="shared" si="920"/>
        <v>-0.455170406596728-0.978832998543185i</v>
      </c>
      <c r="K3164" s="57" t="str">
        <f t="shared" si="921"/>
        <v>0.000666326069028805-0.00132062403244359i</v>
      </c>
      <c r="L3164" s="57" t="str">
        <f t="shared" si="922"/>
        <v>0.000125-0.00364124543661552i</v>
      </c>
      <c r="M3164" s="57" t="str">
        <f t="shared" si="923"/>
        <v>0.0015-0.00175532378798547i</v>
      </c>
      <c r="N3164" s="57">
        <f t="shared" si="924"/>
        <v>37.384596456201422</v>
      </c>
      <c r="O3164" s="57">
        <f t="shared" si="925"/>
        <v>5.5010592044201392</v>
      </c>
      <c r="P3164" s="371">
        <f t="shared" si="926"/>
        <v>-5.5010592044201392</v>
      </c>
      <c r="Q3164" s="371">
        <f t="shared" si="927"/>
        <v>-142.61540354379858</v>
      </c>
      <c r="R3164" s="12">
        <f t="shared" si="928"/>
        <v>37.384596456201422</v>
      </c>
      <c r="S3164" s="57">
        <f t="shared" si="929"/>
        <v>137.79612335064473</v>
      </c>
      <c r="T3164" s="12">
        <f t="shared" si="912"/>
        <v>-5.5010592044201392</v>
      </c>
    </row>
    <row r="3165" spans="1:20" x14ac:dyDescent="0.25">
      <c r="A3165" s="57">
        <f t="shared" si="913"/>
        <v>869088.6122180447</v>
      </c>
      <c r="B3165" s="12">
        <f t="shared" si="930"/>
        <v>138319.74861937721</v>
      </c>
      <c r="C3165" s="57" t="str">
        <f t="shared" si="914"/>
        <v>-0.421209735942032-0.319185899861163i</v>
      </c>
      <c r="D3165" s="57" t="str">
        <f t="shared" si="915"/>
        <v>3.2805397640076-1.65566600661406i</v>
      </c>
      <c r="E3165" s="57" t="str">
        <f t="shared" si="916"/>
        <v>117.613891153622-155.462777447561i</v>
      </c>
      <c r="F3165" s="57" t="str">
        <f t="shared" si="917"/>
        <v>3.45503301250313-1.63295761021552i</v>
      </c>
      <c r="G3165" s="57" t="str">
        <f t="shared" si="918"/>
        <v>0.899785708939162-0.300285509021017i</v>
      </c>
      <c r="H3165" s="57" t="str">
        <f t="shared" si="919"/>
        <v>0.551585621944731-99.7014310584023i</v>
      </c>
      <c r="I3165" s="57" t="str">
        <f t="shared" si="920"/>
        <v>-0.453912555391496-0.9743100765942i</v>
      </c>
      <c r="K3165" s="57" t="str">
        <f t="shared" si="921"/>
        <v>0.000665852610534171-0.00131673380201875i</v>
      </c>
      <c r="L3165" s="57" t="str">
        <f t="shared" si="922"/>
        <v>0.000125-0.00362746108449443i</v>
      </c>
      <c r="M3165" s="57" t="str">
        <f t="shared" si="923"/>
        <v>0.0015-0.00174867880851313i</v>
      </c>
      <c r="N3165" s="57">
        <f t="shared" si="924"/>
        <v>37.154258104410701</v>
      </c>
      <c r="O3165" s="57">
        <f t="shared" si="925"/>
        <v>5.5393329325232674</v>
      </c>
      <c r="P3165" s="371">
        <f t="shared" si="926"/>
        <v>-5.5393329325232674</v>
      </c>
      <c r="Q3165" s="371">
        <f t="shared" si="927"/>
        <v>-142.8457418955893</v>
      </c>
      <c r="R3165" s="12">
        <f t="shared" si="928"/>
        <v>37.154258104410701</v>
      </c>
      <c r="S3165" s="57">
        <f t="shared" si="929"/>
        <v>138.31974861937721</v>
      </c>
      <c r="T3165" s="12">
        <f t="shared" si="912"/>
        <v>-5.5393329325232674</v>
      </c>
    </row>
    <row r="3166" spans="1:20" x14ac:dyDescent="0.25">
      <c r="A3166" s="57">
        <f t="shared" si="913"/>
        <v>872391.14894447336</v>
      </c>
      <c r="B3166" s="12">
        <f t="shared" si="930"/>
        <v>138845.36366413085</v>
      </c>
      <c r="C3166" s="57" t="str">
        <f t="shared" si="914"/>
        <v>-0.420632549268266-0.316083952087919i</v>
      </c>
      <c r="D3166" s="57" t="str">
        <f t="shared" si="915"/>
        <v>3.27657691830411-1.65848331352555i</v>
      </c>
      <c r="E3166" s="57" t="str">
        <f t="shared" si="916"/>
        <v>116.874534186767-155.700340445616i</v>
      </c>
      <c r="F3166" s="57" t="str">
        <f t="shared" si="917"/>
        <v>3.45239857102468-1.63463990857995i</v>
      </c>
      <c r="G3166" s="57" t="str">
        <f t="shared" si="918"/>
        <v>0.89909962785549-0.301196758026393i</v>
      </c>
      <c r="H3166" s="57" t="str">
        <f t="shared" si="919"/>
        <v>0.546947025932602-99.3167306336783i</v>
      </c>
      <c r="I3166" s="57" t="str">
        <f t="shared" si="920"/>
        <v>-0.452660995430926-0.969803599959867i</v>
      </c>
      <c r="K3166" s="57" t="str">
        <f t="shared" si="921"/>
        <v>0.000665378112240657-0.00131286108913301i</v>
      </c>
      <c r="L3166" s="57" t="str">
        <f t="shared" si="922"/>
        <v>0.000125-0.00361372891461889i</v>
      </c>
      <c r="M3166" s="57" t="str">
        <f t="shared" si="923"/>
        <v>0.0015-0.00174205898437251i</v>
      </c>
      <c r="N3166" s="57">
        <f t="shared" si="924"/>
        <v>36.922998308036142</v>
      </c>
      <c r="O3166" s="57">
        <f t="shared" si="925"/>
        <v>5.5776989458976098</v>
      </c>
      <c r="P3166" s="371">
        <f t="shared" si="926"/>
        <v>-5.5776989458976098</v>
      </c>
      <c r="Q3166" s="371">
        <f t="shared" si="927"/>
        <v>-143.07700169196386</v>
      </c>
      <c r="R3166" s="12">
        <f t="shared" si="928"/>
        <v>36.922998308036142</v>
      </c>
      <c r="S3166" s="57">
        <f t="shared" si="929"/>
        <v>138.84536366413084</v>
      </c>
      <c r="T3166" s="12">
        <f t="shared" si="912"/>
        <v>-5.5776989458976098</v>
      </c>
    </row>
    <row r="3167" spans="1:20" x14ac:dyDescent="0.25">
      <c r="A3167" s="57">
        <f t="shared" si="913"/>
        <v>875706.23531046242</v>
      </c>
      <c r="B3167" s="12">
        <f t="shared" si="930"/>
        <v>139372.97604605457</v>
      </c>
      <c r="C3167" s="57" t="str">
        <f t="shared" si="914"/>
        <v>-0.420045976460592-0.312987897982959i</v>
      </c>
      <c r="D3167" s="57" t="str">
        <f t="shared" si="915"/>
        <v>3.27259356973042-1.66130238872104i</v>
      </c>
      <c r="E3167" s="57" t="str">
        <f t="shared" si="916"/>
        <v>116.132297481895-155.934146458904i</v>
      </c>
      <c r="F3167" s="57" t="str">
        <f t="shared" si="917"/>
        <v>3.4497481301239-1.63633364708695i</v>
      </c>
      <c r="G3167" s="57" t="str">
        <f t="shared" si="918"/>
        <v>0.898409380081797-0.30210919526363i</v>
      </c>
      <c r="H3167" s="57" t="str">
        <f t="shared" si="919"/>
        <v>0.542346893258502-98.933568625852i</v>
      </c>
      <c r="I3167" s="57" t="str">
        <f t="shared" si="920"/>
        <v>-0.451415659663356-0.965313498831832i</v>
      </c>
      <c r="K3167" s="57" t="str">
        <f t="shared" si="921"/>
        <v>0.000664902555613815-0.00130900582520703i</v>
      </c>
      <c r="L3167" s="57" t="str">
        <f t="shared" si="922"/>
        <v>0.000125-0.00360004872944698i</v>
      </c>
      <c r="M3167" s="57" t="str">
        <f t="shared" si="923"/>
        <v>0.0015-0.00173546422033524i</v>
      </c>
      <c r="N3167" s="57">
        <f t="shared" si="924"/>
        <v>36.69081607815906</v>
      </c>
      <c r="O3167" s="57">
        <f t="shared" si="925"/>
        <v>5.6161581917238692</v>
      </c>
      <c r="P3167" s="371">
        <f t="shared" si="926"/>
        <v>-5.6161581917238692</v>
      </c>
      <c r="Q3167" s="371">
        <f t="shared" si="927"/>
        <v>-143.30918392184094</v>
      </c>
      <c r="R3167" s="12">
        <f t="shared" si="928"/>
        <v>36.69081607815906</v>
      </c>
      <c r="S3167" s="57">
        <f t="shared" si="929"/>
        <v>139.37297604605456</v>
      </c>
      <c r="T3167" s="12">
        <f t="shared" si="912"/>
        <v>-5.6161581917238692</v>
      </c>
    </row>
    <row r="3168" spans="1:20" x14ac:dyDescent="0.25">
      <c r="A3168" s="57">
        <f t="shared" si="913"/>
        <v>879033.91900464229</v>
      </c>
      <c r="B3168" s="12">
        <f t="shared" si="930"/>
        <v>139902.59335502959</v>
      </c>
      <c r="C3168" s="57" t="str">
        <f t="shared" si="914"/>
        <v>-0.419449955203104-0.309897793796867i</v>
      </c>
      <c r="D3168" s="57" t="str">
        <f t="shared" si="915"/>
        <v>3.26858967425193-1.66412310136169i</v>
      </c>
      <c r="E3168" s="57" t="str">
        <f t="shared" si="916"/>
        <v>115.387203778411-156.16415491397i</v>
      </c>
      <c r="F3168" s="57" t="str">
        <f t="shared" si="917"/>
        <v>3.44708162055714-1.63803874003281i</v>
      </c>
      <c r="G3168" s="57" t="str">
        <f t="shared" si="918"/>
        <v>0.897714947585134-0.303022805193526i</v>
      </c>
      <c r="H3168" s="57" t="str">
        <f t="shared" si="919"/>
        <v>0.537784887846802-98.5519382617442i</v>
      </c>
      <c r="I3168" s="57" t="str">
        <f t="shared" si="920"/>
        <v>-0.450176481530541-0.960839703890987i</v>
      </c>
      <c r="K3168" s="57" t="str">
        <f t="shared" si="921"/>
        <v>0.000664425922169595-0.00130516794180025i</v>
      </c>
      <c r="L3168" s="57" t="str">
        <f t="shared" si="922"/>
        <v>0.000125-0.00358642033218468i</v>
      </c>
      <c r="M3168" s="57" t="str">
        <f t="shared" si="923"/>
        <v>0.0015-0.00172889442153341i</v>
      </c>
      <c r="N3168" s="57">
        <f t="shared" si="924"/>
        <v>36.457710473974686</v>
      </c>
      <c r="O3168" s="57">
        <f t="shared" si="925"/>
        <v>5.654711622461976</v>
      </c>
      <c r="P3168" s="371">
        <f t="shared" si="926"/>
        <v>-5.654711622461976</v>
      </c>
      <c r="Q3168" s="371">
        <f t="shared" si="927"/>
        <v>-143.54228952602531</v>
      </c>
      <c r="R3168" s="12">
        <f t="shared" si="928"/>
        <v>36.457710473974686</v>
      </c>
      <c r="S3168" s="57">
        <f t="shared" si="929"/>
        <v>139.90259335502958</v>
      </c>
      <c r="T3168" s="12">
        <f t="shared" si="912"/>
        <v>-5.654711622461976</v>
      </c>
    </row>
    <row r="3169" spans="1:20" x14ac:dyDescent="0.25">
      <c r="A3169" s="57">
        <f t="shared" si="913"/>
        <v>882374.24789685989</v>
      </c>
      <c r="B3169" s="12">
        <f t="shared" si="930"/>
        <v>140434.22320977869</v>
      </c>
      <c r="C3169" s="57" t="str">
        <f t="shared" si="914"/>
        <v>-0.418844423808868-0.306813697260814i</v>
      </c>
      <c r="D3169" s="57" t="str">
        <f t="shared" si="915"/>
        <v>3.26456518856704-1.66694531982516i</v>
      </c>
      <c r="E3169" s="57" t="str">
        <f t="shared" si="916"/>
        <v>114.639276433601-156.390325254363i</v>
      </c>
      <c r="F3169" s="57" t="str">
        <f t="shared" si="917"/>
        <v>3.44439897316882-1.63975510106755i</v>
      </c>
      <c r="G3169" s="57" t="str">
        <f t="shared" si="918"/>
        <v>0.897016312355489-0.303937572082901i</v>
      </c>
      <c r="H3169" s="57" t="str">
        <f t="shared" si="919"/>
        <v>0.533260676907182-98.1718328049187i</v>
      </c>
      <c r="I3169" s="57" t="str">
        <f t="shared" si="920"/>
        <v>-0.448943394964169-0.956382146304572i</v>
      </c>
      <c r="K3169" s="57" t="str">
        <f t="shared" si="921"/>
        <v>0.000663948193474534-0.00130134737060938i</v>
      </c>
      <c r="L3169" s="57" t="str">
        <f t="shared" si="922"/>
        <v>0.000125-0.00357284352678291i</v>
      </c>
      <c r="M3169" s="57" t="str">
        <f t="shared" si="923"/>
        <v>0.0015-0.00172234949345827i</v>
      </c>
      <c r="N3169" s="57">
        <f t="shared" si="924"/>
        <v>36.223680603468722</v>
      </c>
      <c r="O3169" s="57">
        <f t="shared" si="925"/>
        <v>5.6933601957924393</v>
      </c>
      <c r="P3169" s="371">
        <f t="shared" si="926"/>
        <v>-5.6933601957924393</v>
      </c>
      <c r="Q3169" s="371">
        <f t="shared" si="927"/>
        <v>-143.77631939653128</v>
      </c>
      <c r="R3169" s="12">
        <f t="shared" si="928"/>
        <v>36.223680603468722</v>
      </c>
      <c r="S3169" s="57">
        <f t="shared" si="929"/>
        <v>140.43422320977868</v>
      </c>
      <c r="T3169" s="12">
        <f t="shared" si="912"/>
        <v>-5.6933601957924393</v>
      </c>
    </row>
    <row r="3170" spans="1:20" x14ac:dyDescent="0.25">
      <c r="A3170" s="57">
        <f t="shared" si="913"/>
        <v>885727.27003886795</v>
      </c>
      <c r="B3170" s="12">
        <f t="shared" si="930"/>
        <v>140967.87325797585</v>
      </c>
      <c r="C3170" s="57" t="str">
        <f t="shared" si="914"/>
        <v>-0.418229321247551-0.303735667588183i</v>
      </c>
      <c r="D3170" s="57" t="str">
        <f t="shared" si="915"/>
        <v>3.26052007011845-1.66976891170826i</v>
      </c>
      <c r="E3170" s="57" t="str">
        <f t="shared" si="916"/>
        <v>113.888539427218-156.612616950069i</v>
      </c>
      <c r="F3170" s="57" t="str">
        <f t="shared" si="917"/>
        <v>3.44170011889801-1.641482643191i</v>
      </c>
      <c r="G3170" s="57" t="str">
        <f t="shared" si="918"/>
        <v>0.896313456407487-0.304853480003675i</v>
      </c>
      <c r="H3170" s="57" t="str">
        <f t="shared" si="919"/>
        <v>0.528773930898032-97.7932455554107i</v>
      </c>
      <c r="I3170" s="57" t="str">
        <f t="shared" si="920"/>
        <v>-0.44771633438241-0.951940757723327i</v>
      </c>
      <c r="K3170" s="57" t="str">
        <f t="shared" si="921"/>
        <v>0.000663469351145979-0.0012975440434669i</v>
      </c>
      <c r="L3170" s="57" t="str">
        <f t="shared" si="922"/>
        <v>0.000125-0.00355931811793476i</v>
      </c>
      <c r="M3170" s="57" t="str">
        <f t="shared" si="923"/>
        <v>0.0015-0.00171582934195882i</v>
      </c>
      <c r="N3170" s="57">
        <f t="shared" si="924"/>
        <v>35.988725624093831</v>
      </c>
      <c r="O3170" s="57">
        <f t="shared" si="925"/>
        <v>5.7321048745570202</v>
      </c>
      <c r="P3170" s="371">
        <f t="shared" si="926"/>
        <v>-5.7321048745570202</v>
      </c>
      <c r="Q3170" s="371">
        <f t="shared" si="927"/>
        <v>-144.01127437590617</v>
      </c>
      <c r="R3170" s="12">
        <f t="shared" si="928"/>
        <v>35.988725624093831</v>
      </c>
      <c r="S3170" s="57">
        <f t="shared" si="929"/>
        <v>140.96787325797584</v>
      </c>
      <c r="T3170" s="12">
        <f t="shared" si="912"/>
        <v>-5.7321048745570202</v>
      </c>
    </row>
    <row r="3171" spans="1:20" x14ac:dyDescent="0.25">
      <c r="A3171" s="57">
        <f t="shared" si="913"/>
        <v>889093.0336650156</v>
      </c>
      <c r="B3171" s="12">
        <f t="shared" si="930"/>
        <v>141503.55117635615</v>
      </c>
      <c r="C3171" s="57" t="str">
        <f t="shared" si="914"/>
        <v>-0.417604587173427-0.300663765475716i</v>
      </c>
      <c r="D3171" s="57" t="str">
        <f t="shared" si="915"/>
        <v>3.25645427710468-1.67259374382966i</v>
      </c>
      <c r="E3171" s="57" t="str">
        <f t="shared" si="916"/>
        <v>113.135017365943-156.830989507132i</v>
      </c>
      <c r="F3171" s="57" t="str">
        <f t="shared" si="917"/>
        <v>3.43898498878498-1.6432212787489i</v>
      </c>
      <c r="G3171" s="57" t="str">
        <f t="shared" si="918"/>
        <v>0.895606361782117-0.305770512831955i</v>
      </c>
      <c r="H3171" s="57" t="str">
        <f t="shared" si="919"/>
        <v>0.524324323490344-97.4161698494616i</v>
      </c>
      <c r="I3171" s="57" t="str">
        <f t="shared" si="920"/>
        <v>-0.446495234686516-0.947515470278668i</v>
      </c>
      <c r="K3171" s="57" t="str">
        <f t="shared" si="921"/>
        <v>0.000662989376852302-0.00129375789233962i</v>
      </c>
      <c r="L3171" s="57" t="str">
        <f t="shared" si="922"/>
        <v>0.000125-0.00354584391107268i</v>
      </c>
      <c r="M3171" s="57" t="str">
        <f t="shared" si="923"/>
        <v>0.0015-0.00170933387324051i</v>
      </c>
      <c r="N3171" s="57">
        <f t="shared" si="924"/>
        <v>35.752844743443177</v>
      </c>
      <c r="O3171" s="57">
        <f t="shared" si="925"/>
        <v>5.7709466266962188</v>
      </c>
      <c r="P3171" s="371">
        <f t="shared" si="926"/>
        <v>-5.7709466266962188</v>
      </c>
      <c r="Q3171" s="371">
        <f t="shared" si="927"/>
        <v>-144.24715525655682</v>
      </c>
      <c r="R3171" s="12">
        <f t="shared" si="928"/>
        <v>35.752844743443177</v>
      </c>
      <c r="S3171" s="57">
        <f t="shared" si="929"/>
        <v>141.50355117635615</v>
      </c>
      <c r="T3171" s="12">
        <f t="shared" si="912"/>
        <v>-5.7709466266962188</v>
      </c>
    </row>
    <row r="3172" spans="1:20" x14ac:dyDescent="0.25">
      <c r="A3172" s="57">
        <f t="shared" si="913"/>
        <v>892471.58719294274</v>
      </c>
      <c r="B3172" s="12">
        <f t="shared" si="930"/>
        <v>142041.26467082632</v>
      </c>
      <c r="C3172" s="57" t="str">
        <f t="shared" si="914"/>
        <v>-0.416970161953623-0.297598053104097i</v>
      </c>
      <c r="D3172" s="57" t="str">
        <f t="shared" si="915"/>
        <v>3.25236776849165-1.67541968223293i</v>
      </c>
      <c r="E3172" s="57" t="str">
        <f t="shared" si="916"/>
        <v>112.378735487699-157.045402477428i</v>
      </c>
      <c r="F3172" s="57" t="str">
        <f t="shared" si="917"/>
        <v>3.43625351397793-1.6449709194291i</v>
      </c>
      <c r="G3172" s="57" t="str">
        <f t="shared" si="918"/>
        <v>0.894895010548477-0.306688654247134i</v>
      </c>
      <c r="H3172" s="57" t="str">
        <f t="shared" si="919"/>
        <v>0.519911531531983-97.0405990592462i</v>
      </c>
      <c r="I3172" s="57" t="str">
        <f t="shared" si="920"/>
        <v>-0.445280031257445-0.943106216579835i</v>
      </c>
      <c r="K3172" s="57" t="str">
        <f t="shared" si="921"/>
        <v>0.000662508252313167-0.00128998884932719i</v>
      </c>
      <c r="L3172" s="57" t="str">
        <f t="shared" si="922"/>
        <v>0.000125-0.0035324207123657i</v>
      </c>
      <c r="M3172" s="57" t="str">
        <f t="shared" si="923"/>
        <v>0.0015-0.00170286299386383i</v>
      </c>
      <c r="N3172" s="57">
        <f t="shared" si="924"/>
        <v>35.516037219922566</v>
      </c>
      <c r="O3172" s="57">
        <f t="shared" si="925"/>
        <v>5.8098864251860523</v>
      </c>
      <c r="P3172" s="371">
        <f t="shared" si="926"/>
        <v>-5.8098864251860523</v>
      </c>
      <c r="Q3172" s="371">
        <f t="shared" si="927"/>
        <v>-144.48396278007743</v>
      </c>
      <c r="R3172" s="12">
        <f t="shared" si="928"/>
        <v>35.516037219922566</v>
      </c>
      <c r="S3172" s="57">
        <f t="shared" si="929"/>
        <v>142.04126467082631</v>
      </c>
      <c r="T3172" s="12">
        <f t="shared" si="912"/>
        <v>-5.8098864251860523</v>
      </c>
    </row>
    <row r="3173" spans="1:20" x14ac:dyDescent="0.25">
      <c r="A3173" s="57">
        <f t="shared" si="913"/>
        <v>895862.97922427603</v>
      </c>
      <c r="B3173" s="12">
        <f t="shared" si="930"/>
        <v>142581.02147657546</v>
      </c>
      <c r="C3173" s="57" t="str">
        <f t="shared" si="914"/>
        <v>-0.416325986696687-0.294538594138054i</v>
      </c>
      <c r="D3173" s="57" t="str">
        <f t="shared" si="915"/>
        <v>3.24826050402404-1.67824659218954i</v>
      </c>
      <c r="E3173" s="57" t="str">
        <f t="shared" si="916"/>
        <v>111.61971966586-157.255815468633i</v>
      </c>
      <c r="F3173" s="57" t="str">
        <f t="shared" si="917"/>
        <v>3.43350562573978-1.64673147625776i</v>
      </c>
      <c r="G3173" s="57" t="str">
        <f t="shared" si="918"/>
        <v>0.894179384805536-0.307607887731002i</v>
      </c>
      <c r="H3173" s="57" t="str">
        <f t="shared" si="919"/>
        <v>0.515535235012534-96.6665265926184i</v>
      </c>
      <c r="I3173" s="57" t="str">
        <f t="shared" si="920"/>
        <v>-0.444070659952575-0.938712929711198i</v>
      </c>
      <c r="K3173" s="57" t="str">
        <f t="shared" si="921"/>
        <v>0.000662025959299753-0.00128623684666059i</v>
      </c>
      <c r="L3173" s="57" t="str">
        <f t="shared" si="922"/>
        <v>0.000125-0.00351904832871657i</v>
      </c>
      <c r="M3173" s="57" t="str">
        <f t="shared" si="923"/>
        <v>0.0015-0.001696416610743i</v>
      </c>
      <c r="N3173" s="57">
        <f t="shared" si="924"/>
        <v>35.278302363424046</v>
      </c>
      <c r="O3173" s="57">
        <f t="shared" si="925"/>
        <v>5.8489252479719012</v>
      </c>
      <c r="P3173" s="371">
        <f t="shared" si="926"/>
        <v>-5.8489252479719012</v>
      </c>
      <c r="Q3173" s="371">
        <f t="shared" si="927"/>
        <v>-144.72169763657595</v>
      </c>
      <c r="R3173" s="12">
        <f t="shared" si="928"/>
        <v>35.278302363424046</v>
      </c>
      <c r="S3173" s="57">
        <f t="shared" si="929"/>
        <v>142.58102147657547</v>
      </c>
      <c r="T3173" s="12">
        <f t="shared" si="912"/>
        <v>-5.8489252479719012</v>
      </c>
    </row>
    <row r="3174" spans="1:20" x14ac:dyDescent="0.25">
      <c r="A3174" s="57">
        <f t="shared" si="913"/>
        <v>899267.25854532828</v>
      </c>
      <c r="B3174" s="12">
        <f t="shared" si="930"/>
        <v>143122.82935818646</v>
      </c>
      <c r="C3174" s="57" t="str">
        <f t="shared" si="914"/>
        <v>-0.415672003281439-0.291485453725844i</v>
      </c>
      <c r="D3174" s="57" t="str">
        <f t="shared" si="915"/>
        <v>3.24413244423704-1.68107433820214i</v>
      </c>
      <c r="E3174" s="57" t="str">
        <f t="shared" si="916"/>
        <v>110.857996413271-157.462188154337i</v>
      </c>
      <c r="F3174" s="57" t="str">
        <f t="shared" si="917"/>
        <v>3.43074125545497-1.6485028595956i</v>
      </c>
      <c r="G3174" s="57" t="str">
        <f t="shared" si="918"/>
        <v>0.893459466683921-0.308528196566869i</v>
      </c>
      <c r="H3174" s="57" t="str">
        <f t="shared" si="919"/>
        <v>0.511195117028469-96.2939458928422i</v>
      </c>
      <c r="I3174" s="57" t="str">
        <f t="shared" si="920"/>
        <v>-0.442867057102399-0.934335543229422i</v>
      </c>
      <c r="K3174" s="57" t="str">
        <f t="shared" si="921"/>
        <v>0.000661542479635061-0.00128250181670074i</v>
      </c>
      <c r="L3174" s="57" t="str">
        <f t="shared" si="922"/>
        <v>0.000125-0.00350572656775909i</v>
      </c>
      <c r="M3174" s="57" t="str">
        <f t="shared" si="923"/>
        <v>0.0015-0.00168999463114465i</v>
      </c>
      <c r="N3174" s="57">
        <f t="shared" si="924"/>
        <v>35.039639535991057</v>
      </c>
      <c r="O3174" s="57">
        <f t="shared" si="925"/>
        <v>5.8880640779010927</v>
      </c>
      <c r="P3174" s="371">
        <f t="shared" si="926"/>
        <v>-5.8880640779010927</v>
      </c>
      <c r="Q3174" s="371">
        <f t="shared" si="927"/>
        <v>-144.96036046400894</v>
      </c>
      <c r="R3174" s="12">
        <f t="shared" si="928"/>
        <v>35.039639535991057</v>
      </c>
      <c r="S3174" s="57">
        <f t="shared" si="929"/>
        <v>143.12282935818646</v>
      </c>
      <c r="T3174" s="12">
        <f t="shared" si="912"/>
        <v>-5.8880640779010927</v>
      </c>
    </row>
    <row r="3175" spans="1:20" x14ac:dyDescent="0.25">
      <c r="A3175" s="57">
        <f t="shared" si="913"/>
        <v>902684.47412780055</v>
      </c>
      <c r="B3175" s="12">
        <f t="shared" si="930"/>
        <v>143666.69610974757</v>
      </c>
      <c r="C3175" s="57" t="str">
        <f t="shared" si="914"/>
        <v>-0.41500815438605-0.288438698498228i</v>
      </c>
      <c r="D3175" s="57" t="str">
        <f t="shared" si="915"/>
        <v>3.23998355046775-1.68390278400789i</v>
      </c>
      <c r="E3175" s="57" t="str">
        <f t="shared" si="916"/>
        <v>110.09359288616-157.664480284339i</v>
      </c>
      <c r="F3175" s="57" t="str">
        <f t="shared" si="917"/>
        <v>3.42796033463649-1.65028497913423i</v>
      </c>
      <c r="G3175" s="57" t="str">
        <f t="shared" si="918"/>
        <v>0.892735238347721-0.309449563838695i</v>
      </c>
      <c r="H3175" s="57" t="str">
        <f t="shared" si="919"/>
        <v>0.50689086374882-95.9228504383377i</v>
      </c>
      <c r="I3175" s="57" t="str">
        <f t="shared" si="920"/>
        <v>-0.441669159507318-0.929973991160803i</v>
      </c>
      <c r="K3175" s="57" t="str">
        <f t="shared" si="921"/>
        <v>0.000661057795194161-0.00127878369193696i</v>
      </c>
      <c r="L3175" s="57" t="str">
        <f t="shared" si="922"/>
        <v>0.000125-0.00349245523785524i</v>
      </c>
      <c r="M3175" s="57" t="str">
        <f t="shared" si="923"/>
        <v>0.0015-0.00168359696268644i</v>
      </c>
      <c r="N3175" s="57">
        <f t="shared" si="924"/>
        <v>34.800048152489069</v>
      </c>
      <c r="O3175" s="57">
        <f t="shared" si="925"/>
        <v>5.9273039026536427</v>
      </c>
      <c r="P3175" s="371">
        <f t="shared" si="926"/>
        <v>-5.9273039026536427</v>
      </c>
      <c r="Q3175" s="371">
        <f t="shared" si="927"/>
        <v>-145.19995184751093</v>
      </c>
      <c r="R3175" s="12">
        <f t="shared" si="928"/>
        <v>34.800048152489069</v>
      </c>
      <c r="S3175" s="57">
        <f t="shared" si="929"/>
        <v>143.66669610974756</v>
      </c>
      <c r="T3175" s="12">
        <f t="shared" si="912"/>
        <v>-5.9273039026536427</v>
      </c>
    </row>
    <row r="3176" spans="1:20" x14ac:dyDescent="0.25">
      <c r="A3176" s="57">
        <f t="shared" si="913"/>
        <v>906114.67512948636</v>
      </c>
      <c r="B3176" s="12">
        <f t="shared" si="930"/>
        <v>144212.62955496463</v>
      </c>
      <c r="C3176" s="57" t="str">
        <f t="shared" si="914"/>
        <v>-0.414334383517468-0.285398396566865i</v>
      </c>
      <c r="D3176" s="57" t="str">
        <f t="shared" si="915"/>
        <v>3.23581378486694-1.6867317925821i</v>
      </c>
      <c r="E3176" s="57" t="str">
        <f t="shared" si="916"/>
        <v>109.326536887877-157.862651695113i</v>
      </c>
      <c r="F3176" s="57" t="str">
        <f t="shared" si="917"/>
        <v>3.42516279493281-1.65207774389253i</v>
      </c>
      <c r="G3176" s="57" t="str">
        <f t="shared" si="918"/>
        <v>0.892006681996316-0.310371972430243i</v>
      </c>
      <c r="H3176" s="57" t="str">
        <f t="shared" si="919"/>
        <v>0.502622164381301-95.5532337424247i</v>
      </c>
      <c r="I3176" s="57" t="str">
        <f t="shared" si="920"/>
        <v>-0.440476904434456-0.925628207998551i</v>
      </c>
      <c r="K3176" s="57" t="str">
        <f t="shared" si="921"/>
        <v>0.000660571887904519-0.00127508240498555i</v>
      </c>
      <c r="L3176" s="57" t="str">
        <f t="shared" si="922"/>
        <v>0.000125-0.00347923414809248i</v>
      </c>
      <c r="M3176" s="57" t="str">
        <f t="shared" si="923"/>
        <v>0.0015-0.00167722351333577i</v>
      </c>
      <c r="N3176" s="57">
        <f t="shared" si="924"/>
        <v>34.559527681267696</v>
      </c>
      <c r="O3176" s="57">
        <f t="shared" si="925"/>
        <v>5.9666457146699505</v>
      </c>
      <c r="P3176" s="371">
        <f t="shared" si="926"/>
        <v>-5.9666457146699505</v>
      </c>
      <c r="Q3176" s="371">
        <f t="shared" si="927"/>
        <v>-145.4404723187323</v>
      </c>
      <c r="R3176" s="12">
        <f t="shared" si="928"/>
        <v>34.559527681267696</v>
      </c>
      <c r="S3176" s="57">
        <f t="shared" si="929"/>
        <v>144.21262955496462</v>
      </c>
      <c r="T3176" s="12">
        <f t="shared" si="912"/>
        <v>-5.9666457146699505</v>
      </c>
    </row>
    <row r="3177" spans="1:20" x14ac:dyDescent="0.25">
      <c r="A3177" s="57">
        <f t="shared" si="913"/>
        <v>909557.91089497844</v>
      </c>
      <c r="B3177" s="12">
        <f t="shared" si="930"/>
        <v>144760.63754727351</v>
      </c>
      <c r="C3177" s="57" t="str">
        <f t="shared" si="914"/>
        <v>-0.413650635041018-0.282364617522082i</v>
      </c>
      <c r="D3177" s="57" t="str">
        <f t="shared" si="915"/>
        <v>3.23162311041063-1.68956122614186i</v>
      </c>
      <c r="E3177" s="57" t="str">
        <f t="shared" si="916"/>
        <v>108.556856872465-158.056662320424i</v>
      </c>
      <c r="F3177" s="57" t="str">
        <f t="shared" si="917"/>
        <v>3.42234856813497-1.65388106221296i</v>
      </c>
      <c r="G3177" s="57" t="str">
        <f t="shared" si="918"/>
        <v>0.891273779866223-0.311295405024228i</v>
      </c>
      <c r="H3177" s="57" t="str">
        <f t="shared" si="919"/>
        <v>0.498388711138795-95.1850893530671i</v>
      </c>
      <c r="I3177" s="57" t="str">
        <f t="shared" si="920"/>
        <v>-0.439290229614484-0.921298128700087i</v>
      </c>
      <c r="K3177" s="57" t="str">
        <f t="shared" si="921"/>
        <v>0.000660084739746305-0.00127139788858835i</v>
      </c>
      <c r="L3177" s="57" t="str">
        <f t="shared" si="922"/>
        <v>0.000125-0.00346606310828102i</v>
      </c>
      <c r="M3177" s="57" t="str">
        <f t="shared" si="923"/>
        <v>0.0015-0.00167087419140842i</v>
      </c>
      <c r="N3177" s="57">
        <f t="shared" si="924"/>
        <v>34.318077644821187</v>
      </c>
      <c r="O3177" s="57">
        <f t="shared" si="925"/>
        <v>6.0060905110780327</v>
      </c>
      <c r="P3177" s="371">
        <f t="shared" si="926"/>
        <v>-6.0060905110780327</v>
      </c>
      <c r="Q3177" s="371">
        <f t="shared" si="927"/>
        <v>-145.68192235517881</v>
      </c>
      <c r="R3177" s="12">
        <f t="shared" si="928"/>
        <v>34.318077644821187</v>
      </c>
      <c r="S3177" s="57">
        <f t="shared" si="929"/>
        <v>144.76063754727352</v>
      </c>
      <c r="T3177" s="12">
        <f t="shared" si="912"/>
        <v>-6.0060905110780327</v>
      </c>
    </row>
    <row r="3178" spans="1:20" x14ac:dyDescent="0.25">
      <c r="A3178" s="57">
        <f t="shared" si="913"/>
        <v>913014.23095637932</v>
      </c>
      <c r="B3178" s="12">
        <f t="shared" si="930"/>
        <v>145310.72796995315</v>
      </c>
      <c r="C3178" s="57" t="str">
        <f t="shared" si="914"/>
        <v>-0.412956854210279-0.279337432430108i</v>
      </c>
      <c r="D3178" s="57" t="str">
        <f t="shared" si="915"/>
        <v>3.2274114909117-1.69239094614992i</v>
      </c>
      <c r="E3178" s="57" t="str">
        <f t="shared" si="916"/>
        <v>107.784581948097-158.24647220212i</v>
      </c>
      <c r="F3178" s="57" t="str">
        <f t="shared" si="917"/>
        <v>3.41951758618384-1.65569484175813i</v>
      </c>
      <c r="G3178" s="57" t="str">
        <f t="shared" si="918"/>
        <v>0.890536514232966-0.312219844101499i</v>
      </c>
      <c r="H3178" s="57" t="str">
        <f t="shared" si="919"/>
        <v>0.494190199206342-94.8184108526272i</v>
      </c>
      <c r="I3178" s="57" t="str">
        <f t="shared" si="920"/>
        <v>-0.438109073238569-0.916983688684478i</v>
      </c>
      <c r="K3178" s="57" t="str">
        <f t="shared" si="921"/>
        <v>0.000659596332752703-0.00126773007561127i</v>
      </c>
      <c r="L3178" s="57" t="str">
        <f t="shared" si="922"/>
        <v>0.000125-0.00345294192895101i</v>
      </c>
      <c r="M3178" s="57" t="str">
        <f t="shared" si="923"/>
        <v>0.0015-0.00166454890556726i</v>
      </c>
      <c r="N3178" s="57">
        <f t="shared" si="924"/>
        <v>34.075697620450171</v>
      </c>
      <c r="O3178" s="57">
        <f t="shared" si="925"/>
        <v>6.0456392936176897</v>
      </c>
      <c r="P3178" s="371">
        <f t="shared" si="926"/>
        <v>-6.0456392936176897</v>
      </c>
      <c r="Q3178" s="371">
        <f t="shared" si="927"/>
        <v>-145.92430237954983</v>
      </c>
      <c r="R3178" s="12">
        <f t="shared" si="928"/>
        <v>34.075697620450171</v>
      </c>
      <c r="S3178" s="57">
        <f t="shared" si="929"/>
        <v>145.31072796995315</v>
      </c>
      <c r="T3178" s="12">
        <f t="shared" si="912"/>
        <v>-6.0456392936176897</v>
      </c>
    </row>
    <row r="3179" spans="1:20" x14ac:dyDescent="0.25">
      <c r="A3179" s="57">
        <f t="shared" si="913"/>
        <v>916483.6850340137</v>
      </c>
      <c r="B3179" s="12">
        <f t="shared" si="930"/>
        <v>145862.90873623898</v>
      </c>
      <c r="C3179" s="57" t="str">
        <f t="shared" si="914"/>
        <v>-0.412252987197205-0.276316913829651i</v>
      </c>
      <c r="D3179" s="57" t="str">
        <f t="shared" si="915"/>
        <v>3.22317889103166-1.69522081331871i</v>
      </c>
      <c r="E3179" s="57" t="str">
        <f t="shared" si="916"/>
        <v>107.009741880313-158.432041501084i</v>
      </c>
      <c r="F3179" s="57" t="str">
        <f t="shared" si="917"/>
        <v>3.4166697811773-1.65751898950726i</v>
      </c>
      <c r="G3179" s="57" t="str">
        <f t="shared" si="918"/>
        <v>0.889794867412961-0.313145271940217i</v>
      </c>
      <c r="H3179" s="57" t="str">
        <f t="shared" si="919"/>
        <v>0.490026326708448-94.4531918576111i</v>
      </c>
      <c r="I3179" s="57" t="str">
        <f t="shared" si="920"/>
        <v>-0.436933373955271-0.912684823829731i</v>
      </c>
      <c r="K3179" s="57" t="str">
        <f t="shared" si="921"/>
        <v>0.000659106649010268-0.00126407889904286i</v>
      </c>
      <c r="L3179" s="57" t="str">
        <f t="shared" si="922"/>
        <v>0.000125-0.00343987042134987i</v>
      </c>
      <c r="M3179" s="57" t="str">
        <f t="shared" si="923"/>
        <v>0.0015-0.00165824756482094i</v>
      </c>
      <c r="N3179" s="57">
        <f t="shared" si="924"/>
        <v>33.832387240914386</v>
      </c>
      <c r="O3179" s="57">
        <f t="shared" si="925"/>
        <v>6.0852930685630016</v>
      </c>
      <c r="P3179" s="371">
        <f t="shared" si="926"/>
        <v>-6.0852930685630016</v>
      </c>
      <c r="Q3179" s="371">
        <f t="shared" si="927"/>
        <v>-146.16761275908561</v>
      </c>
      <c r="R3179" s="12">
        <f t="shared" si="928"/>
        <v>33.832387240914386</v>
      </c>
      <c r="S3179" s="57">
        <f t="shared" si="929"/>
        <v>145.86290873623898</v>
      </c>
      <c r="T3179" s="12">
        <f t="shared" si="912"/>
        <v>-6.0852930685630016</v>
      </c>
    </row>
    <row r="3180" spans="1:20" x14ac:dyDescent="0.25">
      <c r="A3180" s="57">
        <f t="shared" si="913"/>
        <v>919966.32303714298</v>
      </c>
      <c r="B3180" s="12">
        <f t="shared" si="930"/>
        <v>146417.18778943669</v>
      </c>
      <c r="C3180" s="57" t="str">
        <f t="shared" si="914"/>
        <v>-0.411538981122445-0.273303135727862i</v>
      </c>
      <c r="D3180" s="57" t="str">
        <f t="shared" si="915"/>
        <v>3.21892527629229-1.69805068761454i</v>
      </c>
      <c r="E3180" s="57" t="str">
        <f t="shared" si="916"/>
        <v>106.232367095093-158.61333050834i</v>
      </c>
      <c r="F3180" s="57" t="str">
        <f t="shared" si="917"/>
        <v>3.41380508537755-1.65935341175271i</v>
      </c>
      <c r="G3180" s="57" t="str">
        <f t="shared" si="918"/>
        <v>0.889048821765427-0.314071670615057i</v>
      </c>
      <c r="H3180" s="57" t="str">
        <f t="shared" si="919"/>
        <v>0.485896794676892-94.089426018426i</v>
      </c>
      <c r="I3180" s="57" t="str">
        <f t="shared" si="920"/>
        <v>-0.435763070867536-0.908401470470225i</v>
      </c>
      <c r="K3180" s="57" t="str">
        <f t="shared" si="921"/>
        <v>0.000658615670659283-0.00126044429199289i</v>
      </c>
      <c r="L3180" s="57" t="str">
        <f t="shared" si="922"/>
        <v>0.000125-0.0034268483974396i</v>
      </c>
      <c r="M3180" s="57" t="str">
        <f t="shared" si="923"/>
        <v>0.0015-0.00165197007852255i</v>
      </c>
      <c r="N3180" s="57">
        <f t="shared" si="924"/>
        <v>33.588146195084221</v>
      </c>
      <c r="O3180" s="57">
        <f t="shared" si="925"/>
        <v>6.1250528466430785</v>
      </c>
      <c r="P3180" s="371">
        <f t="shared" si="926"/>
        <v>-6.1250528466430785</v>
      </c>
      <c r="Q3180" s="371">
        <f t="shared" si="927"/>
        <v>-146.41185380491578</v>
      </c>
      <c r="R3180" s="12">
        <f t="shared" si="928"/>
        <v>33.588146195084221</v>
      </c>
      <c r="S3180" s="57">
        <f t="shared" si="929"/>
        <v>146.4171877894367</v>
      </c>
      <c r="T3180" s="12">
        <f t="shared" ref="T3180:T3243" si="931">P3180</f>
        <v>-6.1250528466430785</v>
      </c>
    </row>
    <row r="3181" spans="1:20" x14ac:dyDescent="0.25">
      <c r="A3181" s="57">
        <f t="shared" ref="A3181:A3244" si="932">2*PI()*B3181</f>
        <v>923462.19506468414</v>
      </c>
      <c r="B3181" s="12">
        <f t="shared" si="930"/>
        <v>146973.57310303656</v>
      </c>
      <c r="C3181" s="57" t="str">
        <f t="shared" ref="C3181:C3244" si="933">IMPRODUCT(D3181,E3181,$C$40,,K3181,$C$41)</f>
        <v>-0.410814784085878-0.270296173595682i</v>
      </c>
      <c r="D3181" s="57" t="str">
        <f t="shared" ref="D3181:D3244" si="934">IMDIV(IMPRODUCT($C$37,$C$38,COMPLEX(1,A3181/$C$38)),IMSUM(-1*A3181*A3181/$C$39,COMPLEX(0,1*A3181)))</f>
        <v>3.21465061308735-1.70088042826191i</v>
      </c>
      <c r="E3181" s="57" t="str">
        <f t="shared" ref="E3181:E3244" si="935">IMDIV(IMPRODUCT(IMSUM(F3181,G3181),$C$29,H3181),IMSUM(1,I3181))</f>
        <v>105.452488681756-158.790299656323i</v>
      </c>
      <c r="F3181" s="57" t="str">
        <f t="shared" ref="F3181:F3244" si="936">IMDIV(IMPRODUCT($C$14,$C$15,COMPLEX(1,A3181/$C$15)),IMSUM(-1*A3181*A3181/$C$16,COMPLEX(0,A3181)))</f>
        <v>3.41092343121863-1.66119801409669i</v>
      </c>
      <c r="G3181" s="57" t="str">
        <f t="shared" ref="G3181:G3244" si="937">IMDIV(1,COMPLEX(1,A3181*$C$9*$C$10))</f>
        <v>0.88829835969432-0.314999021996419i</v>
      </c>
      <c r="H3181" s="57" t="str">
        <f t="shared" ref="H3181:H3244" si="938">IMDIV($C$3,IMSUM(K3181,COMPLEX(0,$C$28*A3181)))</f>
        <v>0.481801307018878-93.7271070191359i</v>
      </c>
      <c r="I3181" s="57" t="str">
        <f t="shared" ref="I3181:I3244" si="939">IMPRODUCT(F3181,$C$29,H3181,$C$31)</f>
        <v>-0.434598103529732-0.904133565394159i</v>
      </c>
      <c r="K3181" s="57" t="str">
        <f t="shared" ref="K3181:K3244" si="940">IF($C$26&lt;=0,IMDIV(1,IMSUM(IMDIV(1,L3181),1/$C$18)),IMDIV(1,IMSUM(IMDIV(1,L3181),1/$C$18,IMDIV(1,M3181))))</f>
        <v>0.000658123379894116-0.0012568261876909i</v>
      </c>
      <c r="L3181" s="57" t="str">
        <f t="shared" ref="L3181:L3244" si="941">IMSUM($C$21/$C$22,IMDIV(1,COMPLEX(0,$C$20*$C$22*A3181)))</f>
        <v>0.000125-0.003413875669894i</v>
      </c>
      <c r="M3181" s="57" t="str">
        <f t="shared" ref="M3181:M3244" si="942">IMSUM($C$25/$C$26,IMDIV(1,COMPLEX(0,$C$24*$C$26*A3181)))</f>
        <v>0.0015-0.00164571635636836i</v>
      </c>
      <c r="N3181" s="57">
        <f t="shared" ref="N3181:N3244" si="943">ABS(R3181)</f>
        <v>33.342974228589782</v>
      </c>
      <c r="O3181" s="57">
        <f t="shared" ref="O3181:O3244" si="944">ABS(P3181)</f>
        <v>6.1649196429605819</v>
      </c>
      <c r="P3181" s="371">
        <f t="shared" ref="P3181:P3244" si="945">20*LOG10(IMABS(C3181))</f>
        <v>-6.1649196429605819</v>
      </c>
      <c r="Q3181" s="371">
        <f t="shared" ref="Q3181:Q3244" si="946">IMARGUMENT(C3181)*180/PI()</f>
        <v>-146.65702577141022</v>
      </c>
      <c r="R3181" s="12">
        <f t="shared" ref="R3181:R3244" si="947">IF(Q3181&lt;0,Q3181+180,Q3181-180)</f>
        <v>33.342974228589782</v>
      </c>
      <c r="S3181" s="57">
        <f t="shared" ref="S3181:S3244" si="948">B3181/1000</f>
        <v>146.97357310303656</v>
      </c>
      <c r="T3181" s="12">
        <f t="shared" si="931"/>
        <v>-6.1649196429605819</v>
      </c>
    </row>
    <row r="3182" spans="1:20" x14ac:dyDescent="0.25">
      <c r="A3182" s="57">
        <f t="shared" si="932"/>
        <v>926971.35140593001</v>
      </c>
      <c r="B3182" s="12">
        <f t="shared" ref="B3182:B3245" si="949">B3181*(1+B$42)</f>
        <v>147532.0726808281</v>
      </c>
      <c r="C3182" s="57" t="str">
        <f t="shared" si="933"/>
        <v>-0.410080345197364-0.267296104362551i</v>
      </c>
      <c r="D3182" s="57" t="str">
        <f t="shared" si="934"/>
        <v>3.21035486869435-1.70370989374807i</v>
      </c>
      <c r="E3182" s="57" t="str">
        <f t="shared" si="935"/>
        <v>104.670138395671-158.962909530304i</v>
      </c>
      <c r="F3182" s="57" t="str">
        <f t="shared" si="936"/>
        <v>3.40802475131378-1.66305270144782i</v>
      </c>
      <c r="G3182" s="57" t="str">
        <f t="shared" si="937"/>
        <v>0.887543463650277-0.315927307749656i</v>
      </c>
      <c r="H3182" s="57" t="str">
        <f t="shared" si="938"/>
        <v>0.47773957048563-93.3662285772213i</v>
      </c>
      <c r="I3182" s="57" t="str">
        <f t="shared" si="939"/>
        <v>-0.433438411944694-0.899881045840973i</v>
      </c>
      <c r="K3182" s="57" t="str">
        <f t="shared" si="940"/>
        <v>0.000657629758963622-0.00125322451948478i</v>
      </c>
      <c r="L3182" s="57" t="str">
        <f t="shared" si="941"/>
        <v>0.000125-0.00340095205209604i</v>
      </c>
      <c r="M3182" s="57" t="str">
        <f t="shared" si="942"/>
        <v>0.0015-0.00163948630839645i</v>
      </c>
      <c r="N3182" s="57">
        <f t="shared" si="943"/>
        <v>33.096871144465098</v>
      </c>
      <c r="O3182" s="57">
        <f t="shared" si="944"/>
        <v>6.2048944769079251</v>
      </c>
      <c r="P3182" s="371">
        <f t="shared" si="945"/>
        <v>-6.2048944769079251</v>
      </c>
      <c r="Q3182" s="371">
        <f t="shared" si="946"/>
        <v>-146.9031288555349</v>
      </c>
      <c r="R3182" s="12">
        <f t="shared" si="947"/>
        <v>33.096871144465098</v>
      </c>
      <c r="S3182" s="57">
        <f t="shared" si="948"/>
        <v>147.53207268082809</v>
      </c>
      <c r="T3182" s="12">
        <f t="shared" si="931"/>
        <v>-6.2048944769079251</v>
      </c>
    </row>
    <row r="3183" spans="1:20" x14ac:dyDescent="0.25">
      <c r="A3183" s="57">
        <f t="shared" si="932"/>
        <v>930493.84254127252</v>
      </c>
      <c r="B3183" s="12">
        <f t="shared" si="949"/>
        <v>148092.69455701526</v>
      </c>
      <c r="C3183" s="57" t="str">
        <f t="shared" si="933"/>
        <v>-0.409335614607651-0.264303006410406i</v>
      </c>
      <c r="D3183" s="57" t="str">
        <f t="shared" si="934"/>
        <v>3.20603801128625-1.70653894182765i</v>
      </c>
      <c r="E3183" s="57" t="str">
        <f t="shared" si="935"/>
        <v>103.885348660762-159.131120879963i</v>
      </c>
      <c r="F3183" s="57" t="str">
        <f t="shared" si="936"/>
        <v>3.40510897846309-1.66491737801798i</v>
      </c>
      <c r="G3183" s="57" t="str">
        <f t="shared" si="937"/>
        <v>0.886784116132594-0.316856509334317i</v>
      </c>
      <c r="H3183" s="57" t="str">
        <f t="shared" si="938"/>
        <v>0.473711294641301-93.0067844433365i</v>
      </c>
      <c r="I3183" s="57" t="str">
        <f t="shared" si="939"/>
        <v>-0.432283936560833-0.895643849498815i</v>
      </c>
      <c r="K3183" s="57" t="str">
        <f t="shared" si="940"/>
        <v>0.00065713479017152-0.00124963922083935i</v>
      </c>
      <c r="L3183" s="57" t="str">
        <f t="shared" si="941"/>
        <v>0.000125-0.00338807735813512i</v>
      </c>
      <c r="M3183" s="57" t="str">
        <f t="shared" si="942"/>
        <v>0.0015-0.0016332798449855i</v>
      </c>
      <c r="N3183" s="57">
        <f t="shared" si="943"/>
        <v>32.84983680378474</v>
      </c>
      <c r="O3183" s="57">
        <f t="shared" si="944"/>
        <v>6.2449783720824463</v>
      </c>
      <c r="P3183" s="371">
        <f t="shared" si="945"/>
        <v>-6.2449783720824463</v>
      </c>
      <c r="Q3183" s="371">
        <f t="shared" si="946"/>
        <v>-147.15016319621526</v>
      </c>
      <c r="R3183" s="12">
        <f t="shared" si="947"/>
        <v>32.84983680378474</v>
      </c>
      <c r="S3183" s="57">
        <f t="shared" si="948"/>
        <v>148.09269455701525</v>
      </c>
      <c r="T3183" s="12">
        <f t="shared" si="931"/>
        <v>-6.2449783720824463</v>
      </c>
    </row>
    <row r="3184" spans="1:20" x14ac:dyDescent="0.25">
      <c r="A3184" s="57">
        <f t="shared" si="932"/>
        <v>934029.71914292953</v>
      </c>
      <c r="B3184" s="12">
        <f t="shared" si="949"/>
        <v>148655.44679633193</v>
      </c>
      <c r="C3184" s="57" t="str">
        <f t="shared" si="933"/>
        <v>-0.408580543539475-0.261316959567101i</v>
      </c>
      <c r="D3184" s="57" t="str">
        <f t="shared" si="934"/>
        <v>3.20170000994318-1.70936742952749i</v>
      </c>
      <c r="E3184" s="57" t="str">
        <f t="shared" si="935"/>
        <v>103.098152571845-159.294894631115i</v>
      </c>
      <c r="F3184" s="57" t="str">
        <f t="shared" si="936"/>
        <v>3.40217604566116-1.66679194731901i</v>
      </c>
      <c r="G3184" s="57" t="str">
        <f t="shared" si="937"/>
        <v>0.886020299691213-0.317786608003399i</v>
      </c>
      <c r="H3184" s="57" t="str">
        <f t="shared" si="938"/>
        <v>0.469716191832391-92.6487684010783i</v>
      </c>
      <c r="I3184" s="57" t="str">
        <f t="shared" si="939"/>
        <v>-0.431134618269288-0.891421914502079i</v>
      </c>
      <c r="K3184" s="57" t="str">
        <f t="shared" si="940"/>
        <v>0.000656638455876819-0.00124607022533499i</v>
      </c>
      <c r="L3184" s="57" t="str">
        <f t="shared" si="941"/>
        <v>0.000125-0.00337525140280447i</v>
      </c>
      <c r="M3184" s="57" t="str">
        <f t="shared" si="942"/>
        <v>0.0015-0.00162709687685346i</v>
      </c>
      <c r="N3184" s="57">
        <f t="shared" si="943"/>
        <v>32.601871126302768</v>
      </c>
      <c r="O3184" s="57">
        <f t="shared" si="944"/>
        <v>6.2851723561983963</v>
      </c>
      <c r="P3184" s="371">
        <f t="shared" si="945"/>
        <v>-6.2851723561983963</v>
      </c>
      <c r="Q3184" s="371">
        <f t="shared" si="946"/>
        <v>-147.39812887369723</v>
      </c>
      <c r="R3184" s="12">
        <f t="shared" si="947"/>
        <v>32.601871126302768</v>
      </c>
      <c r="S3184" s="57">
        <f t="shared" si="948"/>
        <v>148.65544679633194</v>
      </c>
      <c r="T3184" s="12">
        <f t="shared" si="931"/>
        <v>-6.2851723561983963</v>
      </c>
    </row>
    <row r="3185" spans="1:20" x14ac:dyDescent="0.25">
      <c r="A3185" s="57">
        <f t="shared" si="932"/>
        <v>937579.03207567276</v>
      </c>
      <c r="B3185" s="12">
        <f t="shared" si="949"/>
        <v>149220.33749415801</v>
      </c>
      <c r="C3185" s="57" t="str">
        <f t="shared" si="933"/>
        <v>-0.407815084318821-0.258338045099071i</v>
      </c>
      <c r="D3185" s="57" t="str">
        <f t="shared" si="934"/>
        <v>3.19734083466432-1.7121952131517i</v>
      </c>
      <c r="E3185" s="57" t="str">
        <f t="shared" si="935"/>
        <v>102.308583896734-159.454191897589i</v>
      </c>
      <c r="F3185" s="57" t="str">
        <f t="shared" si="936"/>
        <v>3.39922588610475-1.66867631215962i</v>
      </c>
      <c r="G3185" s="57" t="str">
        <f t="shared" si="937"/>
        <v>0.885251996928739-0.318717584802625i</v>
      </c>
      <c r="H3185" s="57" t="str">
        <f t="shared" si="938"/>
        <v>0.465753977157415-92.292174266746i</v>
      </c>
      <c r="I3185" s="57" t="str">
        <f t="shared" si="939"/>
        <v>-0.429990398401091-0.887215179428856i</v>
      </c>
      <c r="K3185" s="57" t="str">
        <f t="shared" si="940"/>
        <v>0.000656140738494251-0.00124251746666617i</v>
      </c>
      <c r="L3185" s="57" t="str">
        <f t="shared" si="941"/>
        <v>0.000125-0.0033624740015984i</v>
      </c>
      <c r="M3185" s="57" t="str">
        <f t="shared" si="942"/>
        <v>0.0015-0.00162093731505625i</v>
      </c>
      <c r="N3185" s="57">
        <f t="shared" si="943"/>
        <v>32.35297409107946</v>
      </c>
      <c r="O3185" s="57">
        <f t="shared" si="944"/>
        <v>6.3254774609976616</v>
      </c>
      <c r="P3185" s="371">
        <f t="shared" si="945"/>
        <v>-6.3254774609976616</v>
      </c>
      <c r="Q3185" s="371">
        <f t="shared" si="946"/>
        <v>-147.64702590892054</v>
      </c>
      <c r="R3185" s="12">
        <f t="shared" si="947"/>
        <v>32.35297409107946</v>
      </c>
      <c r="S3185" s="57">
        <f t="shared" si="948"/>
        <v>149.220337494158</v>
      </c>
      <c r="T3185" s="12">
        <f t="shared" si="931"/>
        <v>-6.3254774609976616</v>
      </c>
    </row>
    <row r="3186" spans="1:20" x14ac:dyDescent="0.25">
      <c r="A3186" s="57">
        <f t="shared" si="932"/>
        <v>941141.83239756036</v>
      </c>
      <c r="B3186" s="12">
        <f t="shared" si="949"/>
        <v>149787.37477663581</v>
      </c>
      <c r="C3186" s="57" t="str">
        <f t="shared" si="933"/>
        <v>-0.407039190406315-0.255366345703344i</v>
      </c>
      <c r="D3186" s="57" t="str">
        <f t="shared" si="934"/>
        <v>3.19296045637948-1.71502214828679i</v>
      </c>
      <c r="E3186" s="57" t="str">
        <f t="shared" si="935"/>
        <v>101.516677078162-159.608973993242i</v>
      </c>
      <c r="F3186" s="57" t="str">
        <f t="shared" si="936"/>
        <v>3.39625843320068-1.67057037464226i</v>
      </c>
      <c r="G3186" s="57" t="str">
        <f t="shared" si="937"/>
        <v>0.884479190502471-0.31964942056973i</v>
      </c>
      <c r="H3186" s="57" t="str">
        <f t="shared" si="938"/>
        <v>0.461824368437044-91.936995889113i</v>
      </c>
      <c r="I3186" s="57" t="str">
        <f t="shared" si="939"/>
        <v>-0.428851218724401-0.883023583298528i</v>
      </c>
      <c r="K3186" s="57" t="str">
        <f t="shared" si="940"/>
        <v>0.000655641620494697-0.00123898087864012i</v>
      </c>
      <c r="L3186" s="57" t="str">
        <f t="shared" si="941"/>
        <v>0.000125-0.0033497449707097i</v>
      </c>
      <c r="M3186" s="57" t="str">
        <f t="shared" si="942"/>
        <v>0.0015-0.0016148010709865i</v>
      </c>
      <c r="N3186" s="57">
        <f t="shared" si="943"/>
        <v>32.103145737106729</v>
      </c>
      <c r="O3186" s="57">
        <f t="shared" si="944"/>
        <v>6.3658947221583375</v>
      </c>
      <c r="P3186" s="371">
        <f t="shared" si="945"/>
        <v>-6.3658947221583375</v>
      </c>
      <c r="Q3186" s="371">
        <f t="shared" si="946"/>
        <v>-147.89685426289327</v>
      </c>
      <c r="R3186" s="12">
        <f t="shared" si="947"/>
        <v>32.103145737106729</v>
      </c>
      <c r="S3186" s="57">
        <f t="shared" si="948"/>
        <v>149.7873747766358</v>
      </c>
      <c r="T3186" s="12">
        <f t="shared" si="931"/>
        <v>-6.3658947221583375</v>
      </c>
    </row>
    <row r="3187" spans="1:20" x14ac:dyDescent="0.25">
      <c r="A3187" s="57">
        <f t="shared" si="932"/>
        <v>944718.17136067105</v>
      </c>
      <c r="B3187" s="12">
        <f t="shared" si="949"/>
        <v>150356.56680078703</v>
      </c>
      <c r="C3187" s="57" t="str">
        <f t="shared" si="933"/>
        <v>-0.406252816428756-0.252401945498854i</v>
      </c>
      <c r="D3187" s="57" t="str">
        <f t="shared" si="934"/>
        <v>3.18855884696103-1.71784808980705i</v>
      </c>
      <c r="E3187" s="57" t="str">
        <f t="shared" si="935"/>
        <v>100.722467235475-159.759202444122i</v>
      </c>
      <c r="F3187" s="57" t="str">
        <f t="shared" si="936"/>
        <v>3.39327362057366-1.67247403616015i</v>
      </c>
      <c r="G3187" s="57" t="str">
        <f t="shared" si="937"/>
        <v>0.883701863126457-0.320582095933765i</v>
      </c>
      <c r="H3187" s="57" t="str">
        <f t="shared" si="938"/>
        <v>0.457927086184558-91.5832271491936i</v>
      </c>
      <c r="I3187" s="57" t="str">
        <f t="shared" si="939"/>
        <v>-0.427717021441762-0.878847065569282i</v>
      </c>
      <c r="K3187" s="57" t="str">
        <f t="shared" si="940"/>
        <v>0.00065514108440566-0.00123546039517538i</v>
      </c>
      <c r="L3187" s="57" t="str">
        <f t="shared" si="941"/>
        <v>0.000125-0.00333706412702699i</v>
      </c>
      <c r="M3187" s="57" t="str">
        <f t="shared" si="942"/>
        <v>0.0015-0.00160868805637228i</v>
      </c>
      <c r="N3187" s="57">
        <f t="shared" si="943"/>
        <v>31.852386163928117</v>
      </c>
      <c r="O3187" s="57">
        <f t="shared" si="944"/>
        <v>6.406425179201146</v>
      </c>
      <c r="P3187" s="371">
        <f t="shared" si="945"/>
        <v>-6.406425179201146</v>
      </c>
      <c r="Q3187" s="371">
        <f t="shared" si="946"/>
        <v>-148.14761383607188</v>
      </c>
      <c r="R3187" s="12">
        <f t="shared" si="947"/>
        <v>31.852386163928117</v>
      </c>
      <c r="S3187" s="57">
        <f t="shared" si="948"/>
        <v>150.35656680078702</v>
      </c>
      <c r="T3187" s="12">
        <f t="shared" si="931"/>
        <v>-6.406425179201146</v>
      </c>
    </row>
    <row r="3188" spans="1:20" x14ac:dyDescent="0.25">
      <c r="A3188" s="57">
        <f t="shared" si="932"/>
        <v>948308.10041184153</v>
      </c>
      <c r="B3188" s="12">
        <f t="shared" si="949"/>
        <v>150927.92175463002</v>
      </c>
      <c r="C3188" s="57" t="str">
        <f t="shared" si="933"/>
        <v>-0.40545591821076-0.249444930017036i</v>
      </c>
      <c r="D3188" s="57" t="str">
        <f t="shared" si="934"/>
        <v>3.18413597923554-1.72067289188003i</v>
      </c>
      <c r="E3188" s="57" t="str">
        <f t="shared" si="935"/>
        <v>99.9259901661212-159.904839000764i</v>
      </c>
      <c r="F3188" s="57" t="str">
        <f t="shared" si="936"/>
        <v>3.39027138207428-1.67438719739428i</v>
      </c>
      <c r="G3188" s="57" t="str">
        <f t="shared" si="937"/>
        <v>0.88291999757357-0.321515591314414i</v>
      </c>
      <c r="H3188" s="57" t="str">
        <f t="shared" si="938"/>
        <v>0.454061853576706-91.2308619600187i</v>
      </c>
      <c r="I3188" s="57" t="str">
        <f t="shared" si="939"/>
        <v>-0.426587749187405-0.87468556613573i</v>
      </c>
      <c r="K3188" s="57" t="str">
        <f t="shared" si="940"/>
        <v>0.000654639112811716-0.00123195595030047i</v>
      </c>
      <c r="L3188" s="57" t="str">
        <f t="shared" si="941"/>
        <v>0.000125-0.00332443128813209i</v>
      </c>
      <c r="M3188" s="57" t="str">
        <f t="shared" si="942"/>
        <v>0.0015-0.00160259818327583i</v>
      </c>
      <c r="N3188" s="57">
        <f t="shared" si="943"/>
        <v>31.600695532251819</v>
      </c>
      <c r="O3188" s="57">
        <f t="shared" si="944"/>
        <v>6.4470698753940159</v>
      </c>
      <c r="P3188" s="371">
        <f t="shared" si="945"/>
        <v>-6.4470698753940159</v>
      </c>
      <c r="Q3188" s="371">
        <f t="shared" si="946"/>
        <v>-148.39930446774818</v>
      </c>
      <c r="R3188" s="12">
        <f t="shared" si="947"/>
        <v>31.600695532251819</v>
      </c>
      <c r="S3188" s="57">
        <f t="shared" si="948"/>
        <v>150.92792175463003</v>
      </c>
      <c r="T3188" s="12">
        <f t="shared" si="931"/>
        <v>-6.4470698753940159</v>
      </c>
    </row>
    <row r="3189" spans="1:20" x14ac:dyDescent="0.25">
      <c r="A3189" s="57">
        <f t="shared" si="932"/>
        <v>951911.67119340657</v>
      </c>
      <c r="B3189" s="12">
        <f t="shared" si="949"/>
        <v>151501.44785729761</v>
      </c>
      <c r="C3189" s="57" t="str">
        <f t="shared" si="933"/>
        <v>-0.404648452806522-0.246495386191716i</v>
      </c>
      <c r="D3189" s="57" t="str">
        <f t="shared" si="934"/>
        <v>3.17969182699564-1.72349640797226i</v>
      </c>
      <c r="E3189" s="57" t="str">
        <f t="shared" si="935"/>
        <v>99.1272823469072-160.04584565063i</v>
      </c>
      <c r="F3189" s="57" t="str">
        <f t="shared" si="936"/>
        <v>3.38725165178706-1.67630975831054i</v>
      </c>
      <c r="G3189" s="57" t="str">
        <f t="shared" si="937"/>
        <v>0.8821335766776-0.32244988692134i</v>
      </c>
      <c r="H3189" s="57" t="str">
        <f t="shared" si="938"/>
        <v>0.450228396424887-90.8798942664068i</v>
      </c>
      <c r="I3189" s="57" t="str">
        <f t="shared" si="939"/>
        <v>-0.425463345024582-0.870539025326475i</v>
      </c>
      <c r="K3189" s="57" t="str">
        <f t="shared" si="940"/>
        <v>0.000654135688355019-0.00122846747815246i</v>
      </c>
      <c r="L3189" s="57" t="str">
        <f t="shared" si="941"/>
        <v>0.000125-0.00331184627229736i</v>
      </c>
      <c r="M3189" s="57" t="str">
        <f t="shared" si="942"/>
        <v>0.0015-0.00159653136409228i</v>
      </c>
      <c r="N3189" s="57">
        <f t="shared" si="943"/>
        <v>31.348074064558404</v>
      </c>
      <c r="O3189" s="57">
        <f t="shared" si="944"/>
        <v>6.4878298576542539</v>
      </c>
      <c r="P3189" s="371">
        <f t="shared" si="945"/>
        <v>-6.4878298576542539</v>
      </c>
      <c r="Q3189" s="371">
        <f t="shared" si="946"/>
        <v>-148.6519259354416</v>
      </c>
      <c r="R3189" s="12">
        <f t="shared" si="947"/>
        <v>31.348074064558404</v>
      </c>
      <c r="S3189" s="57">
        <f t="shared" si="948"/>
        <v>151.50144785729762</v>
      </c>
      <c r="T3189" s="12">
        <f t="shared" si="931"/>
        <v>-6.4878298576542539</v>
      </c>
    </row>
    <row r="3190" spans="1:20" x14ac:dyDescent="0.25">
      <c r="A3190" s="57">
        <f t="shared" si="932"/>
        <v>955528.93554394157</v>
      </c>
      <c r="B3190" s="12">
        <f t="shared" si="949"/>
        <v>152077.15335915535</v>
      </c>
      <c r="C3190" s="57" t="str">
        <f t="shared" si="933"/>
        <v>-0.403830378531641-0.243553402348244i</v>
      </c>
      <c r="D3190" s="57" t="str">
        <f t="shared" si="934"/>
        <v>3.17522636501169-1.72631849085511i</v>
      </c>
      <c r="E3190" s="57" t="str">
        <f t="shared" si="935"/>
        <v>98.326380935027-160.182184630667i</v>
      </c>
      <c r="F3190" s="57" t="str">
        <f t="shared" si="936"/>
        <v>3.38421436403853-1.6782416181569i</v>
      </c>
      <c r="G3190" s="57" t="str">
        <f t="shared" si="937"/>
        <v>0.881342583335372-0.323384962753535i</v>
      </c>
      <c r="H3190" s="57" t="str">
        <f t="shared" si="938"/>
        <v>0.446426443146717-90.5303180447417i</v>
      </c>
      <c r="I3190" s="57" t="str">
        <f t="shared" si="939"/>
        <v>-0.424343752442944-0.866407383901733i</v>
      </c>
      <c r="K3190" s="57" t="str">
        <f t="shared" si="940"/>
        <v>0.000653630793735794-0.00122499491297567i</v>
      </c>
      <c r="L3190" s="57" t="str">
        <f t="shared" si="941"/>
        <v>0.000125-0.00329930889848313i</v>
      </c>
      <c r="M3190" s="57" t="str">
        <f t="shared" si="942"/>
        <v>0.0015-0.0015904875115484i</v>
      </c>
      <c r="N3190" s="57">
        <f t="shared" si="943"/>
        <v>31.094522045700586</v>
      </c>
      <c r="O3190" s="57">
        <f t="shared" si="944"/>
        <v>6.5287061764493188</v>
      </c>
      <c r="P3190" s="371">
        <f t="shared" si="945"/>
        <v>-6.5287061764493188</v>
      </c>
      <c r="Q3190" s="371">
        <f t="shared" si="946"/>
        <v>-148.90547795429941</v>
      </c>
      <c r="R3190" s="12">
        <f t="shared" si="947"/>
        <v>31.094522045700586</v>
      </c>
      <c r="S3190" s="57">
        <f t="shared" si="948"/>
        <v>152.07715335915535</v>
      </c>
      <c r="T3190" s="12">
        <f t="shared" si="931"/>
        <v>-6.5287061764493188</v>
      </c>
    </row>
    <row r="3191" spans="1:20" x14ac:dyDescent="0.25">
      <c r="A3191" s="57">
        <f t="shared" si="932"/>
        <v>959159.94549900852</v>
      </c>
      <c r="B3191" s="12">
        <f t="shared" si="949"/>
        <v>152655.04654192014</v>
      </c>
      <c r="C3191" s="57" t="str">
        <f t="shared" si="933"/>
        <v>-0.403001654995015-0.240619068191916i</v>
      </c>
      <c r="D3191" s="57" t="str">
        <f t="shared" si="934"/>
        <v>3.17073956904361-1.72913899261081i</v>
      </c>
      <c r="E3191" s="57" t="str">
        <f t="shared" si="935"/>
        <v>97.5233237688614-160.313818440001i</v>
      </c>
      <c r="F3191" s="57" t="str">
        <f t="shared" si="936"/>
        <v>3.38115945340548-1.68018267546064i</v>
      </c>
      <c r="G3191" s="57" t="str">
        <f t="shared" si="937"/>
        <v>0.880547000508885-0.324320798598688i</v>
      </c>
      <c r="H3191" s="57" t="str">
        <f t="shared" si="938"/>
        <v>0.44265572473791-90.1821273027496i</v>
      </c>
      <c r="I3191" s="57" t="str">
        <f t="shared" si="939"/>
        <v>-0.423228915355945-0.862290583050966i</v>
      </c>
      <c r="K3191" s="57" t="str">
        <f t="shared" si="940"/>
        <v>0.000653124411712845-0.00122153818912022i</v>
      </c>
      <c r="L3191" s="57" t="str">
        <f t="shared" si="941"/>
        <v>0.000125-0.00328681898633506i</v>
      </c>
      <c r="M3191" s="57" t="str">
        <f t="shared" si="942"/>
        <v>0.0015-0.00158446653870133i</v>
      </c>
      <c r="N3191" s="57">
        <f t="shared" si="943"/>
        <v>30.84003982349887</v>
      </c>
      <c r="O3191" s="57">
        <f t="shared" si="944"/>
        <v>6.5696998856953535</v>
      </c>
      <c r="P3191" s="371">
        <f t="shared" si="945"/>
        <v>-6.5696998856953535</v>
      </c>
      <c r="Q3191" s="371">
        <f t="shared" si="946"/>
        <v>-149.15996017650113</v>
      </c>
      <c r="R3191" s="12">
        <f t="shared" si="947"/>
        <v>30.84003982349887</v>
      </c>
      <c r="S3191" s="57">
        <f t="shared" si="948"/>
        <v>152.65504654192014</v>
      </c>
      <c r="T3191" s="12">
        <f t="shared" si="931"/>
        <v>-6.5696998856953535</v>
      </c>
    </row>
    <row r="3192" spans="1:20" x14ac:dyDescent="0.25">
      <c r="A3192" s="57">
        <f t="shared" si="932"/>
        <v>962804.75329190469</v>
      </c>
      <c r="B3192" s="12">
        <f t="shared" si="949"/>
        <v>153235.13571877943</v>
      </c>
      <c r="C3192" s="57" t="str">
        <f t="shared" si="933"/>
        <v>-0.402162243130818-0.237692474795659i</v>
      </c>
      <c r="D3192" s="57" t="str">
        <f t="shared" si="934"/>
        <v>3.16623141585254-1.73195776463865i</v>
      </c>
      <c r="E3192" s="57" t="str">
        <f t="shared" si="935"/>
        <v>96.7181493685453-160.440709852757i</v>
      </c>
      <c r="F3192" s="57" t="str">
        <f t="shared" si="936"/>
        <v>3.37808685472327-1.68213282802569i</v>
      </c>
      <c r="G3192" s="57" t="str">
        <f t="shared" si="937"/>
        <v>0.879746811227462-0.325257374032587i</v>
      </c>
      <c r="H3192" s="57" t="str">
        <f t="shared" si="938"/>
        <v>0.438915974744561-89.8353160792825i</v>
      </c>
      <c r="I3192" s="57" t="str">
        <f t="shared" si="939"/>
        <v>-0.422118778098315-0.858188564390574i</v>
      </c>
      <c r="K3192" s="57" t="str">
        <f t="shared" si="940"/>
        <v>0.000652616525104089-0.00121809724104075i</v>
      </c>
      <c r="L3192" s="57" t="str">
        <f t="shared" si="941"/>
        <v>0.000125-0.00327437635618156i</v>
      </c>
      <c r="M3192" s="57" t="str">
        <f t="shared" si="942"/>
        <v>0.0015-0.00157846835893737i</v>
      </c>
      <c r="N3192" s="57">
        <f t="shared" si="943"/>
        <v>30.584627809329987</v>
      </c>
      <c r="O3192" s="57">
        <f t="shared" si="944"/>
        <v>6.6108120426531514</v>
      </c>
      <c r="P3192" s="371">
        <f t="shared" si="945"/>
        <v>-6.6108120426531514</v>
      </c>
      <c r="Q3192" s="371">
        <f t="shared" si="946"/>
        <v>-149.41537219067001</v>
      </c>
      <c r="R3192" s="12">
        <f t="shared" si="947"/>
        <v>30.584627809329987</v>
      </c>
      <c r="S3192" s="57">
        <f t="shared" si="948"/>
        <v>153.23513571877945</v>
      </c>
      <c r="T3192" s="12">
        <f t="shared" si="931"/>
        <v>-6.6108120426531514</v>
      </c>
    </row>
    <row r="3193" spans="1:20" x14ac:dyDescent="0.25">
      <c r="A3193" s="57">
        <f t="shared" si="932"/>
        <v>966463.41135441407</v>
      </c>
      <c r="B3193" s="12">
        <f t="shared" si="949"/>
        <v>153817.42923451081</v>
      </c>
      <c r="C3193" s="57" t="str">
        <f t="shared" si="933"/>
        <v>-0.4013121052305-0.234773714586907i</v>
      </c>
      <c r="D3193" s="57" t="str">
        <f t="shared" si="934"/>
        <v>3.16170188321267-1.73477465766144i</v>
      </c>
      <c r="E3193" s="57" t="str">
        <f t="shared" si="935"/>
        <v>95.9108969362691-160.56282193099i</v>
      </c>
      <c r="F3193" s="57" t="str">
        <f t="shared" si="936"/>
        <v>3.37499650309407-1.68409197293i</v>
      </c>
      <c r="G3193" s="57" t="str">
        <f t="shared" si="937"/>
        <v>0.878941998589933-0.326194668418519i</v>
      </c>
      <c r="H3193" s="57" t="str">
        <f t="shared" si="938"/>
        <v>0.435206929235711-89.4898784440981i</v>
      </c>
      <c r="I3193" s="57" t="str">
        <f t="shared" si="939"/>
        <v>-0.421013285423527-0.854101269961511i</v>
      </c>
      <c r="K3193" s="57" t="str">
        <f t="shared" si="940"/>
        <v>0.0006521071167871-0.00121467200329506i</v>
      </c>
      <c r="L3193" s="57" t="str">
        <f t="shared" si="941"/>
        <v>0.000125-0.00326198082903124i</v>
      </c>
      <c r="M3193" s="57" t="str">
        <f t="shared" si="942"/>
        <v>0.0015-0.00157249288597069i</v>
      </c>
      <c r="N3193" s="57">
        <f t="shared" si="943"/>
        <v>30.32828647870295</v>
      </c>
      <c r="O3193" s="57">
        <f t="shared" si="944"/>
        <v>6.6520437078228554</v>
      </c>
      <c r="P3193" s="371">
        <f t="shared" si="945"/>
        <v>-6.6520437078228554</v>
      </c>
      <c r="Q3193" s="371">
        <f t="shared" si="946"/>
        <v>-149.67171352129705</v>
      </c>
      <c r="R3193" s="12">
        <f t="shared" si="947"/>
        <v>30.32828647870295</v>
      </c>
      <c r="S3193" s="57">
        <f t="shared" si="948"/>
        <v>153.81742923451083</v>
      </c>
      <c r="T3193" s="12">
        <f t="shared" si="931"/>
        <v>-6.6520437078228554</v>
      </c>
    </row>
    <row r="3194" spans="1:20" x14ac:dyDescent="0.25">
      <c r="A3194" s="57">
        <f t="shared" si="932"/>
        <v>970135.97231756081</v>
      </c>
      <c r="B3194" s="12">
        <f t="shared" si="949"/>
        <v>154401.93546560194</v>
      </c>
      <c r="C3194" s="57" t="str">
        <f t="shared" si="933"/>
        <v>-0.400451204974761-0.231862881333781i</v>
      </c>
      <c r="D3194" s="57" t="str">
        <f t="shared" si="934"/>
        <v>3.15715094992286-1.73758952173198i</v>
      </c>
      <c r="E3194" s="57" t="str">
        <f t="shared" si="935"/>
        <v>95.1016063563575-160.680118037732i</v>
      </c>
      <c r="F3194" s="57" t="str">
        <f t="shared" si="936"/>
        <v>3.37188833389544-1.68606000652299i</v>
      </c>
      <c r="G3194" s="57" t="str">
        <f t="shared" si="937"/>
        <v>0.878132545766828-0.327132660906699i</v>
      </c>
      <c r="H3194" s="57" t="str">
        <f t="shared" si="938"/>
        <v>0.431528326776284-89.1458084976455i</v>
      </c>
      <c r="I3194" s="57" t="str">
        <f t="shared" si="939"/>
        <v>-0.419912382501323-0.850028642227025i</v>
      </c>
      <c r="K3194" s="57" t="str">
        <f t="shared" si="940"/>
        <v>0.000651596169699678-0.00121126241054272i</v>
      </c>
      <c r="L3194" s="57" t="str">
        <f t="shared" si="941"/>
        <v>0.000125-0.00324963222657028i</v>
      </c>
      <c r="M3194" s="57" t="str">
        <f t="shared" si="942"/>
        <v>0.0015-0.00156654003384208i</v>
      </c>
      <c r="N3194" s="57">
        <f t="shared" si="943"/>
        <v>30.071016371837743</v>
      </c>
      <c r="O3194" s="57">
        <f t="shared" si="944"/>
        <v>6.6933959448367366</v>
      </c>
      <c r="P3194" s="371">
        <f t="shared" si="945"/>
        <v>-6.6933959448367366</v>
      </c>
      <c r="Q3194" s="371">
        <f t="shared" si="946"/>
        <v>-149.92898362816226</v>
      </c>
      <c r="R3194" s="12">
        <f t="shared" si="947"/>
        <v>30.071016371837743</v>
      </c>
      <c r="S3194" s="57">
        <f t="shared" si="948"/>
        <v>154.40193546560195</v>
      </c>
      <c r="T3194" s="12">
        <f t="shared" si="931"/>
        <v>-6.6933959448367366</v>
      </c>
    </row>
    <row r="3195" spans="1:20" x14ac:dyDescent="0.25">
      <c r="A3195" s="57">
        <f t="shared" si="932"/>
        <v>973822.48901236767</v>
      </c>
      <c r="B3195" s="12">
        <f t="shared" si="949"/>
        <v>154988.66282037125</v>
      </c>
      <c r="C3195" s="57" t="str">
        <f t="shared" si="933"/>
        <v>-0.399579507465631-0.228960070130445i</v>
      </c>
      <c r="D3195" s="57" t="str">
        <f t="shared" si="934"/>
        <v>3.15257859581844-1.74040220623989i</v>
      </c>
      <c r="E3195" s="57" t="str">
        <f t="shared" si="935"/>
        <v>94.2903181950787-160.792561850163i</v>
      </c>
      <c r="F3195" s="57" t="str">
        <f t="shared" si="936"/>
        <v>3.36876228278875-1.68803682442315i</v>
      </c>
      <c r="G3195" s="57" t="str">
        <f t="shared" si="937"/>
        <v>0.877318436002598-0.328071330433723i</v>
      </c>
      <c r="H3195" s="57" t="str">
        <f t="shared" si="938"/>
        <v>0.427879908400327-88.8031003708523i</v>
      </c>
      <c r="I3195" s="57" t="str">
        <f t="shared" si="939"/>
        <v>-0.418816014915294-0.845970624070346i</v>
      </c>
      <c r="K3195" s="57" t="str">
        <f t="shared" si="940"/>
        <v>0.000651083666840389-0.00120786839754381i</v>
      </c>
      <c r="L3195" s="57" t="str">
        <f t="shared" si="941"/>
        <v>0.000125-0.00323733037115987i</v>
      </c>
      <c r="M3195" s="57" t="str">
        <f t="shared" si="942"/>
        <v>0.0015-0.0015606097169178i</v>
      </c>
      <c r="N3195" s="57">
        <f t="shared" si="943"/>
        <v>29.812818094224184</v>
      </c>
      <c r="O3195" s="57">
        <f t="shared" si="944"/>
        <v>6.7348698203488127</v>
      </c>
      <c r="P3195" s="371">
        <f t="shared" si="945"/>
        <v>-6.7348698203488127</v>
      </c>
      <c r="Q3195" s="371">
        <f t="shared" si="946"/>
        <v>-150.18718190577582</v>
      </c>
      <c r="R3195" s="12">
        <f t="shared" si="947"/>
        <v>29.812818094224184</v>
      </c>
      <c r="S3195" s="57">
        <f t="shared" si="948"/>
        <v>154.98866282037125</v>
      </c>
      <c r="T3195" s="12">
        <f t="shared" si="931"/>
        <v>-6.7348698203488127</v>
      </c>
    </row>
    <row r="3196" spans="1:20" x14ac:dyDescent="0.25">
      <c r="A3196" s="57">
        <f t="shared" si="932"/>
        <v>977523.01447061473</v>
      </c>
      <c r="B3196" s="12">
        <f t="shared" si="949"/>
        <v>155577.61973908867</v>
      </c>
      <c r="C3196" s="57" t="str">
        <f t="shared" si="933"/>
        <v>-0.398696979258408-0.226065377381696i</v>
      </c>
      <c r="D3196" s="57" t="str">
        <f t="shared" si="934"/>
        <v>3.14798480178273-1.74321255991846i</v>
      </c>
      <c r="E3196" s="57" t="str">
        <f t="shared" si="935"/>
        <v>93.4770737001928-160.900117372864i</v>
      </c>
      <c r="F3196" s="57" t="str">
        <f t="shared" si="936"/>
        <v>3.3656182857278-1.69002232151557i</v>
      </c>
      <c r="G3196" s="57" t="str">
        <f t="shared" si="937"/>
        <v>0.87649965261785-0.329010655722028i</v>
      </c>
      <c r="H3196" s="57" t="str">
        <f t="shared" si="938"/>
        <v>0.424261417584596-88.4617482249107i</v>
      </c>
      <c r="I3196" s="57" t="str">
        <f t="shared" si="939"/>
        <v>-0.417724128660447-0.841927158792391i</v>
      </c>
      <c r="K3196" s="57" t="str">
        <f t="shared" si="940"/>
        <v>0.000650569591269196-0.00120448989915756i</v>
      </c>
      <c r="L3196" s="57" t="str">
        <f t="shared" si="941"/>
        <v>0.000125-0.0032250750858337i</v>
      </c>
      <c r="M3196" s="57" t="str">
        <f t="shared" si="942"/>
        <v>0.0015-0.00155470184988822i</v>
      </c>
      <c r="N3196" s="57">
        <f t="shared" si="943"/>
        <v>29.553692317181856</v>
      </c>
      <c r="O3196" s="57">
        <f t="shared" si="944"/>
        <v>6.7764664039243749</v>
      </c>
      <c r="P3196" s="371">
        <f t="shared" si="945"/>
        <v>-6.7764664039243749</v>
      </c>
      <c r="Q3196" s="371">
        <f t="shared" si="946"/>
        <v>-150.44630768281814</v>
      </c>
      <c r="R3196" s="12">
        <f t="shared" si="947"/>
        <v>29.553692317181856</v>
      </c>
      <c r="S3196" s="57">
        <f t="shared" si="948"/>
        <v>155.57761973908868</v>
      </c>
      <c r="T3196" s="12">
        <f t="shared" si="931"/>
        <v>-6.7764664039243749</v>
      </c>
    </row>
    <row r="3197" spans="1:20" x14ac:dyDescent="0.25">
      <c r="A3197" s="57">
        <f t="shared" si="932"/>
        <v>981237.601925603</v>
      </c>
      <c r="B3197" s="12">
        <f t="shared" si="949"/>
        <v>156168.81469409721</v>
      </c>
      <c r="C3197" s="57" t="str">
        <f t="shared" si="933"/>
        <v>-0.397803588393667-0.223178900786791i</v>
      </c>
      <c r="D3197" s="57" t="str">
        <f t="shared" si="934"/>
        <v>3.14336954975894-1.74602043085181i</v>
      </c>
      <c r="E3197" s="57" t="str">
        <f t="shared" si="935"/>
        <v>92.6619148002495-161.002748951192i</v>
      </c>
      <c r="F3197" s="57" t="str">
        <f t="shared" si="936"/>
        <v>3.36245627896748-1.69201639194969i</v>
      </c>
      <c r="G3197" s="57" t="str">
        <f t="shared" si="937"/>
        <v>0.875676179011603-0.329950615279381i</v>
      </c>
      <c r="H3197" s="57" t="str">
        <f t="shared" si="938"/>
        <v>0.420672600222472-88.1217462510719i</v>
      </c>
      <c r="I3197" s="57" t="str">
        <f t="shared" si="939"/>
        <v>-0.416636670140863-0.837898190109547i</v>
      </c>
      <c r="K3197" s="57" t="str">
        <f t="shared" si="940"/>
        <v>0.000650053926108029-0.00120112685034103i</v>
      </c>
      <c r="L3197" s="57" t="str">
        <f t="shared" si="941"/>
        <v>0.000125-0.00321286619429538i</v>
      </c>
      <c r="M3197" s="57" t="str">
        <f t="shared" si="942"/>
        <v>0.0015-0.00154881634776671i</v>
      </c>
      <c r="N3197" s="57">
        <f t="shared" si="943"/>
        <v>29.29363977840751</v>
      </c>
      <c r="O3197" s="57">
        <f t="shared" si="944"/>
        <v>6.8181867679256092</v>
      </c>
      <c r="P3197" s="371">
        <f t="shared" si="945"/>
        <v>-6.8181867679256092</v>
      </c>
      <c r="Q3197" s="371">
        <f t="shared" si="946"/>
        <v>-150.70636022159249</v>
      </c>
      <c r="R3197" s="12">
        <f t="shared" si="947"/>
        <v>29.29363977840751</v>
      </c>
      <c r="S3197" s="57">
        <f t="shared" si="948"/>
        <v>156.16881469409719</v>
      </c>
      <c r="T3197" s="12">
        <f t="shared" si="931"/>
        <v>-6.8181867679256092</v>
      </c>
    </row>
    <row r="3198" spans="1:20" x14ac:dyDescent="0.25">
      <c r="A3198" s="57">
        <f t="shared" si="932"/>
        <v>984966.3048129204</v>
      </c>
      <c r="B3198" s="12">
        <f t="shared" si="949"/>
        <v>156762.25618993479</v>
      </c>
      <c r="C3198" s="57" t="str">
        <f t="shared" si="933"/>
        <v>-0.396899304429155-0.220300739322447i</v>
      </c>
      <c r="D3198" s="57" t="str">
        <f t="shared" si="934"/>
        <v>3.13873282276155-1.74882566648214i</v>
      </c>
      <c r="E3198" s="57" t="str">
        <f t="shared" si="935"/>
        <v>91.8448841036078-161.100421284742i</v>
      </c>
      <c r="F3198" s="57" t="str">
        <f t="shared" si="936"/>
        <v>3.35927619907253-1.69401892913707i</v>
      </c>
      <c r="G3198" s="57" t="str">
        <f t="shared" si="937"/>
        <v>0.874847998663571-0.330891187398388i</v>
      </c>
      <c r="H3198" s="57" t="str">
        <f t="shared" si="938"/>
        <v>0.417113204598164-87.7830886704356i</v>
      </c>
      <c r="I3198" s="57" t="str">
        <f t="shared" si="939"/>
        <v>-0.415553586167355-0.833883662151401i</v>
      </c>
      <c r="K3198" s="57" t="str">
        <f t="shared" si="940"/>
        <v>0.000649536654541413-0.00119777918614783i</v>
      </c>
      <c r="L3198" s="57" t="str">
        <f t="shared" si="941"/>
        <v>0.000125-0.0032007035209159i</v>
      </c>
      <c r="M3198" s="57" t="str">
        <f t="shared" si="942"/>
        <v>0.0015-0.00154295312588833i</v>
      </c>
      <c r="N3198" s="57">
        <f t="shared" si="943"/>
        <v>29.032661282514198</v>
      </c>
      <c r="O3198" s="57">
        <f t="shared" si="944"/>
        <v>6.8600319873965603</v>
      </c>
      <c r="P3198" s="371">
        <f t="shared" si="945"/>
        <v>-6.8600319873965603</v>
      </c>
      <c r="Q3198" s="371">
        <f t="shared" si="946"/>
        <v>-150.9673387174858</v>
      </c>
      <c r="R3198" s="12">
        <f t="shared" si="947"/>
        <v>29.032661282514198</v>
      </c>
      <c r="S3198" s="57">
        <f t="shared" si="948"/>
        <v>156.76225618993479</v>
      </c>
      <c r="T3198" s="12">
        <f t="shared" si="931"/>
        <v>-6.8600319873965603</v>
      </c>
    </row>
    <row r="3199" spans="1:20" x14ac:dyDescent="0.25">
      <c r="A3199" s="57">
        <f t="shared" si="932"/>
        <v>988709.17677120958</v>
      </c>
      <c r="B3199" s="12">
        <f t="shared" si="949"/>
        <v>157357.95276345656</v>
      </c>
      <c r="C3199" s="57" t="str">
        <f t="shared" si="933"/>
        <v>-0.395984098471626-0.217430993225056i</v>
      </c>
      <c r="D3199" s="57" t="str">
        <f t="shared" si="934"/>
        <v>3.13407460488811-1.75162811361722i</v>
      </c>
      <c r="E3199" s="57" t="str">
        <f t="shared" si="935"/>
        <v>91.0260248971832-161.193099440896i</v>
      </c>
      <c r="F3199" s="57" t="str">
        <f t="shared" si="936"/>
        <v>3.35607798292637-1.69602982574921i</v>
      </c>
      <c r="G3199" s="57" t="str">
        <f t="shared" si="937"/>
        <v>0.874015095136455-0.331832350156022i</v>
      </c>
      <c r="H3199" s="57" t="str">
        <f t="shared" si="938"/>
        <v>0.413582981361248-87.4457697337466i</v>
      </c>
      <c r="I3199" s="57" t="str">
        <f t="shared" si="939"/>
        <v>-0.414474823955175-0.829883519458534i</v>
      </c>
      <c r="K3199" s="57" t="str">
        <f t="shared" si="940"/>
        <v>0.000649017759817093-0.00119444684172679i</v>
      </c>
      <c r="L3199" s="57" t="str">
        <f t="shared" si="941"/>
        <v>0.000125-0.00318858689073111i</v>
      </c>
      <c r="M3199" s="57" t="str">
        <f t="shared" si="942"/>
        <v>0.0015-0.00153711209990868i</v>
      </c>
      <c r="N3199" s="57">
        <f t="shared" si="943"/>
        <v>28.770757701561706</v>
      </c>
      <c r="O3199" s="57">
        <f t="shared" si="944"/>
        <v>6.9020031399457649</v>
      </c>
      <c r="P3199" s="371">
        <f t="shared" si="945"/>
        <v>-6.9020031399457649</v>
      </c>
      <c r="Q3199" s="371">
        <f t="shared" si="946"/>
        <v>-151.22924229843829</v>
      </c>
      <c r="R3199" s="12">
        <f t="shared" si="947"/>
        <v>28.770757701561706</v>
      </c>
      <c r="S3199" s="57">
        <f t="shared" si="948"/>
        <v>157.35795276345655</v>
      </c>
      <c r="T3199" s="12">
        <f t="shared" si="931"/>
        <v>-6.9020031399457649</v>
      </c>
    </row>
    <row r="3200" spans="1:20" x14ac:dyDescent="0.25">
      <c r="A3200" s="57">
        <f t="shared" si="932"/>
        <v>992466.27164294035</v>
      </c>
      <c r="B3200" s="12">
        <f t="shared" si="949"/>
        <v>157955.91298395771</v>
      </c>
      <c r="C3200" s="57" t="str">
        <f t="shared" si="933"/>
        <v>-0.395057943208607-0.214569763972087i</v>
      </c>
      <c r="D3200" s="57" t="str">
        <f t="shared" si="934"/>
        <v>3.12939488133071-1.75442761843802i</v>
      </c>
      <c r="E3200" s="57" t="str">
        <f t="shared" si="935"/>
        <v>90.205381144912-161.280748868465i</v>
      </c>
      <c r="F3200" s="57" t="str">
        <f t="shared" si="936"/>
        <v>3.35286156773994-1.69804897371552i</v>
      </c>
      <c r="G3200" s="57" t="str">
        <f t="shared" si="937"/>
        <v>0.87317745207826-0.332774081413168i</v>
      </c>
      <c r="H3200" s="57" t="str">
        <f t="shared" si="938"/>
        <v>0.410081683501499-87.109783721188i</v>
      </c>
      <c r="I3200" s="57" t="str">
        <f t="shared" si="939"/>
        <v>-0.413400331121737-0.825897706980268i</v>
      </c>
      <c r="K3200" s="57" t="str">
        <f t="shared" si="940"/>
        <v>0.000648497225246701-0.00119112975232072i</v>
      </c>
      <c r="L3200" s="57" t="str">
        <f t="shared" si="941"/>
        <v>0.000125-0.00317651612943924i</v>
      </c>
      <c r="M3200" s="57" t="str">
        <f t="shared" si="942"/>
        <v>0.0015-0.00153129318580263i</v>
      </c>
      <c r="N3200" s="57">
        <f t="shared" si="943"/>
        <v>28.507929975575991</v>
      </c>
      <c r="O3200" s="57">
        <f t="shared" si="944"/>
        <v>6.9441013056266527</v>
      </c>
      <c r="P3200" s="371">
        <f t="shared" si="945"/>
        <v>-6.9441013056266527</v>
      </c>
      <c r="Q3200" s="371">
        <f t="shared" si="946"/>
        <v>-151.49207002442401</v>
      </c>
      <c r="R3200" s="12">
        <f t="shared" si="947"/>
        <v>28.507929975575991</v>
      </c>
      <c r="S3200" s="57">
        <f t="shared" si="948"/>
        <v>157.95591298395772</v>
      </c>
      <c r="T3200" s="12">
        <f t="shared" si="931"/>
        <v>-6.9441013056266527</v>
      </c>
    </row>
    <row r="3201" spans="1:20" x14ac:dyDescent="0.25">
      <c r="A3201" s="57">
        <f t="shared" si="932"/>
        <v>996237.64347518352</v>
      </c>
      <c r="B3201" s="12">
        <f t="shared" si="949"/>
        <v>158556.14545329675</v>
      </c>
      <c r="C3201" s="57" t="str">
        <f t="shared" si="933"/>
        <v>-0.394120812940014-0.211717154262692i</v>
      </c>
      <c r="D3201" s="57" t="str">
        <f t="shared" si="934"/>
        <v>3.12469363838757-1.75722402650656i</v>
      </c>
      <c r="E3201" s="57" t="str">
        <f t="shared" si="935"/>
        <v>89.382997485949-161.363335411405i</v>
      </c>
      <c r="F3201" s="57" t="str">
        <f t="shared" si="936"/>
        <v>3.34962689106076-1.7000762642213i</v>
      </c>
      <c r="G3201" s="57" t="str">
        <f t="shared" si="937"/>
        <v>0.872335053224636-0.3337163588142i</v>
      </c>
      <c r="H3201" s="57" t="str">
        <f t="shared" si="938"/>
        <v>0.406609066324055-86.7751249421836i</v>
      </c>
      <c r="I3201" s="57" t="str">
        <f t="shared" si="939"/>
        <v>-0.412330055684409-0.821926170072533i</v>
      </c>
      <c r="K3201" s="57" t="str">
        <f t="shared" si="940"/>
        <v>0.000647975034206392-0.00118782785326508i</v>
      </c>
      <c r="L3201" s="57" t="str">
        <f t="shared" si="941"/>
        <v>0.000125-0.00316449106339834i</v>
      </c>
      <c r="M3201" s="57" t="str">
        <f t="shared" si="942"/>
        <v>0.0015-0.00152549629986315i</v>
      </c>
      <c r="N3201" s="57">
        <f t="shared" si="943"/>
        <v>28.244179113062245</v>
      </c>
      <c r="O3201" s="57">
        <f t="shared" si="944"/>
        <v>6.9863275668164837</v>
      </c>
      <c r="P3201" s="371">
        <f t="shared" si="945"/>
        <v>-6.9863275668164837</v>
      </c>
      <c r="Q3201" s="371">
        <f t="shared" si="946"/>
        <v>-151.75582088693776</v>
      </c>
      <c r="R3201" s="12">
        <f t="shared" si="947"/>
        <v>28.244179113062245</v>
      </c>
      <c r="S3201" s="57">
        <f t="shared" si="948"/>
        <v>158.55614545329675</v>
      </c>
      <c r="T3201" s="12">
        <f t="shared" si="931"/>
        <v>-6.9863275668164837</v>
      </c>
    </row>
    <row r="3202" spans="1:20" x14ac:dyDescent="0.25">
      <c r="A3202" s="57">
        <f t="shared" si="932"/>
        <v>1000023.3465203893</v>
      </c>
      <c r="B3202" s="12">
        <f t="shared" si="949"/>
        <v>159158.65880601929</v>
      </c>
      <c r="C3202" s="57" t="str">
        <f t="shared" si="933"/>
        <v>-0.393172683609652-0.208873267997472i</v>
      </c>
      <c r="D3202" s="57" t="str">
        <f t="shared" si="934"/>
        <v>3.11997086347454-1.76001718277389i</v>
      </c>
      <c r="E3202" s="57" t="str">
        <f t="shared" si="935"/>
        <v>88.5589192325601-161.440825322605i</v>
      </c>
      <c r="F3202" s="57" t="str">
        <f t="shared" si="936"/>
        <v>3.3463738907819-1.70211158770591i</v>
      </c>
      <c r="G3202" s="57" t="str">
        <f t="shared" si="937"/>
        <v>0.87148788240123-0.334659159786565i</v>
      </c>
      <c r="H3202" s="57" t="str">
        <f t="shared" si="938"/>
        <v>0.403164887424839-86.4417877351951i</v>
      </c>
      <c r="I3202" s="57" t="str">
        <f t="shared" si="939"/>
        <v>-0.411263946058316-0.817968854495637i</v>
      </c>
      <c r="K3202" s="57" t="str">
        <f t="shared" si="940"/>
        <v>0.000647451170137525-0.00118454107998674i</v>
      </c>
      <c r="L3202" s="57" t="str">
        <f t="shared" si="941"/>
        <v>0.000125-0.00315251151962377i</v>
      </c>
      <c r="M3202" s="57" t="str">
        <f t="shared" si="942"/>
        <v>0.0015-0.00151972135870009i</v>
      </c>
      <c r="N3202" s="57">
        <f t="shared" si="943"/>
        <v>27.979506191505038</v>
      </c>
      <c r="O3202" s="57">
        <f t="shared" si="944"/>
        <v>7.0286830080932905</v>
      </c>
      <c r="P3202" s="371">
        <f t="shared" si="945"/>
        <v>-7.0286830080932905</v>
      </c>
      <c r="Q3202" s="371">
        <f t="shared" si="946"/>
        <v>-152.02049380849496</v>
      </c>
      <c r="R3202" s="12">
        <f t="shared" si="947"/>
        <v>27.979506191505038</v>
      </c>
      <c r="S3202" s="57">
        <f t="shared" si="948"/>
        <v>159.15865880601928</v>
      </c>
      <c r="T3202" s="12">
        <f t="shared" si="931"/>
        <v>-7.0286830080932905</v>
      </c>
    </row>
    <row r="3203" spans="1:20" x14ac:dyDescent="0.25">
      <c r="A3203" s="57">
        <f t="shared" si="932"/>
        <v>1003823.4352371667</v>
      </c>
      <c r="B3203" s="12">
        <f t="shared" si="949"/>
        <v>159763.46170948216</v>
      </c>
      <c r="C3203" s="57" t="str">
        <f t="shared" si="933"/>
        <v>-0.392213532836577-0.206038210257431i</v>
      </c>
      <c r="D3203" s="57" t="str">
        <f t="shared" si="934"/>
        <v>3.11522654513654-1.76280693158833i</v>
      </c>
      <c r="E3203" s="57" t="str">
        <f t="shared" si="935"/>
        <v>87.7331923677296-161.51318527775i</v>
      </c>
      <c r="F3203" s="57" t="str">
        <f t="shared" si="936"/>
        <v>3.34310250515112-1.70415483386088i</v>
      </c>
      <c r="G3203" s="57" t="str">
        <f t="shared" si="937"/>
        <v>0.870635923526064-0.335602461540409i</v>
      </c>
      <c r="H3203" s="57" t="str">
        <f t="shared" si="938"/>
        <v>0.399748906666309-86.1097664675246i</v>
      </c>
      <c r="I3203" s="57" t="str">
        <f t="shared" si="939"/>
        <v>-0.410201951054163-0.814025706412108i</v>
      </c>
      <c r="K3203" s="57" t="str">
        <f t="shared" si="940"/>
        <v>0.000646925616547365-0.00118126936800272i</v>
      </c>
      <c r="L3203" s="57" t="str">
        <f t="shared" si="941"/>
        <v>0.000125-0.00314057732578578i</v>
      </c>
      <c r="M3203" s="57" t="str">
        <f t="shared" si="942"/>
        <v>0.0015-0.00151396827923898i</v>
      </c>
      <c r="N3203" s="57">
        <f t="shared" si="943"/>
        <v>27.713912357857794</v>
      </c>
      <c r="O3203" s="57">
        <f t="shared" si="944"/>
        <v>7.071168716110618</v>
      </c>
      <c r="P3203" s="371">
        <f t="shared" si="945"/>
        <v>-7.071168716110618</v>
      </c>
      <c r="Q3203" s="371">
        <f t="shared" si="946"/>
        <v>-152.28608764214221</v>
      </c>
      <c r="R3203" s="12">
        <f t="shared" si="947"/>
        <v>27.713912357857794</v>
      </c>
      <c r="S3203" s="57">
        <f t="shared" si="948"/>
        <v>159.76346170948216</v>
      </c>
      <c r="T3203" s="12">
        <f t="shared" si="931"/>
        <v>-7.071168716110618</v>
      </c>
    </row>
    <row r="3204" spans="1:20" x14ac:dyDescent="0.25">
      <c r="A3204" s="57">
        <f t="shared" si="932"/>
        <v>1007637.964291068</v>
      </c>
      <c r="B3204" s="12">
        <f t="shared" si="949"/>
        <v>160370.56286397821</v>
      </c>
      <c r="C3204" s="57" t="str">
        <f t="shared" si="933"/>
        <v>-0.391243339946276-0.20321208728211i</v>
      </c>
      <c r="D3204" s="57" t="str">
        <f t="shared" si="934"/>
        <v>3.11046067305909-1.76559311670387i</v>
      </c>
      <c r="E3204" s="57" t="str">
        <f t="shared" si="935"/>
        <v>86.9058635424755-161.580382389241i</v>
      </c>
      <c r="F3204" s="57" t="str">
        <f t="shared" si="936"/>
        <v>3.33981267278011-1.7062058916283i</v>
      </c>
      <c r="G3204" s="57" t="str">
        <f t="shared" si="937"/>
        <v>0.869779160611924-0.336546241068209i</v>
      </c>
      <c r="H3204" s="57" t="str">
        <f t="shared" si="938"/>
        <v>0.396360886153474-85.7790555351168i</v>
      </c>
      <c r="I3204" s="57" t="str">
        <f t="shared" si="939"/>
        <v>-0.409144019876129-0.810096672384537i</v>
      </c>
      <c r="K3204" s="57" t="str">
        <f t="shared" si="940"/>
        <v>0.000646398357009776-0.00117801265291894i</v>
      </c>
      <c r="L3204" s="57" t="str">
        <f t="shared" si="941"/>
        <v>0.000125-0.00312868831020699i</v>
      </c>
      <c r="M3204" s="57" t="str">
        <f t="shared" si="942"/>
        <v>0.0015-0.00150823697871984i</v>
      </c>
      <c r="N3204" s="57">
        <f t="shared" si="943"/>
        <v>27.447398829022745</v>
      </c>
      <c r="O3204" s="57">
        <f t="shared" si="944"/>
        <v>7.1137857794704029</v>
      </c>
      <c r="P3204" s="371">
        <f t="shared" si="945"/>
        <v>-7.1137857794704029</v>
      </c>
      <c r="Q3204" s="371">
        <f t="shared" si="946"/>
        <v>-152.55260117097725</v>
      </c>
      <c r="R3204" s="12">
        <f t="shared" si="947"/>
        <v>27.447398829022745</v>
      </c>
      <c r="S3204" s="57">
        <f t="shared" si="948"/>
        <v>160.37056286397822</v>
      </c>
      <c r="T3204" s="12">
        <f t="shared" si="931"/>
        <v>-7.1137857794704029</v>
      </c>
    </row>
    <row r="3205" spans="1:20" x14ac:dyDescent="0.25">
      <c r="A3205" s="57">
        <f t="shared" si="932"/>
        <v>1011466.9885553742</v>
      </c>
      <c r="B3205" s="12">
        <f t="shared" si="949"/>
        <v>160979.97100286133</v>
      </c>
      <c r="C3205" s="57" t="str">
        <f t="shared" si="933"/>
        <v>-0.390262086001608-0.200395006446901i</v>
      </c>
      <c r="D3205" s="57" t="str">
        <f t="shared" si="934"/>
        <v>3.10567323807956-1.76837558128868i</v>
      </c>
      <c r="E3205" s="57" t="str">
        <f t="shared" si="935"/>
        <v>86.0769800728683-161.642384220166i</v>
      </c>
      <c r="F3205" s="57" t="str">
        <f t="shared" si="936"/>
        <v>3.33650433265372-1.70826464919907i</v>
      </c>
      <c r="G3205" s="57" t="str">
        <f t="shared" si="937"/>
        <v>0.868917577768783-0.337490475144431i</v>
      </c>
      <c r="H3205" s="57" t="str">
        <f t="shared" si="938"/>
        <v>0.393000590210256-85.4496493623701i</v>
      </c>
      <c r="I3205" s="57" t="str">
        <f t="shared" si="939"/>
        <v>-0.408090102119773-0.80618169937348i</v>
      </c>
      <c r="K3205" s="57" t="str">
        <f t="shared" si="940"/>
        <v>0.000645869375165941-0.00117477087042895i</v>
      </c>
      <c r="L3205" s="57" t="str">
        <f t="shared" si="941"/>
        <v>0.000125-0.00311684430185992i</v>
      </c>
      <c r="M3205" s="57" t="str">
        <f t="shared" si="942"/>
        <v>0.0015-0.001502527374696i</v>
      </c>
      <c r="N3205" s="57">
        <f t="shared" si="943"/>
        <v>27.179966892323762</v>
      </c>
      <c r="O3205" s="57">
        <f t="shared" si="944"/>
        <v>7.1565352885946893</v>
      </c>
      <c r="P3205" s="371">
        <f t="shared" si="945"/>
        <v>-7.1565352885946893</v>
      </c>
      <c r="Q3205" s="371">
        <f t="shared" si="946"/>
        <v>-152.82003310767624</v>
      </c>
      <c r="R3205" s="12">
        <f t="shared" si="947"/>
        <v>27.179966892323762</v>
      </c>
      <c r="S3205" s="57">
        <f t="shared" si="948"/>
        <v>160.97997100286133</v>
      </c>
      <c r="T3205" s="12">
        <f t="shared" si="931"/>
        <v>-7.1565352885946893</v>
      </c>
    </row>
    <row r="3206" spans="1:20" x14ac:dyDescent="0.25">
      <c r="A3206" s="57">
        <f t="shared" si="932"/>
        <v>1015310.5631118846</v>
      </c>
      <c r="B3206" s="12">
        <f t="shared" si="949"/>
        <v>161591.69489267221</v>
      </c>
      <c r="C3206" s="57" t="str">
        <f t="shared" si="933"/>
        <v>-0.389269753833581-0.197587076239473i</v>
      </c>
      <c r="D3206" s="57" t="str">
        <f t="shared" si="934"/>
        <v>3.10086423219858-1.77115416793385i</v>
      </c>
      <c r="E3206" s="57" t="str">
        <f t="shared" si="935"/>
        <v>85.2465899367181-161.699158798324i</v>
      </c>
      <c r="F3206" s="57" t="str">
        <f t="shared" si="936"/>
        <v>3.33317742413924-1.71033099401142i</v>
      </c>
      <c r="G3206" s="57" t="str">
        <f t="shared" si="937"/>
        <v>0.868051159206227-0.338435140325222i</v>
      </c>
      <c r="H3206" s="57" t="str">
        <f t="shared" si="938"/>
        <v>0.389667785356034-85.1215424019358i</v>
      </c>
      <c r="I3206" s="57" t="str">
        <f t="shared" si="939"/>
        <v>-0.407040147769942-0.802280734735243i</v>
      </c>
      <c r="K3206" s="57" t="str">
        <f t="shared" si="940"/>
        <v>0.000645338654725111-0.00117154395631274i</v>
      </c>
      <c r="L3206" s="57" t="str">
        <f t="shared" si="941"/>
        <v>0.000125-0.00310504513036454i</v>
      </c>
      <c r="M3206" s="57" t="str">
        <f t="shared" si="942"/>
        <v>0.0015-0.00149683938503287i</v>
      </c>
      <c r="N3206" s="57">
        <f t="shared" si="943"/>
        <v>26.911617905957968</v>
      </c>
      <c r="O3206" s="57">
        <f t="shared" si="944"/>
        <v>7.1994183355950661</v>
      </c>
      <c r="P3206" s="371">
        <f t="shared" si="945"/>
        <v>-7.1994183355950661</v>
      </c>
      <c r="Q3206" s="371">
        <f t="shared" si="946"/>
        <v>-153.08838209404203</v>
      </c>
      <c r="R3206" s="12">
        <f t="shared" si="947"/>
        <v>26.911617905957968</v>
      </c>
      <c r="S3206" s="57">
        <f t="shared" si="948"/>
        <v>161.59169489267222</v>
      </c>
      <c r="T3206" s="12">
        <f t="shared" si="931"/>
        <v>-7.1994183355950661</v>
      </c>
    </row>
    <row r="3207" spans="1:20" x14ac:dyDescent="0.25">
      <c r="A3207" s="57">
        <f t="shared" si="932"/>
        <v>1019168.7432517098</v>
      </c>
      <c r="B3207" s="12">
        <f t="shared" si="949"/>
        <v>162205.74333326437</v>
      </c>
      <c r="C3207" s="57" t="str">
        <f t="shared" si="933"/>
        <v>-0.388266328071892-0.194788406235452i</v>
      </c>
      <c r="D3207" s="57" t="str">
        <f t="shared" si="934"/>
        <v>3.09603364859133-1.77392871866246i</v>
      </c>
      <c r="E3207" s="57" t="str">
        <f t="shared" si="935"/>
        <v>84.414741770002-161.750674630296i</v>
      </c>
      <c r="F3207" s="57" t="str">
        <f t="shared" si="936"/>
        <v>3.32983188699593-1.71240481274951i</v>
      </c>
      <c r="G3207" s="57" t="str">
        <f t="shared" si="937"/>
        <v>0.867179889235906-0.339380212948115i</v>
      </c>
      <c r="H3207" s="57" t="str">
        <f t="shared" si="938"/>
        <v>0.386362240282575-84.7947291345345i</v>
      </c>
      <c r="I3207" s="57" t="str">
        <f t="shared" si="939"/>
        <v>-0.405994107198797-0.798393726219856i</v>
      </c>
      <c r="K3207" s="57" t="str">
        <f t="shared" si="940"/>
        <v>0.000644806179465326-0.00116833184643551i</v>
      </c>
      <c r="L3207" s="57" t="str">
        <f t="shared" si="941"/>
        <v>0.000125-0.0030932906259858i</v>
      </c>
      <c r="M3207" s="57" t="str">
        <f t="shared" si="942"/>
        <v>0.0015-0.00149117292790683i</v>
      </c>
      <c r="N3207" s="57">
        <f t="shared" si="943"/>
        <v>26.642353299445801</v>
      </c>
      <c r="O3207" s="57">
        <f t="shared" si="944"/>
        <v>7.2424360141394324</v>
      </c>
      <c r="P3207" s="371">
        <f t="shared" si="945"/>
        <v>-7.2424360141394324</v>
      </c>
      <c r="Q3207" s="371">
        <f t="shared" si="946"/>
        <v>-153.3576467005542</v>
      </c>
      <c r="R3207" s="12">
        <f t="shared" si="947"/>
        <v>26.642353299445801</v>
      </c>
      <c r="S3207" s="57">
        <f t="shared" si="948"/>
        <v>162.20574333326437</v>
      </c>
      <c r="T3207" s="12">
        <f t="shared" si="931"/>
        <v>-7.2424360141394324</v>
      </c>
    </row>
    <row r="3208" spans="1:20" x14ac:dyDescent="0.25">
      <c r="A3208" s="57">
        <f t="shared" si="932"/>
        <v>1023041.5844760663</v>
      </c>
      <c r="B3208" s="12">
        <f t="shared" si="949"/>
        <v>162822.12515793077</v>
      </c>
      <c r="C3208" s="57" t="str">
        <f t="shared" si="933"/>
        <v>-0.387251795175145-0.19199910707319i</v>
      </c>
      <c r="D3208" s="57" t="str">
        <f t="shared" si="934"/>
        <v>3.09118148161882-1.77669907493859i</v>
      </c>
      <c r="E3208" s="57" t="str">
        <f t="shared" si="935"/>
        <v>83.5814848629308-161.796900715538i</v>
      </c>
      <c r="F3208" s="57" t="str">
        <f t="shared" si="936"/>
        <v>3.32646766138448-1.71448599134203i</v>
      </c>
      <c r="G3208" s="57" t="str">
        <f t="shared" si="937"/>
        <v>0.866303752274009-0.340325669131762i</v>
      </c>
      <c r="H3208" s="57" t="str">
        <f t="shared" si="938"/>
        <v>0.383083725831152-84.4692040687607i</v>
      </c>
      <c r="I3208" s="57" t="str">
        <f t="shared" si="939"/>
        <v>-0.40495193116377-0.794520621968911i</v>
      </c>
      <c r="K3208" s="57" t="str">
        <f t="shared" si="940"/>
        <v>0.000644271933234208-0.00116513447674643i</v>
      </c>
      <c r="L3208" s="57" t="str">
        <f t="shared" si="941"/>
        <v>0.000125-0.0030815806196312i</v>
      </c>
      <c r="M3208" s="57" t="str">
        <f t="shared" si="942"/>
        <v>0.0015-0.00148552792180397i</v>
      </c>
      <c r="N3208" s="57">
        <f t="shared" si="943"/>
        <v>26.372174574064275</v>
      </c>
      <c r="O3208" s="57">
        <f t="shared" si="944"/>
        <v>7.285589419318681</v>
      </c>
      <c r="P3208" s="371">
        <f t="shared" si="945"/>
        <v>-7.285589419318681</v>
      </c>
      <c r="Q3208" s="371">
        <f t="shared" si="946"/>
        <v>-153.62782542593573</v>
      </c>
      <c r="R3208" s="12">
        <f t="shared" si="947"/>
        <v>26.372174574064275</v>
      </c>
      <c r="S3208" s="57">
        <f t="shared" si="948"/>
        <v>162.82212515793077</v>
      </c>
      <c r="T3208" s="12">
        <f t="shared" si="931"/>
        <v>-7.285589419318681</v>
      </c>
    </row>
    <row r="3209" spans="1:20" x14ac:dyDescent="0.25">
      <c r="A3209" s="57">
        <f t="shared" si="932"/>
        <v>1026929.1424970755</v>
      </c>
      <c r="B3209" s="12">
        <f t="shared" si="949"/>
        <v>163440.84923353093</v>
      </c>
      <c r="C3209" s="57" t="str">
        <f t="shared" si="933"/>
        <v>-0.386226143460853-0.189219290427728i</v>
      </c>
      <c r="D3209" s="57" t="str">
        <f t="shared" si="934"/>
        <v>3.08630772683897-1.77946507767671i</v>
      </c>
      <c r="E3209" s="57" t="str">
        <f t="shared" si="935"/>
        <v>82.7468691557361-161.837806560515i</v>
      </c>
      <c r="F3209" s="57" t="str">
        <f t="shared" si="936"/>
        <v>3.32308468787648-1.71657441496097i</v>
      </c>
      <c r="G3209" s="57" t="str">
        <f t="shared" si="937"/>
        <v>0.865422732843747-0.341271484775695i</v>
      </c>
      <c r="H3209" s="57" t="str">
        <f t="shared" si="938"/>
        <v>0.379832014970012-84.1449617409011i</v>
      </c>
      <c r="I3209" s="57" t="str">
        <f t="shared" si="939"/>
        <v>-0.403913570805633-0.790661370513502i</v>
      </c>
      <c r="K3209" s="57" t="str">
        <f t="shared" si="940"/>
        <v>0.000643735899949709-0.00116195178327749i</v>
      </c>
      <c r="L3209" s="57" t="str">
        <f t="shared" si="941"/>
        <v>0.000125-0.00306991494284837i</v>
      </c>
      <c r="M3209" s="57" t="str">
        <f t="shared" si="942"/>
        <v>0.0015-0.001479904285519i</v>
      </c>
      <c r="N3209" s="57">
        <f t="shared" si="943"/>
        <v>26.10108330326733</v>
      </c>
      <c r="O3209" s="57">
        <f t="shared" si="944"/>
        <v>7.3288796475101243</v>
      </c>
      <c r="P3209" s="371">
        <f t="shared" si="945"/>
        <v>-7.3288796475101243</v>
      </c>
      <c r="Q3209" s="371">
        <f t="shared" si="946"/>
        <v>-153.89891669673267</v>
      </c>
      <c r="R3209" s="12">
        <f t="shared" si="947"/>
        <v>26.10108330326733</v>
      </c>
      <c r="S3209" s="57">
        <f t="shared" si="948"/>
        <v>163.44084923353094</v>
      </c>
      <c r="T3209" s="12">
        <f t="shared" si="931"/>
        <v>-7.3288796475101243</v>
      </c>
    </row>
    <row r="3210" spans="1:20" x14ac:dyDescent="0.25">
      <c r="A3210" s="57">
        <f t="shared" si="932"/>
        <v>1030831.4732385643</v>
      </c>
      <c r="B3210" s="12">
        <f t="shared" si="949"/>
        <v>164061.92446061835</v>
      </c>
      <c r="C3210" s="57" t="str">
        <f t="shared" si="933"/>
        <v>-0.385189363135086-0.186449068983932i</v>
      </c>
      <c r="D3210" s="57" t="str">
        <f t="shared" si="934"/>
        <v>3.08141238101781-1.78222656725115i</v>
      </c>
      <c r="E3210" s="57" t="str">
        <f t="shared" si="935"/>
        <v>81.9109452341226-161.873362192848i</v>
      </c>
      <c r="F3210" s="57" t="str">
        <f t="shared" si="936"/>
        <v>3.31968290746417-1.71866996802049i</v>
      </c>
      <c r="G3210" s="57" t="str">
        <f t="shared" si="937"/>
        <v>0.864536815577865-0.342217635560106i</v>
      </c>
      <c r="H3210" s="57" t="str">
        <f t="shared" si="938"/>
        <v>0.376606882772062-83.8219967147457i</v>
      </c>
      <c r="I3210" s="57" t="str">
        <f t="shared" si="939"/>
        <v>-0.402878977646561-0.786815920772146i</v>
      </c>
      <c r="K3210" s="57" t="str">
        <f t="shared" si="940"/>
        <v>0.000643198063600935-0.00115878370214228i</v>
      </c>
      <c r="L3210" s="57" t="str">
        <f t="shared" si="941"/>
        <v>0.000125-0.00305829342782264i</v>
      </c>
      <c r="M3210" s="57" t="str">
        <f t="shared" si="942"/>
        <v>0.0015-0.00147430193815402i</v>
      </c>
      <c r="N3210" s="57">
        <f t="shared" si="943"/>
        <v>25.82908113309793</v>
      </c>
      <c r="O3210" s="57">
        <f t="shared" si="944"/>
        <v>7.3723077962398529</v>
      </c>
      <c r="P3210" s="371">
        <f t="shared" si="945"/>
        <v>-7.3723077962398529</v>
      </c>
      <c r="Q3210" s="371">
        <f t="shared" si="946"/>
        <v>-154.17091886690207</v>
      </c>
      <c r="R3210" s="12">
        <f t="shared" si="947"/>
        <v>25.82908113309793</v>
      </c>
      <c r="S3210" s="57">
        <f t="shared" si="948"/>
        <v>164.06192446061834</v>
      </c>
      <c r="T3210" s="12">
        <f t="shared" si="931"/>
        <v>-7.3723077962398529</v>
      </c>
    </row>
    <row r="3211" spans="1:20" x14ac:dyDescent="0.25">
      <c r="A3211" s="57">
        <f t="shared" si="932"/>
        <v>1034748.6328368708</v>
      </c>
      <c r="B3211" s="12">
        <f t="shared" si="949"/>
        <v>164685.35977356869</v>
      </c>
      <c r="C3211" s="57" t="str">
        <f t="shared" si="933"/>
        <v>-0.384141446321769-0.183688556408734i</v>
      </c>
      <c r="D3211" s="57" t="str">
        <f t="shared" si="934"/>
        <v>3.07649544214047-1.78498338350571i</v>
      </c>
      <c r="E3211" s="57" t="str">
        <f t="shared" si="935"/>
        <v>81.0737643243862-161.903538175473i</v>
      </c>
      <c r="F3211" s="57" t="str">
        <f t="shared" si="936"/>
        <v>3.31626226156995-1.72077253417573i</v>
      </c>
      <c r="G3211" s="57" t="str">
        <f t="shared" si="937"/>
        <v>0.863645985221164-0.343164096945658i</v>
      </c>
      <c r="H3211" s="57" t="str">
        <f t="shared" si="938"/>
        <v>0.373408106392807-83.500303581402i</v>
      </c>
      <c r="I3211" s="57" t="str">
        <f t="shared" si="939"/>
        <v>-0.401848103588186-0.782984222048653i</v>
      </c>
      <c r="K3211" s="57" t="str">
        <f t="shared" si="940"/>
        <v>0.000642658408248931-0.00115563016953479i</v>
      </c>
      <c r="L3211" s="57" t="str">
        <f t="shared" si="941"/>
        <v>0.000125-0.00304671590737462i</v>
      </c>
      <c r="M3211" s="57" t="str">
        <f t="shared" si="942"/>
        <v>0.0015-0.00146872079911737i</v>
      </c>
      <c r="N3211" s="57">
        <f t="shared" si="943"/>
        <v>25.556169782581492</v>
      </c>
      <c r="O3211" s="57">
        <f t="shared" si="944"/>
        <v>7.4158749640442734</v>
      </c>
      <c r="P3211" s="371">
        <f t="shared" si="945"/>
        <v>-7.4158749640442734</v>
      </c>
      <c r="Q3211" s="371">
        <f t="shared" si="946"/>
        <v>-154.44383021741851</v>
      </c>
      <c r="R3211" s="12">
        <f t="shared" si="947"/>
        <v>25.556169782581492</v>
      </c>
      <c r="S3211" s="57">
        <f t="shared" si="948"/>
        <v>164.68535977356871</v>
      </c>
      <c r="T3211" s="12">
        <f t="shared" si="931"/>
        <v>-7.4158749640442734</v>
      </c>
    </row>
    <row r="3212" spans="1:20" x14ac:dyDescent="0.25">
      <c r="A3212" s="57">
        <f t="shared" si="932"/>
        <v>1038680.677641651</v>
      </c>
      <c r="B3212" s="12">
        <f t="shared" si="949"/>
        <v>165311.16414070825</v>
      </c>
      <c r="C3212" s="57" t="str">
        <f t="shared" si="933"/>
        <v>-0.383082387091733-0.180937867322619i</v>
      </c>
      <c r="D3212" s="57" t="str">
        <f t="shared" si="934"/>
        <v>3.07155690942228-1.78773536576374i</v>
      </c>
      <c r="E3212" s="57" t="str">
        <f t="shared" si="935"/>
        <v>80.2353782882428-161.928305620815i</v>
      </c>
      <c r="F3212" s="57" t="str">
        <f t="shared" si="936"/>
        <v>3.3128226920564-1.72288199632211i</v>
      </c>
      <c r="G3212" s="57" t="str">
        <f t="shared" si="937"/>
        <v>0.862750226633041-0.344110844173323i</v>
      </c>
      <c r="H3212" s="57" t="str">
        <f t="shared" si="938"/>
        <v>0.3702354650486-83.1798769591155i</v>
      </c>
      <c r="I3212" s="57" t="str">
        <f t="shared" si="939"/>
        <v>-0.400820900909804-0.779166224030153i</v>
      </c>
      <c r="K3212" s="57" t="str">
        <f t="shared" si="940"/>
        <v>0.000642116918027499-0.00115249112172833i</v>
      </c>
      <c r="L3212" s="57" t="str">
        <f t="shared" si="941"/>
        <v>0.000125-0.00303518221495778i</v>
      </c>
      <c r="M3212" s="57" t="str">
        <f t="shared" si="942"/>
        <v>0.0015-0.00146316078812251i</v>
      </c>
      <c r="N3212" s="57">
        <f t="shared" si="943"/>
        <v>25.282351044109845</v>
      </c>
      <c r="O3212" s="57">
        <f t="shared" si="944"/>
        <v>7.4595822503272231</v>
      </c>
      <c r="P3212" s="371">
        <f t="shared" si="945"/>
        <v>-7.4595822503272231</v>
      </c>
      <c r="Q3212" s="371">
        <f t="shared" si="946"/>
        <v>-154.71764895589016</v>
      </c>
      <c r="R3212" s="12">
        <f t="shared" si="947"/>
        <v>25.282351044109845</v>
      </c>
      <c r="S3212" s="57">
        <f t="shared" si="948"/>
        <v>165.31116414070826</v>
      </c>
      <c r="T3212" s="12">
        <f t="shared" si="931"/>
        <v>-7.4595822503272231</v>
      </c>
    </row>
    <row r="3213" spans="1:20" x14ac:dyDescent="0.25">
      <c r="A3213" s="57">
        <f t="shared" si="932"/>
        <v>1042627.6642166892</v>
      </c>
      <c r="B3213" s="12">
        <f t="shared" si="949"/>
        <v>165939.34656444294</v>
      </c>
      <c r="C3213" s="57" t="str">
        <f t="shared" si="933"/>
        <v>-0.382012181491238-0.178197117270207i</v>
      </c>
      <c r="D3213" s="57" t="str">
        <f t="shared" si="934"/>
        <v>3.06659678331963-1.79048235283806i</v>
      </c>
      <c r="E3213" s="57" t="str">
        <f t="shared" si="935"/>
        <v>79.3958396172922-161.94763620495i</v>
      </c>
      <c r="F3213" s="57" t="str">
        <f t="shared" si="936"/>
        <v>3.3093641412359-1.72499823659426i</v>
      </c>
      <c r="G3213" s="57" t="str">
        <f t="shared" si="937"/>
        <v>0.861849524790058-0.345057852264239i</v>
      </c>
      <c r="H3213" s="57" t="str">
        <f t="shared" si="938"/>
        <v>0.367088739995129-82.8607114930885i</v>
      </c>
      <c r="I3213" s="57" t="str">
        <f t="shared" si="939"/>
        <v>-0.399797322266481-0.775361876784997i</v>
      </c>
      <c r="K3213" s="57" t="str">
        <f t="shared" si="940"/>
        <v>0.000641573577144058-0.00114936649507426i</v>
      </c>
      <c r="L3213" s="57" t="str">
        <f t="shared" si="941"/>
        <v>0.000125-0.00302369218465609i</v>
      </c>
      <c r="M3213" s="57" t="str">
        <f t="shared" si="942"/>
        <v>0.0015-0.0014576218251868i</v>
      </c>
      <c r="N3213" s="57">
        <f t="shared" si="943"/>
        <v>25.007626783812384</v>
      </c>
      <c r="O3213" s="57">
        <f t="shared" si="944"/>
        <v>7.5034307552187531</v>
      </c>
      <c r="P3213" s="371">
        <f t="shared" si="945"/>
        <v>-7.5034307552187531</v>
      </c>
      <c r="Q3213" s="371">
        <f t="shared" si="946"/>
        <v>-154.99237321618762</v>
      </c>
      <c r="R3213" s="12">
        <f t="shared" si="947"/>
        <v>25.007626783812384</v>
      </c>
      <c r="S3213" s="57">
        <f t="shared" si="948"/>
        <v>165.93934656444293</v>
      </c>
      <c r="T3213" s="12">
        <f t="shared" si="931"/>
        <v>-7.5034307552187531</v>
      </c>
    </row>
    <row r="3214" spans="1:20" x14ac:dyDescent="0.25">
      <c r="A3214" s="57">
        <f t="shared" si="932"/>
        <v>1046589.6493407126</v>
      </c>
      <c r="B3214" s="12">
        <f t="shared" si="949"/>
        <v>166569.91608138781</v>
      </c>
      <c r="C3214" s="57" t="str">
        <f t="shared" si="933"/>
        <v>-0.38093082757021-0.175466422690039i</v>
      </c>
      <c r="D3214" s="57" t="str">
        <f t="shared" si="934"/>
        <v>3.0616150655408-1.79322418304126i</v>
      </c>
      <c r="E3214" s="57" t="str">
        <f t="shared" si="935"/>
        <v>78.5552014271762-161.961502181763i</v>
      </c>
      <c r="F3214" s="57" t="str">
        <f t="shared" si="936"/>
        <v>3.30588655188062-1.7271211363654i</v>
      </c>
      <c r="G3214" s="57" t="str">
        <f t="shared" si="937"/>
        <v>0.86094386478851-0.346005096019601i</v>
      </c>
      <c r="H3214" s="57" t="str">
        <f t="shared" si="938"/>
        <v>0.363967714506145-82.5428018553007i</v>
      </c>
      <c r="I3214" s="57" t="str">
        <f t="shared" si="939"/>
        <v>-0.398777320687273-0.771571130760734i</v>
      </c>
      <c r="K3214" s="57" t="str">
        <f t="shared" si="940"/>
        <v>0.000641028369880467-0.00114625622600094i</v>
      </c>
      <c r="L3214" s="57" t="str">
        <f t="shared" si="941"/>
        <v>0.000125-0.0030122456511816i</v>
      </c>
      <c r="M3214" s="57" t="str">
        <f t="shared" si="942"/>
        <v>0.0015-0.0014521038306304i</v>
      </c>
      <c r="N3214" s="57">
        <f t="shared" si="943"/>
        <v>24.731998941911087</v>
      </c>
      <c r="O3214" s="57">
        <f t="shared" si="944"/>
        <v>7.547421579429848</v>
      </c>
      <c r="P3214" s="371">
        <f t="shared" si="945"/>
        <v>-7.547421579429848</v>
      </c>
      <c r="Q3214" s="371">
        <f t="shared" si="946"/>
        <v>-155.26800105808891</v>
      </c>
      <c r="R3214" s="12">
        <f t="shared" si="947"/>
        <v>24.731998941911087</v>
      </c>
      <c r="S3214" s="57">
        <f t="shared" si="948"/>
        <v>166.56991608138782</v>
      </c>
      <c r="T3214" s="12">
        <f t="shared" si="931"/>
        <v>-7.547421579429848</v>
      </c>
    </row>
    <row r="3215" spans="1:20" x14ac:dyDescent="0.25">
      <c r="A3215" s="57">
        <f t="shared" si="932"/>
        <v>1050566.6900082075</v>
      </c>
      <c r="B3215" s="12">
        <f t="shared" si="949"/>
        <v>167202.8817624971</v>
      </c>
      <c r="C3215" s="57" t="str">
        <f t="shared" si="933"/>
        <v>-0.379838325409983-0.172745900883492i</v>
      </c>
      <c r="D3215" s="57" t="str">
        <f t="shared" si="934"/>
        <v>3.05661175905678-1.7959606941961i</v>
      </c>
      <c r="E3215" s="57" t="str">
        <f t="shared" si="935"/>
        <v>77.7135174513807-161.969876397084i</v>
      </c>
      <c r="F3215" s="57" t="str">
        <f t="shared" si="936"/>
        <v>3.30238986723242-1.72925057624661i</v>
      </c>
      <c r="G3215" s="57" t="str">
        <f t="shared" si="937"/>
        <v>0.860033231847029-0.346952550020581i</v>
      </c>
      <c r="H3215" s="57" t="str">
        <f t="shared" si="938"/>
        <v>0.360872173852435-82.2261427443297i</v>
      </c>
      <c r="I3215" s="57" t="str">
        <f t="shared" si="939"/>
        <v>-0.397760849573416-0.76779393678205i</v>
      </c>
      <c r="K3215" s="57" t="str">
        <f t="shared" si="940"/>
        <v>0.00064048128059391-0.00114316025101255i</v>
      </c>
      <c r="L3215" s="57" t="str">
        <f t="shared" si="941"/>
        <v>0.000125-0.00300084244987209i</v>
      </c>
      <c r="M3215" s="57" t="str">
        <f t="shared" si="942"/>
        <v>0.0015-0.00144660672507511i</v>
      </c>
      <c r="N3215" s="57">
        <f t="shared" si="943"/>
        <v>24.455469533061006</v>
      </c>
      <c r="O3215" s="57">
        <f t="shared" si="944"/>
        <v>7.5915558241071155</v>
      </c>
      <c r="P3215" s="371">
        <f t="shared" si="945"/>
        <v>-7.5915558241071155</v>
      </c>
      <c r="Q3215" s="371">
        <f t="shared" si="946"/>
        <v>-155.54453046693899</v>
      </c>
      <c r="R3215" s="12">
        <f t="shared" si="947"/>
        <v>24.455469533061006</v>
      </c>
      <c r="S3215" s="57">
        <f t="shared" si="948"/>
        <v>167.2028817624971</v>
      </c>
      <c r="T3215" s="12">
        <f t="shared" si="931"/>
        <v>-7.5915558241071155</v>
      </c>
    </row>
    <row r="3216" spans="1:20" x14ac:dyDescent="0.25">
      <c r="A3216" s="57">
        <f t="shared" si="932"/>
        <v>1054558.8434302385</v>
      </c>
      <c r="B3216" s="12">
        <f t="shared" si="949"/>
        <v>167838.25271319458</v>
      </c>
      <c r="C3216" s="57" t="str">
        <f t="shared" si="933"/>
        <v>-0.378734677150654-0.170035669982924i</v>
      </c>
      <c r="D3216" s="57" t="str">
        <f t="shared" si="934"/>
        <v>3.05158686811202-1.79869172364628i</v>
      </c>
      <c r="E3216" s="57" t="str">
        <f t="shared" si="935"/>
        <v>76.8708420347311-161.972732302806i</v>
      </c>
      <c r="F3216" s="57" t="str">
        <f t="shared" si="936"/>
        <v>3.29887403101308-1.73138643608646i</v>
      </c>
      <c r="G3216" s="57" t="str">
        <f t="shared" si="937"/>
        <v>0.85911761130919-0.347900188628264i</v>
      </c>
      <c r="H3216" s="57" t="str">
        <f t="shared" si="938"/>
        <v>0.357801905281071-81.9107288851771i</v>
      </c>
      <c r="I3216" s="57" t="str">
        <f t="shared" si="939"/>
        <v>-0.396747862696625-0.76403024604881i</v>
      </c>
      <c r="K3216" s="57" t="str">
        <f t="shared" si="940"/>
        <v>0.000639932293717758-0.00114007850668801i</v>
      </c>
      <c r="L3216" s="57" t="str">
        <f t="shared" si="941"/>
        <v>0.000125-0.00298948241668866i</v>
      </c>
      <c r="M3216" s="57" t="str">
        <f t="shared" si="942"/>
        <v>0.0015-0.00144113042944323i</v>
      </c>
      <c r="N3216" s="57">
        <f t="shared" si="943"/>
        <v>24.178040646679534</v>
      </c>
      <c r="O3216" s="57">
        <f t="shared" si="944"/>
        <v>7.6358345906842429</v>
      </c>
      <c r="P3216" s="371">
        <f t="shared" si="945"/>
        <v>-7.6358345906842429</v>
      </c>
      <c r="Q3216" s="371">
        <f t="shared" si="946"/>
        <v>-155.82195935332047</v>
      </c>
      <c r="R3216" s="12">
        <f t="shared" si="947"/>
        <v>24.178040646679534</v>
      </c>
      <c r="S3216" s="57">
        <f t="shared" si="948"/>
        <v>167.83825271319458</v>
      </c>
      <c r="T3216" s="12">
        <f t="shared" si="931"/>
        <v>-7.6358345906842429</v>
      </c>
    </row>
    <row r="3217" spans="1:20" x14ac:dyDescent="0.25">
      <c r="A3217" s="57">
        <f t="shared" si="932"/>
        <v>1058566.1670352735</v>
      </c>
      <c r="B3217" s="12">
        <f t="shared" si="949"/>
        <v>168476.03807350472</v>
      </c>
      <c r="C3217" s="57" t="str">
        <f t="shared" si="933"/>
        <v>-0.377619887017879-0.167335848918937i</v>
      </c>
      <c r="D3217" s="57" t="str">
        <f t="shared" si="934"/>
        <v>3.04654039823497-1.80141710826712i</v>
      </c>
      <c r="E3217" s="57" t="str">
        <f t="shared" si="935"/>
        <v>76.0272301265184-161.970043970958i</v>
      </c>
      <c r="F3217" s="57" t="str">
        <f t="shared" si="936"/>
        <v>3.29533898743406-1.73352859497039i</v>
      </c>
      <c r="G3217" s="57" t="str">
        <f t="shared" si="937"/>
        <v>0.858196988646145-0.348847985983628i</v>
      </c>
      <c r="H3217" s="57" t="str">
        <f t="shared" si="938"/>
        <v>0.354756697994898-81.5965550290941i</v>
      </c>
      <c r="I3217" s="57" t="str">
        <f t="shared" si="939"/>
        <v>-0.39573831419733-0.760280010133971i</v>
      </c>
      <c r="K3217" s="57" t="str">
        <f t="shared" si="940"/>
        <v>0.000639381393762484-0.00113701092967981i</v>
      </c>
      <c r="L3217" s="57" t="str">
        <f t="shared" si="941"/>
        <v>0.000125-0.00297816538821345i</v>
      </c>
      <c r="M3217" s="57" t="str">
        <f t="shared" si="942"/>
        <v>0.0015-0.00143567486495639i</v>
      </c>
      <c r="N3217" s="57">
        <f t="shared" si="943"/>
        <v>23.899714447258873</v>
      </c>
      <c r="O3217" s="57">
        <f t="shared" si="944"/>
        <v>7.6802589807339929</v>
      </c>
      <c r="P3217" s="371">
        <f t="shared" si="945"/>
        <v>-7.6802589807339929</v>
      </c>
      <c r="Q3217" s="371">
        <f t="shared" si="946"/>
        <v>-156.10028555274113</v>
      </c>
      <c r="R3217" s="12">
        <f t="shared" si="947"/>
        <v>23.899714447258873</v>
      </c>
      <c r="S3217" s="57">
        <f t="shared" si="948"/>
        <v>168.47603807350472</v>
      </c>
      <c r="T3217" s="12">
        <f t="shared" si="931"/>
        <v>-7.6802589807339929</v>
      </c>
    </row>
    <row r="3218" spans="1:20" x14ac:dyDescent="0.25">
      <c r="A3218" s="57">
        <f t="shared" si="932"/>
        <v>1062588.7184700074</v>
      </c>
      <c r="B3218" s="12">
        <f t="shared" si="949"/>
        <v>169116.24701818405</v>
      </c>
      <c r="C3218" s="57" t="str">
        <f t="shared" si="933"/>
        <v>-0.376493961349242-0.164646557386846i</v>
      </c>
      <c r="D3218" s="57" t="str">
        <f t="shared" si="934"/>
        <v>3.04147235624865-1.80413668447659i</v>
      </c>
      <c r="E3218" s="57" t="str">
        <f t="shared" si="935"/>
        <v>75.1827372733084-161.961786107741i</v>
      </c>
      <c r="F3218" s="57" t="str">
        <f t="shared" si="936"/>
        <v>3.29178468120696-1.73567693122052i</v>
      </c>
      <c r="G3218" s="57" t="str">
        <f t="shared" si="937"/>
        <v>0.857271349459265-0.349795916007542i</v>
      </c>
      <c r="H3218" s="57" t="str">
        <f t="shared" si="938"/>
        <v>0.351736343132227-81.2836159534073i</v>
      </c>
      <c r="I3218" s="57" t="str">
        <f t="shared" si="939"/>
        <v>-0.394732158583002-0.756543180981636i</v>
      </c>
      <c r="K3218" s="57" t="str">
        <f t="shared" si="940"/>
        <v>0.000638828565316545-0.00113395745671299i</v>
      </c>
      <c r="L3218" s="57" t="str">
        <f t="shared" si="941"/>
        <v>0.000125-0.0029668912016472i</v>
      </c>
      <c r="M3218" s="57" t="str">
        <f t="shared" si="942"/>
        <v>0.0015-0.00143023995313448i</v>
      </c>
      <c r="N3218" s="57">
        <f t="shared" si="943"/>
        <v>23.62049317466284</v>
      </c>
      <c r="O3218" s="57">
        <f t="shared" si="944"/>
        <v>7.7248300958171221</v>
      </c>
      <c r="P3218" s="371">
        <f t="shared" si="945"/>
        <v>-7.7248300958171221</v>
      </c>
      <c r="Q3218" s="371">
        <f t="shared" si="946"/>
        <v>-156.37950682533716</v>
      </c>
      <c r="R3218" s="12">
        <f t="shared" si="947"/>
        <v>23.62049317466284</v>
      </c>
      <c r="S3218" s="57">
        <f t="shared" si="948"/>
        <v>169.11624701818405</v>
      </c>
      <c r="T3218" s="12">
        <f t="shared" si="931"/>
        <v>-7.7248300958171221</v>
      </c>
    </row>
    <row r="3219" spans="1:20" x14ac:dyDescent="0.25">
      <c r="A3219" s="57">
        <f t="shared" si="932"/>
        <v>1066626.5556001936</v>
      </c>
      <c r="B3219" s="12">
        <f t="shared" si="949"/>
        <v>169758.88875685315</v>
      </c>
      <c r="C3219" s="57" t="str">
        <f t="shared" si="933"/>
        <v>-0.375356908620079-0.161967915812343i</v>
      </c>
      <c r="D3219" s="57" t="str">
        <f t="shared" si="934"/>
        <v>3.03638275028114-1.80685028824666i</v>
      </c>
      <c r="E3219" s="57" t="str">
        <f t="shared" si="935"/>
        <v>74.3374196114013-161.947934067516i</v>
      </c>
      <c r="F3219" s="57" t="str">
        <f t="shared" si="936"/>
        <v>3.2882110575536-1.73783132239551i</v>
      </c>
      <c r="G3219" s="57" t="str">
        <f t="shared" si="937"/>
        <v>0.856340679482806-0.350743952400796i</v>
      </c>
      <c r="H3219" s="57" t="str">
        <f t="shared" si="938"/>
        <v>0.348740633746816-80.9719064613491i</v>
      </c>
      <c r="I3219" s="57" t="str">
        <f t="shared" si="939"/>
        <v>-0.393729350726522-0.752819710905037i</v>
      </c>
      <c r="K3219" s="57" t="str">
        <f t="shared" si="940"/>
        <v>0.00063827379304732-0.001130918024584i</v>
      </c>
      <c r="L3219" s="57" t="str">
        <f t="shared" si="941"/>
        <v>0.000125-0.00295565969480693i</v>
      </c>
      <c r="M3219" s="57" t="str">
        <f t="shared" si="942"/>
        <v>0.0015-0.00142482561579447i</v>
      </c>
      <c r="N3219" s="57">
        <f t="shared" si="943"/>
        <v>23.340379144410463</v>
      </c>
      <c r="O3219" s="57">
        <f t="shared" si="944"/>
        <v>7.7695490373301537</v>
      </c>
      <c r="P3219" s="371">
        <f t="shared" si="945"/>
        <v>-7.7695490373301537</v>
      </c>
      <c r="Q3219" s="371">
        <f t="shared" si="946"/>
        <v>-156.65962085558954</v>
      </c>
      <c r="R3219" s="12">
        <f t="shared" si="947"/>
        <v>23.340379144410463</v>
      </c>
      <c r="S3219" s="57">
        <f t="shared" si="948"/>
        <v>169.75888875685314</v>
      </c>
      <c r="T3219" s="12">
        <f t="shared" si="931"/>
        <v>-7.7695490373301537</v>
      </c>
    </row>
    <row r="3220" spans="1:20" x14ac:dyDescent="0.25">
      <c r="A3220" s="57">
        <f t="shared" si="932"/>
        <v>1070679.7365114742</v>
      </c>
      <c r="B3220" s="12">
        <f t="shared" si="949"/>
        <v>170403.97253412919</v>
      </c>
      <c r="C3220" s="57" t="str">
        <f t="shared" si="933"/>
        <v>-0.374208739468725-0.159300045316329i</v>
      </c>
      <c r="D3220" s="57" t="str">
        <f t="shared" si="934"/>
        <v>3.03127158977588-1.80955775511447i</v>
      </c>
      <c r="E3220" s="57" t="str">
        <f t="shared" si="935"/>
        <v>73.4913338589423-161.928463866724i</v>
      </c>
      <c r="F3220" s="57" t="str">
        <f t="shared" si="936"/>
        <v>3.28461806221634-1.73999164529031i</v>
      </c>
      <c r="G3220" s="57" t="str">
        <f t="shared" si="937"/>
        <v>0.855404964586583-0.351692068644161i</v>
      </c>
      <c r="H3220" s="57" t="str">
        <f t="shared" si="938"/>
        <v>0.345769364788049-80.6614213818863i</v>
      </c>
      <c r="I3220" s="57" t="str">
        <f t="shared" si="939"/>
        <v>-0.392729845864491-0.749109552584541i</v>
      </c>
      <c r="K3220" s="57" t="str">
        <f t="shared" si="940"/>
        <v>0.000637717061702053-0.00112789257015966i</v>
      </c>
      <c r="L3220" s="57" t="str">
        <f t="shared" si="941"/>
        <v>0.000125-0.00294447070612366i</v>
      </c>
      <c r="M3220" s="57" t="str">
        <f t="shared" si="942"/>
        <v>0.0015-0.00141943177504928i</v>
      </c>
      <c r="N3220" s="57">
        <f t="shared" si="943"/>
        <v>23.05937474794257</v>
      </c>
      <c r="O3220" s="57">
        <f t="shared" si="944"/>
        <v>7.8144169063524789</v>
      </c>
      <c r="P3220" s="371">
        <f t="shared" si="945"/>
        <v>-7.8144169063524789</v>
      </c>
      <c r="Q3220" s="371">
        <f t="shared" si="946"/>
        <v>-156.94062525205743</v>
      </c>
      <c r="R3220" s="12">
        <f t="shared" si="947"/>
        <v>23.05937474794257</v>
      </c>
      <c r="S3220" s="57">
        <f t="shared" si="948"/>
        <v>170.4039725341292</v>
      </c>
      <c r="T3220" s="12">
        <f t="shared" si="931"/>
        <v>-7.8144169063524789</v>
      </c>
    </row>
    <row r="3221" spans="1:20" x14ac:dyDescent="0.25">
      <c r="A3221" s="57">
        <f t="shared" si="932"/>
        <v>1074748.319510218</v>
      </c>
      <c r="B3221" s="12">
        <f t="shared" si="949"/>
        <v>171051.50762975888</v>
      </c>
      <c r="C3221" s="57" t="str">
        <f t="shared" si="933"/>
        <v>-0.373049466721229-0.156643067678955i</v>
      </c>
      <c r="D3221" s="57" t="str">
        <f t="shared" si="934"/>
        <v>3.02613888550201-1.81225892019407i</v>
      </c>
      <c r="E3221" s="57" t="str">
        <f t="shared" si="935"/>
        <v>72.644537307694-161.903352197741i</v>
      </c>
      <c r="F3221" s="57" t="str">
        <f t="shared" si="936"/>
        <v>3.28100564146844-1.74215777593635i</v>
      </c>
      <c r="G3221" s="57" t="str">
        <f t="shared" si="937"/>
        <v>0.85446419077867-0.352640237998477i</v>
      </c>
      <c r="H3221" s="57" t="str">
        <f t="shared" si="938"/>
        <v>0.342822333081344-80.3521555695509i</v>
      </c>
      <c r="I3221" s="57" t="str">
        <f t="shared" si="939"/>
        <v>-0.391733599595665-0.74541265906567i</v>
      </c>
      <c r="K3221" s="57" t="str">
        <f t="shared" si="940"/>
        <v>0.000637158356108783-0.0011248810303761i</v>
      </c>
      <c r="L3221" s="57" t="str">
        <f t="shared" si="941"/>
        <v>0.000125-0.00293332407464003i</v>
      </c>
      <c r="M3221" s="57" t="str">
        <f t="shared" si="942"/>
        <v>0.0015-0.00141405835330671i</v>
      </c>
      <c r="N3221" s="57">
        <f t="shared" si="943"/>
        <v>22.77748245287205</v>
      </c>
      <c r="O3221" s="57">
        <f t="shared" si="944"/>
        <v>7.8594348034912329</v>
      </c>
      <c r="P3221" s="371">
        <f t="shared" si="945"/>
        <v>-7.8594348034912329</v>
      </c>
      <c r="Q3221" s="371">
        <f t="shared" si="946"/>
        <v>-157.22251754712795</v>
      </c>
      <c r="R3221" s="12">
        <f t="shared" si="947"/>
        <v>22.77748245287205</v>
      </c>
      <c r="S3221" s="57">
        <f t="shared" si="948"/>
        <v>171.05150762975887</v>
      </c>
      <c r="T3221" s="12">
        <f t="shared" si="931"/>
        <v>-7.8594348034912329</v>
      </c>
    </row>
    <row r="3222" spans="1:20" x14ac:dyDescent="0.25">
      <c r="A3222" s="57">
        <f t="shared" si="932"/>
        <v>1078832.3631243568</v>
      </c>
      <c r="B3222" s="12">
        <f t="shared" si="949"/>
        <v>171701.50335875197</v>
      </c>
      <c r="C3222" s="57" t="str">
        <f t="shared" si="933"/>
        <v>-0.371879105415458-0.153997105302889i</v>
      </c>
      <c r="D3222" s="57" t="str">
        <f t="shared" si="934"/>
        <v>3.02098464956448-1.81495361818813i</v>
      </c>
      <c r="E3222" s="57" t="str">
        <f t="shared" si="935"/>
        <v>71.7970878144706-161.872576442663i</v>
      </c>
      <c r="F3222" s="57" t="str">
        <f t="shared" si="936"/>
        <v>3.27737374212439-1.74432958960163i</v>
      </c>
      <c r="G3222" s="57" t="str">
        <f t="shared" si="937"/>
        <v>0.853518344208104-0.353588433504775i</v>
      </c>
      <c r="H3222" s="57" t="str">
        <f t="shared" si="938"/>
        <v>0.339899337308842-80.0441039042785i</v>
      </c>
      <c r="I3222" s="57" t="str">
        <f t="shared" si="939"/>
        <v>-0.390740567879389-0.741728983757148i</v>
      </c>
      <c r="K3222" s="57" t="str">
        <f t="shared" si="940"/>
        <v>0.000636597661177314-0.00112188334223772i</v>
      </c>
      <c r="L3222" s="57" t="str">
        <f t="shared" si="941"/>
        <v>0.000125-0.002922219640008i</v>
      </c>
      <c r="M3222" s="57" t="str">
        <f t="shared" si="942"/>
        <v>0.0015-0.00140870527326829i</v>
      </c>
      <c r="N3222" s="57">
        <f t="shared" si="943"/>
        <v>22.494704803220344</v>
      </c>
      <c r="O3222" s="57">
        <f t="shared" si="944"/>
        <v>7.9046038287248575</v>
      </c>
      <c r="P3222" s="371">
        <f t="shared" si="945"/>
        <v>-7.9046038287248575</v>
      </c>
      <c r="Q3222" s="371">
        <f t="shared" si="946"/>
        <v>-157.50529519677966</v>
      </c>
      <c r="R3222" s="12">
        <f t="shared" si="947"/>
        <v>22.494704803220344</v>
      </c>
      <c r="S3222" s="57">
        <f t="shared" si="948"/>
        <v>171.70150335875198</v>
      </c>
      <c r="T3222" s="12">
        <f t="shared" si="931"/>
        <v>-7.9046038287248575</v>
      </c>
    </row>
    <row r="3223" spans="1:20" x14ac:dyDescent="0.25">
      <c r="A3223" s="57">
        <f t="shared" si="932"/>
        <v>1082931.9261042292</v>
      </c>
      <c r="B3223" s="12">
        <f t="shared" si="949"/>
        <v>172353.96907151522</v>
      </c>
      <c r="C3223" s="57" t="str">
        <f t="shared" si="933"/>
        <v>-0.37069767282455-0.151362281175754i</v>
      </c>
      <c r="D3223" s="57" t="str">
        <f t="shared" si="934"/>
        <v>3.01580889541419-1.81764168339993i</v>
      </c>
      <c r="E3223" s="57" t="str">
        <f t="shared" si="935"/>
        <v>70.9490437922028-161.836114686985i</v>
      </c>
      <c r="F3223" s="57" t="str">
        <f t="shared" si="936"/>
        <v>3.27372231155052-1.74650696079102i</v>
      </c>
      <c r="G3223" s="57" t="str">
        <f t="shared" si="937"/>
        <v>0.852567411167614-0.354536627984425i</v>
      </c>
      <c r="H3223" s="57" t="str">
        <f t="shared" si="938"/>
        <v>0.337000177990232-79.7372612912351i</v>
      </c>
      <c r="I3223" s="57" t="str">
        <f t="shared" si="939"/>
        <v>-0.389750707034012-0.738058480428903i</v>
      </c>
      <c r="K3223" s="57" t="str">
        <f t="shared" si="940"/>
        <v>0.000636034961900212-0.00111889944281614i</v>
      </c>
      <c r="L3223" s="57" t="str">
        <f t="shared" si="941"/>
        <v>0.000125-0.00291115724248655i</v>
      </c>
      <c r="M3223" s="57" t="str">
        <f t="shared" si="942"/>
        <v>0.0015-0.00140337245792817i</v>
      </c>
      <c r="N3223" s="57">
        <f t="shared" si="943"/>
        <v>22.211044419634419</v>
      </c>
      <c r="O3223" s="57">
        <f t="shared" si="944"/>
        <v>7.9499250812463371</v>
      </c>
      <c r="P3223" s="371">
        <f t="shared" si="945"/>
        <v>-7.9499250812463371</v>
      </c>
      <c r="Q3223" s="371">
        <f t="shared" si="946"/>
        <v>-157.78895558036558</v>
      </c>
      <c r="R3223" s="12">
        <f t="shared" si="947"/>
        <v>22.211044419634419</v>
      </c>
      <c r="S3223" s="57">
        <f t="shared" si="948"/>
        <v>172.35396907151522</v>
      </c>
      <c r="T3223" s="12">
        <f t="shared" si="931"/>
        <v>-7.9499250812463371</v>
      </c>
    </row>
    <row r="3224" spans="1:20" x14ac:dyDescent="0.25">
      <c r="A3224" s="57">
        <f t="shared" si="932"/>
        <v>1087047.0674234254</v>
      </c>
      <c r="B3224" s="12">
        <f t="shared" si="949"/>
        <v>173008.91415398699</v>
      </c>
      <c r="C3224" s="57" t="str">
        <f t="shared" si="933"/>
        <v>-0.369505188479754-0.148738718831834i</v>
      </c>
      <c r="D3224" s="57" t="str">
        <f t="shared" si="934"/>
        <v>3.01061163785785-1.82032294974537i</v>
      </c>
      <c r="E3224" s="57" t="str">
        <f t="shared" si="935"/>
        <v>70.1004642006793-161.793945733204i</v>
      </c>
      <c r="F3224" s="57" t="str">
        <f t="shared" si="936"/>
        <v>3.27005129767529-1.74868976324656i</v>
      </c>
      <c r="G3224" s="57" t="str">
        <f t="shared" si="937"/>
        <v>0.851611378096359-0.355484794039322i</v>
      </c>
      <c r="H3224" s="57" t="str">
        <f t="shared" si="938"/>
        <v>0.334124657463885-79.4316226606594i</v>
      </c>
      <c r="I3224" s="57" t="str">
        <f t="shared" si="939"/>
        <v>-0.388763973735377-0.734401103210104i</v>
      </c>
      <c r="K3224" s="57" t="str">
        <f t="shared" si="940"/>
        <v>0.000635470243353776-0.00111592926924922i</v>
      </c>
      <c r="L3224" s="57" t="str">
        <f t="shared" si="941"/>
        <v>0.000125-0.00290013672293938i</v>
      </c>
      <c r="M3224" s="57" t="str">
        <f t="shared" si="942"/>
        <v>0.0015-0.00139805983057199i</v>
      </c>
      <c r="N3224" s="57">
        <f t="shared" si="943"/>
        <v>21.926503999589954</v>
      </c>
      <c r="O3224" s="57">
        <f t="shared" si="944"/>
        <v>7.9953996593041499</v>
      </c>
      <c r="P3224" s="371">
        <f t="shared" si="945"/>
        <v>-7.9953996593041499</v>
      </c>
      <c r="Q3224" s="371">
        <f t="shared" si="946"/>
        <v>-158.07349600041005</v>
      </c>
      <c r="R3224" s="12">
        <f t="shared" si="947"/>
        <v>21.926503999589954</v>
      </c>
      <c r="S3224" s="57">
        <f t="shared" si="948"/>
        <v>173.00891415398698</v>
      </c>
      <c r="T3224" s="12">
        <f t="shared" si="931"/>
        <v>-7.9953996593041499</v>
      </c>
    </row>
    <row r="3225" spans="1:20" x14ac:dyDescent="0.25">
      <c r="A3225" s="57">
        <f t="shared" si="932"/>
        <v>1091177.8462796344</v>
      </c>
      <c r="B3225" s="12">
        <f t="shared" si="949"/>
        <v>173666.34802777215</v>
      </c>
      <c r="C3225" s="57" t="str">
        <f t="shared" si="933"/>
        <v>-0.368301674192607-0.146126542312997i</v>
      </c>
      <c r="D3225" s="57" t="str">
        <f t="shared" si="934"/>
        <v>3.005392893068-1.82299725076554i</v>
      </c>
      <c r="E3225" s="57" t="str">
        <f t="shared" si="935"/>
        <v>69.251408536934-161.746049114307i</v>
      </c>
      <c r="F3225" s="57" t="str">
        <f t="shared" si="936"/>
        <v>3.26636064900018-1.75087786994817i</v>
      </c>
      <c r="G3225" s="57" t="str">
        <f t="shared" si="937"/>
        <v>0.850650231582684-0.356432904052096i</v>
      </c>
      <c r="H3225" s="57" t="str">
        <f t="shared" si="938"/>
        <v>0.331272579868159-79.1271829676988i</v>
      </c>
      <c r="I3225" s="57" t="str">
        <f t="shared" si="939"/>
        <v>-0.387780325015364-0.730756806587265i</v>
      </c>
      <c r="K3225" s="57" t="str">
        <f t="shared" si="940"/>
        <v>0.000634903490699048-0.00111297275874004i</v>
      </c>
      <c r="L3225" s="57" t="str">
        <f t="shared" si="941"/>
        <v>0.000125-0.00288915792283261i</v>
      </c>
      <c r="M3225" s="57" t="str">
        <f t="shared" si="942"/>
        <v>0.0015-0.00139276731477584i</v>
      </c>
      <c r="N3225" s="57">
        <f t="shared" si="943"/>
        <v>21.641086317575457</v>
      </c>
      <c r="O3225" s="57">
        <f t="shared" si="944"/>
        <v>8.0410286600419205</v>
      </c>
      <c r="P3225" s="371">
        <f t="shared" si="945"/>
        <v>-8.0410286600419205</v>
      </c>
      <c r="Q3225" s="371">
        <f t="shared" si="946"/>
        <v>-158.35891368242454</v>
      </c>
      <c r="R3225" s="12">
        <f t="shared" si="947"/>
        <v>21.641086317575457</v>
      </c>
      <c r="S3225" s="57">
        <f t="shared" si="948"/>
        <v>173.66634802777216</v>
      </c>
      <c r="T3225" s="12">
        <f t="shared" si="931"/>
        <v>-8.0410286600419205</v>
      </c>
    </row>
    <row r="3226" spans="1:20" x14ac:dyDescent="0.25">
      <c r="A3226" s="57">
        <f t="shared" si="932"/>
        <v>1095324.322095497</v>
      </c>
      <c r="B3226" s="12">
        <f t="shared" si="949"/>
        <v>174326.28015027769</v>
      </c>
      <c r="C3226" s="57" t="str">
        <f t="shared" si="933"/>
        <v>-0.367087154076332-0.143525876128848i</v>
      </c>
      <c r="D3226" s="57" t="str">
        <f t="shared" si="934"/>
        <v>3.00015267859256-1.8256644196389i</v>
      </c>
      <c r="E3226" s="57" t="str">
        <f t="shared" si="935"/>
        <v>68.401936825271-161.69240510714i</v>
      </c>
      <c r="F3226" s="57" t="str">
        <f t="shared" si="936"/>
        <v>3.26265031461001-1.75307115311404i</v>
      </c>
      <c r="G3226" s="57" t="str">
        <f t="shared" si="937"/>
        <v>0.849683958366889-0.357380930186354i</v>
      </c>
      <c r="H3226" s="57" t="str">
        <f t="shared" si="938"/>
        <v>0.328443751122912-78.823937192246i</v>
      </c>
      <c r="I3226" s="57" t="str">
        <f t="shared" si="939"/>
        <v>-0.386799718260355-0.727125545402201i</v>
      </c>
      <c r="K3226" s="57" t="str">
        <f t="shared" si="940"/>
        <v>0.000634334689182836-0.0011100298485559i</v>
      </c>
      <c r="L3226" s="57" t="str">
        <f t="shared" si="941"/>
        <v>0.000125-0.00287822068423253i</v>
      </c>
      <c r="M3226" s="57" t="str">
        <f t="shared" si="942"/>
        <v>0.0015-0.0013874948344051i</v>
      </c>
      <c r="N3226" s="57">
        <f t="shared" si="943"/>
        <v>21.354794225261145</v>
      </c>
      <c r="O3226" s="57">
        <f t="shared" si="944"/>
        <v>8.0868131793387494</v>
      </c>
      <c r="P3226" s="371">
        <f t="shared" si="945"/>
        <v>-8.0868131793387494</v>
      </c>
      <c r="Q3226" s="371">
        <f t="shared" si="946"/>
        <v>-158.64520577473886</v>
      </c>
      <c r="R3226" s="12">
        <f t="shared" si="947"/>
        <v>21.354794225261145</v>
      </c>
      <c r="S3226" s="57">
        <f t="shared" si="948"/>
        <v>174.32628015027768</v>
      </c>
      <c r="T3226" s="12">
        <f t="shared" si="931"/>
        <v>-8.0868131793387494</v>
      </c>
    </row>
    <row r="3227" spans="1:20" x14ac:dyDescent="0.25">
      <c r="A3227" s="57">
        <f t="shared" si="932"/>
        <v>1099486.5545194601</v>
      </c>
      <c r="B3227" s="12">
        <f t="shared" si="949"/>
        <v>174988.72001484875</v>
      </c>
      <c r="C3227" s="57" t="str">
        <f t="shared" si="933"/>
        <v>-0.36586165456666-0.14093684521617i</v>
      </c>
      <c r="D3227" s="57" t="str">
        <f t="shared" si="934"/>
        <v>2.99489101336473-1.82832428919436i</v>
      </c>
      <c r="E3227" s="57" t="str">
        <f t="shared" si="935"/>
        <v>67.5521096069645-161.632994745666i</v>
      </c>
      <c r="F3227" s="57" t="str">
        <f t="shared" si="936"/>
        <v>3.25892024418381-1.75526948420161i</v>
      </c>
      <c r="G3227" s="57" t="str">
        <f t="shared" si="937"/>
        <v>0.848712545344012-0.358328844386968i</v>
      </c>
      <c r="H3227" s="57" t="str">
        <f t="shared" si="938"/>
        <v>0.32563797891128-78.5218803387826i</v>
      </c>
      <c r="I3227" s="57" t="str">
        <f t="shared" si="939"/>
        <v>-0.385822111209852-0.723507274850151i</v>
      </c>
      <c r="K3227" s="57" t="str">
        <f t="shared" si="940"/>
        <v>0.000633763824138758-0.00110710047602738i</v>
      </c>
      <c r="L3227" s="57" t="str">
        <f t="shared" si="941"/>
        <v>0.000125-0.00286732484980328i</v>
      </c>
      <c r="M3227" s="57" t="str">
        <f t="shared" si="942"/>
        <v>0.0015-0.00138224231361337i</v>
      </c>
      <c r="N3227" s="57">
        <f t="shared" si="943"/>
        <v>21.067630651647136</v>
      </c>
      <c r="O3227" s="57">
        <f t="shared" si="944"/>
        <v>8.132754311645197</v>
      </c>
      <c r="P3227" s="371">
        <f t="shared" si="945"/>
        <v>-8.132754311645197</v>
      </c>
      <c r="Q3227" s="371">
        <f t="shared" si="946"/>
        <v>-158.93236934835286</v>
      </c>
      <c r="R3227" s="12">
        <f t="shared" si="947"/>
        <v>21.067630651647136</v>
      </c>
      <c r="S3227" s="57">
        <f t="shared" si="948"/>
        <v>174.98872001484875</v>
      </c>
      <c r="T3227" s="12">
        <f t="shared" si="931"/>
        <v>-8.132754311645197</v>
      </c>
    </row>
    <row r="3228" spans="1:20" x14ac:dyDescent="0.25">
      <c r="A3228" s="57">
        <f t="shared" si="932"/>
        <v>1103664.6034266341</v>
      </c>
      <c r="B3228" s="12">
        <f t="shared" si="949"/>
        <v>175653.67715090519</v>
      </c>
      <c r="C3228" s="57" t="str">
        <f t="shared" si="933"/>
        <v>-0.36462520444175-0.138359574897616i</v>
      </c>
      <c r="D3228" s="57" t="str">
        <f t="shared" si="934"/>
        <v>2.98960791771225-1.83097669192384i</v>
      </c>
      <c r="E3228" s="57" t="str">
        <f t="shared" si="935"/>
        <v>66.7019879296028-161.567799834078i</v>
      </c>
      <c r="F3228" s="57" t="str">
        <f t="shared" si="936"/>
        <v>3.2551703880056-1.75747273390838i</v>
      </c>
      <c r="G3228" s="57" t="str">
        <f t="shared" si="937"/>
        <v>0.847735979566628-0.359276618380375i</v>
      </c>
      <c r="H3228" s="57" t="str">
        <f t="shared" si="938"/>
        <v>0.322855072661597-78.2210074362182i</v>
      </c>
      <c r="I3228" s="57" t="str">
        <f t="shared" si="939"/>
        <v>-0.384847461955034-0.71990195047783i</v>
      </c>
      <c r="K3228" s="57" t="str">
        <f t="shared" si="940"/>
        <v>0.000633190880988268-0.00110418457854736i</v>
      </c>
      <c r="L3228" s="57" t="str">
        <f t="shared" si="941"/>
        <v>0.000125-0.00285647026280462i</v>
      </c>
      <c r="M3228" s="57" t="str">
        <f t="shared" si="942"/>
        <v>0.0015-0.00137700967684138i</v>
      </c>
      <c r="N3228" s="57">
        <f t="shared" si="943"/>
        <v>20.779598603199389</v>
      </c>
      <c r="O3228" s="57">
        <f t="shared" si="944"/>
        <v>8.1788531498215278</v>
      </c>
      <c r="P3228" s="371">
        <f t="shared" si="945"/>
        <v>-8.1788531498215278</v>
      </c>
      <c r="Q3228" s="371">
        <f t="shared" si="946"/>
        <v>-159.22040139680061</v>
      </c>
      <c r="R3228" s="12">
        <f t="shared" si="947"/>
        <v>20.779598603199389</v>
      </c>
      <c r="S3228" s="57">
        <f t="shared" si="948"/>
        <v>175.6536771509052</v>
      </c>
      <c r="T3228" s="12">
        <f t="shared" si="931"/>
        <v>-8.1788531498215278</v>
      </c>
    </row>
    <row r="3229" spans="1:20" x14ac:dyDescent="0.25">
      <c r="A3229" s="57">
        <f t="shared" si="932"/>
        <v>1107858.5289196554</v>
      </c>
      <c r="B3229" s="12">
        <f t="shared" si="949"/>
        <v>176321.16112407864</v>
      </c>
      <c r="C3229" s="57" t="str">
        <f t="shared" si="933"/>
        <v>-0.363377834841431-0.13579419083968i</v>
      </c>
      <c r="D3229" s="57" t="str">
        <f t="shared" si="934"/>
        <v>2.98430341336694-1.83362145999546i</v>
      </c>
      <c r="E3229" s="57" t="str">
        <f t="shared" si="935"/>
        <v>65.8516333360773-161.496802959771i</v>
      </c>
      <c r="F3229" s="57" t="str">
        <f t="shared" si="936"/>
        <v>3.25140069697499-1.75968077217287i</v>
      </c>
      <c r="G3229" s="57" t="str">
        <f t="shared" si="937"/>
        <v>0.846754248247656-0.360224223674925i</v>
      </c>
      <c r="H3229" s="57" t="str">
        <f t="shared" si="938"/>
        <v>0.320094843529591-77.9213135377364i</v>
      </c>
      <c r="I3229" s="57" t="str">
        <f t="shared" si="939"/>
        <v>-0.383875728937367-0.716309528181464i</v>
      </c>
      <c r="K3229" s="57" t="str">
        <f t="shared" si="940"/>
        <v>0.000632615845241734-0.00110128209357006i</v>
      </c>
      <c r="L3229" s="57" t="str">
        <f t="shared" si="941"/>
        <v>0.000125-0.00284565676708968i</v>
      </c>
      <c r="M3229" s="57" t="str">
        <f t="shared" si="942"/>
        <v>0.0015-0.00137179684881588i</v>
      </c>
      <c r="N3229" s="57">
        <f t="shared" si="943"/>
        <v>20.490701163962683</v>
      </c>
      <c r="O3229" s="57">
        <f t="shared" si="944"/>
        <v>8.2251107849731468</v>
      </c>
      <c r="P3229" s="371">
        <f t="shared" si="945"/>
        <v>-8.2251107849731468</v>
      </c>
      <c r="Q3229" s="371">
        <f t="shared" si="946"/>
        <v>-159.50929883603732</v>
      </c>
      <c r="R3229" s="12">
        <f t="shared" si="947"/>
        <v>20.490701163962683</v>
      </c>
      <c r="S3229" s="57">
        <f t="shared" si="948"/>
        <v>176.32116112407866</v>
      </c>
      <c r="T3229" s="12">
        <f t="shared" si="931"/>
        <v>-8.2251107849731468</v>
      </c>
    </row>
    <row r="3230" spans="1:20" x14ac:dyDescent="0.25">
      <c r="A3230" s="57">
        <f t="shared" si="932"/>
        <v>1112068.39132955</v>
      </c>
      <c r="B3230" s="12">
        <f t="shared" si="949"/>
        <v>176991.18153635014</v>
      </c>
      <c r="C3230" s="57" t="str">
        <f t="shared" si="933"/>
        <v>-0.362119579285661-0.133240819009972i</v>
      </c>
      <c r="D3230" s="57" t="str">
        <f t="shared" si="934"/>
        <v>2.97897752347404-1.83625842526692i</v>
      </c>
      <c r="E3230" s="57" t="str">
        <f t="shared" si="935"/>
        <v>65.0011078532381-161.419987506167i</v>
      </c>
      <c r="F3230" s="57" t="str">
        <f t="shared" si="936"/>
        <v>3.24761112261819-1.76189346817591i</v>
      </c>
      <c r="G3230" s="57" t="str">
        <f t="shared" si="937"/>
        <v>0.845767338763187-0.361171631561261i</v>
      </c>
      <c r="H3230" s="57" t="str">
        <f t="shared" si="938"/>
        <v>0.317357104380725-77.6227937206364i</v>
      </c>
      <c r="I3230" s="57" t="str">
        <f t="shared" si="939"/>
        <v>-0.382906870947254-0.712729964204883i</v>
      </c>
      <c r="K3230" s="57" t="str">
        <f t="shared" si="940"/>
        <v>0.00063203870249951-0.00109839295861015i</v>
      </c>
      <c r="L3230" s="57" t="str">
        <f t="shared" si="941"/>
        <v>0.000125-0.00283488420710269i</v>
      </c>
      <c r="M3230" s="57" t="str">
        <f t="shared" si="942"/>
        <v>0.0015-0.00136660375454859i</v>
      </c>
      <c r="N3230" s="57">
        <f t="shared" si="943"/>
        <v>20.200941495655542</v>
      </c>
      <c r="O3230" s="57">
        <f t="shared" si="944"/>
        <v>8.2715283062847096</v>
      </c>
      <c r="P3230" s="371">
        <f t="shared" si="945"/>
        <v>-8.2715283062847096</v>
      </c>
      <c r="Q3230" s="371">
        <f t="shared" si="946"/>
        <v>-159.79905850434446</v>
      </c>
      <c r="R3230" s="12">
        <f t="shared" si="947"/>
        <v>20.200941495655542</v>
      </c>
      <c r="S3230" s="57">
        <f t="shared" si="948"/>
        <v>176.99118153635013</v>
      </c>
      <c r="T3230" s="12">
        <f t="shared" si="931"/>
        <v>-8.2715283062847096</v>
      </c>
    </row>
    <row r="3231" spans="1:20" x14ac:dyDescent="0.25">
      <c r="A3231" s="57">
        <f t="shared" si="932"/>
        <v>1116294.2512166023</v>
      </c>
      <c r="B3231" s="12">
        <f t="shared" si="949"/>
        <v>177663.74802618826</v>
      </c>
      <c r="C3231" s="57" t="str">
        <f t="shared" si="933"/>
        <v>-0.360850473692089-0.130699585633812i</v>
      </c>
      <c r="D3231" s="57" t="str">
        <f t="shared" si="934"/>
        <v>2.97363027260117-1.83888741929868i</v>
      </c>
      <c r="E3231" s="57" t="str">
        <f t="shared" si="935"/>
        <v>64.1504739802064-161.337337665369i</v>
      </c>
      <c r="F3231" s="57" t="str">
        <f t="shared" si="936"/>
        <v>3.24380161709889-1.76411069034182i</v>
      </c>
      <c r="G3231" s="57" t="str">
        <f t="shared" si="937"/>
        <v>0.844775238655315-0.362118813112727i</v>
      </c>
      <c r="H3231" s="57" t="str">
        <f t="shared" si="938"/>
        <v>0.314641669772777-77.3254430861806i</v>
      </c>
      <c r="I3231" s="57" t="str">
        <f t="shared" si="939"/>
        <v>-0.381940847122686-0.709163215137596i</v>
      </c>
      <c r="K3231" s="57" t="str">
        <f t="shared" si="940"/>
        <v>0.000631459438453014-0.00109551711124184i</v>
      </c>
      <c r="L3231" s="57" t="str">
        <f t="shared" si="941"/>
        <v>0.000125-0.00282415242787676i</v>
      </c>
      <c r="M3231" s="57" t="str">
        <f t="shared" si="942"/>
        <v>0.0015-0.00136143031933512i</v>
      </c>
      <c r="N3231" s="57">
        <f t="shared" si="943"/>
        <v>19.910322837752062</v>
      </c>
      <c r="O3231" s="57">
        <f t="shared" si="944"/>
        <v>8.3181068008549435</v>
      </c>
      <c r="P3231" s="371">
        <f t="shared" si="945"/>
        <v>-8.3181068008549435</v>
      </c>
      <c r="Q3231" s="371">
        <f t="shared" si="946"/>
        <v>-160.08967716224794</v>
      </c>
      <c r="R3231" s="12">
        <f t="shared" si="947"/>
        <v>19.910322837752062</v>
      </c>
      <c r="S3231" s="57">
        <f t="shared" si="948"/>
        <v>177.66374802618827</v>
      </c>
      <c r="T3231" s="12">
        <f t="shared" si="931"/>
        <v>-8.3181068008549435</v>
      </c>
    </row>
    <row r="3232" spans="1:20" x14ac:dyDescent="0.25">
      <c r="A3232" s="57">
        <f t="shared" si="932"/>
        <v>1120536.1693712254</v>
      </c>
      <c r="B3232" s="12">
        <f t="shared" si="949"/>
        <v>178338.87026868778</v>
      </c>
      <c r="C3232" s="57" t="str">
        <f t="shared" si="933"/>
        <v>-0.359570556392832-0.12817061715013i</v>
      </c>
      <c r="D3232" s="57" t="str">
        <f t="shared" si="934"/>
        <v>2.96826168674754-1.84150827336773i</v>
      </c>
      <c r="E3232" s="57" t="str">
        <f t="shared" si="935"/>
        <v>63.2997946763273-161.248838450646i</v>
      </c>
      <c r="F3232" s="57" t="str">
        <f t="shared" si="936"/>
        <v>3.23997213322905-1.7663323063398i</v>
      </c>
      <c r="G3232" s="57" t="str">
        <f t="shared" si="937"/>
        <v>0.843777935634992-0.363065739185816i</v>
      </c>
      <c r="H3232" s="57" t="str">
        <f t="shared" si="938"/>
        <v>0.311948355938598-77.0292567594404i</v>
      </c>
      <c r="I3232" s="57" t="str">
        <f t="shared" si="939"/>
        <v>-0.380977616947905-0.705609237912825i</v>
      </c>
      <c r="K3232" s="57" t="str">
        <f t="shared" si="940"/>
        <v>0.000630878038885839-0.00109265448909792i</v>
      </c>
      <c r="L3232" s="57" t="str">
        <f t="shared" si="941"/>
        <v>0.000125-0.00281346127503163i</v>
      </c>
      <c r="M3232" s="57" t="str">
        <f t="shared" si="942"/>
        <v>0.0015-0.00135627646875385i</v>
      </c>
      <c r="N3232" s="57">
        <f t="shared" si="943"/>
        <v>19.618848507538985</v>
      </c>
      <c r="O3232" s="57">
        <f t="shared" si="944"/>
        <v>8.3648473535295995</v>
      </c>
      <c r="P3232" s="371">
        <f t="shared" si="945"/>
        <v>-8.3648473535295995</v>
      </c>
      <c r="Q3232" s="371">
        <f t="shared" si="946"/>
        <v>-160.38115149246102</v>
      </c>
      <c r="R3232" s="12">
        <f t="shared" si="947"/>
        <v>19.618848507538985</v>
      </c>
      <c r="S3232" s="57">
        <f t="shared" si="948"/>
        <v>178.33887026868777</v>
      </c>
      <c r="T3232" s="12">
        <f t="shared" si="931"/>
        <v>-8.3648473535295995</v>
      </c>
    </row>
    <row r="3233" spans="1:20" x14ac:dyDescent="0.25">
      <c r="A3233" s="57">
        <f t="shared" si="932"/>
        <v>1124794.206814836</v>
      </c>
      <c r="B3233" s="12">
        <f t="shared" si="949"/>
        <v>179016.5579757088</v>
      </c>
      <c r="C3233" s="57" t="str">
        <f t="shared" si="933"/>
        <v>-0.358279868150419-0.125654040166744i</v>
      </c>
      <c r="D3233" s="57" t="str">
        <f t="shared" si="934"/>
        <v>2.96287179335272-1.84412081848141i</v>
      </c>
      <c r="E3233" s="57" t="str">
        <f t="shared" si="935"/>
        <v>62.4491333488143-161.154475708746i</v>
      </c>
      <c r="F3233" s="57" t="str">
        <f t="shared" si="936"/>
        <v>3.2361226244801-1.76855818308565i</v>
      </c>
      <c r="G3233" s="57" t="str">
        <f t="shared" si="937"/>
        <v>0.842775417584887-0.364012380420647i</v>
      </c>
      <c r="H3233" s="57" t="str">
        <f t="shared" si="938"/>
        <v>0.309276980769112-76.7342298891477i</v>
      </c>
      <c r="I3233" s="57" t="str">
        <f t="shared" si="939"/>
        <v>-0.380017140252177-0.702067989805658i</v>
      </c>
      <c r="K3233" s="57" t="str">
        <f t="shared" si="940"/>
        <v>0.000630294489674868-0.00108980502986897i</v>
      </c>
      <c r="L3233" s="57" t="str">
        <f t="shared" si="941"/>
        <v>0.000125-0.00280281059477151i</v>
      </c>
      <c r="M3233" s="57" t="str">
        <f t="shared" si="942"/>
        <v>0.0015-0.00135114212866493i</v>
      </c>
      <c r="N3233" s="57">
        <f t="shared" si="943"/>
        <v>19.326521900157275</v>
      </c>
      <c r="O3233" s="57">
        <f t="shared" si="944"/>
        <v>8.4117510467326397</v>
      </c>
      <c r="P3233" s="371">
        <f t="shared" si="945"/>
        <v>-8.4117510467326397</v>
      </c>
      <c r="Q3233" s="371">
        <f t="shared" si="946"/>
        <v>-160.67347809984273</v>
      </c>
      <c r="R3233" s="12">
        <f t="shared" si="947"/>
        <v>19.326521900157275</v>
      </c>
      <c r="S3233" s="57">
        <f t="shared" si="948"/>
        <v>179.01655797570879</v>
      </c>
      <c r="T3233" s="12">
        <f t="shared" si="931"/>
        <v>-8.4117510467326397</v>
      </c>
    </row>
    <row r="3234" spans="1:20" x14ac:dyDescent="0.25">
      <c r="A3234" s="57">
        <f t="shared" si="932"/>
        <v>1129068.4248007324</v>
      </c>
      <c r="B3234" s="12">
        <f t="shared" si="949"/>
        <v>179696.82089601649</v>
      </c>
      <c r="C3234" s="57" t="str">
        <f t="shared" si="933"/>
        <v>-0.356978452172738-0.123149981414953i</v>
      </c>
      <c r="D3234" s="57" t="str">
        <f t="shared" si="934"/>
        <v>2.95746062130547-1.84672488539131i</v>
      </c>
      <c r="E3234" s="57" t="str">
        <f t="shared" si="935"/>
        <v>61.5985538400154-161.054236131994i</v>
      </c>
      <c r="F3234" s="57" t="str">
        <f t="shared" si="936"/>
        <v>3.23225304499379-1.77078818674327i</v>
      </c>
      <c r="G3234" s="57" t="str">
        <f t="shared" si="937"/>
        <v>0.841767672562256-0.364958707241489i</v>
      </c>
      <c r="H3234" s="57" t="str">
        <f t="shared" si="938"/>
        <v>0.30662736379642-76.4403576475401i</v>
      </c>
      <c r="I3234" s="57" t="str">
        <f t="shared" si="939"/>
        <v>-0.379059377208454-0.69853942843105i</v>
      </c>
      <c r="K3234" s="57" t="str">
        <f t="shared" si="940"/>
        <v>0.000629708776791392-0.0010869686713024i</v>
      </c>
      <c r="L3234" s="57" t="str">
        <f t="shared" si="941"/>
        <v>0.000125-0.00279220023388275i</v>
      </c>
      <c r="M3234" s="57" t="str">
        <f t="shared" si="942"/>
        <v>0.0015-0.00134602722520913i</v>
      </c>
      <c r="N3234" s="57">
        <f t="shared" si="943"/>
        <v>19.033346488623351</v>
      </c>
      <c r="O3234" s="57">
        <f t="shared" si="944"/>
        <v>8.4588189602993751</v>
      </c>
      <c r="P3234" s="371">
        <f t="shared" si="945"/>
        <v>-8.4588189602993751</v>
      </c>
      <c r="Q3234" s="371">
        <f t="shared" si="946"/>
        <v>-160.96665351137665</v>
      </c>
      <c r="R3234" s="12">
        <f t="shared" si="947"/>
        <v>19.033346488623351</v>
      </c>
      <c r="S3234" s="57">
        <f t="shared" si="948"/>
        <v>179.6968208960165</v>
      </c>
      <c r="T3234" s="12">
        <f t="shared" si="931"/>
        <v>-8.4588189602993751</v>
      </c>
    </row>
    <row r="3235" spans="1:20" x14ac:dyDescent="0.25">
      <c r="A3235" s="57">
        <f t="shared" si="932"/>
        <v>1133358.8848149753</v>
      </c>
      <c r="B3235" s="12">
        <f t="shared" si="949"/>
        <v>180379.66881542135</v>
      </c>
      <c r="C3235" s="57" t="str">
        <f t="shared" si="933"/>
        <v>-0.355666354127185-0.120658567703565i</v>
      </c>
      <c r="D3235" s="57" t="str">
        <f t="shared" si="934"/>
        <v>2.95202820095224-1.84932030460737i</v>
      </c>
      <c r="E3235" s="57" t="str">
        <f t="shared" si="935"/>
        <v>60.7481204143814-160.948107270213i</v>
      </c>
      <c r="F3235" s="57" t="str">
        <f t="shared" si="936"/>
        <v>3.22836334959337-1.77302218272655i</v>
      </c>
      <c r="G3235" s="57" t="str">
        <f t="shared" si="937"/>
        <v>0.840754688801826-0.365904689857306i</v>
      </c>
      <c r="H3235" s="57" t="str">
        <f t="shared" si="938"/>
        <v>0.303999326177212-76.1476352302172i</v>
      </c>
      <c r="I3235" s="57" t="str">
        <f t="shared" si="939"/>
        <v>-0.37810428833217-0.695023511741978i</v>
      </c>
      <c r="K3235" s="57" t="str">
        <f t="shared" si="940"/>
        <v>0.000629120886302264-0.0010841453512017i</v>
      </c>
      <c r="L3235" s="57" t="str">
        <f t="shared" si="941"/>
        <v>0.000125-0.00278163003973177i</v>
      </c>
      <c r="M3235" s="57" t="str">
        <f t="shared" si="942"/>
        <v>0.0015-0.00134093168480686i</v>
      </c>
      <c r="N3235" s="57">
        <f t="shared" si="943"/>
        <v>18.739325823833639</v>
      </c>
      <c r="O3235" s="57">
        <f t="shared" si="944"/>
        <v>8.5060521713060364</v>
      </c>
      <c r="P3235" s="371">
        <f t="shared" si="945"/>
        <v>-8.5060521713060364</v>
      </c>
      <c r="Q3235" s="371">
        <f t="shared" si="946"/>
        <v>-161.26067417616636</v>
      </c>
      <c r="R3235" s="12">
        <f t="shared" si="947"/>
        <v>18.739325823833639</v>
      </c>
      <c r="S3235" s="57">
        <f t="shared" si="948"/>
        <v>180.37966881542135</v>
      </c>
      <c r="T3235" s="12">
        <f t="shared" si="931"/>
        <v>-8.5060521713060364</v>
      </c>
    </row>
    <row r="3236" spans="1:20" x14ac:dyDescent="0.25">
      <c r="A3236" s="57">
        <f t="shared" si="932"/>
        <v>1137665.6485772722</v>
      </c>
      <c r="B3236" s="12">
        <f t="shared" si="949"/>
        <v>181065.11155691996</v>
      </c>
      <c r="C3236" s="57" t="str">
        <f t="shared" si="933"/>
        <v>-0.354343622153818-0.118179925872273i</v>
      </c>
      <c r="D3236" s="57" t="str">
        <f t="shared" si="934"/>
        <v>2.94657456410579-1.85190690641243i</v>
      </c>
      <c r="E3236" s="57" t="str">
        <f t="shared" si="935"/>
        <v>59.8978977450757-160.836077542416i</v>
      </c>
      <c r="F3236" s="57" t="str">
        <f t="shared" si="936"/>
        <v>3.22445349379472-1.77526003570146i</v>
      </c>
      <c r="G3236" s="57" t="str">
        <f t="shared" si="937"/>
        <v>0.839736454718695-0.366850298262346i</v>
      </c>
      <c r="H3236" s="57" t="str">
        <f t="shared" si="938"/>
        <v>0.301392690676253-75.8560578559883i</v>
      </c>
      <c r="I3236" s="57" t="str">
        <f t="shared" si="939"/>
        <v>-0.377151834480033-0.691520198027483i</v>
      </c>
      <c r="K3236" s="57" t="str">
        <f t="shared" si="940"/>
        <v>0.000628530804371037-0.00108133500742553i</v>
      </c>
      <c r="L3236" s="57" t="str">
        <f t="shared" si="941"/>
        <v>0.000125-0.00277109986026277i</v>
      </c>
      <c r="M3236" s="57" t="str">
        <f t="shared" si="942"/>
        <v>0.0015-0.00133585543415707i</v>
      </c>
      <c r="N3236" s="57">
        <f t="shared" si="943"/>
        <v>18.444463534545037</v>
      </c>
      <c r="O3236" s="57">
        <f t="shared" si="944"/>
        <v>8.5534517539004504</v>
      </c>
      <c r="P3236" s="371">
        <f t="shared" si="945"/>
        <v>-8.5534517539004504</v>
      </c>
      <c r="Q3236" s="371">
        <f t="shared" si="946"/>
        <v>-161.55553646545496</v>
      </c>
      <c r="R3236" s="12">
        <f t="shared" si="947"/>
        <v>18.444463534545037</v>
      </c>
      <c r="S3236" s="57">
        <f t="shared" si="948"/>
        <v>181.06511155691996</v>
      </c>
      <c r="T3236" s="12">
        <f t="shared" si="931"/>
        <v>-8.5534517539004504</v>
      </c>
    </row>
    <row r="3237" spans="1:20" x14ac:dyDescent="0.25">
      <c r="A3237" s="57">
        <f t="shared" si="932"/>
        <v>1141988.7780418657</v>
      </c>
      <c r="B3237" s="12">
        <f t="shared" si="949"/>
        <v>181753.15898083625</v>
      </c>
      <c r="C3237" s="57" t="str">
        <f t="shared" si="933"/>
        <v>-0.353010306877553-0.11571418274447i</v>
      </c>
      <c r="D3237" s="57" t="str">
        <f t="shared" si="934"/>
        <v>2.94109974405336-1.85448452087645i</v>
      </c>
      <c r="E3237" s="57" t="str">
        <f t="shared" si="935"/>
        <v>59.0479509002554-160.718136248287i</v>
      </c>
      <c r="F3237" s="57" t="str">
        <f t="shared" si="936"/>
        <v>3.2205234338173-1.77750160958791i</v>
      </c>
      <c r="G3237" s="57" t="str">
        <f t="shared" si="937"/>
        <v>0.838712958911234-0.367795502236769i</v>
      </c>
      <c r="H3237" s="57" t="str">
        <f t="shared" si="938"/>
        <v>0.298807281650144-75.565620766728i</v>
      </c>
      <c r="I3237" s="57" t="str">
        <f t="shared" si="939"/>
        <v>-0.376201976848777-0.688029445910742i</v>
      </c>
      <c r="K3237" s="57" t="str">
        <f t="shared" si="940"/>
        <v>0.000627938517259149-0.00107853757788692i</v>
      </c>
      <c r="L3237" s="57" t="str">
        <f t="shared" si="941"/>
        <v>0.000125-0.00276060954399559i</v>
      </c>
      <c r="M3237" s="57" t="str">
        <f t="shared" si="942"/>
        <v>0.0015-0.00133079840023617i</v>
      </c>
      <c r="N3237" s="57">
        <f t="shared" si="943"/>
        <v>18.14876332733914</v>
      </c>
      <c r="O3237" s="57">
        <f t="shared" si="944"/>
        <v>8.6010187791320316</v>
      </c>
      <c r="P3237" s="371">
        <f t="shared" si="945"/>
        <v>-8.6010187791320316</v>
      </c>
      <c r="Q3237" s="371">
        <f t="shared" si="946"/>
        <v>-161.85123667266086</v>
      </c>
      <c r="R3237" s="12">
        <f t="shared" si="947"/>
        <v>18.14876332733914</v>
      </c>
      <c r="S3237" s="57">
        <f t="shared" si="948"/>
        <v>181.75315898083625</v>
      </c>
      <c r="T3237" s="12">
        <f t="shared" si="931"/>
        <v>-8.6010187791320316</v>
      </c>
    </row>
    <row r="3238" spans="1:20" x14ac:dyDescent="0.25">
      <c r="A3238" s="57">
        <f t="shared" si="932"/>
        <v>1146328.3353984249</v>
      </c>
      <c r="B3238" s="12">
        <f t="shared" si="949"/>
        <v>182443.82098496344</v>
      </c>
      <c r="C3238" s="57" t="str">
        <f t="shared" si="933"/>
        <v>-0.351666461419436-0.113261465079537i</v>
      </c>
      <c r="D3238" s="57" t="str">
        <f t="shared" si="934"/>
        <v>2.93560377556497-1.85705297787146i</v>
      </c>
      <c r="E3238" s="57" t="str">
        <f t="shared" si="935"/>
        <v>58.1983453290551-160.594273579427i</v>
      </c>
      <c r="F3238" s="57" t="str">
        <f t="shared" si="936"/>
        <v>3.21657312659572-1.77974676756228i</v>
      </c>
      <c r="G3238" s="57" t="str">
        <f t="shared" si="937"/>
        <v>0.837684190163999-0.368740271347305i</v>
      </c>
      <c r="H3238" s="57" t="str">
        <f t="shared" si="938"/>
        <v>0.296242925031229-75.2763192272324i</v>
      </c>
      <c r="I3238" s="57" t="str">
        <f t="shared" si="939"/>
        <v>-0.375254676974061-0.684551214347239i</v>
      </c>
      <c r="K3238" s="57" t="str">
        <f t="shared" si="940"/>
        <v>0.000627344011327089-0.0010757530005525i</v>
      </c>
      <c r="L3238" s="57" t="str">
        <f t="shared" si="941"/>
        <v>0.000125-0.0027501589400235i</v>
      </c>
      <c r="M3238" s="57" t="str">
        <f t="shared" si="942"/>
        <v>0.0015-0.00132576051029704i</v>
      </c>
      <c r="N3238" s="57">
        <f t="shared" si="943"/>
        <v>17.852228986568861</v>
      </c>
      <c r="O3238" s="57">
        <f t="shared" si="944"/>
        <v>8.6487543147798469</v>
      </c>
      <c r="P3238" s="371">
        <f t="shared" si="945"/>
        <v>-8.6487543147798469</v>
      </c>
      <c r="Q3238" s="371">
        <f t="shared" si="946"/>
        <v>-162.14777101343114</v>
      </c>
      <c r="R3238" s="12">
        <f t="shared" si="947"/>
        <v>17.852228986568861</v>
      </c>
      <c r="S3238" s="57">
        <f t="shared" si="948"/>
        <v>182.44382098496345</v>
      </c>
      <c r="T3238" s="12">
        <f t="shared" si="931"/>
        <v>-8.6487543147798469</v>
      </c>
    </row>
    <row r="3239" spans="1:20" x14ac:dyDescent="0.25">
      <c r="A3239" s="57">
        <f t="shared" si="932"/>
        <v>1150684.383072939</v>
      </c>
      <c r="B3239" s="12">
        <f t="shared" si="949"/>
        <v>183137.10750470631</v>
      </c>
      <c r="C3239" s="57" t="str">
        <f t="shared" si="933"/>
        <v>-0.350312141406831-0.11082189952451i</v>
      </c>
      <c r="D3239" s="57" t="str">
        <f t="shared" si="934"/>
        <v>2.93008669490129-1.85961210708618i</v>
      </c>
      <c r="E3239" s="57" t="str">
        <f t="shared" si="935"/>
        <v>57.3491468471991-160.464480630354i</v>
      </c>
      <c r="F3239" s="57" t="str">
        <f t="shared" si="936"/>
        <v>3.21260252979052-1.78199537205954i</v>
      </c>
      <c r="G3239" s="57" t="str">
        <f t="shared" si="937"/>
        <v>0.836650137450661-0.369684574947957i</v>
      </c>
      <c r="H3239" s="57" t="str">
        <f t="shared" si="938"/>
        <v>0.29369944831168-74.9881485250739i</v>
      </c>
      <c r="I3239" s="57" t="str">
        <f t="shared" si="939"/>
        <v>-0.374309896729248-0.681085462622756i</v>
      </c>
      <c r="K3239" s="57" t="str">
        <f t="shared" si="940"/>
        <v>0.000626747273035585-0.0010729812134417i</v>
      </c>
      <c r="L3239" s="57" t="str">
        <f t="shared" si="941"/>
        <v>0.000125-0.00273974789801106i</v>
      </c>
      <c r="M3239" s="57" t="str">
        <f t="shared" si="942"/>
        <v>0.0015-0.00132074169186794i</v>
      </c>
      <c r="N3239" s="57">
        <f t="shared" si="943"/>
        <v>17.5548643742774</v>
      </c>
      <c r="O3239" s="57">
        <f t="shared" si="944"/>
        <v>8.696659425182709</v>
      </c>
      <c r="P3239" s="371">
        <f t="shared" si="945"/>
        <v>-8.696659425182709</v>
      </c>
      <c r="Q3239" s="371">
        <f t="shared" si="946"/>
        <v>-162.4451356257226</v>
      </c>
      <c r="R3239" s="12">
        <f t="shared" si="947"/>
        <v>17.5548643742774</v>
      </c>
      <c r="S3239" s="57">
        <f t="shared" si="948"/>
        <v>183.13710750470631</v>
      </c>
      <c r="T3239" s="12">
        <f t="shared" si="931"/>
        <v>-8.696659425182709</v>
      </c>
    </row>
    <row r="3240" spans="1:20" x14ac:dyDescent="0.25">
      <c r="A3240" s="57">
        <f t="shared" si="932"/>
        <v>1155056.983728616</v>
      </c>
      <c r="B3240" s="12">
        <f t="shared" si="949"/>
        <v>183833.02851322418</v>
      </c>
      <c r="C3240" s="57" t="str">
        <f t="shared" si="933"/>
        <v>-0.348947404982683-0.10839561256532i</v>
      </c>
      <c r="D3240" s="57" t="str">
        <f t="shared" si="934"/>
        <v>2.92454853982162-1.86216173804123i</v>
      </c>
      <c r="E3240" s="57" t="str">
        <f t="shared" si="935"/>
        <v>56.5004216223429-160.328749409265i</v>
      </c>
      <c r="F3240" s="57" t="str">
        <f t="shared" si="936"/>
        <v>3.20861160179989-1.78424728477607i</v>
      </c>
      <c r="G3240" s="57" t="str">
        <f t="shared" si="937"/>
        <v>0.835610789936938-0.370628382180729i</v>
      </c>
      <c r="H3240" s="57" t="str">
        <f t="shared" si="938"/>
        <v>0.291176680527765-74.701103970457i</v>
      </c>
      <c r="I3240" s="57" t="str">
        <f t="shared" si="939"/>
        <v>-0.373367598324333-0.677632150351546i</v>
      </c>
      <c r="K3240" s="57" t="str">
        <f t="shared" si="940"/>
        <v>0.000626148288946821-0.001070222154626i</v>
      </c>
      <c r="L3240" s="57" t="str">
        <f t="shared" si="941"/>
        <v>0.000125-0.00272937626819193i</v>
      </c>
      <c r="M3240" s="57" t="str">
        <f t="shared" si="942"/>
        <v>0.0015-0.00131574187275149i</v>
      </c>
      <c r="N3240" s="57">
        <f t="shared" si="943"/>
        <v>17.256673430105963</v>
      </c>
      <c r="O3240" s="57">
        <f t="shared" si="944"/>
        <v>8.7447351710661199</v>
      </c>
      <c r="P3240" s="371">
        <f t="shared" si="945"/>
        <v>-8.7447351710661199</v>
      </c>
      <c r="Q3240" s="371">
        <f t="shared" si="946"/>
        <v>-162.74332656989404</v>
      </c>
      <c r="R3240" s="12">
        <f t="shared" si="947"/>
        <v>17.256673430105963</v>
      </c>
      <c r="S3240" s="57">
        <f t="shared" si="948"/>
        <v>183.83302851322418</v>
      </c>
      <c r="T3240" s="12">
        <f t="shared" si="931"/>
        <v>-8.7447351710661199</v>
      </c>
    </row>
    <row r="3241" spans="1:20" x14ac:dyDescent="0.25">
      <c r="A3241" s="57">
        <f t="shared" si="932"/>
        <v>1159446.200266785</v>
      </c>
      <c r="B3241" s="12">
        <f t="shared" si="949"/>
        <v>184531.59402157445</v>
      </c>
      <c r="C3241" s="57" t="str">
        <f t="shared" si="933"/>
        <v>-0.347572312813656-0.105982730477483i</v>
      </c>
      <c r="D3241" s="57" t="str">
        <f t="shared" si="934"/>
        <v>2.91898934959155-1.86470170010428i</v>
      </c>
      <c r="E3241" s="57" t="str">
        <f t="shared" si="935"/>
        <v>55.6522361590666-160.187072848522i</v>
      </c>
      <c r="F3241" s="57" t="str">
        <f t="shared" si="936"/>
        <v>3.20460030177065-1.78650236667216i</v>
      </c>
      <c r="G3241" s="57" t="str">
        <f t="shared" si="937"/>
        <v>0.834566136983541-0.371571661976409i</v>
      </c>
      <c r="H3241" s="57" t="str">
        <f t="shared" si="938"/>
        <v>0.288674452244318-74.4151808960802i</v>
      </c>
      <c r="I3241" s="57" t="str">
        <f t="shared" si="939"/>
        <v>-0.372427744304809-0.674191237474386i</v>
      </c>
      <c r="K3241" s="57" t="str">
        <f t="shared" si="940"/>
        <v>0.000625547045725647-0.00106747576222814i</v>
      </c>
      <c r="L3241" s="57" t="str">
        <f t="shared" si="941"/>
        <v>0.000125-0.00271904390136674i</v>
      </c>
      <c r="M3241" s="57" t="str">
        <f t="shared" si="942"/>
        <v>0.0015-0.0013107609810236i</v>
      </c>
      <c r="N3241" s="57">
        <f t="shared" si="943"/>
        <v>16.957660171176514</v>
      </c>
      <c r="O3241" s="57">
        <f t="shared" si="944"/>
        <v>8.7929826093712151</v>
      </c>
      <c r="P3241" s="371">
        <f t="shared" si="945"/>
        <v>-8.7929826093712151</v>
      </c>
      <c r="Q3241" s="371">
        <f t="shared" si="946"/>
        <v>-163.04233982882349</v>
      </c>
      <c r="R3241" s="12">
        <f t="shared" si="947"/>
        <v>16.957660171176514</v>
      </c>
      <c r="S3241" s="57">
        <f t="shared" si="948"/>
        <v>184.53159402157445</v>
      </c>
      <c r="T3241" s="12">
        <f t="shared" si="931"/>
        <v>-8.7929826093712151</v>
      </c>
    </row>
    <row r="3242" spans="1:20" x14ac:dyDescent="0.25">
      <c r="A3242" s="57">
        <f t="shared" si="932"/>
        <v>1163852.0958277988</v>
      </c>
      <c r="B3242" s="12">
        <f t="shared" si="949"/>
        <v>185232.81407885643</v>
      </c>
      <c r="C3242" s="57" t="str">
        <f t="shared" si="933"/>
        <v>-0.346186928097265-0.103583379276324i</v>
      </c>
      <c r="D3242" s="57" t="str">
        <f t="shared" si="934"/>
        <v>2.91340916499043-1.86723182250529i</v>
      </c>
      <c r="E3242" s="57" t="str">
        <f t="shared" si="935"/>
        <v>54.8046572835697-160.039444814881i</v>
      </c>
      <c r="F3242" s="57" t="str">
        <f t="shared" si="936"/>
        <v>3.20056858960963-1.7887604779748i</v>
      </c>
      <c r="G3242" s="57" t="str">
        <f t="shared" si="937"/>
        <v>0.83351616814912-0.372514383055377i</v>
      </c>
      <c r="H3242" s="57" t="str">
        <f t="shared" si="938"/>
        <v>0.286192595539347-74.1303746569937i</v>
      </c>
      <c r="I3242" s="57" t="str">
        <f t="shared" si="939"/>
        <v>-0.371490297550562-0.670762684256663i</v>
      </c>
      <c r="K3242" s="57" t="str">
        <f t="shared" si="940"/>
        <v>0.000624943530140805-0.00106474197442145i</v>
      </c>
      <c r="L3242" s="57" t="str">
        <f t="shared" si="941"/>
        <v>0.000125-0.00270875064890091i</v>
      </c>
      <c r="M3242" s="57" t="str">
        <f t="shared" si="942"/>
        <v>0.0015-0.00130579894503247i</v>
      </c>
      <c r="N3242" s="57">
        <f t="shared" si="943"/>
        <v>16.657828691953256</v>
      </c>
      <c r="O3242" s="57">
        <f t="shared" si="944"/>
        <v>8.8414027930822154</v>
      </c>
      <c r="P3242" s="371">
        <f t="shared" si="945"/>
        <v>-8.8414027930822154</v>
      </c>
      <c r="Q3242" s="371">
        <f t="shared" si="946"/>
        <v>-163.34217130804674</v>
      </c>
      <c r="R3242" s="12">
        <f t="shared" si="947"/>
        <v>16.657828691953256</v>
      </c>
      <c r="S3242" s="57">
        <f t="shared" si="948"/>
        <v>185.23281407885642</v>
      </c>
      <c r="T3242" s="12">
        <f t="shared" si="931"/>
        <v>-8.8414027930822154</v>
      </c>
    </row>
    <row r="3243" spans="1:20" x14ac:dyDescent="0.25">
      <c r="A3243" s="57">
        <f t="shared" si="932"/>
        <v>1168274.7337919443</v>
      </c>
      <c r="B3243" s="12">
        <f t="shared" si="949"/>
        <v>185936.69877235609</v>
      </c>
      <c r="C3243" s="57" t="str">
        <f t="shared" si="933"/>
        <v>-0.344791316567932-0.101197684666795i</v>
      </c>
      <c r="D3243" s="57" t="str">
        <f t="shared" si="934"/>
        <v>2.90780802831883-1.86975193435226i</v>
      </c>
      <c r="E3243" s="57" t="str">
        <f t="shared" si="935"/>
        <v>53.9577521280744-159.885860119438i</v>
      </c>
      <c r="F3243" s="57" t="str">
        <f t="shared" si="936"/>
        <v>3.19651642599523-1.79102147818093i</v>
      </c>
      <c r="G3243" s="57" t="str">
        <f t="shared" si="937"/>
        <v>0.832460873193227-0.373456513928459i</v>
      </c>
      <c r="H3243" s="57" t="str">
        <f t="shared" si="938"/>
        <v>0.283730943988839-73.8466806304608i</v>
      </c>
      <c r="I3243" s="57" t="str">
        <f t="shared" si="939"/>
        <v>-0.370555221274867-0.667346451286514i</v>
      </c>
      <c r="K3243" s="57" t="str">
        <f t="shared" si="940"/>
        <v>0.000624337729066175-0.00106202072942911i</v>
      </c>
      <c r="L3243" s="57" t="str">
        <f t="shared" si="941"/>
        <v>0.000125-0.00269849636272256i</v>
      </c>
      <c r="M3243" s="57" t="str">
        <f t="shared" si="942"/>
        <v>0.0015-0.00130085569339757i</v>
      </c>
      <c r="N3243" s="57">
        <f t="shared" si="943"/>
        <v>16.357183164088241</v>
      </c>
      <c r="O3243" s="57">
        <f t="shared" si="944"/>
        <v>8.8899967710532923</v>
      </c>
      <c r="P3243" s="371">
        <f t="shared" si="945"/>
        <v>-8.8899967710532923</v>
      </c>
      <c r="Q3243" s="371">
        <f t="shared" si="946"/>
        <v>-163.64281683591176</v>
      </c>
      <c r="R3243" s="12">
        <f t="shared" si="947"/>
        <v>16.357183164088241</v>
      </c>
      <c r="S3243" s="57">
        <f t="shared" si="948"/>
        <v>185.9366987723561</v>
      </c>
      <c r="T3243" s="12">
        <f t="shared" si="931"/>
        <v>-8.8899967710532923</v>
      </c>
    </row>
    <row r="3244" spans="1:20" x14ac:dyDescent="0.25">
      <c r="A3244" s="57">
        <f t="shared" si="932"/>
        <v>1172714.1777803539</v>
      </c>
      <c r="B3244" s="12">
        <f t="shared" si="949"/>
        <v>186643.25822769105</v>
      </c>
      <c r="C3244" s="57" t="str">
        <f t="shared" si="933"/>
        <v>-0.343385546501878-0.0988257719928i</v>
      </c>
      <c r="D3244" s="57" t="str">
        <f t="shared" si="934"/>
        <v>2.90218598340565-1.87226186464674i</v>
      </c>
      <c r="E3244" s="57" t="str">
        <f t="shared" si="935"/>
        <v>53.1115881148927-159.726314527272i</v>
      </c>
      <c r="F3244" s="57" t="str">
        <f t="shared" si="936"/>
        <v>3.19244377238852-1.79328522606026i</v>
      </c>
      <c r="G3244" s="57" t="str">
        <f t="shared" si="937"/>
        <v>0.831400242079283-0.374398022897815i</v>
      </c>
      <c r="H3244" s="57" t="str">
        <f t="shared" si="938"/>
        <v>0.281289332651713-73.5640942158185i</v>
      </c>
      <c r="I3244" s="57" t="str">
        <f t="shared" si="939"/>
        <v>-0.369622479023266-0.663942499472845i</v>
      </c>
      <c r="K3244" s="57" t="str">
        <f t="shared" si="940"/>
        <v>0.000623729629482029-0.00105931196552345i</v>
      </c>
      <c r="L3244" s="57" t="str">
        <f t="shared" si="941"/>
        <v>0.000125-0.00268828089532035i</v>
      </c>
      <c r="M3244" s="57" t="str">
        <f t="shared" si="942"/>
        <v>0.0015-0.00129593115500853i</v>
      </c>
      <c r="N3244" s="57">
        <f t="shared" si="943"/>
        <v>16.055727836239669</v>
      </c>
      <c r="O3244" s="57">
        <f t="shared" si="944"/>
        <v>8.9387655878374037</v>
      </c>
      <c r="P3244" s="371">
        <f t="shared" si="945"/>
        <v>-8.9387655878374037</v>
      </c>
      <c r="Q3244" s="371">
        <f t="shared" si="946"/>
        <v>-163.94427216376033</v>
      </c>
      <c r="R3244" s="12">
        <f t="shared" si="947"/>
        <v>16.055727836239669</v>
      </c>
      <c r="S3244" s="57">
        <f t="shared" si="948"/>
        <v>186.64325822769106</v>
      </c>
      <c r="T3244" s="12">
        <f t="shared" ref="T3244:T3307" si="950">P3244</f>
        <v>-8.9387655878374037</v>
      </c>
    </row>
    <row r="3245" spans="1:20" x14ac:dyDescent="0.25">
      <c r="A3245" s="57">
        <f t="shared" ref="A3245:A3308" si="951">2*PI()*B3245</f>
        <v>1177170.4916559192</v>
      </c>
      <c r="B3245" s="12">
        <f t="shared" si="949"/>
        <v>187352.50260895627</v>
      </c>
      <c r="C3245" s="57" t="str">
        <f t="shared" ref="C3245:C3308" si="952">IMPRODUCT(D3245,E3245,$C$40,,K3245,$C$41)</f>
        <v>-0.341969688721002-0.0964677661862132i</v>
      </c>
      <c r="D3245" s="57" t="str">
        <f t="shared" ref="D3245:D3308" si="953">IMDIV(IMPRODUCT($C$37,$C$38,COMPLEX(1,A3245/$C$38)),IMSUM(-1*A3245*A3245/$C$39,COMPLEX(0,1*A3245)))</f>
        <v>2.89654307561518-1.87476144229982i</v>
      </c>
      <c r="E3245" s="57" t="str">
        <f t="shared" ref="E3245:E3308" si="954">IMDIV(IMPRODUCT(IMSUM(F3245,G3245),$C$29,H3245),IMSUM(1,I3245))</f>
        <v>52.2662329402498-159.560804766818i</v>
      </c>
      <c r="F3245" s="57" t="str">
        <f t="shared" ref="F3245:F3308" si="955">IMDIV(IMPRODUCT($C$14,$C$15,COMPLEX(1,A3245/$C$15)),IMSUM(-1*A3245*A3245/$C$16,COMPLEX(0,A3245)))</f>
        <v>3.18835059104491-1.7955515796588i</v>
      </c>
      <c r="G3245" s="57" t="str">
        <f t="shared" ref="G3245:G3308" si="956">IMDIV(1,COMPLEX(1,A3245*$C$9*$C$10))</f>
        <v>0.830334264977548-0.375338878057873i</v>
      </c>
      <c r="H3245" s="57" t="str">
        <f t="shared" ref="H3245:H3308" si="957">IMDIV($C$3,IMSUM(K3245,COMPLEX(0,$C$28*A3245)))</f>
        <v>0.278867598054983-73.2826108343447i</v>
      </c>
      <c r="I3245" s="57" t="str">
        <f t="shared" ref="I3245:I3308" si="958">IMPRODUCT(F3245,$C$29,H3245,$C$31)</f>
        <v>-0.368692034672618-0.660550790043512i</v>
      </c>
      <c r="K3245" s="57" t="str">
        <f t="shared" ref="K3245:K3308" si="959">IF($C$26&lt;=0,IMDIV(1,IMSUM(IMDIV(1,L3245),1/$C$18)),IMDIV(1,IMSUM(IMDIV(1,L3245),1/$C$18,IMDIV(1,M3245))))</f>
        <v>0.000623119218476278-0.0010566156210253i</v>
      </c>
      <c r="L3245" s="57" t="str">
        <f t="shared" ref="L3245:L3308" si="960">IMSUM($C$21/$C$22,IMDIV(1,COMPLEX(0,$C$20*$C$22*A3245)))</f>
        <v>0.000125-0.00267810409974133i</v>
      </c>
      <c r="M3245" s="57" t="str">
        <f t="shared" ref="M3245:M3308" si="961">IMSUM($C$25/$C$26,IMDIV(1,COMPLEX(0,$C$24*$C$26*A3245)))</f>
        <v>0.0015-0.00129102525902424i</v>
      </c>
      <c r="N3245" s="57">
        <f t="shared" ref="N3245:N3308" si="962">ABS(R3245)</f>
        <v>15.753467033877371</v>
      </c>
      <c r="O3245" s="57">
        <f t="shared" ref="O3245:O3308" si="963">ABS(P3245)</f>
        <v>8.9877102835120475</v>
      </c>
      <c r="P3245" s="371">
        <f t="shared" ref="P3245:P3308" si="964">20*LOG10(IMABS(C3245))</f>
        <v>-8.9877102835120475</v>
      </c>
      <c r="Q3245" s="371">
        <f t="shared" ref="Q3245:Q3308" si="965">IMARGUMENT(C3245)*180/PI()</f>
        <v>-164.24653296612263</v>
      </c>
      <c r="R3245" s="12">
        <f t="shared" ref="R3245:R3308" si="966">IF(Q3245&lt;0,Q3245+180,Q3245-180)</f>
        <v>15.753467033877371</v>
      </c>
      <c r="S3245" s="57">
        <f t="shared" ref="S3245:S3308" si="967">B3245/1000</f>
        <v>187.35250260895629</v>
      </c>
      <c r="T3245" s="12">
        <f t="shared" si="950"/>
        <v>-8.9877102835120475</v>
      </c>
    </row>
    <row r="3246" spans="1:20" x14ac:dyDescent="0.25">
      <c r="A3246" s="57">
        <f t="shared" si="951"/>
        <v>1181643.7395242117</v>
      </c>
      <c r="B3246" s="12">
        <f t="shared" ref="B3246:B3309" si="968">B3245*(1+B$42)</f>
        <v>188064.44211887033</v>
      </c>
      <c r="C3246" s="57" t="str">
        <f t="shared" si="952"/>
        <v>-0.340543816595535-0.0941237917154518i</v>
      </c>
      <c r="D3246" s="57" t="str">
        <f t="shared" si="953"/>
        <v>2.89087935185392-1.87725049614812i</v>
      </c>
      <c r="E3246" s="57" t="str">
        <f t="shared" si="954"/>
        <v>51.4217545577714-159.389328538903i</v>
      </c>
      <c r="F3246" s="57" t="str">
        <f t="shared" si="955"/>
        <v>3.18423684502549-1.79782039630223i</v>
      </c>
      <c r="G3246" s="57" t="str">
        <f t="shared" si="956"/>
        <v>0.829262932268108-0.376279047296294i</v>
      </c>
      <c r="H3246" s="57" t="str">
        <f t="shared" si="957"/>
        <v>0.276465578179032-73.0022259291179i</v>
      </c>
      <c r="I3246" s="57" t="str">
        <f t="shared" si="958"/>
        <v>-0.367763852430054-0.657171284543346i</v>
      </c>
      <c r="K3246" s="57" t="str">
        <f t="shared" si="959"/>
        <v>0.000622506483245773-0.00105393163430331i</v>
      </c>
      <c r="L3246" s="57" t="str">
        <f t="shared" si="960"/>
        <v>0.000125-0.00266796582958889i</v>
      </c>
      <c r="M3246" s="57" t="str">
        <f t="shared" si="961"/>
        <v>0.0015-0.00128613793487173i</v>
      </c>
      <c r="N3246" s="57">
        <f t="shared" si="962"/>
        <v>15.450405159060296</v>
      </c>
      <c r="O3246" s="57">
        <f t="shared" si="963"/>
        <v>9.0368318935076921</v>
      </c>
      <c r="P3246" s="371">
        <f t="shared" si="964"/>
        <v>-9.0368318935076921</v>
      </c>
      <c r="Q3246" s="371">
        <f t="shared" si="965"/>
        <v>-164.5495948409397</v>
      </c>
      <c r="R3246" s="12">
        <f t="shared" si="966"/>
        <v>15.450405159060296</v>
      </c>
      <c r="S3246" s="57">
        <f t="shared" si="967"/>
        <v>188.06444211887032</v>
      </c>
      <c r="T3246" s="12">
        <f t="shared" si="950"/>
        <v>-9.0368318935076921</v>
      </c>
    </row>
    <row r="3247" spans="1:20" x14ac:dyDescent="0.25">
      <c r="A3247" s="57">
        <f t="shared" si="951"/>
        <v>1186133.9857344038</v>
      </c>
      <c r="B3247" s="12">
        <f t="shared" si="968"/>
        <v>188779.08699892205</v>
      </c>
      <c r="C3247" s="57" t="str">
        <f t="shared" si="952"/>
        <v>-0.339108006045595-0.0917939725337539i</v>
      </c>
      <c r="D3247" s="57" t="str">
        <f t="shared" si="953"/>
        <v>2.88519486057728-1.87972885496995i</v>
      </c>
      <c r="E3247" s="57" t="str">
        <f t="shared" si="954"/>
        <v>50.5782211617159-159.211884525479i</v>
      </c>
      <c r="F3247" s="57" t="str">
        <f t="shared" si="955"/>
        <v>3.18010249820843-1.80009153259941i</v>
      </c>
      <c r="G3247" s="57" t="str">
        <f t="shared" si="956"/>
        <v>0.828186234543853-0.377218498294989i</v>
      </c>
      <c r="H3247" s="57" t="str">
        <f t="shared" si="957"/>
        <v>0.274083112443093-72.7229349648862i</v>
      </c>
      <c r="I3247" s="57" t="str">
        <f t="shared" si="958"/>
        <v>-0.366837896831991-0.653803944832268i</v>
      </c>
      <c r="K3247" s="57" t="str">
        <f t="shared" si="959"/>
        <v>0.000621891411097577-0.00105125994377334i</v>
      </c>
      <c r="L3247" s="57" t="str">
        <f t="shared" si="960"/>
        <v>0.000125-0.00265786593902061i</v>
      </c>
      <c r="M3247" s="57" t="str">
        <f t="shared" si="961"/>
        <v>0.0015-0.0012812691122452i</v>
      </c>
      <c r="N3247" s="57">
        <f t="shared" si="962"/>
        <v>15.146546690197255</v>
      </c>
      <c r="O3247" s="57">
        <f t="shared" si="963"/>
        <v>9.0861314484348163</v>
      </c>
      <c r="P3247" s="371">
        <f t="shared" si="964"/>
        <v>-9.0861314484348163</v>
      </c>
      <c r="Q3247" s="371">
        <f t="shared" si="965"/>
        <v>-164.85345330980275</v>
      </c>
      <c r="R3247" s="12">
        <f t="shared" si="966"/>
        <v>15.146546690197255</v>
      </c>
      <c r="S3247" s="57">
        <f t="shared" si="967"/>
        <v>188.77908699892205</v>
      </c>
      <c r="T3247" s="12">
        <f t="shared" si="950"/>
        <v>-9.0861314484348163</v>
      </c>
    </row>
    <row r="3248" spans="1:20" x14ac:dyDescent="0.25">
      <c r="A3248" s="57">
        <f t="shared" si="951"/>
        <v>1190641.2948801946</v>
      </c>
      <c r="B3248" s="12">
        <f t="shared" si="968"/>
        <v>189496.44752951796</v>
      </c>
      <c r="C3248" s="57" t="str">
        <f t="shared" si="952"/>
        <v>-0.337662335541566-0.0894784320271404i</v>
      </c>
      <c r="D3248" s="57" t="str">
        <f t="shared" si="953"/>
        <v>2.87948965179595-1.88219634750165i</v>
      </c>
      <c r="E3248" s="57" t="str">
        <f t="shared" si="954"/>
        <v>49.7357011699322-159.028472398032i</v>
      </c>
      <c r="F3248" s="57" t="str">
        <f t="shared" si="955"/>
        <v>3.17594751530059-1.80236484444629i</v>
      </c>
      <c r="G3248" s="57" t="str">
        <f t="shared" si="956"/>
        <v>0.827104162613474-0.378157198531164i</v>
      </c>
      <c r="H3248" s="57" t="str">
        <f t="shared" si="957"/>
        <v>0.27172004169088-72.4447334279331i</v>
      </c>
      <c r="I3248" s="57" t="str">
        <f t="shared" si="958"/>
        <v>-0.3659141327432-0.650448733083392i</v>
      </c>
      <c r="K3248" s="57" t="str">
        <f t="shared" si="959"/>
        <v>0.000621273989450271-0.00104860048789785i</v>
      </c>
      <c r="L3248" s="57" t="str">
        <f t="shared" si="960"/>
        <v>0.000125-0.00264780428274618i</v>
      </c>
      <c r="M3248" s="57" t="str">
        <f t="shared" si="961"/>
        <v>0.0015-0.001276418721105i</v>
      </c>
      <c r="N3248" s="57">
        <f t="shared" si="962"/>
        <v>14.841896181787348</v>
      </c>
      <c r="O3248" s="57">
        <f t="shared" si="963"/>
        <v>9.1356099739113521</v>
      </c>
      <c r="P3248" s="371">
        <f t="shared" si="964"/>
        <v>-9.1356099739113521</v>
      </c>
      <c r="Q3248" s="371">
        <f t="shared" si="965"/>
        <v>-165.15810381821265</v>
      </c>
      <c r="R3248" s="12">
        <f t="shared" si="966"/>
        <v>14.841896181787348</v>
      </c>
      <c r="S3248" s="57">
        <f t="shared" si="967"/>
        <v>189.49644752951795</v>
      </c>
      <c r="T3248" s="12">
        <f t="shared" si="950"/>
        <v>-9.1356099739113521</v>
      </c>
    </row>
    <row r="3249" spans="1:20" x14ac:dyDescent="0.25">
      <c r="A3249" s="57">
        <f t="shared" si="951"/>
        <v>1195165.7318007394</v>
      </c>
      <c r="B3249" s="12">
        <f t="shared" si="968"/>
        <v>190216.53403013013</v>
      </c>
      <c r="C3249" s="57" t="str">
        <f t="shared" si="952"/>
        <v>-0.336206886103273-0.0871772929620545i</v>
      </c>
      <c r="D3249" s="57" t="str">
        <f t="shared" si="953"/>
        <v>2.87376377708229-1.88465280245415i</v>
      </c>
      <c r="E3249" s="57" t="str">
        <f t="shared" si="954"/>
        <v>48.8942632065232-158.839092825646i</v>
      </c>
      <c r="F3249" s="57" t="str">
        <f t="shared" si="955"/>
        <v>3.17177186184894-1.80464018702969i</v>
      </c>
      <c r="G3249" s="57" t="str">
        <f t="shared" si="956"/>
        <v>0.826016707504457-0.379095115278413i</v>
      </c>
      <c r="H3249" s="57" t="str">
        <f t="shared" si="957"/>
        <v>0.269376208176347-72.1676168259428i</v>
      </c>
      <c r="I3249" s="57" t="str">
        <f t="shared" si="958"/>
        <v>-0.364992525355814-0.647105611781074i</v>
      </c>
      <c r="K3249" s="57" t="str">
        <f t="shared" si="959"/>
        <v>0.000620654205835252-0.00104595320518523i</v>
      </c>
      <c r="L3249" s="57" t="str">
        <f t="shared" si="960"/>
        <v>0.000125-0.00263778071602528i</v>
      </c>
      <c r="M3249" s="57" t="str">
        <f t="shared" si="961"/>
        <v>0.0015-0.00127158669167662i</v>
      </c>
      <c r="N3249" s="57">
        <f t="shared" si="962"/>
        <v>14.536458264133643</v>
      </c>
      <c r="O3249" s="57">
        <f t="shared" si="963"/>
        <v>9.1852684903911115</v>
      </c>
      <c r="P3249" s="371">
        <f t="shared" si="964"/>
        <v>-9.1852684903911115</v>
      </c>
      <c r="Q3249" s="371">
        <f t="shared" si="965"/>
        <v>-165.46354173586636</v>
      </c>
      <c r="R3249" s="12">
        <f t="shared" si="966"/>
        <v>14.536458264133643</v>
      </c>
      <c r="S3249" s="57">
        <f t="shared" si="967"/>
        <v>190.21653403013013</v>
      </c>
      <c r="T3249" s="12">
        <f t="shared" si="950"/>
        <v>-9.1852684903911115</v>
      </c>
    </row>
    <row r="3250" spans="1:20" x14ac:dyDescent="0.25">
      <c r="A3250" s="57">
        <f t="shared" si="951"/>
        <v>1199707.3615815823</v>
      </c>
      <c r="B3250" s="12">
        <f t="shared" si="968"/>
        <v>190939.35685944464</v>
      </c>
      <c r="C3250" s="57" t="str">
        <f t="shared" si="952"/>
        <v>-0.334741741298028-0.0848906774328112i</v>
      </c>
      <c r="D3250" s="57" t="str">
        <f t="shared" si="953"/>
        <v>2.8680172895764-1.88709804852962i</v>
      </c>
      <c r="E3250" s="57" t="str">
        <f t="shared" si="954"/>
        <v>48.0539760842869-158.643747482735i</v>
      </c>
      <c r="F3250" s="57" t="str">
        <f t="shared" si="955"/>
        <v>3.16757550425216-1.80691741483154i</v>
      </c>
      <c r="G3250" s="57" t="str">
        <f t="shared" si="956"/>
        <v>0.824923860466084-0.380032215607857i</v>
      </c>
      <c r="H3250" s="57" t="str">
        <f t="shared" si="957"/>
        <v>0.267051455549674-71.8915806878745i</v>
      </c>
      <c r="I3250" s="57" t="str">
        <f t="shared" si="958"/>
        <v>-0.364073040188465-0.643774543719067i</v>
      </c>
      <c r="K3250" s="57" t="str">
        <f t="shared" si="959"/>
        <v>0.000620032047898062-0.00104331803418936i</v>
      </c>
      <c r="L3250" s="57" t="str">
        <f t="shared" si="960"/>
        <v>0.000125-0.00262779509466555i</v>
      </c>
      <c r="M3250" s="57" t="str">
        <f t="shared" si="961"/>
        <v>0.0015-0.00126677295444972i</v>
      </c>
      <c r="N3250" s="57">
        <f t="shared" si="962"/>
        <v>14.230237643043523</v>
      </c>
      <c r="O3250" s="57">
        <f t="shared" si="963"/>
        <v>9.2351080129905494</v>
      </c>
      <c r="P3250" s="371">
        <f t="shared" si="964"/>
        <v>-9.2351080129905494</v>
      </c>
      <c r="Q3250" s="371">
        <f t="shared" si="965"/>
        <v>-165.76976235695648</v>
      </c>
      <c r="R3250" s="12">
        <f t="shared" si="966"/>
        <v>14.230237643043523</v>
      </c>
      <c r="S3250" s="57">
        <f t="shared" si="967"/>
        <v>190.93935685944464</v>
      </c>
      <c r="T3250" s="12">
        <f t="shared" si="950"/>
        <v>-9.2351080129905494</v>
      </c>
    </row>
    <row r="3251" spans="1:20" x14ac:dyDescent="0.25">
      <c r="A3251" s="57">
        <f t="shared" si="951"/>
        <v>1204266.2495555924</v>
      </c>
      <c r="B3251" s="12">
        <f t="shared" si="968"/>
        <v>191664.92641551053</v>
      </c>
      <c r="C3251" s="57" t="str">
        <f t="shared" si="952"/>
        <v>-0.333266987237351-0.0826187068087725i</v>
      </c>
      <c r="D3251" s="57" t="str">
        <f t="shared" si="953"/>
        <v>2.86225024399197-1.8895319144382i</v>
      </c>
      <c r="E3251" s="57" t="str">
        <f t="shared" si="954"/>
        <v>47.2149087868652-158.442439056405i</v>
      </c>
      <c r="F3251" s="57" t="str">
        <f t="shared" si="955"/>
        <v>3.16335840977208-1.80919638163291i</v>
      </c>
      <c r="G3251" s="57" t="str">
        <f t="shared" si="956"/>
        <v>0.823825612972442-0.38096846638931i</v>
      </c>
      <c r="H3251" s="57" t="str">
        <f t="shared" si="957"/>
        <v>0.264745628843342-71.6166205638273i</v>
      </c>
      <c r="I3251" s="57" t="str">
        <f t="shared" si="958"/>
        <v>-0.363155643085311-0.640455491998535i</v>
      </c>
      <c r="K3251" s="57" t="str">
        <f t="shared" si="959"/>
        <v>0.000619407503399731-0.00104069491350889i</v>
      </c>
      <c r="L3251" s="57" t="str">
        <f t="shared" si="960"/>
        <v>0.000125-0.00261784727502047i</v>
      </c>
      <c r="M3251" s="57" t="str">
        <f t="shared" si="961"/>
        <v>0.0015-0.00126197744017704i</v>
      </c>
      <c r="N3251" s="57">
        <f t="shared" si="962"/>
        <v>13.923239099504457</v>
      </c>
      <c r="O3251" s="57">
        <f t="shared" si="963"/>
        <v>9.2851295513189314</v>
      </c>
      <c r="P3251" s="371">
        <f t="shared" si="964"/>
        <v>-9.2851295513189314</v>
      </c>
      <c r="Q3251" s="371">
        <f t="shared" si="965"/>
        <v>-166.07676090049554</v>
      </c>
      <c r="R3251" s="12">
        <f t="shared" si="966"/>
        <v>13.923239099504457</v>
      </c>
      <c r="S3251" s="57">
        <f t="shared" si="967"/>
        <v>191.66492641551054</v>
      </c>
      <c r="T3251" s="12">
        <f t="shared" si="950"/>
        <v>-9.2851295513189314</v>
      </c>
    </row>
    <row r="3252" spans="1:20" x14ac:dyDescent="0.25">
      <c r="A3252" s="57">
        <f t="shared" si="951"/>
        <v>1208842.4613039037</v>
      </c>
      <c r="B3252" s="12">
        <f t="shared" si="968"/>
        <v>192393.25313588948</v>
      </c>
      <c r="C3252" s="57" t="str">
        <f t="shared" si="952"/>
        <v>-0.33178271257261-0.0803615016813304i</v>
      </c>
      <c r="D3252" s="57" t="str">
        <f t="shared" si="953"/>
        <v>2.85646269662202-1.89195422891504i</v>
      </c>
      <c r="E3252" s="57" t="str">
        <f t="shared" si="954"/>
        <v>46.3771304506669-158.235171253477i</v>
      </c>
      <c r="F3252" s="57" t="str">
        <f t="shared" si="955"/>
        <v>3.15912054654528-1.81147694051856i</v>
      </c>
      <c r="G3252" s="57" t="str">
        <f t="shared" si="956"/>
        <v>0.822721956725422-0.381903834292502i</v>
      </c>
      <c r="H3252" s="57" t="str">
        <f t="shared" si="957"/>
        <v>0.262458574458377-71.3427320249128i</v>
      </c>
      <c r="I3252" s="57" t="str">
        <f t="shared" si="958"/>
        <v>-0.362240300215179-0.637148420026163i</v>
      </c>
      <c r="K3252" s="57" t="str">
        <f t="shared" si="959"/>
        <v>0.000618780560218093-0.00103808378178686i</v>
      </c>
      <c r="L3252" s="57" t="str">
        <f t="shared" si="960"/>
        <v>0.000125-0.00260793711398732i</v>
      </c>
      <c r="M3252" s="57" t="str">
        <f t="shared" si="961"/>
        <v>0.0015-0.00125720007987352i</v>
      </c>
      <c r="N3252" s="57">
        <f t="shared" si="962"/>
        <v>13.615467489333241</v>
      </c>
      <c r="O3252" s="57">
        <f t="shared" si="963"/>
        <v>9.3353341093055331</v>
      </c>
      <c r="P3252" s="371">
        <f t="shared" si="964"/>
        <v>-9.3353341093055331</v>
      </c>
      <c r="Q3252" s="371">
        <f t="shared" si="965"/>
        <v>-166.38453251066676</v>
      </c>
      <c r="R3252" s="12">
        <f t="shared" si="966"/>
        <v>13.615467489333241</v>
      </c>
      <c r="S3252" s="57">
        <f t="shared" si="967"/>
        <v>192.39325313588947</v>
      </c>
      <c r="T3252" s="12">
        <f t="shared" si="950"/>
        <v>-9.3353341093055331</v>
      </c>
    </row>
    <row r="3253" spans="1:20" x14ac:dyDescent="0.25">
      <c r="A3253" s="57">
        <f t="shared" si="951"/>
        <v>1213436.0626568585</v>
      </c>
      <c r="B3253" s="12">
        <f t="shared" si="968"/>
        <v>193124.34749780587</v>
      </c>
      <c r="C3253" s="57" t="str">
        <f t="shared" si="952"/>
        <v>-0.330289008489297-0.0781191818107693i</v>
      </c>
      <c r="D3253" s="57" t="str">
        <f t="shared" si="953"/>
        <v>2.8506547053444-1.89436482073736i</v>
      </c>
      <c r="E3253" s="57" t="str">
        <f t="shared" si="954"/>
        <v>45.5407103465512-158.021948807118i</v>
      </c>
      <c r="F3253" s="57" t="str">
        <f t="shared" si="955"/>
        <v>3.15486188359467-1.81375894388144i</v>
      </c>
      <c r="G3253" s="57" t="str">
        <f t="shared" si="956"/>
        <v>0.82161288365774-0.382838285788338i</v>
      </c>
      <c r="H3253" s="57" t="str">
        <f t="shared" si="957"/>
        <v>0.260190140150786-71.0699106631291i</v>
      </c>
      <c r="I3253" s="57" t="str">
        <f t="shared" si="958"/>
        <v>-0.361326978070694-0.633853291512256i</v>
      </c>
      <c r="K3253" s="57" t="str">
        <f t="shared" si="959"/>
        <v>0.000618151206349163-0.00103548457771007i</v>
      </c>
      <c r="L3253" s="57" t="str">
        <f t="shared" si="960"/>
        <v>0.000125-0.00259806446900511i</v>
      </c>
      <c r="M3253" s="57" t="str">
        <f t="shared" si="961"/>
        <v>0.0015-0.00125244080481523i</v>
      </c>
      <c r="N3253" s="57">
        <f t="shared" si="962"/>
        <v>13.306927742815787</v>
      </c>
      <c r="O3253" s="57">
        <f t="shared" si="963"/>
        <v>9.3857226850302293</v>
      </c>
      <c r="P3253" s="371">
        <f t="shared" si="964"/>
        <v>-9.3857226850302293</v>
      </c>
      <c r="Q3253" s="371">
        <f t="shared" si="965"/>
        <v>-166.69307225718421</v>
      </c>
      <c r="R3253" s="12">
        <f t="shared" si="966"/>
        <v>13.306927742815787</v>
      </c>
      <c r="S3253" s="57">
        <f t="shared" si="967"/>
        <v>193.12434749780587</v>
      </c>
      <c r="T3253" s="12">
        <f t="shared" si="950"/>
        <v>-9.3857226850302293</v>
      </c>
    </row>
    <row r="3254" spans="1:20" x14ac:dyDescent="0.25">
      <c r="A3254" s="57">
        <f t="shared" si="951"/>
        <v>1218047.1196949545</v>
      </c>
      <c r="B3254" s="12">
        <f t="shared" si="968"/>
        <v>193858.22001829752</v>
      </c>
      <c r="C3254" s="57" t="str">
        <f t="shared" si="952"/>
        <v>-0.328785968700161-0.0758918660729602i</v>
      </c>
      <c r="D3254" s="57" t="str">
        <f t="shared" si="953"/>
        <v>2.84482632962707-1.89676351874177i</v>
      </c>
      <c r="E3254" s="57" t="str">
        <f t="shared" si="954"/>
        <v>44.7057178612804-157.802777483115i</v>
      </c>
      <c r="F3254" s="57" t="str">
        <f t="shared" si="955"/>
        <v>3.15058239084113-1.81604224342753i</v>
      </c>
      <c r="G3254" s="57" t="str">
        <f t="shared" si="956"/>
        <v>0.820498385935943-0.383771787150196i</v>
      </c>
      <c r="H3254" s="57" t="str">
        <f t="shared" si="957"/>
        <v>0.257940175018084-70.7981520912311i</v>
      </c>
      <c r="I3254" s="57" t="str">
        <f t="shared" si="958"/>
        <v>-0.360415643467428-0.630570070468808i</v>
      </c>
      <c r="K3254" s="57" t="str">
        <f t="shared" si="959"/>
        <v>0.000617519429908482-0.00103289724000864i</v>
      </c>
      <c r="L3254" s="57" t="str">
        <f t="shared" si="960"/>
        <v>0.000125-0.00258822919805251i</v>
      </c>
      <c r="M3254" s="57" t="str">
        <f t="shared" si="961"/>
        <v>0.0015-0.00124769954653838i</v>
      </c>
      <c r="N3254" s="57">
        <f t="shared" si="962"/>
        <v>12.997624864315895</v>
      </c>
      <c r="O3254" s="57">
        <f t="shared" si="963"/>
        <v>9.436296270552365</v>
      </c>
      <c r="P3254" s="371">
        <f t="shared" si="964"/>
        <v>-9.436296270552365</v>
      </c>
      <c r="Q3254" s="371">
        <f t="shared" si="965"/>
        <v>-167.0023751356841</v>
      </c>
      <c r="R3254" s="12">
        <f t="shared" si="966"/>
        <v>12.997624864315895</v>
      </c>
      <c r="S3254" s="57">
        <f t="shared" si="967"/>
        <v>193.85822001829752</v>
      </c>
      <c r="T3254" s="12">
        <f t="shared" si="950"/>
        <v>-9.436296270552365</v>
      </c>
    </row>
    <row r="3255" spans="1:20" x14ac:dyDescent="0.25">
      <c r="A3255" s="57">
        <f t="shared" si="951"/>
        <v>1222675.6987497953</v>
      </c>
      <c r="B3255" s="12">
        <f t="shared" si="968"/>
        <v>194594.88125436706</v>
      </c>
      <c r="C3255" s="57" t="str">
        <f t="shared" si="952"/>
        <v>-0.327273689436994-0.0736796724059557i</v>
      </c>
      <c r="D3255" s="57" t="str">
        <f t="shared" si="953"/>
        <v>2.83897763053318-1.89915015184152i</v>
      </c>
      <c r="E3255" s="57" t="str">
        <f t="shared" si="954"/>
        <v>43.8722224787347-157.57766408574i</v>
      </c>
      <c r="F3255" s="57" t="str">
        <f t="shared" si="955"/>
        <v>3.14628203911481-1.81832669018046i</v>
      </c>
      <c r="G3255" s="57" t="str">
        <f t="shared" si="956"/>
        <v>0.819378455963428-0.384704304455275i</v>
      </c>
      <c r="H3255" s="57" t="str">
        <f t="shared" si="957"/>
        <v>0.255708529486015-70.5274519426073i</v>
      </c>
      <c r="I3255" s="57" t="str">
        <f t="shared" si="958"/>
        <v>-0.359506263543024-0.627298721207537i</v>
      </c>
      <c r="K3255" s="57" t="str">
        <f t="shared" si="959"/>
        <v>0.000616885219132502-0.00103032170745551i</v>
      </c>
      <c r="L3255" s="57" t="str">
        <f t="shared" si="960"/>
        <v>0.000125-0.00257843115964585i</v>
      </c>
      <c r="M3255" s="57" t="str">
        <f t="shared" si="961"/>
        <v>0.0015-0.00124297623683839i</v>
      </c>
      <c r="N3255" s="57">
        <f t="shared" si="962"/>
        <v>12.687563931865867</v>
      </c>
      <c r="O3255" s="57">
        <f t="shared" si="963"/>
        <v>9.4870558517425465</v>
      </c>
      <c r="P3255" s="371">
        <f t="shared" si="964"/>
        <v>-9.4870558517425465</v>
      </c>
      <c r="Q3255" s="371">
        <f t="shared" si="965"/>
        <v>-167.31243606813413</v>
      </c>
      <c r="R3255" s="12">
        <f t="shared" si="966"/>
        <v>12.687563931865867</v>
      </c>
      <c r="S3255" s="57">
        <f t="shared" si="967"/>
        <v>194.59488125436707</v>
      </c>
      <c r="T3255" s="12">
        <f t="shared" si="950"/>
        <v>-9.4870558517425465</v>
      </c>
    </row>
    <row r="3256" spans="1:20" x14ac:dyDescent="0.25">
      <c r="A3256" s="57">
        <f t="shared" si="951"/>
        <v>1227321.8664050447</v>
      </c>
      <c r="B3256" s="12">
        <f t="shared" si="968"/>
        <v>195334.34180313366</v>
      </c>
      <c r="C3256" s="57" t="str">
        <f t="shared" si="952"/>
        <v>-0.325752269441254-0.0714827177565437i</v>
      </c>
      <c r="D3256" s="57" t="str">
        <f t="shared" si="953"/>
        <v>2.833108670726-1.90152454904427i</v>
      </c>
      <c r="E3256" s="57" t="str">
        <f t="shared" si="954"/>
        <v>43.0402937609429-157.346616463247i</v>
      </c>
      <c r="F3256" s="57" t="str">
        <f t="shared" si="955"/>
        <v>3.14196080016709-1.82061213448695i</v>
      </c>
      <c r="G3256" s="57" t="str">
        <f t="shared" si="956"/>
        <v>0.818253086383454-0.385635803585982i</v>
      </c>
      <c r="H3256" s="57" t="str">
        <f t="shared" si="957"/>
        <v>0.253495055295385-70.2578058711524i</v>
      </c>
      <c r="I3256" s="57" t="str">
        <f t="shared" si="958"/>
        <v>-0.358598805756432-0.624039208338015i</v>
      </c>
      <c r="K3256" s="57" t="str">
        <f t="shared" si="959"/>
        <v>0.000616248562379962-0.00102775791886603i</v>
      </c>
      <c r="L3256" s="57" t="str">
        <f t="shared" si="960"/>
        <v>0.000125-0.00256867021283707i</v>
      </c>
      <c r="M3256" s="57" t="str">
        <f t="shared" si="961"/>
        <v>0.0015-0.00123827080776887i</v>
      </c>
      <c r="N3256" s="57">
        <f t="shared" si="962"/>
        <v>12.376750096736117</v>
      </c>
      <c r="O3256" s="57">
        <f t="shared" si="963"/>
        <v>9.5380024081124155</v>
      </c>
      <c r="P3256" s="371">
        <f t="shared" si="964"/>
        <v>-9.5380024081124155</v>
      </c>
      <c r="Q3256" s="371">
        <f t="shared" si="965"/>
        <v>-167.62324990326388</v>
      </c>
      <c r="R3256" s="12">
        <f t="shared" si="966"/>
        <v>12.376750096736117</v>
      </c>
      <c r="S3256" s="57">
        <f t="shared" si="967"/>
        <v>195.33434180313367</v>
      </c>
      <c r="T3256" s="12">
        <f t="shared" si="950"/>
        <v>-9.5380024081124155</v>
      </c>
    </row>
    <row r="3257" spans="1:20" x14ac:dyDescent="0.25">
      <c r="A3257" s="57">
        <f t="shared" si="951"/>
        <v>1231985.689497384</v>
      </c>
      <c r="B3257" s="12">
        <f t="shared" si="968"/>
        <v>196076.61230198559</v>
      </c>
      <c r="C3257" s="57" t="str">
        <f t="shared" si="952"/>
        <v>-0.324221809953301-0.0693011180267631i</v>
      </c>
      <c r="D3257" s="57" t="str">
        <f t="shared" si="953"/>
        <v>2.82721951447348-1.90388653946945i</v>
      </c>
      <c r="E3257" s="57" t="str">
        <f t="shared" si="954"/>
        <v>42.210001328887-157.109643512948i</v>
      </c>
      <c r="F3257" s="57" t="str">
        <f t="shared" si="955"/>
        <v>3.13761864668186-1.82289842602168i</v>
      </c>
      <c r="G3257" s="57" t="str">
        <f t="shared" si="956"/>
        <v>0.817122270082162-0.386566250231363i</v>
      </c>
      <c r="H3257" s="57" t="str">
        <f t="shared" si="957"/>
        <v>0.25129960548907-69.9892095511464i</v>
      </c>
      <c r="I3257" s="57" t="str">
        <f t="shared" si="958"/>
        <v>-0.357693237887052-0.620791496765694i</v>
      </c>
      <c r="K3257" s="57" t="str">
        <f t="shared" si="959"/>
        <v>0.000615609448133283-0.00102520581309746i</v>
      </c>
      <c r="L3257" s="57" t="str">
        <f t="shared" si="960"/>
        <v>0.000125-0.00255894621721167i</v>
      </c>
      <c r="M3257" s="57" t="str">
        <f t="shared" si="961"/>
        <v>0.0015-0.00123358319164064i</v>
      </c>
      <c r="N3257" s="57">
        <f t="shared" si="962"/>
        <v>12.06518858298702</v>
      </c>
      <c r="O3257" s="57">
        <f t="shared" si="963"/>
        <v>9.5891369126481276</v>
      </c>
      <c r="P3257" s="371">
        <f t="shared" si="964"/>
        <v>-9.5891369126481276</v>
      </c>
      <c r="Q3257" s="371">
        <f t="shared" si="965"/>
        <v>-167.93481141701298</v>
      </c>
      <c r="R3257" s="12">
        <f t="shared" si="966"/>
        <v>12.06518858298702</v>
      </c>
      <c r="S3257" s="57">
        <f t="shared" si="967"/>
        <v>196.07661230198559</v>
      </c>
      <c r="T3257" s="12">
        <f t="shared" si="950"/>
        <v>-9.5891369126481276</v>
      </c>
    </row>
    <row r="3258" spans="1:20" x14ac:dyDescent="0.25">
      <c r="A3258" s="57">
        <f t="shared" si="951"/>
        <v>1236667.2351174741</v>
      </c>
      <c r="B3258" s="12">
        <f t="shared" si="968"/>
        <v>196821.70342873313</v>
      </c>
      <c r="C3258" s="57" t="str">
        <f t="shared" si="952"/>
        <v>-0.322682414700451-0.0671349880204024i</v>
      </c>
      <c r="D3258" s="57" t="str">
        <f t="shared" si="953"/>
        <v>2.8213102276528-1.90623595236636i</v>
      </c>
      <c r="E3258" s="57" t="str">
        <f t="shared" si="954"/>
        <v>41.3814148431237-156.86675518589i</v>
      </c>
      <c r="F3258" s="57" t="str">
        <f t="shared" si="955"/>
        <v>3.13325555228723-1.82518541379291i</v>
      </c>
      <c r="G3258" s="57" t="str">
        <f t="shared" si="956"/>
        <v>0.815986000191591-0.387495609888577i</v>
      </c>
      <c r="H3258" s="57" t="str">
        <f t="shared" si="957"/>
        <v>0.249122034399155-69.7216586771312i</v>
      </c>
      <c r="I3258" s="57" t="str">
        <f t="shared" si="958"/>
        <v>-0.35678952803398-0.617555551689997i</v>
      </c>
      <c r="K3258" s="57" t="str">
        <f t="shared" si="959"/>
        <v>0.000614967864999967-0.00102266532904863i</v>
      </c>
      <c r="L3258" s="57" t="str">
        <f t="shared" si="960"/>
        <v>0.000125-0.00254925903288669i</v>
      </c>
      <c r="M3258" s="57" t="str">
        <f t="shared" si="961"/>
        <v>0.0015-0.00122891332102076i</v>
      </c>
      <c r="N3258" s="57">
        <f t="shared" si="962"/>
        <v>11.752884686992644</v>
      </c>
      <c r="O3258" s="57">
        <f t="shared" si="963"/>
        <v>9.6404603316422701</v>
      </c>
      <c r="P3258" s="371">
        <f t="shared" si="964"/>
        <v>-9.6404603316422701</v>
      </c>
      <c r="Q3258" s="371">
        <f t="shared" si="965"/>
        <v>-168.24711531300736</v>
      </c>
      <c r="R3258" s="12">
        <f t="shared" si="966"/>
        <v>11.752884686992644</v>
      </c>
      <c r="S3258" s="57">
        <f t="shared" si="967"/>
        <v>196.82170342873314</v>
      </c>
      <c r="T3258" s="12">
        <f t="shared" si="950"/>
        <v>-9.6404603316422701</v>
      </c>
    </row>
    <row r="3259" spans="1:20" x14ac:dyDescent="0.25">
      <c r="A3259" s="57">
        <f t="shared" si="951"/>
        <v>1241366.5706109204</v>
      </c>
      <c r="B3259" s="12">
        <f t="shared" si="968"/>
        <v>197569.62590176234</v>
      </c>
      <c r="C3259" s="57" t="str">
        <f t="shared" si="952"/>
        <v>-0.321134189883667-0.0649844413895512i</v>
      </c>
      <c r="D3259" s="57" t="str">
        <f t="shared" si="953"/>
        <v>2.81538087775452-1.90857261713192i</v>
      </c>
      <c r="E3259" s="57" t="str">
        <f t="shared" si="954"/>
        <v>40.5546039842125-156.617962491108i</v>
      </c>
      <c r="F3259" s="57" t="str">
        <f t="shared" si="955"/>
        <v>3.12887149156714-1.82747294614797i</v>
      </c>
      <c r="G3259" s="57" t="str">
        <f t="shared" si="956"/>
        <v>0.814844270092691-0.388423847864418i</v>
      </c>
      <c r="H3259" s="57" t="str">
        <f t="shared" si="957"/>
        <v>0.246962197634176-69.4551489637854i</v>
      </c>
      <c r="I3259" s="57" t="str">
        <f t="shared" si="958"/>
        <v>-0.355887644615202-0.614331338602344i</v>
      </c>
      <c r="K3259" s="57" t="str">
        <f t="shared" si="959"/>
        <v>0.000614323801714018-0.00102013640565951i</v>
      </c>
      <c r="L3259" s="57" t="str">
        <f t="shared" si="960"/>
        <v>0.000125-0.00253960852050876i</v>
      </c>
      <c r="M3259" s="57" t="str">
        <f t="shared" si="961"/>
        <v>0.0015-0.00122426112873158i</v>
      </c>
      <c r="N3259" s="57">
        <f t="shared" si="962"/>
        <v>11.439843776949147</v>
      </c>
      <c r="O3259" s="57">
        <f t="shared" si="963"/>
        <v>9.6919736245285275</v>
      </c>
      <c r="P3259" s="371">
        <f t="shared" si="964"/>
        <v>-9.6919736245285275</v>
      </c>
      <c r="Q3259" s="371">
        <f t="shared" si="965"/>
        <v>-168.56015622305085</v>
      </c>
      <c r="R3259" s="12">
        <f t="shared" si="966"/>
        <v>11.439843776949147</v>
      </c>
      <c r="S3259" s="57">
        <f t="shared" si="967"/>
        <v>197.56962590176235</v>
      </c>
      <c r="T3259" s="12">
        <f t="shared" si="950"/>
        <v>-9.6919736245285275</v>
      </c>
    </row>
    <row r="3260" spans="1:20" x14ac:dyDescent="0.25">
      <c r="A3260" s="57">
        <f t="shared" si="951"/>
        <v>1246083.7635792419</v>
      </c>
      <c r="B3260" s="12">
        <f t="shared" si="968"/>
        <v>198320.39048018903</v>
      </c>
      <c r="C3260" s="57" t="str">
        <f t="shared" si="952"/>
        <v>-0.319577244163041-0.0628495905812302i</v>
      </c>
      <c r="D3260" s="57" t="str">
        <f t="shared" si="953"/>
        <v>2.80943153388664-1.91089636332886i</v>
      </c>
      <c r="E3260" s="57" t="str">
        <f t="shared" si="954"/>
        <v>39.7296384329879-156.363277499482i</v>
      </c>
      <c r="F3260" s="57" t="str">
        <f t="shared" si="955"/>
        <v>3.12446644007283-1.82976087077903i</v>
      </c>
      <c r="G3260" s="57" t="str">
        <f t="shared" si="956"/>
        <v>0.813697073418339-0.389350929276879i</v>
      </c>
      <c r="H3260" s="57" t="str">
        <f t="shared" si="957"/>
        <v>0.244819952066583-69.1896761458102i</v>
      </c>
      <c r="I3260" s="57" t="str">
        <f t="shared" si="958"/>
        <v>-0.354987556366878-0.61111882328425i</v>
      </c>
      <c r="K3260" s="57" t="str">
        <f t="shared" si="959"/>
        <v>0.000613677247137341-0.00101761898191087i</v>
      </c>
      <c r="L3260" s="57" t="str">
        <f t="shared" si="960"/>
        <v>0.000125-0.00252999454125201i</v>
      </c>
      <c r="M3260" s="57" t="str">
        <f t="shared" si="961"/>
        <v>0.0015-0.00121962654784975i</v>
      </c>
      <c r="N3260" s="57">
        <f t="shared" si="962"/>
        <v>11.126071292360507</v>
      </c>
      <c r="O3260" s="57">
        <f t="shared" si="963"/>
        <v>9.7436777437151356</v>
      </c>
      <c r="P3260" s="371">
        <f t="shared" si="964"/>
        <v>-9.7436777437151356</v>
      </c>
      <c r="Q3260" s="371">
        <f t="shared" si="965"/>
        <v>-168.87392870763949</v>
      </c>
      <c r="R3260" s="12">
        <f t="shared" si="966"/>
        <v>11.126071292360507</v>
      </c>
      <c r="S3260" s="57">
        <f t="shared" si="967"/>
        <v>198.32039048018902</v>
      </c>
      <c r="T3260" s="12">
        <f t="shared" si="950"/>
        <v>-9.7436777437151356</v>
      </c>
    </row>
    <row r="3261" spans="1:20" x14ac:dyDescent="0.25">
      <c r="A3261" s="57">
        <f t="shared" si="951"/>
        <v>1250818.8818808431</v>
      </c>
      <c r="B3261" s="12">
        <f t="shared" si="968"/>
        <v>199074.00796401376</v>
      </c>
      <c r="C3261" s="57" t="str">
        <f t="shared" si="952"/>
        <v>-0.318011688641853-0.0607305467841005i</v>
      </c>
      <c r="D3261" s="57" t="str">
        <f t="shared" si="953"/>
        <v>2.80346226677834-1.91320702070383i</v>
      </c>
      <c r="E3261" s="57" t="str">
        <f t="shared" si="954"/>
        <v>38.9065878506398-156.10271334712i</v>
      </c>
      <c r="F3261" s="57" t="str">
        <f t="shared" si="955"/>
        <v>3.1200403743345-1.83204903472898i</v>
      </c>
      <c r="G3261" s="57" t="str">
        <f t="shared" si="956"/>
        <v>0.812544404056352-0.390276819056756i</v>
      </c>
      <c r="H3261" s="57" t="str">
        <f t="shared" si="957"/>
        <v>0.24269515582025-68.9252359778032i</v>
      </c>
      <c r="I3261" s="57" t="str">
        <f t="shared" si="958"/>
        <v>-0.354089232342552-0.607917971805337i</v>
      </c>
      <c r="K3261" s="57" t="str">
        <f t="shared" si="959"/>
        <v>0.000613028190261189-0.00101511299682389i</v>
      </c>
      <c r="L3261" s="57" t="str">
        <f t="shared" si="960"/>
        <v>0.000125-0.00252041695681611i</v>
      </c>
      <c r="M3261" s="57" t="str">
        <f t="shared" si="961"/>
        <v>0.0015-0.00121500951170527i</v>
      </c>
      <c r="N3261" s="57">
        <f t="shared" si="962"/>
        <v>10.811572743503206</v>
      </c>
      <c r="O3261" s="57">
        <f t="shared" si="963"/>
        <v>9.7955736344228015</v>
      </c>
      <c r="P3261" s="371">
        <f t="shared" si="964"/>
        <v>-9.7955736344228015</v>
      </c>
      <c r="Q3261" s="371">
        <f t="shared" si="965"/>
        <v>-169.18842725649679</v>
      </c>
      <c r="R3261" s="12">
        <f t="shared" si="966"/>
        <v>10.811572743503206</v>
      </c>
      <c r="S3261" s="57">
        <f t="shared" si="967"/>
        <v>199.07400796401376</v>
      </c>
      <c r="T3261" s="12">
        <f t="shared" si="950"/>
        <v>-9.7955736344228015</v>
      </c>
    </row>
    <row r="3262" spans="1:20" x14ac:dyDescent="0.25">
      <c r="A3262" s="57">
        <f t="shared" si="951"/>
        <v>1255571.9936319904</v>
      </c>
      <c r="B3262" s="12">
        <f t="shared" si="968"/>
        <v>199830.489194277</v>
      </c>
      <c r="C3262" s="57" t="str">
        <f t="shared" si="952"/>
        <v>-0.316437636849459-0.0586274198753426i</v>
      </c>
      <c r="D3262" s="57" t="str">
        <f t="shared" si="953"/>
        <v>2.7974731487835-1.91550441920571i</v>
      </c>
      <c r="E3262" s="57" t="str">
        <f t="shared" si="954"/>
        <v>38.0855218586674-155.836284238349i</v>
      </c>
      <c r="F3262" s="57" t="str">
        <f t="shared" si="955"/>
        <v>3.11559327187283-1.83433728439751i</v>
      </c>
      <c r="G3262" s="57" t="str">
        <f t="shared" si="956"/>
        <v>0.811386256152495-0.391201481949306i</v>
      </c>
      <c r="H3262" s="57" t="str">
        <f t="shared" si="957"/>
        <v>0.240587668258186-68.6618242341434i</v>
      </c>
      <c r="I3262" s="57" t="str">
        <f t="shared" si="958"/>
        <v>-0.353192641912446-0.604728750521407i</v>
      </c>
      <c r="K3262" s="57" t="str">
        <f t="shared" si="959"/>
        <v>0.000612376620207597-0.00101261838945991i</v>
      </c>
      <c r="L3262" s="57" t="str">
        <f t="shared" si="960"/>
        <v>0.000125-0.00251087562942429i</v>
      </c>
      <c r="M3262" s="57" t="str">
        <f t="shared" si="961"/>
        <v>0.0015-0.00121040995388052i</v>
      </c>
      <c r="N3262" s="57">
        <f t="shared" si="962"/>
        <v>10.496353710870551</v>
      </c>
      <c r="O3262" s="57">
        <f t="shared" si="963"/>
        <v>9.8476622345202163</v>
      </c>
      <c r="P3262" s="371">
        <f t="shared" si="964"/>
        <v>-9.8476622345202163</v>
      </c>
      <c r="Q3262" s="371">
        <f t="shared" si="965"/>
        <v>-169.50364628912945</v>
      </c>
      <c r="R3262" s="12">
        <f t="shared" si="966"/>
        <v>10.496353710870551</v>
      </c>
      <c r="S3262" s="57">
        <f t="shared" si="967"/>
        <v>199.83048919427699</v>
      </c>
      <c r="T3262" s="12">
        <f t="shared" si="950"/>
        <v>-9.8476622345202163</v>
      </c>
    </row>
    <row r="3263" spans="1:20" x14ac:dyDescent="0.25">
      <c r="A3263" s="57">
        <f t="shared" si="951"/>
        <v>1260343.1672077919</v>
      </c>
      <c r="B3263" s="12">
        <f t="shared" si="968"/>
        <v>200589.84505321525</v>
      </c>
      <c r="C3263" s="57" t="str">
        <f t="shared" si="952"/>
        <v>-0.314855204722801-0.0565403183677006i</v>
      </c>
      <c r="D3263" s="57" t="str">
        <f t="shared" si="953"/>
        <v>2.79146425388409-1.91778838900415i</v>
      </c>
      <c r="E3263" s="57" t="str">
        <f t="shared" si="954"/>
        <v>37.2665100186778-155.564005448243i</v>
      </c>
      <c r="F3263" s="57" t="str">
        <f t="shared" si="955"/>
        <v>3.11112511121055-1.83662546554743i</v>
      </c>
      <c r="G3263" s="57" t="str">
        <f t="shared" si="956"/>
        <v>0.810222624113487-0.392124882515943i</v>
      </c>
      <c r="H3263" s="57" t="str">
        <f t="shared" si="957"/>
        <v>0.23849734997035-68.3994367088728i</v>
      </c>
      <c r="I3263" s="57" t="str">
        <f t="shared" si="958"/>
        <v>-0.352297754762749-0.601551126072481i</v>
      </c>
      <c r="K3263" s="57" t="str">
        <f t="shared" si="959"/>
        <v>0.000611722526230823-0.00101013509892008i</v>
      </c>
      <c r="L3263" s="57" t="str">
        <f t="shared" si="960"/>
        <v>0.000125-0.00250137042182137i</v>
      </c>
      <c r="M3263" s="57" t="str">
        <f t="shared" si="961"/>
        <v>0.0015-0.00120582780820933i</v>
      </c>
      <c r="N3263" s="57">
        <f t="shared" si="962"/>
        <v>10.180419844597054</v>
      </c>
      <c r="O3263" s="57">
        <f t="shared" si="963"/>
        <v>9.8999444743628011</v>
      </c>
      <c r="P3263" s="371">
        <f t="shared" si="964"/>
        <v>-9.8999444743628011</v>
      </c>
      <c r="Q3263" s="371">
        <f t="shared" si="965"/>
        <v>-169.81958015540295</v>
      </c>
      <c r="R3263" s="12">
        <f t="shared" si="966"/>
        <v>10.180419844597054</v>
      </c>
      <c r="S3263" s="57">
        <f t="shared" si="967"/>
        <v>200.58984505321524</v>
      </c>
      <c r="T3263" s="12">
        <f t="shared" si="950"/>
        <v>-9.8999444743628011</v>
      </c>
    </row>
    <row r="3264" spans="1:20" x14ac:dyDescent="0.25">
      <c r="A3264" s="57">
        <f t="shared" si="951"/>
        <v>1265132.4712431815</v>
      </c>
      <c r="B3264" s="12">
        <f t="shared" si="968"/>
        <v>201352.08646441746</v>
      </c>
      <c r="C3264" s="57" t="str">
        <f t="shared" si="952"/>
        <v>-0.313264510586621-0.0544693493567226i</v>
      </c>
      <c r="D3264" s="57" t="str">
        <f t="shared" si="953"/>
        <v>2.78543565769317-1.92005876050804i</v>
      </c>
      <c r="E3264" s="57" t="str">
        <f t="shared" si="954"/>
        <v>36.4496218120464-155.28589332471i</v>
      </c>
      <c r="F3264" s="57" t="str">
        <f t="shared" si="955"/>
        <v>3.10663587188388-1.83891342331102i</v>
      </c>
      <c r="G3264" s="57" t="str">
        <f t="shared" si="956"/>
        <v>0.809053502610009-0.393046985135982i</v>
      </c>
      <c r="H3264" s="57" t="str">
        <f t="shared" si="957"/>
        <v>0.236424062761599-68.1380692155789i</v>
      </c>
      <c r="I3264" s="57" t="str">
        <f t="shared" si="958"/>
        <v>-0.351404540894896-0.598385065380813i</v>
      </c>
      <c r="K3264" s="57" t="str">
        <f t="shared" si="959"/>
        <v>0.000611065897718802-0.00100766306434509i</v>
      </c>
      <c r="L3264" s="57" t="str">
        <f t="shared" si="960"/>
        <v>0.000125-0.00249190119727174i</v>
      </c>
      <c r="M3264" s="57" t="str">
        <f t="shared" si="961"/>
        <v>0.0015-0.00120126300877598i</v>
      </c>
      <c r="N3264" s="57">
        <f t="shared" si="962"/>
        <v>9.863776863858817</v>
      </c>
      <c r="O3264" s="57">
        <f t="shared" si="963"/>
        <v>9.9524212766325597</v>
      </c>
      <c r="P3264" s="371">
        <f t="shared" si="964"/>
        <v>-9.9524212766325597</v>
      </c>
      <c r="Q3264" s="371">
        <f t="shared" si="965"/>
        <v>-170.13622313614118</v>
      </c>
      <c r="R3264" s="12">
        <f t="shared" si="966"/>
        <v>9.863776863858817</v>
      </c>
      <c r="S3264" s="57">
        <f t="shared" si="967"/>
        <v>201.35208646441745</v>
      </c>
      <c r="T3264" s="12">
        <f t="shared" si="950"/>
        <v>-9.9524212766325597</v>
      </c>
    </row>
    <row r="3265" spans="1:20" x14ac:dyDescent="0.25">
      <c r="A3265" s="57">
        <f t="shared" si="951"/>
        <v>1269939.9746339056</v>
      </c>
      <c r="B3265" s="12">
        <f t="shared" si="968"/>
        <v>202117.22439298226</v>
      </c>
      <c r="C3265" s="57" t="str">
        <f t="shared" si="952"/>
        <v>-0.311665675132383-0.0524146184682762i</v>
      </c>
      <c r="D3265" s="57" t="str">
        <f t="shared" si="953"/>
        <v>2.77938743745778-1.92231536438418i</v>
      </c>
      <c r="E3265" s="57" t="str">
        <f t="shared" si="954"/>
        <v>35.634926619469-155.001965290122i</v>
      </c>
      <c r="F3265" s="57" t="str">
        <f t="shared" si="955"/>
        <v>3.10212553445416-1.8412010021967i</v>
      </c>
      <c r="G3265" s="57" t="str">
        <f t="shared" si="956"/>
        <v>0.807878886579696-0.39396775400843i</v>
      </c>
      <c r="H3265" s="57" t="str">
        <f t="shared" si="957"/>
        <v>0.234367669639772-67.8777175872783i</v>
      </c>
      <c r="I3265" s="57" t="str">
        <f t="shared" si="958"/>
        <v>-0.350512970624887-0.595230535648941i</v>
      </c>
      <c r="K3265" s="57" t="str">
        <f t="shared" si="959"/>
        <v>0.000610406724194611-0.00100520222491496i</v>
      </c>
      <c r="L3265" s="57" t="str">
        <f t="shared" si="960"/>
        <v>0.000125-0.00248246781955742i</v>
      </c>
      <c r="M3265" s="57" t="str">
        <f t="shared" si="961"/>
        <v>0.0015-0.00119671548991431i</v>
      </c>
      <c r="N3265" s="57">
        <f t="shared" si="962"/>
        <v>9.5464305562579455</v>
      </c>
      <c r="O3265" s="57">
        <f t="shared" si="963"/>
        <v>10.005093556178824</v>
      </c>
      <c r="P3265" s="371">
        <f t="shared" si="964"/>
        <v>-10.005093556178824</v>
      </c>
      <c r="Q3265" s="371">
        <f t="shared" si="965"/>
        <v>-170.45356944374205</v>
      </c>
      <c r="R3265" s="12">
        <f t="shared" si="966"/>
        <v>9.5464305562579455</v>
      </c>
      <c r="S3265" s="57">
        <f t="shared" si="967"/>
        <v>202.11722439298225</v>
      </c>
      <c r="T3265" s="12">
        <f t="shared" si="950"/>
        <v>-10.005093556178824</v>
      </c>
    </row>
    <row r="3266" spans="1:20" x14ac:dyDescent="0.25">
      <c r="A3266" s="57">
        <f t="shared" si="951"/>
        <v>1274765.7465375145</v>
      </c>
      <c r="B3266" s="12">
        <f t="shared" si="968"/>
        <v>202885.26984567559</v>
      </c>
      <c r="C3266" s="57" t="str">
        <f t="shared" si="952"/>
        <v>-0.310058821395887-0.050376229806353i</v>
      </c>
      <c r="D3266" s="57" t="str">
        <f t="shared" si="953"/>
        <v>2.77331967206154-1.92455803157616i</v>
      </c>
      <c r="E3266" s="57" t="str">
        <f t="shared" si="954"/>
        <v>34.8224937004076-154.712239842501i</v>
      </c>
      <c r="F3266" s="57" t="str">
        <f t="shared" si="955"/>
        <v>3.09759408051931-1.84348804609584i</v>
      </c>
      <c r="G3266" s="57" t="str">
        <f t="shared" si="956"/>
        <v>0.80669877123013-0.39488715315382i</v>
      </c>
      <c r="H3266" s="57" t="str">
        <f t="shared" si="957"/>
        <v>0.232328034803908-67.6183776763041i</v>
      </c>
      <c r="I3266" s="57" t="str">
        <f t="shared" si="958"/>
        <v>-0.349623014582629-0.592087504357726i</v>
      </c>
      <c r="K3266" s="57" t="str">
        <f t="shared" si="959"/>
        <v>0.000609744995317936-0.00100275251984873i</v>
      </c>
      <c r="L3266" s="57" t="str">
        <f t="shared" si="960"/>
        <v>0.000125-0.00247307015297611i</v>
      </c>
      <c r="M3266" s="57" t="str">
        <f t="shared" si="961"/>
        <v>0.0015-0.00119218518620672i</v>
      </c>
      <c r="N3266" s="57">
        <f t="shared" si="962"/>
        <v>9.2283867771873531</v>
      </c>
      <c r="O3266" s="57">
        <f t="shared" si="963"/>
        <v>10.057962219860512</v>
      </c>
      <c r="P3266" s="371">
        <f t="shared" si="964"/>
        <v>-10.057962219860512</v>
      </c>
      <c r="Q3266" s="371">
        <f t="shared" si="965"/>
        <v>-170.77161322281265</v>
      </c>
      <c r="R3266" s="12">
        <f t="shared" si="966"/>
        <v>9.2283867771873531</v>
      </c>
      <c r="S3266" s="57">
        <f t="shared" si="967"/>
        <v>202.88526984567559</v>
      </c>
      <c r="T3266" s="12">
        <f t="shared" si="950"/>
        <v>-10.057962219860512</v>
      </c>
    </row>
    <row r="3267" spans="1:20" x14ac:dyDescent="0.25">
      <c r="A3267" s="57">
        <f t="shared" si="951"/>
        <v>1279609.8563743569</v>
      </c>
      <c r="B3267" s="12">
        <f t="shared" si="968"/>
        <v>203656.23387108915</v>
      </c>
      <c r="C3267" s="57" t="str">
        <f t="shared" si="952"/>
        <v>-0.308444074733551-0.0483542859011387i</v>
      </c>
      <c r="D3267" s="57" t="str">
        <f t="shared" si="953"/>
        <v>2.76723244202691-1.92678659332305i</v>
      </c>
      <c r="E3267" s="57" t="str">
        <f t="shared" si="954"/>
        <v>34.0123921724118-154.416736556218i</v>
      </c>
      <c r="F3267" s="57" t="str">
        <f t="shared" si="955"/>
        <v>3.09304149272518-1.84577439828957i</v>
      </c>
      <c r="G3267" s="57" t="str">
        <f t="shared" si="956"/>
        <v>0.805513152041833-0.395805146416092i</v>
      </c>
      <c r="H3267" s="57" t="str">
        <f t="shared" si="957"/>
        <v>0.230305023632572-67.3600453541887i</v>
      </c>
      <c r="I3267" s="57" t="str">
        <f t="shared" si="958"/>
        <v>-0.348734643711222-0.588955939264323i</v>
      </c>
      <c r="K3267" s="57" t="str">
        <f t="shared" si="959"/>
        <v>0.000609080700886546-0.00100031388840437i</v>
      </c>
      <c r="L3267" s="57" t="str">
        <f t="shared" si="960"/>
        <v>0.000125-0.00246370806233922i</v>
      </c>
      <c r="M3267" s="57" t="str">
        <f t="shared" si="961"/>
        <v>0.0015-0.00118767203248328i</v>
      </c>
      <c r="N3267" s="57">
        <f t="shared" si="962"/>
        <v>8.9096514491666881</v>
      </c>
      <c r="O3267" s="57">
        <f t="shared" si="963"/>
        <v>10.11102816639092</v>
      </c>
      <c r="P3267" s="371">
        <f t="shared" si="964"/>
        <v>-10.11102816639092</v>
      </c>
      <c r="Q3267" s="371">
        <f t="shared" si="965"/>
        <v>-171.09034855083331</v>
      </c>
      <c r="R3267" s="12">
        <f t="shared" si="966"/>
        <v>8.9096514491666881</v>
      </c>
      <c r="S3267" s="57">
        <f t="shared" si="967"/>
        <v>203.65623387108914</v>
      </c>
      <c r="T3267" s="12">
        <f t="shared" si="950"/>
        <v>-10.11102816639092</v>
      </c>
    </row>
    <row r="3268" spans="1:20" x14ac:dyDescent="0.25">
      <c r="A3268" s="57">
        <f t="shared" si="951"/>
        <v>1284472.3738285794</v>
      </c>
      <c r="B3268" s="12">
        <f t="shared" si="968"/>
        <v>204430.12755979929</v>
      </c>
      <c r="C3268" s="57" t="str">
        <f t="shared" si="952"/>
        <v>-0.306821562797477-0.0463488876575396i</v>
      </c>
      <c r="D3268" s="57" t="str">
        <f t="shared" si="953"/>
        <v>2.7611258295175-1.92900088117868i</v>
      </c>
      <c r="E3268" s="57" t="str">
        <f t="shared" si="954"/>
        <v>33.2046909904016-154.115476082269i</v>
      </c>
      <c r="F3268" s="57" t="str">
        <f t="shared" si="955"/>
        <v>3.08846775477725-1.84805990145622i</v>
      </c>
      <c r="G3268" s="57" t="str">
        <f t="shared" si="956"/>
        <v>0.804322024771241-0.396721697464522i</v>
      </c>
      <c r="H3268" s="57" t="str">
        <f t="shared" si="957"/>
        <v>0.228298502672336-67.1027165115537i</v>
      </c>
      <c r="I3268" s="57" t="str">
        <f t="shared" si="958"/>
        <v>-0.347847829266386-0.585835808400269i</v>
      </c>
      <c r="K3268" s="57" t="str">
        <f t="shared" si="959"/>
        <v>0.000608413830837779-0.000997886269878488i</v>
      </c>
      <c r="L3268" s="57" t="str">
        <f t="shared" si="960"/>
        <v>0.000125-0.00245438141296994i</v>
      </c>
      <c r="M3268" s="57" t="str">
        <f t="shared" si="961"/>
        <v>0.0015-0.00118317596382077i</v>
      </c>
      <c r="N3268" s="57">
        <f t="shared" si="962"/>
        <v>8.5902305611731151</v>
      </c>
      <c r="O3268" s="57">
        <f t="shared" si="963"/>
        <v>10.164292286181396</v>
      </c>
      <c r="P3268" s="371">
        <f t="shared" si="964"/>
        <v>-10.164292286181396</v>
      </c>
      <c r="Q3268" s="371">
        <f t="shared" si="965"/>
        <v>-171.40976943882688</v>
      </c>
      <c r="R3268" s="12">
        <f t="shared" si="966"/>
        <v>8.5902305611731151</v>
      </c>
      <c r="S3268" s="57">
        <f t="shared" si="967"/>
        <v>204.4301275597993</v>
      </c>
      <c r="T3268" s="12">
        <f t="shared" si="950"/>
        <v>-10.164292286181396</v>
      </c>
    </row>
    <row r="3269" spans="1:20" x14ac:dyDescent="0.25">
      <c r="A3269" s="57">
        <f t="shared" si="951"/>
        <v>1289353.368849128</v>
      </c>
      <c r="B3269" s="12">
        <f t="shared" si="968"/>
        <v>205206.96204452653</v>
      </c>
      <c r="C3269" s="57" t="str">
        <f t="shared" si="952"/>
        <v>-0.305191415509088-0.0443601343039918i</v>
      </c>
      <c r="D3269" s="57" t="str">
        <f t="shared" si="953"/>
        <v>2.75499991833969-1.93120072703046i</v>
      </c>
      <c r="E3269" s="57" t="str">
        <f t="shared" si="954"/>
        <v>32.3994589258211-153.808480148023i</v>
      </c>
      <c r="F3269" s="57" t="str">
        <f t="shared" si="955"/>
        <v>3.08387285145178-1.85034439767832i</v>
      </c>
      <c r="G3269" s="57" t="str">
        <f t="shared" si="956"/>
        <v>0.803125385453683-0.397636769795697i</v>
      </c>
      <c r="H3269" s="57" t="str">
        <f t="shared" si="957"/>
        <v>0.226308339626347-66.8463870579951i</v>
      </c>
      <c r="I3269" s="57" t="str">
        <f t="shared" si="958"/>
        <v>-0.346962542815736-0.58272708006942i</v>
      </c>
      <c r="K3269" s="57" t="str">
        <f t="shared" si="959"/>
        <v>0.000607744375250033-0.000995469603606246i</v>
      </c>
      <c r="L3269" s="57" t="str">
        <f t="shared" si="960"/>
        <v>0.000125-0.00244509007070127i</v>
      </c>
      <c r="M3269" s="57" t="str">
        <f t="shared" si="961"/>
        <v>0.0015-0.00117869691554171i</v>
      </c>
      <c r="N3269" s="57">
        <f t="shared" si="962"/>
        <v>8.2701301679364292</v>
      </c>
      <c r="O3269" s="57">
        <f t="shared" si="963"/>
        <v>10.217755461190778</v>
      </c>
      <c r="P3269" s="371">
        <f t="shared" si="964"/>
        <v>-10.217755461190778</v>
      </c>
      <c r="Q3269" s="371">
        <f t="shared" si="965"/>
        <v>-171.72986983206357</v>
      </c>
      <c r="R3269" s="12">
        <f t="shared" si="966"/>
        <v>8.2701301679364292</v>
      </c>
      <c r="S3269" s="57">
        <f t="shared" si="967"/>
        <v>205.20696204452653</v>
      </c>
      <c r="T3269" s="12">
        <f t="shared" si="950"/>
        <v>-10.217755461190778</v>
      </c>
    </row>
    <row r="3270" spans="1:20" x14ac:dyDescent="0.25">
      <c r="A3270" s="57">
        <f t="shared" si="951"/>
        <v>1294252.911650755</v>
      </c>
      <c r="B3270" s="12">
        <f t="shared" si="968"/>
        <v>205986.74850029574</v>
      </c>
      <c r="C3270" s="57" t="str">
        <f t="shared" si="952"/>
        <v>-0.303553765031608-0.0423881233417962i</v>
      </c>
      <c r="D3270" s="57" t="str">
        <f t="shared" si="953"/>
        <v>2.74885479394443-1.93338596311876i</v>
      </c>
      <c r="E3270" s="57" t="str">
        <f t="shared" si="954"/>
        <v>31.5967645457784-153.495771556549i</v>
      </c>
      <c r="F3270" s="57" t="str">
        <f t="shared" si="955"/>
        <v>3.07925676860733-1.85262772845033i</v>
      </c>
      <c r="G3270" s="57" t="str">
        <f t="shared" si="956"/>
        <v>0.80192323040634-0.398550326735533i</v>
      </c>
      <c r="H3270" s="57" t="str">
        <f t="shared" si="957"/>
        <v>0.224334403343056-66.5910529219737i</v>
      </c>
      <c r="I3270" s="57" t="str">
        <f t="shared" si="958"/>
        <v>-0.346078756238216-0.579629722845992i</v>
      </c>
      <c r="K3270" s="57" t="str">
        <f t="shared" si="959"/>
        <v>0.000607072324344263-0.000993063828961197i</v>
      </c>
      <c r="L3270" s="57" t="str">
        <f t="shared" si="960"/>
        <v>0.000125-0.00243583390187415i</v>
      </c>
      <c r="M3270" s="57" t="str">
        <f t="shared" si="961"/>
        <v>0.0015-0.00117423482321349i</v>
      </c>
      <c r="N3270" s="57">
        <f t="shared" si="962"/>
        <v>7.949356389227745</v>
      </c>
      <c r="O3270" s="57">
        <f t="shared" si="963"/>
        <v>10.271418564772514</v>
      </c>
      <c r="P3270" s="371">
        <f t="shared" si="964"/>
        <v>-10.271418564772514</v>
      </c>
      <c r="Q3270" s="371">
        <f t="shared" si="965"/>
        <v>-172.05064361077225</v>
      </c>
      <c r="R3270" s="12">
        <f t="shared" si="966"/>
        <v>7.949356389227745</v>
      </c>
      <c r="S3270" s="57">
        <f t="shared" si="967"/>
        <v>205.98674850029573</v>
      </c>
      <c r="T3270" s="12">
        <f t="shared" si="950"/>
        <v>-10.271418564772514</v>
      </c>
    </row>
    <row r="3271" spans="1:20" x14ac:dyDescent="0.25">
      <c r="A3271" s="57">
        <f t="shared" si="951"/>
        <v>1299171.0727150277</v>
      </c>
      <c r="B3271" s="12">
        <f t="shared" si="968"/>
        <v>206769.49814459687</v>
      </c>
      <c r="C3271" s="57" t="str">
        <f t="shared" si="952"/>
        <v>-0.301908745741171-0.0404329504948586i</v>
      </c>
      <c r="D3271" s="57" t="str">
        <f t="shared" si="953"/>
        <v>2.74269054342848-1.93555642205607i</v>
      </c>
      <c r="E3271" s="57" t="str">
        <f t="shared" si="954"/>
        <v>30.796676192106-153.177374185435i</v>
      </c>
      <c r="F3271" s="57" t="str">
        <f t="shared" si="955"/>
        <v>3.0746194931961-1.85490973468619i</v>
      </c>
      <c r="G3271" s="57" t="str">
        <f t="shared" si="956"/>
        <v>0.800715556231206-0.399462331441347i</v>
      </c>
      <c r="H3271" s="57" t="str">
        <f t="shared" si="957"/>
        <v>0.222376563805034-66.3367100507039i</v>
      </c>
      <c r="I3271" s="57" t="str">
        <f t="shared" si="958"/>
        <v>-0.345196441723442-0.576543705572546i</v>
      </c>
      <c r="K3271" s="57" t="str">
        <f t="shared" si="959"/>
        <v>0.000606397668485473-0.000990668885355197i</v>
      </c>
      <c r="L3271" s="57" t="str">
        <f t="shared" si="960"/>
        <v>0.000125-0.00242661277333547i</v>
      </c>
      <c r="M3271" s="57" t="str">
        <f t="shared" si="961"/>
        <v>0.0015-0.00116978962264743i</v>
      </c>
      <c r="N3271" s="57">
        <f t="shared" si="962"/>
        <v>7.6279154091197654</v>
      </c>
      <c r="O3271" s="57">
        <f t="shared" si="963"/>
        <v>10.325282461526225</v>
      </c>
      <c r="P3271" s="371">
        <f t="shared" si="964"/>
        <v>-10.325282461526225</v>
      </c>
      <c r="Q3271" s="371">
        <f t="shared" si="965"/>
        <v>-172.37208459088023</v>
      </c>
      <c r="R3271" s="12">
        <f t="shared" si="966"/>
        <v>7.6279154091197654</v>
      </c>
      <c r="S3271" s="57">
        <f t="shared" si="967"/>
        <v>206.76949814459687</v>
      </c>
      <c r="T3271" s="12">
        <f t="shared" si="950"/>
        <v>-10.325282461526225</v>
      </c>
    </row>
    <row r="3272" spans="1:20" x14ac:dyDescent="0.25">
      <c r="A3272" s="57">
        <f t="shared" si="951"/>
        <v>1304107.9227913448</v>
      </c>
      <c r="B3272" s="12">
        <f t="shared" si="968"/>
        <v>207555.22223754635</v>
      </c>
      <c r="C3272" s="57" t="str">
        <f t="shared" si="952"/>
        <v>-0.300256494196692-0.0384947096599737i</v>
      </c>
      <c r="D3272" s="57" t="str">
        <f t="shared" si="953"/>
        <v>2.73650725553556-1.93771193684652i</v>
      </c>
      <c r="E3272" s="57" t="str">
        <f t="shared" si="954"/>
        <v>29.9992619604025-152.853312985134i</v>
      </c>
      <c r="F3272" s="57" t="str">
        <f t="shared" si="955"/>
        <v>3.06996101327527-1.85719025672734i</v>
      </c>
      <c r="G3272" s="57" t="str">
        <f t="shared" si="956"/>
        <v>0.799502359818037-0.400372746903966i</v>
      </c>
      <c r="H3272" s="57" t="str">
        <f t="shared" si="957"/>
        <v>0.220434692117934-66.0833544100442i</v>
      </c>
      <c r="I3272" s="57" t="str">
        <f t="shared" si="958"/>
        <v>-0.344315571771133-0.573468997357989i</v>
      </c>
      <c r="K3272" s="57" t="str">
        <f t="shared" si="959"/>
        <v>0.000605720398184243-0.000988284712238301i</v>
      </c>
      <c r="L3272" s="57" t="str">
        <f t="shared" si="960"/>
        <v>0.000125-0.00241742655243621i</v>
      </c>
      <c r="M3272" s="57" t="str">
        <f t="shared" si="961"/>
        <v>0.0015-0.00116536124989782i</v>
      </c>
      <c r="N3272" s="57">
        <f t="shared" si="962"/>
        <v>7.3058134752346007</v>
      </c>
      <c r="O3272" s="57">
        <f t="shared" si="963"/>
        <v>10.37934800714989</v>
      </c>
      <c r="P3272" s="371">
        <f t="shared" si="964"/>
        <v>-10.37934800714989</v>
      </c>
      <c r="Q3272" s="371">
        <f t="shared" si="965"/>
        <v>-172.6941865247654</v>
      </c>
      <c r="R3272" s="12">
        <f t="shared" si="966"/>
        <v>7.3058134752346007</v>
      </c>
      <c r="S3272" s="57">
        <f t="shared" si="967"/>
        <v>207.55522223754636</v>
      </c>
      <c r="T3272" s="12">
        <f t="shared" si="950"/>
        <v>-10.37934800714989</v>
      </c>
    </row>
    <row r="3273" spans="1:20" x14ac:dyDescent="0.25">
      <c r="A3273" s="57">
        <f t="shared" si="951"/>
        <v>1309063.532897952</v>
      </c>
      <c r="B3273" s="12">
        <f t="shared" si="968"/>
        <v>208343.93208204902</v>
      </c>
      <c r="C3273" s="57" t="str">
        <f t="shared" si="952"/>
        <v>-0.298597149108446-0.0365734928576311i</v>
      </c>
      <c r="D3273" s="57" t="str">
        <f t="shared" si="953"/>
        <v>2.73030502065715-1.93985234090518i</v>
      </c>
      <c r="E3273" s="57" t="str">
        <f t="shared" si="954"/>
        <v>29.2045896790387-152.523613976829i</v>
      </c>
      <c r="F3273" s="57" t="str">
        <f t="shared" si="955"/>
        <v>3.06528131801819-1.85946913435056i</v>
      </c>
      <c r="G3273" s="57" t="str">
        <f t="shared" si="956"/>
        <v>0.798283638347281-0.401281535949897i</v>
      </c>
      <c r="H3273" s="57" t="str">
        <f t="shared" si="957"/>
        <v>0.218508660499556-65.8309819843888i</v>
      </c>
      <c r="I3273" s="57" t="str">
        <f t="shared" si="958"/>
        <v>-0.343436119190467-0.570405567575536i</v>
      </c>
      <c r="K3273" s="57" t="str">
        <f t="shared" si="959"/>
        <v>0.000605040504098236-0.000985911249098723i</v>
      </c>
      <c r="L3273" s="57" t="str">
        <f t="shared" si="960"/>
        <v>0.000125-0.00240827510702951i</v>
      </c>
      <c r="M3273" s="57" t="str">
        <f t="shared" si="961"/>
        <v>0.0015-0.00116094964126103i</v>
      </c>
      <c r="N3273" s="57">
        <f t="shared" si="962"/>
        <v>6.9830568979688508</v>
      </c>
      <c r="O3273" s="57">
        <f t="shared" si="963"/>
        <v>10.433616048294789</v>
      </c>
      <c r="P3273" s="371">
        <f t="shared" si="964"/>
        <v>-10.433616048294789</v>
      </c>
      <c r="Q3273" s="371">
        <f t="shared" si="965"/>
        <v>-173.01694310203115</v>
      </c>
      <c r="R3273" s="12">
        <f t="shared" si="966"/>
        <v>6.9830568979688508</v>
      </c>
      <c r="S3273" s="57">
        <f t="shared" si="967"/>
        <v>208.34393208204904</v>
      </c>
      <c r="T3273" s="12">
        <f t="shared" si="950"/>
        <v>-10.433616048294789</v>
      </c>
    </row>
    <row r="3274" spans="1:20" x14ac:dyDescent="0.25">
      <c r="A3274" s="57">
        <f t="shared" si="951"/>
        <v>1314037.9743229644</v>
      </c>
      <c r="B3274" s="12">
        <f t="shared" si="968"/>
        <v>209135.63902396083</v>
      </c>
      <c r="C3274" s="57" t="str">
        <f t="shared" si="952"/>
        <v>-0.296930851305434-0.0346693901833931i</v>
      </c>
      <c r="D3274" s="57" t="str">
        <f t="shared" si="953"/>
        <v>2.72408393083312-1.94197746807779i</v>
      </c>
      <c r="E3274" s="57" t="str">
        <f t="shared" si="954"/>
        <v>28.4127268881582-152.188304249817i</v>
      </c>
      <c r="F3274" s="57" t="str">
        <f t="shared" si="955"/>
        <v>3.06058039772574-1.86174620677642i</v>
      </c>
      <c r="G3274" s="57" t="str">
        <f t="shared" si="956"/>
        <v>0.797059389293013-0.402188661243529i</v>
      </c>
      <c r="H3274" s="57" t="str">
        <f t="shared" si="957"/>
        <v>0.216598342269022-65.5795887765588i</v>
      </c>
      <c r="I3274" s="57" t="str">
        <f t="shared" si="958"/>
        <v>-0.342558057099538-0.5673533858607i</v>
      </c>
      <c r="K3274" s="57" t="str">
        <f t="shared" si="959"/>
        <v>0.000604357977033701-0.000983548435462792i</v>
      </c>
      <c r="L3274" s="57" t="str">
        <f t="shared" si="960"/>
        <v>0.000125-0.00239915830546872i</v>
      </c>
      <c r="M3274" s="57" t="str">
        <f t="shared" si="961"/>
        <v>0.0015-0.00115655473327459i</v>
      </c>
      <c r="N3274" s="57">
        <f t="shared" si="962"/>
        <v>6.6596520496990763</v>
      </c>
      <c r="O3274" s="57">
        <f t="shared" si="963"/>
        <v>10.488087422421133</v>
      </c>
      <c r="P3274" s="371">
        <f t="shared" si="964"/>
        <v>-10.488087422421133</v>
      </c>
      <c r="Q3274" s="371">
        <f t="shared" si="965"/>
        <v>-173.34034795030092</v>
      </c>
      <c r="R3274" s="12">
        <f t="shared" si="966"/>
        <v>6.6596520496990763</v>
      </c>
      <c r="S3274" s="57">
        <f t="shared" si="967"/>
        <v>209.13563902396083</v>
      </c>
      <c r="T3274" s="12">
        <f t="shared" si="950"/>
        <v>-10.488087422421133</v>
      </c>
    </row>
    <row r="3275" spans="1:20" x14ac:dyDescent="0.25">
      <c r="A3275" s="57">
        <f t="shared" si="951"/>
        <v>1319031.3186253917</v>
      </c>
      <c r="B3275" s="12">
        <f t="shared" si="968"/>
        <v>209930.35445225189</v>
      </c>
      <c r="C3275" s="57" t="str">
        <f t="shared" si="952"/>
        <v>-0.295257743701431-0.0327824897599162i</v>
      </c>
      <c r="D3275" s="57" t="str">
        <f t="shared" si="953"/>
        <v>2.71784407975197-1.94408715266019i</v>
      </c>
      <c r="E3275" s="57" t="str">
        <f t="shared" si="954"/>
        <v>27.62374081868-151.847411958389i</v>
      </c>
      <c r="F3275" s="57" t="str">
        <f t="shared" si="955"/>
        <v>3.05585824383738-1.86402131267751i</v>
      </c>
      <c r="G3275" s="57" t="str">
        <f t="shared" si="956"/>
        <v>0.795829610425843-0.403094085289395i</v>
      </c>
      <c r="H3275" s="57" t="str">
        <f t="shared" si="957"/>
        <v>0.2147036118361-65.3291708076969i</v>
      </c>
      <c r="I3275" s="57" t="str">
        <f t="shared" si="958"/>
        <v>-0.341681358924748-0.564312422109257i</v>
      </c>
      <c r="K3275" s="57" t="str">
        <f t="shared" si="959"/>
        <v>0.000603672807947032-0.000981196210894957i</v>
      </c>
      <c r="L3275" s="57" t="str">
        <f t="shared" si="960"/>
        <v>0.000125-0.00239007601660562i</v>
      </c>
      <c r="M3275" s="57" t="str">
        <f t="shared" si="961"/>
        <v>0.0015-0.00115217646271627i</v>
      </c>
      <c r="N3275" s="57">
        <f t="shared" si="962"/>
        <v>6.3356053639753043</v>
      </c>
      <c r="O3275" s="57">
        <f t="shared" si="963"/>
        <v>10.542762957657736</v>
      </c>
      <c r="P3275" s="371">
        <f t="shared" si="964"/>
        <v>-10.542762957657736</v>
      </c>
      <c r="Q3275" s="371">
        <f t="shared" si="965"/>
        <v>-173.6643946360247</v>
      </c>
      <c r="R3275" s="12">
        <f t="shared" si="966"/>
        <v>6.3356053639753043</v>
      </c>
      <c r="S3275" s="57">
        <f t="shared" si="967"/>
        <v>209.93035445225189</v>
      </c>
      <c r="T3275" s="12">
        <f t="shared" si="950"/>
        <v>-10.542762957657736</v>
      </c>
    </row>
    <row r="3276" spans="1:20" x14ac:dyDescent="0.25">
      <c r="A3276" s="57">
        <f t="shared" si="951"/>
        <v>1324043.6376361684</v>
      </c>
      <c r="B3276" s="12">
        <f t="shared" si="968"/>
        <v>210728.08979917047</v>
      </c>
      <c r="C3276" s="57" t="str">
        <f t="shared" si="952"/>
        <v>-0.293577971259878-0.0309128776895881i</v>
      </c>
      <c r="D3276" s="57" t="str">
        <f t="shared" si="953"/>
        <v>2.71158556275094-1.94618122941821i</v>
      </c>
      <c r="E3276" s="57" t="str">
        <f t="shared" si="954"/>
        <v>26.8376983713141-151.500966318242i</v>
      </c>
      <c r="F3276" s="57" t="str">
        <f t="shared" si="955"/>
        <v>3.05111484894243-1.86629429018719i</v>
      </c>
      <c r="G3276" s="57" t="str">
        <f t="shared" si="956"/>
        <v>0.794594299815823-0.403997770434473i</v>
      </c>
      <c r="H3276" s="57" t="str">
        <f t="shared" si="957"/>
        <v>0.212824344690597-65.0797241171598i</v>
      </c>
      <c r="I3276" s="57" t="str">
        <f t="shared" si="958"/>
        <v>-0.34080599840026-0.56128264647521i</v>
      </c>
      <c r="K3276" s="57" t="str">
        <f t="shared" si="959"/>
        <v>0.00060298498794627-0.000978854514997798i</v>
      </c>
      <c r="L3276" s="57" t="str">
        <f t="shared" si="960"/>
        <v>0.000125-0.00238102810978842i</v>
      </c>
      <c r="M3276" s="57" t="str">
        <f t="shared" si="961"/>
        <v>0.0015-0.00114781476660317i</v>
      </c>
      <c r="N3276" s="57">
        <f t="shared" si="962"/>
        <v>6.0109233346884139</v>
      </c>
      <c r="O3276" s="57">
        <f t="shared" si="963"/>
        <v>10.59764347266168</v>
      </c>
      <c r="P3276" s="371">
        <f t="shared" si="964"/>
        <v>-10.59764347266168</v>
      </c>
      <c r="Q3276" s="371">
        <f t="shared" si="965"/>
        <v>-173.98907666531159</v>
      </c>
      <c r="R3276" s="12">
        <f t="shared" si="966"/>
        <v>6.0109233346884139</v>
      </c>
      <c r="S3276" s="57">
        <f t="shared" si="967"/>
        <v>210.72808979917048</v>
      </c>
      <c r="T3276" s="12">
        <f t="shared" si="950"/>
        <v>-10.59764347266168</v>
      </c>
    </row>
    <row r="3277" spans="1:20" x14ac:dyDescent="0.25">
      <c r="A3277" s="57">
        <f t="shared" si="951"/>
        <v>1329075.0034591858</v>
      </c>
      <c r="B3277" s="12">
        <f t="shared" si="968"/>
        <v>211528.85654040732</v>
      </c>
      <c r="C3277" s="57" t="str">
        <f t="shared" si="952"/>
        <v>-0.291891680957498-0.0290606380078755i</v>
      </c>
      <c r="D3277" s="57" t="str">
        <f t="shared" si="953"/>
        <v>2.70530847681572-1.94825953360732i</v>
      </c>
      <c r="E3277" s="57" t="str">
        <f t="shared" si="954"/>
        <v>26.0546660956086-151.148997602392i</v>
      </c>
      <c r="F3277" s="57" t="str">
        <f t="shared" si="955"/>
        <v>3.04635020679113-1.86856497690829i</v>
      </c>
      <c r="G3277" s="57" t="str">
        <f t="shared" si="956"/>
        <v>0.793353455835333-0.404899678870541i</v>
      </c>
      <c r="H3277" s="57" t="str">
        <f t="shared" si="957"/>
        <v>0.210960417391891-64.8312447624136i</v>
      </c>
      <c r="I3277" s="57" t="str">
        <f t="shared" si="958"/>
        <v>-0.339931949567424-0.55826402936875i</v>
      </c>
      <c r="K3277" s="57" t="str">
        <f t="shared" si="959"/>
        <v>0.00060229450829264-0.000976523287412073i</v>
      </c>
      <c r="L3277" s="57" t="str">
        <f t="shared" si="960"/>
        <v>0.000125-0.00237201445485995i</v>
      </c>
      <c r="M3277" s="57" t="str">
        <f t="shared" si="961"/>
        <v>0.0015-0.00114346958219085i</v>
      </c>
      <c r="N3277" s="57">
        <f t="shared" si="962"/>
        <v>5.6856125152256993</v>
      </c>
      <c r="O3277" s="57">
        <f t="shared" si="963"/>
        <v>10.652729776481682</v>
      </c>
      <c r="P3277" s="371">
        <f t="shared" si="964"/>
        <v>-10.652729776481682</v>
      </c>
      <c r="Q3277" s="371">
        <f t="shared" si="965"/>
        <v>-174.3143874847743</v>
      </c>
      <c r="R3277" s="12">
        <f t="shared" si="966"/>
        <v>5.6856125152256993</v>
      </c>
      <c r="S3277" s="57">
        <f t="shared" si="967"/>
        <v>211.5288565404073</v>
      </c>
      <c r="T3277" s="12">
        <f t="shared" si="950"/>
        <v>-10.652729776481682</v>
      </c>
    </row>
    <row r="3278" spans="1:20" x14ac:dyDescent="0.25">
      <c r="A3278" s="57">
        <f t="shared" si="951"/>
        <v>1334125.4884723306</v>
      </c>
      <c r="B3278" s="12">
        <f t="shared" si="968"/>
        <v>212332.66619526086</v>
      </c>
      <c r="C3278" s="57" t="str">
        <f t="shared" si="952"/>
        <v>-0.290199021746724-0.0272258526373759i</v>
      </c>
      <c r="D3278" s="57" t="str">
        <f t="shared" si="953"/>
        <v>2.69901292058002-1.95032190099254i</v>
      </c>
      <c r="E3278" s="57" t="str">
        <f t="shared" si="954"/>
        <v>25.2747101690262-150.791537136588i</v>
      </c>
      <c r="F3278" s="57" t="str">
        <f t="shared" si="955"/>
        <v>3.04156431230556-1.87083320992208i</v>
      </c>
      <c r="G3278" s="57" t="str">
        <f t="shared" si="956"/>
        <v>0.792107077161958-0.405799772636578i</v>
      </c>
      <c r="H3278" s="57" t="str">
        <f t="shared" si="957"/>
        <v>0.209111707558577-64.5837288189287i</v>
      </c>
      <c r="I3278" s="57" t="str">
        <f t="shared" si="958"/>
        <v>-0.339059186774228-0.555256541454171i</v>
      </c>
      <c r="K3278" s="57" t="str">
        <f t="shared" si="959"/>
        <v>0.000601601360402113-0.000974202467816786i</v>
      </c>
      <c r="L3278" s="57" t="str">
        <f t="shared" si="960"/>
        <v>0.000125-0.00236303492215577i</v>
      </c>
      <c r="M3278" s="57" t="str">
        <f t="shared" si="961"/>
        <v>0.0015-0.00113914084697235i</v>
      </c>
      <c r="N3278" s="57">
        <f t="shared" si="962"/>
        <v>5.3596795176054286</v>
      </c>
      <c r="O3278" s="57">
        <f t="shared" si="963"/>
        <v>10.708022668423283</v>
      </c>
      <c r="P3278" s="371">
        <f t="shared" si="964"/>
        <v>-10.708022668423283</v>
      </c>
      <c r="Q3278" s="371">
        <f t="shared" si="965"/>
        <v>-174.64032048239457</v>
      </c>
      <c r="R3278" s="12">
        <f t="shared" si="966"/>
        <v>5.3596795176054286</v>
      </c>
      <c r="S3278" s="57">
        <f t="shared" si="967"/>
        <v>212.33266619526086</v>
      </c>
      <c r="T3278" s="12">
        <f t="shared" si="950"/>
        <v>-10.708022668423283</v>
      </c>
    </row>
    <row r="3279" spans="1:20" x14ac:dyDescent="0.25">
      <c r="A3279" s="57">
        <f t="shared" si="951"/>
        <v>1339195.1653285257</v>
      </c>
      <c r="B3279" s="12">
        <f t="shared" si="968"/>
        <v>213139.53032680287</v>
      </c>
      <c r="C3279" s="57" t="str">
        <f t="shared" si="952"/>
        <v>-0.288500144516934-0.0254086013426458i</v>
      </c>
      <c r="D3279" s="57" t="str">
        <f t="shared" si="953"/>
        <v>2.69269899432474-1.95236816786827i</v>
      </c>
      <c r="E3279" s="57" t="str">
        <f t="shared" si="954"/>
        <v>24.4978963760951-150.428617294249i</v>
      </c>
      <c r="F3279" s="57" t="str">
        <f t="shared" si="955"/>
        <v>3.03675716159085-1.87309882579745i</v>
      </c>
      <c r="G3279" s="57" t="str">
        <f t="shared" si="956"/>
        <v>0.79085516278135-0.406698013621205i</v>
      </c>
      <c r="H3279" s="57" t="str">
        <f t="shared" si="957"/>
        <v>0.207278093858193-64.3371723800761i</v>
      </c>
      <c r="I3279" s="57" t="str">
        <f t="shared" si="958"/>
        <v>-0.338187684674752-0.552260153647854i</v>
      </c>
      <c r="K3279" s="57" t="str">
        <f t="shared" si="959"/>
        <v>0.000600905535846908-0.000971891995929294i</v>
      </c>
      <c r="L3279" s="57" t="str">
        <f t="shared" si="960"/>
        <v>0.000125-0.00235408938250226i</v>
      </c>
      <c r="M3279" s="57" t="str">
        <f t="shared" si="961"/>
        <v>0.0015-0.00113482849867738i</v>
      </c>
      <c r="N3279" s="57">
        <f t="shared" si="962"/>
        <v>5.0331310115975612</v>
      </c>
      <c r="O3279" s="57">
        <f t="shared" si="963"/>
        <v>10.763522937916347</v>
      </c>
      <c r="P3279" s="371">
        <f t="shared" si="964"/>
        <v>-10.763522937916347</v>
      </c>
      <c r="Q3279" s="371">
        <f t="shared" si="965"/>
        <v>-174.96686898840244</v>
      </c>
      <c r="R3279" s="12">
        <f t="shared" si="966"/>
        <v>5.0331310115975612</v>
      </c>
      <c r="S3279" s="57">
        <f t="shared" si="967"/>
        <v>213.13953032680286</v>
      </c>
      <c r="T3279" s="12">
        <f t="shared" si="950"/>
        <v>-10.763522937916347</v>
      </c>
    </row>
    <row r="3280" spans="1:20" x14ac:dyDescent="0.25">
      <c r="A3280" s="57">
        <f t="shared" si="951"/>
        <v>1344284.1069567739</v>
      </c>
      <c r="B3280" s="12">
        <f t="shared" si="968"/>
        <v>213949.46054204472</v>
      </c>
      <c r="C3280" s="57" t="str">
        <f t="shared" si="952"/>
        <v>-0.28679520205453-0.0236089616858007i</v>
      </c>
      <c r="D3280" s="57" t="str">
        <f t="shared" si="953"/>
        <v>2.68636679997697-1.9543981710784i</v>
      </c>
      <c r="E3280" s="57" t="str">
        <f t="shared" si="954"/>
        <v>23.7242900876086-150.060271490906i</v>
      </c>
      <c r="F3280" s="57" t="str">
        <f t="shared" si="955"/>
        <v>3.03192875194587-1.87536166060024i</v>
      </c>
      <c r="G3280" s="57" t="str">
        <f t="shared" si="956"/>
        <v>0.789597711990074-0.407594363565192i</v>
      </c>
      <c r="H3280" s="57" t="str">
        <f t="shared" si="957"/>
        <v>0.205459455997108-64.0915715570264i</v>
      </c>
      <c r="I3280" s="57" t="str">
        <f t="shared" si="958"/>
        <v>-0.337317418228644-0.549274837116167i</v>
      </c>
      <c r="K3280" s="57" t="str">
        <f t="shared" si="959"/>
        <v>0.000600207026357074-0.000969591811505409i</v>
      </c>
      <c r="L3280" s="57" t="str">
        <f t="shared" si="960"/>
        <v>0.000125-0.00234517770721484i</v>
      </c>
      <c r="M3280" s="57" t="str">
        <f t="shared" si="961"/>
        <v>0.0015-0.00113053247527135i</v>
      </c>
      <c r="N3280" s="57">
        <f t="shared" si="962"/>
        <v>4.7059737238238029</v>
      </c>
      <c r="O3280" s="57">
        <f t="shared" si="963"/>
        <v>10.819231364384486</v>
      </c>
      <c r="P3280" s="371">
        <f t="shared" si="964"/>
        <v>-10.819231364384486</v>
      </c>
      <c r="Q3280" s="371">
        <f t="shared" si="965"/>
        <v>-175.2940262761762</v>
      </c>
      <c r="R3280" s="12">
        <f t="shared" si="966"/>
        <v>4.7059737238238029</v>
      </c>
      <c r="S3280" s="57">
        <f t="shared" si="967"/>
        <v>213.94946054204473</v>
      </c>
      <c r="T3280" s="12">
        <f t="shared" si="950"/>
        <v>-10.819231364384486</v>
      </c>
    </row>
    <row r="3281" spans="1:20" x14ac:dyDescent="0.25">
      <c r="A3281" s="57">
        <f t="shared" si="951"/>
        <v>1349392.3865632098</v>
      </c>
      <c r="B3281" s="12">
        <f t="shared" si="968"/>
        <v>214762.4684921045</v>
      </c>
      <c r="C3281" s="57" t="str">
        <f t="shared" si="952"/>
        <v>-0.28508434900182-0.0218270089829574i</v>
      </c>
      <c r="D3281" s="57" t="str">
        <f t="shared" si="953"/>
        <v>2.68001644110862-1.95641174803612i</v>
      </c>
      <c r="E3281" s="57" t="str">
        <f t="shared" si="954"/>
        <v>22.9539562399139-149.686534178145i</v>
      </c>
      <c r="F3281" s="57" t="str">
        <f t="shared" si="955"/>
        <v>3.02707908187426-1.87762154990275i</v>
      </c>
      <c r="G3281" s="57" t="str">
        <f t="shared" si="956"/>
        <v>0.788334724398432-0.408488784063994i</v>
      </c>
      <c r="H3281" s="57" t="str">
        <f t="shared" si="957"/>
        <v>0.203655674710455-63.8469224786448i</v>
      </c>
      <c r="I3281" s="57" t="str">
        <f t="shared" si="958"/>
        <v>-0.336448362700571-0.546300563273398i</v>
      </c>
      <c r="K3281" s="57" t="str">
        <f t="shared" si="959"/>
        <v>0.000599505823822027-0.000967301854339575i</v>
      </c>
      <c r="L3281" s="57" t="str">
        <f t="shared" si="960"/>
        <v>0.000125-0.00233629976809607i</v>
      </c>
      <c r="M3281" s="57" t="str">
        <f t="shared" si="961"/>
        <v>0.0015-0.00112625271495452i</v>
      </c>
      <c r="N3281" s="57">
        <f t="shared" si="962"/>
        <v>4.3782144368448144</v>
      </c>
      <c r="O3281" s="57">
        <f t="shared" si="963"/>
        <v>10.875148717118144</v>
      </c>
      <c r="P3281" s="371">
        <f t="shared" si="964"/>
        <v>-10.875148717118144</v>
      </c>
      <c r="Q3281" s="371">
        <f t="shared" si="965"/>
        <v>-175.62178556315519</v>
      </c>
      <c r="R3281" s="12">
        <f t="shared" si="966"/>
        <v>4.3782144368448144</v>
      </c>
      <c r="S3281" s="57">
        <f t="shared" si="967"/>
        <v>214.76246849210449</v>
      </c>
      <c r="T3281" s="12">
        <f t="shared" si="950"/>
        <v>-10.875148717118144</v>
      </c>
    </row>
    <row r="3282" spans="1:20" x14ac:dyDescent="0.25">
      <c r="A3282" s="57">
        <f t="shared" si="951"/>
        <v>1354520.0776321499</v>
      </c>
      <c r="B3282" s="12">
        <f t="shared" si="968"/>
        <v>215578.56587237449</v>
      </c>
      <c r="C3282" s="57" t="str">
        <f t="shared" si="952"/>
        <v>-0.28336774181482-0.0200628162615263i</v>
      </c>
      <c r="D3282" s="57" t="str">
        <f t="shared" si="953"/>
        <v>2.67364802293488-1.9584087367442i</v>
      </c>
      <c r="E3282" s="57" t="str">
        <f t="shared" si="954"/>
        <v>22.1869593142976-149.307440837077i</v>
      </c>
      <c r="F3282" s="57" t="str">
        <f t="shared" si="955"/>
        <v>3.02220815109517-1.87987832879348i</v>
      </c>
      <c r="G3282" s="57" t="str">
        <f t="shared" si="956"/>
        <v>0.787066199933283-0.409381236570345i</v>
      </c>
      <c r="H3282" s="57" t="str">
        <f t="shared" si="957"/>
        <v>0.201866631752207-63.6032212913911i</v>
      </c>
      <c r="I3282" s="57" t="str">
        <f t="shared" si="958"/>
        <v>-0.335580493659711-0.543337303779667i</v>
      </c>
      <c r="K3282" s="57" t="str">
        <f t="shared" si="959"/>
        <v>0.000598801920292093-0.000965022064265024i</v>
      </c>
      <c r="L3282" s="57" t="str">
        <f t="shared" si="960"/>
        <v>0.000125-0.00232745543743383i</v>
      </c>
      <c r="M3282" s="57" t="str">
        <f t="shared" si="961"/>
        <v>0.0015-0.00112198915616111i</v>
      </c>
      <c r="N3282" s="57">
        <f t="shared" si="962"/>
        <v>4.0498599882285475</v>
      </c>
      <c r="O3282" s="57">
        <f t="shared" si="963"/>
        <v>10.931275755148517</v>
      </c>
      <c r="P3282" s="371">
        <f t="shared" si="964"/>
        <v>-10.931275755148517</v>
      </c>
      <c r="Q3282" s="371">
        <f t="shared" si="965"/>
        <v>-175.95014001177145</v>
      </c>
      <c r="R3282" s="12">
        <f t="shared" si="966"/>
        <v>4.0498599882285475</v>
      </c>
      <c r="S3282" s="57">
        <f t="shared" si="967"/>
        <v>215.5785658723745</v>
      </c>
      <c r="T3282" s="12">
        <f t="shared" si="950"/>
        <v>-10.931275755148517</v>
      </c>
    </row>
    <row r="3283" spans="1:20" x14ac:dyDescent="0.25">
      <c r="A3283" s="57">
        <f t="shared" si="951"/>
        <v>1359667.2539271521</v>
      </c>
      <c r="B3283" s="12">
        <f t="shared" si="968"/>
        <v>216397.76442268951</v>
      </c>
      <c r="C3283" s="57" t="str">
        <f t="shared" si="952"/>
        <v>-0.281645538719883-0.0183164542184079i</v>
      </c>
      <c r="D3283" s="57" t="str">
        <f t="shared" si="953"/>
        <v>2.66726165231228-1.960388975815i</v>
      </c>
      <c r="E3283" s="57" t="str">
        <f t="shared" si="954"/>
        <v>21.4233633164765-148.923027971302i</v>
      </c>
      <c r="F3283" s="57" t="str">
        <f t="shared" si="955"/>
        <v>3.017315960554-1.88213183188699i</v>
      </c>
      <c r="G3283" s="57" t="str">
        <f t="shared" si="956"/>
        <v>0.785792138840833-0.410271682396899i</v>
      </c>
      <c r="H3283" s="57" t="str">
        <f t="shared" si="957"/>
        <v>0.200092209885364-63.3604641592207i</v>
      </c>
      <c r="I3283" s="57" t="str">
        <f t="shared" si="958"/>
        <v>-0.334713786979234-0.540385030538852i</v>
      </c>
      <c r="K3283" s="57" t="str">
        <f t="shared" si="959"/>
        <v>0.000598095307980069-0.000962752381153989i</v>
      </c>
      <c r="L3283" s="57" t="str">
        <f t="shared" si="960"/>
        <v>0.000125-0.00231864458799943i</v>
      </c>
      <c r="M3283" s="57" t="str">
        <f t="shared" si="961"/>
        <v>0.0015-0.00111774173755839i</v>
      </c>
      <c r="N3283" s="57">
        <f t="shared" si="962"/>
        <v>3.7209172696055361</v>
      </c>
      <c r="O3283" s="57">
        <f t="shared" si="963"/>
        <v>10.987613227125721</v>
      </c>
      <c r="P3283" s="371">
        <f t="shared" si="964"/>
        <v>-10.987613227125721</v>
      </c>
      <c r="Q3283" s="371">
        <f t="shared" si="965"/>
        <v>-176.27908273039446</v>
      </c>
      <c r="R3283" s="12">
        <f t="shared" si="966"/>
        <v>3.7209172696055361</v>
      </c>
      <c r="S3283" s="57">
        <f t="shared" si="967"/>
        <v>216.39776442268951</v>
      </c>
      <c r="T3283" s="12">
        <f t="shared" si="950"/>
        <v>-10.987613227125721</v>
      </c>
    </row>
    <row r="3284" spans="1:20" x14ac:dyDescent="0.25">
      <c r="A3284" s="57">
        <f t="shared" si="951"/>
        <v>1364833.9894920753</v>
      </c>
      <c r="B3284" s="12">
        <f t="shared" si="968"/>
        <v>217220.07592749572</v>
      </c>
      <c r="C3284" s="57" t="str">
        <f t="shared" si="952"/>
        <v>-0.279917899669276-0.0165879911791001i</v>
      </c>
      <c r="D3284" s="57" t="str">
        <f t="shared" si="953"/>
        <v>2.66085743773653-1.96235230449063i</v>
      </c>
      <c r="E3284" s="57" t="str">
        <f t="shared" si="954"/>
        <v>20.6632317562016-148.533333099401i</v>
      </c>
      <c r="F3284" s="57" t="str">
        <f t="shared" si="955"/>
        <v>3.01240251243301-1.884381893334i</v>
      </c>
      <c r="G3284" s="57" t="str">
        <f t="shared" si="956"/>
        <v>0.784512541689411-0.411160082718922i</v>
      </c>
      <c r="H3284" s="57" t="str">
        <f t="shared" si="957"/>
        <v>0.19833229287221-63.1186472634821i</v>
      </c>
      <c r="I3284" s="57" t="str">
        <f t="shared" si="958"/>
        <v>-0.333848218835781-0.537443715696453i</v>
      </c>
      <c r="K3284" s="57" t="str">
        <f t="shared" si="959"/>
        <v>0.000597385979262789-0.000960492744917926i</v>
      </c>
      <c r="L3284" s="57" t="str">
        <f t="shared" si="960"/>
        <v>0.000125-0.00230986709304586i</v>
      </c>
      <c r="M3284" s="57" t="str">
        <f t="shared" si="961"/>
        <v>0.0015-0.00111351039804581i</v>
      </c>
      <c r="N3284" s="57">
        <f t="shared" si="962"/>
        <v>3.3913932257047463</v>
      </c>
      <c r="O3284" s="57">
        <f t="shared" si="963"/>
        <v>11.044161871198328</v>
      </c>
      <c r="P3284" s="371">
        <f t="shared" si="964"/>
        <v>-11.044161871198328</v>
      </c>
      <c r="Q3284" s="371">
        <f t="shared" si="965"/>
        <v>-176.60860677429525</v>
      </c>
      <c r="R3284" s="12">
        <f t="shared" si="966"/>
        <v>3.3913932257047463</v>
      </c>
      <c r="S3284" s="57">
        <f t="shared" si="967"/>
        <v>217.22007592749571</v>
      </c>
      <c r="T3284" s="12">
        <f t="shared" si="950"/>
        <v>-11.044161871198328</v>
      </c>
    </row>
    <row r="3285" spans="1:20" x14ac:dyDescent="0.25">
      <c r="A3285" s="57">
        <f t="shared" si="951"/>
        <v>1370020.3586521451</v>
      </c>
      <c r="B3285" s="12">
        <f t="shared" si="968"/>
        <v>218045.5122160202</v>
      </c>
      <c r="C3285" s="57" t="str">
        <f t="shared" si="952"/>
        <v>-0.278184986295669-0.0148774930577878i</v>
      </c>
      <c r="D3285" s="57" t="str">
        <f t="shared" si="953"/>
        <v>2.65443548934012-1.96429856266321i</v>
      </c>
      <c r="E3285" s="57" t="str">
        <f t="shared" si="954"/>
        <v>19.9066276270152-148.138394746939i</v>
      </c>
      <c r="F3285" s="57" t="str">
        <f t="shared" si="955"/>
        <v>3.00746781016202-1.88662834683171i</v>
      </c>
      <c r="G3285" s="57" t="str">
        <f t="shared" si="956"/>
        <v>0.783227409372229-0.412046398577024i</v>
      </c>
      <c r="H3285" s="57" t="str">
        <f t="shared" si="957"/>
        <v>0.196586765464702-62.8777668028208i</v>
      </c>
      <c r="I3285" s="57" t="str">
        <f t="shared" si="958"/>
        <v>-0.332983765708985-0.534513331637528i</v>
      </c>
      <c r="K3285" s="57" t="str">
        <f t="shared" si="959"/>
        <v>0.000596673926682656-0.000958243095507787i</v>
      </c>
      <c r="L3285" s="57" t="str">
        <f t="shared" si="960"/>
        <v>0.000125-0.00230112282630589i</v>
      </c>
      <c r="M3285" s="57" t="str">
        <f t="shared" si="961"/>
        <v>0.0015-0.00110929507675415i</v>
      </c>
      <c r="N3285" s="57">
        <f t="shared" si="962"/>
        <v>3.0612948533796498</v>
      </c>
      <c r="O3285" s="57">
        <f t="shared" si="963"/>
        <v>11.100922414896017</v>
      </c>
      <c r="P3285" s="371">
        <f t="shared" si="964"/>
        <v>-11.100922414896017</v>
      </c>
      <c r="Q3285" s="371">
        <f t="shared" si="965"/>
        <v>-176.93870514662035</v>
      </c>
      <c r="R3285" s="12">
        <f t="shared" si="966"/>
        <v>3.0612948533796498</v>
      </c>
      <c r="S3285" s="57">
        <f t="shared" si="967"/>
        <v>218.0455122160202</v>
      </c>
      <c r="T3285" s="12">
        <f t="shared" si="950"/>
        <v>-11.100922414896017</v>
      </c>
    </row>
    <row r="3286" spans="1:20" x14ac:dyDescent="0.25">
      <c r="A3286" s="57">
        <f t="shared" si="951"/>
        <v>1375226.4360150232</v>
      </c>
      <c r="B3286" s="12">
        <f t="shared" si="968"/>
        <v>218874.08516244107</v>
      </c>
      <c r="C3286" s="57" t="str">
        <f t="shared" si="952"/>
        <v>-0.276446961865564-0.0131850233184002i</v>
      </c>
      <c r="D3286" s="57" t="str">
        <f t="shared" si="953"/>
        <v>2.64799591888951-1.96622759089505i</v>
      </c>
      <c r="E3286" s="57" t="str">
        <f t="shared" si="954"/>
        <v>19.1536133861326-147.738252437979i</v>
      </c>
      <c r="F3286" s="57" t="str">
        <f t="shared" si="955"/>
        <v>3.00251185842885-1.88887102563416i</v>
      </c>
      <c r="G3286" s="57" t="str">
        <f t="shared" si="956"/>
        <v>0.781936743110117-0.412930590879944i</v>
      </c>
      <c r="H3286" s="57" t="str">
        <f t="shared" si="957"/>
        <v>0.194855513394942-62.6378189930777i</v>
      </c>
      <c r="I3286" s="57" t="str">
        <f t="shared" si="958"/>
        <v>-0.332120404380934-0.531593850984536i</v>
      </c>
      <c r="K3286" s="57" t="str">
        <f t="shared" si="959"/>
        <v>0.000595959142949238-0.000956003372914289i</v>
      </c>
      <c r="L3286" s="57" t="str">
        <f t="shared" si="960"/>
        <v>0.000125-0.00229241166199033i</v>
      </c>
      <c r="M3286" s="57" t="str">
        <f t="shared" si="961"/>
        <v>0.0015-0.00110509571304458i</v>
      </c>
      <c r="N3286" s="57">
        <f t="shared" si="962"/>
        <v>2.7306292006145441</v>
      </c>
      <c r="O3286" s="57">
        <f t="shared" si="963"/>
        <v>11.157895575015342</v>
      </c>
      <c r="P3286" s="371">
        <f t="shared" si="964"/>
        <v>-11.157895575015342</v>
      </c>
      <c r="Q3286" s="371">
        <f t="shared" si="965"/>
        <v>-177.26937079938546</v>
      </c>
      <c r="R3286" s="12">
        <f t="shared" si="966"/>
        <v>2.7306292006145441</v>
      </c>
      <c r="S3286" s="57">
        <f t="shared" si="967"/>
        <v>218.87408516244108</v>
      </c>
      <c r="T3286" s="12">
        <f t="shared" si="950"/>
        <v>-11.157895575015342</v>
      </c>
    </row>
    <row r="3287" spans="1:20" x14ac:dyDescent="0.25">
      <c r="A3287" s="57">
        <f t="shared" si="951"/>
        <v>1380452.2964718803</v>
      </c>
      <c r="B3287" s="12">
        <f t="shared" si="968"/>
        <v>219705.80668605835</v>
      </c>
      <c r="C3287" s="57" t="str">
        <f t="shared" si="952"/>
        <v>-0.274703991231708-0.0115106429367075i</v>
      </c>
      <c r="D3287" s="57" t="str">
        <f t="shared" si="953"/>
        <v>2.64153883978212-1.96813923043888i</v>
      </c>
      <c r="E3287" s="57" t="str">
        <f t="shared" si="954"/>
        <v>18.4042509345025-147.332946686126i</v>
      </c>
      <c r="F3287" s="57" t="str">
        <f t="shared" si="955"/>
        <v>2.99753466318963-1.89110976256287i</v>
      </c>
      <c r="G3287" s="57" t="str">
        <f t="shared" si="956"/>
        <v>0.780640544454236-0.413812620407389i</v>
      </c>
      <c r="H3287" s="57" t="str">
        <f t="shared" si="957"/>
        <v>0.193138423365765-62.3988000671956i</v>
      </c>
      <c r="I3287" s="57" t="str">
        <f t="shared" si="958"/>
        <v>-0.331258111935697-0.528685246595226i</v>
      </c>
      <c r="K3287" s="57" t="str">
        <f t="shared" si="959"/>
        <v>0.000595241620940794-0.000953773517168236i</v>
      </c>
      <c r="L3287" s="57" t="str">
        <f t="shared" si="960"/>
        <v>0.000125-0.00228373347478614i</v>
      </c>
      <c r="M3287" s="57" t="str">
        <f t="shared" si="961"/>
        <v>0.0015-0.00110091224650785i</v>
      </c>
      <c r="N3287" s="57">
        <f t="shared" si="962"/>
        <v>2.3994033655202429</v>
      </c>
      <c r="O3287" s="57">
        <f t="shared" si="963"/>
        <v>11.215082057508017</v>
      </c>
      <c r="P3287" s="371">
        <f t="shared" si="964"/>
        <v>-11.215082057508017</v>
      </c>
      <c r="Q3287" s="371">
        <f t="shared" si="965"/>
        <v>-177.60059663447976</v>
      </c>
      <c r="R3287" s="12">
        <f t="shared" si="966"/>
        <v>2.3994033655202429</v>
      </c>
      <c r="S3287" s="57">
        <f t="shared" si="967"/>
        <v>219.70580668605834</v>
      </c>
      <c r="T3287" s="12">
        <f t="shared" si="950"/>
        <v>-11.215082057508017</v>
      </c>
    </row>
    <row r="3288" spans="1:20" x14ac:dyDescent="0.25">
      <c r="A3288" s="57">
        <f t="shared" si="951"/>
        <v>1385698.0151984736</v>
      </c>
      <c r="B3288" s="12">
        <f t="shared" si="968"/>
        <v>220540.68875146538</v>
      </c>
      <c r="C3288" s="57" t="str">
        <f t="shared" si="952"/>
        <v>-0.272956240784535-0.00985441036346769i</v>
      </c>
      <c r="D3288" s="57" t="str">
        <f t="shared" si="953"/>
        <v>2.63506436704308-1.97003332325829i</v>
      </c>
      <c r="E3288" s="57" t="str">
        <f t="shared" si="954"/>
        <v>17.6586015970378-146.922518985099i</v>
      </c>
      <c r="F3288" s="57" t="str">
        <f t="shared" si="955"/>
        <v>2.99253623167942-1.89334439001781i</v>
      </c>
      <c r="G3288" s="57" t="str">
        <f t="shared" si="956"/>
        <v>0.779338815288776-0.41469244781291i</v>
      </c>
      <c r="H3288" s="57" t="str">
        <f t="shared" si="957"/>
        <v>0.191435383041403-62.1607062751194i</v>
      </c>
      <c r="I3288" s="57" t="str">
        <f t="shared" si="958"/>
        <v>-0.330396865758843-0.52578749156052i</v>
      </c>
      <c r="K3288" s="57" t="str">
        <f t="shared" si="959"/>
        <v>0.000594521353705858-0.000951553468340855i</v>
      </c>
      <c r="L3288" s="57" t="str">
        <f t="shared" si="960"/>
        <v>0.000125-0.00227508813985469i</v>
      </c>
      <c r="M3288" s="57" t="str">
        <f t="shared" si="961"/>
        <v>0.0015-0.00109674461696339i</v>
      </c>
      <c r="N3288" s="57">
        <f t="shared" si="962"/>
        <v>2.0676244953148455</v>
      </c>
      <c r="O3288" s="57">
        <f t="shared" si="963"/>
        <v>11.272482557371173</v>
      </c>
      <c r="P3288" s="371">
        <f t="shared" si="964"/>
        <v>-11.272482557371173</v>
      </c>
      <c r="Q3288" s="371">
        <f t="shared" si="965"/>
        <v>-177.93237550468515</v>
      </c>
      <c r="R3288" s="12">
        <f t="shared" si="966"/>
        <v>2.0676244953148455</v>
      </c>
      <c r="S3288" s="57">
        <f t="shared" si="967"/>
        <v>220.54068875146538</v>
      </c>
      <c r="T3288" s="12">
        <f t="shared" si="950"/>
        <v>-11.272482557371173</v>
      </c>
    </row>
    <row r="3289" spans="1:20" x14ac:dyDescent="0.25">
      <c r="A3289" s="57">
        <f t="shared" si="951"/>
        <v>1390963.6676562277</v>
      </c>
      <c r="B3289" s="12">
        <f t="shared" si="968"/>
        <v>221378.74336872096</v>
      </c>
      <c r="C3289" s="57" t="str">
        <f t="shared" si="952"/>
        <v>-0.271203878402576-0.00821638148864745i</v>
      </c>
      <c r="D3289" s="57" t="str">
        <f t="shared" si="953"/>
        <v>2.6285726173215-1.97190971204785i</v>
      </c>
      <c r="E3289" s="57" t="str">
        <f t="shared" si="954"/>
        <v>16.9167261030251-146.507011798816i</v>
      </c>
      <c r="F3289" s="57" t="str">
        <f t="shared" si="955"/>
        <v>2.98751657242221-1.89557473998821i</v>
      </c>
      <c r="G3289" s="57" t="str">
        <f t="shared" si="956"/>
        <v>0.778031557833625-0.415570033626834i</v>
      </c>
      <c r="H3289" s="57" t="str">
        <f t="shared" si="957"/>
        <v>0.189746281038269-61.9235338837012i</v>
      </c>
      <c r="I3289" s="57" t="str">
        <f t="shared" si="958"/>
        <v>-0.329536643536921-0.522900559202339i</v>
      </c>
      <c r="K3289" s="57" t="str">
        <f t="shared" si="959"/>
        <v>0.000593798334464795-0.000949343166544168i</v>
      </c>
      <c r="L3289" s="57" t="str">
        <f t="shared" si="960"/>
        <v>0.000125-0.00226647553282994i</v>
      </c>
      <c r="M3289" s="57" t="str">
        <f t="shared" si="961"/>
        <v>0.0015-0.00109259276445844i</v>
      </c>
      <c r="N3289" s="57">
        <f t="shared" si="962"/>
        <v>1.7352997852900671</v>
      </c>
      <c r="O3289" s="57">
        <f t="shared" si="963"/>
        <v>11.330097758542404</v>
      </c>
      <c r="P3289" s="371">
        <f t="shared" si="964"/>
        <v>-11.330097758542404</v>
      </c>
      <c r="Q3289" s="371">
        <f t="shared" si="965"/>
        <v>-178.26470021470993</v>
      </c>
      <c r="R3289" s="12">
        <f t="shared" si="966"/>
        <v>1.7352997852900671</v>
      </c>
      <c r="S3289" s="57">
        <f t="shared" si="967"/>
        <v>221.37874336872096</v>
      </c>
      <c r="T3289" s="12">
        <f t="shared" si="950"/>
        <v>-11.330097758542404</v>
      </c>
    </row>
    <row r="3290" spans="1:20" x14ac:dyDescent="0.25">
      <c r="A3290" s="57">
        <f t="shared" si="951"/>
        <v>1396249.3295933213</v>
      </c>
      <c r="B3290" s="12">
        <f t="shared" si="968"/>
        <v>222219.98259352209</v>
      </c>
      <c r="C3290" s="57" t="str">
        <f t="shared" si="952"/>
        <v>-0.269447073402-0.00659660960676389i</v>
      </c>
      <c r="D3290" s="57" t="str">
        <f t="shared" si="953"/>
        <v>2.62206370888668-1.97376824025357i</v>
      </c>
      <c r="E3290" s="57" t="str">
        <f t="shared" si="954"/>
        <v>16.1786845667464-146.086468551037i</v>
      </c>
      <c r="F3290" s="57" t="str">
        <f t="shared" si="955"/>
        <v>2.9824756952412-1.89780064406395i</v>
      </c>
      <c r="G3290" s="57" t="str">
        <f t="shared" si="956"/>
        <v>0.776718774647016-0.416445338259241i</v>
      </c>
      <c r="H3290" s="57" t="str">
        <f t="shared" si="957"/>
        <v>0.188071006915824-61.687279176606i</v>
      </c>
      <c r="I3290" s="57" t="str">
        <f t="shared" si="958"/>
        <v>-0.328677423257014-0.520024423071477i</v>
      </c>
      <c r="K3290" s="57" t="str">
        <f t="shared" si="959"/>
        <v>0.000593072556611351-0.00094714255193139i</v>
      </c>
      <c r="L3290" s="57" t="str">
        <f t="shared" si="960"/>
        <v>0.000125-0.00225789552981664i</v>
      </c>
      <c r="M3290" s="57" t="str">
        <f t="shared" si="961"/>
        <v>0.0015-0.00108845662926723i</v>
      </c>
      <c r="N3290" s="57">
        <f t="shared" si="962"/>
        <v>1.4024364777654057</v>
      </c>
      <c r="O3290" s="57">
        <f t="shared" si="963"/>
        <v>11.387928333795347</v>
      </c>
      <c r="P3290" s="371">
        <f t="shared" si="964"/>
        <v>-11.387928333795347</v>
      </c>
      <c r="Q3290" s="371">
        <f t="shared" si="965"/>
        <v>-178.59756352223459</v>
      </c>
      <c r="R3290" s="12">
        <f t="shared" si="966"/>
        <v>1.4024364777654057</v>
      </c>
      <c r="S3290" s="57">
        <f t="shared" si="967"/>
        <v>222.21998259352208</v>
      </c>
      <c r="T3290" s="12">
        <f t="shared" si="950"/>
        <v>-11.387928333795347</v>
      </c>
    </row>
    <row r="3291" spans="1:20" x14ac:dyDescent="0.25">
      <c r="A3291" s="57">
        <f t="shared" si="951"/>
        <v>1401555.0770457759</v>
      </c>
      <c r="B3291" s="12">
        <f t="shared" si="968"/>
        <v>223064.41852737748</v>
      </c>
      <c r="C3291" s="57" t="str">
        <f t="shared" si="952"/>
        <v>-0.267685996485157-0.00499514538336843i</v>
      </c>
      <c r="D3291" s="57" t="str">
        <f t="shared" si="953"/>
        <v>2.61553776162387-1.97560875209316i</v>
      </c>
      <c r="E3291" s="57" t="str">
        <f t="shared" si="954"/>
        <v>15.4445364683045-145.660933614508i</v>
      </c>
      <c r="F3291" s="57" t="str">
        <f t="shared" si="955"/>
        <v>2.97741361126886-1.90002193344677i</v>
      </c>
      <c r="G3291" s="57" t="str">
        <f t="shared" si="956"/>
        <v>0.775400468628153-0.417318322002993i</v>
      </c>
      <c r="H3291" s="57" t="str">
        <f t="shared" si="957"/>
        <v>0.186409451167539-61.4519384542156i</v>
      </c>
      <c r="I3291" s="57" t="str">
        <f t="shared" si="958"/>
        <v>-0.327819183206223-0.517159056945427i</v>
      </c>
      <c r="K3291" s="57" t="str">
        <f t="shared" si="959"/>
        <v>0.000592344013714237-0.000944951564697342i</v>
      </c>
      <c r="L3291" s="57" t="str">
        <f t="shared" si="960"/>
        <v>0.000125-0.00224934800738856i</v>
      </c>
      <c r="M3291" s="57" t="str">
        <f t="shared" si="961"/>
        <v>0.0015-0.00108433615189005i</v>
      </c>
      <c r="N3291" s="57">
        <f t="shared" si="962"/>
        <v>1.0690418610312236</v>
      </c>
      <c r="O3291" s="57">
        <f t="shared" si="963"/>
        <v>11.445974944640895</v>
      </c>
      <c r="P3291" s="371">
        <f t="shared" si="964"/>
        <v>-11.445974944640895</v>
      </c>
      <c r="Q3291" s="371">
        <f t="shared" si="965"/>
        <v>-178.93095813896878</v>
      </c>
      <c r="R3291" s="12">
        <f t="shared" si="966"/>
        <v>1.0690418610312236</v>
      </c>
      <c r="S3291" s="57">
        <f t="shared" si="967"/>
        <v>223.06441852737748</v>
      </c>
      <c r="T3291" s="12">
        <f t="shared" si="950"/>
        <v>-11.445974944640895</v>
      </c>
    </row>
    <row r="3292" spans="1:20" x14ac:dyDescent="0.25">
      <c r="A3292" s="57">
        <f t="shared" si="951"/>
        <v>1406880.98633855</v>
      </c>
      <c r="B3292" s="12">
        <f t="shared" si="968"/>
        <v>223912.06331778152</v>
      </c>
      <c r="C3292" s="57" t="str">
        <f t="shared" si="952"/>
        <v>-0.265920819688318-0.00341203682268924i</v>
      </c>
      <c r="D3292" s="57" t="str">
        <f t="shared" si="953"/>
        <v>2.60899489702977-1.97743109257644i</v>
      </c>
      <c r="E3292" s="57" t="str">
        <f t="shared" si="954"/>
        <v>14.7143406346833-145.23045229969i</v>
      </c>
      <c r="F3292" s="57" t="str">
        <f t="shared" si="955"/>
        <v>2.97233033295693-1.90223843896201i</v>
      </c>
      <c r="G3292" s="57" t="str">
        <f t="shared" si="956"/>
        <v>0.774076643019807-0.418188945036802i</v>
      </c>
      <c r="H3292" s="57" t="str">
        <f t="shared" si="957"/>
        <v>0.184761505211961-61.217508033536i</v>
      </c>
      <c r="I3292" s="57" t="str">
        <f t="shared" si="958"/>
        <v>-0.326961901971222-0.514304434826225i</v>
      </c>
      <c r="K3292" s="57" t="str">
        <f t="shared" si="959"/>
        <v>0.00059161269951867-0.000942770145078914i</v>
      </c>
      <c r="L3292" s="57" t="str">
        <f t="shared" si="960"/>
        <v>0.000125-0.00224083284258673i</v>
      </c>
      <c r="M3292" s="57" t="str">
        <f t="shared" si="961"/>
        <v>0.0015-0.00108023127305245i</v>
      </c>
      <c r="N3292" s="57">
        <f t="shared" si="962"/>
        <v>0.73512326827687957</v>
      </c>
      <c r="O3292" s="57">
        <f t="shared" si="963"/>
        <v>11.504238241228729</v>
      </c>
      <c r="P3292" s="371">
        <f t="shared" si="964"/>
        <v>-11.504238241228729</v>
      </c>
      <c r="Q3292" s="371">
        <f t="shared" si="965"/>
        <v>-179.26487673172312</v>
      </c>
      <c r="R3292" s="12">
        <f t="shared" si="966"/>
        <v>0.73512326827687957</v>
      </c>
      <c r="S3292" s="57">
        <f t="shared" si="967"/>
        <v>223.91206331778153</v>
      </c>
      <c r="T3292" s="12">
        <f t="shared" si="950"/>
        <v>-11.504238241228729</v>
      </c>
    </row>
    <row r="3293" spans="1:20" x14ac:dyDescent="0.25">
      <c r="A3293" s="57">
        <f t="shared" si="951"/>
        <v>1412227.1340866366</v>
      </c>
      <c r="B3293" s="12">
        <f t="shared" si="968"/>
        <v>224762.9291583891</v>
      </c>
      <c r="C3293" s="57" t="str">
        <f t="shared" si="952"/>
        <v>-0.264151716328482-0.00184732923647418i</v>
      </c>
      <c r="D3293" s="57" t="str">
        <f t="shared" si="953"/>
        <v>2.60243523820774-1.97923510752558i</v>
      </c>
      <c r="E3293" s="57" t="str">
        <f t="shared" si="954"/>
        <v>13.9881552210369-144.795070842996i</v>
      </c>
      <c r="F3293" s="57" t="str">
        <f t="shared" si="955"/>
        <v>2.96722587408625-1.90444999107019i</v>
      </c>
      <c r="G3293" s="57" t="str">
        <f t="shared" si="956"/>
        <v>0.772747301410888-0.419057167428358i</v>
      </c>
      <c r="H3293" s="57" t="str">
        <f t="shared" si="957"/>
        <v>0.183127061383854-60.9839842481032i</v>
      </c>
      <c r="I3293" s="57" t="str">
        <f t="shared" si="958"/>
        <v>-0.326105558437747-0.511460530938254i</v>
      </c>
      <c r="K3293" s="57" t="str">
        <f t="shared" si="959"/>
        <v>0.000590878607947944-0.000940598233355549i</v>
      </c>
      <c r="L3293" s="57" t="str">
        <f t="shared" si="960"/>
        <v>0.000125-0.00223234991291764i</v>
      </c>
      <c r="M3293" s="57" t="str">
        <f t="shared" si="961"/>
        <v>0.0015-0.00107614193370437i</v>
      </c>
      <c r="N3293" s="57">
        <f t="shared" si="962"/>
        <v>0.40068807650916938</v>
      </c>
      <c r="O3293" s="57">
        <f t="shared" si="963"/>
        <v>11.562718862254451</v>
      </c>
      <c r="P3293" s="371">
        <f t="shared" si="964"/>
        <v>-11.562718862254451</v>
      </c>
      <c r="Q3293" s="371">
        <f t="shared" si="965"/>
        <v>-179.59931192349083</v>
      </c>
      <c r="R3293" s="12">
        <f t="shared" si="966"/>
        <v>0.40068807650916938</v>
      </c>
      <c r="S3293" s="57">
        <f t="shared" si="967"/>
        <v>224.76292915838911</v>
      </c>
      <c r="T3293" s="12">
        <f t="shared" si="950"/>
        <v>-11.562718862254451</v>
      </c>
    </row>
    <row r="3294" spans="1:20" x14ac:dyDescent="0.25">
      <c r="A3294" s="57">
        <f t="shared" si="951"/>
        <v>1417593.5971961659</v>
      </c>
      <c r="B3294" s="12">
        <f t="shared" si="968"/>
        <v>225617.02828919099</v>
      </c>
      <c r="C3294" s="57" t="str">
        <f t="shared" si="952"/>
        <v>-0.262378860949425-0.000301065214052681i</v>
      </c>
      <c r="D3294" s="57" t="str">
        <f t="shared" si="953"/>
        <v>2.59585890986275-1.98102064359556i</v>
      </c>
      <c r="E3294" s="57" t="str">
        <f t="shared" si="954"/>
        <v>13.2660376922401-144.354836394613i</v>
      </c>
      <c r="F3294" s="57" t="str">
        <f t="shared" si="955"/>
        <v>2.96210024977655-1.90665641987908i</v>
      </c>
      <c r="G3294" s="57" t="str">
        <f t="shared" si="956"/>
        <v>0.771412447738993-0.419922949137492i</v>
      </c>
      <c r="H3294" s="57" t="str">
        <f t="shared" si="957"/>
        <v>0.181506012925453-60.751363447892i</v>
      </c>
      <c r="I3294" s="57" t="str">
        <f t="shared" si="958"/>
        <v>-0.325250131790148-0.508627319726073i</v>
      </c>
      <c r="K3294" s="57" t="str">
        <f t="shared" si="959"/>
        <v>0.000590141733104983-0.000938435769849749i</v>
      </c>
      <c r="L3294" s="57" t="str">
        <f t="shared" si="960"/>
        <v>0.000125-0.00222389909635151i</v>
      </c>
      <c r="M3294" s="57" t="str">
        <f t="shared" si="961"/>
        <v>0.0015-0.0010720680750193i</v>
      </c>
      <c r="N3294" s="57">
        <f t="shared" si="962"/>
        <v>6.574370545897068E-2</v>
      </c>
      <c r="O3294" s="57">
        <f t="shared" si="963"/>
        <v>11.62141743486767</v>
      </c>
      <c r="P3294" s="371">
        <f t="shared" si="964"/>
        <v>-11.62141743486767</v>
      </c>
      <c r="Q3294" s="371">
        <f t="shared" si="965"/>
        <v>-179.93425629454103</v>
      </c>
      <c r="R3294" s="12">
        <f t="shared" si="966"/>
        <v>6.574370545897068E-2</v>
      </c>
      <c r="S3294" s="57">
        <f t="shared" si="967"/>
        <v>225.61702828919098</v>
      </c>
      <c r="T3294" s="12">
        <f t="shared" si="950"/>
        <v>-11.62141743486767</v>
      </c>
    </row>
    <row r="3295" spans="1:20" x14ac:dyDescent="0.25">
      <c r="A3295" s="57">
        <f t="shared" si="951"/>
        <v>1422980.4528655114</v>
      </c>
      <c r="B3295" s="12">
        <f t="shared" si="968"/>
        <v>226474.37299668993</v>
      </c>
      <c r="C3295" s="57" t="str">
        <f t="shared" si="952"/>
        <v>-0.260602429266912+0.00122671540635466i</v>
      </c>
      <c r="D3295" s="57" t="str">
        <f t="shared" si="953"/>
        <v>2.58926603829596-1.98278754829441i</v>
      </c>
      <c r="E3295" s="57" t="str">
        <f t="shared" si="954"/>
        <v>12.5480448046962-143.909797005865i</v>
      </c>
      <c r="F3295" s="57" t="str">
        <f t="shared" si="955"/>
        <v>2.95695347649614-1.90885755515577i</v>
      </c>
      <c r="G3295" s="57" t="str">
        <f t="shared" si="956"/>
        <v>0.770072086292921-0.4207862500194i</v>
      </c>
      <c r="H3295" s="57" t="str">
        <f t="shared" si="957"/>
        <v>0.179898253977793-60.5196419992236i</v>
      </c>
      <c r="I3295" s="57" t="str">
        <f t="shared" si="958"/>
        <v>-0.324395601510908-0.505804775852217i</v>
      </c>
      <c r="K3295" s="57" t="str">
        <f t="shared" si="959"/>
        <v>0.000589402069273897-0.000936282694927601i</v>
      </c>
      <c r="L3295" s="57" t="str">
        <f t="shared" si="960"/>
        <v>0.000125-0.00221548027132049i</v>
      </c>
      <c r="M3295" s="57" t="str">
        <f t="shared" si="961"/>
        <v>0.0015-0.0010680096383934i</v>
      </c>
      <c r="N3295" s="57">
        <f t="shared" si="962"/>
        <v>0.26970238352214437</v>
      </c>
      <c r="O3295" s="57">
        <f t="shared" si="963"/>
        <v>11.680334574584661</v>
      </c>
      <c r="P3295" s="371">
        <f t="shared" si="964"/>
        <v>-11.680334574584661</v>
      </c>
      <c r="Q3295" s="371">
        <f t="shared" si="965"/>
        <v>179.73029761647786</v>
      </c>
      <c r="R3295" s="12">
        <f t="shared" si="966"/>
        <v>-0.26970238352214437</v>
      </c>
      <c r="S3295" s="57">
        <f t="shared" si="967"/>
        <v>226.47437299668994</v>
      </c>
      <c r="T3295" s="12">
        <f t="shared" si="950"/>
        <v>-11.680334574584661</v>
      </c>
    </row>
    <row r="3296" spans="1:20" x14ac:dyDescent="0.25">
      <c r="A3296" s="57">
        <f t="shared" si="951"/>
        <v>1428387.7785864004</v>
      </c>
      <c r="B3296" s="12">
        <f t="shared" si="968"/>
        <v>227334.97561407735</v>
      </c>
      <c r="C3296" s="57" t="str">
        <f t="shared" si="952"/>
        <v>-0.25882259811317+0.00273597556506952i</v>
      </c>
      <c r="D3296" s="57" t="str">
        <f t="shared" si="953"/>
        <v>2.58265675139906-1.98453567000357i</v>
      </c>
      <c r="E3296" s="57" t="str">
        <f t="shared" si="954"/>
        <v>11.8342325884209-143.46000161615i</v>
      </c>
      <c r="F3296" s="57" t="str">
        <f t="shared" si="955"/>
        <v>2.95178557207142-1.91105322633894i</v>
      </c>
      <c r="G3296" s="57" t="str">
        <f t="shared" si="956"/>
        <v>0.768726221715161-0.421647029827905i</v>
      </c>
      <c r="H3296" s="57" t="str">
        <f t="shared" si="957"/>
        <v>0.178303679572133-60.2888162846752i</v>
      </c>
      <c r="I3296" s="57" t="str">
        <f t="shared" si="958"/>
        <v>-0.323541947380164-0.50299287419499i</v>
      </c>
      <c r="K3296" s="57" t="str">
        <f t="shared" si="959"/>
        <v>0.000588659610921532-0.000934138948999368i</v>
      </c>
      <c r="L3296" s="57" t="str">
        <f t="shared" si="960"/>
        <v>0.000125-0.00220709331671696i</v>
      </c>
      <c r="M3296" s="57" t="str">
        <f t="shared" si="961"/>
        <v>0.0015-0.00106396656544471i</v>
      </c>
      <c r="N3296" s="57">
        <f t="shared" si="962"/>
        <v>0.60564268857763182</v>
      </c>
      <c r="O3296" s="57">
        <f t="shared" si="963"/>
        <v>11.739470885203607</v>
      </c>
      <c r="P3296" s="371">
        <f t="shared" si="964"/>
        <v>-11.739470885203607</v>
      </c>
      <c r="Q3296" s="371">
        <f t="shared" si="965"/>
        <v>179.39435731142237</v>
      </c>
      <c r="R3296" s="12">
        <f t="shared" si="966"/>
        <v>-0.60564268857763182</v>
      </c>
      <c r="S3296" s="57">
        <f t="shared" si="967"/>
        <v>227.33497561407736</v>
      </c>
      <c r="T3296" s="12">
        <f t="shared" si="950"/>
        <v>-11.739470885203607</v>
      </c>
    </row>
    <row r="3297" spans="1:20" x14ac:dyDescent="0.25">
      <c r="A3297" s="57">
        <f t="shared" si="951"/>
        <v>1433815.6521450288</v>
      </c>
      <c r="B3297" s="12">
        <f t="shared" si="968"/>
        <v>228198.84852141087</v>
      </c>
      <c r="C3297" s="57" t="str">
        <f t="shared" si="952"/>
        <v>-0.257039545380631+0.00422668100707468i</v>
      </c>
      <c r="D3297" s="57" t="str">
        <f t="shared" si="953"/>
        <v>2.57603117864829-1.98626485799818i</v>
      </c>
      <c r="E3297" s="57" t="str">
        <f t="shared" si="954"/>
        <v>11.1246563294207-143.005500039446i</v>
      </c>
      <c r="F3297" s="57" t="str">
        <f t="shared" si="955"/>
        <v>2.94659655569641-1.91324326255143i</v>
      </c>
      <c r="G3297" s="57" t="str">
        <f t="shared" si="956"/>
        <v>0.767374859004358-0.422505248218765i</v>
      </c>
      <c r="H3297" s="57" t="str">
        <f t="shared" si="957"/>
        <v>0.17672218562147-60.0588827029893i</v>
      </c>
      <c r="I3297" s="57" t="str">
        <f t="shared" si="958"/>
        <v>-0.322689149475248-0.500191589846264i</v>
      </c>
      <c r="K3297" s="57" t="str">
        <f t="shared" si="959"/>
        <v>0.000587914352699036-0.00093200447252007i</v>
      </c>
      <c r="L3297" s="57" t="str">
        <f t="shared" si="960"/>
        <v>0.000125-0.00219873811189178i</v>
      </c>
      <c r="M3297" s="57" t="str">
        <f t="shared" si="961"/>
        <v>0.0015-0.00105993879801227i</v>
      </c>
      <c r="N3297" s="57">
        <f t="shared" si="962"/>
        <v>0.94206966846689966</v>
      </c>
      <c r="O3297" s="57">
        <f t="shared" si="963"/>
        <v>11.798826958723174</v>
      </c>
      <c r="P3297" s="371">
        <f t="shared" si="964"/>
        <v>-11.798826958723174</v>
      </c>
      <c r="Q3297" s="371">
        <f t="shared" si="965"/>
        <v>179.0579303315331</v>
      </c>
      <c r="R3297" s="12">
        <f t="shared" si="966"/>
        <v>-0.94206966846689966</v>
      </c>
      <c r="S3297" s="57">
        <f t="shared" si="967"/>
        <v>228.19884852141087</v>
      </c>
      <c r="T3297" s="12">
        <f t="shared" si="950"/>
        <v>-11.798826958723174</v>
      </c>
    </row>
    <row r="3298" spans="1:20" x14ac:dyDescent="0.25">
      <c r="A3298" s="57">
        <f t="shared" si="951"/>
        <v>1439264.1516231799</v>
      </c>
      <c r="B3298" s="12">
        <f t="shared" si="968"/>
        <v>229066.00414579222</v>
      </c>
      <c r="C3298" s="57" t="str">
        <f t="shared" si="952"/>
        <v>-0.255253449964987+0.00569880030685573i</v>
      </c>
      <c r="D3298" s="57" t="str">
        <f t="shared" si="953"/>
        <v>2.56938945109812-1.98797496246739i</v>
      </c>
      <c r="E3298" s="57" t="str">
        <f t="shared" si="954"/>
        <v>10.4193705523596-142.546342950409i</v>
      </c>
      <c r="F3298" s="57" t="str">
        <f t="shared" si="955"/>
        <v>2.94138644794196-1.91542749261283i</v>
      </c>
      <c r="G3298" s="57" t="str">
        <f t="shared" si="956"/>
        <v>0.766018003517734-0.423360864753037i</v>
      </c>
      <c r="H3298" s="57" t="str">
        <f t="shared" si="957"/>
        <v>0.175153668912133-59.8298376689835i</v>
      </c>
      <c r="I3298" s="57" t="str">
        <f t="shared" si="958"/>
        <v>-0.321837188170204-0.497400898109231i</v>
      </c>
      <c r="K3298" s="57" t="str">
        <f t="shared" si="959"/>
        <v>0.000587166289443381-0.000929879205990102i</v>
      </c>
      <c r="L3298" s="57" t="str">
        <f t="shared" si="960"/>
        <v>0.000125-0.00219041453665249i</v>
      </c>
      <c r="M3298" s="57" t="str">
        <f t="shared" si="961"/>
        <v>0.0015-0.00105592627815528i</v>
      </c>
      <c r="N3298" s="57">
        <f t="shared" si="962"/>
        <v>1.2789757437030005</v>
      </c>
      <c r="O3298" s="57">
        <f t="shared" si="963"/>
        <v>11.858403375264277</v>
      </c>
      <c r="P3298" s="371">
        <f t="shared" si="964"/>
        <v>-11.858403375264277</v>
      </c>
      <c r="Q3298" s="371">
        <f t="shared" si="965"/>
        <v>178.721024256297</v>
      </c>
      <c r="R3298" s="12">
        <f t="shared" si="966"/>
        <v>-1.2789757437030005</v>
      </c>
      <c r="S3298" s="57">
        <f t="shared" si="967"/>
        <v>229.06600414579222</v>
      </c>
      <c r="T3298" s="12">
        <f t="shared" si="950"/>
        <v>-11.858403375264277</v>
      </c>
    </row>
    <row r="3299" spans="1:20" x14ac:dyDescent="0.25">
      <c r="A3299" s="57">
        <f t="shared" si="951"/>
        <v>1444733.3553993478</v>
      </c>
      <c r="B3299" s="12">
        <f t="shared" si="968"/>
        <v>229936.45496154623</v>
      </c>
      <c r="C3299" s="57" t="str">
        <f t="shared" si="952"/>
        <v>-0.253464491707586+0.0071523048918643i</v>
      </c>
      <c r="D3299" s="57" t="str">
        <f t="shared" si="953"/>
        <v>2.56273170137474-1.98966583453454i</v>
      </c>
      <c r="E3299" s="57" t="str">
        <f t="shared" si="954"/>
        <v>9.71842900354928-142.08258187004i</v>
      </c>
      <c r="F3299" s="57" t="str">
        <f t="shared" si="955"/>
        <v>2.93615527076508-1.91760574505239i</v>
      </c>
      <c r="G3299" s="57" t="str">
        <f t="shared" si="956"/>
        <v>0.764655660973491-0.424213838900482i</v>
      </c>
      <c r="H3299" s="57" t="str">
        <f t="shared" si="957"/>
        <v>0.173598027095478-59.6016776134625i</v>
      </c>
      <c r="I3299" s="57" t="str">
        <f t="shared" si="958"/>
        <v>-0.320986044135325-0.494620774496202i</v>
      </c>
      <c r="K3299" s="57" t="str">
        <f t="shared" si="959"/>
        <v>0.000586415416178942-0.000927763089955912i</v>
      </c>
      <c r="L3299" s="57" t="str">
        <f t="shared" si="960"/>
        <v>0.000125-0.0021821224712617i</v>
      </c>
      <c r="M3299" s="57" t="str">
        <f t="shared" si="961"/>
        <v>0.0015-0.0010519289481523i</v>
      </c>
      <c r="N3299" s="57">
        <f t="shared" si="962"/>
        <v>1.6163532976894714</v>
      </c>
      <c r="O3299" s="57">
        <f t="shared" si="963"/>
        <v>11.918200702995236</v>
      </c>
      <c r="P3299" s="371">
        <f t="shared" si="964"/>
        <v>-11.918200702995236</v>
      </c>
      <c r="Q3299" s="371">
        <f t="shared" si="965"/>
        <v>178.38364670231053</v>
      </c>
      <c r="R3299" s="12">
        <f t="shared" si="966"/>
        <v>-1.6163532976894714</v>
      </c>
      <c r="S3299" s="57">
        <f t="shared" si="967"/>
        <v>229.93645496154622</v>
      </c>
      <c r="T3299" s="12">
        <f t="shared" si="950"/>
        <v>-11.918200702995236</v>
      </c>
    </row>
    <row r="3300" spans="1:20" x14ac:dyDescent="0.25">
      <c r="A3300" s="57">
        <f t="shared" si="951"/>
        <v>1450223.3421498656</v>
      </c>
      <c r="B3300" s="12">
        <f t="shared" si="968"/>
        <v>230810.21349040011</v>
      </c>
      <c r="C3300" s="57" t="str">
        <f t="shared" si="952"/>
        <v>-0.251672851337205+0.00858716906467866i</v>
      </c>
      <c r="D3300" s="57" t="str">
        <f t="shared" si="953"/>
        <v>2.55605806366905-1.99133732627746i</v>
      </c>
      <c r="E3300" s="57" t="str">
        <f t="shared" si="954"/>
        <v>9.02188463425161-141.614269150969i</v>
      </c>
      <c r="F3300" s="57" t="str">
        <f t="shared" si="955"/>
        <v>2.93090304751792-1.91977784812199i</v>
      </c>
      <c r="G3300" s="57" t="str">
        <f t="shared" si="956"/>
        <v>0.76328783745318-0.425064130043018i</v>
      </c>
      <c r="H3300" s="57" t="str">
        <f t="shared" si="957"/>
        <v>0.172055158679654-59.3743989831298i</v>
      </c>
      <c r="I3300" s="57" t="str">
        <f t="shared" si="958"/>
        <v>-0.320135698336673-0.491851194726345i</v>
      </c>
      <c r="K3300" s="57" t="str">
        <f t="shared" si="959"/>
        <v>0.000585661728118993-0.000925656065010663i</v>
      </c>
      <c r="L3300" s="57" t="str">
        <f t="shared" si="960"/>
        <v>0.000125-0.00217386179643525i</v>
      </c>
      <c r="M3300" s="57" t="str">
        <f t="shared" si="961"/>
        <v>0.0015-0.0010479467505004i</v>
      </c>
      <c r="N3300" s="57">
        <f t="shared" si="962"/>
        <v>1.9541946778764725</v>
      </c>
      <c r="O3300" s="57">
        <f t="shared" si="963"/>
        <v>11.978219498060369</v>
      </c>
      <c r="P3300" s="371">
        <f t="shared" si="964"/>
        <v>-11.978219498060369</v>
      </c>
      <c r="Q3300" s="371">
        <f t="shared" si="965"/>
        <v>178.04580532212353</v>
      </c>
      <c r="R3300" s="12">
        <f t="shared" si="966"/>
        <v>-1.9541946778764725</v>
      </c>
      <c r="S3300" s="57">
        <f t="shared" si="967"/>
        <v>230.81021349040012</v>
      </c>
      <c r="T3300" s="12">
        <f t="shared" si="950"/>
        <v>-11.978219498060369</v>
      </c>
    </row>
    <row r="3301" spans="1:20" x14ac:dyDescent="0.25">
      <c r="A3301" s="57">
        <f t="shared" si="951"/>
        <v>1455734.1908500351</v>
      </c>
      <c r="B3301" s="12">
        <f t="shared" si="968"/>
        <v>231687.29230166363</v>
      </c>
      <c r="C3301" s="57" t="str">
        <f t="shared" si="952"/>
        <v>-0.24987871041126+0.010003370023744i</v>
      </c>
      <c r="D3301" s="57" t="str">
        <f t="shared" si="953"/>
        <v>2.54936867372963-1.99298929074863i</v>
      </c>
      <c r="E3301" s="57" t="str">
        <f t="shared" si="954"/>
        <v>8.32978958432293-141.141457962334i</v>
      </c>
      <c r="F3301" s="57" t="str">
        <f t="shared" si="955"/>
        <v>2.92562980295679-1.92194362980943i</v>
      </c>
      <c r="G3301" s="57" t="str">
        <f t="shared" si="956"/>
        <v>0.761914539404024-0.425911697478219i</v>
      </c>
      <c r="H3301" s="57" t="str">
        <f t="shared" si="957"/>
        <v>0.170524963021455-59.1479982404985i</v>
      </c>
      <c r="I3301" s="57" t="str">
        <f t="shared" si="958"/>
        <v>-0.319286132035614-0.489092134723441i</v>
      </c>
      <c r="K3301" s="57" t="str">
        <f t="shared" si="959"/>
        <v>0.000584905220667282-0.000923558071794953i</v>
      </c>
      <c r="L3301" s="57" t="str">
        <f t="shared" si="960"/>
        <v>0.000125-0.00216563239334055i</v>
      </c>
      <c r="M3301" s="57" t="str">
        <f t="shared" si="961"/>
        <v>0.0015-0.00104397962791432i</v>
      </c>
      <c r="N3301" s="57">
        <f t="shared" si="962"/>
        <v>2.2924921969139689</v>
      </c>
      <c r="O3301" s="57">
        <f t="shared" si="963"/>
        <v>12.038460304511286</v>
      </c>
      <c r="P3301" s="371">
        <f t="shared" si="964"/>
        <v>-12.038460304511286</v>
      </c>
      <c r="Q3301" s="371">
        <f t="shared" si="965"/>
        <v>177.70750780308603</v>
      </c>
      <c r="R3301" s="12">
        <f t="shared" si="966"/>
        <v>-2.2924921969139689</v>
      </c>
      <c r="S3301" s="57">
        <f t="shared" si="967"/>
        <v>231.68729230166363</v>
      </c>
      <c r="T3301" s="12">
        <f t="shared" si="950"/>
        <v>-12.038460304511286</v>
      </c>
    </row>
    <row r="3302" spans="1:20" x14ac:dyDescent="0.25">
      <c r="A3302" s="57">
        <f t="shared" si="951"/>
        <v>1461265.9807752653</v>
      </c>
      <c r="B3302" s="12">
        <f t="shared" si="968"/>
        <v>232567.70401240996</v>
      </c>
      <c r="C3302" s="57" t="str">
        <f t="shared" si="952"/>
        <v>-0.248082251256448+0.0114008878827489i</v>
      </c>
      <c r="D3302" s="57" t="str">
        <f t="shared" si="953"/>
        <v>2.5426636688551-1.99462158199524i</v>
      </c>
      <c r="E3302" s="57" t="str">
        <f t="shared" si="954"/>
        <v>7.64219516620226-140.664202274277i</v>
      </c>
      <c r="F3302" s="57" t="str">
        <f t="shared" si="955"/>
        <v>2.92033556325101-1.92410291785172i</v>
      </c>
      <c r="G3302" s="57" t="str">
        <f t="shared" si="956"/>
        <v>0.76053577364123-0.426756500422859i</v>
      </c>
      <c r="H3302" s="57" t="str">
        <f t="shared" si="957"/>
        <v>0.169007340318274-58.9224718638071i</v>
      </c>
      <c r="I3302" s="57" t="str">
        <f t="shared" si="958"/>
        <v>-0.318437326788337-0.486343570613642i</v>
      </c>
      <c r="K3302" s="57" t="str">
        <f t="shared" si="959"/>
        <v>0.00058414588941954-0.000921469050997565i</v>
      </c>
      <c r="L3302" s="57" t="str">
        <f t="shared" si="960"/>
        <v>0.000125-0.00215743414359489i</v>
      </c>
      <c r="M3302" s="57" t="str">
        <f t="shared" si="961"/>
        <v>0.0015-0.00104002752332568i</v>
      </c>
      <c r="N3302" s="57">
        <f t="shared" si="962"/>
        <v>2.6312381338179307</v>
      </c>
      <c r="O3302" s="57">
        <f t="shared" si="963"/>
        <v>12.098923654242277</v>
      </c>
      <c r="P3302" s="371">
        <f t="shared" si="964"/>
        <v>-12.098923654242277</v>
      </c>
      <c r="Q3302" s="371">
        <f t="shared" si="965"/>
        <v>177.36876186618207</v>
      </c>
      <c r="R3302" s="12">
        <f t="shared" si="966"/>
        <v>-2.6312381338179307</v>
      </c>
      <c r="S3302" s="57">
        <f t="shared" si="967"/>
        <v>232.56770401240996</v>
      </c>
      <c r="T3302" s="12">
        <f t="shared" si="950"/>
        <v>-12.098923654242277</v>
      </c>
    </row>
    <row r="3303" spans="1:20" x14ac:dyDescent="0.25">
      <c r="A3303" s="57">
        <f t="shared" si="951"/>
        <v>1466818.7915022112</v>
      </c>
      <c r="B3303" s="12">
        <f t="shared" si="968"/>
        <v>233451.46128765712</v>
      </c>
      <c r="C3303" s="57" t="str">
        <f t="shared" si="952"/>
        <v>-0.246283656908887+0.0127797056886062i</v>
      </c>
      <c r="D3303" s="57" t="str">
        <f t="shared" si="953"/>
        <v>2.53594318788644-1.99623405507941i</v>
      </c>
      <c r="E3303" s="57" t="str">
        <f t="shared" si="954"/>
        <v>6.95915184924349-140.182556842057i</v>
      </c>
      <c r="F3303" s="57" t="str">
        <f t="shared" si="955"/>
        <v>2.91502035599153-1.92625553974876i</v>
      </c>
      <c r="G3303" s="57" t="str">
        <f t="shared" si="956"/>
        <v>0.759151547350246-0.427598498016508i</v>
      </c>
      <c r="H3303" s="57" t="str">
        <f t="shared" si="957"/>
        <v>0.167502191600106-58.6978163469299i</v>
      </c>
      <c r="I3303" s="57" t="str">
        <f t="shared" si="958"/>
        <v>-0.31758926444538-0.483605478723172i</v>
      </c>
      <c r="K3303" s="57" t="str">
        <f t="shared" si="959"/>
        <v>0.000583383730165009-0.000919388943356222i</v>
      </c>
      <c r="L3303" s="57" t="str">
        <f t="shared" si="960"/>
        <v>0.000125-0.00214926692926369i</v>
      </c>
      <c r="M3303" s="57" t="str">
        <f t="shared" si="961"/>
        <v>0.0015-0.00103609037988213i</v>
      </c>
      <c r="N3303" s="57">
        <f t="shared" si="962"/>
        <v>2.9704247351455422</v>
      </c>
      <c r="O3303" s="57">
        <f t="shared" si="963"/>
        <v>12.159610066928916</v>
      </c>
      <c r="P3303" s="371">
        <f t="shared" si="964"/>
        <v>-12.159610066928916</v>
      </c>
      <c r="Q3303" s="371">
        <f t="shared" si="965"/>
        <v>177.02957526485446</v>
      </c>
      <c r="R3303" s="12">
        <f t="shared" si="966"/>
        <v>-2.9704247351455422</v>
      </c>
      <c r="S3303" s="57">
        <f t="shared" si="967"/>
        <v>233.45146128765711</v>
      </c>
      <c r="T3303" s="12">
        <f t="shared" si="950"/>
        <v>-12.159610066928916</v>
      </c>
    </row>
    <row r="3304" spans="1:20" x14ac:dyDescent="0.25">
      <c r="A3304" s="57">
        <f t="shared" si="951"/>
        <v>1472392.7029099197</v>
      </c>
      <c r="B3304" s="12">
        <f t="shared" si="968"/>
        <v>234338.57684055023</v>
      </c>
      <c r="C3304" s="57" t="str">
        <f t="shared" si="952"/>
        <v>-0.24448311105379+0.014139809437979i</v>
      </c>
      <c r="D3304" s="57" t="str">
        <f t="shared" si="953"/>
        <v>2.52920737119879-1.9978265660981i</v>
      </c>
      <c r="E3304" s="57" t="str">
        <f t="shared" si="954"/>
        <v>6.28070924443291-139.696577189804i</v>
      </c>
      <c r="F3304" s="57" t="str">
        <f t="shared" si="955"/>
        <v>2.90968421019957-1.92840132277695i</v>
      </c>
      <c r="G3304" s="57" t="str">
        <f t="shared" si="956"/>
        <v>0.757761868088991-0.428437649325166i</v>
      </c>
      <c r="H3304" s="57" t="str">
        <f t="shared" si="957"/>
        <v>0.166009418721675-58.4740281992943i</v>
      </c>
      <c r="I3304" s="57" t="str">
        <f t="shared" si="958"/>
        <v>-0.316741927151146-0.480877835576089i</v>
      </c>
      <c r="K3304" s="57" t="str">
        <f t="shared" si="959"/>
        <v>0.000582618738887971-0.000917317689658402i</v>
      </c>
      <c r="L3304" s="57" t="str">
        <f t="shared" si="960"/>
        <v>0.000125-0.00214113063285883i</v>
      </c>
      <c r="M3304" s="57" t="str">
        <f t="shared" si="961"/>
        <v>0.0015-0.00103216814094653i</v>
      </c>
      <c r="N3304" s="57">
        <f t="shared" si="962"/>
        <v>3.3100442161685351</v>
      </c>
      <c r="O3304" s="57">
        <f t="shared" si="963"/>
        <v>12.220520049970006</v>
      </c>
      <c r="P3304" s="371">
        <f t="shared" si="964"/>
        <v>-12.220520049970006</v>
      </c>
      <c r="Q3304" s="371">
        <f t="shared" si="965"/>
        <v>176.68995578383146</v>
      </c>
      <c r="R3304" s="12">
        <f t="shared" si="966"/>
        <v>-3.3100442161685351</v>
      </c>
      <c r="S3304" s="57">
        <f t="shared" si="967"/>
        <v>234.33857684055022</v>
      </c>
      <c r="T3304" s="12">
        <f t="shared" si="950"/>
        <v>-12.220520049970006</v>
      </c>
    </row>
    <row r="3305" spans="1:20" x14ac:dyDescent="0.25">
      <c r="A3305" s="57">
        <f t="shared" si="951"/>
        <v>1477987.7951809773</v>
      </c>
      <c r="B3305" s="12">
        <f t="shared" si="968"/>
        <v>235229.06343254432</v>
      </c>
      <c r="C3305" s="57" t="str">
        <f t="shared" si="952"/>
        <v>-0.242680797964726+0.0154811880924156i</v>
      </c>
      <c r="D3305" s="57" t="str">
        <f t="shared" si="953"/>
        <v>2.52245636069314-1.99939897220319i</v>
      </c>
      <c r="E3305" s="57" t="str">
        <f t="shared" si="954"/>
        <v>5.60691608946198-139.206319593918i</v>
      </c>
      <c r="F3305" s="57" t="str">
        <f t="shared" si="955"/>
        <v>2.90432715633495-1.93054009400325i</v>
      </c>
      <c r="G3305" s="57" t="str">
        <f t="shared" si="956"/>
        <v>0.75636674379005-0.429273913344949i</v>
      </c>
      <c r="H3305" s="57" t="str">
        <f t="shared" si="957"/>
        <v>0.164528924354597-58.2511039457937i</v>
      </c>
      <c r="I3305" s="57" t="str">
        <f t="shared" si="958"/>
        <v>-0.315895297343435-0.478160617891962i</v>
      </c>
      <c r="K3305" s="57" t="str">
        <f t="shared" si="959"/>
        <v>0.000581850911769243-0.000915255230742167i</v>
      </c>
      <c r="L3305" s="57" t="str">
        <f t="shared" si="960"/>
        <v>0.000125-0.00213302513733695i</v>
      </c>
      <c r="M3305" s="57" t="str">
        <f t="shared" si="961"/>
        <v>0.0015-0.00102826075009617i</v>
      </c>
      <c r="N3305" s="57">
        <f t="shared" si="962"/>
        <v>3.6500887620624951</v>
      </c>
      <c r="O3305" s="57">
        <f t="shared" si="963"/>
        <v>12.281654098432249</v>
      </c>
      <c r="P3305" s="371">
        <f t="shared" si="964"/>
        <v>-12.281654098432249</v>
      </c>
      <c r="Q3305" s="371">
        <f t="shared" si="965"/>
        <v>176.3499112379375</v>
      </c>
      <c r="R3305" s="12">
        <f t="shared" si="966"/>
        <v>-3.6500887620624951</v>
      </c>
      <c r="S3305" s="57">
        <f t="shared" si="967"/>
        <v>235.22906343254434</v>
      </c>
      <c r="T3305" s="12">
        <f t="shared" si="950"/>
        <v>-12.281654098432249</v>
      </c>
    </row>
    <row r="3306" spans="1:20" x14ac:dyDescent="0.25">
      <c r="A3306" s="57">
        <f t="shared" si="951"/>
        <v>1483604.1488026651</v>
      </c>
      <c r="B3306" s="12">
        <f t="shared" si="968"/>
        <v>236122.93387358799</v>
      </c>
      <c r="C3306" s="57" t="str">
        <f t="shared" si="952"/>
        <v>-0.240876902442455+0.0168038335919942i</v>
      </c>
      <c r="D3306" s="57" t="str">
        <f t="shared" si="953"/>
        <v>2.51569029978757-2.00095113162136i</v>
      </c>
      <c r="E3306" s="57" t="str">
        <f t="shared" si="954"/>
        <v>4.93782023420274-138.711841066108i</v>
      </c>
      <c r="F3306" s="57" t="str">
        <f t="shared" si="955"/>
        <v>2.89894922630452-1.93267168029919i</v>
      </c>
      <c r="G3306" s="57" t="str">
        <f t="shared" si="956"/>
        <v>0.75496618276283-0.430107249005816i</v>
      </c>
      <c r="H3306" s="57" t="str">
        <f t="shared" si="957"/>
        <v>0.163060611979659-58.0290401267036i</v>
      </c>
      <c r="I3306" s="57" t="str">
        <f t="shared" si="958"/>
        <v>-0.315049357752944-0.475453802583615i</v>
      </c>
      <c r="K3306" s="57" t="str">
        <f t="shared" si="959"/>
        <v>0.000581080245187705-0.000913201507497016i</v>
      </c>
      <c r="L3306" s="57" t="str">
        <f t="shared" si="960"/>
        <v>0.000125-0.00212495032609778i</v>
      </c>
      <c r="M3306" s="57" t="str">
        <f t="shared" si="961"/>
        <v>0.0015-0.00102436815112191i</v>
      </c>
      <c r="N3306" s="57">
        <f t="shared" si="962"/>
        <v>3.9905505290911663</v>
      </c>
      <c r="O3306" s="57">
        <f t="shared" si="963"/>
        <v>12.343012694999711</v>
      </c>
      <c r="P3306" s="371">
        <f t="shared" si="964"/>
        <v>-12.343012694999711</v>
      </c>
      <c r="Q3306" s="371">
        <f t="shared" si="965"/>
        <v>176.00944947090883</v>
      </c>
      <c r="R3306" s="12">
        <f t="shared" si="966"/>
        <v>-3.9905505290911663</v>
      </c>
      <c r="S3306" s="57">
        <f t="shared" si="967"/>
        <v>236.12293387358798</v>
      </c>
      <c r="T3306" s="12">
        <f t="shared" si="950"/>
        <v>-12.343012694999711</v>
      </c>
    </row>
    <row r="3307" spans="1:20" x14ac:dyDescent="0.25">
      <c r="A3307" s="57">
        <f t="shared" si="951"/>
        <v>1489241.8445681152</v>
      </c>
      <c r="B3307" s="12">
        <f t="shared" si="968"/>
        <v>237020.20102230762</v>
      </c>
      <c r="C3307" s="57" t="str">
        <f t="shared" si="952"/>
        <v>-0.239071609753434+0.0181077408675463i</v>
      </c>
      <c r="D3307" s="57" t="str">
        <f t="shared" si="953"/>
        <v>2.50890933340825-2.00248290367393i</v>
      </c>
      <c r="E3307" s="57" t="str">
        <f t="shared" si="954"/>
        <v>4.27346862656283-138.213199336105i</v>
      </c>
      <c r="F3307" s="57" t="str">
        <f t="shared" si="955"/>
        <v>2.89355045347009-1.93479590835514i</v>
      </c>
      <c r="G3307" s="57" t="str">
        <f t="shared" si="956"/>
        <v>0.753560193695676-0.430937615175342i</v>
      </c>
      <c r="H3307" s="57" t="str">
        <f t="shared" si="957"/>
        <v>0.161604385879155-57.8078332975977i</v>
      </c>
      <c r="I3307" s="57" t="str">
        <f t="shared" si="958"/>
        <v>-0.314204091402784-0.472757366754786i</v>
      </c>
      <c r="K3307" s="57" t="str">
        <f t="shared" si="959"/>
        <v>0.000580306735721783-0.000911156460864775i</v>
      </c>
      <c r="L3307" s="57" t="str">
        <f t="shared" si="960"/>
        <v>0.000125-0.00211690608298244i</v>
      </c>
      <c r="M3307" s="57" t="str">
        <f t="shared" si="961"/>
        <v>0.0015-0.0010204902880274i</v>
      </c>
      <c r="N3307" s="57">
        <f t="shared" si="962"/>
        <v>4.3314216458044257</v>
      </c>
      <c r="O3307" s="57">
        <f t="shared" si="963"/>
        <v>12.404596309925846</v>
      </c>
      <c r="P3307" s="371">
        <f t="shared" si="964"/>
        <v>-12.404596309925846</v>
      </c>
      <c r="Q3307" s="371">
        <f t="shared" si="965"/>
        <v>175.66857835419557</v>
      </c>
      <c r="R3307" s="12">
        <f t="shared" si="966"/>
        <v>-4.3314216458044257</v>
      </c>
      <c r="S3307" s="57">
        <f t="shared" si="967"/>
        <v>237.02020102230762</v>
      </c>
      <c r="T3307" s="12">
        <f t="shared" si="950"/>
        <v>-12.404596309925846</v>
      </c>
    </row>
    <row r="3308" spans="1:20" x14ac:dyDescent="0.25">
      <c r="A3308" s="57">
        <f t="shared" si="951"/>
        <v>1494900.963577474</v>
      </c>
      <c r="B3308" s="12">
        <f t="shared" si="968"/>
        <v>237920.8777861924</v>
      </c>
      <c r="C3308" s="57" t="str">
        <f t="shared" si="952"/>
        <v>-0.237265105568013+0.0193929078513868i</v>
      </c>
      <c r="D3308" s="57" t="str">
        <f t="shared" si="953"/>
        <v>2.50211360798015-2.00399414879664i</v>
      </c>
      <c r="E3308" s="57" t="str">
        <f t="shared" si="954"/>
        <v>3.61390729875587-137.710452834044i</v>
      </c>
      <c r="F3308" s="57" t="str">
        <f t="shared" si="955"/>
        <v>2.88813087265655-1.93691260469479i</v>
      </c>
      <c r="G3308" s="57" t="str">
        <f t="shared" si="956"/>
        <v>0.752148785657948-0.431764970662538i</v>
      </c>
      <c r="H3308" s="57" t="str">
        <f t="shared" si="957"/>
        <v>0.160160151129314-57.5874800292652i</v>
      </c>
      <c r="I3308" s="57" t="str">
        <f t="shared" si="958"/>
        <v>-0.313359481607994-0.470071287697844i</v>
      </c>
      <c r="K3308" s="57" t="str">
        <f t="shared" si="959"/>
        <v>0.000579530380150946-0.000909120031840532i</v>
      </c>
      <c r="L3308" s="57" t="str">
        <f t="shared" si="960"/>
        <v>0.000125-0.00210889229227181i</v>
      </c>
      <c r="M3308" s="57" t="str">
        <f t="shared" si="961"/>
        <v>0.0015-0.00101662710502829i</v>
      </c>
      <c r="N3308" s="57">
        <f t="shared" si="962"/>
        <v>4.6726942142338999</v>
      </c>
      <c r="O3308" s="57">
        <f t="shared" si="963"/>
        <v>12.466405400989053</v>
      </c>
      <c r="P3308" s="371">
        <f t="shared" si="964"/>
        <v>-12.466405400989053</v>
      </c>
      <c r="Q3308" s="371">
        <f t="shared" si="965"/>
        <v>175.3273057857661</v>
      </c>
      <c r="R3308" s="12">
        <f t="shared" si="966"/>
        <v>-4.6726942142338999</v>
      </c>
      <c r="S3308" s="57">
        <f t="shared" si="967"/>
        <v>237.92087778619239</v>
      </c>
      <c r="T3308" s="12">
        <f t="shared" ref="T3308:T3371" si="969">P3308</f>
        <v>-12.466405400989053</v>
      </c>
    </row>
    <row r="3309" spans="1:20" x14ac:dyDescent="0.25">
      <c r="A3309" s="57">
        <f t="shared" ref="A3309:A3372" si="970">2*PI()*B3309</f>
        <v>1500581.5872390685</v>
      </c>
      <c r="B3309" s="12">
        <f t="shared" si="968"/>
        <v>238824.97712177993</v>
      </c>
      <c r="C3309" s="57" t="str">
        <f t="shared" ref="C3309:C3372" si="971">IMPRODUCT(D3309,E3309,$C$40,,K3309,$C$41)</f>
        <v>-0.235457575898346+0.0206593354865729i</v>
      </c>
      <c r="D3309" s="57" t="str">
        <f t="shared" ref="D3309:D3372" si="972">IMDIV(IMPRODUCT($C$37,$C$38,COMPLEX(1,A3309/$C$38)),IMSUM(-1*A3309*A3309/$C$39,COMPLEX(0,1*A3309)))</f>
        <v>2.49530327141737-2.00548472855932i</v>
      </c>
      <c r="E3309" s="57" t="str">
        <f t="shared" ref="E3309:E3372" si="973">IMDIV(IMPRODUCT(IMSUM(F3309,G3309),$C$29,H3309),IMSUM(1,I3309))</f>
        <v>2.95918135398057-137.203660672533i</v>
      </c>
      <c r="F3309" s="57" t="str">
        <f t="shared" ref="F3309:F3372" si="974">IMDIV(IMPRODUCT($C$14,$C$15,COMPLEX(1,A3309/$C$15)),IMSUM(-1*A3309*A3309/$C$16,COMPLEX(0,A3309)))</f>
        <v>2.88269052015968-1.93902159568968i</v>
      </c>
      <c r="G3309" s="57" t="str">
        <f t="shared" ref="G3309:G3372" si="975">IMDIV(1,COMPLEX(1,A3309*$C$9*$C$10))</f>
        <v>0.750731968102063-0.43258927422171i</v>
      </c>
      <c r="H3309" s="57" t="str">
        <f t="shared" ref="H3309:H3372" si="976">IMDIV($C$3,IMSUM(K3309,COMPLEX(0,$C$28*A3309)))</f>
        <v>0.158727813592791-57.3679769076272i</v>
      </c>
      <c r="I3309" s="57" t="str">
        <f t="shared" ref="I3309:I3372" si="977">IMPRODUCT(F3309,$C$29,H3309,$C$31)</f>
        <v>-0.312515511975028-0.467395542891458i</v>
      </c>
      <c r="K3309" s="57" t="str">
        <f t="shared" ref="K3309:K3372" si="978">IF($C$26&lt;=0,IMDIV(1,IMSUM(IMDIV(1,L3309),1/$C$18)),IMDIV(1,IMSUM(IMDIV(1,L3309),1/$C$18,IMDIV(1,M3309))))</f>
        <v>0.000578751175457189-0.000907092161473572i</v>
      </c>
      <c r="L3309" s="57" t="str">
        <f t="shared" ref="L3309:L3372" si="979">IMSUM($C$21/$C$22,IMDIV(1,COMPLEX(0,$C$20*$C$22*A3309)))</f>
        <v>0.000125-0.00210090883868481i</v>
      </c>
      <c r="M3309" s="57" t="str">
        <f t="shared" ref="M3309:M3372" si="980">IMSUM($C$25/$C$26,IMDIV(1,COMPLEX(0,$C$24*$C$26*A3309)))</f>
        <v>0.0015-0.0010127785465514i</v>
      </c>
      <c r="N3309" s="57">
        <f t="shared" ref="N3309:N3372" si="981">ABS(R3309)</f>
        <v>5.0143603110947765</v>
      </c>
      <c r="O3309" s="57">
        <f t="shared" ref="O3309:O3372" si="982">ABS(P3309)</f>
        <v>12.528440413452167</v>
      </c>
      <c r="P3309" s="371">
        <f t="shared" ref="P3309:P3372" si="983">20*LOG10(IMABS(C3309))</f>
        <v>-12.528440413452167</v>
      </c>
      <c r="Q3309" s="371">
        <f t="shared" ref="Q3309:Q3372" si="984">IMARGUMENT(C3309)*180/PI()</f>
        <v>174.98563968890522</v>
      </c>
      <c r="R3309" s="12">
        <f t="shared" ref="R3309:R3372" si="985">IF(Q3309&lt;0,Q3309+180,Q3309-180)</f>
        <v>-5.0143603110947765</v>
      </c>
      <c r="S3309" s="57">
        <f t="shared" ref="S3309:S3372" si="986">B3309/1000</f>
        <v>238.82497712177994</v>
      </c>
      <c r="T3309" s="12">
        <f t="shared" si="969"/>
        <v>-12.528440413452167</v>
      </c>
    </row>
    <row r="3310" spans="1:20" x14ac:dyDescent="0.25">
      <c r="A3310" s="57">
        <f t="shared" si="970"/>
        <v>1506283.7972705769</v>
      </c>
      <c r="B3310" s="12">
        <f t="shared" ref="B3310:B3373" si="987">B3309*(1+B$42)</f>
        <v>239732.51203484269</v>
      </c>
      <c r="C3310" s="57" t="str">
        <f t="shared" si="971"/>
        <v>-0.233649207036104+0.0219070277346849i</v>
      </c>
      <c r="D3310" s="57" t="str">
        <f t="shared" si="972"/>
        <v>2.48847847311331-2.00695450568558i</v>
      </c>
      <c r="E3310" s="57" t="str">
        <f t="shared" si="973"/>
        <v>2.30933495351819-136.692882628424i</v>
      </c>
      <c r="F3310" s="57" t="str">
        <f t="shared" si="974"/>
        <v>2.87722943375377-1.94112270757409i</v>
      </c>
      <c r="G3310" s="57" t="str">
        <f t="shared" si="975"/>
        <v>0.749309750865492-0.433410484556369i</v>
      </c>
      <c r="H3310" s="57" t="str">
        <f t="shared" si="976"/>
        <v>0.157307279911254-57.1493205336561i</v>
      </c>
      <c r="I3310" s="57" t="str">
        <f t="shared" si="977"/>
        <v>-0.311672166401276-0.464730109998271i</v>
      </c>
      <c r="K3310" s="57" t="str">
        <f t="shared" si="978"/>
        <v>0.000577969118826512-0.000905072790868355i</v>
      </c>
      <c r="L3310" s="57" t="str">
        <f t="shared" si="979"/>
        <v>0.000125-0.00209295560737677i</v>
      </c>
      <c r="M3310" s="57" t="str">
        <f t="shared" si="980"/>
        <v>0.0015-0.00100894455723391i</v>
      </c>
      <c r="N3310" s="57">
        <f t="shared" si="981"/>
        <v>5.3564119889909421</v>
      </c>
      <c r="O3310" s="57">
        <f t="shared" si="982"/>
        <v>12.590701780024302</v>
      </c>
      <c r="P3310" s="371">
        <f t="shared" si="983"/>
        <v>-12.590701780024302</v>
      </c>
      <c r="Q3310" s="371">
        <f t="shared" si="984"/>
        <v>174.64358801100906</v>
      </c>
      <c r="R3310" s="12">
        <f t="shared" si="985"/>
        <v>-5.3564119889909421</v>
      </c>
      <c r="S3310" s="57">
        <f t="shared" si="986"/>
        <v>239.7325120348427</v>
      </c>
      <c r="T3310" s="12">
        <f t="shared" si="969"/>
        <v>-12.590701780024302</v>
      </c>
    </row>
    <row r="3311" spans="1:20" x14ac:dyDescent="0.25">
      <c r="A3311" s="57">
        <f t="shared" si="970"/>
        <v>1512007.6757002051</v>
      </c>
      <c r="B3311" s="12">
        <f t="shared" si="987"/>
        <v>240643.49558057511</v>
      </c>
      <c r="C3311" s="57" t="str">
        <f t="shared" si="971"/>
        <v>-0.231840185489956+0.0231359915821025i</v>
      </c>
      <c r="D3311" s="57" t="str">
        <f t="shared" si="972"/>
        <v>2.48163936393038-2.00840334407226i</v>
      </c>
      <c r="E3311" s="57" t="str">
        <f t="shared" si="973"/>
        <v>1.66441130426399-136.178179124277i</v>
      </c>
      <c r="F3311" s="57" t="str">
        <f t="shared" si="974"/>
        <v>2.87174765269922-1.94321576645993i</v>
      </c>
      <c r="G3311" s="57" t="str">
        <f t="shared" si="975"/>
        <v>0.747882144172714-0.434228560323176i</v>
      </c>
      <c r="H3311" s="57" t="str">
        <f t="shared" si="976"/>
        <v>0.155898457498029-56.931507523293i</v>
      </c>
      <c r="I3311" s="57" t="str">
        <f t="shared" si="977"/>
        <v>-0.31082942907455-0.46207496686257i</v>
      </c>
      <c r="K3311" s="57" t="str">
        <f t="shared" si="978"/>
        <v>0.000577184207650385-0.000903061861185534i</v>
      </c>
      <c r="L3311" s="57" t="str">
        <f t="shared" si="979"/>
        <v>0.000125-0.00208503248393781i</v>
      </c>
      <c r="M3311" s="57" t="str">
        <f t="shared" si="980"/>
        <v>0.0015-0.0010051250819226i</v>
      </c>
      <c r="N3311" s="57">
        <f t="shared" si="981"/>
        <v>5.6988412776211703</v>
      </c>
      <c r="O3311" s="57">
        <f t="shared" si="982"/>
        <v>12.653189920827764</v>
      </c>
      <c r="P3311" s="371">
        <f t="shared" si="983"/>
        <v>-12.653189920827764</v>
      </c>
      <c r="Q3311" s="371">
        <f t="shared" si="984"/>
        <v>174.30115872237883</v>
      </c>
      <c r="R3311" s="12">
        <f t="shared" si="985"/>
        <v>-5.6988412776211703</v>
      </c>
      <c r="S3311" s="57">
        <f t="shared" si="986"/>
        <v>240.64349558057512</v>
      </c>
      <c r="T3311" s="12">
        <f t="shared" si="969"/>
        <v>-12.653189920827764</v>
      </c>
    </row>
    <row r="3312" spans="1:20" x14ac:dyDescent="0.25">
      <c r="A3312" s="57">
        <f t="shared" si="970"/>
        <v>1517753.304867866</v>
      </c>
      <c r="B3312" s="12">
        <f t="shared" si="987"/>
        <v>241557.94086378129</v>
      </c>
      <c r="C3312" s="57" t="str">
        <f t="shared" si="971"/>
        <v>-0.230030697922931+0.0243462370448044i</v>
      </c>
      <c r="D3312" s="57" t="str">
        <f t="shared" si="972"/>
        <v>2.47478609618952-2.0098311088089i</v>
      </c>
      <c r="E3312" s="57" t="str">
        <f t="shared" si="973"/>
        <v>1.02445264668775-135.659611209556i</v>
      </c>
      <c r="F3312" s="57" t="str">
        <f t="shared" si="974"/>
        <v>2.86624521774978-1.94530059835184i</v>
      </c>
      <c r="G3312" s="57" t="str">
        <f t="shared" si="975"/>
        <v>0.74644915863713-0.43504346013594i</v>
      </c>
      <c r="H3312" s="57" t="str">
        <f t="shared" si="976"/>
        <v>0.154501254530815-56.7145345073667i</v>
      </c>
      <c r="I3312" s="57" t="str">
        <f t="shared" si="977"/>
        <v>-0.309987284472559-0.459430091507917i</v>
      </c>
      <c r="K3312" s="57" t="str">
        <f t="shared" si="978"/>
        <v>0.00057639643952719-0.000901059313642996i</v>
      </c>
      <c r="L3312" s="57" t="str">
        <f t="shared" si="979"/>
        <v>0.000125-0.00207713935439112i</v>
      </c>
      <c r="M3312" s="57" t="str">
        <f t="shared" si="980"/>
        <v>0.0015-0.00100132006567305i</v>
      </c>
      <c r="N3312" s="57">
        <f t="shared" si="981"/>
        <v>6.0416401849910528</v>
      </c>
      <c r="O3312" s="57">
        <f t="shared" si="982"/>
        <v>12.715905243367352</v>
      </c>
      <c r="P3312" s="371">
        <f t="shared" si="983"/>
        <v>-12.715905243367352</v>
      </c>
      <c r="Q3312" s="371">
        <f t="shared" si="984"/>
        <v>173.95835981500895</v>
      </c>
      <c r="R3312" s="12">
        <f t="shared" si="985"/>
        <v>-6.0416401849910528</v>
      </c>
      <c r="S3312" s="57">
        <f t="shared" si="986"/>
        <v>241.55794086378128</v>
      </c>
      <c r="T3312" s="12">
        <f t="shared" si="969"/>
        <v>-12.715905243367352</v>
      </c>
    </row>
    <row r="3313" spans="1:20" x14ac:dyDescent="0.25">
      <c r="A3313" s="57">
        <f t="shared" si="970"/>
        <v>1523520.7674263639</v>
      </c>
      <c r="B3313" s="12">
        <f t="shared" si="987"/>
        <v>242475.86103906366</v>
      </c>
      <c r="C3313" s="57" t="str">
        <f t="shared" si="971"/>
        <v>-0.228220931089662+0.0255377771716418i</v>
      </c>
      <c r="D3313" s="57" t="str">
        <f t="shared" si="972"/>
        <v>2.46791882365933-2.01123766619706i</v>
      </c>
      <c r="E3313" s="57" t="str">
        <f t="shared" si="973"/>
        <v>0.389500243246633-135.137240541551i</v>
      </c>
      <c r="F3313" s="57" t="str">
        <f t="shared" si="974"/>
        <v>2.86072217115978-1.94737702916246i</v>
      </c>
      <c r="G3313" s="57" t="str">
        <f t="shared" si="975"/>
        <v>0.745010805262937-0.435855142569647i</v>
      </c>
      <c r="H3313" s="57" t="str">
        <f t="shared" si="976"/>
        <v>0.153115579944503-56.4983981315144i</v>
      </c>
      <c r="I3313" s="57" t="str">
        <f t="shared" si="977"/>
        <v>-0.309145717362403-0.456795462134814i</v>
      </c>
      <c r="K3313" s="57" t="str">
        <f t="shared" si="978"/>
        <v>0.000575605812263698-0.000899065089516911i</v>
      </c>
      <c r="L3313" s="57" t="str">
        <f t="shared" si="979"/>
        <v>0.000125-0.0020692761051914i</v>
      </c>
      <c r="M3313" s="57" t="str">
        <f t="shared" si="980"/>
        <v>0.0015-0.000997529453748799i</v>
      </c>
      <c r="N3313" s="57">
        <f t="shared" si="981"/>
        <v>6.3848006986208361</v>
      </c>
      <c r="O3313" s="57">
        <f t="shared" si="982"/>
        <v>12.778848142503684</v>
      </c>
      <c r="P3313" s="371">
        <f t="shared" si="983"/>
        <v>-12.778848142503684</v>
      </c>
      <c r="Q3313" s="371">
        <f t="shared" si="984"/>
        <v>173.61519930137916</v>
      </c>
      <c r="R3313" s="12">
        <f t="shared" si="985"/>
        <v>-6.3848006986208361</v>
      </c>
      <c r="S3313" s="57">
        <f t="shared" si="986"/>
        <v>242.47586103906366</v>
      </c>
      <c r="T3313" s="12">
        <f t="shared" si="969"/>
        <v>-12.778848142503684</v>
      </c>
    </row>
    <row r="3314" spans="1:20" x14ac:dyDescent="0.25">
      <c r="A3314" s="57">
        <f t="shared" si="970"/>
        <v>1529310.1463425842</v>
      </c>
      <c r="B3314" s="12">
        <f t="shared" si="987"/>
        <v>243397.26931101212</v>
      </c>
      <c r="C3314" s="57" t="str">
        <f t="shared" si="971"/>
        <v>-0.22641107177358+0.0267106280461242i</v>
      </c>
      <c r="D3314" s="57" t="str">
        <f t="shared" si="972"/>
        <v>2.46103770154502-2.0126228837695i</v>
      </c>
      <c r="E3314" s="57" t="str">
        <f t="shared" si="973"/>
        <v>-0.240405632753369-134.611129366051i</v>
      </c>
      <c r="F3314" s="57" t="str">
        <f t="shared" si="974"/>
        <v>2.85517855669118-1.94944488472792i</v>
      </c>
      <c r="G3314" s="57" t="str">
        <f t="shared" si="975"/>
        <v>0.743567095446948-0.436663566164544i</v>
      </c>
      <c r="H3314" s="57" t="str">
        <f t="shared" si="976"/>
        <v>0.15174134342403-56.2830950561015i</v>
      </c>
      <c r="I3314" s="57" t="str">
        <f t="shared" si="977"/>
        <v>-0.308304712800052-0.454171057118342i</v>
      </c>
      <c r="K3314" s="57" t="str">
        <f t="shared" si="978"/>
        <v>0.000574812323876468-0.000897079130142857i</v>
      </c>
      <c r="L3314" s="57" t="str">
        <f t="shared" si="979"/>
        <v>0.000125-0.00206144262322315i</v>
      </c>
      <c r="M3314" s="57" t="str">
        <f t="shared" si="980"/>
        <v>0.0015-0.000993753191620643i</v>
      </c>
      <c r="N3314" s="57">
        <f t="shared" si="981"/>
        <v>6.7283147867576645</v>
      </c>
      <c r="O3314" s="57">
        <f t="shared" si="982"/>
        <v>12.84201900042939</v>
      </c>
      <c r="P3314" s="371">
        <f t="shared" si="983"/>
        <v>-12.84201900042939</v>
      </c>
      <c r="Q3314" s="371">
        <f t="shared" si="984"/>
        <v>173.27168521324234</v>
      </c>
      <c r="R3314" s="12">
        <f t="shared" si="985"/>
        <v>-6.7283147867576645</v>
      </c>
      <c r="S3314" s="57">
        <f t="shared" si="986"/>
        <v>243.39726931101211</v>
      </c>
      <c r="T3314" s="12">
        <f t="shared" si="969"/>
        <v>-12.84201900042939</v>
      </c>
    </row>
    <row r="3315" spans="1:20" x14ac:dyDescent="0.25">
      <c r="A3315" s="57">
        <f t="shared" si="970"/>
        <v>1535121.524898686</v>
      </c>
      <c r="B3315" s="12">
        <f t="shared" si="987"/>
        <v>244322.17893439397</v>
      </c>
      <c r="C3315" s="57" t="str">
        <f t="shared" si="971"/>
        <v>-0.224601306724061+0.0278648087866984i</v>
      </c>
      <c r="D3315" s="57" t="str">
        <f t="shared" si="972"/>
        <v>2.45414288647695-2.01398663030937i</v>
      </c>
      <c r="E3315" s="57" t="str">
        <f t="shared" si="973"/>
        <v>-0.865225707842345-134.081340497758i</v>
      </c>
      <c r="F3315" s="57" t="str">
        <f t="shared" si="974"/>
        <v>2.84961441962035-1.95150399082339i</v>
      </c>
      <c r="G3315" s="57" t="str">
        <f t="shared" si="975"/>
        <v>0.742118040980376-0.437468689430255i</v>
      </c>
      <c r="H3315" s="57" t="str">
        <f t="shared" si="976"/>
        <v>0.150378455397341-56.0686219561427i</v>
      </c>
      <c r="I3315" s="57" t="str">
        <f t="shared" si="977"/>
        <v>-0.307464256129806-0.45155685500578i</v>
      </c>
      <c r="K3315" s="57" t="str">
        <f t="shared" si="978"/>
        <v>0.000574015972593307-0.000895101376916928i</v>
      </c>
      <c r="L3315" s="57" t="str">
        <f t="shared" si="979"/>
        <v>0.000125-0.00205363879579911i</v>
      </c>
      <c r="M3315" s="57" t="str">
        <f t="shared" si="980"/>
        <v>0.0015-0.000989991224965768i</v>
      </c>
      <c r="N3315" s="57">
        <f t="shared" si="981"/>
        <v>7.0721743995878228</v>
      </c>
      <c r="O3315" s="57">
        <f t="shared" si="982"/>
        <v>12.905418186649694</v>
      </c>
      <c r="P3315" s="371">
        <f t="shared" si="983"/>
        <v>-12.905418186649694</v>
      </c>
      <c r="Q3315" s="371">
        <f t="shared" si="984"/>
        <v>172.92782560041218</v>
      </c>
      <c r="R3315" s="12">
        <f t="shared" si="985"/>
        <v>-7.0721743995878228</v>
      </c>
      <c r="S3315" s="57">
        <f t="shared" si="986"/>
        <v>244.32217893439397</v>
      </c>
      <c r="T3315" s="12">
        <f t="shared" si="969"/>
        <v>-12.905418186649694</v>
      </c>
    </row>
    <row r="3316" spans="1:20" x14ac:dyDescent="0.25">
      <c r="A3316" s="57">
        <f t="shared" si="970"/>
        <v>1540954.986693301</v>
      </c>
      <c r="B3316" s="12">
        <f t="shared" si="987"/>
        <v>245250.60321434468</v>
      </c>
      <c r="C3316" s="57" t="str">
        <f t="shared" si="971"/>
        <v>-0.222791822593621+0.029000341545533i</v>
      </c>
      <c r="D3316" s="57" t="str">
        <f t="shared" si="972"/>
        <v>2.4472345364989-2.01532877586922i</v>
      </c>
      <c r="E3316" s="57" t="str">
        <f t="shared" si="973"/>
        <v>-1.48492171860523-133.547937300493i</v>
      </c>
      <c r="F3316" s="57" t="str">
        <f t="shared" si="974"/>
        <v>2.84402980674474-1.95355417317892i</v>
      </c>
      <c r="G3316" s="57" t="str">
        <f t="shared" si="975"/>
        <v>0.740663654050573-0.438270470849938i</v>
      </c>
      <c r="H3316" s="57" t="str">
        <f t="shared" si="976"/>
        <v>0.149026827028388-55.8549755212232i</v>
      </c>
      <c r="I3316" s="57" t="str">
        <f t="shared" si="977"/>
        <v>-0.306624332983772-0.448952834514227i</v>
      </c>
      <c r="K3316" s="57" t="str">
        <f t="shared" si="978"/>
        <v>0.000573216756854658-0.000893131771296908i</v>
      </c>
      <c r="L3316" s="57" t="str">
        <f t="shared" si="979"/>
        <v>0.000125-0.00204586451065861i</v>
      </c>
      <c r="M3316" s="57" t="str">
        <f t="shared" si="980"/>
        <v>0.0015-0.00098624349966704i</v>
      </c>
      <c r="N3316" s="57">
        <f t="shared" si="981"/>
        <v>7.4163714704509118</v>
      </c>
      <c r="O3316" s="57">
        <f t="shared" si="982"/>
        <v>12.969046057965279</v>
      </c>
      <c r="P3316" s="371">
        <f t="shared" si="983"/>
        <v>-12.969046057965279</v>
      </c>
      <c r="Q3316" s="371">
        <f t="shared" si="984"/>
        <v>172.58362852954909</v>
      </c>
      <c r="R3316" s="12">
        <f t="shared" si="985"/>
        <v>-7.4163714704509118</v>
      </c>
      <c r="S3316" s="57">
        <f t="shared" si="986"/>
        <v>245.25060321434469</v>
      </c>
      <c r="T3316" s="12">
        <f t="shared" si="969"/>
        <v>-12.969046057965279</v>
      </c>
    </row>
    <row r="3317" spans="1:20" x14ac:dyDescent="0.25">
      <c r="A3317" s="57">
        <f t="shared" si="970"/>
        <v>1546810.6156427357</v>
      </c>
      <c r="B3317" s="12">
        <f t="shared" si="987"/>
        <v>246182.55550655921</v>
      </c>
      <c r="C3317" s="57" t="str">
        <f t="shared" si="971"/>
        <v>-0.220982805875132+0.030117251505764i</v>
      </c>
      <c r="D3317" s="57" t="str">
        <f t="shared" si="972"/>
        <v>2.44031281105612-2.01664919178976i</v>
      </c>
      <c r="E3317" s="57" t="str">
        <f t="shared" si="973"/>
        <v>-2.09945642142642-133.010983667154i</v>
      </c>
      <c r="F3317" s="57" t="str">
        <f t="shared" si="974"/>
        <v>2.83842476638941-1.95559525749523i</v>
      </c>
      <c r="G3317" s="57" t="str">
        <f t="shared" si="975"/>
        <v>0.739203947242707-0.439068868884493i</v>
      </c>
      <c r="H3317" s="57" t="str">
        <f t="shared" si="976"/>
        <v>0.147686370210229-55.6421524554205i</v>
      </c>
      <c r="I3317" s="57" t="str">
        <f t="shared" si="977"/>
        <v>-0.305784929281292-0.446358974528222i</v>
      </c>
      <c r="K3317" s="57" t="str">
        <f t="shared" si="978"/>
        <v>0.00057241467531502-0.000891170254803443i</v>
      </c>
      <c r="L3317" s="57" t="str">
        <f t="shared" si="979"/>
        <v>0.000125-0.00203811965596594i</v>
      </c>
      <c r="M3317" s="57" t="str">
        <f t="shared" si="980"/>
        <v>0.0015-0.000982509961812152i</v>
      </c>
      <c r="N3317" s="57">
        <f t="shared" si="981"/>
        <v>7.7608979170457246</v>
      </c>
      <c r="O3317" s="57">
        <f t="shared" si="982"/>
        <v>13.032902958460287</v>
      </c>
      <c r="P3317" s="371">
        <f t="shared" si="983"/>
        <v>-13.032902958460287</v>
      </c>
      <c r="Q3317" s="371">
        <f t="shared" si="984"/>
        <v>172.23910208295428</v>
      </c>
      <c r="R3317" s="12">
        <f t="shared" si="985"/>
        <v>-7.7608979170457246</v>
      </c>
      <c r="S3317" s="57">
        <f t="shared" si="986"/>
        <v>246.1825555065592</v>
      </c>
      <c r="T3317" s="12">
        <f t="shared" si="969"/>
        <v>-13.032902958460287</v>
      </c>
    </row>
    <row r="3318" spans="1:20" x14ac:dyDescent="0.25">
      <c r="A3318" s="57">
        <f t="shared" si="970"/>
        <v>1552688.4959821783</v>
      </c>
      <c r="B3318" s="12">
        <f t="shared" si="987"/>
        <v>247118.04921748413</v>
      </c>
      <c r="C3318" s="57" t="str">
        <f t="shared" si="971"/>
        <v>-0.219174442839181+0.0312155668772931i</v>
      </c>
      <c r="D3318" s="57" t="str">
        <f t="shared" si="972"/>
        <v>2.43337787098292-2.01794775071878i</v>
      </c>
      <c r="E3318" s="57" t="str">
        <f t="shared" si="973"/>
        <v>-2.70879360176825-132.470543999501i</v>
      </c>
      <c r="F3318" s="57" t="str">
        <f t="shared" si="974"/>
        <v>2.83279934841328-1.95762706945994i</v>
      </c>
      <c r="G3318" s="57" t="str">
        <f t="shared" si="975"/>
        <v>0.737738933541415-0.439863841976799i</v>
      </c>
      <c r="H3318" s="57" t="str">
        <f t="shared" si="976"/>
        <v>0.14635699755818-55.4301494772283i</v>
      </c>
      <c r="I3318" s="57" t="str">
        <f t="shared" si="977"/>
        <v>-0.304946031228429-0.44377525409735i</v>
      </c>
      <c r="K3318" s="57" t="str">
        <f t="shared" si="978"/>
        <v>0.000571609726844325-0.000889216769021272i</v>
      </c>
      <c r="L3318" s="57" t="str">
        <f t="shared" si="979"/>
        <v>0.000125-0.00203040412030877i</v>
      </c>
      <c r="M3318" s="57" t="str">
        <f t="shared" si="980"/>
        <v>0.0015-0.000978790557692922i</v>
      </c>
      <c r="N3318" s="57">
        <f t="shared" si="981"/>
        <v>8.1057456426462977</v>
      </c>
      <c r="O3318" s="57">
        <f t="shared" si="982"/>
        <v>13.096989219491897</v>
      </c>
      <c r="P3318" s="371">
        <f t="shared" si="983"/>
        <v>-13.096989219491897</v>
      </c>
      <c r="Q3318" s="371">
        <f t="shared" si="984"/>
        <v>171.8942543573537</v>
      </c>
      <c r="R3318" s="12">
        <f t="shared" si="985"/>
        <v>-8.1057456426462977</v>
      </c>
      <c r="S3318" s="57">
        <f t="shared" si="986"/>
        <v>247.11804921748413</v>
      </c>
      <c r="T3318" s="12">
        <f t="shared" si="969"/>
        <v>-13.096989219491897</v>
      </c>
    </row>
    <row r="3319" spans="1:20" x14ac:dyDescent="0.25">
      <c r="A3319" s="57">
        <f t="shared" si="970"/>
        <v>1558588.7122669106</v>
      </c>
      <c r="B3319" s="12">
        <f t="shared" si="987"/>
        <v>248057.09780451059</v>
      </c>
      <c r="C3319" s="57" t="str">
        <f t="shared" si="971"/>
        <v>-0.217366919471533+0.032295318891043i</v>
      </c>
      <c r="D3319" s="57" t="str">
        <f t="shared" si="972"/>
        <v>2.42642987849016-2.01922432662963i</v>
      </c>
      <c r="E3319" s="57" t="str">
        <f t="shared" si="973"/>
        <v>-3.31289808296436-131.926683187718i</v>
      </c>
      <c r="F3319" s="57" t="str">
        <f t="shared" si="974"/>
        <v>2.82715360421524-1.95964943476364i</v>
      </c>
      <c r="G3319" s="57" t="str">
        <f t="shared" si="975"/>
        <v>0.736268626332382-0.440655348555999i</v>
      </c>
      <c r="H3319" s="57" t="str">
        <f t="shared" si="976"/>
        <v>0.145038622403037-55.2189633194778i</v>
      </c>
      <c r="I3319" s="57" t="str">
        <f t="shared" si="977"/>
        <v>-0.304107625317362-0.441201652433825i</v>
      </c>
      <c r="K3319" s="57" t="str">
        <f t="shared" si="978"/>
        <v>0.000570801910529321-0.000887271255600465i</v>
      </c>
      <c r="L3319" s="57" t="str">
        <f t="shared" si="979"/>
        <v>0.000125-0.00202271779269652i</v>
      </c>
      <c r="M3319" s="57" t="str">
        <f t="shared" si="980"/>
        <v>0.0015-0.000975085233804459i</v>
      </c>
      <c r="N3319" s="57">
        <f t="shared" si="981"/>
        <v>8.45090653730648</v>
      </c>
      <c r="O3319" s="57">
        <f t="shared" si="982"/>
        <v>13.16130515968508</v>
      </c>
      <c r="P3319" s="371">
        <f t="shared" si="983"/>
        <v>-13.16130515968508</v>
      </c>
      <c r="Q3319" s="371">
        <f t="shared" si="984"/>
        <v>171.54909346269352</v>
      </c>
      <c r="R3319" s="12">
        <f t="shared" si="985"/>
        <v>-8.45090653730648</v>
      </c>
      <c r="S3319" s="57">
        <f t="shared" si="986"/>
        <v>248.05709780451059</v>
      </c>
      <c r="T3319" s="12">
        <f t="shared" si="969"/>
        <v>-13.16130515968508</v>
      </c>
    </row>
    <row r="3320" spans="1:20" x14ac:dyDescent="0.25">
      <c r="A3320" s="57">
        <f t="shared" si="970"/>
        <v>1564511.3493735248</v>
      </c>
      <c r="B3320" s="12">
        <f t="shared" si="987"/>
        <v>248999.71477616773</v>
      </c>
      <c r="C3320" s="57" t="str">
        <f t="shared" si="971"/>
        <v>-0.21556042141081+0.0333565417917465i</v>
      </c>
      <c r="D3320" s="57" t="str">
        <f t="shared" si="972"/>
        <v>2.4194689971523-2.02047879483981i</v>
      </c>
      <c r="E3320" s="57" t="str">
        <f t="shared" si="973"/>
        <v>-3.91173573452656-131.379466589821i</v>
      </c>
      <c r="F3320" s="57" t="str">
        <f t="shared" si="974"/>
        <v>2.8214875867401-1.96166217911639i</v>
      </c>
      <c r="G3320" s="57" t="str">
        <f t="shared" si="975"/>
        <v>0.734793039403895-0.441443347041816i</v>
      </c>
      <c r="H3320" s="57" t="str">
        <f t="shared" si="976"/>
        <v>0.143731158784382-55.0085907292633i</v>
      </c>
      <c r="I3320" s="57" t="str">
        <f t="shared" si="977"/>
        <v>-0.303269698325854-0.438638148910103i</v>
      </c>
      <c r="K3320" s="57" t="str">
        <f t="shared" si="978"/>
        <v>0.000569991225674932-0.000885333656257712i</v>
      </c>
      <c r="L3320" s="57" t="str">
        <f t="shared" si="979"/>
        <v>0.000125-0.0020150605625588i</v>
      </c>
      <c r="M3320" s="57" t="str">
        <f t="shared" si="980"/>
        <v>0.0015-0.000971393936844452i</v>
      </c>
      <c r="N3320" s="57">
        <f t="shared" si="981"/>
        <v>8.7963724790673439</v>
      </c>
      <c r="O3320" s="57">
        <f t="shared" si="982"/>
        <v>13.22585108492934</v>
      </c>
      <c r="P3320" s="371">
        <f t="shared" si="983"/>
        <v>-13.22585108492934</v>
      </c>
      <c r="Q3320" s="371">
        <f t="shared" si="984"/>
        <v>171.20362752093266</v>
      </c>
      <c r="R3320" s="12">
        <f t="shared" si="985"/>
        <v>-8.7963724790673439</v>
      </c>
      <c r="S3320" s="57">
        <f t="shared" si="986"/>
        <v>248.99971477616774</v>
      </c>
      <c r="T3320" s="12">
        <f t="shared" si="969"/>
        <v>-13.22585108492934</v>
      </c>
    </row>
    <row r="3321" spans="1:20" x14ac:dyDescent="0.25">
      <c r="A3321" s="57">
        <f t="shared" si="970"/>
        <v>1570456.4925011443</v>
      </c>
      <c r="B3321" s="12">
        <f t="shared" si="987"/>
        <v>249945.91369231718</v>
      </c>
      <c r="C3321" s="57" t="str">
        <f t="shared" si="971"/>
        <v>-0.21375513388636+0.0343992728292455i</v>
      </c>
      <c r="D3321" s="57" t="str">
        <f t="shared" si="972"/>
        <v>2.41249539189424-2.02171103202925i</v>
      </c>
      <c r="E3321" s="57" t="str">
        <f t="shared" si="973"/>
        <v>-4.50527347997234-130.828960010881i</v>
      </c>
      <c r="F3321" s="57" t="str">
        <f t="shared" si="974"/>
        <v>2.81580135048428-1.96366512826418i</v>
      </c>
      <c r="G3321" s="57" t="str">
        <f t="shared" si="975"/>
        <v>0.733312186948328-0.442227795848914i</v>
      </c>
      <c r="H3321" s="57" t="str">
        <f t="shared" si="976"/>
        <v>0.142434521443923-54.7990284678638i</v>
      </c>
      <c r="I3321" s="57" t="str">
        <f t="shared" si="977"/>
        <v>-0.302432237316643-0.43608472305643i</v>
      </c>
      <c r="K3321" s="57" t="str">
        <f t="shared" si="978"/>
        <v>0.000569177671805611-0.000883403912777613i</v>
      </c>
      <c r="L3321" s="57" t="str">
        <f t="shared" si="979"/>
        <v>0.000125-0.00200743231974377i</v>
      </c>
      <c r="M3321" s="57" t="str">
        <f t="shared" si="980"/>
        <v>0.0015-0.000967716613712348i</v>
      </c>
      <c r="N3321" s="57">
        <f t="shared" si="981"/>
        <v>9.1421353351614982</v>
      </c>
      <c r="O3321" s="57">
        <f t="shared" si="982"/>
        <v>13.290627288380321</v>
      </c>
      <c r="P3321" s="371">
        <f t="shared" si="983"/>
        <v>-13.290627288380321</v>
      </c>
      <c r="Q3321" s="371">
        <f t="shared" si="984"/>
        <v>170.8578646648385</v>
      </c>
      <c r="R3321" s="12">
        <f t="shared" si="985"/>
        <v>-9.1421353351614982</v>
      </c>
      <c r="S3321" s="57">
        <f t="shared" si="986"/>
        <v>249.94591369231716</v>
      </c>
      <c r="T3321" s="12">
        <f t="shared" si="969"/>
        <v>-13.290627288380321</v>
      </c>
    </row>
    <row r="3322" spans="1:20" x14ac:dyDescent="0.25">
      <c r="A3322" s="57">
        <f t="shared" si="970"/>
        <v>1576424.2271726485</v>
      </c>
      <c r="B3322" s="12">
        <f t="shared" si="987"/>
        <v>250895.70816434798</v>
      </c>
      <c r="C3322" s="57" t="str">
        <f t="shared" si="971"/>
        <v>-0.211951241656435+0.035423552248307i</v>
      </c>
      <c r="D3322" s="57" t="str">
        <f t="shared" si="972"/>
        <v>2.40550922897785-2.02292091625857i</v>
      </c>
      <c r="E3322" s="57" t="str">
        <f t="shared" si="973"/>
        <v>-5.09347930414827-130.27522968211i</v>
      </c>
      <c r="F3322" s="57" t="str">
        <f t="shared" si="974"/>
        <v>2.81009495150141-1.96565810800564i</v>
      </c>
      <c r="G3322" s="57" t="str">
        <f t="shared" si="975"/>
        <v>0.731826083563582-0.443008653391298i</v>
      </c>
      <c r="H3322" s="57" t="str">
        <f t="shared" si="976"/>
        <v>0.141148625818948-54.5902733106708i</v>
      </c>
      <c r="I3322" s="57" t="str">
        <f t="shared" si="977"/>
        <v>-0.301595229636876-0.433541354558457i</v>
      </c>
      <c r="K3322" s="57" t="str">
        <f t="shared" si="978"/>
        <v>0.000568361248666679-0.000881481967014028i</v>
      </c>
      <c r="L3322" s="57" t="str">
        <f t="shared" si="979"/>
        <v>0.000125-0.00199983295451661i</v>
      </c>
      <c r="M3322" s="57" t="str">
        <f t="shared" si="980"/>
        <v>0.0015-0.000964053211508616i</v>
      </c>
      <c r="N3322" s="57">
        <f t="shared" si="981"/>
        <v>9.4881869632113194</v>
      </c>
      <c r="O3322" s="57">
        <f t="shared" si="982"/>
        <v>13.355634050463017</v>
      </c>
      <c r="P3322" s="371">
        <f t="shared" si="983"/>
        <v>-13.355634050463017</v>
      </c>
      <c r="Q3322" s="371">
        <f t="shared" si="984"/>
        <v>170.51181303678868</v>
      </c>
      <c r="R3322" s="12">
        <f t="shared" si="985"/>
        <v>-9.4881869632113194</v>
      </c>
      <c r="S3322" s="57">
        <f t="shared" si="986"/>
        <v>250.89570816434798</v>
      </c>
      <c r="T3322" s="12">
        <f t="shared" si="969"/>
        <v>-13.355634050463017</v>
      </c>
    </row>
    <row r="3323" spans="1:20" x14ac:dyDescent="0.25">
      <c r="A3323" s="57">
        <f t="shared" si="970"/>
        <v>1582414.6392359047</v>
      </c>
      <c r="B3323" s="12">
        <f t="shared" si="987"/>
        <v>251849.1118553725</v>
      </c>
      <c r="C3323" s="57" t="str">
        <f t="shared" si="971"/>
        <v>-0.210148928946624+0.0364294232769803i</v>
      </c>
      <c r="D3323" s="57" t="str">
        <f t="shared" si="972"/>
        <v>2.39851067598816-2.02410832698711i</v>
      </c>
      <c r="E3323" s="57" t="str">
        <f t="shared" si="973"/>
        <v>-5.67632226006594-129.718342239798i</v>
      </c>
      <c r="F3323" s="57" t="str">
        <f t="shared" si="974"/>
        <v>2.80436844740759-1.96764094420887i</v>
      </c>
      <c r="G3323" s="57" t="str">
        <f t="shared" si="975"/>
        <v>0.73033474425448-0.443785878086745i</v>
      </c>
      <c r="H3323" s="57" t="str">
        <f t="shared" si="976"/>
        <v>0.139873388035802-54.3823220471117i</v>
      </c>
      <c r="I3323" s="57" t="str">
        <f t="shared" si="977"/>
        <v>-0.300758662917505-0.431008023254782i</v>
      </c>
      <c r="K3323" s="57" t="str">
        <f t="shared" si="978"/>
        <v>0.000567541956225631-0.000879567760891436i</v>
      </c>
      <c r="L3323" s="57" t="str">
        <f t="shared" si="979"/>
        <v>0.000125-0.00199226235755789i</v>
      </c>
      <c r="M3323" s="57" t="str">
        <f t="shared" si="980"/>
        <v>0.0015-0.000960403677533979i</v>
      </c>
      <c r="N3323" s="57">
        <f t="shared" si="981"/>
        <v>9.8345192124276366</v>
      </c>
      <c r="O3323" s="57">
        <f t="shared" si="982"/>
        <v>13.420871638880348</v>
      </c>
      <c r="P3323" s="371">
        <f t="shared" si="983"/>
        <v>-13.420871638880348</v>
      </c>
      <c r="Q3323" s="371">
        <f t="shared" si="984"/>
        <v>170.16548078757236</v>
      </c>
      <c r="R3323" s="12">
        <f t="shared" si="985"/>
        <v>-9.8345192124276366</v>
      </c>
      <c r="S3323" s="57">
        <f t="shared" si="986"/>
        <v>251.84911185537248</v>
      </c>
      <c r="T3323" s="12">
        <f t="shared" si="969"/>
        <v>-13.420871638880348</v>
      </c>
    </row>
    <row r="3324" spans="1:20" x14ac:dyDescent="0.25">
      <c r="A3324" s="57">
        <f t="shared" si="970"/>
        <v>1588427.8148650012</v>
      </c>
      <c r="B3324" s="12">
        <f t="shared" si="987"/>
        <v>252806.13848042293</v>
      </c>
      <c r="C3324" s="57" t="str">
        <f t="shared" si="971"/>
        <v>-0.208348379388671+0.0374169321134862i</v>
      </c>
      <c r="D3324" s="57" t="str">
        <f t="shared" si="972"/>
        <v>2.39149990181935-2.02527314509078i</v>
      </c>
      <c r="E3324" s="57" t="str">
        <f t="shared" si="973"/>
        <v>-6.25377247523634-129.158364704129i</v>
      </c>
      <c r="F3324" s="57" t="str">
        <f t="shared" si="974"/>
        <v>2.79862189738658-1.96961346282834i</v>
      </c>
      <c r="G3324" s="57" t="str">
        <f t="shared" si="975"/>
        <v>0.728838184434097-0.444559428361278i</v>
      </c>
      <c r="H3324" s="57" t="str">
        <f t="shared" si="976"/>
        <v>0.138608724903455-54.1751714805765i</v>
      </c>
      <c r="I3324" s="57" t="str">
        <f t="shared" si="977"/>
        <v>-0.299922525072669-0.428484709134524i</v>
      </c>
      <c r="K3324" s="57" t="str">
        <f t="shared" si="978"/>
        <v>0.00056671979467345-0.000877661236406337i</v>
      </c>
      <c r="L3324" s="57" t="str">
        <f t="shared" si="979"/>
        <v>0.000125-0.00198472041996203i</v>
      </c>
      <c r="M3324" s="57" t="str">
        <f t="shared" si="980"/>
        <v>0.0015-0.000956767959288687i</v>
      </c>
      <c r="N3324" s="57">
        <f t="shared" si="981"/>
        <v>10.181123924799863</v>
      </c>
      <c r="O3324" s="57">
        <f t="shared" si="982"/>
        <v>13.486340308623559</v>
      </c>
      <c r="P3324" s="371">
        <f t="shared" si="983"/>
        <v>-13.486340308623559</v>
      </c>
      <c r="Q3324" s="371">
        <f t="shared" si="984"/>
        <v>169.81887607520014</v>
      </c>
      <c r="R3324" s="12">
        <f t="shared" si="985"/>
        <v>-10.181123924799863</v>
      </c>
      <c r="S3324" s="57">
        <f t="shared" si="986"/>
        <v>252.80613848042293</v>
      </c>
      <c r="T3324" s="12">
        <f t="shared" si="969"/>
        <v>-13.486340308623559</v>
      </c>
    </row>
    <row r="3325" spans="1:20" x14ac:dyDescent="0.25">
      <c r="A3325" s="57">
        <f t="shared" si="970"/>
        <v>1594463.8405614882</v>
      </c>
      <c r="B3325" s="12">
        <f t="shared" si="987"/>
        <v>253766.80180664855</v>
      </c>
      <c r="C3325" s="57" t="str">
        <f t="shared" si="971"/>
        <v>-0.20654977595965+0.0383861279116695i</v>
      </c>
      <c r="D3325" s="57" t="str">
        <f t="shared" si="972"/>
        <v>2.38447707666039-2.02641525287986i</v>
      </c>
      <c r="E3325" s="57" t="str">
        <f t="shared" si="973"/>
        <v>-6.82580115750695-128.595364457882i</v>
      </c>
      <c r="F3325" s="57" t="str">
        <f t="shared" si="974"/>
        <v>2.79285536219468-1.97157548992206i</v>
      </c>
      <c r="G3325" s="57" t="str">
        <f t="shared" si="975"/>
        <v>0.727336419925047-0.445329262653671i</v>
      </c>
      <c r="H3325" s="57" t="str">
        <f t="shared" si="976"/>
        <v>0.137354553907124-53.9688184283432i</v>
      </c>
      <c r="I3325" s="57" t="str">
        <f t="shared" si="977"/>
        <v>-0.299086804299087-0.425971392334862i</v>
      </c>
      <c r="K3325" s="57" t="str">
        <f t="shared" si="978"/>
        <v>0.000565894764425905-0.000875762335628663i</v>
      </c>
      <c r="L3325" s="57" t="str">
        <f t="shared" si="979"/>
        <v>0.000125-0.00197720703323573i</v>
      </c>
      <c r="M3325" s="57" t="str">
        <f t="shared" si="980"/>
        <v>0.0015-0.000953146004471694i</v>
      </c>
      <c r="N3325" s="57">
        <f t="shared" si="981"/>
        <v>10.527992936285273</v>
      </c>
      <c r="O3325" s="57">
        <f t="shared" si="982"/>
        <v>13.55204030198699</v>
      </c>
      <c r="P3325" s="371">
        <f t="shared" si="983"/>
        <v>-13.55204030198699</v>
      </c>
      <c r="Q3325" s="371">
        <f t="shared" si="984"/>
        <v>169.47200706371473</v>
      </c>
      <c r="R3325" s="12">
        <f t="shared" si="985"/>
        <v>-10.527992936285273</v>
      </c>
      <c r="S3325" s="57">
        <f t="shared" si="986"/>
        <v>253.76680180664854</v>
      </c>
      <c r="T3325" s="12">
        <f t="shared" si="969"/>
        <v>-13.55204030198699</v>
      </c>
    </row>
    <row r="3326" spans="1:20" x14ac:dyDescent="0.25">
      <c r="A3326" s="57">
        <f t="shared" si="970"/>
        <v>1600522.803155622</v>
      </c>
      <c r="B3326" s="12">
        <f t="shared" si="987"/>
        <v>254731.11565351381</v>
      </c>
      <c r="C3326" s="57" t="str">
        <f t="shared" si="971"/>
        <v>-0.204753300921588+0.039337062765014i</v>
      </c>
      <c r="D3326" s="57" t="str">
        <f t="shared" si="972"/>
        <v>2.37744237198049-2.02753453411654i</v>
      </c>
      <c r="E3326" s="57" t="str">
        <f t="shared" si="973"/>
        <v>-7.39238060039264-128.029409225041i</v>
      </c>
      <c r="F3326" s="57" t="str">
        <f t="shared" si="974"/>
        <v>2.78706890416546-1.97352685166879i</v>
      </c>
      <c r="G3326" s="57" t="str">
        <f t="shared" si="975"/>
        <v>0.72582946696071-0.446095339419996i</v>
      </c>
      <c r="H3326" s="57" t="str">
        <f t="shared" si="976"/>
        <v>0.136110793201959-53.7632597215048i</v>
      </c>
      <c r="I3326" s="57" t="str">
        <f t="shared" si="977"/>
        <v>-0.29825148907542-0.42346805313859i</v>
      </c>
      <c r="K3326" s="57" t="str">
        <f t="shared" si="978"/>
        <v>0.000565066866124808-0.000873871000703246i</v>
      </c>
      <c r="L3326" s="57" t="str">
        <f t="shared" si="979"/>
        <v>0.000125-0.00196972208929641i</v>
      </c>
      <c r="M3326" s="57" t="str">
        <f t="shared" si="980"/>
        <v>0.0015-0.00094953776097997i</v>
      </c>
      <c r="N3326" s="57">
        <f t="shared" si="981"/>
        <v>10.875118077990834</v>
      </c>
      <c r="O3326" s="57">
        <f t="shared" si="982"/>
        <v>13.617971848585196</v>
      </c>
      <c r="P3326" s="371">
        <f t="shared" si="983"/>
        <v>-13.617971848585196</v>
      </c>
      <c r="Q3326" s="371">
        <f t="shared" si="984"/>
        <v>169.12488192200917</v>
      </c>
      <c r="R3326" s="12">
        <f t="shared" si="985"/>
        <v>-10.875118077990834</v>
      </c>
      <c r="S3326" s="57">
        <f t="shared" si="986"/>
        <v>254.73111565351383</v>
      </c>
      <c r="T3326" s="12">
        <f t="shared" si="969"/>
        <v>-13.617971848585196</v>
      </c>
    </row>
    <row r="3327" spans="1:20" x14ac:dyDescent="0.25">
      <c r="A3327" s="57">
        <f t="shared" si="970"/>
        <v>1606604.7898076132</v>
      </c>
      <c r="B3327" s="12">
        <f t="shared" si="987"/>
        <v>255699.09389299716</v>
      </c>
      <c r="C3327" s="57" t="str">
        <f t="shared" si="971"/>
        <v>-0.202959135761524+0.040269791689234i</v>
      </c>
      <c r="D3327" s="57" t="str">
        <f t="shared" si="972"/>
        <v>2.37039596051406-2.02863087403231i</v>
      </c>
      <c r="E3327" s="57" t="str">
        <f t="shared" si="973"/>
        <v>-7.9534841879002-127.460567049313i</v>
      </c>
      <c r="F3327" s="57" t="str">
        <f t="shared" si="974"/>
        <v>2.78126258721425-1.97546737438538i</v>
      </c>
      <c r="G3327" s="57" t="str">
        <f t="shared" si="975"/>
        <v>0.724317342186401-0.446857617138199i</v>
      </c>
      <c r="H3327" s="57" t="str">
        <f t="shared" si="976"/>
        <v>0.134877361606804-53.5584922048984i</v>
      </c>
      <c r="I3327" s="57" t="str">
        <f t="shared" si="977"/>
        <v>-0.297416568161635-0.420974671971663i</v>
      </c>
      <c r="K3327" s="57" t="str">
        <f t="shared" si="978"/>
        <v>0.000564236100639273-0.00087198717385129i</v>
      </c>
      <c r="L3327" s="57" t="str">
        <f t="shared" si="979"/>
        <v>0.000125-0.00196226548047062i</v>
      </c>
      <c r="M3327" s="57" t="str">
        <f t="shared" si="980"/>
        <v>0.0015-0.000945943176907721i</v>
      </c>
      <c r="N3327" s="57">
        <f t="shared" si="981"/>
        <v>11.222491177349497</v>
      </c>
      <c r="O3327" s="57">
        <f t="shared" si="982"/>
        <v>13.684135165374459</v>
      </c>
      <c r="P3327" s="371">
        <f t="shared" si="983"/>
        <v>-13.684135165374459</v>
      </c>
      <c r="Q3327" s="371">
        <f t="shared" si="984"/>
        <v>168.7775088226505</v>
      </c>
      <c r="R3327" s="12">
        <f t="shared" si="985"/>
        <v>-11.222491177349497</v>
      </c>
      <c r="S3327" s="57">
        <f t="shared" si="986"/>
        <v>255.69909389299715</v>
      </c>
      <c r="T3327" s="12">
        <f t="shared" si="969"/>
        <v>-13.684135165374459</v>
      </c>
    </row>
    <row r="3328" spans="1:20" x14ac:dyDescent="0.25">
      <c r="A3328" s="57">
        <f t="shared" si="970"/>
        <v>1612709.8880088823</v>
      </c>
      <c r="B3328" s="12">
        <f t="shared" si="987"/>
        <v>256670.75044979056</v>
      </c>
      <c r="C3328" s="57" t="str">
        <f t="shared" si="971"/>
        <v>-0.201167461132095+0.0411843726034628i</v>
      </c>
      <c r="D3328" s="57" t="str">
        <f t="shared" si="972"/>
        <v>2.36333801624567-2.02970415934515i</v>
      </c>
      <c r="E3328" s="57" t="str">
        <f t="shared" si="973"/>
        <v>-8.50908639885231-126.888906272586i</v>
      </c>
      <c r="F3328" s="57" t="str">
        <f t="shared" si="974"/>
        <v>2.7754364768425-1.97739688454437i</v>
      </c>
      <c r="G3328" s="57" t="str">
        <f t="shared" si="975"/>
        <v>0.722800062660494-0.447616054312711i</v>
      </c>
      <c r="H3328" s="57" t="str">
        <f t="shared" si="976"/>
        <v>0.133654178598009-53.3545127370308i</v>
      </c>
      <c r="I3328" s="57" t="str">
        <f t="shared" si="977"/>
        <v>-0.296582030598356-0.418491229400732i</v>
      </c>
      <c r="K3328" s="57" t="str">
        <f t="shared" si="978"/>
        <v>0.000563402469066964-0.000870110797371888i</v>
      </c>
      <c r="L3328" s="57" t="str">
        <f t="shared" si="979"/>
        <v>0.000125-0.00195483709949255i</v>
      </c>
      <c r="M3328" s="57" t="str">
        <f t="shared" si="980"/>
        <v>0.0015-0.000942362200545652i</v>
      </c>
      <c r="N3328" s="57">
        <f t="shared" si="981"/>
        <v>11.570104059289775</v>
      </c>
      <c r="O3328" s="57">
        <f t="shared" si="982"/>
        <v>13.75053045667647</v>
      </c>
      <c r="P3328" s="371">
        <f t="shared" si="983"/>
        <v>-13.75053045667647</v>
      </c>
      <c r="Q3328" s="371">
        <f t="shared" si="984"/>
        <v>168.42989594071022</v>
      </c>
      <c r="R3328" s="12">
        <f t="shared" si="985"/>
        <v>-11.570104059289775</v>
      </c>
      <c r="S3328" s="57">
        <f t="shared" si="986"/>
        <v>256.67075044979055</v>
      </c>
      <c r="T3328" s="12">
        <f t="shared" si="969"/>
        <v>-13.75053045667647</v>
      </c>
    </row>
    <row r="3329" spans="1:20" x14ac:dyDescent="0.25">
      <c r="A3329" s="57">
        <f t="shared" si="970"/>
        <v>1618838.185583316</v>
      </c>
      <c r="B3329" s="12">
        <f t="shared" si="987"/>
        <v>257646.09930149978</v>
      </c>
      <c r="C3329" s="57" t="str">
        <f t="shared" si="971"/>
        <v>-0.199378456792637+0.0420808663100589i</v>
      </c>
      <c r="D3329" s="57" t="str">
        <f t="shared" si="972"/>
        <v>2.35626871439455-2.03075427827663i</v>
      </c>
      <c r="E3329" s="57" t="str">
        <f t="shared" si="973"/>
        <v>-9.05916281070362-126.314495513315i</v>
      </c>
      <c r="F3329" s="57" t="str">
        <f t="shared" si="974"/>
        <v>2.76959064014174-1.97931520879151i</v>
      </c>
      <c r="G3329" s="57" t="str">
        <f t="shared" si="975"/>
        <v>0.721277645855477-0.448370609479098i</v>
      </c>
      <c r="H3329" s="57" t="str">
        <f t="shared" si="976"/>
        <v>0.1324411643033-53.1513181900084i</v>
      </c>
      <c r="I3329" s="57" t="str">
        <f t="shared" si="977"/>
        <v>-0.295747865706189-0.41601770613066i</v>
      </c>
      <c r="K3329" s="57" t="str">
        <f t="shared" si="978"/>
        <v>0.000562565972735303-0.00086824181364356i</v>
      </c>
      <c r="L3329" s="57" t="str">
        <f t="shared" si="979"/>
        <v>0.000125-0.00194743683950244i</v>
      </c>
      <c r="M3329" s="57" t="str">
        <f t="shared" si="980"/>
        <v>0.0015-0.000938794780380204i</v>
      </c>
      <c r="N3329" s="57">
        <f t="shared" si="981"/>
        <v>11.917948547401153</v>
      </c>
      <c r="O3329" s="57">
        <f t="shared" si="982"/>
        <v>13.817157914206126</v>
      </c>
      <c r="P3329" s="371">
        <f t="shared" si="983"/>
        <v>-13.817157914206126</v>
      </c>
      <c r="Q3329" s="371">
        <f t="shared" si="984"/>
        <v>168.08205145259885</v>
      </c>
      <c r="R3329" s="12">
        <f t="shared" si="985"/>
        <v>-11.917948547401153</v>
      </c>
      <c r="S3329" s="57">
        <f t="shared" si="986"/>
        <v>257.64609930149976</v>
      </c>
      <c r="T3329" s="12">
        <f t="shared" si="969"/>
        <v>-13.817157914206126</v>
      </c>
    </row>
    <row r="3330" spans="1:20" x14ac:dyDescent="0.25">
      <c r="A3330" s="57">
        <f t="shared" si="970"/>
        <v>1624989.7706885326</v>
      </c>
      <c r="B3330" s="12">
        <f t="shared" si="987"/>
        <v>258625.15447884548</v>
      </c>
      <c r="C3330" s="57" t="str">
        <f t="shared" si="971"/>
        <v>-0.19759230155088+0.0429593364730343i</v>
      </c>
      <c r="D3330" s="57" t="str">
        <f t="shared" si="972"/>
        <v>2.34918823139887-2.03178112056874i</v>
      </c>
      <c r="E3330" s="57" t="str">
        <f t="shared" si="973"/>
        <v>-9.60369010284863-125.737403644881i</v>
      </c>
      <c r="F3330" s="57" t="str">
        <f t="shared" si="974"/>
        <v>2.76372514579755-1.98122217396364i</v>
      </c>
      <c r="G3330" s="57" t="str">
        <f t="shared" si="975"/>
        <v>0.719750109658956-0.449121241208737i</v>
      </c>
      <c r="H3330" s="57" t="str">
        <f t="shared" si="976"/>
        <v>0.131238239495726-52.9489054494643i</v>
      </c>
      <c r="I3330" s="57" t="str">
        <f t="shared" si="977"/>
        <v>-0.294914063085054-0.413554083002053i</v>
      </c>
      <c r="K3330" s="57" t="str">
        <f t="shared" si="978"/>
        <v>0.00056172661320268-0.000866380165125823i</v>
      </c>
      <c r="L3330" s="57" t="str">
        <f t="shared" si="979"/>
        <v>0.000125-0.00194006459404507i</v>
      </c>
      <c r="M3330" s="57" t="str">
        <f t="shared" si="980"/>
        <v>0.0015-0.000935240865092854i</v>
      </c>
      <c r="N3330" s="57">
        <f t="shared" si="981"/>
        <v>12.26601646508999</v>
      </c>
      <c r="O3330" s="57">
        <f t="shared" si="982"/>
        <v>13.884017717101775</v>
      </c>
      <c r="P3330" s="371">
        <f t="shared" si="983"/>
        <v>-13.884017717101775</v>
      </c>
      <c r="Q3330" s="371">
        <f t="shared" si="984"/>
        <v>167.73398353491001</v>
      </c>
      <c r="R3330" s="12">
        <f t="shared" si="985"/>
        <v>-12.26601646508999</v>
      </c>
      <c r="S3330" s="57">
        <f t="shared" si="986"/>
        <v>258.6251544788455</v>
      </c>
      <c r="T3330" s="12">
        <f t="shared" si="969"/>
        <v>-13.884017717101775</v>
      </c>
    </row>
    <row r="3331" spans="1:20" x14ac:dyDescent="0.25">
      <c r="A3331" s="57">
        <f t="shared" si="970"/>
        <v>1631164.7318171491</v>
      </c>
      <c r="B3331" s="12">
        <f t="shared" si="987"/>
        <v>259607.9300658651</v>
      </c>
      <c r="C3331" s="57" t="str">
        <f t="shared" si="971"/>
        <v>-0.195809173205238+0.0438198495951262i</v>
      </c>
      <c r="D3331" s="57" t="str">
        <f t="shared" si="972"/>
        <v>2.3420967448997-2.03278457750048i</v>
      </c>
      <c r="E3331" s="57" t="str">
        <f t="shared" si="973"/>
        <v>-10.1426460594226-125.157699773913i</v>
      </c>
      <c r="F3331" s="57" t="str">
        <f t="shared" si="974"/>
        <v>2.75784006409306-1.98311760710644i</v>
      </c>
      <c r="G3331" s="57" t="str">
        <f t="shared" si="975"/>
        <v>0.718217472374602-0.449867908113526i</v>
      </c>
      <c r="H3331" s="57" t="str">
        <f t="shared" si="976"/>
        <v>0.130045325587658-52.7472714144907i</v>
      </c>
      <c r="I3331" s="57" t="str">
        <f t="shared" si="977"/>
        <v>-0.294080612613492-0.411100340988782i</v>
      </c>
      <c r="K3331" s="57" t="str">
        <f t="shared" si="978"/>
        <v>0.000560884392259636-0.000864525794360788i</v>
      </c>
      <c r="L3331" s="57" t="str">
        <f t="shared" si="979"/>
        <v>0.000125-0.00193272025706821i</v>
      </c>
      <c r="M3331" s="57" t="str">
        <f t="shared" si="980"/>
        <v>0.0015-0.000931700403559328i</v>
      </c>
      <c r="N3331" s="57">
        <f t="shared" si="981"/>
        <v>12.61429963672731</v>
      </c>
      <c r="O3331" s="57">
        <f t="shared" si="982"/>
        <v>13.951110031959375</v>
      </c>
      <c r="P3331" s="371">
        <f t="shared" si="983"/>
        <v>-13.951110031959375</v>
      </c>
      <c r="Q3331" s="371">
        <f t="shared" si="984"/>
        <v>167.38570036327269</v>
      </c>
      <c r="R3331" s="12">
        <f t="shared" si="985"/>
        <v>-12.61429963672731</v>
      </c>
      <c r="S3331" s="57">
        <f t="shared" si="986"/>
        <v>259.60793006586511</v>
      </c>
      <c r="T3331" s="12">
        <f t="shared" si="969"/>
        <v>-13.951110031959375</v>
      </c>
    </row>
    <row r="3332" spans="1:20" x14ac:dyDescent="0.25">
      <c r="A3332" s="57">
        <f t="shared" si="970"/>
        <v>1637363.1577980544</v>
      </c>
      <c r="B3332" s="12">
        <f t="shared" si="987"/>
        <v>260594.44020011541</v>
      </c>
      <c r="C3332" s="57" t="str">
        <f t="shared" si="971"/>
        <v>-0.194029248487763+0.0446624749935486i</v>
      </c>
      <c r="D3332" s="57" t="str">
        <f t="shared" si="972"/>
        <v>2.33499443372484-2.03376454190442i</v>
      </c>
      <c r="E3332" s="57" t="str">
        <f t="shared" si="973"/>
        <v>-10.6760095716005-124.575453218596i</v>
      </c>
      <c r="F3332" s="57" t="str">
        <f t="shared" si="974"/>
        <v>2.75193546691246-1.98500133549259i</v>
      </c>
      <c r="G3332" s="57" t="str">
        <f t="shared" si="975"/>
        <v>0.71667975272303-0.450610568850628i</v>
      </c>
      <c r="H3332" s="57" t="str">
        <f t="shared" si="976"/>
        <v>0.128862344624845-52.5464129975656i</v>
      </c>
      <c r="I3332" s="57" t="str">
        <f t="shared" si="977"/>
        <v>-0.293247504447968-0.408656461195483i</v>
      </c>
      <c r="K3332" s="57" t="str">
        <f t="shared" si="978"/>
        <v>0.000560039311930019-0.000862678643974784i</v>
      </c>
      <c r="L3332" s="57" t="str">
        <f t="shared" si="979"/>
        <v>0.000125-0.00192540372292111i</v>
      </c>
      <c r="M3332" s="57" t="str">
        <f t="shared" si="980"/>
        <v>0.0015-0.000928173344848898i</v>
      </c>
      <c r="N3332" s="57">
        <f t="shared" si="981"/>
        <v>12.962789888791548</v>
      </c>
      <c r="O3332" s="57">
        <f t="shared" si="982"/>
        <v>14.018435012868935</v>
      </c>
      <c r="P3332" s="371">
        <f t="shared" si="983"/>
        <v>-14.018435012868935</v>
      </c>
      <c r="Q3332" s="371">
        <f t="shared" si="984"/>
        <v>167.03721011120845</v>
      </c>
      <c r="R3332" s="12">
        <f t="shared" si="985"/>
        <v>-12.962789888791548</v>
      </c>
      <c r="S3332" s="57">
        <f t="shared" si="986"/>
        <v>260.5944402001154</v>
      </c>
      <c r="T3332" s="12">
        <f t="shared" si="969"/>
        <v>-14.018435012868935</v>
      </c>
    </row>
    <row r="3333" spans="1:20" x14ac:dyDescent="0.25">
      <c r="A3333" s="57">
        <f t="shared" si="970"/>
        <v>1643585.137797687</v>
      </c>
      <c r="B3333" s="12">
        <f t="shared" si="987"/>
        <v>261584.69907287584</v>
      </c>
      <c r="C3333" s="57" t="str">
        <f t="shared" si="971"/>
        <v>-0.192252703007764+0.0454872847744169i</v>
      </c>
      <c r="D3333" s="57" t="str">
        <f t="shared" si="972"/>
        <v>2.32788147787221-2.03472090818286i</v>
      </c>
      <c r="E3333" s="57" t="str">
        <f t="shared" si="973"/>
        <v>-11.2037606393867-123.990733486977i</v>
      </c>
      <c r="F3333" s="57" t="str">
        <f t="shared" si="974"/>
        <v>2.74601142774407-1.98687318663972i</v>
      </c>
      <c r="G3333" s="57" t="str">
        <f t="shared" si="975"/>
        <v>0.715136969842633-0.451349182127242i</v>
      </c>
      <c r="H3333" s="57" t="str">
        <f t="shared" si="976"/>
        <v>0.127689219280535-52.3463271244851i</v>
      </c>
      <c r="I3333" s="57" t="str">
        <f t="shared" si="977"/>
        <v>-0.29241472902214-0.406222424855067i</v>
      </c>
      <c r="K3333" s="57" t="str">
        <f t="shared" si="978"/>
        <v>0.000559191374472135-0.000860838656680016i</v>
      </c>
      <c r="L3333" s="57" t="str">
        <f t="shared" si="979"/>
        <v>0.000125-0.00191811488635297i</v>
      </c>
      <c r="M3333" s="57" t="str">
        <f t="shared" si="980"/>
        <v>0.0015-0.000924659638223647i</v>
      </c>
      <c r="N3333" s="57">
        <f t="shared" si="981"/>
        <v>13.311479050999679</v>
      </c>
      <c r="O3333" s="57">
        <f t="shared" si="982"/>
        <v>14.0859928014549</v>
      </c>
      <c r="P3333" s="371">
        <f t="shared" si="983"/>
        <v>-14.0859928014549</v>
      </c>
      <c r="Q3333" s="371">
        <f t="shared" si="984"/>
        <v>166.68852094900032</v>
      </c>
      <c r="R3333" s="12">
        <f t="shared" si="985"/>
        <v>-13.311479050999679</v>
      </c>
      <c r="S3333" s="57">
        <f t="shared" si="986"/>
        <v>261.58469907287582</v>
      </c>
      <c r="T3333" s="12">
        <f t="shared" si="969"/>
        <v>-14.0859928014549</v>
      </c>
    </row>
    <row r="3334" spans="1:20" x14ac:dyDescent="0.25">
      <c r="A3334" s="57">
        <f t="shared" si="970"/>
        <v>1649830.7613213183</v>
      </c>
      <c r="B3334" s="12">
        <f t="shared" si="987"/>
        <v>262578.7209293528</v>
      </c>
      <c r="C3334" s="57" t="str">
        <f t="shared" si="971"/>
        <v>-0.190479711196163+0.0462943538058956i</v>
      </c>
      <c r="D3334" s="57" t="str">
        <f t="shared" si="972"/>
        <v>2.32075805849309-2.03565357232404i</v>
      </c>
      <c r="E3334" s="57" t="str">
        <f t="shared" si="973"/>
        <v>-11.7258803729023-123.403610255285i</v>
      </c>
      <c r="F3334" s="57" t="str">
        <f t="shared" si="974"/>
        <v>2.74006802168342-1.98873298832886i</v>
      </c>
      <c r="G3334" s="57" t="str">
        <f t="shared" si="975"/>
        <v>0.713589143290339-0.452083706705405i</v>
      </c>
      <c r="H3334" s="57" t="str">
        <f t="shared" si="976"/>
        <v>0.126525872849652-52.1470107342932i</v>
      </c>
      <c r="I3334" s="57" t="str">
        <f t="shared" si="977"/>
        <v>-0.291582277046156-0.403798213326232i</v>
      </c>
      <c r="K3334" s="57" t="str">
        <f t="shared" si="978"/>
        <v>0.000558340582379864-0.00085900577527624i</v>
      </c>
      <c r="L3334" s="57" t="str">
        <f t="shared" si="979"/>
        <v>0.000125-0.00191085364251142i</v>
      </c>
      <c r="M3334" s="57" t="str">
        <f t="shared" si="980"/>
        <v>0.0015-0.000921159233137723i</v>
      </c>
      <c r="N3334" s="57">
        <f t="shared" si="981"/>
        <v>13.660358957432493</v>
      </c>
      <c r="O3334" s="57">
        <f t="shared" si="982"/>
        <v>14.153783526918593</v>
      </c>
      <c r="P3334" s="371">
        <f t="shared" si="983"/>
        <v>-14.153783526918593</v>
      </c>
      <c r="Q3334" s="371">
        <f t="shared" si="984"/>
        <v>166.33964104256751</v>
      </c>
      <c r="R3334" s="12">
        <f t="shared" si="985"/>
        <v>-13.660358957432493</v>
      </c>
      <c r="S3334" s="57">
        <f t="shared" si="986"/>
        <v>262.57872092935281</v>
      </c>
      <c r="T3334" s="12">
        <f t="shared" si="969"/>
        <v>-14.153783526918593</v>
      </c>
    </row>
    <row r="3335" spans="1:20" x14ac:dyDescent="0.25">
      <c r="A3335" s="57">
        <f t="shared" si="970"/>
        <v>1656100.1182143395</v>
      </c>
      <c r="B3335" s="12">
        <f t="shared" si="987"/>
        <v>263576.52006888436</v>
      </c>
      <c r="C3335" s="57" t="str">
        <f t="shared" si="971"/>
        <v>-0.188710446250578+0.0470837596900577i</v>
      </c>
      <c r="D3335" s="57" t="str">
        <f t="shared" si="972"/>
        <v>2.31362435787506-2.03656243191776i</v>
      </c>
      <c r="E3335" s="57" t="str">
        <f t="shared" si="973"/>
        <v>-12.2423509931717-122.814153346272i</v>
      </c>
      <c r="F3335" s="57" t="str">
        <f t="shared" si="974"/>
        <v>2.73410532543576-1.99058056862259i</v>
      </c>
      <c r="G3335" s="57" t="str">
        <f t="shared" si="975"/>
        <v>0.712036293042317-0.452814101406828i</v>
      </c>
      <c r="H3335" s="57" t="str">
        <f t="shared" si="976"/>
        <v>0.125372229243037-51.9484607792141i</v>
      </c>
      <c r="I3335" s="57" t="str">
        <f t="shared" si="977"/>
        <v>-0.290750139505885-0.401383808090943i</v>
      </c>
      <c r="K3335" s="57" t="str">
        <f t="shared" si="978"/>
        <v>0.000557486938383779-0.000857179942652484i</v>
      </c>
      <c r="L3335" s="57" t="str">
        <f t="shared" si="979"/>
        <v>0.000125-0.00190361988694105i</v>
      </c>
      <c r="M3335" s="57" t="str">
        <f t="shared" si="980"/>
        <v>0.0015-0.000917672079236622i</v>
      </c>
      <c r="N3335" s="57">
        <f t="shared" si="981"/>
        <v>14.009421447645877</v>
      </c>
      <c r="O3335" s="57">
        <f t="shared" si="982"/>
        <v>14.221807306084813</v>
      </c>
      <c r="P3335" s="371">
        <f t="shared" si="983"/>
        <v>-14.221807306084813</v>
      </c>
      <c r="Q3335" s="371">
        <f t="shared" si="984"/>
        <v>165.99057855235412</v>
      </c>
      <c r="R3335" s="12">
        <f t="shared" si="985"/>
        <v>-14.009421447645877</v>
      </c>
      <c r="S3335" s="57">
        <f t="shared" si="986"/>
        <v>263.57652006888435</v>
      </c>
      <c r="T3335" s="12">
        <f t="shared" si="969"/>
        <v>-14.221807306084813</v>
      </c>
    </row>
    <row r="3336" spans="1:20" x14ac:dyDescent="0.25">
      <c r="A3336" s="57">
        <f t="shared" si="970"/>
        <v>1662393.298663554</v>
      </c>
      <c r="B3336" s="12">
        <f t="shared" si="987"/>
        <v>264578.11084514612</v>
      </c>
      <c r="C3336" s="57" t="str">
        <f t="shared" si="971"/>
        <v>-0.186945080081208+0.047855582733525i</v>
      </c>
      <c r="D3336" s="57" t="str">
        <f t="shared" si="972"/>
        <v>2.3064805594247-2.03744738617122i</v>
      </c>
      <c r="E3336" s="57" t="str">
        <f t="shared" si="973"/>
        <v>-12.7531558324084-122.222432707598i</v>
      </c>
      <c r="F3336" s="57" t="str">
        <f t="shared" si="974"/>
        <v>2.72812341731867-1.99241575588362i</v>
      </c>
      <c r="G3336" s="57" t="str">
        <f t="shared" si="975"/>
        <v>0.710478439494619-0.453540325117745i</v>
      </c>
      <c r="H3336" s="57" t="str">
        <f t="shared" si="976"/>
        <v>0.124228212981738-51.7506742245833i</v>
      </c>
      <c r="I3336" s="57" t="str">
        <f t="shared" si="977"/>
        <v>-0.289918307662173-0.398979190751935i</v>
      </c>
      <c r="K3336" s="57" t="str">
        <f t="shared" si="978"/>
        <v>0.000556630445452196-0.000855361101788773i</v>
      </c>
      <c r="L3336" s="57" t="str">
        <f t="shared" si="979"/>
        <v>0.000125-0.00189641351558184i</v>
      </c>
      <c r="M3336" s="57" t="str">
        <f t="shared" si="980"/>
        <v>0.0015-0.00091419812635647i</v>
      </c>
      <c r="N3336" s="57">
        <f t="shared" si="981"/>
        <v>14.358658367779213</v>
      </c>
      <c r="O3336" s="57">
        <f t="shared" si="982"/>
        <v>14.290064243450342</v>
      </c>
      <c r="P3336" s="371">
        <f t="shared" si="983"/>
        <v>-14.290064243450342</v>
      </c>
      <c r="Q3336" s="371">
        <f t="shared" si="984"/>
        <v>165.64134163222079</v>
      </c>
      <c r="R3336" s="12">
        <f t="shared" si="985"/>
        <v>-14.358658367779213</v>
      </c>
      <c r="S3336" s="57">
        <f t="shared" si="986"/>
        <v>264.57811084514611</v>
      </c>
      <c r="T3336" s="12">
        <f t="shared" si="969"/>
        <v>-14.290064243450342</v>
      </c>
    </row>
    <row r="3337" spans="1:20" x14ac:dyDescent="0.25">
      <c r="A3337" s="57">
        <f t="shared" si="970"/>
        <v>1668710.3931984755</v>
      </c>
      <c r="B3337" s="12">
        <f t="shared" si="987"/>
        <v>265583.50766635768</v>
      </c>
      <c r="C3337" s="57" t="str">
        <f t="shared" si="971"/>
        <v>-0.185183783257522+0.0486099059168583i</v>
      </c>
      <c r="D3337" s="57" t="str">
        <f t="shared" si="972"/>
        <v>2.29932684765006-2.03830833592423i</v>
      </c>
      <c r="E3337" s="57" t="str">
        <f t="shared" si="973"/>
        <v>-13.2582793338038-121.628518390262i</v>
      </c>
      <c r="F3337" s="57" t="str">
        <f t="shared" si="974"/>
        <v>2.72212237726425-1.99423837879331i</v>
      </c>
      <c r="G3337" s="57" t="str">
        <f t="shared" si="975"/>
        <v>0.70891560346376-0.45426233679381i</v>
      </c>
      <c r="H3337" s="57" t="str">
        <f t="shared" si="976"/>
        <v>0.123093749191358-51.5536480487792i</v>
      </c>
      <c r="I3337" s="57" t="str">
        <f t="shared" si="977"/>
        <v>-0.289086773050064-0.396584343030195i</v>
      </c>
      <c r="K3337" s="57" t="str">
        <f t="shared" si="978"/>
        <v>0.000555771106792263-0.000853549195757898i</v>
      </c>
      <c r="L3337" s="57" t="str">
        <f t="shared" si="979"/>
        <v>0.000125-0.00188923442476772i</v>
      </c>
      <c r="M3337" s="57" t="str">
        <f t="shared" si="980"/>
        <v>0.0015-0.00091073732452328i</v>
      </c>
      <c r="N3337" s="57">
        <f t="shared" si="981"/>
        <v>14.708061571645032</v>
      </c>
      <c r="O3337" s="57">
        <f t="shared" si="982"/>
        <v>14.35855443123614</v>
      </c>
      <c r="P3337" s="371">
        <f t="shared" si="983"/>
        <v>-14.35855443123614</v>
      </c>
      <c r="Q3337" s="371">
        <f t="shared" si="984"/>
        <v>165.29193842835497</v>
      </c>
      <c r="R3337" s="12">
        <f t="shared" si="985"/>
        <v>-14.708061571645032</v>
      </c>
      <c r="S3337" s="57">
        <f t="shared" si="986"/>
        <v>265.58350766635766</v>
      </c>
      <c r="T3337" s="12">
        <f t="shared" si="969"/>
        <v>-14.35855443123614</v>
      </c>
    </row>
    <row r="3338" spans="1:20" x14ac:dyDescent="0.25">
      <c r="A3338" s="57">
        <f t="shared" si="970"/>
        <v>1675051.4926926296</v>
      </c>
      <c r="B3338" s="12">
        <f t="shared" si="987"/>
        <v>266592.72499548981</v>
      </c>
      <c r="C3338" s="57" t="str">
        <f t="shared" si="971"/>
        <v>-0.183426724955804+0.0493468148627855i</v>
      </c>
      <c r="D3338" s="57" t="str">
        <f t="shared" si="972"/>
        <v>2.2921634081428-2.03914518366462i</v>
      </c>
      <c r="E3338" s="57" t="str">
        <f t="shared" si="973"/>
        <v>-13.7577070508213-121.032480527105i</v>
      </c>
      <c r="F3338" s="57" t="str">
        <f t="shared" si="974"/>
        <v>2.71610228682104-1.99604826637036i</v>
      </c>
      <c r="G3338" s="57" t="str">
        <f t="shared" si="975"/>
        <v>0.70734780618723-0.454980095465002i</v>
      </c>
      <c r="H3338" s="57" t="str">
        <f t="shared" si="976"/>
        <v>0.12196876359647-51.3573792431574i</v>
      </c>
      <c r="I3338" s="57" t="str">
        <f t="shared" si="977"/>
        <v>-0.288255527478023-0.394199246762449i</v>
      </c>
      <c r="K3338" s="57" t="str">
        <f t="shared" si="978"/>
        <v>0.000554908925850976-0.000851744167727214i</v>
      </c>
      <c r="L3338" s="57" t="str">
        <f t="shared" si="979"/>
        <v>0.000125-0.00188208251122506i</v>
      </c>
      <c r="M3338" s="57" t="str">
        <f t="shared" si="980"/>
        <v>0.0015-0.000907289623952265i</v>
      </c>
      <c r="N3338" s="57">
        <f t="shared" si="981"/>
        <v>15.057622921817796</v>
      </c>
      <c r="O3338" s="57">
        <f t="shared" si="982"/>
        <v>14.427277949441585</v>
      </c>
      <c r="P3338" s="371">
        <f t="shared" si="983"/>
        <v>-14.427277949441585</v>
      </c>
      <c r="Q3338" s="371">
        <f t="shared" si="984"/>
        <v>164.9423770781822</v>
      </c>
      <c r="R3338" s="12">
        <f t="shared" si="985"/>
        <v>-15.057622921817796</v>
      </c>
      <c r="S3338" s="57">
        <f t="shared" si="986"/>
        <v>266.59272499548979</v>
      </c>
      <c r="T3338" s="12">
        <f t="shared" si="969"/>
        <v>-14.427277949441585</v>
      </c>
    </row>
    <row r="3339" spans="1:20" x14ac:dyDescent="0.25">
      <c r="A3339" s="57">
        <f t="shared" si="970"/>
        <v>1681416.6883648618</v>
      </c>
      <c r="B3339" s="12">
        <f t="shared" si="987"/>
        <v>267605.77735047269</v>
      </c>
      <c r="C3339" s="57" t="str">
        <f t="shared" si="971"/>
        <v>-0.181674072907563+0.0500663978032319i</v>
      </c>
      <c r="D3339" s="57" t="str">
        <f t="shared" si="972"/>
        <v>2.28499042756011-2.03995783354297i</v>
      </c>
      <c r="E3339" s="57" t="str">
        <f t="shared" si="973"/>
        <v>-14.251425646002-120.434389311387i</v>
      </c>
      <c r="F3339" s="57" t="str">
        <f t="shared" si="974"/>
        <v>2.71006322915582-1.99784524798956i</v>
      </c>
      <c r="G3339" s="57" t="str">
        <f t="shared" si="975"/>
        <v>0.705775069323946-0.455693560240569i</v>
      </c>
      <c r="H3339" s="57" t="str">
        <f t="shared" si="976"/>
        <v>0.120853182515079-51.1618648119824i</v>
      </c>
      <c r="I3339" s="57" t="str">
        <f t="shared" si="977"/>
        <v>-0.28742456302712-0.39182388389864i</v>
      </c>
      <c r="K3339" s="57" t="str">
        <f t="shared" si="978"/>
        <v>0.000554043906316205-0.000849945960960451i</v>
      </c>
      <c r="L3339" s="57" t="str">
        <f t="shared" si="979"/>
        <v>0.000125-0.00187495767207119i</v>
      </c>
      <c r="M3339" s="57" t="str">
        <f t="shared" si="980"/>
        <v>0.0015-0.000903854975047085i</v>
      </c>
      <c r="N3339" s="57">
        <f t="shared" si="981"/>
        <v>15.407334290703318</v>
      </c>
      <c r="O3339" s="57">
        <f t="shared" si="982"/>
        <v>14.496234865902395</v>
      </c>
      <c r="P3339" s="371">
        <f t="shared" si="983"/>
        <v>-14.496234865902395</v>
      </c>
      <c r="Q3339" s="371">
        <f t="shared" si="984"/>
        <v>164.59266570929668</v>
      </c>
      <c r="R3339" s="12">
        <f t="shared" si="985"/>
        <v>-15.407334290703318</v>
      </c>
      <c r="S3339" s="57">
        <f t="shared" si="986"/>
        <v>267.60577735047269</v>
      </c>
      <c r="T3339" s="12">
        <f t="shared" si="969"/>
        <v>-14.496234865902395</v>
      </c>
    </row>
    <row r="3340" spans="1:20" x14ac:dyDescent="0.25">
      <c r="A3340" s="57">
        <f t="shared" si="970"/>
        <v>1687806.0717806481</v>
      </c>
      <c r="B3340" s="12">
        <f t="shared" si="987"/>
        <v>268622.67930440448</v>
      </c>
      <c r="C3340" s="57" t="str">
        <f t="shared" si="971"/>
        <v>-0.179925993348855+0.0507687455452196i</v>
      </c>
      <c r="D3340" s="57" t="str">
        <f t="shared" si="972"/>
        <v>2.27780809360653-2.04074619138743i</v>
      </c>
      <c r="E3340" s="57" t="str">
        <f t="shared" si="973"/>
        <v>-14.7394228892787-119.83431497545i</v>
      </c>
      <c r="F3340" s="57" t="str">
        <f t="shared" si="974"/>
        <v>2.70400528905504-1.99962915340061i</v>
      </c>
      <c r="G3340" s="57" t="str">
        <f t="shared" si="975"/>
        <v>0.704197414954636-0.456402690313986i</v>
      </c>
      <c r="H3340" s="57" t="str">
        <f t="shared" si="976"/>
        <v>0.11974693285314-50.9671017723626i</v>
      </c>
      <c r="I3340" s="57" t="str">
        <f t="shared" si="977"/>
        <v>-0.28659387205022-0.38945823649941i</v>
      </c>
      <c r="K3340" s="57" t="str">
        <f t="shared" si="978"/>
        <v>0.000553176052117675-0.000848154518819564i</v>
      </c>
      <c r="L3340" s="57" t="str">
        <f t="shared" si="979"/>
        <v>0.000125-0.00186785980481291i</v>
      </c>
      <c r="M3340" s="57" t="str">
        <f t="shared" si="980"/>
        <v>0.0015-0.000900433328399166i</v>
      </c>
      <c r="N3340" s="57">
        <f t="shared" si="981"/>
        <v>15.757187561599977</v>
      </c>
      <c r="O3340" s="57">
        <f t="shared" si="982"/>
        <v>14.565425236350842</v>
      </c>
      <c r="P3340" s="371">
        <f t="shared" si="983"/>
        <v>-14.565425236350842</v>
      </c>
      <c r="Q3340" s="371">
        <f t="shared" si="984"/>
        <v>164.24281243840002</v>
      </c>
      <c r="R3340" s="12">
        <f t="shared" si="985"/>
        <v>-15.757187561599977</v>
      </c>
      <c r="S3340" s="57">
        <f t="shared" si="986"/>
        <v>268.62267930440447</v>
      </c>
      <c r="T3340" s="12">
        <f t="shared" si="969"/>
        <v>-14.565425236350842</v>
      </c>
    </row>
    <row r="3341" spans="1:20" x14ac:dyDescent="0.25">
      <c r="A3341" s="57">
        <f t="shared" si="970"/>
        <v>1694219.7348534146</v>
      </c>
      <c r="B3341" s="12">
        <f t="shared" si="987"/>
        <v>269643.44548576121</v>
      </c>
      <c r="C3341" s="57" t="str">
        <f t="shared" si="971"/>
        <v>-0.178182650970542+0.0514539514356688i</v>
      </c>
      <c r="D3341" s="57" t="str">
        <f t="shared" si="972"/>
        <v>2.27061659501526-2.04151016471824i</v>
      </c>
      <c r="E3341" s="57" t="str">
        <f t="shared" si="973"/>
        <v>-15.2216876558134-119.2323277695i</v>
      </c>
      <c r="F3341" s="57" t="str">
        <f t="shared" si="974"/>
        <v>2.69792855292612-2.00139981274721i</v>
      </c>
      <c r="G3341" s="57" t="str">
        <f t="shared" si="975"/>
        <v>0.702614865582166-0.457107444967943i</v>
      </c>
      <c r="H3341" s="57" t="str">
        <f t="shared" si="976"/>
        <v>0.118649942099127-50.7730871541825i</v>
      </c>
      <c r="I3341" s="57" t="str">
        <f t="shared" si="977"/>
        <v>-0.285763447171152-0.387102286733563i</v>
      </c>
      <c r="K3341" s="57" t="str">
        <f t="shared" si="978"/>
        <v>0.000552305367427922-0.000846369784766601i</v>
      </c>
      <c r="L3341" s="57" t="str">
        <f t="shared" si="979"/>
        <v>0.000125-0.00186078880734499i</v>
      </c>
      <c r="M3341" s="57" t="str">
        <f t="shared" si="980"/>
        <v>0.0015-0.000897024634786976i</v>
      </c>
      <c r="N3341" s="57">
        <f t="shared" si="981"/>
        <v>16.107174629752507</v>
      </c>
      <c r="O3341" s="57">
        <f t="shared" si="982"/>
        <v>14.634849104478418</v>
      </c>
      <c r="P3341" s="371">
        <f t="shared" si="983"/>
        <v>-14.634849104478418</v>
      </c>
      <c r="Q3341" s="371">
        <f t="shared" si="984"/>
        <v>163.89282537024749</v>
      </c>
      <c r="R3341" s="12">
        <f t="shared" si="985"/>
        <v>-16.107174629752507</v>
      </c>
      <c r="S3341" s="57">
        <f t="shared" si="986"/>
        <v>269.64344548576122</v>
      </c>
      <c r="T3341" s="12">
        <f t="shared" si="969"/>
        <v>-14.634849104478418</v>
      </c>
    </row>
    <row r="3342" spans="1:20" x14ac:dyDescent="0.25">
      <c r="A3342" s="57">
        <f t="shared" si="970"/>
        <v>1700657.7698458575</v>
      </c>
      <c r="B3342" s="12">
        <f t="shared" si="987"/>
        <v>270668.09057860711</v>
      </c>
      <c r="C3342" s="57" t="str">
        <f t="shared" si="971"/>
        <v>-0.176444208869496+0.0521221113250793i</v>
      </c>
      <c r="D3342" s="57" t="str">
        <f t="shared" si="972"/>
        <v>2.26341612152951-2.04224966276183i</v>
      </c>
      <c r="E3342" s="57" t="str">
        <f t="shared" si="973"/>
        <v>-15.69820992335-118.62849794048i</v>
      </c>
      <c r="F3342" s="57" t="str">
        <f t="shared" si="974"/>
        <v>2.69183310879832-2.00315705658588i</v>
      </c>
      <c r="G3342" s="57" t="str">
        <f t="shared" si="975"/>
        <v>0.701027444131786-0.457807783579355i</v>
      </c>
      <c r="H3342" s="57" t="str">
        <f t="shared" si="976"/>
        <v>0.11756213831867-50.5798180000391i</v>
      </c>
      <c r="I3342" s="57" t="str">
        <f t="shared" si="977"/>
        <v>-0.284933281283842-0.384756016875544i</v>
      </c>
      <c r="K3342" s="57" t="str">
        <f t="shared" si="978"/>
        <v>0.000551431856663259-0.000844591702365611i</v>
      </c>
      <c r="L3342" s="57" t="str">
        <f t="shared" si="979"/>
        <v>0.000125-0.00185374457794879i</v>
      </c>
      <c r="M3342" s="57" t="str">
        <f t="shared" si="980"/>
        <v>0.0015-0.000893628845175315i</v>
      </c>
      <c r="N3342" s="57">
        <f t="shared" si="981"/>
        <v>16.45728740338464</v>
      </c>
      <c r="O3342" s="57">
        <f t="shared" si="982"/>
        <v>14.704506502002282</v>
      </c>
      <c r="P3342" s="371">
        <f t="shared" si="983"/>
        <v>-14.704506502002282</v>
      </c>
      <c r="Q3342" s="371">
        <f t="shared" si="984"/>
        <v>163.54271259661536</v>
      </c>
      <c r="R3342" s="12">
        <f t="shared" si="985"/>
        <v>-16.45728740338464</v>
      </c>
      <c r="S3342" s="57">
        <f t="shared" si="986"/>
        <v>270.66809057860712</v>
      </c>
      <c r="T3342" s="12">
        <f t="shared" si="969"/>
        <v>-14.704506502002282</v>
      </c>
    </row>
    <row r="3343" spans="1:20" x14ac:dyDescent="0.25">
      <c r="A3343" s="57">
        <f t="shared" si="970"/>
        <v>1707120.2693712721</v>
      </c>
      <c r="B3343" s="12">
        <f t="shared" si="987"/>
        <v>271696.62932280585</v>
      </c>
      <c r="C3343" s="57" t="str">
        <f t="shared" si="971"/>
        <v>-0.174710828500821+0.0527733235301973i</v>
      </c>
      <c r="D3343" s="57" t="str">
        <f t="shared" si="972"/>
        <v>2.25620686388336-2.04296459646498i</v>
      </c>
      <c r="E3343" s="57" t="str">
        <f t="shared" si="973"/>
        <v>-16.1689807690982-118.022895711104i</v>
      </c>
      <c r="F3343" s="57" t="str">
        <f t="shared" si="974"/>
        <v>2.68571904632359-2.00490071590533i</v>
      </c>
      <c r="G3343" s="57" t="str">
        <f t="shared" si="975"/>
        <v>0.699435173951322-0.458503665624394i</v>
      </c>
      <c r="H3343" s="57" t="str">
        <f t="shared" si="976"/>
        <v>0.116483450149235-50.3872913651756i</v>
      </c>
      <c r="I3343" s="57" t="str">
        <f t="shared" si="977"/>
        <v>-0.284103367551474-0.382419409302907i</v>
      </c>
      <c r="K3343" s="57" t="str">
        <f t="shared" si="978"/>
        <v>0.000550555524484669-0.000842820215284548i</v>
      </c>
      <c r="L3343" s="57" t="str">
        <f t="shared" si="979"/>
        <v>0.000125-0.00184672701529068i</v>
      </c>
      <c r="M3343" s="57" t="str">
        <f t="shared" si="980"/>
        <v>0.0015-0.000890245910714594i</v>
      </c>
      <c r="N3343" s="57">
        <f t="shared" si="981"/>
        <v>16.807517804729059</v>
      </c>
      <c r="O3343" s="57">
        <f t="shared" si="982"/>
        <v>14.774397448732445</v>
      </c>
      <c r="P3343" s="371">
        <f t="shared" si="983"/>
        <v>-14.774397448732445</v>
      </c>
      <c r="Q3343" s="371">
        <f t="shared" si="984"/>
        <v>163.19248219527094</v>
      </c>
      <c r="R3343" s="12">
        <f t="shared" si="985"/>
        <v>-16.807517804729059</v>
      </c>
      <c r="S3343" s="57">
        <f t="shared" si="986"/>
        <v>271.69662932280585</v>
      </c>
      <c r="T3343" s="12">
        <f t="shared" si="969"/>
        <v>-14.774397448732445</v>
      </c>
    </row>
    <row r="3344" spans="1:20" x14ac:dyDescent="0.25">
      <c r="A3344" s="57">
        <f t="shared" si="970"/>
        <v>1713607.3263948828</v>
      </c>
      <c r="B3344" s="12">
        <f t="shared" si="987"/>
        <v>272729.0765142325</v>
      </c>
      <c r="C3344" s="57" t="str">
        <f t="shared" si="971"/>
        <v>-0.172982669631059+0.0534076887956219i</v>
      </c>
      <c r="D3344" s="57" t="str">
        <f t="shared" si="972"/>
        <v>2.24898901378268-2.04365487850841i</v>
      </c>
      <c r="E3344" s="57" t="str">
        <f t="shared" si="973"/>
        <v>-16.6339923661451-117.415591259i</v>
      </c>
      <c r="F3344" s="57" t="str">
        <f t="shared" si="974"/>
        <v>2.67958645677693-2.00663062214546i</v>
      </c>
      <c r="G3344" s="57" t="str">
        <f t="shared" si="975"/>
        <v>0.697838078811299-0.459195050683535i</v>
      </c>
      <c r="H3344" s="57" t="str">
        <f t="shared" si="976"/>
        <v>0.115413806794853-50.1955043174174i</v>
      </c>
      <c r="I3344" s="57" t="str">
        <f t="shared" si="977"/>
        <v>-0.28327369940558-0.380092446493776i</v>
      </c>
      <c r="K3344" s="57" t="str">
        <f t="shared" si="978"/>
        <v>0.000549676375798702-0.000841055267297254i</v>
      </c>
      <c r="L3344" s="57" t="str">
        <f t="shared" si="979"/>
        <v>0.000125-0.00183973601842068i</v>
      </c>
      <c r="M3344" s="57" t="str">
        <f t="shared" si="980"/>
        <v>0.0015-0.000886875782740186i</v>
      </c>
      <c r="N3344" s="57">
        <f t="shared" si="981"/>
        <v>17.157857771036646</v>
      </c>
      <c r="O3344" s="57">
        <f t="shared" si="982"/>
        <v>14.844521952643298</v>
      </c>
      <c r="P3344" s="371">
        <f t="shared" si="983"/>
        <v>-14.844521952643298</v>
      </c>
      <c r="Q3344" s="371">
        <f t="shared" si="984"/>
        <v>162.84214222896335</v>
      </c>
      <c r="R3344" s="12">
        <f t="shared" si="985"/>
        <v>-17.157857771036646</v>
      </c>
      <c r="S3344" s="57">
        <f t="shared" si="986"/>
        <v>272.72907651423247</v>
      </c>
      <c r="T3344" s="12">
        <f t="shared" si="969"/>
        <v>-14.844521952643298</v>
      </c>
    </row>
    <row r="3345" spans="1:20" x14ac:dyDescent="0.25">
      <c r="A3345" s="57">
        <f t="shared" si="970"/>
        <v>1720119.0342351834</v>
      </c>
      <c r="B3345" s="12">
        <f t="shared" si="987"/>
        <v>273765.44700498658</v>
      </c>
      <c r="C3345" s="57" t="str">
        <f t="shared" si="971"/>
        <v>-0.17125989029244+0.0540253102544396i</v>
      </c>
      <c r="D3345" s="57" t="str">
        <f t="shared" si="972"/>
        <v>2.2417627638855-2.04432042332032i</v>
      </c>
      <c r="E3345" s="57" t="str">
        <f t="shared" si="973"/>
        <v>-17.0932379794093-116.806654696022i</v>
      </c>
      <c r="F3345" s="57" t="str">
        <f t="shared" si="974"/>
        <v>2.67343543305658-2.00834660721674i</v>
      </c>
      <c r="G3345" s="57" t="str">
        <f t="shared" si="975"/>
        <v>0.696236182904985-0.459881898446635i</v>
      </c>
      <c r="H3345" s="57" t="str">
        <f t="shared" si="976"/>
        <v>0.114353138020917-50.004453937108i</v>
      </c>
      <c r="I3345" s="57" t="str">
        <f t="shared" si="977"/>
        <v>-0.282444270545152-0.377775111024309i</v>
      </c>
      <c r="K3345" s="57" t="str">
        <f t="shared" si="978"/>
        <v>0.000548794415758342-0.0008392968022854i</v>
      </c>
      <c r="L3345" s="57" t="str">
        <f t="shared" si="979"/>
        <v>0.000125-0.00183277148677095i</v>
      </c>
      <c r="M3345" s="57" t="str">
        <f t="shared" si="980"/>
        <v>0.0015-0.000883518412771652i</v>
      </c>
      <c r="N3345" s="57">
        <f t="shared" si="981"/>
        <v>17.508299255578891</v>
      </c>
      <c r="O3345" s="57">
        <f t="shared" si="982"/>
        <v>14.914880009946982</v>
      </c>
      <c r="P3345" s="371">
        <f t="shared" si="983"/>
        <v>-14.914880009946982</v>
      </c>
      <c r="Q3345" s="371">
        <f t="shared" si="984"/>
        <v>162.49170074442111</v>
      </c>
      <c r="R3345" s="12">
        <f t="shared" si="985"/>
        <v>-17.508299255578891</v>
      </c>
      <c r="S3345" s="57">
        <f t="shared" si="986"/>
        <v>273.76544700498658</v>
      </c>
      <c r="T3345" s="12">
        <f t="shared" si="969"/>
        <v>-14.914880009946982</v>
      </c>
    </row>
    <row r="3346" spans="1:20" x14ac:dyDescent="0.25">
      <c r="A3346" s="57">
        <f t="shared" si="970"/>
        <v>1726655.486565277</v>
      </c>
      <c r="B3346" s="12">
        <f t="shared" si="987"/>
        <v>274805.75570360554</v>
      </c>
      <c r="C3346" s="57" t="str">
        <f t="shared" si="971"/>
        <v>-0.169542646738207+0.0546262933878832i</v>
      </c>
      <c r="D3346" s="57" t="str">
        <f t="shared" si="972"/>
        <v>2.23452830778245-2.04496114708959i</v>
      </c>
      <c r="E3346" s="57" t="str">
        <f t="shared" si="973"/>
        <v>-17.5467119611306-116.196156047728i</v>
      </c>
      <c r="F3346" s="57" t="str">
        <f t="shared" si="974"/>
        <v>2.66726606968407-2.01004850351957i</v>
      </c>
      <c r="G3346" s="57" t="str">
        <f t="shared" si="975"/>
        <v>0.69462951084838-0.46056416871802i</v>
      </c>
      <c r="H3346" s="57" t="str">
        <f t="shared" si="976"/>
        <v>0.113301374149015-49.8141373170449i</v>
      </c>
      <c r="I3346" s="57" t="str">
        <f t="shared" si="977"/>
        <v>-0.281615074935725-0.375467385566169i</v>
      </c>
      <c r="K3346" s="57" t="str">
        <f t="shared" si="978"/>
        <v>0.000547909649763836-0.000837544764240505i</v>
      </c>
      <c r="L3346" s="57" t="str">
        <f t="shared" si="979"/>
        <v>0.000125-0.00182583332015437i</v>
      </c>
      <c r="M3346" s="57" t="str">
        <f t="shared" si="980"/>
        <v>0.0015-0.000880173752512107i</v>
      </c>
      <c r="N3346" s="57">
        <f t="shared" si="981"/>
        <v>17.858834228631821</v>
      </c>
      <c r="O3346" s="57">
        <f t="shared" si="982"/>
        <v>14.985471605168835</v>
      </c>
      <c r="P3346" s="371">
        <f t="shared" si="983"/>
        <v>-14.985471605168835</v>
      </c>
      <c r="Q3346" s="371">
        <f t="shared" si="984"/>
        <v>162.14116577136818</v>
      </c>
      <c r="R3346" s="12">
        <f t="shared" si="985"/>
        <v>-17.858834228631821</v>
      </c>
      <c r="S3346" s="57">
        <f t="shared" si="986"/>
        <v>274.80575570360554</v>
      </c>
      <c r="T3346" s="12">
        <f t="shared" si="969"/>
        <v>-14.985471605168835</v>
      </c>
    </row>
    <row r="3347" spans="1:20" x14ac:dyDescent="0.25">
      <c r="A3347" s="57">
        <f t="shared" si="970"/>
        <v>1733216.777414225</v>
      </c>
      <c r="B3347" s="12">
        <f t="shared" si="987"/>
        <v>275850.01757527923</v>
      </c>
      <c r="C3347" s="57" t="str">
        <f t="shared" si="971"/>
        <v>-0.167831093399009+0.0552107459840738i</v>
      </c>
      <c r="D3347" s="57" t="str">
        <f t="shared" si="972"/>
        <v>2.22728583997682-2.04557696777881i</v>
      </c>
      <c r="E3347" s="57" t="str">
        <f t="shared" si="973"/>
        <v>-17.9944097459187-115.58416523302i</v>
      </c>
      <c r="F3347" s="57" t="str">
        <f t="shared" si="974"/>
        <v>2.66107846280378-2.0117361439637i</v>
      </c>
      <c r="G3347" s="57" t="str">
        <f t="shared" si="975"/>
        <v>0.69301808768013-0.46124182142159i</v>
      </c>
      <c r="H3347" s="57" t="str">
        <f t="shared" si="976"/>
        <v>0.112258446051821-49.6245515624155i</v>
      </c>
      <c r="I3347" s="57" t="str">
        <f t="shared" si="977"/>
        <v>-0.280786106808439-0.373169252883964i</v>
      </c>
      <c r="K3347" s="57" t="str">
        <f t="shared" si="978"/>
        <v>0.000547022083463507-0.000835799097265959i</v>
      </c>
      <c r="L3347" s="57" t="str">
        <f t="shared" si="979"/>
        <v>0.000125-0.00181892141876307i</v>
      </c>
      <c r="M3347" s="57" t="str">
        <f t="shared" si="980"/>
        <v>0.0015-0.000876841753847485i</v>
      </c>
      <c r="N3347" s="57">
        <f t="shared" si="981"/>
        <v>18.209454678452261</v>
      </c>
      <c r="O3347" s="57">
        <f t="shared" si="982"/>
        <v>15.056296711225581</v>
      </c>
      <c r="P3347" s="371">
        <f t="shared" si="983"/>
        <v>-15.056296711225581</v>
      </c>
      <c r="Q3347" s="371">
        <f t="shared" si="984"/>
        <v>161.79054532154774</v>
      </c>
      <c r="R3347" s="12">
        <f t="shared" si="985"/>
        <v>-18.209454678452261</v>
      </c>
      <c r="S3347" s="57">
        <f t="shared" si="986"/>
        <v>275.85001757527925</v>
      </c>
      <c r="T3347" s="12">
        <f t="shared" si="969"/>
        <v>-15.056296711225581</v>
      </c>
    </row>
    <row r="3348" spans="1:20" x14ac:dyDescent="0.25">
      <c r="A3348" s="57">
        <f t="shared" si="970"/>
        <v>1739803.0011683991</v>
      </c>
      <c r="B3348" s="12">
        <f t="shared" si="987"/>
        <v>276898.24764206528</v>
      </c>
      <c r="C3348" s="57" t="str">
        <f t="shared" si="971"/>
        <v>-0.16612538284041+0.0557787780958421i</v>
      </c>
      <c r="D3348" s="57" t="str">
        <f t="shared" si="972"/>
        <v>2.2200355558644-2.04616780513683i</v>
      </c>
      <c r="E3348" s="57" t="str">
        <f t="shared" si="973"/>
        <v>-18.4363278453459-114.970752043989i</v>
      </c>
      <c r="F3348" s="57" t="str">
        <f t="shared" si="974"/>
        <v>2.6548727101824-2.01340936198765i</v>
      </c>
      <c r="G3348" s="57" t="str">
        <f t="shared" si="975"/>
        <v>0.69140193886137-0.46191481660595i</v>
      </c>
      <c r="H3348" s="57" t="str">
        <f t="shared" si="976"/>
        <v>0.111224285148048-49.4356937907365i</v>
      </c>
      <c r="I3348" s="57" t="str">
        <f t="shared" si="977"/>
        <v>-0.279957360659082-0.370880695832736i</v>
      </c>
      <c r="K3348" s="57" t="str">
        <f t="shared" si="978"/>
        <v>0.000546131722754541-0.00083405974557907i</v>
      </c>
      <c r="L3348" s="57" t="str">
        <f t="shared" si="979"/>
        <v>0.000125-0.00181203568316703i</v>
      </c>
      <c r="M3348" s="57" t="str">
        <f t="shared" si="980"/>
        <v>0.0015-0.000873522368845868i</v>
      </c>
      <c r="N3348" s="57">
        <f t="shared" si="981"/>
        <v>18.560152612231832</v>
      </c>
      <c r="O3348" s="57">
        <f t="shared" si="982"/>
        <v>15.127355289505742</v>
      </c>
      <c r="P3348" s="371">
        <f t="shared" si="983"/>
        <v>-15.127355289505742</v>
      </c>
      <c r="Q3348" s="371">
        <f t="shared" si="984"/>
        <v>161.43984738776817</v>
      </c>
      <c r="R3348" s="12">
        <f t="shared" si="985"/>
        <v>-18.560152612231832</v>
      </c>
      <c r="S3348" s="57">
        <f t="shared" si="986"/>
        <v>276.89824764206526</v>
      </c>
      <c r="T3348" s="12">
        <f t="shared" si="969"/>
        <v>-15.127355289505742</v>
      </c>
    </row>
    <row r="3349" spans="1:20" x14ac:dyDescent="0.25">
      <c r="A3349" s="57">
        <f t="shared" si="970"/>
        <v>1746414.2525728389</v>
      </c>
      <c r="B3349" s="12">
        <f t="shared" si="987"/>
        <v>277950.46098310512</v>
      </c>
      <c r="C3349" s="57" t="str">
        <f t="shared" si="971"/>
        <v>-0.164425665721505+0.0563305019977078i</v>
      </c>
      <c r="D3349" s="57" t="str">
        <f t="shared" si="972"/>
        <v>2.2127776517132-2.04673358071128i</v>
      </c>
      <c r="E3349" s="57" t="str">
        <f t="shared" si="973"/>
        <v>-18.8724638421144-114.355986125938i</v>
      </c>
      <c r="F3349" s="57" t="str">
        <f t="shared" si="974"/>
        <v>2.64864891120802-2.01506799157837i</v>
      </c>
      <c r="G3349" s="57" t="str">
        <f t="shared" si="975"/>
        <v>0.689781090275499-0.462583114449547i</v>
      </c>
      <c r="H3349" s="57" t="str">
        <f t="shared" si="976"/>
        <v>0.110198823397429-49.2475611317891i</v>
      </c>
      <c r="I3349" s="57" t="str">
        <f t="shared" si="977"/>
        <v>-0.279128831247127-0.368601697355393i</v>
      </c>
      <c r="K3349" s="57" t="str">
        <f t="shared" si="978"/>
        <v>0.000545238573783739-0.000832326653513145i</v>
      </c>
      <c r="L3349" s="57" t="str">
        <f t="shared" si="979"/>
        <v>0.000125-0.00180517601431265i</v>
      </c>
      <c r="M3349" s="57" t="str">
        <f t="shared" si="980"/>
        <v>0.0015-0.000870215549756793i</v>
      </c>
      <c r="N3349" s="57">
        <f t="shared" si="981"/>
        <v>18.910920057046127</v>
      </c>
      <c r="O3349" s="57">
        <f t="shared" si="982"/>
        <v>15.198647289952703</v>
      </c>
      <c r="P3349" s="371">
        <f t="shared" si="983"/>
        <v>-15.198647289952703</v>
      </c>
      <c r="Q3349" s="371">
        <f t="shared" si="984"/>
        <v>161.08907994295387</v>
      </c>
      <c r="R3349" s="12">
        <f t="shared" si="985"/>
        <v>-18.910920057046127</v>
      </c>
      <c r="S3349" s="57">
        <f t="shared" si="986"/>
        <v>277.95046098310513</v>
      </c>
      <c r="T3349" s="12">
        <f t="shared" si="969"/>
        <v>-15.198647289952703</v>
      </c>
    </row>
    <row r="3350" spans="1:20" x14ac:dyDescent="0.25">
      <c r="A3350" s="57">
        <f t="shared" si="970"/>
        <v>1753050.626732616</v>
      </c>
      <c r="B3350" s="12">
        <f t="shared" si="987"/>
        <v>279006.67273484095</v>
      </c>
      <c r="C3350" s="57" t="str">
        <f t="shared" si="971"/>
        <v>-0.162732090754696+0.0568660321420106i</v>
      </c>
      <c r="D3350" s="57" t="str">
        <f t="shared" si="972"/>
        <v>2.20551232464291-2.04727421786067i</v>
      </c>
      <c r="E3350" s="57" t="str">
        <f t="shared" si="973"/>
        <v>-19.3028163837841-113.739936957626i</v>
      </c>
      <c r="F3350" s="57" t="str">
        <f t="shared" si="974"/>
        <v>2.64240716688903-2.01671186729073i</v>
      </c>
      <c r="G3350" s="57" t="str">
        <f t="shared" si="975"/>
        <v>0.688155568227881-0.463246675265828i</v>
      </c>
      <c r="H3350" s="57" t="str">
        <f t="shared" si="976"/>
        <v>0.109181993295764-49.060150727558i</v>
      </c>
      <c r="I3350" s="57" t="str">
        <f t="shared" si="977"/>
        <v>-0.278300513594731-0.366332240480181i</v>
      </c>
      <c r="K3350" s="57" t="str">
        <f t="shared" si="978"/>
        <v>0.000544342642948227-0.00083059976551957i</v>
      </c>
      <c r="L3350" s="57" t="str">
        <f t="shared" si="979"/>
        <v>0.000125-0.00179834231352126i</v>
      </c>
      <c r="M3350" s="57" t="str">
        <f t="shared" si="980"/>
        <v>0.0015-0.000866921249010556i</v>
      </c>
      <c r="N3350" s="57">
        <f t="shared" si="981"/>
        <v>19.261749060782307</v>
      </c>
      <c r="O3350" s="57">
        <f t="shared" si="982"/>
        <v>15.270172651149512</v>
      </c>
      <c r="P3350" s="371">
        <f t="shared" si="983"/>
        <v>-15.270172651149512</v>
      </c>
      <c r="Q3350" s="371">
        <f t="shared" si="984"/>
        <v>160.73825093921769</v>
      </c>
      <c r="R3350" s="12">
        <f t="shared" si="985"/>
        <v>-19.261749060782307</v>
      </c>
      <c r="S3350" s="57">
        <f t="shared" si="986"/>
        <v>279.00667273484095</v>
      </c>
      <c r="T3350" s="12">
        <f t="shared" si="969"/>
        <v>-15.270172651149512</v>
      </c>
    </row>
    <row r="3351" spans="1:20" x14ac:dyDescent="0.25">
      <c r="A3351" s="57">
        <f t="shared" si="970"/>
        <v>1759712.2191141997</v>
      </c>
      <c r="B3351" s="12">
        <f t="shared" si="987"/>
        <v>280066.89809123334</v>
      </c>
      <c r="C3351" s="57" t="str">
        <f t="shared" si="971"/>
        <v>-0.161044804666634+0.0573854851142515i</v>
      </c>
      <c r="D3351" s="57" t="str">
        <f t="shared" si="972"/>
        <v>2.19823977260422-2.04778964176626i</v>
      </c>
      <c r="E3351" s="57" t="str">
        <f t="shared" si="973"/>
        <v>-19.7273851760826-113.122673831732i</v>
      </c>
      <c r="F3351" s="57" t="str">
        <f t="shared" si="974"/>
        <v>2.63614757985272-2.01834082426731i</v>
      </c>
      <c r="G3351" s="57" t="str">
        <f t="shared" si="975"/>
        <v>0.686525399445481-0.463905459508404i</v>
      </c>
      <c r="H3351" s="57" t="str">
        <f t="shared" si="976"/>
        <v>0.108173727870021-48.8734597321695i</v>
      </c>
      <c r="I3351" s="57" t="str">
        <f t="shared" si="977"/>
        <v>-0.277472402985739-0.364072308318144i</v>
      </c>
      <c r="K3351" s="57" t="str">
        <f t="shared" si="978"/>
        <v>0.000543443936896185-0.000828879026169958i</v>
      </c>
      <c r="L3351" s="57" t="str">
        <f t="shared" si="979"/>
        <v>0.000125-0.00179153448248781i</v>
      </c>
      <c r="M3351" s="57" t="str">
        <f t="shared" si="980"/>
        <v>0.0015-0.000863639419217531i</v>
      </c>
      <c r="N3351" s="57">
        <f t="shared" si="981"/>
        <v>19.612631693054283</v>
      </c>
      <c r="O3351" s="57">
        <f t="shared" si="982"/>
        <v>15.341931300405454</v>
      </c>
      <c r="P3351" s="371">
        <f t="shared" si="983"/>
        <v>-15.341931300405454</v>
      </c>
      <c r="Q3351" s="371">
        <f t="shared" si="984"/>
        <v>160.38736830694572</v>
      </c>
      <c r="R3351" s="12">
        <f t="shared" si="985"/>
        <v>-19.612631693054283</v>
      </c>
      <c r="S3351" s="57">
        <f t="shared" si="986"/>
        <v>280.06689809123333</v>
      </c>
      <c r="T3351" s="12">
        <f t="shared" si="969"/>
        <v>-15.341931300405454</v>
      </c>
    </row>
    <row r="3352" spans="1:20" x14ac:dyDescent="0.25">
      <c r="A3352" s="57">
        <f t="shared" si="970"/>
        <v>1766399.1255468337</v>
      </c>
      <c r="B3352" s="12">
        <f t="shared" si="987"/>
        <v>281131.15230398002</v>
      </c>
      <c r="C3352" s="57" t="str">
        <f t="shared" si="971"/>
        <v>-0.159363952160312+0.05788897958767i</v>
      </c>
      <c r="D3352" s="57" t="str">
        <f t="shared" si="972"/>
        <v>2.19096019435779-2.0482797794436i</v>
      </c>
      <c r="E3352" s="57" t="str">
        <f t="shared" si="973"/>
        <v>-20.146170975801-112.504265835536i</v>
      </c>
      <c r="F3352" s="57" t="str">
        <f t="shared" si="974"/>
        <v>2.62987025434349-2.01995469825802i</v>
      </c>
      <c r="G3352" s="57" t="str">
        <f t="shared" si="975"/>
        <v>0.684890611076421-0.46455942777624i</v>
      </c>
      <c r="H3352" s="57" t="str">
        <f t="shared" si="976"/>
        <v>0.107173960673467-48.6874853118306i</v>
      </c>
      <c r="I3352" s="57" t="str">
        <f t="shared" si="977"/>
        <v>-0.276644494964651-0.361821884060572i</v>
      </c>
      <c r="K3352" s="57" t="str">
        <f t="shared" si="978"/>
        <v>0.000542542462527478-0.000827164380158264i</v>
      </c>
      <c r="L3352" s="57" t="str">
        <f t="shared" si="979"/>
        <v>0.000125-0.00178475242327935i</v>
      </c>
      <c r="M3352" s="57" t="str">
        <f t="shared" si="980"/>
        <v>0.0015-0.000860370013167489i</v>
      </c>
      <c r="N3352" s="57">
        <f t="shared" si="981"/>
        <v>19.963560046105556</v>
      </c>
      <c r="O3352" s="57">
        <f t="shared" si="982"/>
        <v>15.413923153846007</v>
      </c>
      <c r="P3352" s="371">
        <f t="shared" si="983"/>
        <v>-15.413923153846007</v>
      </c>
      <c r="Q3352" s="371">
        <f t="shared" si="984"/>
        <v>160.03643995389444</v>
      </c>
      <c r="R3352" s="12">
        <f t="shared" si="985"/>
        <v>-19.963560046105556</v>
      </c>
      <c r="S3352" s="57">
        <f t="shared" si="986"/>
        <v>281.13115230398</v>
      </c>
      <c r="T3352" s="12">
        <f t="shared" si="969"/>
        <v>-15.413923153846007</v>
      </c>
    </row>
    <row r="3353" spans="1:20" x14ac:dyDescent="0.25">
      <c r="A3353" s="57">
        <f t="shared" si="970"/>
        <v>1773111.4422239116</v>
      </c>
      <c r="B3353" s="12">
        <f t="shared" si="987"/>
        <v>282199.45068273513</v>
      </c>
      <c r="C3353" s="57" t="str">
        <f t="shared" si="971"/>
        <v>-0.157689675878379+0.0583766362770851i</v>
      </c>
      <c r="D3353" s="57" t="str">
        <f t="shared" si="972"/>
        <v>2.18367378945322-2.04874455975386i</v>
      </c>
      <c r="E3353" s="57" t="str">
        <f t="shared" si="973"/>
        <v>-20.5591755832741-111.884781831849i</v>
      </c>
      <c r="F3353" s="57" t="str">
        <f t="shared" si="974"/>
        <v>2.62357529622102-2.02155332563982i</v>
      </c>
      <c r="G3353" s="57" t="str">
        <f t="shared" si="975"/>
        <v>0.683251230689468-0.465208540818841i</v>
      </c>
      <c r="H3353" s="57" t="str">
        <f t="shared" si="976"/>
        <v>0.106182625780867-48.502224644768i</v>
      </c>
      <c r="I3353" s="57" t="str">
        <f t="shared" si="977"/>
        <v>-0.275816785335567-0.359580950976475i</v>
      </c>
      <c r="K3353" s="57" t="str">
        <f t="shared" si="978"/>
        <v>0.000541638226994311-0.000825455772302978i</v>
      </c>
      <c r="L3353" s="57" t="str">
        <f t="shared" si="979"/>
        <v>0.000125-0.00177799603833368i</v>
      </c>
      <c r="M3353" s="57" t="str">
        <f t="shared" si="980"/>
        <v>0.0015-0.000857112983828945i</v>
      </c>
      <c r="N3353" s="57">
        <f t="shared" si="981"/>
        <v>20.314526235691659</v>
      </c>
      <c r="O3353" s="57">
        <f t="shared" si="982"/>
        <v>15.486148116503664</v>
      </c>
      <c r="P3353" s="371">
        <f t="shared" si="983"/>
        <v>-15.486148116503664</v>
      </c>
      <c r="Q3353" s="371">
        <f t="shared" si="984"/>
        <v>159.68547376430834</v>
      </c>
      <c r="R3353" s="12">
        <f t="shared" si="985"/>
        <v>-20.314526235691659</v>
      </c>
      <c r="S3353" s="57">
        <f t="shared" si="986"/>
        <v>282.19945068273512</v>
      </c>
      <c r="T3353" s="12">
        <f t="shared" si="969"/>
        <v>-15.486148116503664</v>
      </c>
    </row>
    <row r="3354" spans="1:20" x14ac:dyDescent="0.25">
      <c r="A3354" s="57">
        <f t="shared" si="970"/>
        <v>1779849.2657043624</v>
      </c>
      <c r="B3354" s="12">
        <f t="shared" si="987"/>
        <v>283271.80859532952</v>
      </c>
      <c r="C3354" s="57" t="str">
        <f t="shared" si="971"/>
        <v>-0.156022116367654+0.0588485778920546i</v>
      </c>
      <c r="D3354" s="57" t="str">
        <f t="shared" si="972"/>
        <v>2.17638075820773-2.04918391341482i</v>
      </c>
      <c r="E3354" s="57" t="str">
        <f t="shared" si="973"/>
        <v>-20.9664018344752-111.264290440189i</v>
      </c>
      <c r="F3354" s="57" t="str">
        <f t="shared" si="974"/>
        <v>2.61726281295792-2.02313654343666i</v>
      </c>
      <c r="G3354" s="57" t="str">
        <f t="shared" si="975"/>
        <v>0.681607286273453-0.465852759541459i</v>
      </c>
      <c r="H3354" s="57" t="str">
        <f t="shared" si="976"/>
        <v>0.105199657783718-48.3176749211671i</v>
      </c>
      <c r="I3354" s="57" t="str">
        <f t="shared" si="977"/>
        <v>-0.274989270161141-0.35734949241003i</v>
      </c>
      <c r="K3354" s="57" t="str">
        <f t="shared" si="978"/>
        <v>0.000540731237701839-0.000823753147549292i</v>
      </c>
      <c r="L3354" s="57" t="str">
        <f t="shared" si="979"/>
        <v>0.000125-0.00177126523045794i</v>
      </c>
      <c r="M3354" s="57" t="str">
        <f t="shared" si="980"/>
        <v>0.0015-0.000853868284348418i</v>
      </c>
      <c r="N3354" s="57">
        <f t="shared" si="981"/>
        <v>20.665522401952131</v>
      </c>
      <c r="O3354" s="57">
        <f t="shared" si="982"/>
        <v>15.5586060824109</v>
      </c>
      <c r="P3354" s="371">
        <f t="shared" si="983"/>
        <v>-15.5586060824109</v>
      </c>
      <c r="Q3354" s="371">
        <f t="shared" si="984"/>
        <v>159.33447759804787</v>
      </c>
      <c r="R3354" s="12">
        <f t="shared" si="985"/>
        <v>-20.665522401952131</v>
      </c>
      <c r="S3354" s="57">
        <f t="shared" si="986"/>
        <v>283.2718085953295</v>
      </c>
      <c r="T3354" s="12">
        <f t="shared" si="969"/>
        <v>-15.5586060824109</v>
      </c>
    </row>
    <row r="3355" spans="1:20" x14ac:dyDescent="0.25">
      <c r="A3355" s="57">
        <f t="shared" si="970"/>
        <v>1786612.6929140391</v>
      </c>
      <c r="B3355" s="12">
        <f t="shared" si="987"/>
        <v>284348.24146799179</v>
      </c>
      <c r="C3355" s="57" t="str">
        <f t="shared" si="971"/>
        <v>-0.154361412044857+0.0593049290893651i</v>
      </c>
      <c r="D3355" s="57" t="str">
        <f t="shared" si="972"/>
        <v>2.16908130168465-2.04959777301151i</v>
      </c>
      <c r="E3355" s="57" t="str">
        <f t="shared" si="973"/>
        <v>-21.3678535927084-110.642860018213i</v>
      </c>
      <c r="F3355" s="57" t="str">
        <f t="shared" si="974"/>
        <v>2.61093291363725-2.02470418933919i</v>
      </c>
      <c r="G3355" s="57" t="str">
        <f t="shared" si="975"/>
        <v>0.679958806236607-0.466492045010304i</v>
      </c>
      <c r="H3355" s="57" t="str">
        <f t="shared" si="976"/>
        <v>0.104224991785539-48.1338333431128i</v>
      </c>
      <c r="I3355" s="57" t="str">
        <f t="shared" si="977"/>
        <v>-0.274161945761481-0.355127491778051i</v>
      </c>
      <c r="K3355" s="57" t="str">
        <f t="shared" si="978"/>
        <v>0.000539821502308728-0.000822056450971331i</v>
      </c>
      <c r="L3355" s="57" t="str">
        <f t="shared" si="979"/>
        <v>0.000125-0.0017645599028272i</v>
      </c>
      <c r="M3355" s="57" t="str">
        <f t="shared" si="980"/>
        <v>0.0015-0.000850635868049827i</v>
      </c>
      <c r="N3355" s="57">
        <f t="shared" si="981"/>
        <v>21.016540710263683</v>
      </c>
      <c r="O3355" s="57">
        <f t="shared" si="982"/>
        <v>15.631296934695474</v>
      </c>
      <c r="P3355" s="371">
        <f t="shared" si="983"/>
        <v>-15.631296934695474</v>
      </c>
      <c r="Q3355" s="371">
        <f t="shared" si="984"/>
        <v>158.98345928973632</v>
      </c>
      <c r="R3355" s="12">
        <f t="shared" si="985"/>
        <v>-21.016540710263683</v>
      </c>
      <c r="S3355" s="57">
        <f t="shared" si="986"/>
        <v>284.34824146799178</v>
      </c>
      <c r="T3355" s="12">
        <f t="shared" si="969"/>
        <v>-15.631296934695474</v>
      </c>
    </row>
    <row r="3356" spans="1:20" x14ac:dyDescent="0.25">
      <c r="A3356" s="57">
        <f t="shared" si="970"/>
        <v>1793401.8211471124</v>
      </c>
      <c r="B3356" s="12">
        <f t="shared" si="987"/>
        <v>285428.76478557015</v>
      </c>
      <c r="C3356" s="57" t="str">
        <f t="shared" si="971"/>
        <v>-0.15270769916358+0.0597458164249029i</v>
      </c>
      <c r="D3356" s="57" t="str">
        <f t="shared" si="972"/>
        <v>2.16177562167179-2.0499860730067i</v>
      </c>
      <c r="E3356" s="57" t="str">
        <f t="shared" si="973"/>
        <v>-21.7635357399243-110.020558643414i</v>
      </c>
      <c r="F3356" s="57" t="str">
        <f t="shared" si="974"/>
        <v>2.60458570894973-2.02625610172466i</v>
      </c>
      <c r="G3356" s="57" t="str">
        <f t="shared" si="975"/>
        <v>0.678305819405832-0.467126358457768i</v>
      </c>
      <c r="H3356" s="57" t="str">
        <f t="shared" si="976"/>
        <v>0.103258563397202-47.9506971245294i</v>
      </c>
      <c r="I3356" s="57" t="str">
        <f t="shared" si="977"/>
        <v>-0.273334808713048-0.352914932567457i</v>
      </c>
      <c r="K3356" s="57" t="str">
        <f t="shared" si="978"/>
        <v>0.000538909028727704-0.000820365627774367i</v>
      </c>
      <c r="L3356" s="57" t="str">
        <f t="shared" si="979"/>
        <v>0.000125-0.00175787995898306i</v>
      </c>
      <c r="M3356" s="57" t="str">
        <f t="shared" si="980"/>
        <v>0.0015-0.00084741568843378i</v>
      </c>
      <c r="N3356" s="57">
        <f t="shared" si="981"/>
        <v>21.367573352078637</v>
      </c>
      <c r="O3356" s="57">
        <f t="shared" si="982"/>
        <v>15.704220545677185</v>
      </c>
      <c r="P3356" s="371">
        <f t="shared" si="983"/>
        <v>-15.704220545677185</v>
      </c>
      <c r="Q3356" s="371">
        <f t="shared" si="984"/>
        <v>158.63242664792136</v>
      </c>
      <c r="R3356" s="12">
        <f t="shared" si="985"/>
        <v>-21.367573352078637</v>
      </c>
      <c r="S3356" s="57">
        <f t="shared" si="986"/>
        <v>285.42876478557014</v>
      </c>
      <c r="T3356" s="12">
        <f t="shared" si="969"/>
        <v>-15.704220545677185</v>
      </c>
    </row>
    <row r="3357" spans="1:20" x14ac:dyDescent="0.25">
      <c r="A3357" s="57">
        <f t="shared" si="970"/>
        <v>1800216.7480674714</v>
      </c>
      <c r="B3357" s="12">
        <f t="shared" si="987"/>
        <v>286513.39409175533</v>
      </c>
      <c r="C3357" s="57" t="str">
        <f t="shared" si="971"/>
        <v>-0.151061111782493+0.0601713683049395i</v>
      </c>
      <c r="D3357" s="57" t="str">
        <f t="shared" si="972"/>
        <v>2.15446392065959-2.05034874975093i</v>
      </c>
      <c r="E3357" s="57" t="str">
        <f t="shared" si="973"/>
        <v>-22.1534541676644-109.397454095093i</v>
      </c>
      <c r="F3357" s="57" t="str">
        <f t="shared" si="974"/>
        <v>2.59822131119052-2.02779211967677i</v>
      </c>
      <c r="G3357" s="57" t="str">
        <f t="shared" si="975"/>
        <v>0.676648355025894-0.467755661287649i</v>
      </c>
      <c r="H3357" s="57" t="str">
        <f t="shared" si="976"/>
        <v>0.102300308732318-47.7682634911213i</v>
      </c>
      <c r="I3357" s="57" t="str">
        <f t="shared" si="977"/>
        <v>-0.272507855847528-0.350711798332714i</v>
      </c>
      <c r="K3357" s="57" t="str">
        <f t="shared" si="978"/>
        <v>0.000537993825126071-0.000818680623297091i</v>
      </c>
      <c r="L3357" s="57" t="str">
        <f t="shared" si="979"/>
        <v>0.000125-0.0017512253028323i</v>
      </c>
      <c r="M3357" s="57" t="str">
        <f t="shared" si="980"/>
        <v>0.0015-0.000844207699176905i</v>
      </c>
      <c r="N3357" s="57">
        <f t="shared" si="981"/>
        <v>21.718612545749011</v>
      </c>
      <c r="O3357" s="57">
        <f t="shared" si="982"/>
        <v>15.777376776966898</v>
      </c>
      <c r="P3357" s="371">
        <f t="shared" si="983"/>
        <v>-15.777376776966898</v>
      </c>
      <c r="Q3357" s="371">
        <f t="shared" si="984"/>
        <v>158.28138745425099</v>
      </c>
      <c r="R3357" s="12">
        <f t="shared" si="985"/>
        <v>-21.718612545749011</v>
      </c>
      <c r="S3357" s="57">
        <f t="shared" si="986"/>
        <v>286.51339409175534</v>
      </c>
      <c r="T3357" s="12">
        <f t="shared" si="969"/>
        <v>-15.777376776966898</v>
      </c>
    </row>
    <row r="3358" spans="1:20" x14ac:dyDescent="0.25">
      <c r="A3358" s="57">
        <f t="shared" si="970"/>
        <v>1807057.5717101281</v>
      </c>
      <c r="B3358" s="12">
        <f t="shared" si="987"/>
        <v>287602.14498930401</v>
      </c>
      <c r="C3358" s="57" t="str">
        <f t="shared" si="971"/>
        <v>-0.149421781734826+0.0605817149368607i</v>
      </c>
      <c r="D3358" s="57" t="str">
        <f t="shared" si="972"/>
        <v>2.14714640181912-2.05068574149236i</v>
      </c>
      <c r="E3358" s="57" t="str">
        <f t="shared" si="973"/>
        <v>-22.5376157676354-108.773613836622i</v>
      </c>
      <c r="F3358" s="57" t="str">
        <f t="shared" si="974"/>
        <v>2.59183983425603-2.02931208300567i</v>
      </c>
      <c r="G3358" s="57" t="str">
        <f t="shared" si="975"/>
        <v>0.674986442758543-0.468379915080388i</v>
      </c>
      <c r="H3358" s="57" t="str">
        <f t="shared" si="976"/>
        <v>0.101350164402657-47.5865296803143i</v>
      </c>
      <c r="I3358" s="57" t="str">
        <f t="shared" si="977"/>
        <v>-0.271681084250694-0.34851807269334i</v>
      </c>
      <c r="K3358" s="57" t="str">
        <f t="shared" si="978"/>
        <v>0.000537075899926177-0.000817001383013873i</v>
      </c>
      <c r="L3358" s="57" t="str">
        <f t="shared" si="979"/>
        <v>0.000125-0.00174459583864545i</v>
      </c>
      <c r="M3358" s="57" t="str">
        <f t="shared" si="980"/>
        <v>0.0015-0.000841011854131212i</v>
      </c>
      <c r="N3358" s="57">
        <f t="shared" si="981"/>
        <v>22.069650537330517</v>
      </c>
      <c r="O3358" s="57">
        <f t="shared" si="982"/>
        <v>15.850765479566334</v>
      </c>
      <c r="P3358" s="371">
        <f t="shared" si="983"/>
        <v>-15.850765479566334</v>
      </c>
      <c r="Q3358" s="371">
        <f t="shared" si="984"/>
        <v>157.93034946266948</v>
      </c>
      <c r="R3358" s="12">
        <f t="shared" si="985"/>
        <v>-22.069650537330517</v>
      </c>
      <c r="S3358" s="57">
        <f t="shared" si="986"/>
        <v>287.60214498930401</v>
      </c>
      <c r="T3358" s="12">
        <f t="shared" si="969"/>
        <v>-15.850765479566334</v>
      </c>
    </row>
    <row r="3359" spans="1:20" x14ac:dyDescent="0.25">
      <c r="A3359" s="57">
        <f t="shared" si="970"/>
        <v>1813924.3904826264</v>
      </c>
      <c r="B3359" s="12">
        <f t="shared" si="987"/>
        <v>288695.03314026335</v>
      </c>
      <c r="C3359" s="57" t="str">
        <f t="shared" si="971"/>
        <v>-0.147789838599099+0.0609769882793866i</v>
      </c>
      <c r="D3359" s="57" t="str">
        <f t="shared" si="972"/>
        <v>2.13982326897991-2.05099698838621i</v>
      </c>
      <c r="E3359" s="57" t="str">
        <f t="shared" si="973"/>
        <v>-22.916028421938-108.149104997991i</v>
      </c>
      <c r="F3359" s="57" t="str">
        <f t="shared" si="974"/>
        <v>2.58544139364009-2.03081583226785i</v>
      </c>
      <c r="G3359" s="57" t="str">
        <f t="shared" si="975"/>
        <v>0.673320112681555-0.468999081598304i</v>
      </c>
      <c r="H3359" s="57" t="str">
        <f t="shared" si="976"/>
        <v>0.100408067513627-47.4054929411969i</v>
      </c>
      <c r="I3359" s="57" t="str">
        <f t="shared" si="977"/>
        <v>-0.270854491261241-0.346333739331343i</v>
      </c>
      <c r="K3359" s="57" t="str">
        <f t="shared" si="978"/>
        <v>0.000536155261805874-0.00081532785253706i</v>
      </c>
      <c r="L3359" s="57" t="str">
        <f t="shared" si="979"/>
        <v>0.000125-0.00173799147105544i</v>
      </c>
      <c r="M3359" s="57" t="str">
        <f t="shared" si="980"/>
        <v>0.0015-0.000837828107323379i</v>
      </c>
      <c r="N3359" s="57">
        <f t="shared" si="981"/>
        <v>22.420679601374331</v>
      </c>
      <c r="O3359" s="57">
        <f t="shared" si="982"/>
        <v>15.924386493970168</v>
      </c>
      <c r="P3359" s="371">
        <f t="shared" si="983"/>
        <v>-15.924386493970168</v>
      </c>
      <c r="Q3359" s="371">
        <f t="shared" si="984"/>
        <v>157.57932039862567</v>
      </c>
      <c r="R3359" s="12">
        <f t="shared" si="985"/>
        <v>-22.420679601374331</v>
      </c>
      <c r="S3359" s="57">
        <f t="shared" si="986"/>
        <v>288.69503314026332</v>
      </c>
      <c r="T3359" s="12">
        <f t="shared" si="969"/>
        <v>-15.924386493970168</v>
      </c>
    </row>
    <row r="3360" spans="1:20" x14ac:dyDescent="0.25">
      <c r="A3360" s="57">
        <f t="shared" si="970"/>
        <v>1820817.3031664602</v>
      </c>
      <c r="B3360" s="12">
        <f t="shared" si="987"/>
        <v>289792.07426619634</v>
      </c>
      <c r="C3360" s="57" t="str">
        <f t="shared" si="971"/>
        <v>-0.146165409671122+0.0613573219923056i</v>
      </c>
      <c r="D3360" s="57" t="str">
        <f t="shared" si="972"/>
        <v>2.13249472660767-2.051282432504i</v>
      </c>
      <c r="E3360" s="57" t="str">
        <f t="shared" si="973"/>
        <v>-23.2887009929415-107.52399435865i</v>
      </c>
      <c r="F3360" s="57" t="str">
        <f t="shared" si="974"/>
        <v>2.57902610643006-2.03230320878605i</v>
      </c>
      <c r="G3360" s="57" t="str">
        <f t="shared" si="975"/>
        <v>0.671649395287707-0.46961312279084i</v>
      </c>
      <c r="H3360" s="57" t="str">
        <f t="shared" si="976"/>
        <v>0.0994739556597915-47.2251505344628i</v>
      </c>
      <c r="I3360" s="57" t="str">
        <f t="shared" si="977"/>
        <v>-0.270028074469594-0.344158781988717i</v>
      </c>
      <c r="K3360" s="57" t="str">
        <f t="shared" si="978"/>
        <v>0.000535231919698915-0.000813659977619301i</v>
      </c>
      <c r="L3360" s="57" t="str">
        <f t="shared" si="979"/>
        <v>0.000125-0.00173141210505622i</v>
      </c>
      <c r="M3360" s="57" t="str">
        <f t="shared" si="980"/>
        <v>0.0015-0.000834656412954155i</v>
      </c>
      <c r="N3360" s="57">
        <f t="shared" si="981"/>
        <v>22.771692041700788</v>
      </c>
      <c r="O3360" s="57">
        <f t="shared" si="982"/>
        <v>15.998239650269944</v>
      </c>
      <c r="P3360" s="371">
        <f t="shared" si="983"/>
        <v>-15.998239650269944</v>
      </c>
      <c r="Q3360" s="371">
        <f t="shared" si="984"/>
        <v>157.22830795829921</v>
      </c>
      <c r="R3360" s="12">
        <f t="shared" si="985"/>
        <v>-22.771692041700788</v>
      </c>
      <c r="S3360" s="57">
        <f t="shared" si="986"/>
        <v>289.79207426619632</v>
      </c>
      <c r="T3360" s="12">
        <f t="shared" si="969"/>
        <v>-15.998239650269944</v>
      </c>
    </row>
    <row r="3361" spans="1:20" x14ac:dyDescent="0.25">
      <c r="A3361" s="57">
        <f t="shared" si="970"/>
        <v>1827736.4089184932</v>
      </c>
      <c r="B3361" s="12">
        <f t="shared" si="987"/>
        <v>290893.28414840793</v>
      </c>
      <c r="C3361" s="57" t="str">
        <f t="shared" si="971"/>
        <v>-0.144548619937287+0.0617228513857615i</v>
      </c>
      <c r="D3361" s="57" t="str">
        <f t="shared" si="972"/>
        <v>2.12516097978175-2.05154201784233i</v>
      </c>
      <c r="E3361" s="57" t="str">
        <f t="shared" si="973"/>
        <v>-23.6556433128267-106.89834833067i</v>
      </c>
      <c r="F3361" s="57" t="str">
        <f t="shared" si="974"/>
        <v>2.57259409130262-2.03377405466923i</v>
      </c>
      <c r="G3361" s="57" t="str">
        <f t="shared" si="975"/>
        <v>0.669974321483661-0.470222000799802i</v>
      </c>
      <c r="H3361" s="57" t="str">
        <f t="shared" si="976"/>
        <v>0.0985477669204317-47.0454997323522i</v>
      </c>
      <c r="I3361" s="57" t="str">
        <f t="shared" si="977"/>
        <v>-0.269201831716702-0.341993184464913i</v>
      </c>
      <c r="K3361" s="57" t="str">
        <f t="shared" si="978"/>
        <v>0.000534305882795354-0.000811997704155865i</v>
      </c>
      <c r="L3361" s="57" t="str">
        <f t="shared" si="979"/>
        <v>0.000125-0.00172485764600142i</v>
      </c>
      <c r="M3361" s="57" t="str">
        <f t="shared" si="980"/>
        <v>0.0015-0.000831496725397642i</v>
      </c>
      <c r="N3361" s="57">
        <f t="shared" si="981"/>
        <v>23.122680192153609</v>
      </c>
      <c r="O3361" s="57">
        <f t="shared" si="982"/>
        <v>16.072324768258913</v>
      </c>
      <c r="P3361" s="371">
        <f t="shared" si="983"/>
        <v>-16.072324768258913</v>
      </c>
      <c r="Q3361" s="371">
        <f t="shared" si="984"/>
        <v>156.87731980784639</v>
      </c>
      <c r="R3361" s="12">
        <f t="shared" si="985"/>
        <v>-23.122680192153609</v>
      </c>
      <c r="S3361" s="57">
        <f t="shared" si="986"/>
        <v>290.89328414840793</v>
      </c>
      <c r="T3361" s="12">
        <f t="shared" si="969"/>
        <v>-16.072324768258913</v>
      </c>
    </row>
    <row r="3362" spans="1:20" x14ac:dyDescent="0.25">
      <c r="A3362" s="57">
        <f t="shared" si="970"/>
        <v>1834681.8072723837</v>
      </c>
      <c r="B3362" s="12">
        <f t="shared" si="987"/>
        <v>291998.67862817191</v>
      </c>
      <c r="C3362" s="57" t="str">
        <f t="shared" si="971"/>
        <v>-0.142939592049132+0.0620737133691503i</v>
      </c>
      <c r="D3362" s="57" t="str">
        <f t="shared" si="972"/>
        <v>2.11782223417255-2.05177569033148i</v>
      </c>
      <c r="E3362" s="57" t="str">
        <f t="shared" si="973"/>
        <v>-24.0168661728077-106.272232942208i</v>
      </c>
      <c r="F3362" s="57" t="str">
        <f t="shared" si="974"/>
        <v>2.56614546851914-2.03522821283259i</v>
      </c>
      <c r="G3362" s="57" t="str">
        <f t="shared" si="975"/>
        <v>0.668294922588793-0.470825677964607i</v>
      </c>
      <c r="H3362" s="57" t="str">
        <f t="shared" si="976"/>
        <v>0.097629439855153-46.866537818595i</v>
      </c>
      <c r="I3362" s="57" t="str">
        <f t="shared" si="977"/>
        <v>-0.268375761092819-0.339836930614315i</v>
      </c>
      <c r="K3362" s="57" t="str">
        <f t="shared" si="978"/>
        <v>0.00053337716054186-0.000810340978187006i</v>
      </c>
      <c r="L3362" s="57" t="str">
        <f t="shared" si="979"/>
        <v>0.000125-0.00171832799960293i</v>
      </c>
      <c r="M3362" s="57" t="str">
        <f t="shared" si="980"/>
        <v>0.0015-0.000828348999200679i</v>
      </c>
      <c r="N3362" s="57">
        <f t="shared" si="981"/>
        <v>23.473636417344579</v>
      </c>
      <c r="O3362" s="57">
        <f t="shared" si="982"/>
        <v>16.146641657538549</v>
      </c>
      <c r="P3362" s="371">
        <f t="shared" si="983"/>
        <v>-16.146641657538549</v>
      </c>
      <c r="Q3362" s="371">
        <f t="shared" si="984"/>
        <v>156.52636358265542</v>
      </c>
      <c r="R3362" s="12">
        <f t="shared" si="985"/>
        <v>-23.473636417344579</v>
      </c>
      <c r="S3362" s="57">
        <f t="shared" si="986"/>
        <v>291.99867862817189</v>
      </c>
      <c r="T3362" s="12">
        <f t="shared" si="969"/>
        <v>-16.146641657538549</v>
      </c>
    </row>
    <row r="3363" spans="1:20" x14ac:dyDescent="0.25">
      <c r="A3363" s="57">
        <f t="shared" si="970"/>
        <v>1841653.5981400188</v>
      </c>
      <c r="B3363" s="12">
        <f t="shared" si="987"/>
        <v>293108.27360695897</v>
      </c>
      <c r="C3363" s="57" t="str">
        <f t="shared" si="971"/>
        <v>-0.1413384462992+0.0624100463996246i</v>
      </c>
      <c r="D3363" s="57" t="str">
        <f t="shared" si="972"/>
        <v>2.11047869601882-2.05198339784367i</v>
      </c>
      <c r="E3363" s="57" t="str">
        <f t="shared" si="973"/>
        <v>-24.3723813120303-105.64571382129i</v>
      </c>
      <c r="F3363" s="57" t="str">
        <f t="shared" si="974"/>
        <v>2.55968035992086-2.03666552701744i</v>
      </c>
      <c r="G3363" s="57" t="str">
        <f t="shared" si="975"/>
        <v>0.666611230333927-0.471424116827528i</v>
      </c>
      <c r="H3363" s="57" t="str">
        <f t="shared" si="976"/>
        <v>0.0967189134995426-46.6882620883543i</v>
      </c>
      <c r="I3363" s="57" t="str">
        <f t="shared" si="977"/>
        <v>-0.267549860936248-0.337690004343733i</v>
      </c>
      <c r="K3363" s="57" t="str">
        <f t="shared" si="978"/>
        <v>0.000532445762642056-0.000808689745900329i</v>
      </c>
      <c r="L3363" s="57" t="str">
        <f t="shared" si="979"/>
        <v>0.000125-0.00171182307192959i</v>
      </c>
      <c r="M3363" s="57" t="str">
        <f t="shared" si="980"/>
        <v>0.0015-0.00082521318908217i</v>
      </c>
      <c r="N3363" s="57">
        <f t="shared" si="981"/>
        <v>23.824553113374435</v>
      </c>
      <c r="O3363" s="57">
        <f t="shared" si="982"/>
        <v>16.22119011762657</v>
      </c>
      <c r="P3363" s="371">
        <f t="shared" si="983"/>
        <v>-16.22119011762657</v>
      </c>
      <c r="Q3363" s="371">
        <f t="shared" si="984"/>
        <v>156.17544688662556</v>
      </c>
      <c r="R3363" s="12">
        <f t="shared" si="985"/>
        <v>-23.824553113374435</v>
      </c>
      <c r="S3363" s="57">
        <f t="shared" si="986"/>
        <v>293.10827360695896</v>
      </c>
      <c r="T3363" s="12">
        <f t="shared" si="969"/>
        <v>-16.22119011762657</v>
      </c>
    </row>
    <row r="3364" spans="1:20" x14ac:dyDescent="0.25">
      <c r="A3364" s="57">
        <f t="shared" si="970"/>
        <v>1848651.8818129511</v>
      </c>
      <c r="B3364" s="12">
        <f t="shared" si="987"/>
        <v>294222.08504666545</v>
      </c>
      <c r="C3364" s="57" t="str">
        <f t="shared" si="971"/>
        <v>-0.139745300598193+0.0627319904302748i</v>
      </c>
      <c r="D3364" s="57" t="str">
        <f t="shared" si="972"/>
        <v>2.10313057210464-2.0521650902009i</v>
      </c>
      <c r="E3364" s="57" t="str">
        <f t="shared" si="973"/>
        <v>-24.722201406169-105.018856179935i</v>
      </c>
      <c r="F3364" s="57" t="str">
        <f t="shared" si="974"/>
        <v>2.55319888892389-2.03808584181124i</v>
      </c>
      <c r="G3364" s="57" t="str">
        <f t="shared" si="975"/>
        <v>0.664923276860003-0.472017280138936i</v>
      </c>
      <c r="H3364" s="57" t="str">
        <f t="shared" si="976"/>
        <v>0.0958161273608633-46.5106698481688i</v>
      </c>
      <c r="I3364" s="57" t="str">
        <f t="shared" si="977"/>
        <v>-0.266724129832081-0.3355523896099i</v>
      </c>
      <c r="K3364" s="57" t="str">
        <f t="shared" si="978"/>
        <v>0.000531511699056785-0.00080704395363318i</v>
      </c>
      <c r="L3364" s="57" t="str">
        <f t="shared" si="979"/>
        <v>0.000125-0.00170534276940585i</v>
      </c>
      <c r="M3364" s="57" t="str">
        <f t="shared" si="980"/>
        <v>0.0015-0.000822089249932426i</v>
      </c>
      <c r="N3364" s="57">
        <f t="shared" si="981"/>
        <v>24.175422708539514</v>
      </c>
      <c r="O3364" s="57">
        <f t="shared" si="982"/>
        <v>16.295969938065888</v>
      </c>
      <c r="P3364" s="371">
        <f t="shared" si="983"/>
        <v>-16.295969938065888</v>
      </c>
      <c r="Q3364" s="371">
        <f t="shared" si="984"/>
        <v>155.82457729146049</v>
      </c>
      <c r="R3364" s="12">
        <f t="shared" si="985"/>
        <v>-24.175422708539514</v>
      </c>
      <c r="S3364" s="57">
        <f t="shared" si="986"/>
        <v>294.22208504666543</v>
      </c>
      <c r="T3364" s="12">
        <f t="shared" si="969"/>
        <v>-16.295969938065888</v>
      </c>
    </row>
    <row r="3365" spans="1:20" x14ac:dyDescent="0.25">
      <c r="A3365" s="57">
        <f t="shared" si="970"/>
        <v>1855676.7589638403</v>
      </c>
      <c r="B3365" s="12">
        <f t="shared" si="987"/>
        <v>295340.1289698428</v>
      </c>
      <c r="C3365" s="57" t="str">
        <f t="shared" si="971"/>
        <v>-0.138160270453408+0.0630396868580039i</v>
      </c>
      <c r="D3365" s="57" t="str">
        <f t="shared" si="972"/>
        <v>2.09577806973648-2.05232071918257i</v>
      </c>
      <c r="E3365" s="57" t="str">
        <f t="shared" si="973"/>
        <v>-25.0663400557273-104.391724798591i</v>
      </c>
      <c r="F3365" s="57" t="str">
        <f t="shared" si="974"/>
        <v>2.54670118051365-2.03948900266747i</v>
      </c>
      <c r="G3365" s="57" t="str">
        <f t="shared" si="975"/>
        <v>0.663231094716667-0.47260513086254i</v>
      </c>
      <c r="H3365" s="57" t="str">
        <f t="shared" si="976"/>
        <v>0.0949210214137889-46.3337584158968i</v>
      </c>
      <c r="I3365" s="57" t="str">
        <f t="shared" si="977"/>
        <v>-0.265898566610896-0.333424070416957i</v>
      </c>
      <c r="K3365" s="57" t="str">
        <f t="shared" si="978"/>
        <v>0.000530574980004337-0.000805403547875052i</v>
      </c>
      <c r="L3365" s="57" t="str">
        <f t="shared" si="979"/>
        <v>0.000125-0.00169888699881037i</v>
      </c>
      <c r="M3365" s="57" t="str">
        <f t="shared" si="980"/>
        <v>0.0015-0.000818977136812535i</v>
      </c>
      <c r="N3365" s="57">
        <f t="shared" si="981"/>
        <v>24.526237664021892</v>
      </c>
      <c r="O3365" s="57">
        <f t="shared" si="982"/>
        <v>16.370980898535489</v>
      </c>
      <c r="P3365" s="371">
        <f t="shared" si="983"/>
        <v>-16.370980898535489</v>
      </c>
      <c r="Q3365" s="371">
        <f t="shared" si="984"/>
        <v>155.47376233597811</v>
      </c>
      <c r="R3365" s="12">
        <f t="shared" si="985"/>
        <v>-24.526237664021892</v>
      </c>
      <c r="S3365" s="57">
        <f t="shared" si="986"/>
        <v>295.34012896984279</v>
      </c>
      <c r="T3365" s="12">
        <f t="shared" si="969"/>
        <v>-16.370980898535489</v>
      </c>
    </row>
    <row r="3366" spans="1:20" x14ac:dyDescent="0.25">
      <c r="A3366" s="57">
        <f t="shared" si="970"/>
        <v>1862728.330647903</v>
      </c>
      <c r="B3366" s="12">
        <f t="shared" si="987"/>
        <v>296462.42145992821</v>
      </c>
      <c r="C3366" s="57" t="str">
        <f t="shared" si="971"/>
        <v>-0.136583468948482+0.0633332784711488i</v>
      </c>
      <c r="D3366" s="57" t="str">
        <f t="shared" si="972"/>
        <v>2.08842139672002-2.05245023853274i</v>
      </c>
      <c r="E3366" s="57" t="str">
        <f t="shared" si="973"/>
        <v>-25.4048117740568-103.764384010928i</v>
      </c>
      <c r="F3366" s="57" t="str">
        <f t="shared" si="974"/>
        <v>2.54018736123918-2.04087485592562i</v>
      </c>
      <c r="G3366" s="57" t="str">
        <f t="shared" si="975"/>
        <v>0.66153471686078-0.473187632180626i</v>
      </c>
      <c r="H3366" s="57" t="str">
        <f t="shared" si="976"/>
        <v>0.0940335360961938-46.1575251206611i</v>
      </c>
      <c r="I3366" s="57" t="str">
        <f t="shared" si="977"/>
        <v>-0.265073170347457-0.33130503081396i</v>
      </c>
      <c r="K3366" s="57" t="str">
        <f t="shared" si="978"/>
        <v>0.000529635615960665-0.000803768475270013i</v>
      </c>
      <c r="L3366" s="57" t="str">
        <f t="shared" si="979"/>
        <v>0.000125-0.00169245566727473i</v>
      </c>
      <c r="M3366" s="57" t="str">
        <f t="shared" si="980"/>
        <v>0.0015-0.000815876804953713i</v>
      </c>
      <c r="N3366" s="57">
        <f t="shared" si="981"/>
        <v>24.876990474563826</v>
      </c>
      <c r="O3366" s="57">
        <f t="shared" si="982"/>
        <v>16.446222768961675</v>
      </c>
      <c r="P3366" s="371">
        <f t="shared" si="983"/>
        <v>-16.446222768961675</v>
      </c>
      <c r="Q3366" s="371">
        <f t="shared" si="984"/>
        <v>155.12300952543617</v>
      </c>
      <c r="R3366" s="12">
        <f t="shared" si="985"/>
        <v>-24.876990474563826</v>
      </c>
      <c r="S3366" s="57">
        <f t="shared" si="986"/>
        <v>296.46242145992824</v>
      </c>
      <c r="T3366" s="12">
        <f t="shared" si="969"/>
        <v>-16.446222768961675</v>
      </c>
    </row>
    <row r="3367" spans="1:20" x14ac:dyDescent="0.25">
      <c r="A3367" s="57">
        <f t="shared" si="970"/>
        <v>1869806.6983043649</v>
      </c>
      <c r="B3367" s="12">
        <f t="shared" si="987"/>
        <v>297588.97866147594</v>
      </c>
      <c r="C3367" s="57" t="str">
        <f t="shared" si="971"/>
        <v>-0.135015006724426+0.0636129093968507i</v>
      </c>
      <c r="D3367" s="57" t="str">
        <f t="shared" si="972"/>
        <v>2.08106076133687-2.05255360396701i</v>
      </c>
      <c r="E3367" s="57" t="str">
        <f t="shared" si="973"/>
        <v>-25.737631975092-103.136897688962i</v>
      </c>
      <c r="F3367" s="57" t="str">
        <f t="shared" si="974"/>
        <v>2.53365755920724-2.04224324883106i</v>
      </c>
      <c r="G3367" s="57" t="str">
        <f t="shared" si="975"/>
        <v>0.659834176654856-0.473764747499288i</v>
      </c>
      <c r="H3367" s="57" t="str">
        <f t="shared" si="976"/>
        <v>0.0931536123049708-45.9819673027921i</v>
      </c>
      <c r="I3367" s="57" t="str">
        <f t="shared" si="977"/>
        <v>-0.264247940359375-0.329195254892398i</v>
      </c>
      <c r="K3367" s="57" t="str">
        <f t="shared" si="978"/>
        <v>0.000528693617659544-0.000802138682619134i</v>
      </c>
      <c r="L3367" s="57" t="str">
        <f t="shared" si="979"/>
        <v>0.000125-0.00168604868228205i</v>
      </c>
      <c r="M3367" s="57" t="str">
        <f t="shared" si="980"/>
        <v>0.0015-0.00081278820975664i</v>
      </c>
      <c r="N3367" s="57">
        <f t="shared" si="981"/>
        <v>25.227673669118445</v>
      </c>
      <c r="O3367" s="57">
        <f t="shared" si="982"/>
        <v>16.521695309631149</v>
      </c>
      <c r="P3367" s="371">
        <f t="shared" si="983"/>
        <v>-16.521695309631149</v>
      </c>
      <c r="Q3367" s="371">
        <f t="shared" si="984"/>
        <v>154.77232633088155</v>
      </c>
      <c r="R3367" s="12">
        <f t="shared" si="985"/>
        <v>-25.227673669118445</v>
      </c>
      <c r="S3367" s="57">
        <f t="shared" si="986"/>
        <v>297.58897866147595</v>
      </c>
      <c r="T3367" s="12">
        <f t="shared" si="969"/>
        <v>-16.521695309631149</v>
      </c>
    </row>
    <row r="3368" spans="1:20" x14ac:dyDescent="0.25">
      <c r="A3368" s="57">
        <f t="shared" si="970"/>
        <v>1876911.9637579217</v>
      </c>
      <c r="B3368" s="12">
        <f t="shared" si="987"/>
        <v>298719.81678038958</v>
      </c>
      <c r="C3368" s="57" t="str">
        <f t="shared" si="971"/>
        <v>-0.133454991961947+0.0638787250482596i</v>
      </c>
      <c r="D3368" s="57" t="str">
        <f t="shared" si="972"/>
        <v>2.07369637232116-2.05263077317917i</v>
      </c>
      <c r="E3368" s="57" t="str">
        <f t="shared" si="973"/>
        <v>-26.0648169608339-102.509329228527i</v>
      </c>
      <c r="F3368" s="57" t="str">
        <f t="shared" si="974"/>
        <v>2.52711190407582-2.04359402955492i</v>
      </c>
      <c r="G3368" s="57" t="str">
        <f t="shared" si="975"/>
        <v>0.658129507865419-0.474336440453651i</v>
      </c>
      <c r="H3368" s="57" t="str">
        <f t="shared" si="976"/>
        <v>0.0922811913919072-45.807082313774i</v>
      </c>
      <c r="I3368" s="57" t="str">
        <f t="shared" si="977"/>
        <v>-0.26342287620575-0.327094726783688i</v>
      </c>
      <c r="K3368" s="57" t="str">
        <f t="shared" si="978"/>
        <v>0.000527748996092718-0.000800514116882965i</v>
      </c>
      <c r="L3368" s="57" t="str">
        <f t="shared" si="979"/>
        <v>0.000125-0.00167966595166572i</v>
      </c>
      <c r="M3368" s="57" t="str">
        <f t="shared" si="980"/>
        <v>0.0015-0.000809711306790835i</v>
      </c>
      <c r="N3368" s="57">
        <f t="shared" si="981"/>
        <v>25.578279811494014</v>
      </c>
      <c r="O3368" s="57">
        <f t="shared" si="982"/>
        <v>16.597398271304954</v>
      </c>
      <c r="P3368" s="371">
        <f t="shared" si="983"/>
        <v>-16.597398271304954</v>
      </c>
      <c r="Q3368" s="371">
        <f t="shared" si="984"/>
        <v>154.42172018850599</v>
      </c>
      <c r="R3368" s="12">
        <f t="shared" si="985"/>
        <v>-25.578279811494014</v>
      </c>
      <c r="S3368" s="57">
        <f t="shared" si="986"/>
        <v>298.71981678038958</v>
      </c>
      <c r="T3368" s="12">
        <f t="shared" si="969"/>
        <v>-16.597398271304954</v>
      </c>
    </row>
    <row r="3369" spans="1:20" x14ac:dyDescent="0.25">
      <c r="A3369" s="57">
        <f t="shared" si="970"/>
        <v>1884044.229220202</v>
      </c>
      <c r="B3369" s="12">
        <f t="shared" si="987"/>
        <v>299854.95208415505</v>
      </c>
      <c r="C3369" s="57" t="str">
        <f t="shared" si="971"/>
        <v>-0.131903530365088+0.0641308720715632i</v>
      </c>
      <c r="D3369" s="57" t="str">
        <f t="shared" si="972"/>
        <v>2.0663284388361-2.05268170584747i</v>
      </c>
      <c r="E3369" s="57" t="str">
        <f t="shared" si="973"/>
        <v>-26.3863839085694-101.881741535119i</v>
      </c>
      <c r="F3369" s="57" t="str">
        <f t="shared" si="974"/>
        <v>2.52055052704772-2.04492704721403i</v>
      </c>
      <c r="G3369" s="57" t="str">
        <f t="shared" si="975"/>
        <v>0.65642074466128-0.474902674913093i</v>
      </c>
      <c r="H3369" s="57" t="str">
        <f t="shared" si="976"/>
        <v>0.0914162151595852-45.6328675161891i</v>
      </c>
      <c r="I3369" s="57" t="str">
        <f t="shared" si="977"/>
        <v>-0.26259797768581-0.325003430656717i</v>
      </c>
      <c r="K3369" s="57" t="str">
        <f t="shared" si="978"/>
        <v>0.000526801762509969-0.000798894725183988i</v>
      </c>
      <c r="L3369" s="57" t="str">
        <f t="shared" si="979"/>
        <v>0.000125-0.00167330738360801i</v>
      </c>
      <c r="M3369" s="57" t="str">
        <f t="shared" si="980"/>
        <v>0.0015-0.000806646051794017i</v>
      </c>
      <c r="N3369" s="57">
        <f t="shared" si="981"/>
        <v>25.928801500970849</v>
      </c>
      <c r="O3369" s="57">
        <f t="shared" si="982"/>
        <v>16.673331395332369</v>
      </c>
      <c r="P3369" s="371">
        <f t="shared" si="983"/>
        <v>-16.673331395332369</v>
      </c>
      <c r="Q3369" s="371">
        <f t="shared" si="984"/>
        <v>154.07119849902915</v>
      </c>
      <c r="R3369" s="12">
        <f t="shared" si="985"/>
        <v>-25.928801500970849</v>
      </c>
      <c r="S3369" s="57">
        <f t="shared" si="986"/>
        <v>299.85495208415506</v>
      </c>
      <c r="T3369" s="12">
        <f t="shared" si="969"/>
        <v>-16.673331395332369</v>
      </c>
    </row>
    <row r="3370" spans="1:20" x14ac:dyDescent="0.25">
      <c r="A3370" s="57">
        <f t="shared" si="970"/>
        <v>1891203.5972912388</v>
      </c>
      <c r="B3370" s="12">
        <f t="shared" si="987"/>
        <v>300994.40090207488</v>
      </c>
      <c r="C3370" s="57" t="str">
        <f t="shared" si="971"/>
        <v>-0.130360725146118+0.0643694982928895i</v>
      </c>
      <c r="D3370" s="57" t="str">
        <f t="shared" si="972"/>
        <v>2.05895717045029-2.05270636364045i</v>
      </c>
      <c r="E3370" s="57" t="str">
        <f t="shared" si="973"/>
        <v>-26.7023508578527-101.254197010068i</v>
      </c>
      <c r="F3370" s="57" t="str">
        <f t="shared" si="974"/>
        <v>2.51397356086352-2.04624215189066i</v>
      </c>
      <c r="G3370" s="57" t="str">
        <f t="shared" si="975"/>
        <v>0.654707921611746-0.475463414986447i</v>
      </c>
      <c r="H3370" s="57" t="str">
        <f t="shared" si="976"/>
        <v>0.0905586258573365-45.4593202836635i</v>
      </c>
      <c r="I3370" s="57" t="str">
        <f t="shared" si="977"/>
        <v>-0.261773244837496-0.32292135071536i</v>
      </c>
      <c r="K3370" s="57" t="str">
        <f t="shared" si="978"/>
        <v>0.00052585192841919-0.000797280454809111i</v>
      </c>
      <c r="L3370" s="57" t="str">
        <f t="shared" si="979"/>
        <v>0.000125-0.00166697288663879i</v>
      </c>
      <c r="M3370" s="57" t="str">
        <f t="shared" si="980"/>
        <v>0.0015-0.000803592400671461i</v>
      </c>
      <c r="N3370" s="57">
        <f t="shared" si="981"/>
        <v>26.279231372906793</v>
      </c>
      <c r="O3370" s="57">
        <f t="shared" si="982"/>
        <v>16.749494413767952</v>
      </c>
      <c r="P3370" s="371">
        <f t="shared" si="983"/>
        <v>-16.749494413767952</v>
      </c>
      <c r="Q3370" s="371">
        <f t="shared" si="984"/>
        <v>153.72076862709321</v>
      </c>
      <c r="R3370" s="12">
        <f t="shared" si="985"/>
        <v>-26.279231372906793</v>
      </c>
      <c r="S3370" s="57">
        <f t="shared" si="986"/>
        <v>300.99440090207486</v>
      </c>
      <c r="T3370" s="12">
        <f t="shared" si="969"/>
        <v>-16.749494413767952</v>
      </c>
    </row>
    <row r="3371" spans="1:20" x14ac:dyDescent="0.25">
      <c r="A3371" s="57">
        <f t="shared" si="970"/>
        <v>1898390.1709609458</v>
      </c>
      <c r="B3371" s="12">
        <f t="shared" si="987"/>
        <v>302138.17962550279</v>
      </c>
      <c r="C3371" s="57" t="str">
        <f t="shared" si="971"/>
        <v>-0.128826677011736+0.0645947526651312i</v>
      </c>
      <c r="D3371" s="57" t="str">
        <f t="shared" si="972"/>
        <v>2.05158277711406-2.05270471022263i</v>
      </c>
      <c r="E3371" s="57" t="str">
        <f t="shared" si="973"/>
        <v>-27.0127366972518-100.626757537093i</v>
      </c>
      <c r="F3371" s="57" t="str">
        <f t="shared" si="974"/>
        <v>2.50738113979447-2.04753919465232i</v>
      </c>
      <c r="G3371" s="57" t="str">
        <f t="shared" si="975"/>
        <v>0.65299107368474-0.476018625027205i</v>
      </c>
      <c r="H3371" s="57" t="str">
        <f t="shared" si="976"/>
        <v>0.0897083661772317-45.286438000813i</v>
      </c>
      <c r="I3371" s="57" t="str">
        <f t="shared" si="977"/>
        <v>-0.260948677936047-0.320848471196021i</v>
      </c>
      <c r="K3371" s="57" t="str">
        <f t="shared" si="978"/>
        <v>0.000524899505586385-0.000795671253212169i</v>
      </c>
      <c r="L3371" s="57" t="str">
        <f t="shared" si="979"/>
        <v>0.000125-0.00166066236963418i</v>
      </c>
      <c r="M3371" s="57" t="str">
        <f t="shared" si="980"/>
        <v>0.0015-0.000800550309495383i</v>
      </c>
      <c r="N3371" s="57">
        <f t="shared" si="981"/>
        <v>26.629562099324744</v>
      </c>
      <c r="O3371" s="57">
        <f t="shared" si="982"/>
        <v>16.82588704948763</v>
      </c>
      <c r="P3371" s="371">
        <f t="shared" si="983"/>
        <v>-16.82588704948763</v>
      </c>
      <c r="Q3371" s="371">
        <f t="shared" si="984"/>
        <v>153.37043790067526</v>
      </c>
      <c r="R3371" s="12">
        <f t="shared" si="985"/>
        <v>-26.629562099324744</v>
      </c>
      <c r="S3371" s="57">
        <f t="shared" si="986"/>
        <v>302.1381796255028</v>
      </c>
      <c r="T3371" s="12">
        <f t="shared" si="969"/>
        <v>-16.82588704948763</v>
      </c>
    </row>
    <row r="3372" spans="1:20" x14ac:dyDescent="0.25">
      <c r="A3372" s="57">
        <f t="shared" si="970"/>
        <v>1905604.0536105975</v>
      </c>
      <c r="B3372" s="12">
        <f t="shared" si="987"/>
        <v>303286.30470807973</v>
      </c>
      <c r="C3372" s="57" t="str">
        <f t="shared" si="971"/>
        <v>-0.127301484150558+0.0648067852147104i</v>
      </c>
      <c r="D3372" s="57" t="str">
        <f t="shared" si="972"/>
        <v>2.0442054691357-2.05267671125973i</v>
      </c>
      <c r="E3372" s="57" t="str">
        <f t="shared" si="973"/>
        <v>-27.3175611508786-99.9994844692185i</v>
      </c>
      <c r="F3372" s="57" t="str">
        <f t="shared" si="974"/>
        <v>2.50077339963489-2.04881802757155i</v>
      </c>
      <c r="G3372" s="57" t="str">
        <f t="shared" si="975"/>
        <v>0.651270236244851-0.476568269638702i</v>
      </c>
      <c r="H3372" s="57" t="str">
        <f t="shared" si="976"/>
        <v>0.0888653792501145-45.1142180631892i</v>
      </c>
      <c r="I3372" s="57" t="str">
        <f t="shared" si="977"/>
        <v>-0.260124277492562-0.318784776365173i</v>
      </c>
      <c r="K3372" s="57" t="str">
        <f t="shared" si="978"/>
        <v>0.000523944506035673-0.000794067068016432i</v>
      </c>
      <c r="L3372" s="57" t="str">
        <f t="shared" si="979"/>
        <v>0.000125-0.00165437574181528i</v>
      </c>
      <c r="M3372" s="57" t="str">
        <f t="shared" si="980"/>
        <v>0.0015-0.000797519734504267i</v>
      </c>
      <c r="N3372" s="57">
        <f t="shared" si="981"/>
        <v>26.979786389480779</v>
      </c>
      <c r="O3372" s="57">
        <f t="shared" si="982"/>
        <v>16.90250901630553</v>
      </c>
      <c r="P3372" s="371">
        <f t="shared" si="983"/>
        <v>-16.90250901630553</v>
      </c>
      <c r="Q3372" s="371">
        <f t="shared" si="984"/>
        <v>153.02021361051922</v>
      </c>
      <c r="R3372" s="12">
        <f t="shared" si="985"/>
        <v>-26.979786389480779</v>
      </c>
      <c r="S3372" s="57">
        <f t="shared" si="986"/>
        <v>303.28630470807974</v>
      </c>
      <c r="T3372" s="12">
        <f t="shared" ref="T3372:T3435" si="988">P3372</f>
        <v>-16.90250901630553</v>
      </c>
    </row>
    <row r="3373" spans="1:20" x14ac:dyDescent="0.25">
      <c r="A3373" s="57">
        <f t="shared" ref="A3373:A3436" si="989">2*PI()*B3373</f>
        <v>1912845.3490143178</v>
      </c>
      <c r="B3373" s="12">
        <f t="shared" si="987"/>
        <v>304438.79266597045</v>
      </c>
      <c r="C3373" s="57" t="str">
        <f t="shared" ref="C3373:C3436" si="990">IMPRODUCT(D3373,E3373,$C$40,,K3373,$C$41)</f>
        <v>-0.125785242221857+0.0650057469883128i</v>
      </c>
      <c r="D3373" s="57" t="str">
        <f t="shared" ref="D3373:D3436" si="991">IMDIV(IMPRODUCT($C$37,$C$38,COMPLEX(1,A3373/$C$38)),IMSUM(-1*A3373*A3373/$C$39,COMPLEX(0,1*A3373)))</f>
        <v>2.03682545715753-2.05262233442353i</v>
      </c>
      <c r="E3373" s="57" t="str">
        <f t="shared" ref="E3373:E3436" si="992">IMDIV(IMPRODUCT(IMSUM(F3373,G3373),$C$29,H3373),IMSUM(1,I3373))</f>
        <v>-27.6168447646989-99.3724386160514i</v>
      </c>
      <c r="F3373" s="57" t="str">
        <f t="shared" ref="F3373:F3436" si="993">IMDIV(IMPRODUCT($C$14,$C$15,COMPLEX(1,A3373/$C$15)),IMSUM(-1*A3373*A3373/$C$16,COMPLEX(0,A3373)))</f>
        <v>2.4941504776945-2.05007850374555i</v>
      </c>
      <c r="G3373" s="57" t="str">
        <f t="shared" ref="G3373:G3436" si="994">IMDIV(1,COMPLEX(1,A3373*$C$9*$C$10))</f>
        <v>0.649545445051305-0.477112313679292i</v>
      </c>
      <c r="H3373" s="57" t="str">
        <f t="shared" ref="H3373:H3436" si="995">IMDIV($C$3,IMSUM(K3373,COMPLEX(0,$C$28*A3373)))</f>
        <v>0.0880296086416743-44.9426578772269i</v>
      </c>
      <c r="I3373" s="57" t="str">
        <f t="shared" ref="I3373:I3436" si="996">IMPRODUCT(F3373,$C$29,H3373,$C$31)</f>
        <v>-0.259300044252536-0.316730250516927i</v>
      </c>
      <c r="K3373" s="57" t="str">
        <f t="shared" ref="K3373:K3436" si="997">IF($C$26&lt;=0,IMDIV(1,IMSUM(IMDIV(1,L3373),1/$C$18)),IMDIV(1,IMSUM(IMDIV(1,L3373),1/$C$18,IMDIV(1,M3373))))</f>
        <v>0.000522986942049212-0.000792467847017144i</v>
      </c>
      <c r="L3373" s="57" t="str">
        <f t="shared" ref="L3373:L3436" si="998">IMSUM($C$21/$C$22,IMDIV(1,COMPLEX(0,$C$20*$C$22*A3373)))</f>
        <v>0.000125-0.00164811291274684i</v>
      </c>
      <c r="M3373" s="57" t="str">
        <f t="shared" ref="M3373:M3436" si="999">IMSUM($C$25/$C$26,IMDIV(1,COMPLEX(0,$C$24*$C$26*A3373)))</f>
        <v>0.0015-0.000794500632102277i</v>
      </c>
      <c r="N3373" s="57">
        <f t="shared" ref="N3373:N3436" si="1000">ABS(R3373)</f>
        <v>27.329896990415932</v>
      </c>
      <c r="O3373" s="57">
        <f t="shared" ref="O3373:O3436" si="1001">ABS(P3373)</f>
        <v>16.979360019092969</v>
      </c>
      <c r="P3373" s="371">
        <f t="shared" ref="P3373:P3436" si="1002">20*LOG10(IMABS(C3373))</f>
        <v>-16.979360019092969</v>
      </c>
      <c r="Q3373" s="371">
        <f t="shared" ref="Q3373:Q3436" si="1003">IMARGUMENT(C3373)*180/PI()</f>
        <v>152.67010300958407</v>
      </c>
      <c r="R3373" s="12">
        <f t="shared" ref="R3373:R3436" si="1004">IF(Q3373&lt;0,Q3373+180,Q3373-180)</f>
        <v>-27.329896990415932</v>
      </c>
      <c r="S3373" s="57">
        <f t="shared" ref="S3373:S3436" si="1005">B3373/1000</f>
        <v>304.43879266597048</v>
      </c>
      <c r="T3373" s="12">
        <f t="shared" si="988"/>
        <v>-16.979360019092969</v>
      </c>
    </row>
    <row r="3374" spans="1:20" x14ac:dyDescent="0.25">
      <c r="A3374" s="57">
        <f t="shared" si="989"/>
        <v>1920114.1613405724</v>
      </c>
      <c r="B3374" s="12">
        <f t="shared" ref="B3374:B3437" si="1006">B3373*(1+B$42)</f>
        <v>305595.66007810115</v>
      </c>
      <c r="C3374" s="57" t="str">
        <f t="shared" si="990"/>
        <v>-0.124278044345586+0.0651917899996475i</v>
      </c>
      <c r="D3374" s="57" t="str">
        <f t="shared" si="991"/>
        <v>2.02944295213196-2.05254154939648i</v>
      </c>
      <c r="E3374" s="57" t="str">
        <f t="shared" si="992"/>
        <v>-27.9106088926521-98.745680231436i</v>
      </c>
      <c r="F3374" s="57" t="str">
        <f t="shared" si="993"/>
        <v>2.48751251279024-2.05132047731586i</v>
      </c>
      <c r="G3374" s="57" t="str">
        <f t="shared" si="994"/>
        <v>0.647816736255851-0.477650722267504i</v>
      </c>
      <c r="H3374" s="57" t="str">
        <f t="shared" si="995"/>
        <v>0.0872009983485539-44.7717548601895i</v>
      </c>
      <c r="I3374" s="57" t="str">
        <f t="shared" si="996"/>
        <v>-0.258475979194367-0.314684877970576i</v>
      </c>
      <c r="K3374" s="57" t="str">
        <f t="shared" si="997"/>
        <v>0.000522026826167098-0.000790873538184051i</v>
      </c>
      <c r="L3374" s="57" t="str">
        <f t="shared" si="998"/>
        <v>0.000125-0.00164187379233596i</v>
      </c>
      <c r="M3374" s="57" t="str">
        <f t="shared" si="999"/>
        <v>0.0015-0.000791492958858612i</v>
      </c>
      <c r="N3374" s="57">
        <f t="shared" si="1000"/>
        <v>27.67988668749291</v>
      </c>
      <c r="O3374" s="57">
        <f t="shared" si="1001"/>
        <v>17.056439753896871</v>
      </c>
      <c r="P3374" s="371">
        <f t="shared" si="1002"/>
        <v>-17.056439753896871</v>
      </c>
      <c r="Q3374" s="371">
        <f t="shared" si="1003"/>
        <v>152.32011331250709</v>
      </c>
      <c r="R3374" s="12">
        <f t="shared" si="1004"/>
        <v>-27.67988668749291</v>
      </c>
      <c r="S3374" s="57">
        <f t="shared" si="1005"/>
        <v>305.59566007810116</v>
      </c>
      <c r="T3374" s="12">
        <f t="shared" si="988"/>
        <v>-17.056439753896871</v>
      </c>
    </row>
    <row r="3375" spans="1:20" x14ac:dyDescent="0.25">
      <c r="A3375" s="57">
        <f t="shared" si="989"/>
        <v>1927410.5951536668</v>
      </c>
      <c r="B3375" s="12">
        <f t="shared" si="1006"/>
        <v>306756.92358639796</v>
      </c>
      <c r="C3375" s="57" t="str">
        <f t="shared" si="990"/>
        <v>-0.122779981093654+0.0653650671762428i</v>
      </c>
      <c r="D3375" s="57" t="str">
        <f t="shared" si="991"/>
        <v>2.02205816529742-2.05243432787592i</v>
      </c>
      <c r="E3375" s="57" t="str">
        <f t="shared" si="992"/>
        <v>-28.1988756825764-98.1192690014787i</v>
      </c>
      <c r="F3375" s="57" t="str">
        <f t="shared" si="993"/>
        <v>2.48085964523788-2.05254380348794i</v>
      </c>
      <c r="G3375" s="57" t="str">
        <f t="shared" si="994"/>
        <v>0.646084146400586-0.478183460787188i</v>
      </c>
      <c r="H3375" s="57" t="str">
        <f t="shared" si="995"/>
        <v>0.0863794927945049-44.6015064401169i</v>
      </c>
      <c r="I3375" s="57" t="str">
        <f t="shared" si="996"/>
        <v>-0.257652083527851-0.312648643068174i</v>
      </c>
      <c r="K3375" s="57" t="str">
        <f t="shared" si="997"/>
        <v>0.000521064171187243-0.000789284089663962i</v>
      </c>
      <c r="L3375" s="57" t="str">
        <f t="shared" si="998"/>
        <v>0.000125-0.00163565829083081i</v>
      </c>
      <c r="M3375" s="57" t="str">
        <f t="shared" si="999"/>
        <v>0.0015-0.000788496671506889i</v>
      </c>
      <c r="N3375" s="57">
        <f t="shared" si="1000"/>
        <v>28.029748304914136</v>
      </c>
      <c r="O3375" s="57">
        <f t="shared" si="1001"/>
        <v>17.133747908059426</v>
      </c>
      <c r="P3375" s="371">
        <f t="shared" si="1002"/>
        <v>-17.133747908059426</v>
      </c>
      <c r="Q3375" s="371">
        <f t="shared" si="1003"/>
        <v>151.97025169508586</v>
      </c>
      <c r="R3375" s="12">
        <f t="shared" si="1004"/>
        <v>-28.029748304914136</v>
      </c>
      <c r="S3375" s="57">
        <f t="shared" si="1005"/>
        <v>306.75692358639793</v>
      </c>
      <c r="T3375" s="12">
        <f t="shared" si="988"/>
        <v>-17.133747908059426</v>
      </c>
    </row>
    <row r="3376" spans="1:20" x14ac:dyDescent="0.25">
      <c r="A3376" s="57">
        <f t="shared" si="989"/>
        <v>1934734.7554152505</v>
      </c>
      <c r="B3376" s="12">
        <f t="shared" si="1006"/>
        <v>307922.59989602625</v>
      </c>
      <c r="C3376" s="57" t="str">
        <f t="shared" si="990"/>
        <v>-0.121291140482462+0.0655257323063163i</v>
      </c>
      <c r="D3376" s="57" t="str">
        <f t="shared" si="991"/>
        <v>2.01467130815434-2.05230064357794i</v>
      </c>
      <c r="E3376" s="57" t="str">
        <f t="shared" si="992"/>
        <v>-28.4816680619536-97.4932640329552i</v>
      </c>
      <c r="F3376" s="57" t="str">
        <f t="shared" si="993"/>
        <v>2.47419201684338-2.05374833855068i</v>
      </c>
      <c r="G3376" s="57" t="str">
        <f t="shared" si="994"/>
        <v>0.64434771241568-0.478710494892644i</v>
      </c>
      <c r="H3376" s="57" t="str">
        <f t="shared" si="995"/>
        <v>0.0855650368265756-44.4319100557735i</v>
      </c>
      <c r="I3376" s="57" t="str">
        <f t="shared" si="996"/>
        <v>-0.256828358692659-0.310621530172129i</v>
      </c>
      <c r="K3376" s="57" t="str">
        <f t="shared" si="997"/>
        <v>0.000520098990165175-0.000787699449783302i</v>
      </c>
      <c r="L3376" s="57" t="str">
        <f t="shared" si="998"/>
        <v>0.000125-0.00162946631881929i</v>
      </c>
      <c r="M3376" s="57" t="str">
        <f t="shared" si="999"/>
        <v>0.0015-0.000785511726944501i</v>
      </c>
      <c r="N3376" s="57">
        <f t="shared" si="1000"/>
        <v>28.379474706219924</v>
      </c>
      <c r="O3376" s="57">
        <f t="shared" si="1001"/>
        <v>17.211284160337815</v>
      </c>
      <c r="P3376" s="371">
        <f t="shared" si="1002"/>
        <v>-17.211284160337815</v>
      </c>
      <c r="Q3376" s="371">
        <f t="shared" si="1003"/>
        <v>151.62052529378008</v>
      </c>
      <c r="R3376" s="12">
        <f t="shared" si="1004"/>
        <v>-28.379474706219924</v>
      </c>
      <c r="S3376" s="57">
        <f t="shared" si="1005"/>
        <v>307.92259989602627</v>
      </c>
      <c r="T3376" s="12">
        <f t="shared" si="988"/>
        <v>-17.211284160337815</v>
      </c>
    </row>
    <row r="3377" spans="1:20" x14ac:dyDescent="0.25">
      <c r="A3377" s="57">
        <f t="shared" si="989"/>
        <v>1942086.7474858286</v>
      </c>
      <c r="B3377" s="12">
        <f t="shared" si="1006"/>
        <v>309092.70577563118</v>
      </c>
      <c r="C3377" s="57" t="str">
        <f t="shared" si="990"/>
        <v>-0.119811607966672+0.0656739399857616i</v>
      </c>
      <c r="D3377" s="57" t="str">
        <f t="shared" si="991"/>
        <v>2.00728259244083-2.05214047224089i</v>
      </c>
      <c r="E3377" s="57" t="str">
        <f t="shared" si="992"/>
        <v>-28.7590097234919-96.8677238420896i</v>
      </c>
      <c r="F3377" s="57" t="str">
        <f t="shared" si="993"/>
        <v>2.46750977089388-2.05493393989584i</v>
      </c>
      <c r="G3377" s="57" t="str">
        <f t="shared" si="994"/>
        <v>0.642607471617043-0.479231790513729i</v>
      </c>
      <c r="H3377" s="57" t="str">
        <f t="shared" si="995"/>
        <v>0.084757575711346-44.2629631565956i</v>
      </c>
      <c r="I3377" s="57" t="str">
        <f t="shared" si="996"/>
        <v>-0.256004806356773-0.308603523662785i</v>
      </c>
      <c r="K3377" s="57" t="str">
        <f t="shared" si="997"/>
        <v>0.00051913129641385-0.000786119567050698i</v>
      </c>
      <c r="L3377" s="57" t="str">
        <f t="shared" si="998"/>
        <v>0.000125-0.00162329778722783i</v>
      </c>
      <c r="M3377" s="57" t="str">
        <f t="shared" si="999"/>
        <v>0.0015-0.000782538082232014i</v>
      </c>
      <c r="N3377" s="57">
        <f t="shared" si="1000"/>
        <v>28.729058794774147</v>
      </c>
      <c r="O3377" s="57">
        <f t="shared" si="1001"/>
        <v>17.289048181024722</v>
      </c>
      <c r="P3377" s="371">
        <f t="shared" si="1002"/>
        <v>-17.289048181024722</v>
      </c>
      <c r="Q3377" s="371">
        <f t="shared" si="1003"/>
        <v>151.27094120522585</v>
      </c>
      <c r="R3377" s="12">
        <f t="shared" si="1004"/>
        <v>-28.729058794774147</v>
      </c>
      <c r="S3377" s="57">
        <f t="shared" si="1005"/>
        <v>309.0927057756312</v>
      </c>
      <c r="T3377" s="12">
        <f t="shared" si="988"/>
        <v>-17.289048181024722</v>
      </c>
    </row>
    <row r="3378" spans="1:20" x14ac:dyDescent="0.25">
      <c r="A3378" s="57">
        <f t="shared" si="989"/>
        <v>1949466.6771262749</v>
      </c>
      <c r="B3378" s="12">
        <f t="shared" si="1006"/>
        <v>310267.25805757858</v>
      </c>
      <c r="C3378" s="57" t="str">
        <f t="shared" si="990"/>
        <v>-0.1183414664342+0.0658098455652688i</v>
      </c>
      <c r="D3378" s="57" t="str">
        <f t="shared" si="991"/>
        <v>1.99989223010857-2.0519537916286i</v>
      </c>
      <c r="E3378" s="57" t="str">
        <f t="shared" si="992"/>
        <v>-29.0309251105465-96.2427063437124i</v>
      </c>
      <c r="F3378" s="57" t="str">
        <f t="shared" si="993"/>
        <v>2.46081305214832-2.05610046603743i</v>
      </c>
      <c r="G3378" s="57" t="str">
        <f t="shared" si="994"/>
        <v>0.640863461703902-0.479747313860946i</v>
      </c>
      <c r="H3378" s="57" t="str">
        <f t="shared" si="995"/>
        <v>0.0839570551311866-44.0946632026397i</v>
      </c>
      <c r="I3378" s="57" t="str">
        <f t="shared" si="996"/>
        <v>-0.25518142841492-0.306594607936022i</v>
      </c>
      <c r="K3378" s="57" t="str">
        <f t="shared" si="997"/>
        <v>0.000518161103503358-0.000784544390159554i</v>
      </c>
      <c r="L3378" s="57" t="str">
        <f t="shared" si="998"/>
        <v>0.000125-0.00161715260732001i</v>
      </c>
      <c r="M3378" s="57" t="str">
        <f t="shared" si="999"/>
        <v>0.0015-0.000779575694592564i</v>
      </c>
      <c r="N3378" s="57">
        <f t="shared" si="1000"/>
        <v>29.07849351423198</v>
      </c>
      <c r="O3378" s="57">
        <f t="shared" si="1001"/>
        <v>17.367039632069762</v>
      </c>
      <c r="P3378" s="371">
        <f t="shared" si="1002"/>
        <v>-17.367039632069762</v>
      </c>
      <c r="Q3378" s="371">
        <f t="shared" si="1003"/>
        <v>150.92150648576802</v>
      </c>
      <c r="R3378" s="12">
        <f t="shared" si="1004"/>
        <v>-29.07849351423198</v>
      </c>
      <c r="S3378" s="57">
        <f t="shared" si="1005"/>
        <v>310.2672580575786</v>
      </c>
      <c r="T3378" s="12">
        <f t="shared" si="988"/>
        <v>-17.367039632069762</v>
      </c>
    </row>
    <row r="3379" spans="1:20" x14ac:dyDescent="0.25">
      <c r="A3379" s="57">
        <f t="shared" si="989"/>
        <v>1956874.6504993548</v>
      </c>
      <c r="B3379" s="12">
        <f t="shared" si="1006"/>
        <v>311446.2736381974</v>
      </c>
      <c r="C3379" s="57" t="str">
        <f t="shared" si="990"/>
        <v>-0.116880796202452+0.0659336050976123i</v>
      </c>
      <c r="D3379" s="57" t="str">
        <f t="shared" si="991"/>
        <v>1.9925004332985-2.05174058153313i</v>
      </c>
      <c r="E3379" s="57" t="str">
        <f t="shared" si="992"/>
        <v>-29.2974394023953-95.6182688408055i</v>
      </c>
      <c r="F3379" s="57" t="str">
        <f t="shared" si="993"/>
        <v>2.45410200682801-2.05724777663101i</v>
      </c>
      <c r="G3379" s="57" t="str">
        <f t="shared" si="994"/>
        <v>0.639115720756307-0.480257031430518i</v>
      </c>
      <c r="H3379" s="57" t="str">
        <f t="shared" si="995"/>
        <v>0.083163421180572-43.9270076645306i</v>
      </c>
      <c r="I3379" s="57" t="str">
        <f t="shared" si="996"/>
        <v>-0.254358226986966-0.304594767400881i</v>
      </c>
      <c r="K3379" s="57" t="str">
        <f t="shared" si="997"/>
        <v>0.000517188425260663-0.000782973867990648i</v>
      </c>
      <c r="L3379" s="57" t="str">
        <f t="shared" si="998"/>
        <v>0.000125-0.00161103069069537i</v>
      </c>
      <c r="M3379" s="57" t="str">
        <f t="shared" si="999"/>
        <v>0.0015-0.000776624521411199i</v>
      </c>
      <c r="N3379" s="57">
        <f t="shared" si="1000"/>
        <v>29.427771848985003</v>
      </c>
      <c r="O3379" s="57">
        <f t="shared" si="1001"/>
        <v>17.445258167200127</v>
      </c>
      <c r="P3379" s="371">
        <f t="shared" si="1002"/>
        <v>-17.445258167200127</v>
      </c>
      <c r="Q3379" s="371">
        <f t="shared" si="1003"/>
        <v>150.572228151015</v>
      </c>
      <c r="R3379" s="12">
        <f t="shared" si="1004"/>
        <v>-29.427771848985003</v>
      </c>
      <c r="S3379" s="57">
        <f t="shared" si="1005"/>
        <v>311.4462736381974</v>
      </c>
      <c r="T3379" s="12">
        <f t="shared" si="988"/>
        <v>-17.445258167200127</v>
      </c>
    </row>
    <row r="3380" spans="1:20" x14ac:dyDescent="0.25">
      <c r="A3380" s="57">
        <f t="shared" si="989"/>
        <v>1964310.7741712523</v>
      </c>
      <c r="B3380" s="12">
        <f t="shared" si="1006"/>
        <v>312629.76947802253</v>
      </c>
      <c r="C3380" s="57" t="str">
        <f t="shared" si="990"/>
        <v>-0.115429675015746+0.0660453752851531i</v>
      </c>
      <c r="D3380" s="57" t="str">
        <f t="shared" si="991"/>
        <v>1.98510741431647-2.05150082377737i</v>
      </c>
      <c r="E3380" s="57" t="str">
        <f t="shared" si="992"/>
        <v>-29.5585784993787-94.9944680144274i</v>
      </c>
      <c r="F3380" s="57" t="str">
        <f t="shared" si="993"/>
        <v>2.44737678260669-2.0583757324929i</v>
      </c>
      <c r="G3380" s="57" t="str">
        <f t="shared" si="994"/>
        <v>0.637364287232553-0.480760910009427i</v>
      </c>
      <c r="H3380" s="57" t="str">
        <f t="shared" si="995"/>
        <v>0.0823766203624219-43.7599940234115i</v>
      </c>
      <c r="I3380" s="57" t="str">
        <f t="shared" si="996"/>
        <v>-0.253535204416311-0.302603986477196i</v>
      </c>
      <c r="K3380" s="57" t="str">
        <f t="shared" si="997"/>
        <v>0.00051621327576923-0.000781407949614736i</v>
      </c>
      <c r="L3380" s="57" t="str">
        <f t="shared" si="998"/>
        <v>0.000125-0.00160493194928807i</v>
      </c>
      <c r="M3380" s="57" t="str">
        <f t="shared" si="999"/>
        <v>0.0015-0.000773684520234314i</v>
      </c>
      <c r="N3380" s="57">
        <f t="shared" si="1000"/>
        <v>29.776886824598364</v>
      </c>
      <c r="O3380" s="57">
        <f t="shared" si="1001"/>
        <v>17.523703432042296</v>
      </c>
      <c r="P3380" s="371">
        <f t="shared" si="1002"/>
        <v>-17.523703432042296</v>
      </c>
      <c r="Q3380" s="371">
        <f t="shared" si="1003"/>
        <v>150.22311317540164</v>
      </c>
      <c r="R3380" s="12">
        <f t="shared" si="1004"/>
        <v>-29.776886824598364</v>
      </c>
      <c r="S3380" s="57">
        <f t="shared" si="1005"/>
        <v>312.62976947802252</v>
      </c>
      <c r="T3380" s="12">
        <f t="shared" si="988"/>
        <v>-17.523703432042296</v>
      </c>
    </row>
    <row r="3381" spans="1:20" x14ac:dyDescent="0.25">
      <c r="A3381" s="57">
        <f t="shared" si="989"/>
        <v>1971775.1551131031</v>
      </c>
      <c r="B3381" s="12">
        <f t="shared" si="1006"/>
        <v>313817.76260203903</v>
      </c>
      <c r="C3381" s="57" t="str">
        <f t="shared" si="990"/>
        <v>-0.113988178043929+0.0661453134275577i</v>
      </c>
      <c r="D3381" s="57" t="str">
        <f t="shared" si="991"/>
        <v>1.97771338560882-2.05123450221705i</v>
      </c>
      <c r="E3381" s="57" t="str">
        <f t="shared" si="992"/>
        <v>-29.8143690079168-94.3713599140138i</v>
      </c>
      <c r="F3381" s="57" t="str">
        <f t="shared" si="993"/>
        <v>2.44063752860023-2.05948419561931i</v>
      </c>
      <c r="G3381" s="57" t="str">
        <f t="shared" si="994"/>
        <v>0.635609199966534-0.481258916680446i</v>
      </c>
      <c r="H3381" s="57" t="str">
        <f t="shared" si="995"/>
        <v>0.081596599584482-43.5936197708916i</v>
      </c>
      <c r="I3381" s="57" t="str">
        <f t="shared" si="996"/>
        <v>-0.252712363268232-0.300622249593209i</v>
      </c>
      <c r="K3381" s="57" t="str">
        <f t="shared" si="997"/>
        <v>0.00051523566936868-0.000779846584295164i</v>
      </c>
      <c r="L3381" s="57" t="str">
        <f t="shared" si="998"/>
        <v>0.000125-0.00159885629536569i</v>
      </c>
      <c r="M3381" s="57" t="str">
        <f t="shared" si="999"/>
        <v>0.0015-0.000770755648768991i</v>
      </c>
      <c r="N3381" s="57">
        <f t="shared" si="1000"/>
        <v>30.125831508225957</v>
      </c>
      <c r="O3381" s="57">
        <f t="shared" si="1001"/>
        <v>17.602375064244413</v>
      </c>
      <c r="P3381" s="371">
        <f t="shared" si="1002"/>
        <v>-17.602375064244413</v>
      </c>
      <c r="Q3381" s="371">
        <f t="shared" si="1003"/>
        <v>149.87416849177404</v>
      </c>
      <c r="R3381" s="12">
        <f t="shared" si="1004"/>
        <v>-30.125831508225957</v>
      </c>
      <c r="S3381" s="57">
        <f t="shared" si="1005"/>
        <v>313.81776260203901</v>
      </c>
      <c r="T3381" s="12">
        <f t="shared" si="988"/>
        <v>-17.602375064244413</v>
      </c>
    </row>
    <row r="3382" spans="1:20" x14ac:dyDescent="0.25">
      <c r="A3382" s="57">
        <f t="shared" si="989"/>
        <v>1979267.9007025331</v>
      </c>
      <c r="B3382" s="12">
        <f t="shared" si="1006"/>
        <v>315010.2700999268</v>
      </c>
      <c r="C3382" s="57" t="str">
        <f t="shared" si="990"/>
        <v>-0.11255637788219+0.0662335773697796i</v>
      </c>
      <c r="D3382" s="57" t="str">
        <f t="shared" si="991"/>
        <v>1.97031855973811-2.05094160274258i</v>
      </c>
      <c r="E3382" s="57" t="str">
        <f t="shared" si="992"/>
        <v>-30.0648382254045-93.7489999480724i</v>
      </c>
      <c r="F3382" s="57" t="str">
        <f t="shared" si="993"/>
        <v>2.43388439535635-2.06057302920535i</v>
      </c>
      <c r="G3382" s="57" t="str">
        <f t="shared" si="994"/>
        <v>0.633850498165012-0.48175101882713i</v>
      </c>
      <c r="H3382" s="57" t="str">
        <f t="shared" si="995"/>
        <v>0.0808233061557397-43.4278824089964i</v>
      </c>
      <c r="I3382" s="57" t="str">
        <f t="shared" si="996"/>
        <v>-0.251889706328229-0.298649541183247i</v>
      </c>
      <c r="K3382" s="57" t="str">
        <f t="shared" si="997"/>
        <v>0.000514255620654324-0.000778289721490475i</v>
      </c>
      <c r="L3382" s="57" t="str">
        <f t="shared" si="998"/>
        <v>0.000125-0.00159280364152788i</v>
      </c>
      <c r="M3382" s="57" t="str">
        <f t="shared" si="999"/>
        <v>0.0015-0.000767837864882434i</v>
      </c>
      <c r="N3382" s="57">
        <f t="shared" si="1000"/>
        <v>30.474599009007136</v>
      </c>
      <c r="O3382" s="57">
        <f t="shared" si="1001"/>
        <v>17.681272693597926</v>
      </c>
      <c r="P3382" s="371">
        <f t="shared" si="1002"/>
        <v>-17.681272693597926</v>
      </c>
      <c r="Q3382" s="371">
        <f t="shared" si="1003"/>
        <v>149.52540099099286</v>
      </c>
      <c r="R3382" s="12">
        <f t="shared" si="1004"/>
        <v>-30.474599009007136</v>
      </c>
      <c r="S3382" s="57">
        <f t="shared" si="1005"/>
        <v>315.0102700999268</v>
      </c>
      <c r="T3382" s="12">
        <f t="shared" si="988"/>
        <v>-17.681272693597926</v>
      </c>
    </row>
    <row r="3383" spans="1:20" x14ac:dyDescent="0.25">
      <c r="A3383" s="57">
        <f t="shared" si="989"/>
        <v>1986789.1187252025</v>
      </c>
      <c r="B3383" s="12">
        <f t="shared" si="1006"/>
        <v>316207.3091263065</v>
      </c>
      <c r="C3383" s="57" t="str">
        <f t="shared" si="990"/>
        <v>-0.111134344552029+0.0663103254503375i</v>
      </c>
      <c r="D3383" s="57" t="str">
        <f t="shared" si="991"/>
        <v>1.96292314935857-2.05062211328045i</v>
      </c>
      <c r="E3383" s="57" t="str">
        <f t="shared" si="992"/>
        <v>-30.3100141250109-93.127442875254i</v>
      </c>
      <c r="F3383" s="57" t="str">
        <f t="shared" si="993"/>
        <v>2.4271175348437-2.06164209766396i</v>
      </c>
      <c r="G3383" s="57" t="str">
        <f t="shared" si="994"/>
        <v>0.63208822140481-0.482237184138795i</v>
      </c>
      <c r="H3383" s="57" t="str">
        <f t="shared" si="995"/>
        <v>0.0800566877828852-43.2627794501181i</v>
      </c>
      <c r="I3383" s="57" t="str">
        <f t="shared" si="996"/>
        <v>-0.251067236600337-0.296685845685375i</v>
      </c>
      <c r="K3383" s="57" t="str">
        <f t="shared" si="997"/>
        <v>0.000513273144476739-0.000776737310857056i</v>
      </c>
      <c r="L3383" s="57" t="str">
        <f t="shared" si="998"/>
        <v>0.000125-0.0015867739007052i</v>
      </c>
      <c r="M3383" s="57" t="str">
        <f t="shared" si="999"/>
        <v>0.0015-0.000764931126601353i</v>
      </c>
      <c r="N3383" s="57">
        <f t="shared" si="1000"/>
        <v>30.823182478451514</v>
      </c>
      <c r="O3383" s="57">
        <f t="shared" si="1001"/>
        <v>17.760395942159651</v>
      </c>
      <c r="P3383" s="371">
        <f t="shared" si="1002"/>
        <v>-17.760395942159651</v>
      </c>
      <c r="Q3383" s="371">
        <f t="shared" si="1003"/>
        <v>149.17681752154849</v>
      </c>
      <c r="R3383" s="12">
        <f t="shared" si="1004"/>
        <v>-30.823182478451514</v>
      </c>
      <c r="S3383" s="57">
        <f t="shared" si="1005"/>
        <v>316.20730912630648</v>
      </c>
      <c r="T3383" s="12">
        <f t="shared" si="988"/>
        <v>-17.760395942159651</v>
      </c>
    </row>
    <row r="3384" spans="1:20" x14ac:dyDescent="0.25">
      <c r="A3384" s="57">
        <f t="shared" si="989"/>
        <v>1994338.9173763585</v>
      </c>
      <c r="B3384" s="12">
        <f t="shared" si="1006"/>
        <v>317408.8969009865</v>
      </c>
      <c r="C3384" s="57" t="str">
        <f t="shared" si="990"/>
        <v>-0.109722145503371+0.0663757164498971i</v>
      </c>
      <c r="D3384" s="57" t="str">
        <f t="shared" si="991"/>
        <v>1.95552736719169-2.0502760237943i</v>
      </c>
      <c r="E3384" s="57" t="str">
        <f t="shared" si="992"/>
        <v>-30.5499253403787-92.5067427958047i</v>
      </c>
      <c r="F3384" s="57" t="str">
        <f t="shared" si="993"/>
        <v>2.42033710044086-2.06269126664472i</v>
      </c>
      <c r="G3384" s="57" t="str">
        <f t="shared" si="994"/>
        <v>0.630322409629933-0.482717380615457i</v>
      </c>
      <c r="H3384" s="57" t="str">
        <f t="shared" si="995"/>
        <v>0.0792966925667947-43.098308416964i</v>
      </c>
      <c r="I3384" s="57" t="str">
        <f t="shared" si="996"/>
        <v>-0.250244957305412-0.294731147539072i</v>
      </c>
      <c r="K3384" s="57" t="str">
        <f t="shared" si="997"/>
        <v>0.000512288255941247-0.000775189302251749i</v>
      </c>
      <c r="L3384" s="57" t="str">
        <f t="shared" si="998"/>
        <v>0.000125-0.0015807669861578i</v>
      </c>
      <c r="M3384" s="57" t="str">
        <f t="shared" si="999"/>
        <v>0.0015-0.00076203539211133i</v>
      </c>
      <c r="N3384" s="57">
        <f t="shared" si="1000"/>
        <v>31.171575110804497</v>
      </c>
      <c r="O3384" s="57">
        <f t="shared" si="1001"/>
        <v>17.839744424374725</v>
      </c>
      <c r="P3384" s="371">
        <f t="shared" si="1002"/>
        <v>-17.839744424374725</v>
      </c>
      <c r="Q3384" s="371">
        <f t="shared" si="1003"/>
        <v>148.8284248891955</v>
      </c>
      <c r="R3384" s="12">
        <f t="shared" si="1004"/>
        <v>-31.171575110804497</v>
      </c>
      <c r="S3384" s="57">
        <f t="shared" si="1005"/>
        <v>317.40889690098652</v>
      </c>
      <c r="T3384" s="12">
        <f t="shared" si="988"/>
        <v>-17.839744424374725</v>
      </c>
    </row>
    <row r="3385" spans="1:20" x14ac:dyDescent="0.25">
      <c r="A3385" s="57">
        <f t="shared" si="989"/>
        <v>2001917.4052623888</v>
      </c>
      <c r="B3385" s="12">
        <f t="shared" si="1006"/>
        <v>318615.05070921028</v>
      </c>
      <c r="C3385" s="57" t="str">
        <f t="shared" si="990"/>
        <v>-0.108319845617833+0.0664299095402077i</v>
      </c>
      <c r="D3385" s="57" t="str">
        <f t="shared" si="991"/>
        <v>1.94813142600173-2.04990332628567i</v>
      </c>
      <c r="E3385" s="57" t="str">
        <f t="shared" si="992"/>
        <v>-30.7846011502417-91.8869531434095i</v>
      </c>
      <c r="F3385" s="57" t="str">
        <f t="shared" si="993"/>
        <v>2.41354324692497-2.06372040305264i</v>
      </c>
      <c r="G3385" s="57" t="str">
        <f t="shared" si="994"/>
        <v>0.628553103148607-0.483191576572754i</v>
      </c>
      <c r="H3385" s="57" t="str">
        <f t="shared" si="995"/>
        <v>0.0785432689990627-42.9344668425084i</v>
      </c>
      <c r="I3385" s="57" t="str">
        <f t="shared" si="996"/>
        <v>-0.249422871879416-0.29278543118293i</v>
      </c>
      <c r="K3385" s="57" t="str">
        <f t="shared" si="997"/>
        <v>0.000511300970407362-0.000773645645734499i</v>
      </c>
      <c r="L3385" s="57" t="str">
        <f t="shared" si="998"/>
        <v>0.000125-0.0015747828114742i</v>
      </c>
      <c r="M3385" s="57" t="str">
        <f t="shared" si="999"/>
        <v>0.0015-0.000759150619756255i</v>
      </c>
      <c r="N3385" s="57">
        <f t="shared" si="1000"/>
        <v>31.51977014339684</v>
      </c>
      <c r="O3385" s="57">
        <f t="shared" si="1001"/>
        <v>17.919317747198157</v>
      </c>
      <c r="P3385" s="371">
        <f t="shared" si="1002"/>
        <v>-17.919317747198157</v>
      </c>
      <c r="Q3385" s="371">
        <f t="shared" si="1003"/>
        <v>148.48022985660316</v>
      </c>
      <c r="R3385" s="12">
        <f t="shared" si="1004"/>
        <v>-31.51977014339684</v>
      </c>
      <c r="S3385" s="57">
        <f t="shared" si="1005"/>
        <v>318.61505070921027</v>
      </c>
      <c r="T3385" s="12">
        <f t="shared" si="988"/>
        <v>-17.919317747198157</v>
      </c>
    </row>
    <row r="3386" spans="1:20" x14ac:dyDescent="0.25">
      <c r="A3386" s="57">
        <f t="shared" si="989"/>
        <v>2009524.6914023862</v>
      </c>
      <c r="B3386" s="12">
        <f t="shared" si="1006"/>
        <v>319825.78790190531</v>
      </c>
      <c r="C3386" s="57" t="str">
        <f t="shared" si="990"/>
        <v>-0.106927507213089+0.066473064233399i</v>
      </c>
      <c r="D3386" s="57" t="str">
        <f t="shared" si="991"/>
        <v>1.94073553857126-2.04950401479429i</v>
      </c>
      <c r="E3386" s="57" t="str">
        <f t="shared" si="992"/>
        <v>-31.0140714629695-91.268126677406i</v>
      </c>
      <c r="F3386" s="57" t="str">
        <f t="shared" si="993"/>
        <v>2.40673613046006-2.06472937506664i</v>
      </c>
      <c r="G3386" s="57" t="str">
        <f t="shared" si="994"/>
        <v>0.626780342630242-0.48365974064683i</v>
      </c>
      <c r="H3386" s="57" t="str">
        <f t="shared" si="995"/>
        <v>0.0777963659585635-42.7712522699429i</v>
      </c>
      <c r="I3386" s="57" t="str">
        <f t="shared" si="996"/>
        <v>-0.248600983971646-0.290848681052357i</v>
      </c>
      <c r="K3386" s="57" t="str">
        <f t="shared" si="997"/>
        <v>0.000510311303488204-0.000772106291570994i</v>
      </c>
      <c r="L3386" s="57" t="str">
        <f t="shared" si="998"/>
        <v>0.000125-0.00156882129057003i</v>
      </c>
      <c r="M3386" s="57" t="str">
        <f t="shared" si="999"/>
        <v>0.0015-0.000756276768037711i</v>
      </c>
      <c r="N3386" s="57">
        <f t="shared" si="1000"/>
        <v>31.867760856978663</v>
      </c>
      <c r="O3386" s="57">
        <f t="shared" si="1001"/>
        <v>17.99911551021793</v>
      </c>
      <c r="P3386" s="371">
        <f t="shared" si="1002"/>
        <v>-17.99911551021793</v>
      </c>
      <c r="Q3386" s="371">
        <f t="shared" si="1003"/>
        <v>148.13223914302134</v>
      </c>
      <c r="R3386" s="12">
        <f t="shared" si="1004"/>
        <v>-31.867760856978663</v>
      </c>
      <c r="S3386" s="57">
        <f t="shared" si="1005"/>
        <v>319.8257879019053</v>
      </c>
      <c r="T3386" s="12">
        <f t="shared" si="988"/>
        <v>-17.99911551021793</v>
      </c>
    </row>
    <row r="3387" spans="1:20" x14ac:dyDescent="0.25">
      <c r="A3387" s="57">
        <f t="shared" si="989"/>
        <v>2017160.8852297151</v>
      </c>
      <c r="B3387" s="12">
        <f t="shared" si="1006"/>
        <v>321041.12589593255</v>
      </c>
      <c r="C3387" s="57" t="str">
        <f t="shared" si="990"/>
        <v>-0.105545190048361+0.0665053403316798i</v>
      </c>
      <c r="D3387" s="57" t="str">
        <f t="shared" si="991"/>
        <v>1.9333399176767-2.04907808539818i</v>
      </c>
      <c r="E3387" s="57" t="str">
        <f t="shared" si="992"/>
        <v>-31.2383668010459-90.6503154753877i</v>
      </c>
      <c r="F3387" s="57" t="str">
        <f t="shared" si="993"/>
        <v>2.39991590858512-2.06571805215811i</v>
      </c>
      <c r="G3387" s="57" t="str">
        <f t="shared" si="994"/>
        <v>0.625004169102328-0.484121841799187i</v>
      </c>
      <c r="H3387" s="57" t="str">
        <f t="shared" si="995"/>
        <v>0.0770559327080494-42.6086622526271i</v>
      </c>
      <c r="I3387" s="57" t="str">
        <f t="shared" si="996"/>
        <v>-0.247779297442972-0.288920881577297i</v>
      </c>
      <c r="K3387" s="57" t="str">
        <f t="shared" si="997"/>
        <v>0.000509319271049874-0.000770571190235314i</v>
      </c>
      <c r="L3387" s="57" t="str">
        <f t="shared" si="998"/>
        <v>0.000125-0.00156288233768682i</v>
      </c>
      <c r="M3387" s="57" t="str">
        <f t="shared" si="999"/>
        <v>0.0015-0.000753413795614378i</v>
      </c>
      <c r="N3387" s="57">
        <f t="shared" si="1000"/>
        <v>32.215540576034698</v>
      </c>
      <c r="O3387" s="57">
        <f t="shared" si="1001"/>
        <v>18.079137305776367</v>
      </c>
      <c r="P3387" s="371">
        <f t="shared" si="1002"/>
        <v>-18.079137305776367</v>
      </c>
      <c r="Q3387" s="371">
        <f t="shared" si="1003"/>
        <v>147.7844594239653</v>
      </c>
      <c r="R3387" s="12">
        <f t="shared" si="1004"/>
        <v>-32.215540576034698</v>
      </c>
      <c r="S3387" s="57">
        <f t="shared" si="1005"/>
        <v>321.04112589593257</v>
      </c>
      <c r="T3387" s="12">
        <f t="shared" si="988"/>
        <v>-18.079137305776367</v>
      </c>
    </row>
    <row r="3388" spans="1:20" x14ac:dyDescent="0.25">
      <c r="A3388" s="57">
        <f t="shared" si="989"/>
        <v>2024826.0965935884</v>
      </c>
      <c r="B3388" s="12">
        <f t="shared" si="1006"/>
        <v>322261.08217433712</v>
      </c>
      <c r="C3388" s="57" t="str">
        <f t="shared" si="990"/>
        <v>-0.104172951330963+0.0665268978774548i</v>
      </c>
      <c r="D3388" s="57" t="str">
        <f t="shared" si="991"/>
        <v>1.92594477606372-2.04862553621322i</v>
      </c>
      <c r="E3388" s="57" t="str">
        <f t="shared" si="992"/>
        <v>-31.4575182854968-90.0335709261809i</v>
      </c>
      <c r="F3388" s="57" t="str">
        <f t="shared" si="993"/>
        <v>2.39308274020182-2.06668630510924i</v>
      </c>
      <c r="G3388" s="57" t="str">
        <f t="shared" si="994"/>
        <v>0.623224623947242-0.484577849321511i</v>
      </c>
      <c r="H3388" s="57" t="str">
        <f t="shared" si="995"/>
        <v>0.0763219188907842-42.4466943540406i</v>
      </c>
      <c r="I3388" s="57" t="str">
        <f t="shared" si="996"/>
        <v>-0.24695781636404-0.287002017179969i</v>
      </c>
      <c r="K3388" s="57" t="str">
        <f t="shared" si="997"/>
        <v>0.000508324889210766-0.000769040292412577i</v>
      </c>
      <c r="L3388" s="57" t="str">
        <f t="shared" si="998"/>
        <v>0.000125-0.00155696586739074i</v>
      </c>
      <c r="M3388" s="57" t="str">
        <f t="shared" si="999"/>
        <v>0.0015-0.000750561661301431i</v>
      </c>
      <c r="N3388" s="57">
        <f t="shared" si="1000"/>
        <v>32.563102669089545</v>
      </c>
      <c r="O3388" s="57">
        <f t="shared" si="1001"/>
        <v>18.159382719093333</v>
      </c>
      <c r="P3388" s="371">
        <f t="shared" si="1002"/>
        <v>-18.159382719093333</v>
      </c>
      <c r="Q3388" s="371">
        <f t="shared" si="1003"/>
        <v>147.43689733091045</v>
      </c>
      <c r="R3388" s="12">
        <f t="shared" si="1004"/>
        <v>-32.563102669089545</v>
      </c>
      <c r="S3388" s="57">
        <f t="shared" si="1005"/>
        <v>322.2610821743371</v>
      </c>
      <c r="T3388" s="12">
        <f t="shared" si="988"/>
        <v>-18.159382719093333</v>
      </c>
    </row>
    <row r="3389" spans="1:20" x14ac:dyDescent="0.25">
      <c r="A3389" s="57">
        <f t="shared" si="989"/>
        <v>2032520.435760644</v>
      </c>
      <c r="B3389" s="12">
        <f t="shared" si="1006"/>
        <v>323485.67428659962</v>
      </c>
      <c r="C3389" s="57" t="str">
        <f t="shared" si="990"/>
        <v>-0.102810845723944+0.0665378971038862i</v>
      </c>
      <c r="D3389" s="57" t="str">
        <f t="shared" si="991"/>
        <v>1.9185503264229-2.04814636739251i</v>
      </c>
      <c r="E3389" s="57" t="str">
        <f t="shared" si="992"/>
        <v>-31.6715576202707-89.4179437232018i</v>
      </c>
      <c r="F3389" s="57" t="str">
        <f t="shared" si="993"/>
        <v>2.38623678556208-2.06763400603122i</v>
      </c>
      <c r="G3389" s="57" t="str">
        <f t="shared" si="994"/>
        <v>0.621441748898988-0.485027732840458i</v>
      </c>
      <c r="H3389" s="57" t="str">
        <f t="shared" si="995"/>
        <v>0.0755942745272088-42.2853461477335i</v>
      </c>
      <c r="I3389" s="57" t="str">
        <f t="shared" si="996"/>
        <v>-0.246136545013447-0.285092072272619i</v>
      </c>
      <c r="K3389" s="57" t="str">
        <f t="shared" si="997"/>
        <v>0.000507328174340853-0.000767513549001596i</v>
      </c>
      <c r="L3389" s="57" t="str">
        <f t="shared" si="998"/>
        <v>0.000125-0.00155107179457137i</v>
      </c>
      <c r="M3389" s="57" t="str">
        <f t="shared" si="999"/>
        <v>0.0015-0.000747720324069967i</v>
      </c>
      <c r="N3389" s="57">
        <f t="shared" si="1000"/>
        <v>32.9104405489893</v>
      </c>
      <c r="O3389" s="57">
        <f t="shared" si="1001"/>
        <v>18.239851328387296</v>
      </c>
      <c r="P3389" s="371">
        <f t="shared" si="1002"/>
        <v>-18.239851328387296</v>
      </c>
      <c r="Q3389" s="371">
        <f t="shared" si="1003"/>
        <v>147.0895594510107</v>
      </c>
      <c r="R3389" s="12">
        <f t="shared" si="1004"/>
        <v>-32.9104405489893</v>
      </c>
      <c r="S3389" s="57">
        <f t="shared" si="1005"/>
        <v>323.48567428659965</v>
      </c>
      <c r="T3389" s="12">
        <f t="shared" si="988"/>
        <v>-18.239851328387296</v>
      </c>
    </row>
    <row r="3390" spans="1:20" x14ac:dyDescent="0.25">
      <c r="A3390" s="57">
        <f t="shared" si="989"/>
        <v>2040244.0134165345</v>
      </c>
      <c r="B3390" s="12">
        <f t="shared" si="1006"/>
        <v>324714.91984888871</v>
      </c>
      <c r="C3390" s="57" t="str">
        <f t="shared" si="990"/>
        <v>-0.101458925354754+0.0665384983859249i</v>
      </c>
      <c r="D3390" s="57" t="str">
        <f t="shared" si="991"/>
        <v>1.9111567813652-2.04764058112529i</v>
      </c>
      <c r="E3390" s="57" t="str">
        <f t="shared" si="992"/>
        <v>-31.8805170765877-88.8034838581875i</v>
      </c>
      <c r="F3390" s="57" t="str">
        <f t="shared" si="993"/>
        <v>2.37937820625516-2.06856102838236i</v>
      </c>
      <c r="G3390" s="57" t="str">
        <f t="shared" si="994"/>
        <v>0.61965558603986-0.485471462322408i</v>
      </c>
      <c r="H3390" s="57" t="str">
        <f t="shared" si="995"/>
        <v>0.0748729500116477-42.1246152172796i</v>
      </c>
      <c r="I3390" s="57" t="str">
        <f t="shared" si="996"/>
        <v>-0.245315487875909-0.28319103125529i</v>
      </c>
      <c r="K3390" s="57" t="str">
        <f t="shared" si="997"/>
        <v>0.000506329143060927-0.000765990911117527i</v>
      </c>
      <c r="L3390" s="57" t="str">
        <f t="shared" si="998"/>
        <v>0.000125-0.00154520003444049i</v>
      </c>
      <c r="M3390" s="57" t="str">
        <f t="shared" si="999"/>
        <v>0.0015-0.000744889743046389i</v>
      </c>
      <c r="N3390" s="57">
        <f t="shared" si="1000"/>
        <v>33.257547673173349</v>
      </c>
      <c r="O3390" s="57">
        <f t="shared" si="1001"/>
        <v>18.320542704997585</v>
      </c>
      <c r="P3390" s="371">
        <f t="shared" si="1002"/>
        <v>-18.320542704997585</v>
      </c>
      <c r="Q3390" s="371">
        <f t="shared" si="1003"/>
        <v>146.74245232682665</v>
      </c>
      <c r="R3390" s="12">
        <f t="shared" si="1004"/>
        <v>-33.257547673173349</v>
      </c>
      <c r="S3390" s="57">
        <f t="shared" si="1005"/>
        <v>324.71491984888871</v>
      </c>
      <c r="T3390" s="12">
        <f t="shared" si="988"/>
        <v>-18.320542704997585</v>
      </c>
    </row>
    <row r="3391" spans="1:20" x14ac:dyDescent="0.25">
      <c r="A3391" s="57">
        <f t="shared" si="989"/>
        <v>2047996.9406675175</v>
      </c>
      <c r="B3391" s="12">
        <f t="shared" si="1006"/>
        <v>325948.83654431452</v>
      </c>
      <c r="C3391" s="57" t="str">
        <f t="shared" si="990"/>
        <v>-0.100117239824948+0.0665288621918365i</v>
      </c>
      <c r="D3391" s="57" t="str">
        <f t="shared" si="991"/>
        <v>1.90376435339749-2.04710818163553i</v>
      </c>
      <c r="E3391" s="57" t="str">
        <f t="shared" si="992"/>
        <v>-32.0844294772629-88.1902406153031i</v>
      </c>
      <c r="F3391" s="57" t="str">
        <f t="shared" si="993"/>
        <v>2.37250716519461-2.06946724698604i</v>
      </c>
      <c r="G3391" s="57" t="str">
        <f t="shared" si="994"/>
        <v>0.617866177797032-0.485909008078178i</v>
      </c>
      <c r="H3391" s="57" t="str">
        <f t="shared" si="995"/>
        <v>0.0741578961090431-41.9644991562275i</v>
      </c>
      <c r="I3391" s="57" t="str">
        <f t="shared" si="996"/>
        <v>-0.244494649640398-0.281298878513601i</v>
      </c>
      <c r="K3391" s="57" t="str">
        <f t="shared" si="997"/>
        <v>0.000505327812241792-0.000764472330094542i</v>
      </c>
      <c r="L3391" s="57" t="str">
        <f t="shared" si="998"/>
        <v>0.000125-0.00153935050253087i</v>
      </c>
      <c r="M3391" s="57" t="str">
        <f t="shared" si="999"/>
        <v>0.0015-0.000742069877511842i</v>
      </c>
      <c r="N3391" s="57">
        <f t="shared" si="1000"/>
        <v>33.604417543929543</v>
      </c>
      <c r="O3391" s="57">
        <f t="shared" si="1001"/>
        <v>18.401456413505638</v>
      </c>
      <c r="P3391" s="371">
        <f t="shared" si="1002"/>
        <v>-18.401456413505638</v>
      </c>
      <c r="Q3391" s="371">
        <f t="shared" si="1003"/>
        <v>146.39558245607046</v>
      </c>
      <c r="R3391" s="12">
        <f t="shared" si="1004"/>
        <v>-33.604417543929543</v>
      </c>
      <c r="S3391" s="57">
        <f t="shared" si="1005"/>
        <v>325.94883654431453</v>
      </c>
      <c r="T3391" s="12">
        <f t="shared" si="988"/>
        <v>-18.401456413505638</v>
      </c>
    </row>
    <row r="3392" spans="1:20" x14ac:dyDescent="0.25">
      <c r="A3392" s="57">
        <f t="shared" si="989"/>
        <v>2055779.3290420542</v>
      </c>
      <c r="B3392" s="12">
        <f t="shared" si="1006"/>
        <v>327187.44212318293</v>
      </c>
      <c r="C3392" s="57" t="str">
        <f t="shared" si="990"/>
        <v>-0.0987858362208987+0.0665091490352349i</v>
      </c>
      <c r="D3392" s="57" t="str">
        <f t="shared" si="991"/>
        <v>1.89637325489821-2.04654917518023i</v>
      </c>
      <c r="E3392" s="57" t="str">
        <f t="shared" si="992"/>
        <v>-32.2833281810115-87.5782625656164i</v>
      </c>
      <c r="F3392" s="57" t="str">
        <f t="shared" si="993"/>
        <v>2.36562382660488-2.07035253804847i</v>
      </c>
      <c r="G3392" s="57" t="str">
        <f t="shared" si="994"/>
        <v>0.616073566939071-0.486340340767698i</v>
      </c>
      <c r="H3392" s="57" t="str">
        <f t="shared" si="995"/>
        <v>0.0734490639517253-41.8049955680541i</v>
      </c>
      <c r="I3392" s="57" t="str">
        <f t="shared" si="996"/>
        <v>-0.243674035198258-0.279415598416563i</v>
      </c>
      <c r="K3392" s="57" t="str">
        <f t="shared" si="997"/>
        <v>0.000504324199003413-0.000762957757488468i</v>
      </c>
      <c r="L3392" s="57" t="str">
        <f t="shared" si="998"/>
        <v>0.000125-0.00153352311469503i</v>
      </c>
      <c r="M3392" s="57" t="str">
        <f t="shared" si="999"/>
        <v>0.0015-0.000739260686901618i</v>
      </c>
      <c r="N3392" s="57">
        <f t="shared" si="1000"/>
        <v>33.951043708631204</v>
      </c>
      <c r="O3392" s="57">
        <f t="shared" si="1001"/>
        <v>18.482592011856152</v>
      </c>
      <c r="P3392" s="371">
        <f t="shared" si="1002"/>
        <v>-18.482592011856152</v>
      </c>
      <c r="Q3392" s="371">
        <f t="shared" si="1003"/>
        <v>146.0489562913688</v>
      </c>
      <c r="R3392" s="12">
        <f t="shared" si="1004"/>
        <v>-33.951043708631204</v>
      </c>
      <c r="S3392" s="57">
        <f t="shared" si="1005"/>
        <v>327.1874421231829</v>
      </c>
      <c r="T3392" s="12">
        <f t="shared" si="988"/>
        <v>-18.482592011856152</v>
      </c>
    </row>
    <row r="3393" spans="1:20" x14ac:dyDescent="0.25">
      <c r="A3393" s="57">
        <f t="shared" si="989"/>
        <v>2063591.2904924143</v>
      </c>
      <c r="B3393" s="12">
        <f t="shared" si="1006"/>
        <v>328430.75440325105</v>
      </c>
      <c r="C3393" s="57" t="str">
        <f t="shared" si="990"/>
        <v>-0.0974647591254918+0.0664795194276565i</v>
      </c>
      <c r="D3393" s="57" t="str">
        <f t="shared" si="991"/>
        <v>1.88898369809291-2.04596357004722i</v>
      </c>
      <c r="E3393" s="57" t="str">
        <f t="shared" si="992"/>
        <v>-32.4772470667524-86.9675975619433i</v>
      </c>
      <c r="F3393" s="57" t="str">
        <f t="shared" si="993"/>
        <v>2.35872835600766-2.07121677917637i</v>
      </c>
      <c r="G3393" s="57" t="str">
        <f t="shared" si="994"/>
        <v>0.614277796572377-0.486765431404658i</v>
      </c>
      <c r="H3393" s="57" t="str">
        <f t="shared" si="995"/>
        <v>0.0727464050362185-41.6461020661166i</v>
      </c>
      <c r="I3393" s="57" t="str">
        <f t="shared" si="996"/>
        <v>-0.242853649641299-0.277541175314385i</v>
      </c>
      <c r="K3393" s="57" t="str">
        <f t="shared" si="997"/>
        <v>0.000503318320714027-0.000761447145079455i</v>
      </c>
      <c r="L3393" s="57" t="str">
        <f t="shared" si="998"/>
        <v>0.000125-0.00152771778710404i</v>
      </c>
      <c r="M3393" s="57" t="str">
        <f t="shared" si="999"/>
        <v>0.0015-0.000736462130804559i</v>
      </c>
      <c r="N3393" s="57">
        <f t="shared" si="1000"/>
        <v>34.297419759962253</v>
      </c>
      <c r="O3393" s="57">
        <f t="shared" si="1001"/>
        <v>18.563949051477962</v>
      </c>
      <c r="P3393" s="371">
        <f t="shared" si="1002"/>
        <v>-18.563949051477962</v>
      </c>
      <c r="Q3393" s="371">
        <f t="shared" si="1003"/>
        <v>145.70258024003775</v>
      </c>
      <c r="R3393" s="12">
        <f t="shared" si="1004"/>
        <v>-34.297419759962253</v>
      </c>
      <c r="S3393" s="57">
        <f t="shared" si="1005"/>
        <v>328.43075440325106</v>
      </c>
      <c r="T3393" s="12">
        <f t="shared" si="988"/>
        <v>-18.563949051477962</v>
      </c>
    </row>
    <row r="3394" spans="1:20" x14ac:dyDescent="0.25">
      <c r="A3394" s="57">
        <f t="shared" si="989"/>
        <v>2071432.9373962854</v>
      </c>
      <c r="B3394" s="12">
        <f t="shared" si="1006"/>
        <v>329678.7912699834</v>
      </c>
      <c r="C3394" s="57" t="str">
        <f t="shared" si="990"/>
        <v>-0.096154050630785+0.0664401338316885i</v>
      </c>
      <c r="D3394" s="57" t="str">
        <f t="shared" si="991"/>
        <v>1.8815958950299-2.04535137655275i</v>
      </c>
      <c r="E3394" s="57" t="str">
        <f t="shared" si="992"/>
        <v>-32.6662205179109-86.3582927340555i</v>
      </c>
      <c r="F3394" s="57" t="str">
        <f t="shared" si="993"/>
        <v>2.35182092020786-2.07205984939442i</v>
      </c>
      <c r="G3394" s="57" t="str">
        <f t="shared" si="994"/>
        <v>0.612478910137555-0.487184251361092i</v>
      </c>
      <c r="H3394" s="57" t="str">
        <f t="shared" si="995"/>
        <v>0.0720498712200738-41.4878162736059i</v>
      </c>
      <c r="I3394" s="57" t="str">
        <f t="shared" si="996"/>
        <v>-0.242033498259871-0.275675593536313i</v>
      </c>
      <c r="K3394" s="57" t="str">
        <f t="shared" si="997"/>
        <v>0.000502310194989195-0.000759940444874627i</v>
      </c>
      <c r="L3394" s="57" t="str">
        <f t="shared" si="998"/>
        <v>0.000125-0.0015219344362463i</v>
      </c>
      <c r="M3394" s="57" t="str">
        <f t="shared" si="999"/>
        <v>0.0015-0.0007336741689625i</v>
      </c>
      <c r="N3394" s="57">
        <f t="shared" si="1000"/>
        <v>34.643539336127333</v>
      </c>
      <c r="O3394" s="57">
        <f t="shared" si="1001"/>
        <v>18.645527077404825</v>
      </c>
      <c r="P3394" s="371">
        <f t="shared" si="1002"/>
        <v>-18.645527077404825</v>
      </c>
      <c r="Q3394" s="371">
        <f t="shared" si="1003"/>
        <v>145.35646066387267</v>
      </c>
      <c r="R3394" s="12">
        <f t="shared" si="1004"/>
        <v>-34.643539336127333</v>
      </c>
      <c r="S3394" s="57">
        <f t="shared" si="1005"/>
        <v>329.67879126998338</v>
      </c>
      <c r="T3394" s="12">
        <f t="shared" si="988"/>
        <v>-18.645527077404825</v>
      </c>
    </row>
    <row r="3395" spans="1:20" x14ac:dyDescent="0.25">
      <c r="A3395" s="57">
        <f t="shared" si="989"/>
        <v>2079304.3825583914</v>
      </c>
      <c r="B3395" s="12">
        <f t="shared" si="1006"/>
        <v>330931.57067680935</v>
      </c>
      <c r="C3395" s="57" t="str">
        <f t="shared" si="990"/>
        <v>-0.0948537503516321+0.0663911526146783i</v>
      </c>
      <c r="D3395" s="57" t="str">
        <f t="shared" si="991"/>
        <v>1.87421005755601-2.04471260703871i</v>
      </c>
      <c r="E3395" s="57" t="str">
        <f t="shared" si="992"/>
        <v>-32.8502834067343-85.7503944842587i</v>
      </c>
      <c r="F3395" s="57" t="str">
        <f t="shared" si="993"/>
        <v>2.34490168727955-2.07288162916272i</v>
      </c>
      <c r="G3395" s="57" t="str">
        <f t="shared" si="994"/>
        <v>0.610676951405704-0.487596772371946i</v>
      </c>
      <c r="H3395" s="57" t="str">
        <f t="shared" si="995"/>
        <v>0.0713594147187424-41.3301358234995i</v>
      </c>
      <c r="I3395" s="57" t="str">
        <f t="shared" si="996"/>
        <v>-0.241213586540928-0.273818837388502i</v>
      </c>
      <c r="K3395" s="57" t="str">
        <f t="shared" si="997"/>
        <v>0.000501299839690836-0.000758437609110749i</v>
      </c>
      <c r="L3395" s="57" t="str">
        <f t="shared" si="998"/>
        <v>0.000125-0.00151617297892638i</v>
      </c>
      <c r="M3395" s="57" t="str">
        <f t="shared" si="999"/>
        <v>0.0015-0.000730896761269679i</v>
      </c>
      <c r="N3395" s="57">
        <f t="shared" si="1000"/>
        <v>34.989396121044166</v>
      </c>
      <c r="O3395" s="57">
        <f t="shared" si="1001"/>
        <v>18.727325628394357</v>
      </c>
      <c r="P3395" s="371">
        <f t="shared" si="1002"/>
        <v>-18.727325628394357</v>
      </c>
      <c r="Q3395" s="371">
        <f t="shared" si="1003"/>
        <v>145.01060387895583</v>
      </c>
      <c r="R3395" s="12">
        <f t="shared" si="1004"/>
        <v>-34.989396121044166</v>
      </c>
      <c r="S3395" s="57">
        <f t="shared" si="1005"/>
        <v>330.93157067680937</v>
      </c>
      <c r="T3395" s="12">
        <f t="shared" si="988"/>
        <v>-18.727325628394357</v>
      </c>
    </row>
    <row r="3396" spans="1:20" x14ac:dyDescent="0.25">
      <c r="A3396" s="57">
        <f t="shared" si="989"/>
        <v>2087205.7392121132</v>
      </c>
      <c r="B3396" s="12">
        <f t="shared" si="1006"/>
        <v>332189.11064538121</v>
      </c>
      <c r="C3396" s="57" t="str">
        <f t="shared" si="990"/>
        <v>-0.0935638954402073+0.0663327360030262i</v>
      </c>
      <c r="D3396" s="57" t="str">
        <f t="shared" si="991"/>
        <v>1.86682639729228-2.04404727586938i</v>
      </c>
      <c r="E3396" s="57" t="str">
        <f t="shared" si="992"/>
        <v>-33.0294710786265-85.1439484833199i</v>
      </c>
      <c r="F3396" s="57" t="str">
        <f t="shared" si="993"/>
        <v>2.33797082655129-2.07368200039377i</v>
      </c>
      <c r="G3396" s="57" t="str">
        <f t="shared" si="994"/>
        <v>0.608871964474642-0.488002966539582i</v>
      </c>
      <c r="H3396" s="57" t="str">
        <f t="shared" si="995"/>
        <v>0.070674988102479-41.1730583585161i</v>
      </c>
      <c r="I3396" s="57" t="str">
        <f t="shared" si="996"/>
        <v>-0.240393920166044-0.271970891151872i</v>
      </c>
      <c r="K3396" s="57" t="str">
        <f t="shared" si="997"/>
        <v>0.000500287272926197-0.000756938590256862i</v>
      </c>
      <c r="L3396" s="57" t="str">
        <f t="shared" si="998"/>
        <v>0.000125-0.00151043333226378i</v>
      </c>
      <c r="M3396" s="57" t="str">
        <f t="shared" si="999"/>
        <v>0.0015-0.000728129867772144i</v>
      </c>
      <c r="N3396" s="57">
        <f t="shared" si="1000"/>
        <v>35.334983844522441</v>
      </c>
      <c r="O3396" s="57">
        <f t="shared" si="1001"/>
        <v>18.809344237048492</v>
      </c>
      <c r="P3396" s="371">
        <f t="shared" si="1002"/>
        <v>-18.809344237048492</v>
      </c>
      <c r="Q3396" s="371">
        <f t="shared" si="1003"/>
        <v>144.66501615547756</v>
      </c>
      <c r="R3396" s="12">
        <f t="shared" si="1004"/>
        <v>-35.334983844522441</v>
      </c>
      <c r="S3396" s="57">
        <f t="shared" si="1005"/>
        <v>332.18911064538122</v>
      </c>
      <c r="T3396" s="12">
        <f t="shared" si="988"/>
        <v>-18.809344237048492</v>
      </c>
    </row>
    <row r="3397" spans="1:20" x14ac:dyDescent="0.25">
      <c r="A3397" s="57">
        <f t="shared" si="989"/>
        <v>2095137.1210211194</v>
      </c>
      <c r="B3397" s="12">
        <f t="shared" si="1006"/>
        <v>333451.42926583369</v>
      </c>
      <c r="C3397" s="57" t="str">
        <f t="shared" si="990"/>
        <v>-0.0922845206014415+0.0662650440371082i</v>
      </c>
      <c r="D3397" s="57" t="str">
        <f t="shared" si="991"/>
        <v>1.85944512560975-2.04335539942798i</v>
      </c>
      <c r="E3397" s="57" t="str">
        <f t="shared" si="992"/>
        <v>-33.2038193365154-84.5389996667544i</v>
      </c>
      <c r="F3397" s="57" t="str">
        <f t="shared" si="993"/>
        <v>2.33102850859136-2.07446084646957i</v>
      </c>
      <c r="G3397" s="57" t="str">
        <f t="shared" si="994"/>
        <v>0.607063993765063-0.488402806338246i</v>
      </c>
      <c r="H3397" s="57" t="str">
        <f t="shared" si="995"/>
        <v>0.0699965442932738-41.0165815310686i</v>
      </c>
      <c r="I3397" s="57" t="str">
        <f t="shared" si="996"/>
        <v>-0.239574505009435-0.270131739080008i</v>
      </c>
      <c r="K3397" s="57" t="str">
        <f t="shared" si="997"/>
        <v>0.000499272513046777-0.000755443341016949i</v>
      </c>
      <c r="L3397" s="57" t="str">
        <f t="shared" si="998"/>
        <v>0.000125-0.00150471541369175i</v>
      </c>
      <c r="M3397" s="57" t="str">
        <f t="shared" si="999"/>
        <v>0.0015-0.000725373448667206i</v>
      </c>
      <c r="N3397" s="57">
        <f t="shared" si="1000"/>
        <v>35.680296282432863</v>
      </c>
      <c r="O3397" s="57">
        <f t="shared" si="1001"/>
        <v>18.8915824299321</v>
      </c>
      <c r="P3397" s="371">
        <f t="shared" si="1002"/>
        <v>-18.8915824299321</v>
      </c>
      <c r="Q3397" s="371">
        <f t="shared" si="1003"/>
        <v>144.31970371756714</v>
      </c>
      <c r="R3397" s="12">
        <f t="shared" si="1004"/>
        <v>-35.680296282432863</v>
      </c>
      <c r="S3397" s="57">
        <f t="shared" si="1005"/>
        <v>333.45142926583367</v>
      </c>
      <c r="T3397" s="12">
        <f t="shared" si="988"/>
        <v>-18.8915824299321</v>
      </c>
    </row>
    <row r="3398" spans="1:20" x14ac:dyDescent="0.25">
      <c r="A3398" s="57">
        <f t="shared" si="989"/>
        <v>2103098.6420809999</v>
      </c>
      <c r="B3398" s="12">
        <f t="shared" si="1006"/>
        <v>334718.54469704389</v>
      </c>
      <c r="C3398" s="57" t="str">
        <f t="shared" si="990"/>
        <v>-0.0910156581093516+0.0661882365268206i</v>
      </c>
      <c r="D3398" s="57" t="str">
        <f t="shared" si="991"/>
        <v>1.85206645360534-2.04263699611284i</v>
      </c>
      <c r="E3398" s="57" t="str">
        <f t="shared" si="992"/>
        <v>-33.3733644252511-83.935592231472i</v>
      </c>
      <c r="F3398" s="57" t="str">
        <f t="shared" si="993"/>
        <v>2.32407490519289-2.0752180522585i</v>
      </c>
      <c r="G3398" s="57" t="str">
        <f t="shared" si="994"/>
        <v>0.605253084016606-0.488796264618494i</v>
      </c>
      <c r="H3398" s="57" t="str">
        <f t="shared" si="995"/>
        <v>0.0693240365618217-40.8607030032189i</v>
      </c>
      <c r="I3398" s="57" t="str">
        <f t="shared" si="996"/>
        <v>-0.238755347135953-0.26830136539709i</v>
      </c>
      <c r="K3398" s="57" t="str">
        <f t="shared" si="997"/>
        <v>0.000498255578647221-0.00075395181433258i</v>
      </c>
      <c r="L3398" s="57" t="str">
        <f t="shared" si="998"/>
        <v>0.000125-0.00149901914095612i</v>
      </c>
      <c r="M3398" s="57" t="str">
        <f t="shared" si="999"/>
        <v>0.0015-0.000722627464302856i</v>
      </c>
      <c r="N3398" s="57">
        <f t="shared" si="1000"/>
        <v>36.025327256854098</v>
      </c>
      <c r="O3398" s="57">
        <f t="shared" si="1001"/>
        <v>18.97403972769073</v>
      </c>
      <c r="P3398" s="371">
        <f t="shared" si="1002"/>
        <v>-18.97403972769073</v>
      </c>
      <c r="Q3398" s="371">
        <f t="shared" si="1003"/>
        <v>143.9746727431459</v>
      </c>
      <c r="R3398" s="12">
        <f t="shared" si="1004"/>
        <v>-36.025327256854098</v>
      </c>
      <c r="S3398" s="57">
        <f t="shared" si="1005"/>
        <v>334.71854469704391</v>
      </c>
      <c r="T3398" s="12">
        <f t="shared" si="988"/>
        <v>-18.97403972769073</v>
      </c>
    </row>
    <row r="3399" spans="1:20" x14ac:dyDescent="0.25">
      <c r="A3399" s="57">
        <f t="shared" si="989"/>
        <v>2111090.4169209078</v>
      </c>
      <c r="B3399" s="12">
        <f t="shared" si="1006"/>
        <v>335990.47516689269</v>
      </c>
      <c r="C3399" s="57" t="str">
        <f t="shared" si="990"/>
        <v>-0.0897573378242003+0.0661024730077714i</v>
      </c>
      <c r="D3399" s="57" t="str">
        <f t="shared" si="991"/>
        <v>1.84469059207778-2.0418920863331i</v>
      </c>
      <c r="E3399" s="57" t="str">
        <f t="shared" si="992"/>
        <v>-33.5381430160564-83.3337696327547i</v>
      </c>
      <c r="F3399" s="57" t="str">
        <f t="shared" si="993"/>
        <v>2.31711018935831-2.07595350413182i</v>
      </c>
      <c r="G3399" s="57" t="str">
        <f t="shared" si="994"/>
        <v>0.603439280283876-0.489183314611561i</v>
      </c>
      <c r="H3399" s="57" t="str">
        <f t="shared" si="995"/>
        <v>0.0686574185245178-40.7054204466315i</v>
      </c>
      <c r="I3399" s="57" t="str">
        <f t="shared" si="996"/>
        <v>-0.237936452799043-0.266479754295801i</v>
      </c>
      <c r="K3399" s="57" t="str">
        <f t="shared" si="997"/>
        <v>0.000497236488564152-0.00075246396338554i</v>
      </c>
      <c r="L3399" s="57" t="str">
        <f t="shared" si="998"/>
        <v>0.000125-0.00149334443211408i</v>
      </c>
      <c r="M3399" s="57" t="str">
        <f t="shared" si="999"/>
        <v>0.0015-0.000719891875177182i</v>
      </c>
      <c r="N3399" s="57">
        <f t="shared" si="1000"/>
        <v>36.370070636212972</v>
      </c>
      <c r="O3399" s="57">
        <f t="shared" si="1001"/>
        <v>19.056715645169454</v>
      </c>
      <c r="P3399" s="371">
        <f t="shared" si="1002"/>
        <v>-19.056715645169454</v>
      </c>
      <c r="Q3399" s="371">
        <f t="shared" si="1003"/>
        <v>143.62992936378703</v>
      </c>
      <c r="R3399" s="12">
        <f t="shared" si="1004"/>
        <v>-36.370070636212972</v>
      </c>
      <c r="S3399" s="57">
        <f t="shared" si="1005"/>
        <v>335.99047516689268</v>
      </c>
      <c r="T3399" s="12">
        <f t="shared" si="988"/>
        <v>-19.056715645169454</v>
      </c>
    </row>
    <row r="3400" spans="1:20" x14ac:dyDescent="0.25">
      <c r="A3400" s="57">
        <f t="shared" si="989"/>
        <v>2119112.5605052076</v>
      </c>
      <c r="B3400" s="12">
        <f t="shared" si="1006"/>
        <v>337267.23897252692</v>
      </c>
      <c r="C3400" s="57" t="str">
        <f t="shared" si="990"/>
        <v>-0.0885095872105217+0.066007912698144i</v>
      </c>
      <c r="D3400" s="57" t="str">
        <f t="shared" si="991"/>
        <v>1.83731775150359-2.04112069250424i</v>
      </c>
      <c r="E3400" s="57" t="str">
        <f t="shared" si="992"/>
        <v>-33.6981921910253-82.7335745815964i</v>
      </c>
      <c r="F3400" s="57" t="str">
        <f t="shared" si="993"/>
        <v>2.31013453528387-2.07666708998022i</v>
      </c>
      <c r="G3400" s="57" t="str">
        <f t="shared" si="994"/>
        <v>0.601622627932375-0.489563929933689i</v>
      </c>
      <c r="H3400" s="57" t="str">
        <f t="shared" si="995"/>
        <v>0.067996644140494-40.5507315425297i</v>
      </c>
      <c r="I3400" s="57" t="str">
        <f t="shared" si="996"/>
        <v>-0.237117828438709-0.264666889935302i</v>
      </c>
      <c r="K3400" s="57" t="str">
        <f t="shared" si="997"/>
        <v>0.000496215261874995-0.000750979741600487i</v>
      </c>
      <c r="L3400" s="57" t="str">
        <f t="shared" si="998"/>
        <v>0.000125-0.00148769120553306i</v>
      </c>
      <c r="M3400" s="57" t="str">
        <f t="shared" si="999"/>
        <v>0.0015-0.000717166641937818i</v>
      </c>
      <c r="N3400" s="57">
        <f t="shared" si="1000"/>
        <v>36.71452033540524</v>
      </c>
      <c r="O3400" s="57">
        <f t="shared" si="1001"/>
        <v>19.139609691528857</v>
      </c>
      <c r="P3400" s="371">
        <f t="shared" si="1002"/>
        <v>-19.139609691528857</v>
      </c>
      <c r="Q3400" s="371">
        <f t="shared" si="1003"/>
        <v>143.28547966459476</v>
      </c>
      <c r="R3400" s="12">
        <f t="shared" si="1004"/>
        <v>-36.71452033540524</v>
      </c>
      <c r="S3400" s="57">
        <f t="shared" si="1005"/>
        <v>337.26723897252691</v>
      </c>
      <c r="T3400" s="12">
        <f t="shared" si="988"/>
        <v>-19.139609691528857</v>
      </c>
    </row>
    <row r="3401" spans="1:20" x14ac:dyDescent="0.25">
      <c r="A3401" s="57">
        <f t="shared" si="989"/>
        <v>2127165.1882351274</v>
      </c>
      <c r="B3401" s="12">
        <f t="shared" si="1006"/>
        <v>338548.85448062251</v>
      </c>
      <c r="C3401" s="57" t="str">
        <f t="shared" si="990"/>
        <v>-0.0872724313559364+0.0659047144562356i</v>
      </c>
      <c r="D3401" s="57" t="str">
        <f t="shared" si="991"/>
        <v>1.82994814201317-2.04032283904316i</v>
      </c>
      <c r="E3401" s="57" t="str">
        <f t="shared" si="992"/>
        <v>-33.8535494276846-82.1350490423716i</v>
      </c>
      <c r="F3401" s="57" t="str">
        <f t="shared" si="993"/>
        <v>2.30314811834383-2.07735869923007i</v>
      </c>
      <c r="G3401" s="57" t="str">
        <f t="shared" si="994"/>
        <v>0.599803172634381-0.489938084590402i</v>
      </c>
      <c r="H3401" s="57" t="str">
        <f t="shared" si="995"/>
        <v>0.0673416677086717-40.3966339816492i</v>
      </c>
      <c r="I3401" s="57" t="str">
        <f t="shared" si="996"/>
        <v>-0.236299480679435-0.262862756439205i</v>
      </c>
      <c r="K3401" s="57" t="str">
        <f t="shared" si="997"/>
        <v>0.000495191917896686-0.000749499102647567i</v>
      </c>
      <c r="L3401" s="57" t="str">
        <f t="shared" si="998"/>
        <v>0.000125-0.00148205937988948i</v>
      </c>
      <c r="M3401" s="57" t="str">
        <f t="shared" si="999"/>
        <v>0.0015-0.000714451725381373i</v>
      </c>
      <c r="N3401" s="57">
        <f t="shared" si="1000"/>
        <v>37.058670315907307</v>
      </c>
      <c r="O3401" s="57">
        <f t="shared" si="1001"/>
        <v>19.222721370361992</v>
      </c>
      <c r="P3401" s="371">
        <f t="shared" si="1002"/>
        <v>-19.222721370361992</v>
      </c>
      <c r="Q3401" s="371">
        <f t="shared" si="1003"/>
        <v>142.94132968409269</v>
      </c>
      <c r="R3401" s="12">
        <f t="shared" si="1004"/>
        <v>-37.058670315907307</v>
      </c>
      <c r="S3401" s="57">
        <f t="shared" si="1005"/>
        <v>338.54885448062254</v>
      </c>
      <c r="T3401" s="12">
        <f t="shared" si="988"/>
        <v>-19.222721370361992</v>
      </c>
    </row>
    <row r="3402" spans="1:20" x14ac:dyDescent="0.25">
      <c r="A3402" s="57">
        <f t="shared" si="989"/>
        <v>2135248.4159504208</v>
      </c>
      <c r="B3402" s="12">
        <f t="shared" si="1006"/>
        <v>339835.3401276489</v>
      </c>
      <c r="C3402" s="57" t="str">
        <f t="shared" si="990"/>
        <v>-0.0860458929907612+0.0657930367386906i</v>
      </c>
      <c r="D3402" s="57" t="str">
        <f t="shared" si="991"/>
        <v>1.82258197336692-2.03949855236295i</v>
      </c>
      <c r="E3402" s="57" t="str">
        <f t="shared" si="992"/>
        <v>-34.0042525836258-81.5382342308374i</v>
      </c>
      <c r="F3402" s="57" t="str">
        <f t="shared" si="993"/>
        <v>2.29615111507422-2.07802822285944i</v>
      </c>
      <c r="G3402" s="57" t="str">
        <f t="shared" si="994"/>
        <v>0.597980960364741-0.490305752980733i</v>
      </c>
      <c r="H3402" s="57" t="str">
        <f t="shared" si="995"/>
        <v>0.06669244386486-40.2431254641937i</v>
      </c>
      <c r="I3402" s="57" t="str">
        <f t="shared" si="996"/>
        <v>-0.235481416328092-0.261067337893558i</v>
      </c>
      <c r="K3402" s="57" t="str">
        <f t="shared" si="997"/>
        <v>0.000494166476184425-0.000748022000445044i</v>
      </c>
      <c r="L3402" s="57" t="str">
        <f t="shared" si="998"/>
        <v>0.000125-0.00147644887416764i</v>
      </c>
      <c r="M3402" s="57" t="str">
        <f t="shared" si="999"/>
        <v>0.0015-0.000711747086452848i</v>
      </c>
      <c r="N3402" s="57">
        <f t="shared" si="1000"/>
        <v>37.402514585873206</v>
      </c>
      <c r="O3402" s="57">
        <f t="shared" si="1001"/>
        <v>19.306050179810221</v>
      </c>
      <c r="P3402" s="371">
        <f t="shared" si="1002"/>
        <v>-19.306050179810221</v>
      </c>
      <c r="Q3402" s="371">
        <f t="shared" si="1003"/>
        <v>142.59748541412679</v>
      </c>
      <c r="R3402" s="12">
        <f t="shared" si="1004"/>
        <v>-37.402514585873206</v>
      </c>
      <c r="S3402" s="57">
        <f t="shared" si="1005"/>
        <v>339.83534012764892</v>
      </c>
      <c r="T3402" s="12">
        <f t="shared" si="988"/>
        <v>-19.306050179810221</v>
      </c>
    </row>
    <row r="3403" spans="1:20" x14ac:dyDescent="0.25">
      <c r="A3403" s="57">
        <f t="shared" si="989"/>
        <v>2143362.3599310326</v>
      </c>
      <c r="B3403" s="12">
        <f t="shared" si="1006"/>
        <v>341126.71442013397</v>
      </c>
      <c r="C3403" s="57" t="str">
        <f t="shared" si="990"/>
        <v>-0.0848299925083985+0.0656730375594439i</v>
      </c>
      <c r="D3403" s="57" t="str">
        <f t="shared" si="991"/>
        <v>1.81521945493158-2.03864786086729i</v>
      </c>
      <c r="E3403" s="57" t="str">
        <f t="shared" si="992"/>
        <v>-34.1503398812098-80.9431706124786i</v>
      </c>
      <c r="F3403" s="57" t="str">
        <f t="shared" si="993"/>
        <v>2.28914370315658-2.07867555341403i</v>
      </c>
      <c r="G3403" s="57" t="str">
        <f t="shared" si="994"/>
        <v>0.596156037396615-0.490666909901392i</v>
      </c>
      <c r="H3403" s="57" t="str">
        <f t="shared" si="995"/>
        <v>0.0660489275788766-40.0902036997911i</v>
      </c>
      <c r="I3403" s="57" t="str">
        <f t="shared" si="996"/>
        <v>-0.234663642371841-0.259280618344883i</v>
      </c>
      <c r="K3403" s="57" t="str">
        <f t="shared" si="997"/>
        <v>0.000493138956530311-0.000746548389161923i</v>
      </c>
      <c r="L3403" s="57" t="str">
        <f t="shared" si="998"/>
        <v>0.000125-0.00147085960765854i</v>
      </c>
      <c r="M3403" s="57" t="str">
        <f t="shared" si="999"/>
        <v>0.0015-0.000709052686245118i</v>
      </c>
      <c r="N3403" s="57">
        <f t="shared" si="1000"/>
        <v>37.746047200214946</v>
      </c>
      <c r="O3403" s="57">
        <f t="shared" si="1001"/>
        <v>19.389595612677379</v>
      </c>
      <c r="P3403" s="371">
        <f t="shared" si="1002"/>
        <v>-19.389595612677379</v>
      </c>
      <c r="Q3403" s="371">
        <f t="shared" si="1003"/>
        <v>142.25395279978505</v>
      </c>
      <c r="R3403" s="12">
        <f t="shared" si="1004"/>
        <v>-37.746047200214946</v>
      </c>
      <c r="S3403" s="57">
        <f t="shared" si="1005"/>
        <v>341.12671442013396</v>
      </c>
      <c r="T3403" s="12">
        <f t="shared" si="988"/>
        <v>-19.389595612677379</v>
      </c>
    </row>
    <row r="3404" spans="1:20" x14ac:dyDescent="0.25">
      <c r="A3404" s="57">
        <f t="shared" si="989"/>
        <v>2151507.1368987705</v>
      </c>
      <c r="B3404" s="12">
        <f t="shared" si="1006"/>
        <v>342422.99593493051</v>
      </c>
      <c r="C3404" s="57" t="str">
        <f t="shared" si="990"/>
        <v>-0.0836247479864435+0.0655448744493849i</v>
      </c>
      <c r="D3404" s="57" t="str">
        <f t="shared" si="991"/>
        <v>1.80786079565646-2.03777079494456i</v>
      </c>
      <c r="E3404" s="57" t="str">
        <f t="shared" si="992"/>
        <v>-34.2918498923589-80.3498979011636i</v>
      </c>
      <c r="F3404" s="57" t="str">
        <f t="shared" si="993"/>
        <v>2.28212606140122-2.07930058502279i</v>
      </c>
      <c r="G3404" s="57" t="str">
        <f t="shared" si="994"/>
        <v>0.594328450297139-0.491021530550892i</v>
      </c>
      <c r="H3404" s="57" t="str">
        <f t="shared" si="995"/>
        <v>0.0654110741517008-39.9378664074488i</v>
      </c>
      <c r="I3404" s="57" t="str">
        <f t="shared" si="996"/>
        <v>-0.233846165975992-0.257502581798202i</v>
      </c>
      <c r="K3404" s="57" t="str">
        <f t="shared" si="997"/>
        <v>0.000492109378961974-0.000745078223220547i</v>
      </c>
      <c r="L3404" s="57" t="str">
        <f t="shared" si="998"/>
        <v>0.000125-0.00146529149995869i</v>
      </c>
      <c r="M3404" s="57" t="str">
        <f t="shared" si="999"/>
        <v>0.0015-0.000706368485998325i</v>
      </c>
      <c r="N3404" s="57">
        <f t="shared" si="1000"/>
        <v>38.089262260677145</v>
      </c>
      <c r="O3404" s="57">
        <f t="shared" si="1001"/>
        <v>19.473357156544704</v>
      </c>
      <c r="P3404" s="371">
        <f t="shared" si="1002"/>
        <v>-19.473357156544704</v>
      </c>
      <c r="Q3404" s="371">
        <f t="shared" si="1003"/>
        <v>141.91073773932285</v>
      </c>
      <c r="R3404" s="12">
        <f t="shared" si="1004"/>
        <v>-38.089262260677145</v>
      </c>
      <c r="S3404" s="57">
        <f t="shared" si="1005"/>
        <v>342.4229959349305</v>
      </c>
      <c r="T3404" s="12">
        <f t="shared" si="988"/>
        <v>-19.473357156544704</v>
      </c>
    </row>
    <row r="3405" spans="1:20" x14ac:dyDescent="0.25">
      <c r="A3405" s="57">
        <f t="shared" si="989"/>
        <v>2159682.864018986</v>
      </c>
      <c r="B3405" s="12">
        <f t="shared" si="1006"/>
        <v>343724.20331948326</v>
      </c>
      <c r="C3405" s="57" t="str">
        <f t="shared" si="990"/>
        <v>-0.0824301752085336+0.0654087044167536i</v>
      </c>
      <c r="D3405" s="57" t="str">
        <f t="shared" si="991"/>
        <v>1.80050620404998-2.03686738696157i</v>
      </c>
      <c r="E3405" s="57" t="str">
        <f t="shared" si="992"/>
        <v>-34.4288215234343-79.7584550581326i</v>
      </c>
      <c r="F3405" s="57" t="str">
        <f t="shared" si="993"/>
        <v>2.27509836973046-2.07990321341339i</v>
      </c>
      <c r="G3405" s="57" t="str">
        <f t="shared" si="994"/>
        <v>0.592498245923025-0.491369590533606i</v>
      </c>
      <c r="H3405" s="57" t="str">
        <f t="shared" si="995"/>
        <v>0.0647788392126559-39.7861113155095i</v>
      </c>
      <c r="I3405" s="57" t="str">
        <f t="shared" si="996"/>
        <v>-0.233028994481862-0.255733212215116i</v>
      </c>
      <c r="K3405" s="57" t="str">
        <f t="shared" si="997"/>
        <v>0.000491077763741151-0.000743611457299209i</v>
      </c>
      <c r="L3405" s="57" t="str">
        <f t="shared" si="998"/>
        <v>0.000125-0.00145974447096901i</v>
      </c>
      <c r="M3405" s="57" t="str">
        <f t="shared" si="999"/>
        <v>0.0015-0.000703694447099349i</v>
      </c>
      <c r="N3405" s="57">
        <f t="shared" si="1000"/>
        <v>38.432153915891035</v>
      </c>
      <c r="O3405" s="57">
        <f t="shared" si="1001"/>
        <v>19.55733429388351</v>
      </c>
      <c r="P3405" s="371">
        <f t="shared" si="1002"/>
        <v>-19.55733429388351</v>
      </c>
      <c r="Q3405" s="371">
        <f t="shared" si="1003"/>
        <v>141.56784608410896</v>
      </c>
      <c r="R3405" s="12">
        <f t="shared" si="1004"/>
        <v>-38.432153915891035</v>
      </c>
      <c r="S3405" s="57">
        <f t="shared" si="1005"/>
        <v>343.72420331948325</v>
      </c>
      <c r="T3405" s="12">
        <f t="shared" si="988"/>
        <v>-19.55733429388351</v>
      </c>
    </row>
    <row r="3406" spans="1:20" x14ac:dyDescent="0.25">
      <c r="A3406" s="57">
        <f t="shared" si="989"/>
        <v>2167889.6589022581</v>
      </c>
      <c r="B3406" s="12">
        <f t="shared" si="1006"/>
        <v>345030.35529209732</v>
      </c>
      <c r="C3406" s="57" t="str">
        <f t="shared" si="990"/>
        <v>-0.0812462876868774+0.0652646839082874i</v>
      </c>
      <c r="D3406" s="57" t="str">
        <f t="shared" si="991"/>
        <v>1.79315588815618-2.03593767125702i</v>
      </c>
      <c r="E3406" s="57" t="str">
        <f t="shared" si="992"/>
        <v>-34.5612940002169-79.1688802912965i</v>
      </c>
      <c r="F3406" s="57" t="str">
        <f t="shared" si="993"/>
        <v>2.26806080916134-2.0804833359275i</v>
      </c>
      <c r="G3406" s="57" t="str">
        <f t="shared" si="994"/>
        <v>0.590665471416103-0.491711065863781i</v>
      </c>
      <c r="H3406" s="57" t="str">
        <f t="shared" si="995"/>
        <v>0.0641521787166242-39.6349361616083i</v>
      </c>
      <c r="I3406" s="57" t="str">
        <f t="shared" si="996"/>
        <v>-0.232212135404615-0.253972493511878i</v>
      </c>
      <c r="K3406" s="57" t="str">
        <f t="shared" si="997"/>
        <v>0.00049004413136221-0.000742148046334732i</v>
      </c>
      <c r="L3406" s="57" t="str">
        <f t="shared" si="998"/>
        <v>0.000125-0.00145421844089362i</v>
      </c>
      <c r="M3406" s="57" t="str">
        <f t="shared" si="999"/>
        <v>0.0015-0.000701030531081237i</v>
      </c>
      <c r="N3406" s="57">
        <f t="shared" si="1000"/>
        <v>38.774716361423458</v>
      </c>
      <c r="O3406" s="57">
        <f t="shared" si="1001"/>
        <v>19.641526502167714</v>
      </c>
      <c r="P3406" s="371">
        <f t="shared" si="1002"/>
        <v>-19.641526502167714</v>
      </c>
      <c r="Q3406" s="371">
        <f t="shared" si="1003"/>
        <v>141.22528363857654</v>
      </c>
      <c r="R3406" s="12">
        <f t="shared" si="1004"/>
        <v>-38.774716361423458</v>
      </c>
      <c r="S3406" s="57">
        <f t="shared" si="1005"/>
        <v>345.03035529209734</v>
      </c>
      <c r="T3406" s="12">
        <f t="shared" si="988"/>
        <v>-19.641526502167714</v>
      </c>
    </row>
    <row r="3407" spans="1:20" x14ac:dyDescent="0.25">
      <c r="A3407" s="57">
        <f t="shared" si="989"/>
        <v>2176127.639606087</v>
      </c>
      <c r="B3407" s="12">
        <f t="shared" si="1006"/>
        <v>346341.47064220731</v>
      </c>
      <c r="C3407" s="57" t="str">
        <f t="shared" si="990"/>
        <v>-0.0800730966854556+0.0651129687711139i</v>
      </c>
      <c r="D3407" s="57" t="str">
        <f t="shared" si="991"/>
        <v>1.78581005553138-2.0349816841345i</v>
      </c>
      <c r="E3407" s="57" t="str">
        <f t="shared" si="992"/>
        <v>-34.6893068529857-78.5812110548443i</v>
      </c>
      <c r="F3407" s="57" t="str">
        <f t="shared" si="993"/>
        <v>2.26101356178832-2.0810408515357i</v>
      </c>
      <c r="G3407" s="57" t="str">
        <f t="shared" si="994"/>
        <v>0.588830174198784-0.492045932969488i</v>
      </c>
      <c r="H3407" s="57" t="str">
        <f t="shared" si="995"/>
        <v>0.0635310489412849-39.4843386926284i</v>
      </c>
      <c r="I3407" s="57" t="str">
        <f t="shared" si="996"/>
        <v>-0.231395596431056-0.252220409557511i</v>
      </c>
      <c r="K3407" s="57" t="str">
        <f t="shared" si="997"/>
        <v>0.000489008502550632-0.000740687945525054i</v>
      </c>
      <c r="L3407" s="57" t="str">
        <f t="shared" si="998"/>
        <v>0.000125-0.00144871333023871i</v>
      </c>
      <c r="M3407" s="57" t="str">
        <f t="shared" si="999"/>
        <v>0.0015-0.00069837669962267i</v>
      </c>
      <c r="N3407" s="57">
        <f t="shared" si="1000"/>
        <v>39.116943839809068</v>
      </c>
      <c r="O3407" s="57">
        <f t="shared" si="1001"/>
        <v>19.7259332539859</v>
      </c>
      <c r="P3407" s="371">
        <f t="shared" si="1002"/>
        <v>-19.7259332539859</v>
      </c>
      <c r="Q3407" s="371">
        <f t="shared" si="1003"/>
        <v>140.88305616019093</v>
      </c>
      <c r="R3407" s="12">
        <f t="shared" si="1004"/>
        <v>-39.116943839809068</v>
      </c>
      <c r="S3407" s="57">
        <f t="shared" si="1005"/>
        <v>346.3414706422073</v>
      </c>
      <c r="T3407" s="12">
        <f t="shared" si="988"/>
        <v>-19.7259332539859</v>
      </c>
    </row>
    <row r="3408" spans="1:20" x14ac:dyDescent="0.25">
      <c r="A3408" s="57">
        <f t="shared" si="989"/>
        <v>2184396.9246365903</v>
      </c>
      <c r="B3408" s="12">
        <f t="shared" si="1006"/>
        <v>347657.56823064771</v>
      </c>
      <c r="C3408" s="57" t="str">
        <f t="shared" si="990"/>
        <v>-0.0789106112438844+0.064953714215419i</v>
      </c>
      <c r="D3408" s="57" t="str">
        <f t="shared" si="991"/>
        <v>1.778468913221-2.0339994638553i</v>
      </c>
      <c r="E3408" s="57" t="str">
        <f t="shared" si="992"/>
        <v>-34.8128999017101-77.9954840491657i</v>
      </c>
      <c r="F3408" s="57" t="str">
        <f t="shared" si="993"/>
        <v>2.25395681076568-2.08157566085242i</v>
      </c>
      <c r="G3408" s="57" t="str">
        <f t="shared" si="994"/>
        <v>0.586992401969475-0.492374168696512i</v>
      </c>
      <c r="H3408" s="57" t="str">
        <f t="shared" si="995"/>
        <v>0.0629154064843917-39.3343166646588i</v>
      </c>
      <c r="I3408" s="57" t="str">
        <f t="shared" si="996"/>
        <v>-0.230579385417452-0.250476944171949i</v>
      </c>
      <c r="K3408" s="57" t="str">
        <f t="shared" si="997"/>
        <v>0.000487970898261475-0.000739231110331798i</v>
      </c>
      <c r="L3408" s="57" t="str">
        <f t="shared" si="998"/>
        <v>0.000125-0.00144322905981143i</v>
      </c>
      <c r="M3408" s="57" t="str">
        <f t="shared" si="999"/>
        <v>0.0015-0.00069573291454739i</v>
      </c>
      <c r="N3408" s="57">
        <f t="shared" si="1000"/>
        <v>39.458830640569545</v>
      </c>
      <c r="O3408" s="57">
        <f t="shared" si="1001"/>
        <v>19.810554017151006</v>
      </c>
      <c r="P3408" s="371">
        <f t="shared" si="1002"/>
        <v>-19.810554017151006</v>
      </c>
      <c r="Q3408" s="371">
        <f t="shared" si="1003"/>
        <v>140.54116935943046</v>
      </c>
      <c r="R3408" s="12">
        <f t="shared" si="1004"/>
        <v>-39.458830640569545</v>
      </c>
      <c r="S3408" s="57">
        <f t="shared" si="1005"/>
        <v>347.65756823064771</v>
      </c>
      <c r="T3408" s="12">
        <f t="shared" si="988"/>
        <v>-19.810554017151006</v>
      </c>
    </row>
    <row r="3409" spans="1:20" x14ac:dyDescent="0.25">
      <c r="A3409" s="57">
        <f t="shared" si="989"/>
        <v>2192697.6329502091</v>
      </c>
      <c r="B3409" s="12">
        <f t="shared" si="1006"/>
        <v>348978.66698992415</v>
      </c>
      <c r="C3409" s="57" t="str">
        <f t="shared" si="990"/>
        <v>-0.0777588382018769+0.0647870747778848i</v>
      </c>
      <c r="D3409" s="57" t="str">
        <f t="shared" si="991"/>
        <v>1.77113266773642-2.03299105063082i</v>
      </c>
      <c r="E3409" s="57" t="str">
        <f t="shared" si="992"/>
        <v>-34.9321132413572-77.41173522106i</v>
      </c>
      <c r="F3409" s="57" t="str">
        <f t="shared" si="993"/>
        <v>2.24689074028951-2.08208766615037i</v>
      </c>
      <c r="G3409" s="57" t="str">
        <f t="shared" si="994"/>
        <v>0.58515220269792-0.492695750312191i</v>
      </c>
      <c r="H3409" s="57" t="str">
        <f t="shared" si="995"/>
        <v>0.0623052082610681-39.1848678429507i</v>
      </c>
      <c r="I3409" s="57" t="str">
        <f t="shared" si="996"/>
        <v>-0.229763510387291-0.248742081124182i</v>
      </c>
      <c r="K3409" s="57" t="str">
        <f t="shared" si="997"/>
        <v>0.000486931339677741-0.000737777496482821i</v>
      </c>
      <c r="L3409" s="57" t="str">
        <f t="shared" si="998"/>
        <v>0.000125-0.00143776555071869i</v>
      </c>
      <c r="M3409" s="57" t="str">
        <f t="shared" si="999"/>
        <v>0.0015-0.000693099137823661i</v>
      </c>
      <c r="N3409" s="57">
        <f t="shared" si="1000"/>
        <v>39.800371100227466</v>
      </c>
      <c r="O3409" s="57">
        <f t="shared" si="1001"/>
        <v>19.895388254810943</v>
      </c>
      <c r="P3409" s="371">
        <f t="shared" si="1002"/>
        <v>-19.895388254810943</v>
      </c>
      <c r="Q3409" s="371">
        <f t="shared" si="1003"/>
        <v>140.19962889977253</v>
      </c>
      <c r="R3409" s="12">
        <f t="shared" si="1004"/>
        <v>-39.800371100227466</v>
      </c>
      <c r="S3409" s="57">
        <f t="shared" si="1005"/>
        <v>348.97866698992414</v>
      </c>
      <c r="T3409" s="12">
        <f t="shared" si="988"/>
        <v>-19.895388254810943</v>
      </c>
    </row>
    <row r="3410" spans="1:20" x14ac:dyDescent="0.25">
      <c r="A3410" s="57">
        <f t="shared" si="989"/>
        <v>2201029.88395542</v>
      </c>
      <c r="B3410" s="12">
        <f t="shared" si="1006"/>
        <v>350304.78592448588</v>
      </c>
      <c r="C3410" s="57" t="str">
        <f t="shared" si="990"/>
        <v>-0.0766177822243284+0.0646132042859121i</v>
      </c>
      <c r="D3410" s="57" t="str">
        <f t="shared" si="991"/>
        <v>1.76380152503206-2.03195648661464i</v>
      </c>
      <c r="E3410" s="57" t="str">
        <f t="shared" si="992"/>
        <v>-35.0469872273216-76.8299997642517i</v>
      </c>
      <c r="F3410" s="57" t="str">
        <f t="shared" si="993"/>
        <v>2.23981553557975-2.08257677137499i</v>
      </c>
      <c r="G3410" s="57" t="str">
        <f t="shared" si="994"/>
        <v>0.583309624620482-0.493010655509183i</v>
      </c>
      <c r="H3410" s="57" t="str">
        <f t="shared" si="995"/>
        <v>0.0617004115011397-39.0359900018751i</v>
      </c>
      <c r="I3410" s="57" t="str">
        <f t="shared" si="996"/>
        <v>-0.22894797952905-0.247015804130454i</v>
      </c>
      <c r="K3410" s="57" t="str">
        <f t="shared" si="997"/>
        <v>0.000485889848208762-0.000736327059974767i</v>
      </c>
      <c r="L3410" s="57" t="str">
        <f t="shared" si="998"/>
        <v>0.000125-0.0014323227243661i</v>
      </c>
      <c r="M3410" s="57" t="str">
        <f t="shared" si="999"/>
        <v>0.0015-0.000690475331563718i</v>
      </c>
      <c r="N3410" s="57">
        <f t="shared" si="1000"/>
        <v>40.141559602300703</v>
      </c>
      <c r="O3410" s="57">
        <f t="shared" si="1001"/>
        <v>19.980435425556625</v>
      </c>
      <c r="P3410" s="371">
        <f t="shared" si="1002"/>
        <v>-19.980435425556625</v>
      </c>
      <c r="Q3410" s="371">
        <f t="shared" si="1003"/>
        <v>139.8584403976993</v>
      </c>
      <c r="R3410" s="12">
        <f t="shared" si="1004"/>
        <v>-40.141559602300703</v>
      </c>
      <c r="S3410" s="57">
        <f t="shared" si="1005"/>
        <v>350.30478592448588</v>
      </c>
      <c r="T3410" s="12">
        <f t="shared" si="988"/>
        <v>-19.980435425556625</v>
      </c>
    </row>
    <row r="3411" spans="1:20" x14ac:dyDescent="0.25">
      <c r="A3411" s="57">
        <f t="shared" si="989"/>
        <v>2209393.7975144507</v>
      </c>
      <c r="B3411" s="12">
        <f t="shared" si="1006"/>
        <v>351635.94411099894</v>
      </c>
      <c r="C3411" s="57" t="str">
        <f t="shared" si="990"/>
        <v>-0.0754874458269593+0.0644322558226374i</v>
      </c>
      <c r="D3411" s="57" t="str">
        <f t="shared" si="991"/>
        <v>1.7564756904825-2.03089581589433i</v>
      </c>
      <c r="E3411" s="57" t="str">
        <f t="shared" si="992"/>
        <v>-35.1575624609836-76.2503121201893i</v>
      </c>
      <c r="F3411" s="57" t="str">
        <f t="shared" si="993"/>
        <v>2.23273138286172-2.08304288215849i</v>
      </c>
      <c r="G3411" s="57" t="str">
        <f t="shared" si="994"/>
        <v>0.581464716235365-0.493318862409184i</v>
      </c>
      <c r="H3411" s="57" t="str">
        <f t="shared" si="995"/>
        <v>0.0611009737464905-38.8876809248809i</v>
      </c>
      <c r="I3411" s="57" t="str">
        <f t="shared" si="996"/>
        <v>-0.228132801193942-0.245298096852465i</v>
      </c>
      <c r="K3411" s="57" t="str">
        <f t="shared" si="997"/>
        <v>0.000484846445488478-0.000734879757075591i</v>
      </c>
      <c r="L3411" s="57" t="str">
        <f t="shared" si="998"/>
        <v>0.000125-0.00142690050245677i</v>
      </c>
      <c r="M3411" s="57" t="str">
        <f t="shared" si="999"/>
        <v>0.0015-0.000687861458023231i</v>
      </c>
      <c r="N3411" s="57">
        <f t="shared" si="1000"/>
        <v>40.482390577293017</v>
      </c>
      <c r="O3411" s="57">
        <f t="shared" si="1001"/>
        <v>20.065694983529909</v>
      </c>
      <c r="P3411" s="371">
        <f t="shared" si="1002"/>
        <v>-20.065694983529909</v>
      </c>
      <c r="Q3411" s="371">
        <f t="shared" si="1003"/>
        <v>139.51760942270698</v>
      </c>
      <c r="R3411" s="12">
        <f t="shared" si="1004"/>
        <v>-40.482390577293017</v>
      </c>
      <c r="S3411" s="57">
        <f t="shared" si="1005"/>
        <v>351.63594411099893</v>
      </c>
      <c r="T3411" s="12">
        <f t="shared" si="988"/>
        <v>-20.065694983529909</v>
      </c>
    </row>
    <row r="3412" spans="1:20" x14ac:dyDescent="0.25">
      <c r="A3412" s="57">
        <f t="shared" si="989"/>
        <v>2217789.4939450053</v>
      </c>
      <c r="B3412" s="12">
        <f t="shared" si="1006"/>
        <v>352972.16069862072</v>
      </c>
      <c r="C3412" s="57" t="str">
        <f t="shared" si="990"/>
        <v>-0.0743678294025171+0.0642443816927411i</v>
      </c>
      <c r="D3412" s="57" t="str">
        <f t="shared" si="991"/>
        <v>1.74915536885985-2.02980908448289i</v>
      </c>
      <c r="E3412" s="57" t="str">
        <f t="shared" si="992"/>
        <v>-35.2638797753994-75.672705979125i</v>
      </c>
      <c r="F3412" s="57" t="str">
        <f t="shared" si="993"/>
        <v>2.22563846934763-2.08348590583373i</v>
      </c>
      <c r="G3412" s="57" t="str">
        <f t="shared" si="994"/>
        <v>0.57961752629778-0.49362034956657i</v>
      </c>
      <c r="H3412" s="57" t="str">
        <f t="shared" si="995"/>
        <v>0.0605068528484474-38.7399384044514i</v>
      </c>
      <c r="I3412" s="57" t="str">
        <f t="shared" si="996"/>
        <v>-0.227317983893628-0.243588942895604i</v>
      </c>
      <c r="K3412" s="57" t="str">
        <f t="shared" si="997"/>
        <v>0.000483801153373719-0.000733435544327068i</v>
      </c>
      <c r="L3412" s="57" t="str">
        <f t="shared" si="998"/>
        <v>0.000125-0.0014214988069902i</v>
      </c>
      <c r="M3412" s="57" t="str">
        <f t="shared" si="999"/>
        <v>0.0015-0.000685257479600751i</v>
      </c>
      <c r="N3412" s="57">
        <f t="shared" si="1000"/>
        <v>40.822858502668026</v>
      </c>
      <c r="O3412" s="57">
        <f t="shared" si="1001"/>
        <v>20.15116637853048</v>
      </c>
      <c r="P3412" s="371">
        <f t="shared" si="1002"/>
        <v>-20.15116637853048</v>
      </c>
      <c r="Q3412" s="371">
        <f t="shared" si="1003"/>
        <v>139.17714149733197</v>
      </c>
      <c r="R3412" s="12">
        <f t="shared" si="1004"/>
        <v>-40.822858502668026</v>
      </c>
      <c r="S3412" s="57">
        <f t="shared" si="1005"/>
        <v>352.97216069862071</v>
      </c>
      <c r="T3412" s="12">
        <f t="shared" si="988"/>
        <v>-20.15116637853048</v>
      </c>
    </row>
    <row r="3413" spans="1:20" x14ac:dyDescent="0.25">
      <c r="A3413" s="57">
        <f t="shared" si="989"/>
        <v>2226217.0940219965</v>
      </c>
      <c r="B3413" s="12">
        <f t="shared" si="1006"/>
        <v>354313.45490927546</v>
      </c>
      <c r="C3413" s="57" t="str">
        <f t="shared" si="990"/>
        <v>-0.073258931247508+0.0640497333890685i</v>
      </c>
      <c r="D3413" s="57" t="str">
        <f t="shared" si="991"/>
        <v>1.74184076431115-2.02869634030987i</v>
      </c>
      <c r="E3413" s="57" t="str">
        <f t="shared" si="992"/>
        <v>-35.3659802211319-75.0972142814793i</v>
      </c>
      <c r="F3413" s="57" t="str">
        <f t="shared" si="993"/>
        <v>2.21853698321769-2.08390575144783i</v>
      </c>
      <c r="G3413" s="57" t="str">
        <f t="shared" si="994"/>
        <v>0.577768103815035-0.493915095971984i</v>
      </c>
      <c r="H3413" s="57" t="str">
        <f t="shared" si="995"/>
        <v>0.0599180069651983-38.5927602420642i</v>
      </c>
      <c r="I3413" s="57" t="str">
        <f t="shared" si="996"/>
        <v>-0.226503536297941-0.241888325807215i</v>
      </c>
      <c r="K3413" s="57" t="str">
        <f t="shared" si="997"/>
        <v>0.000482753993942434-0.000731994378547312i</v>
      </c>
      <c r="L3413" s="57" t="str">
        <f t="shared" si="998"/>
        <v>0.000125-0.00141611756026121i</v>
      </c>
      <c r="M3413" s="57" t="str">
        <f t="shared" si="999"/>
        <v>0.0015-0.000682663358837169i</v>
      </c>
      <c r="N3413" s="57">
        <f t="shared" si="1000"/>
        <v>41.162957902815066</v>
      </c>
      <c r="O3413" s="57">
        <f t="shared" si="1001"/>
        <v>20.236849056121034</v>
      </c>
      <c r="P3413" s="371">
        <f t="shared" si="1002"/>
        <v>-20.236849056121034</v>
      </c>
      <c r="Q3413" s="371">
        <f t="shared" si="1003"/>
        <v>138.83704209718493</v>
      </c>
      <c r="R3413" s="12">
        <f t="shared" si="1004"/>
        <v>-41.162957902815066</v>
      </c>
      <c r="S3413" s="57">
        <f t="shared" si="1005"/>
        <v>354.31345490927544</v>
      </c>
      <c r="T3413" s="12">
        <f t="shared" si="988"/>
        <v>-20.236849056121034</v>
      </c>
    </row>
    <row r="3414" spans="1:20" x14ac:dyDescent="0.25">
      <c r="A3414" s="57">
        <f t="shared" si="989"/>
        <v>2234676.71897928</v>
      </c>
      <c r="B3414" s="12">
        <f t="shared" si="1006"/>
        <v>355659.84603793069</v>
      </c>
      <c r="C3414" s="57" t="str">
        <f t="shared" si="990"/>
        <v>-0.0721607475894231+0.0638484615600559i</v>
      </c>
      <c r="D3414" s="57" t="str">
        <f t="shared" si="991"/>
        <v>1.73453208033598-2.0275576332122i</v>
      </c>
      <c r="E3414" s="57" t="str">
        <f t="shared" si="992"/>
        <v>-35.4639050522253-74.5238692194699i</v>
      </c>
      <c r="F3414" s="57" t="str">
        <f t="shared" si="993"/>
        <v>2.21142711360115-2.08430232977554i</v>
      </c>
      <c r="G3414" s="57" t="str">
        <f t="shared" si="994"/>
        <v>0.575916498041593-0.494203081055856i</v>
      </c>
      <c r="H3414" s="57" t="str">
        <f t="shared" si="995"/>
        <v>0.0593343945592288-38.4461442481482i</v>
      </c>
      <c r="I3414" s="57" t="str">
        <f t="shared" si="996"/>
        <v>-0.225689467232569-0.240196229074881i</v>
      </c>
      <c r="K3414" s="57" t="str">
        <f t="shared" si="997"/>
        <v>0.000481704989491846-0.000730556216833238i</v>
      </c>
      <c r="L3414" s="57" t="str">
        <f t="shared" si="998"/>
        <v>0.000125-0.00141075668485875i</v>
      </c>
      <c r="M3414" s="57" t="str">
        <f t="shared" si="999"/>
        <v>0.0015-0.000680079058415188i</v>
      </c>
      <c r="N3414" s="57">
        <f t="shared" si="1000"/>
        <v>41.502683349005821</v>
      </c>
      <c r="O3414" s="57">
        <f t="shared" si="1001"/>
        <v>20.322742457732311</v>
      </c>
      <c r="P3414" s="371">
        <f t="shared" si="1002"/>
        <v>-20.322742457732311</v>
      </c>
      <c r="Q3414" s="371">
        <f t="shared" si="1003"/>
        <v>138.49731665099418</v>
      </c>
      <c r="R3414" s="12">
        <f t="shared" si="1004"/>
        <v>-41.502683349005821</v>
      </c>
      <c r="S3414" s="57">
        <f t="shared" si="1005"/>
        <v>355.65984603793072</v>
      </c>
      <c r="T3414" s="12">
        <f t="shared" si="988"/>
        <v>-20.322742457732311</v>
      </c>
    </row>
    <row r="3415" spans="1:20" x14ac:dyDescent="0.25">
      <c r="A3415" s="57">
        <f t="shared" si="989"/>
        <v>2243168.4905114011</v>
      </c>
      <c r="B3415" s="12">
        <f t="shared" si="1006"/>
        <v>357011.35345287481</v>
      </c>
      <c r="C3415" s="57" t="str">
        <f t="shared" si="990"/>
        <v>-0.0710732726144546+0.0636407159779698i</v>
      </c>
      <c r="D3415" s="57" t="str">
        <f t="shared" si="991"/>
        <v>1.72722951976428-2.02639301492468i</v>
      </c>
      <c r="E3415" s="57" t="str">
        <f t="shared" si="992"/>
        <v>-35.5576957123253-73.952702239009i</v>
      </c>
      <c r="F3415" s="57" t="str">
        <f t="shared" si="993"/>
        <v>2.20430905055699-2.08467555333232i</v>
      </c>
      <c r="G3415" s="57" t="str">
        <f t="shared" si="994"/>
        <v>0.574062758474046-0.494484284691855i</v>
      </c>
      <c r="H3415" s="57" t="str">
        <f t="shared" si="995"/>
        <v>0.0587559743947915-38.3000882420425i</v>
      </c>
      <c r="I3415" s="57" t="str">
        <f t="shared" si="996"/>
        <v>-0.224875785676728-0.238512636124734i</v>
      </c>
      <c r="K3415" s="57" t="str">
        <f t="shared" si="997"/>
        <v>0.000480654162536601-0.000729121016563041i</v>
      </c>
      <c r="L3415" s="57" t="str">
        <f t="shared" si="998"/>
        <v>0.000125-0.00140541610366482i</v>
      </c>
      <c r="M3415" s="57" t="str">
        <f t="shared" si="999"/>
        <v>0.0015-0.000677504541158788i</v>
      </c>
      <c r="N3415" s="57">
        <f t="shared" si="1000"/>
        <v>41.842029459335777</v>
      </c>
      <c r="O3415" s="57">
        <f t="shared" si="1001"/>
        <v>20.408846020766486</v>
      </c>
      <c r="P3415" s="371">
        <f t="shared" si="1002"/>
        <v>-20.408846020766486</v>
      </c>
      <c r="Q3415" s="371">
        <f t="shared" si="1003"/>
        <v>138.15797054066422</v>
      </c>
      <c r="R3415" s="12">
        <f t="shared" si="1004"/>
        <v>-41.842029459335777</v>
      </c>
      <c r="S3415" s="57">
        <f t="shared" si="1005"/>
        <v>357.0113534528748</v>
      </c>
      <c r="T3415" s="12">
        <f t="shared" si="988"/>
        <v>-20.408846020766486</v>
      </c>
    </row>
    <row r="3416" spans="1:20" x14ac:dyDescent="0.25">
      <c r="A3416" s="57">
        <f t="shared" si="989"/>
        <v>2251692.5307753445</v>
      </c>
      <c r="B3416" s="12">
        <f t="shared" si="1006"/>
        <v>358367.99659599573</v>
      </c>
      <c r="C3416" s="57" t="str">
        <f t="shared" si="990"/>
        <v>-0.0699964984956617+0.0634266455079776i</v>
      </c>
      <c r="D3416" s="57" t="str">
        <f t="shared" si="991"/>
        <v>1.71993328473417-2.02520253907022i</v>
      </c>
      <c r="E3416" s="57" t="str">
        <f t="shared" si="992"/>
        <v>-35.6473938209599-73.3837440418618i</v>
      </c>
      <c r="F3416" s="57" t="str">
        <f t="shared" si="993"/>
        <v>2.19718298505452-2.08502533638727i</v>
      </c>
      <c r="G3416" s="57" t="str">
        <f t="shared" si="994"/>
        <v>0.572206934846053-0.494758687200273i</v>
      </c>
      <c r="H3416" s="57" t="str">
        <f t="shared" si="995"/>
        <v>0.0581827055354054-38.1545900519554i</v>
      </c>
      <c r="I3416" s="57" t="str">
        <f t="shared" si="996"/>
        <v>-0.224062500760831-0.236837530319803i</v>
      </c>
      <c r="K3416" s="57" t="str">
        <f t="shared" si="997"/>
        <v>0.000479601535806865-0.000727688735398652i</v>
      </c>
      <c r="L3416" s="57" t="str">
        <f t="shared" si="998"/>
        <v>0.000125-0.00140009573985338i</v>
      </c>
      <c r="M3416" s="57" t="str">
        <f t="shared" si="999"/>
        <v>0.0015-0.000674939770032661i</v>
      </c>
      <c r="N3416" s="57">
        <f t="shared" si="1000"/>
        <v>42.180990898663737</v>
      </c>
      <c r="O3416" s="57">
        <f t="shared" si="1001"/>
        <v>20.495159178699204</v>
      </c>
      <c r="P3416" s="371">
        <f t="shared" si="1002"/>
        <v>-20.495159178699204</v>
      </c>
      <c r="Q3416" s="371">
        <f t="shared" si="1003"/>
        <v>137.81900910133626</v>
      </c>
      <c r="R3416" s="12">
        <f t="shared" si="1004"/>
        <v>-42.180990898663737</v>
      </c>
      <c r="S3416" s="57">
        <f t="shared" si="1005"/>
        <v>358.36799659599575</v>
      </c>
      <c r="T3416" s="12">
        <f t="shared" si="988"/>
        <v>-20.495159178699204</v>
      </c>
    </row>
    <row r="3417" spans="1:20" x14ac:dyDescent="0.25">
      <c r="A3417" s="57">
        <f t="shared" si="989"/>
        <v>2260248.9623922906</v>
      </c>
      <c r="B3417" s="12">
        <f t="shared" si="1006"/>
        <v>359729.79498306051</v>
      </c>
      <c r="C3417" s="57" t="str">
        <f t="shared" si="990"/>
        <v>-0.0689304154215686+0.0632063980780217i</v>
      </c>
      <c r="D3417" s="57" t="str">
        <f t="shared" si="991"/>
        <v>1.71264357667011-2.02398626114967i</v>
      </c>
      <c r="E3417" s="57" t="str">
        <f t="shared" si="992"/>
        <v>-35.7330411599692-72.817024588053i</v>
      </c>
      <c r="F3417" s="57" t="str">
        <f t="shared" si="993"/>
        <v>2.19004910895358-2.0853515949756i</v>
      </c>
      <c r="G3417" s="57" t="str">
        <f t="shared" si="994"/>
        <v>0.570349077123209-0.495026269351348i</v>
      </c>
      <c r="H3417" s="57" t="str">
        <f t="shared" si="995"/>
        <v>0.0576145473413735-38.0096475149232i</v>
      </c>
      <c r="I3417" s="57" t="str">
        <f t="shared" si="996"/>
        <v>-0.223249621764116-0.235170894958367i</v>
      </c>
      <c r="K3417" s="57" t="str">
        <f t="shared" si="997"/>
        <v>0.000478547132246351-0.000726259331288151i</v>
      </c>
      <c r="L3417" s="57" t="str">
        <f t="shared" si="998"/>
        <v>0.000125-0.0013947955168892i</v>
      </c>
      <c r="M3417" s="57" t="str">
        <f t="shared" si="999"/>
        <v>0.0015-0.000672384708141723i</v>
      </c>
      <c r="N3417" s="57">
        <f t="shared" si="1000"/>
        <v>42.519562378533237</v>
      </c>
      <c r="O3417" s="57">
        <f t="shared" si="1001"/>
        <v>20.581681361181673</v>
      </c>
      <c r="P3417" s="371">
        <f t="shared" si="1002"/>
        <v>-20.581681361181673</v>
      </c>
      <c r="Q3417" s="371">
        <f t="shared" si="1003"/>
        <v>137.48043762146676</v>
      </c>
      <c r="R3417" s="12">
        <f t="shared" si="1004"/>
        <v>-42.519562378533237</v>
      </c>
      <c r="S3417" s="57">
        <f t="shared" si="1005"/>
        <v>359.72979498306051</v>
      </c>
      <c r="T3417" s="12">
        <f t="shared" si="988"/>
        <v>-20.581681361181673</v>
      </c>
    </row>
    <row r="3418" spans="1:20" x14ac:dyDescent="0.25">
      <c r="A3418" s="57">
        <f t="shared" si="989"/>
        <v>2268837.9084493811</v>
      </c>
      <c r="B3418" s="12">
        <f t="shared" si="1006"/>
        <v>361096.76820399612</v>
      </c>
      <c r="C3418" s="57" t="str">
        <f t="shared" si="990"/>
        <v>-0.0678750116251818+0.0629801206495413i</v>
      </c>
      <c r="D3418" s="57" t="str">
        <f t="shared" si="991"/>
        <v>1.70536059626111-2.02274423853147i</v>
      </c>
      <c r="E3418" s="57" t="str">
        <f t="shared" si="992"/>
        <v>-35.8146796601056-72.2525730985313i</v>
      </c>
      <c r="F3418" s="57" t="str">
        <f t="shared" si="993"/>
        <v>2.18290761498481-2.08565424691111i</v>
      </c>
      <c r="G3418" s="57" t="str">
        <f t="shared" si="994"/>
        <v>0.56848923549787-0.495287012368503i</v>
      </c>
      <c r="H3418" s="57" t="str">
        <f t="shared" si="995"/>
        <v>0.0570514594673377-37.8652584767703i</v>
      </c>
      <c r="I3418" s="57" t="str">
        <f t="shared" si="996"/>
        <v>-0.2224371581123-0.233512713272371i</v>
      </c>
      <c r="K3418" s="57" t="str">
        <f t="shared" si="997"/>
        <v>0.000477490975010344-0.0007248327624682i</v>
      </c>
      <c r="L3418" s="57" t="str">
        <f t="shared" si="998"/>
        <v>0.000125-0.0013895153585268i</v>
      </c>
      <c r="M3418" s="57" t="str">
        <f t="shared" si="999"/>
        <v>0.0015-0.000669839318730549i</v>
      </c>
      <c r="N3418" s="57">
        <f t="shared" si="1000"/>
        <v>42.857738657089953</v>
      </c>
      <c r="O3418" s="57">
        <f t="shared" si="1001"/>
        <v>20.66841199413966</v>
      </c>
      <c r="P3418" s="371">
        <f t="shared" si="1002"/>
        <v>-20.66841199413966</v>
      </c>
      <c r="Q3418" s="371">
        <f t="shared" si="1003"/>
        <v>137.14226134291005</v>
      </c>
      <c r="R3418" s="12">
        <f t="shared" si="1004"/>
        <v>-42.857738657089953</v>
      </c>
      <c r="S3418" s="57">
        <f t="shared" si="1005"/>
        <v>361.09676820399613</v>
      </c>
      <c r="T3418" s="12">
        <f t="shared" si="988"/>
        <v>-20.66841199413966</v>
      </c>
    </row>
    <row r="3419" spans="1:20" x14ac:dyDescent="0.25">
      <c r="A3419" s="57">
        <f t="shared" si="989"/>
        <v>2277459.4925014889</v>
      </c>
      <c r="B3419" s="12">
        <f t="shared" si="1006"/>
        <v>362468.93592317129</v>
      </c>
      <c r="C3419" s="57" t="str">
        <f t="shared" si="990"/>
        <v>-0.0668302734133787+0.0627479591890044i</v>
      </c>
      <c r="D3419" s="57" t="str">
        <f t="shared" si="991"/>
        <v>1.6980845434392-2.0214765304409i</v>
      </c>
      <c r="E3419" s="57" t="str">
        <f t="shared" si="992"/>
        <v>-35.8923513877956-71.6904180580611i</v>
      </c>
      <c r="F3419" s="57" t="str">
        <f t="shared" si="993"/>
        <v>2.17575869672944-2.08593321179812i</v>
      </c>
      <c r="G3419" s="57" t="str">
        <f t="shared" si="994"/>
        <v>0.566627460383918-0.495540897931532i</v>
      </c>
      <c r="H3419" s="57" t="str">
        <f t="shared" si="995"/>
        <v>0.056493401859849-37.7214207920672i</v>
      </c>
      <c r="I3419" s="57" t="str">
        <f t="shared" si="996"/>
        <v>-0.221625119375166-0.231862968425828i</v>
      </c>
      <c r="K3419" s="57" t="str">
        <f t="shared" si="997"/>
        <v>0.000476433087463648-0.000723408987466416i</v>
      </c>
      <c r="L3419" s="57" t="str">
        <f t="shared" si="998"/>
        <v>0.000125-0.00138425518880932i</v>
      </c>
      <c r="M3419" s="57" t="str">
        <f t="shared" si="999"/>
        <v>0.0015-0.000667303565182853i</v>
      </c>
      <c r="N3419" s="57">
        <f t="shared" si="1000"/>
        <v>43.195514538988476</v>
      </c>
      <c r="O3419" s="57">
        <f t="shared" si="1001"/>
        <v>20.755350499873465</v>
      </c>
      <c r="P3419" s="371">
        <f t="shared" si="1002"/>
        <v>-20.755350499873465</v>
      </c>
      <c r="Q3419" s="371">
        <f t="shared" si="1003"/>
        <v>136.80448546101152</v>
      </c>
      <c r="R3419" s="12">
        <f t="shared" si="1004"/>
        <v>-43.195514538988476</v>
      </c>
      <c r="S3419" s="57">
        <f t="shared" si="1005"/>
        <v>362.46893592317127</v>
      </c>
      <c r="T3419" s="12">
        <f t="shared" si="988"/>
        <v>-20.755350499873465</v>
      </c>
    </row>
    <row r="3420" spans="1:20" x14ac:dyDescent="0.25">
      <c r="A3420" s="57">
        <f t="shared" si="989"/>
        <v>2286113.8385729943</v>
      </c>
      <c r="B3420" s="12">
        <f t="shared" si="1006"/>
        <v>363846.31787967932</v>
      </c>
      <c r="C3420" s="57" t="str">
        <f t="shared" si="990"/>
        <v>-0.0657961851966724+0.0625100586402805i</v>
      </c>
      <c r="D3420" s="57" t="str">
        <f t="shared" si="991"/>
        <v>1.69081561735798-2.02018319794908i</v>
      </c>
      <c r="E3420" s="57" t="str">
        <f t="shared" si="992"/>
        <v>-35.966098532073-71.1305872183611i</v>
      </c>
      <c r="F3420" s="57" t="str">
        <f t="shared" si="993"/>
        <v>2.16860254859902-2.08618841104331i</v>
      </c>
      <c r="G3420" s="57" t="str">
        <f t="shared" si="994"/>
        <v>0.564763802411477-0.495787908179705i</v>
      </c>
      <c r="H3420" s="57" t="str">
        <f t="shared" si="995"/>
        <v>0.0559403347549742-37.578132324092i</v>
      </c>
      <c r="I3420" s="57" t="str">
        <f t="shared" si="996"/>
        <v>-0.220813515264179-0.230221643513285i</v>
      </c>
      <c r="K3420" s="57" t="str">
        <f t="shared" si="997"/>
        <v>0.000475373493178522-0.000721987965103763i</v>
      </c>
      <c r="L3420" s="57" t="str">
        <f t="shared" si="998"/>
        <v>0.000125-0.00137901493206747i</v>
      </c>
      <c r="M3420" s="57" t="str">
        <f t="shared" si="999"/>
        <v>0.0015-0.000664777411020974i</v>
      </c>
      <c r="N3420" s="57">
        <f t="shared" si="1000"/>
        <v>43.532884875288943</v>
      </c>
      <c r="O3420" s="57">
        <f t="shared" si="1001"/>
        <v>20.842496297155119</v>
      </c>
      <c r="P3420" s="371">
        <f t="shared" si="1002"/>
        <v>-20.842496297155119</v>
      </c>
      <c r="Q3420" s="371">
        <f t="shared" si="1003"/>
        <v>136.46711512471106</v>
      </c>
      <c r="R3420" s="12">
        <f t="shared" si="1004"/>
        <v>-43.532884875288943</v>
      </c>
      <c r="S3420" s="57">
        <f t="shared" si="1005"/>
        <v>363.8463178796793</v>
      </c>
      <c r="T3420" s="12">
        <f t="shared" si="988"/>
        <v>-20.842496297155119</v>
      </c>
    </row>
    <row r="3421" spans="1:20" x14ac:dyDescent="0.25">
      <c r="A3421" s="57">
        <f t="shared" si="989"/>
        <v>2294801.0711595714</v>
      </c>
      <c r="B3421" s="12">
        <f t="shared" si="1006"/>
        <v>365228.93388762209</v>
      </c>
      <c r="C3421" s="57" t="str">
        <f t="shared" si="990"/>
        <v>-0.0647727295193086+0.0622665628978372i</v>
      </c>
      <c r="D3421" s="57" t="str">
        <f t="shared" si="991"/>
        <v>1.68355401637147-2.01886430396167i</v>
      </c>
      <c r="E3421" s="57" t="str">
        <f t="shared" si="992"/>
        <v>-36.0359633916852-70.573107601465i</v>
      </c>
      <c r="F3421" s="57" t="str">
        <f t="shared" si="993"/>
        <v>2.16143936581499-2.08641976786721i</v>
      </c>
      <c r="G3421" s="57" t="str">
        <f t="shared" si="994"/>
        <v>0.562898312421575-0.496028025714796i</v>
      </c>
      <c r="H3421" s="57" t="str">
        <f t="shared" si="995"/>
        <v>0.0553922186759192-37.435390944789i</v>
      </c>
      <c r="I3421" s="57" t="str">
        <f t="shared" si="996"/>
        <v>-0.220002355630065-0.228588721558296i</v>
      </c>
      <c r="K3421" s="57" t="str">
        <f t="shared" si="997"/>
        <v>0.000474312215932533-0.000720569654496882i</v>
      </c>
      <c r="L3421" s="57" t="str">
        <f t="shared" si="998"/>
        <v>0.000125-0.00137379451291838i</v>
      </c>
      <c r="M3421" s="57" t="str">
        <f t="shared" si="999"/>
        <v>0.0015-0.000662260819905333i</v>
      </c>
      <c r="N3421" s="57">
        <f t="shared" si="1000"/>
        <v>43.869844563345964</v>
      </c>
      <c r="O3421" s="57">
        <f t="shared" si="1001"/>
        <v>20.929848801325438</v>
      </c>
      <c r="P3421" s="371">
        <f t="shared" si="1002"/>
        <v>-20.929848801325438</v>
      </c>
      <c r="Q3421" s="371">
        <f t="shared" si="1003"/>
        <v>136.13015543665404</v>
      </c>
      <c r="R3421" s="12">
        <f t="shared" si="1004"/>
        <v>-43.869844563345964</v>
      </c>
      <c r="S3421" s="57">
        <f t="shared" si="1005"/>
        <v>365.22893388762208</v>
      </c>
      <c r="T3421" s="12">
        <f t="shared" si="988"/>
        <v>-20.929848801325438</v>
      </c>
    </row>
    <row r="3422" spans="1:20" x14ac:dyDescent="0.25">
      <c r="A3422" s="57">
        <f t="shared" si="989"/>
        <v>2303521.3152299779</v>
      </c>
      <c r="B3422" s="12">
        <f t="shared" si="1006"/>
        <v>366616.80383639503</v>
      </c>
      <c r="C3422" s="57" t="str">
        <f t="shared" si="990"/>
        <v>-0.0637598870896836+0.0620176147807754i</v>
      </c>
      <c r="D3422" s="57" t="str">
        <f t="shared" si="991"/>
        <v>1.67629993801304-2.01751991320729i</v>
      </c>
      <c r="E3422" s="57" t="str">
        <f t="shared" si="992"/>
        <v>-36.1019883623796-70.0180055033064i</v>
      </c>
      <c r="F3422" s="57" t="str">
        <f t="shared" si="993"/>
        <v>2.15426934438789-2.08662720731542i</v>
      </c>
      <c r="G3422" s="57" t="str">
        <f t="shared" si="994"/>
        <v>0.561031041460766-0.496261233604051i</v>
      </c>
      <c r="H3422" s="57" t="str">
        <f t="shared" si="995"/>
        <v>0.0548490144306859-37.2931945347296i</v>
      </c>
      <c r="I3422" s="57" t="str">
        <f t="shared" si="996"/>
        <v>-0.219191650460378-0.226964185511927i</v>
      </c>
      <c r="K3422" s="57" t="str">
        <f t="shared" si="997"/>
        <v>0.000473249279706413-0.000719154015060435i</v>
      </c>
      <c r="L3422" s="57" t="str">
        <f t="shared" si="998"/>
        <v>0.000125-0.00136859385626457i</v>
      </c>
      <c r="M3422" s="57" t="str">
        <f t="shared" si="999"/>
        <v>0.0015-0.000659753755633923i</v>
      </c>
      <c r="N3422" s="57">
        <f t="shared" si="1000"/>
        <v>44.20638854669096</v>
      </c>
      <c r="O3422" s="57">
        <f t="shared" si="1001"/>
        <v>21.017407424389209</v>
      </c>
      <c r="P3422" s="371">
        <f t="shared" si="1002"/>
        <v>-21.017407424389209</v>
      </c>
      <c r="Q3422" s="371">
        <f t="shared" si="1003"/>
        <v>135.79361145330904</v>
      </c>
      <c r="R3422" s="12">
        <f t="shared" si="1004"/>
        <v>-44.20638854669096</v>
      </c>
      <c r="S3422" s="57">
        <f t="shared" si="1005"/>
        <v>366.61680383639504</v>
      </c>
      <c r="T3422" s="12">
        <f t="shared" si="988"/>
        <v>-21.017407424389209</v>
      </c>
    </row>
    <row r="3423" spans="1:20" x14ac:dyDescent="0.25">
      <c r="A3423" s="57">
        <f t="shared" si="989"/>
        <v>2312274.6962278518</v>
      </c>
      <c r="B3423" s="12">
        <f t="shared" si="1006"/>
        <v>368009.94769097335</v>
      </c>
      <c r="C3423" s="57" t="str">
        <f t="shared" si="990"/>
        <v>-0.0627576368110626+0.0617633560076906i</v>
      </c>
      <c r="D3423" s="57" t="str">
        <f t="shared" si="991"/>
        <v>1.66905357897462-2.01615009222563i</v>
      </c>
      <c r="E3423" s="57" t="str">
        <f t="shared" si="992"/>
        <v>-36.1642159243683-69.4653064975241i</v>
      </c>
      <c r="F3423" s="57" t="str">
        <f t="shared" si="993"/>
        <v>2.14709268109664-2.08681065626961i</v>
      </c>
      <c r="G3423" s="57" t="str">
        <f t="shared" si="994"/>
        <v>0.559162040775688-0.496487515383072i</v>
      </c>
      <c r="H3423" s="57" t="str">
        <f t="shared" si="995"/>
        <v>0.0543106831097501-37.1515409830731i</v>
      </c>
      <c r="I3423" s="57" t="str">
        <f t="shared" si="996"/>
        <v>-0.218381409877074-0.225348018251308i</v>
      </c>
      <c r="K3423" s="57" t="str">
        <f t="shared" si="997"/>
        <v>0.000472184708681846-0.000717741006509406i</v>
      </c>
      <c r="L3423" s="57" t="str">
        <f t="shared" si="998"/>
        <v>0.000125-0.00136341288729286i</v>
      </c>
      <c r="M3423" s="57" t="str">
        <f t="shared" si="999"/>
        <v>0.0015-0.000657256182141784i</v>
      </c>
      <c r="N3423" s="57">
        <f t="shared" si="1000"/>
        <v>44.54251181490153</v>
      </c>
      <c r="O3423" s="57">
        <f t="shared" si="1001"/>
        <v>21.105171575109086</v>
      </c>
      <c r="P3423" s="371">
        <f t="shared" si="1002"/>
        <v>-21.105171575109086</v>
      </c>
      <c r="Q3423" s="371">
        <f t="shared" si="1003"/>
        <v>135.45748818509847</v>
      </c>
      <c r="R3423" s="12">
        <f t="shared" si="1004"/>
        <v>-44.54251181490153</v>
      </c>
      <c r="S3423" s="57">
        <f t="shared" si="1005"/>
        <v>368.00994769097338</v>
      </c>
      <c r="T3423" s="12">
        <f t="shared" si="988"/>
        <v>-21.105171575109086</v>
      </c>
    </row>
    <row r="3424" spans="1:20" x14ac:dyDescent="0.25">
      <c r="A3424" s="57">
        <f t="shared" si="989"/>
        <v>2321061.3400735175</v>
      </c>
      <c r="B3424" s="12">
        <f t="shared" si="1006"/>
        <v>369408.38549219904</v>
      </c>
      <c r="C3424" s="57" t="str">
        <f t="shared" si="990"/>
        <v>-0.0617659558125592+0.0615039271723627i</v>
      </c>
      <c r="D3424" s="57" t="str">
        <f t="shared" si="991"/>
        <v>1.66181513508605-2.0147549093553i</v>
      </c>
      <c r="E3424" s="57" t="str">
        <f t="shared" si="992"/>
        <v>-36.2226886299752-68.9150354394685i</v>
      </c>
      <c r="F3424" s="57" t="str">
        <f t="shared" si="993"/>
        <v>2.13990957346736-2.08697004345807i</v>
      </c>
      <c r="G3424" s="57" t="str">
        <f t="shared" si="994"/>
        <v>0.557291361807585-0.496706855058627i</v>
      </c>
      <c r="H3424" s="57" t="str">
        <f t="shared" si="995"/>
        <v>0.0537771860837634-37.0104281875265i</v>
      </c>
      <c r="I3424" s="57" t="str">
        <f t="shared" si="996"/>
        <v>-0.217571644134034-0.223740202578186i</v>
      </c>
      <c r="K3424" s="57" t="str">
        <f t="shared" si="997"/>
        <v>0.000471118527239212-0.000716330588861376i</v>
      </c>
      <c r="L3424" s="57" t="str">
        <f t="shared" si="998"/>
        <v>0.000125-0.00135825153147326i</v>
      </c>
      <c r="M3424" s="57" t="str">
        <f t="shared" si="999"/>
        <v>0.0015-0.000654768063500486i</v>
      </c>
      <c r="N3424" s="57">
        <f t="shared" si="1000"/>
        <v>44.878209403468162</v>
      </c>
      <c r="O3424" s="57">
        <f t="shared" si="1001"/>
        <v>21.19314065909931</v>
      </c>
      <c r="P3424" s="371">
        <f t="shared" si="1002"/>
        <v>-21.19314065909931</v>
      </c>
      <c r="Q3424" s="371">
        <f t="shared" si="1003"/>
        <v>135.12179059653184</v>
      </c>
      <c r="R3424" s="12">
        <f t="shared" si="1004"/>
        <v>-44.878209403468162</v>
      </c>
      <c r="S3424" s="57">
        <f t="shared" si="1005"/>
        <v>369.40838549219905</v>
      </c>
      <c r="T3424" s="12">
        <f t="shared" si="988"/>
        <v>-21.19314065909931</v>
      </c>
    </row>
    <row r="3425" spans="1:20" x14ac:dyDescent="0.25">
      <c r="A3425" s="57">
        <f t="shared" si="989"/>
        <v>2329881.373165797</v>
      </c>
      <c r="B3425" s="12">
        <f t="shared" si="1006"/>
        <v>370812.13735706941</v>
      </c>
      <c r="C3425" s="57" t="str">
        <f t="shared" si="990"/>
        <v>-0.0607848194803794+0.0612394677202792i</v>
      </c>
      <c r="D3425" s="57" t="str">
        <f t="shared" si="991"/>
        <v>1.65458480129467-2.01333443472139i</v>
      </c>
      <c r="E3425" s="57" t="str">
        <f t="shared" si="992"/>
        <v>-36.2774490914722-68.3672164704201i</v>
      </c>
      <c r="F3425" s="57" t="str">
        <f t="shared" si="993"/>
        <v>2.13272021975225-2.08710529946617i</v>
      </c>
      <c r="G3425" s="57" t="str">
        <f t="shared" si="994"/>
        <v>0.555419056186783-0.49691923711139i</v>
      </c>
      <c r="H3425" s="57" t="str">
        <f t="shared" si="995"/>
        <v>0.053248485001284-36.8698540543057i</v>
      </c>
      <c r="I3425" s="57" t="str">
        <f t="shared" si="996"/>
        <v>-0.216762363614612-0.222140721217528i</v>
      </c>
      <c r="K3425" s="57" t="str">
        <f t="shared" si="997"/>
        <v>0.000470050759955309-0.000714922722438787i</v>
      </c>
      <c r="L3425" s="57" t="str">
        <f t="shared" si="998"/>
        <v>0.000125-0.00135310971455794i</v>
      </c>
      <c r="M3425" s="57" t="str">
        <f t="shared" si="999"/>
        <v>0.0015-0.000652289363917599i</v>
      </c>
      <c r="N3425" s="57">
        <f t="shared" si="1000"/>
        <v>45.213476393648733</v>
      </c>
      <c r="O3425" s="57">
        <f t="shared" si="1001"/>
        <v>21.281314078916935</v>
      </c>
      <c r="P3425" s="371">
        <f t="shared" si="1002"/>
        <v>-21.281314078916935</v>
      </c>
      <c r="Q3425" s="371">
        <f t="shared" si="1003"/>
        <v>134.78652360635127</v>
      </c>
      <c r="R3425" s="12">
        <f t="shared" si="1004"/>
        <v>-45.213476393648733</v>
      </c>
      <c r="S3425" s="57">
        <f t="shared" si="1005"/>
        <v>370.81213735706939</v>
      </c>
      <c r="T3425" s="12">
        <f t="shared" si="988"/>
        <v>-21.281314078916935</v>
      </c>
    </row>
    <row r="3426" spans="1:20" x14ac:dyDescent="0.25">
      <c r="A3426" s="57">
        <f t="shared" si="989"/>
        <v>2338734.9223838272</v>
      </c>
      <c r="B3426" s="12">
        <f t="shared" si="1006"/>
        <v>372221.22347902629</v>
      </c>
      <c r="C3426" s="57" t="str">
        <f t="shared" si="990"/>
        <v>-0.0598142014892893+0.0609701159259848i</v>
      </c>
      <c r="D3426" s="57" t="str">
        <f t="shared" si="991"/>
        <v>1.64736277164509-2.01188874022278i</v>
      </c>
      <c r="E3426" s="57" t="str">
        <f t="shared" si="992"/>
        <v>-36.3285399691034-67.8218730220028i</v>
      </c>
      <c r="F3426" s="57" t="str">
        <f t="shared" si="993"/>
        <v>2.12552481890812-2.08721635674636i</v>
      </c>
      <c r="G3426" s="57" t="str">
        <f t="shared" si="994"/>
        <v>0.553545175727112-0.497124646498595i</v>
      </c>
      <c r="H3426" s="57" t="str">
        <f t="shared" si="995"/>
        <v>0.0527245417865302-36.7298164980974i</v>
      </c>
      <c r="I3426" s="57" t="str">
        <f t="shared" si="996"/>
        <v>-0.215953578829149-0.220549556816154i</v>
      </c>
      <c r="K3426" s="57" t="str">
        <f t="shared" si="997"/>
        <v>0.000468981431601017-0.000713517367871176i</v>
      </c>
      <c r="L3426" s="57" t="str">
        <f t="shared" si="998"/>
        <v>0.000125-0.00134798736258014i</v>
      </c>
      <c r="M3426" s="57" t="str">
        <f t="shared" si="999"/>
        <v>0.0015-0.000649820047736199i</v>
      </c>
      <c r="N3426" s="57">
        <f t="shared" si="1000"/>
        <v>45.54830791231899</v>
      </c>
      <c r="O3426" s="57">
        <f t="shared" si="1001"/>
        <v>21.369691234152324</v>
      </c>
      <c r="P3426" s="371">
        <f t="shared" si="1002"/>
        <v>-21.369691234152324</v>
      </c>
      <c r="Q3426" s="371">
        <f t="shared" si="1003"/>
        <v>134.45169208768101</v>
      </c>
      <c r="R3426" s="12">
        <f t="shared" si="1004"/>
        <v>-45.54830791231899</v>
      </c>
      <c r="S3426" s="57">
        <f t="shared" si="1005"/>
        <v>372.22122347902626</v>
      </c>
      <c r="T3426" s="12">
        <f t="shared" si="988"/>
        <v>-21.369691234152324</v>
      </c>
    </row>
    <row r="3427" spans="1:20" x14ac:dyDescent="0.25">
      <c r="A3427" s="57">
        <f t="shared" si="989"/>
        <v>2347622.1150888857</v>
      </c>
      <c r="B3427" s="12">
        <f t="shared" si="1006"/>
        <v>373635.6641282466</v>
      </c>
      <c r="C3427" s="57" t="str">
        <f t="shared" si="990"/>
        <v>-0.0588540738342891+0.0606960088712521i</v>
      </c>
      <c r="D3427" s="57" t="str">
        <f t="shared" si="991"/>
        <v>1.64014923925919-2.01041789951911i</v>
      </c>
      <c r="E3427" s="57" t="str">
        <f t="shared" si="992"/>
        <v>-36.3760039593016-67.2790278207852i</v>
      </c>
      <c r="F3427" s="57" t="str">
        <f t="shared" si="993"/>
        <v>2.11832357057483-2.08730314962799i</v>
      </c>
      <c r="G3427" s="57" t="str">
        <f t="shared" si="994"/>
        <v>0.551669772420297-0.497323068656618i</v>
      </c>
      <c r="H3427" s="57" t="str">
        <f t="shared" si="995"/>
        <v>0.052205318637157-36.5903134420194i</v>
      </c>
      <c r="I3427" s="57" t="str">
        <f t="shared" si="996"/>
        <v>-0.215145300412483-0.218966691941381i</v>
      </c>
      <c r="K3427" s="57" t="str">
        <f t="shared" si="997"/>
        <v>0.000467910567138927-0.000712114486097373i</v>
      </c>
      <c r="L3427" s="57" t="str">
        <f t="shared" si="998"/>
        <v>0.000125-0.0013428844018531i</v>
      </c>
      <c r="M3427" s="57" t="str">
        <f t="shared" si="999"/>
        <v>0.0015-0.000647360079434347i</v>
      </c>
      <c r="N3427" s="57">
        <f t="shared" si="1000"/>
        <v>45.882699131814263</v>
      </c>
      <c r="O3427" s="57">
        <f t="shared" si="1001"/>
        <v>21.458271521518789</v>
      </c>
      <c r="P3427" s="371">
        <f t="shared" si="1002"/>
        <v>-21.458271521518789</v>
      </c>
      <c r="Q3427" s="371">
        <f t="shared" si="1003"/>
        <v>134.11730086818574</v>
      </c>
      <c r="R3427" s="12">
        <f t="shared" si="1004"/>
        <v>-45.882699131814263</v>
      </c>
      <c r="S3427" s="57">
        <f t="shared" si="1005"/>
        <v>373.63566412824662</v>
      </c>
      <c r="T3427" s="12">
        <f t="shared" si="988"/>
        <v>-21.458271521518789</v>
      </c>
    </row>
    <row r="3428" spans="1:20" x14ac:dyDescent="0.25">
      <c r="A3428" s="57">
        <f t="shared" si="989"/>
        <v>2356543.0791262235</v>
      </c>
      <c r="B3428" s="12">
        <f t="shared" si="1006"/>
        <v>375055.47965193394</v>
      </c>
      <c r="C3428" s="57" t="str">
        <f t="shared" si="990"/>
        <v>-0.0579044068624821+0.060417282424077i</v>
      </c>
      <c r="D3428" s="57" t="str">
        <f t="shared" si="991"/>
        <v>1.63294439631633-2.00892198801759i</v>
      </c>
      <c r="E3428" s="57" t="str">
        <f t="shared" si="992"/>
        <v>-36.4198837830967-66.7387028930724i</v>
      </c>
      <c r="F3428" s="57" t="str">
        <f t="shared" si="993"/>
        <v>2.11111667505365-2.08736561432676i</v>
      </c>
      <c r="G3428" s="57" t="str">
        <f t="shared" si="994"/>
        <v>0.549792898430292-0.497514489503482i</v>
      </c>
      <c r="H3428" s="57" t="str">
        <f t="shared" si="995"/>
        <v>0.0516907780220587-36.4513428175828i</v>
      </c>
      <c r="I3428" s="57" t="str">
        <f t="shared" si="996"/>
        <v>-0.214337539121446-0.217392109079729i</v>
      </c>
      <c r="K3428" s="57" t="str">
        <f t="shared" si="997"/>
        <v>0.00046683819172093-0.000710714038367683i</v>
      </c>
      <c r="L3428" s="57" t="str">
        <f t="shared" si="998"/>
        <v>0.000125-0.00133780075896901i</v>
      </c>
      <c r="M3428" s="57" t="str">
        <f t="shared" si="999"/>
        <v>0.0015-0.000644909423624578i</v>
      </c>
      <c r="N3428" s="57">
        <f t="shared" si="1000"/>
        <v>46.216645269763291</v>
      </c>
      <c r="O3428" s="57">
        <f t="shared" si="1001"/>
        <v>21.547054334940249</v>
      </c>
      <c r="P3428" s="371">
        <f t="shared" si="1002"/>
        <v>-21.547054334940249</v>
      </c>
      <c r="Q3428" s="371">
        <f t="shared" si="1003"/>
        <v>133.78335473023671</v>
      </c>
      <c r="R3428" s="12">
        <f t="shared" si="1004"/>
        <v>-46.216645269763291</v>
      </c>
      <c r="S3428" s="57">
        <f t="shared" si="1005"/>
        <v>375.05547965193392</v>
      </c>
      <c r="T3428" s="12">
        <f t="shared" si="988"/>
        <v>-21.547054334940249</v>
      </c>
    </row>
    <row r="3429" spans="1:20" x14ac:dyDescent="0.25">
      <c r="A3429" s="57">
        <f t="shared" si="989"/>
        <v>2365497.9428269034</v>
      </c>
      <c r="B3429" s="12">
        <f t="shared" si="1006"/>
        <v>376480.6904746113</v>
      </c>
      <c r="C3429" s="57" t="str">
        <f t="shared" si="990"/>
        <v>-0.0569651693051033+0.0601340712184907i</v>
      </c>
      <c r="D3429" s="57" t="str">
        <f t="shared" si="991"/>
        <v>1.62574843403373-2.00740108285945i</v>
      </c>
      <c r="E3429" s="57" t="str">
        <f t="shared" si="992"/>
        <v>-36.4602221747213-66.2009195698705i</v>
      </c>
      <c r="F3429" s="57" t="str">
        <f t="shared" si="993"/>
        <v>2.10390433328527-2.08740368895384i</v>
      </c>
      <c r="G3429" s="57" t="str">
        <f t="shared" si="994"/>
        <v>0.547914606087588-0.497698895441281i</v>
      </c>
      <c r="H3429" s="57" t="str">
        <f t="shared" si="995"/>
        <v>0.0511808826791954-36.3129025646532i</v>
      </c>
      <c r="I3429" s="57" t="str">
        <f t="shared" si="996"/>
        <v>-0.213530305832342-0.215825790635626i</v>
      </c>
      <c r="K3429" s="57" t="str">
        <f t="shared" si="997"/>
        <v>0.000465764330685783-0.000709315986246047i</v>
      </c>
      <c r="L3429" s="57" t="str">
        <f t="shared" si="998"/>
        <v>0.000125-0.00133273636079798i</v>
      </c>
      <c r="M3429" s="57" t="str">
        <f t="shared" si="999"/>
        <v>0.0015-0.000642468045053374i</v>
      </c>
      <c r="N3429" s="57">
        <f t="shared" si="1000"/>
        <v>46.550141588917342</v>
      </c>
      <c r="O3429" s="57">
        <f t="shared" si="1001"/>
        <v>21.636039065638265</v>
      </c>
      <c r="P3429" s="371">
        <f t="shared" si="1002"/>
        <v>-21.636039065638265</v>
      </c>
      <c r="Q3429" s="371">
        <f t="shared" si="1003"/>
        <v>133.44985841108266</v>
      </c>
      <c r="R3429" s="12">
        <f t="shared" si="1004"/>
        <v>-46.550141588917342</v>
      </c>
      <c r="S3429" s="57">
        <f t="shared" si="1005"/>
        <v>376.48069047461132</v>
      </c>
      <c r="T3429" s="12">
        <f t="shared" si="988"/>
        <v>-21.636039065638265</v>
      </c>
    </row>
    <row r="3430" spans="1:20" x14ac:dyDescent="0.25">
      <c r="A3430" s="57">
        <f t="shared" si="989"/>
        <v>2374486.8350096457</v>
      </c>
      <c r="B3430" s="12">
        <f t="shared" si="1006"/>
        <v>377911.31709841482</v>
      </c>
      <c r="C3430" s="57" t="str">
        <f t="shared" si="990"/>
        <v>-0.0560363283097014+0.0598465086351888i</v>
      </c>
      <c r="D3430" s="57" t="str">
        <f t="shared" si="991"/>
        <v>1.61856154264721-2.0058552629062i</v>
      </c>
      <c r="E3430" s="57" t="str">
        <f t="shared" si="992"/>
        <v>-36.4970618704163-65.6656984920309i</v>
      </c>
      <c r="F3430" s="57" t="str">
        <f t="shared" si="993"/>
        <v>2.09668674682782-2.08741731352482i</v>
      </c>
      <c r="G3430" s="57" t="str">
        <f t="shared" si="994"/>
        <v>0.546034947883469-0.497876273358519i</v>
      </c>
      <c r="H3430" s="57" t="str">
        <f t="shared" si="995"/>
        <v>0.050675595613443-36.1749906314139i</v>
      </c>
      <c r="I3430" s="57" t="str">
        <f t="shared" si="996"/>
        <v>-0.21272361153844-0.214267718930167i</v>
      </c>
      <c r="K3430" s="57" t="str">
        <f t="shared" si="997"/>
        <v>0.000464689009556592-0.000707920291612151i</v>
      </c>
      <c r="L3430" s="57" t="str">
        <f t="shared" si="998"/>
        <v>0.000125-0.00132769113448693i</v>
      </c>
      <c r="M3430" s="57" t="str">
        <f t="shared" si="999"/>
        <v>0.0015-0.000640035908600689i</v>
      </c>
      <c r="N3430" s="57">
        <f t="shared" si="1000"/>
        <v>46.883183396971248</v>
      </c>
      <c r="O3430" s="57">
        <f t="shared" si="1001"/>
        <v>21.72522510221707</v>
      </c>
      <c r="P3430" s="371">
        <f t="shared" si="1002"/>
        <v>-21.72522510221707</v>
      </c>
      <c r="Q3430" s="371">
        <f t="shared" si="1003"/>
        <v>133.11681660302875</v>
      </c>
      <c r="R3430" s="12">
        <f t="shared" si="1004"/>
        <v>-46.883183396971248</v>
      </c>
      <c r="S3430" s="57">
        <f t="shared" si="1005"/>
        <v>377.91131709841483</v>
      </c>
      <c r="T3430" s="12">
        <f t="shared" si="988"/>
        <v>-21.72522510221707</v>
      </c>
    </row>
    <row r="3431" spans="1:20" x14ac:dyDescent="0.25">
      <c r="A3431" s="57">
        <f t="shared" si="989"/>
        <v>2383509.8849826823</v>
      </c>
      <c r="B3431" s="12">
        <f t="shared" si="1006"/>
        <v>379347.3801033888</v>
      </c>
      <c r="C3431" s="57" t="str">
        <f t="shared" si="990"/>
        <v>-0.0551178494724384+0.0595547267829638i</v>
      </c>
      <c r="D3431" s="57" t="str">
        <f t="shared" si="991"/>
        <v>1.61138391139197-2.00428460872558i</v>
      </c>
      <c r="E3431" s="57" t="str">
        <f t="shared" si="992"/>
        <v>-36.5304455974316-65.1330596155509i</v>
      </c>
      <c r="F3431" s="57" t="str">
        <f t="shared" si="993"/>
        <v>2.08946411783464-2.0874064299682i</v>
      </c>
      <c r="G3431" s="57" t="str">
        <f t="shared" si="994"/>
        <v>0.544153976464236-0.498046610632374i</v>
      </c>
      <c r="H3431" s="57" t="str">
        <f t="shared" si="995"/>
        <v>0.0501748800944638-36.0376049743265i</v>
      </c>
      <c r="I3431" s="57" t="str">
        <f t="shared" si="996"/>
        <v>-0.211917467347424-0.212717876199891i</v>
      </c>
      <c r="K3431" s="57" t="str">
        <f t="shared" si="997"/>
        <v>0.000463612254038304-0.000706526916663532i</v>
      </c>
      <c r="L3431" s="57" t="str">
        <f t="shared" si="998"/>
        <v>0.000125-0.00132266500745859i</v>
      </c>
      <c r="M3431" s="57" t="str">
        <f t="shared" si="999"/>
        <v>0.0015-0.00063761297927943i</v>
      </c>
      <c r="N3431" s="57">
        <f t="shared" si="1000"/>
        <v>47.215766046379514</v>
      </c>
      <c r="O3431" s="57">
        <f t="shared" si="1001"/>
        <v>21.81461183074849</v>
      </c>
      <c r="P3431" s="371">
        <f t="shared" si="1002"/>
        <v>-21.81461183074849</v>
      </c>
      <c r="Q3431" s="371">
        <f t="shared" si="1003"/>
        <v>132.78423395362049</v>
      </c>
      <c r="R3431" s="12">
        <f t="shared" si="1004"/>
        <v>-47.215766046379514</v>
      </c>
      <c r="S3431" s="57">
        <f t="shared" si="1005"/>
        <v>379.34738010338879</v>
      </c>
      <c r="T3431" s="12">
        <f t="shared" si="988"/>
        <v>-21.81461183074849</v>
      </c>
    </row>
    <row r="3432" spans="1:20" x14ac:dyDescent="0.25">
      <c r="A3432" s="57">
        <f t="shared" si="989"/>
        <v>2392567.2225456168</v>
      </c>
      <c r="B3432" s="12">
        <f t="shared" si="1006"/>
        <v>380788.90014778171</v>
      </c>
      <c r="C3432" s="57" t="str">
        <f t="shared" si="990"/>
        <v>-0.0542096968705091+0.059258856480949i</v>
      </c>
      <c r="D3432" s="57" t="str">
        <f t="shared" si="991"/>
        <v>1.60421572848376-2.0026892025773i</v>
      </c>
      <c r="E3432" s="57" t="str">
        <f t="shared" si="992"/>
        <v>-36.5604160632314-64.6030222170469i</v>
      </c>
      <c r="F3432" s="57" t="str">
        <f t="shared" si="993"/>
        <v>2.08223664903204-2.08737098213361i</v>
      </c>
      <c r="G3432" s="57" t="str">
        <f t="shared" si="994"/>
        <v>0.542271744625393-0.498209895130883i</v>
      </c>
      <c r="H3432" s="57" t="str">
        <f t="shared" si="995"/>
        <v>0.0496786996546077-35.9007435580952i</v>
      </c>
      <c r="I3432" s="57" t="str">
        <f t="shared" si="996"/>
        <v>-0.211111884478855-0.211176244595605i</v>
      </c>
      <c r="K3432" s="57" t="str">
        <f t="shared" si="997"/>
        <v>0.000462534090015134-0.000705135823917631i</v>
      </c>
      <c r="L3432" s="57" t="str">
        <f t="shared" si="998"/>
        <v>0.000125-0.00131765790741043i</v>
      </c>
      <c r="M3432" s="57" t="str">
        <f t="shared" si="999"/>
        <v>0.0015-0.000635199222234934i</v>
      </c>
      <c r="N3432" s="57">
        <f t="shared" si="1000"/>
        <v>47.547884934162965</v>
      </c>
      <c r="O3432" s="57">
        <f t="shared" si="1001"/>
        <v>21.904198634854129</v>
      </c>
      <c r="P3432" s="371">
        <f t="shared" si="1002"/>
        <v>-21.904198634854129</v>
      </c>
      <c r="Q3432" s="371">
        <f t="shared" si="1003"/>
        <v>132.45211506583703</v>
      </c>
      <c r="R3432" s="12">
        <f t="shared" si="1004"/>
        <v>-47.547884934162965</v>
      </c>
      <c r="S3432" s="57">
        <f t="shared" si="1005"/>
        <v>380.7889001477817</v>
      </c>
      <c r="T3432" s="12">
        <f t="shared" si="988"/>
        <v>-21.904198634854129</v>
      </c>
    </row>
    <row r="3433" spans="1:20" x14ac:dyDescent="0.25">
      <c r="A3433" s="57">
        <f t="shared" si="989"/>
        <v>2401658.9779912899</v>
      </c>
      <c r="B3433" s="12">
        <f t="shared" si="1006"/>
        <v>382235.89796834328</v>
      </c>
      <c r="C3433" s="57" t="str">
        <f t="shared" si="990"/>
        <v>-0.0533118330946322+0.0589590272416594i</v>
      </c>
      <c r="D3433" s="57" t="str">
        <f t="shared" si="991"/>
        <v>1.5970571811002-2.00106912839856i</v>
      </c>
      <c r="E3433" s="57" t="str">
        <f t="shared" si="992"/>
        <v>-36.587015944901-64.0756048993671i</v>
      </c>
      <c r="F3433" s="57" t="str">
        <f t="shared" si="993"/>
        <v>2.07500454369672-2.0873109157998i</v>
      </c>
      <c r="G3433" s="57" t="str">
        <f t="shared" si="994"/>
        <v>0.540388305305793-0.498366115215036i</v>
      </c>
      <c r="H3433" s="57" t="str">
        <f t="shared" si="995"/>
        <v>0.0491870180868252-35.7644043556271i</v>
      </c>
      <c r="I3433" s="57" t="str">
        <f t="shared" si="996"/>
        <v>-0.210306874261614-0.209642806181212i</v>
      </c>
      <c r="K3433" s="57" t="str">
        <f t="shared" si="997"/>
        <v>0.000461454543547959-0.000703746976213847i</v>
      </c>
      <c r="L3433" s="57" t="str">
        <f t="shared" si="998"/>
        <v>0.000125-0.00131266976231364i</v>
      </c>
      <c r="M3433" s="57" t="str">
        <f t="shared" si="999"/>
        <v>0.0015-0.000632794602744506i</v>
      </c>
      <c r="N3433" s="57">
        <f t="shared" si="1000"/>
        <v>47.879535501716759</v>
      </c>
      <c r="O3433" s="57">
        <f t="shared" si="1001"/>
        <v>21.993984895787563</v>
      </c>
      <c r="P3433" s="371">
        <f t="shared" si="1002"/>
        <v>-21.993984895787563</v>
      </c>
      <c r="Q3433" s="371">
        <f t="shared" si="1003"/>
        <v>132.12046449828324</v>
      </c>
      <c r="R3433" s="12">
        <f t="shared" si="1004"/>
        <v>-47.879535501716759</v>
      </c>
      <c r="S3433" s="57">
        <f t="shared" si="1005"/>
        <v>382.23589796834329</v>
      </c>
      <c r="T3433" s="12">
        <f t="shared" si="988"/>
        <v>-21.993984895787563</v>
      </c>
    </row>
    <row r="3434" spans="1:20" x14ac:dyDescent="0.25">
      <c r="A3434" s="57">
        <f t="shared" si="989"/>
        <v>2410785.2821076568</v>
      </c>
      <c r="B3434" s="12">
        <f t="shared" si="1006"/>
        <v>383688.39438062301</v>
      </c>
      <c r="C3434" s="57" t="str">
        <f t="shared" si="990"/>
        <v>-0.052424219281625+0.0586553672548223i</v>
      </c>
      <c r="D3434" s="57" t="str">
        <f t="shared" si="991"/>
        <v>1.58990845536236-1.99942447178919i</v>
      </c>
      <c r="E3434" s="57" t="str">
        <f t="shared" si="992"/>
        <v>-36.6102878787566-63.5508255973663i</v>
      </c>
      <c r="F3434" s="57" t="str">
        <f t="shared" si="993"/>
        <v>2.06776800563325-2.08722617868215i</v>
      </c>
      <c r="G3434" s="57" t="str">
        <f t="shared" si="994"/>
        <v>0.538503711581757-0.498515259740792i</v>
      </c>
      <c r="H3434" s="57" t="str">
        <f t="shared" si="995"/>
        <v>0.0486997994426163-35.6285853479977i</v>
      </c>
      <c r="I3434" s="57" t="str">
        <f t="shared" si="996"/>
        <v>-0.209502448131347-0.208117542932608i</v>
      </c>
      <c r="K3434" s="57" t="str">
        <f t="shared" si="997"/>
        <v>0.00046037364087168-0.000702360336715519i</v>
      </c>
      <c r="L3434" s="57" t="str">
        <f t="shared" si="998"/>
        <v>0.000125-0.00130770050041207i</v>
      </c>
      <c r="M3434" s="57" t="str">
        <f t="shared" si="999"/>
        <v>0.0015-0.000630399086216881i</v>
      </c>
      <c r="N3434" s="57">
        <f t="shared" si="1000"/>
        <v>48.21071323460248</v>
      </c>
      <c r="O3434" s="57">
        <f t="shared" si="1001"/>
        <v>22.083969992514536</v>
      </c>
      <c r="P3434" s="371">
        <f t="shared" si="1002"/>
        <v>-22.083969992514536</v>
      </c>
      <c r="Q3434" s="371">
        <f t="shared" si="1003"/>
        <v>131.78928676539752</v>
      </c>
      <c r="R3434" s="12">
        <f t="shared" si="1004"/>
        <v>-48.21071323460248</v>
      </c>
      <c r="S3434" s="57">
        <f t="shared" si="1005"/>
        <v>383.68839438062298</v>
      </c>
      <c r="T3434" s="12">
        <f t="shared" si="988"/>
        <v>-22.083969992514536</v>
      </c>
    </row>
    <row r="3435" spans="1:20" x14ac:dyDescent="0.25">
      <c r="A3435" s="57">
        <f t="shared" si="989"/>
        <v>2419946.2661796664</v>
      </c>
      <c r="B3435" s="12">
        <f t="shared" si="1006"/>
        <v>385146.41027926939</v>
      </c>
      <c r="C3435" s="57" t="str">
        <f t="shared" si="990"/>
        <v>-0.0515468151470183+0.0583480033720057i</v>
      </c>
      <c r="D3435" s="57" t="str">
        <f t="shared" si="991"/>
        <v>1.5827697363166-1.99775531999679i</v>
      </c>
      <c r="E3435" s="57" t="str">
        <f t="shared" si="992"/>
        <v>-36.6302744501623-63.0287015838128i</v>
      </c>
      <c r="F3435" s="57" t="str">
        <f t="shared" si="993"/>
        <v>2.06052723915133-2.08711672044006i</v>
      </c>
      <c r="G3435" s="57" t="str">
        <f t="shared" si="994"/>
        <v>0.536618016661151-0.498657318061014i</v>
      </c>
      <c r="H3435" s="57" t="str">
        <f t="shared" si="995"/>
        <v>0.0482170080299915-35.4932845244122i</v>
      </c>
      <c r="I3435" s="57" t="str">
        <f t="shared" si="996"/>
        <v>-0.208698617627892-0.206600436736583i</v>
      </c>
      <c r="K3435" s="57" t="str">
        <f t="shared" si="997"/>
        <v>0.000459291408392541-0.000700975868911917i</v>
      </c>
      <c r="L3435" s="57" t="str">
        <f t="shared" si="998"/>
        <v>0.000125-0.00130275005022123i</v>
      </c>
      <c r="M3435" s="57" t="str">
        <f t="shared" si="999"/>
        <v>0.0015-0.000628012638191753i</v>
      </c>
      <c r="N3435" s="57">
        <f t="shared" si="1000"/>
        <v>48.54141366234569</v>
      </c>
      <c r="O3435" s="57">
        <f t="shared" si="1001"/>
        <v>22.174153301791701</v>
      </c>
      <c r="P3435" s="371">
        <f t="shared" si="1002"/>
        <v>-22.174153301791701</v>
      </c>
      <c r="Q3435" s="371">
        <f t="shared" si="1003"/>
        <v>131.45858633765431</v>
      </c>
      <c r="R3435" s="12">
        <f t="shared" si="1004"/>
        <v>-48.54141366234569</v>
      </c>
      <c r="S3435" s="57">
        <f t="shared" si="1005"/>
        <v>385.14641027926939</v>
      </c>
      <c r="T3435" s="12">
        <f t="shared" si="988"/>
        <v>-22.174153301791701</v>
      </c>
    </row>
    <row r="3436" spans="1:20" x14ac:dyDescent="0.25">
      <c r="A3436" s="57">
        <f t="shared" si="989"/>
        <v>2429142.0619911486</v>
      </c>
      <c r="B3436" s="12">
        <f t="shared" si="1006"/>
        <v>386609.9666383306</v>
      </c>
      <c r="C3436" s="57" t="str">
        <f t="shared" si="990"/>
        <v>-0.0506795790177019+0.0580370610920129i</v>
      </c>
      <c r="D3436" s="57" t="str">
        <f t="shared" si="991"/>
        <v>1.57564120791658-1.9960617619014i</v>
      </c>
      <c r="E3436" s="57" t="str">
        <f t="shared" si="992"/>
        <v>-36.6470181835485-62.5092494754323i</v>
      </c>
      <c r="F3436" s="57" t="str">
        <f t="shared" si="993"/>
        <v>2.05328244904291-2.08698249268382i</v>
      </c>
      <c r="G3436" s="57" t="str">
        <f t="shared" si="994"/>
        <v>0.534731273877443-0.498792280027318i</v>
      </c>
      <c r="H3436" s="57" t="str">
        <f t="shared" si="995"/>
        <v>0.0477386084114583-35.3584998821688i</v>
      </c>
      <c r="I3436" s="57" t="str">
        <f t="shared" si="996"/>
        <v>-0.207895394392693-0.205091469389757i</v>
      </c>
      <c r="K3436" s="57" t="str">
        <f t="shared" si="997"/>
        <v>0.000458207872685408-0.000699593536620166i</v>
      </c>
      <c r="L3436" s="57" t="str">
        <f t="shared" si="998"/>
        <v>0.000125-0.00129781834052723i</v>
      </c>
      <c r="M3436" s="57" t="str">
        <f t="shared" si="999"/>
        <v>0.0015-0.000625635224339262i</v>
      </c>
      <c r="N3436" s="57">
        <f t="shared" si="1000"/>
        <v>48.87163235822095</v>
      </c>
      <c r="O3436" s="57">
        <f t="shared" si="1001"/>
        <v>22.26453419824534</v>
      </c>
      <c r="P3436" s="371">
        <f t="shared" si="1002"/>
        <v>-22.26453419824534</v>
      </c>
      <c r="Q3436" s="371">
        <f t="shared" si="1003"/>
        <v>131.12836764177905</v>
      </c>
      <c r="R3436" s="12">
        <f t="shared" si="1004"/>
        <v>-48.87163235822095</v>
      </c>
      <c r="S3436" s="57">
        <f t="shared" si="1005"/>
        <v>386.6099666383306</v>
      </c>
      <c r="T3436" s="12">
        <f t="shared" ref="T3436:T3499" si="1007">P3436</f>
        <v>-22.26453419824534</v>
      </c>
    </row>
    <row r="3437" spans="1:20" x14ac:dyDescent="0.25">
      <c r="A3437" s="57">
        <f t="shared" ref="A3437:A3500" si="1008">2*PI()*B3437</f>
        <v>2438372.801826715</v>
      </c>
      <c r="B3437" s="12">
        <f t="shared" si="1006"/>
        <v>388079.08451155626</v>
      </c>
      <c r="C3437" s="57" t="str">
        <f t="shared" ref="C3437:C3500" si="1009">IMPRODUCT(D3437,E3437,$C$40,,K3437,$C$41)</f>
        <v>-0.0498224678645955+0.0577226645470638i</v>
      </c>
      <c r="D3437" s="57" t="str">
        <f t="shared" ref="D3437:D3500" si="1010">IMDIV(IMPRODUCT($C$37,$C$38,COMPLEX(1,A3437/$C$38)),IMSUM(-1*A3437*A3437/$C$39,COMPLEX(0,1*A3437)))</f>
        <v>1.56852305300565-1.99434388800006i</v>
      </c>
      <c r="E3437" s="57" t="str">
        <f t="shared" ref="E3437:E3500" si="1011">IMDIV(IMPRODUCT(IMSUM(F3437,G3437),$C$29,H3437),IMSUM(1,I3437))</f>
        <v>-36.6605615326405-61.992485239089i</v>
      </c>
      <c r="F3437" s="57" t="str">
        <f t="shared" ref="F3437:F3500" si="1012">IMDIV(IMPRODUCT($C$14,$C$15,COMPLEX(1,A3437/$C$15)),IMSUM(-1*A3437*A3437/$C$16,COMPLEX(0,A3437)))</f>
        <v>2.04603384055928-2.08682344898128i</v>
      </c>
      <c r="G3437" s="57" t="str">
        <f t="shared" ref="G3437:G3500" si="1013">IMDIV(1,COMPLEX(1,A3437*$C$9*$C$10))</f>
        <v>0.532843536683713-0.498920135991829i</v>
      </c>
      <c r="H3437" s="57" t="str">
        <f t="shared" ref="H3437:H3500" si="1014">IMDIV($C$3,IMSUM(K3437,COMPLEX(0,$C$28*A3437)))</f>
        <v>0.0472645654020337-35.2242294266234i</v>
      </c>
      <c r="I3437" s="57" t="str">
        <f t="shared" ref="I3437:I3500" si="1015">IMPRODUCT(F3437,$C$29,H3437,$C$31)</f>
        <v>-0.207092790166229-0.203590622597572i</v>
      </c>
      <c r="K3437" s="57" t="str">
        <f t="shared" ref="K3437:K3500" si="1016">IF($C$26&lt;=0,IMDIV(1,IMSUM(IMDIV(1,L3437),1/$C$18)),IMDIV(1,IMSUM(IMDIV(1,L3437),1/$C$18,IMDIV(1,M3437))))</f>
        <v>0.000457123060491027-0.000698213303987164i</v>
      </c>
      <c r="L3437" s="57" t="str">
        <f t="shared" ref="L3437:L3500" si="1017">IMSUM($C$21/$C$22,IMDIV(1,COMPLEX(0,$C$20*$C$22*A3437)))</f>
        <v>0.000125-0.00129290530038576i</v>
      </c>
      <c r="M3437" s="57" t="str">
        <f t="shared" ref="M3437:M3500" si="1018">IMSUM($C$25/$C$26,IMDIV(1,COMPLEX(0,$C$24*$C$26*A3437)))</f>
        <v>0.0015-0.000623266810459517i</v>
      </c>
      <c r="N3437" s="57">
        <f t="shared" ref="N3437:N3500" si="1019">ABS(R3437)</f>
        <v>49.201364939032487</v>
      </c>
      <c r="O3437" s="57">
        <f t="shared" ref="O3437:O3500" si="1020">ABS(P3437)</f>
        <v>22.355112054446874</v>
      </c>
      <c r="P3437" s="371">
        <f t="shared" ref="P3437:P3500" si="1021">20*LOG10(IMABS(C3437))</f>
        <v>-22.355112054446874</v>
      </c>
      <c r="Q3437" s="371">
        <f t="shared" ref="Q3437:Q3500" si="1022">IMARGUMENT(C3437)*180/PI()</f>
        <v>130.79863506096751</v>
      </c>
      <c r="R3437" s="12">
        <f t="shared" ref="R3437:R3500" si="1023">IF(Q3437&lt;0,Q3437+180,Q3437-180)</f>
        <v>-49.201364939032487</v>
      </c>
      <c r="S3437" s="57">
        <f t="shared" ref="S3437:S3500" si="1024">B3437/1000</f>
        <v>388.07908451155623</v>
      </c>
      <c r="T3437" s="12">
        <f t="shared" si="1007"/>
        <v>-22.355112054446874</v>
      </c>
    </row>
    <row r="3438" spans="1:20" x14ac:dyDescent="0.25">
      <c r="A3438" s="57">
        <f t="shared" si="1008"/>
        <v>2447638.6184736565</v>
      </c>
      <c r="B3438" s="12">
        <f t="shared" ref="B3438:B3501" si="1025">B3437*(1+B$42)</f>
        <v>389553.78503270017</v>
      </c>
      <c r="C3438" s="57" t="str">
        <f t="shared" si="1009"/>
        <v>-0.0489754373352991+0.0574049364897367i</v>
      </c>
      <c r="D3438" s="57" t="str">
        <f t="shared" si="1010"/>
        <v>1.56141545329938-1.99260179039119i</v>
      </c>
      <c r="E3438" s="57" t="str">
        <f t="shared" si="1011"/>
        <v>-36.6709468708932-61.4784241980798i</v>
      </c>
      <c r="F3438" s="57" t="str">
        <f t="shared" si="1012"/>
        <v>2.03878161938795-2.08663954486419i</v>
      </c>
      <c r="G3438" s="57" t="str">
        <f t="shared" si="1013"/>
        <v>0.530954858646652-0.49904087680887i</v>
      </c>
      <c r="H3438" s="57" t="str">
        <f t="shared" si="1014"/>
        <v>0.046794844067271-35.090471171152i</v>
      </c>
      <c r="I3438" s="57" t="str">
        <f t="shared" si="1015"/>
        <v>-0.206290816785413-0.202097877973288i</v>
      </c>
      <c r="K3438" s="57" t="str">
        <f t="shared" si="1016"/>
        <v>0.000456036998713218-0.000696835135491442i</v>
      </c>
      <c r="L3438" s="57" t="str">
        <f t="shared" si="1017"/>
        <v>0.000125-0.0012880108591211i</v>
      </c>
      <c r="M3438" s="57" t="str">
        <f t="shared" si="1018"/>
        <v>0.0015-0.000620907362482085i</v>
      </c>
      <c r="N3438" s="57">
        <f t="shared" si="1019"/>
        <v>49.530607064895946</v>
      </c>
      <c r="O3438" s="57">
        <f t="shared" si="1020"/>
        <v>22.445886240988813</v>
      </c>
      <c r="P3438" s="371">
        <f t="shared" si="1021"/>
        <v>-22.445886240988813</v>
      </c>
      <c r="Q3438" s="371">
        <f t="shared" si="1022"/>
        <v>130.46939293510405</v>
      </c>
      <c r="R3438" s="12">
        <f t="shared" si="1023"/>
        <v>-49.530607064895946</v>
      </c>
      <c r="S3438" s="57">
        <f t="shared" si="1024"/>
        <v>389.55378503270015</v>
      </c>
      <c r="T3438" s="12">
        <f t="shared" si="1007"/>
        <v>-22.445886240988813</v>
      </c>
    </row>
    <row r="3439" spans="1:20" x14ac:dyDescent="0.25">
      <c r="A3439" s="57">
        <f t="shared" si="1008"/>
        <v>2456939.6452238569</v>
      </c>
      <c r="B3439" s="12">
        <f t="shared" si="1025"/>
        <v>391034.08941582445</v>
      </c>
      <c r="C3439" s="57" t="str">
        <f t="shared" si="1009"/>
        <v>-0.0481384417867362+0.0570839982806694i</v>
      </c>
      <c r="D3439" s="57" t="str">
        <f t="shared" si="1010"/>
        <v>1.55431858936837-1.99083556275864i</v>
      </c>
      <c r="E3439" s="57" t="str">
        <f t="shared" si="1011"/>
        <v>-36.6782164821316-60.9670810385551i</v>
      </c>
      <c r="F3439" s="57" t="str">
        <f t="shared" si="1012"/>
        <v>2.03152599162946-2.08643073783411i</v>
      </c>
      <c r="G3439" s="57" t="str">
        <f t="shared" si="1013"/>
        <v>0.529065293440517-0.499154493836544i</v>
      </c>
      <c r="H3439" s="57" t="str">
        <f t="shared" si="1014"/>
        <v>0.0463294097213177-34.9572231371156i</v>
      </c>
      <c r="I3439" s="57" t="str">
        <f t="shared" si="1015"/>
        <v>-0.205489486180993-0.200613217037027i</v>
      </c>
      <c r="K3439" s="57" t="str">
        <f t="shared" si="1016"/>
        <v>0.000454949714416082-0.00069545899594502i</v>
      </c>
      <c r="L3439" s="57" t="str">
        <f t="shared" si="1017"/>
        <v>0.000125-0.00128313494632506i</v>
      </c>
      <c r="M3439" s="57" t="str">
        <f t="shared" si="1018"/>
        <v>0.0015-0.000618556846465516i</v>
      </c>
      <c r="N3439" s="57">
        <f t="shared" si="1019"/>
        <v>49.859354439008115</v>
      </c>
      <c r="O3439" s="57">
        <f t="shared" si="1020"/>
        <v>22.536856126558344</v>
      </c>
      <c r="P3439" s="371">
        <f t="shared" si="1021"/>
        <v>-22.536856126558344</v>
      </c>
      <c r="Q3439" s="371">
        <f t="shared" si="1022"/>
        <v>130.14064556099189</v>
      </c>
      <c r="R3439" s="12">
        <f t="shared" si="1023"/>
        <v>-49.859354439008115</v>
      </c>
      <c r="S3439" s="57">
        <f t="shared" si="1024"/>
        <v>391.03408941582444</v>
      </c>
      <c r="T3439" s="12">
        <f t="shared" si="1007"/>
        <v>-22.536856126558344</v>
      </c>
    </row>
    <row r="3440" spans="1:20" x14ac:dyDescent="0.25">
      <c r="A3440" s="57">
        <f t="shared" si="1008"/>
        <v>2466276.0158757074</v>
      </c>
      <c r="B3440" s="12">
        <f t="shared" si="1025"/>
        <v>392520.01895560458</v>
      </c>
      <c r="C3440" s="57" t="str">
        <f t="shared" si="1009"/>
        <v>-0.0473114343177499+0.0567599698770113i</v>
      </c>
      <c r="D3440" s="57" t="str">
        <f t="shared" si="1010"/>
        <v>1.54723264062136-1.98904530035559i</v>
      </c>
      <c r="E3440" s="57" t="str">
        <f t="shared" si="1011"/>
        <v>-36.6824125514004-60.4584698160479i</v>
      </c>
      <c r="F3440" s="57" t="str">
        <f t="shared" si="1012"/>
        <v>2.02426716377415-2.08619698736812i</v>
      </c>
      <c r="G3440" s="57" t="str">
        <f t="shared" si="1013"/>
        <v>0.527174894841078-0.499260978938247i</v>
      </c>
      <c r="H3440" s="57" t="str">
        <f t="shared" si="1014"/>
        <v>0.0458682279249842-34.8244833538234i</v>
      </c>
      <c r="I3440" s="57" t="str">
        <f t="shared" si="1015"/>
        <v>-0.204688810374956-0.19913662121485i</v>
      </c>
      <c r="K3440" s="57" t="str">
        <f t="shared" si="1016"/>
        <v>0.00045386123482111-0.000694084850495195i</v>
      </c>
      <c r="L3440" s="57" t="str">
        <f t="shared" si="1017"/>
        <v>0.000125-0.00127827749185601i</v>
      </c>
      <c r="M3440" s="57" t="str">
        <f t="shared" si="1018"/>
        <v>0.0015-0.000616215228596847i</v>
      </c>
      <c r="N3440" s="57">
        <f t="shared" si="1019"/>
        <v>50.187602807418074</v>
      </c>
      <c r="O3440" s="57">
        <f t="shared" si="1020"/>
        <v>22.628021078010299</v>
      </c>
      <c r="P3440" s="371">
        <f t="shared" si="1021"/>
        <v>-22.628021078010299</v>
      </c>
      <c r="Q3440" s="371">
        <f t="shared" si="1022"/>
        <v>129.81239719258193</v>
      </c>
      <c r="R3440" s="12">
        <f t="shared" si="1023"/>
        <v>-50.187602807418074</v>
      </c>
      <c r="S3440" s="57">
        <f t="shared" si="1024"/>
        <v>392.5200189556046</v>
      </c>
      <c r="T3440" s="12">
        <f t="shared" si="1007"/>
        <v>-22.628021078010299</v>
      </c>
    </row>
    <row r="3441" spans="1:20" x14ac:dyDescent="0.25">
      <c r="A3441" s="57">
        <f t="shared" si="1008"/>
        <v>2475647.864736035</v>
      </c>
      <c r="B3441" s="12">
        <f t="shared" si="1025"/>
        <v>394011.59502763586</v>
      </c>
      <c r="C3441" s="57" t="str">
        <f t="shared" si="1009"/>
        <v>-0.0464943668016512+0.0564329698216161i</v>
      </c>
      <c r="D3441" s="57" t="str">
        <f t="shared" si="1010"/>
        <v>1.54015778528855-1.98723109998823i</v>
      </c>
      <c r="E3441" s="57" t="str">
        <f t="shared" si="1011"/>
        <v>-36.6835771560193-59.9526039621116i</v>
      </c>
      <c r="F3441" s="57" t="str">
        <f t="shared" si="1012"/>
        <v>2.01700534267877-2.08593825492409i</v>
      </c>
      <c r="G3441" s="57" t="str">
        <f t="shared" si="1013"/>
        <v>0.525283716719523-0.499360324484081i</v>
      </c>
      <c r="H3441" s="57" t="str">
        <f t="shared" si="1014"/>
        <v>0.0454112644838426-34.6922498584977i</v>
      </c>
      <c r="I3441" s="57" t="str">
        <f t="shared" si="1015"/>
        <v>-0.203888801477906-0.197668071837865i</v>
      </c>
      <c r="K3441" s="57" t="str">
        <f t="shared" si="1016"/>
        <v>0.00045277158730431-0.000692712664626312i</v>
      </c>
      <c r="L3441" s="57" t="str">
        <f t="shared" si="1017"/>
        <v>0.000125-0.00127343842583783i</v>
      </c>
      <c r="M3441" s="57" t="str">
        <f t="shared" si="1018"/>
        <v>0.0015-0.000613882475191123i</v>
      </c>
      <c r="N3441" s="57">
        <f t="shared" si="1019"/>
        <v>50.51534795878942</v>
      </c>
      <c r="O3441" s="57">
        <f t="shared" si="1020"/>
        <v>22.71938046043854</v>
      </c>
      <c r="P3441" s="371">
        <f t="shared" si="1021"/>
        <v>-22.71938046043854</v>
      </c>
      <c r="Q3441" s="371">
        <f t="shared" si="1022"/>
        <v>129.48465204121058</v>
      </c>
      <c r="R3441" s="12">
        <f t="shared" si="1023"/>
        <v>-50.51534795878942</v>
      </c>
      <c r="S3441" s="57">
        <f t="shared" si="1024"/>
        <v>394.01159502763585</v>
      </c>
      <c r="T3441" s="12">
        <f t="shared" si="1007"/>
        <v>-22.71938046043854</v>
      </c>
    </row>
    <row r="3442" spans="1:20" x14ac:dyDescent="0.25">
      <c r="A3442" s="57">
        <f t="shared" si="1008"/>
        <v>2485055.3266220321</v>
      </c>
      <c r="B3442" s="12">
        <f t="shared" si="1025"/>
        <v>395508.83908874088</v>
      </c>
      <c r="C3442" s="57" t="str">
        <f t="shared" si="1009"/>
        <v>-0.0456871899186927+0.0561031152329741i</v>
      </c>
      <c r="D3442" s="57" t="str">
        <f t="shared" si="1010"/>
        <v>1.5330942004052-1.98539305999927i</v>
      </c>
      <c r="E3442" s="57" t="str">
        <f t="shared" si="1011"/>
        <v>-36.6817522568507-59.4494962910577i</v>
      </c>
      <c r="F3442" s="57" t="str">
        <f t="shared" si="1012"/>
        <v>2.00974073554297-2.08565450394571i</v>
      </c>
      <c r="G3442" s="57" t="str">
        <f t="shared" si="1013"/>
        <v>0.523391813036346-0.499452523352193i</v>
      </c>
      <c r="H3442" s="57" t="str">
        <f t="shared" si="1014"/>
        <v>0.044958485446343-34.5605206962385i</v>
      </c>
      <c r="I3442" s="57" t="str">
        <f t="shared" si="1015"/>
        <v>-0.203089471686466-0.196207550141369i</v>
      </c>
      <c r="K3442" s="57" t="str">
        <f t="shared" si="1016"/>
        <v>0.000451680799393284-0.000691342404161494i</v>
      </c>
      <c r="L3442" s="57" t="str">
        <f t="shared" si="1017"/>
        <v>0.000125-0.00126861767865892i</v>
      </c>
      <c r="M3442" s="57" t="str">
        <f t="shared" si="1018"/>
        <v>0.0015-0.000611558552690896i</v>
      </c>
      <c r="N3442" s="57">
        <f t="shared" si="1019"/>
        <v>50.842585724164422</v>
      </c>
      <c r="O3442" s="57">
        <f t="shared" si="1020"/>
        <v>22.810933637245846</v>
      </c>
      <c r="P3442" s="371">
        <f t="shared" si="1021"/>
        <v>-22.810933637245846</v>
      </c>
      <c r="Q3442" s="371">
        <f t="shared" si="1022"/>
        <v>129.15741427583558</v>
      </c>
      <c r="R3442" s="12">
        <f t="shared" si="1023"/>
        <v>-50.842585724164422</v>
      </c>
      <c r="S3442" s="57">
        <f t="shared" si="1024"/>
        <v>395.5088390887409</v>
      </c>
      <c r="T3442" s="12">
        <f t="shared" si="1007"/>
        <v>-22.810933637245846</v>
      </c>
    </row>
    <row r="3443" spans="1:20" x14ac:dyDescent="0.25">
      <c r="A3443" s="57">
        <f t="shared" si="1008"/>
        <v>2494498.5368631957</v>
      </c>
      <c r="B3443" s="12">
        <f t="shared" si="1025"/>
        <v>397011.77267727809</v>
      </c>
      <c r="C3443" s="57" t="str">
        <f t="shared" si="1009"/>
        <v>-0.0448898531884585+0.0557705217958604i</v>
      </c>
      <c r="D3443" s="57" t="str">
        <f t="shared" si="1010"/>
        <v>1.52604206179555-1.98353128025116i</v>
      </c>
      <c r="E3443" s="57" t="str">
        <f t="shared" si="1011"/>
        <v>-36.6769796897686-58.9491590067878i</v>
      </c>
      <c r="F3443" s="57" t="str">
        <f t="shared" si="1012"/>
        <v>2.0024735498858-2.08534569986708i</v>
      </c>
      <c r="G3443" s="57" t="str">
        <f t="shared" si="1013"/>
        <v>0.521499237835223-0.49953756893001i</v>
      </c>
      <c r="H3443" s="57" t="str">
        <f t="shared" si="1014"/>
        <v>0.044509857101948-34.4292939199873i</v>
      </c>
      <c r="I3443" s="57" t="str">
        <f t="shared" si="1015"/>
        <v>-0.202290833280644-0.194755037264018i</v>
      </c>
      <c r="K3443" s="57" t="str">
        <f t="shared" si="1016"/>
        <v>0.000450588898764263-0.000689974035264345i</v>
      </c>
      <c r="L3443" s="57" t="str">
        <f t="shared" si="1017"/>
        <v>0.000125-0.00126381518097123i</v>
      </c>
      <c r="M3443" s="57" t="str">
        <f t="shared" si="1018"/>
        <v>0.0015-0.000609243427665768i</v>
      </c>
      <c r="N3443" s="57">
        <f t="shared" si="1019"/>
        <v>51.169311976718745</v>
      </c>
      <c r="O3443" s="57">
        <f t="shared" si="1020"/>
        <v>22.902679970213157</v>
      </c>
      <c r="P3443" s="371">
        <f t="shared" si="1021"/>
        <v>-22.902679970213157</v>
      </c>
      <c r="Q3443" s="371">
        <f t="shared" si="1022"/>
        <v>128.83068802328125</v>
      </c>
      <c r="R3443" s="12">
        <f t="shared" si="1023"/>
        <v>-51.169311976718745</v>
      </c>
      <c r="S3443" s="57">
        <f t="shared" si="1024"/>
        <v>397.01177267727809</v>
      </c>
      <c r="T3443" s="12">
        <f t="shared" si="1007"/>
        <v>-22.902679970213157</v>
      </c>
    </row>
    <row r="3444" spans="1:20" x14ac:dyDescent="0.25">
      <c r="A3444" s="57">
        <f t="shared" si="1008"/>
        <v>2503977.6313032759</v>
      </c>
      <c r="B3444" s="12">
        <f t="shared" si="1025"/>
        <v>398520.41741345177</v>
      </c>
      <c r="C3444" s="57" t="str">
        <f t="shared" si="1009"/>
        <v>-0.0441023050021525+0.0554353037527049i</v>
      </c>
      <c r="D3444" s="57" t="str">
        <f t="shared" si="1010"/>
        <v>1.51900154405689-1.98164586210923i</v>
      </c>
      <c r="E3444" s="57" t="str">
        <f t="shared" si="1011"/>
        <v>-36.669301157339-58.45160370972i</v>
      </c>
      <c r="F3444" s="57" t="str">
        <f t="shared" si="1012"/>
        <v>1.99520399352207-2.08501181011705i</v>
      </c>
      <c r="G3444" s="57" t="str">
        <f t="shared" si="1013"/>
        <v>0.519606045236849-0.499615455115402i</v>
      </c>
      <c r="H3444" s="57" t="str">
        <f t="shared" si="1014"/>
        <v>0.0440653459792933-34.2985675904933i</v>
      </c>
      <c r="I3444" s="57" t="str">
        <f t="shared" si="1015"/>
        <v>-0.20149289862122-0.193310514247045i</v>
      </c>
      <c r="K3444" s="57" t="str">
        <f t="shared" si="1016"/>
        <v>0.000449495913239112-0.000688607524440588i</v>
      </c>
      <c r="L3444" s="57" t="str">
        <f t="shared" si="1017"/>
        <v>0.000125-0.00125903086368921i</v>
      </c>
      <c r="M3444" s="57" t="str">
        <f t="shared" si="1018"/>
        <v>0.0015-0.000606937066811881i</v>
      </c>
      <c r="N3444" s="57">
        <f t="shared" si="1019"/>
        <v>51.49552263151665</v>
      </c>
      <c r="O3444" s="57">
        <f t="shared" si="1020"/>
        <v>22.994618819567091</v>
      </c>
      <c r="P3444" s="371">
        <f t="shared" si="1021"/>
        <v>-22.994618819567091</v>
      </c>
      <c r="Q3444" s="371">
        <f t="shared" si="1022"/>
        <v>128.50447736848335</v>
      </c>
      <c r="R3444" s="12">
        <f t="shared" si="1023"/>
        <v>-51.49552263151665</v>
      </c>
      <c r="S3444" s="57">
        <f t="shared" si="1024"/>
        <v>398.52041741345175</v>
      </c>
      <c r="T3444" s="12">
        <f t="shared" si="1007"/>
        <v>-22.994618819567091</v>
      </c>
    </row>
    <row r="3445" spans="1:20" x14ac:dyDescent="0.25">
      <c r="A3445" s="57">
        <f t="shared" si="1008"/>
        <v>2513492.7463022284</v>
      </c>
      <c r="B3445" s="12">
        <f t="shared" si="1025"/>
        <v>400034.79499962291</v>
      </c>
      <c r="C3445" s="57" t="str">
        <f t="shared" si="1009"/>
        <v>-0.0433244926547717+0.0550975738956674i</v>
      </c>
      <c r="D3445" s="57" t="str">
        <f t="shared" si="1010"/>
        <v>1.51197282054402-1.97973690842457i</v>
      </c>
      <c r="E3445" s="57" t="str">
        <f t="shared" si="1011"/>
        <v>-36.6587582207067-57.9568414037947i</v>
      </c>
      <c r="F3445" s="57" t="str">
        <f t="shared" si="1012"/>
        <v>1.98793227453866-2.08465280412319i</v>
      </c>
      <c r="G3445" s="57" t="str">
        <f t="shared" si="1013"/>
        <v>0.517712289432774-0.499686176317746i</v>
      </c>
      <c r="H3445" s="57" t="str">
        <f t="shared" si="1014"/>
        <v>0.0436249188443639-34.1683397762774i</v>
      </c>
      <c r="I3445" s="57" t="str">
        <f t="shared" si="1015"/>
        <v>-0.200695680147121-0.191873962033499i</v>
      </c>
      <c r="K3445" s="57" t="str">
        <f t="shared" si="1016"/>
        <v>0.000448401870782323-0.000687242838539704i</v>
      </c>
      <c r="L3445" s="57" t="str">
        <f t="shared" si="1017"/>
        <v>0.000125-0.00125426465798886i</v>
      </c>
      <c r="M3445" s="57" t="str">
        <f t="shared" si="1018"/>
        <v>0.0015-0.000604639436951465i</v>
      </c>
      <c r="N3445" s="57">
        <f t="shared" si="1019"/>
        <v>51.821213645261793</v>
      </c>
      <c r="O3445" s="57">
        <f t="shared" si="1020"/>
        <v>23.086749544046125</v>
      </c>
      <c r="P3445" s="371">
        <f t="shared" si="1021"/>
        <v>-23.086749544046125</v>
      </c>
      <c r="Q3445" s="371">
        <f t="shared" si="1022"/>
        <v>128.17878635473821</v>
      </c>
      <c r="R3445" s="12">
        <f t="shared" si="1023"/>
        <v>-51.821213645261793</v>
      </c>
      <c r="S3445" s="57">
        <f t="shared" si="1024"/>
        <v>400.03479499962293</v>
      </c>
      <c r="T3445" s="12">
        <f t="shared" si="1007"/>
        <v>-23.086749544046125</v>
      </c>
    </row>
    <row r="3446" spans="1:20" x14ac:dyDescent="0.25">
      <c r="A3446" s="57">
        <f t="shared" si="1008"/>
        <v>2523044.0187381771</v>
      </c>
      <c r="B3446" s="12">
        <f t="shared" si="1025"/>
        <v>401554.9272206215</v>
      </c>
      <c r="C3446" s="57" t="str">
        <f t="shared" si="1009"/>
        <v>-0.0425563623771473+0.0547574435594018i</v>
      </c>
      <c r="D3446" s="57" t="str">
        <f t="shared" si="1010"/>
        <v>1.50495606335393-1.9778045235167i</v>
      </c>
      <c r="E3446" s="57" t="str">
        <f t="shared" si="1011"/>
        <v>-36.6453922916851-57.4648825035618i</v>
      </c>
      <c r="F3446" s="57" t="str">
        <f t="shared" si="1012"/>
        <v>1.98065860127072-2.08426865331536i</v>
      </c>
      <c r="G3446" s="57" t="str">
        <f t="shared" si="1013"/>
        <v>0.515818024679212-0.499749727458903i</v>
      </c>
      <c r="H3446" s="57" t="str">
        <f t="shared" si="1014"/>
        <v>0.0431885426986916-34.0386085535978i</v>
      </c>
      <c r="I3446" s="57" t="str">
        <f t="shared" si="1015"/>
        <v>-0.19989919037278-0.190445361467518i</v>
      </c>
      <c r="K3446" s="57" t="str">
        <f t="shared" si="1016"/>
        <v>0.000447306799497941-0.000685879944756488i</v>
      </c>
      <c r="L3446" s="57" t="str">
        <f t="shared" si="1017"/>
        <v>0.000125-0.00124951649530669i</v>
      </c>
      <c r="M3446" s="57" t="str">
        <f t="shared" si="1018"/>
        <v>0.0015-0.000602350505032344i</v>
      </c>
      <c r="N3446" s="57">
        <f t="shared" si="1019"/>
        <v>52.146381016043208</v>
      </c>
      <c r="O3446" s="57">
        <f t="shared" si="1020"/>
        <v>23.179071500966423</v>
      </c>
      <c r="P3446" s="371">
        <f t="shared" si="1021"/>
        <v>-23.179071500966423</v>
      </c>
      <c r="Q3446" s="371">
        <f t="shared" si="1022"/>
        <v>127.85361898395679</v>
      </c>
      <c r="R3446" s="12">
        <f t="shared" si="1023"/>
        <v>-52.146381016043208</v>
      </c>
      <c r="S3446" s="57">
        <f t="shared" si="1024"/>
        <v>401.55492722062149</v>
      </c>
      <c r="T3446" s="12">
        <f t="shared" si="1007"/>
        <v>-23.179071500966423</v>
      </c>
    </row>
    <row r="3447" spans="1:20" x14ac:dyDescent="0.25">
      <c r="A3447" s="57">
        <f t="shared" si="1008"/>
        <v>2532631.5860093823</v>
      </c>
      <c r="B3447" s="12">
        <f t="shared" si="1025"/>
        <v>403080.83594405989</v>
      </c>
      <c r="C3447" s="57" t="str">
        <f t="shared" si="1009"/>
        <v>-0.0417978593678474+0.0544150226145202i</v>
      </c>
      <c r="D3447" s="57" t="str">
        <f t="shared" si="1010"/>
        <v>1.49795144331076-1.97584881315617i</v>
      </c>
      <c r="E3447" s="57" t="str">
        <f t="shared" si="1011"/>
        <v>-36.6292446250581-56.9757368413456i</v>
      </c>
      <c r="F3447" s="57" t="str">
        <f t="shared" si="1012"/>
        <v>1.97338318227791-2.08385933112909i</v>
      </c>
      <c r="G3447" s="57" t="str">
        <f t="shared" si="1013"/>
        <v>0.513923305290834-0.499806103974109i</v>
      </c>
      <c r="H3447" s="57" t="str">
        <f t="shared" si="1014"/>
        <v>0.0427561847775756-33.909372006416i</v>
      </c>
      <c r="I3447" s="57" t="str">
        <f t="shared" si="1015"/>
        <v>-0.199103441885528-0.189024693293651i</v>
      </c>
      <c r="K3447" s="57" t="str">
        <f t="shared" si="1016"/>
        <v>0.000446210727626504-0.000684518810632608i</v>
      </c>
      <c r="L3447" s="57" t="str">
        <f t="shared" si="1017"/>
        <v>0.000125-0.0012447863073388i</v>
      </c>
      <c r="M3447" s="57" t="str">
        <f t="shared" si="1018"/>
        <v>0.0015-0.000600070238127461i</v>
      </c>
      <c r="N3447" s="57">
        <f t="shared" si="1019"/>
        <v>52.471020783081428</v>
      </c>
      <c r="O3447" s="57">
        <f t="shared" si="1020"/>
        <v>23.271584046284609</v>
      </c>
      <c r="P3447" s="371">
        <f t="shared" si="1021"/>
        <v>-23.271584046284609</v>
      </c>
      <c r="Q3447" s="371">
        <f t="shared" si="1022"/>
        <v>127.52897921691857</v>
      </c>
      <c r="R3447" s="12">
        <f t="shared" si="1023"/>
        <v>-52.471020783081428</v>
      </c>
      <c r="S3447" s="57">
        <f t="shared" si="1024"/>
        <v>403.08083594405991</v>
      </c>
      <c r="T3447" s="12">
        <f t="shared" si="1007"/>
        <v>-23.271584046284609</v>
      </c>
    </row>
    <row r="3448" spans="1:20" x14ac:dyDescent="0.25">
      <c r="A3448" s="57">
        <f t="shared" si="1008"/>
        <v>2542255.5860362179</v>
      </c>
      <c r="B3448" s="12">
        <f t="shared" si="1025"/>
        <v>404612.54312064731</v>
      </c>
      <c r="C3448" s="57" t="str">
        <f t="shared" si="1009"/>
        <v>-0.0410489278249145+0.0540704194617169i</v>
      </c>
      <c r="D3448" s="57" t="str">
        <f t="shared" si="1010"/>
        <v>1.49095912995106-1.97386988454685i</v>
      </c>
      <c r="E3448" s="57" t="str">
        <f t="shared" si="1011"/>
        <v>-36.6103563110787-56.489413674471i</v>
      </c>
      <c r="F3448" s="57" t="str">
        <f t="shared" si="1012"/>
        <v>1.96610622632048-2.08342481300842i</v>
      </c>
      <c r="G3448" s="57" t="str">
        <f t="shared" si="1013"/>
        <v>0.512028185634554-0.499855301812775i</v>
      </c>
      <c r="H3448" s="57" t="str">
        <f t="shared" si="1014"/>
        <v>0.0423278125483167-33.7806282263615i</v>
      </c>
      <c r="I3448" s="57" t="str">
        <f t="shared" si="1015"/>
        <v>-0.198308447342936-0.187611938156194i</v>
      </c>
      <c r="K3448" s="57" t="str">
        <f t="shared" si="1016"/>
        <v>0.000445113683541914-0.000683159404058098i</v>
      </c>
      <c r="L3448" s="57" t="str">
        <f t="shared" si="1017"/>
        <v>0.000125-0.00124007402603985i</v>
      </c>
      <c r="M3448" s="57" t="str">
        <f t="shared" si="1018"/>
        <v>0.0015-0.000597798603434409i</v>
      </c>
      <c r="N3448" s="57">
        <f t="shared" si="1019"/>
        <v>52.795129026469027</v>
      </c>
      <c r="O3448" s="57">
        <f t="shared" si="1020"/>
        <v>23.364286534661481</v>
      </c>
      <c r="P3448" s="371">
        <f t="shared" si="1021"/>
        <v>-23.364286534661481</v>
      </c>
      <c r="Q3448" s="371">
        <f t="shared" si="1022"/>
        <v>127.20487097353097</v>
      </c>
      <c r="R3448" s="12">
        <f t="shared" si="1023"/>
        <v>-52.795129026469027</v>
      </c>
      <c r="S3448" s="57">
        <f t="shared" si="1024"/>
        <v>404.61254312064733</v>
      </c>
      <c r="T3448" s="12">
        <f t="shared" si="1007"/>
        <v>-23.364286534661481</v>
      </c>
    </row>
    <row r="3449" spans="1:20" x14ac:dyDescent="0.25">
      <c r="A3449" s="57">
        <f t="shared" si="1008"/>
        <v>2551916.157263156</v>
      </c>
      <c r="B3449" s="12">
        <f t="shared" si="1025"/>
        <v>406150.07078450581</v>
      </c>
      <c r="C3449" s="57" t="str">
        <f t="shared" si="1009"/>
        <v>-0.0403095109774345+0.0537237410265684i</v>
      </c>
      <c r="D3449" s="57" t="str">
        <f t="shared" si="1010"/>
        <v>1.48397929150924-1.97186784630816i</v>
      </c>
      <c r="E3449" s="57" t="str">
        <f t="shared" si="1011"/>
        <v>-36.5887682681782-56.005921692559i</v>
      </c>
      <c r="F3449" s="57" t="str">
        <f t="shared" si="1012"/>
        <v>1.95882794233528-2.08296507640854i</v>
      </c>
      <c r="G3449" s="57" t="str">
        <f t="shared" si="1013"/>
        <v>0.510132720123293-0.499897317439195i</v>
      </c>
      <c r="H3449" s="57" t="str">
        <f t="shared" si="1014"/>
        <v>0.0419033937084763-33.6523753126987i</v>
      </c>
      <c r="I3449" s="57" t="str">
        <f t="shared" si="1015"/>
        <v>-0.197514219470199-0.186207076598569i</v>
      </c>
      <c r="K3449" s="57" t="str">
        <f t="shared" si="1016"/>
        <v>0.000444015695748289-0.000681801693272807i</v>
      </c>
      <c r="L3449" s="57" t="str">
        <f t="shared" si="1017"/>
        <v>0.000125-0.00123537958362209i</v>
      </c>
      <c r="M3449" s="57" t="str">
        <f t="shared" si="1018"/>
        <v>0.0015-0.000595535568274962i</v>
      </c>
      <c r="N3449" s="57">
        <f t="shared" si="1019"/>
        <v>53.1187018669129</v>
      </c>
      <c r="O3449" s="57">
        <f t="shared" si="1020"/>
        <v>23.457178319523262</v>
      </c>
      <c r="P3449" s="371">
        <f t="shared" si="1021"/>
        <v>-23.457178319523262</v>
      </c>
      <c r="Q3449" s="371">
        <f t="shared" si="1022"/>
        <v>126.8812981330871</v>
      </c>
      <c r="R3449" s="12">
        <f t="shared" si="1023"/>
        <v>-53.1187018669129</v>
      </c>
      <c r="S3449" s="57">
        <f t="shared" si="1024"/>
        <v>406.15007078450583</v>
      </c>
      <c r="T3449" s="12">
        <f t="shared" si="1007"/>
        <v>-23.457178319523262</v>
      </c>
    </row>
    <row r="3450" spans="1:20" x14ac:dyDescent="0.25">
      <c r="A3450" s="57">
        <f t="shared" si="1008"/>
        <v>2561613.4386607558</v>
      </c>
      <c r="B3450" s="12">
        <f t="shared" si="1025"/>
        <v>407693.44105348695</v>
      </c>
      <c r="C3450" s="57" t="str">
        <f t="shared" si="1009"/>
        <v>-0.0395795511169306+0.0533750927549862i</v>
      </c>
      <c r="D3450" s="57" t="str">
        <f t="shared" si="1010"/>
        <v>1.47701209490351-1.9698428084571i</v>
      </c>
      <c r="E3450" s="57" t="str">
        <f t="shared" si="1011"/>
        <v>-36.564521235875-55.5252690248825i</v>
      </c>
      <c r="F3450" s="57" t="str">
        <f t="shared" si="1012"/>
        <v>1.95154853941196-2.08248010079808i</v>
      </c>
      <c r="G3450" s="57" t="str">
        <f t="shared" si="1013"/>
        <v>0.508236963209739-0.499932147833165i</v>
      </c>
      <c r="H3450" s="57" t="str">
        <f t="shared" si="1014"/>
        <v>0.0414828961841513-33.5246113722918i</v>
      </c>
      <c r="I3450" s="57" t="str">
        <f t="shared" si="1015"/>
        <v>-0.196720771057497-0.18481008906275i</v>
      </c>
      <c r="K3450" s="57" t="str">
        <f t="shared" si="1016"/>
        <v>0.000442916792876805-0.000680445646867827i</v>
      </c>
      <c r="L3450" s="57" t="str">
        <f t="shared" si="1017"/>
        <v>0.000125-0.00123070291255438i</v>
      </c>
      <c r="M3450" s="57" t="str">
        <f t="shared" si="1018"/>
        <v>0.0015-0.000593281100094603i</v>
      </c>
      <c r="N3450" s="57">
        <f t="shared" si="1019"/>
        <v>53.441735465467318</v>
      </c>
      <c r="O3450" s="57">
        <f t="shared" si="1020"/>
        <v>23.550258753121206</v>
      </c>
      <c r="P3450" s="371">
        <f t="shared" si="1021"/>
        <v>-23.550258753121206</v>
      </c>
      <c r="Q3450" s="371">
        <f t="shared" si="1022"/>
        <v>126.55826453453268</v>
      </c>
      <c r="R3450" s="12">
        <f t="shared" si="1023"/>
        <v>-53.441735465467318</v>
      </c>
      <c r="S3450" s="57">
        <f t="shared" si="1024"/>
        <v>407.69344105348694</v>
      </c>
      <c r="T3450" s="12">
        <f t="shared" si="1007"/>
        <v>-23.550258753121206</v>
      </c>
    </row>
    <row r="3451" spans="1:20" x14ac:dyDescent="0.25">
      <c r="A3451" s="57">
        <f t="shared" si="1008"/>
        <v>2571347.5697276667</v>
      </c>
      <c r="B3451" s="12">
        <f t="shared" si="1025"/>
        <v>409242.6761294902</v>
      </c>
      <c r="C3451" s="57" t="str">
        <f t="shared" si="1009"/>
        <v>-0.0388589896285499+0.05302457860931i</v>
      </c>
      <c r="D3451" s="57" t="str">
        <f t="shared" si="1010"/>
        <v>1.47005770572187-1.96779488239008i</v>
      </c>
      <c r="E3451" s="57" t="str">
        <f t="shared" si="1011"/>
        <v>-36.537655767886-55.0474632477699i</v>
      </c>
      <c r="F3451" s="57" t="str">
        <f t="shared" si="1012"/>
        <v>1.94426822676881-2.08196986766096i</v>
      </c>
      <c r="G3451" s="57" t="str">
        <f t="shared" si="1013"/>
        <v>0.506340969380093-0.499959790490516i</v>
      </c>
      <c r="H3451" s="57" t="str">
        <f t="shared" si="1014"/>
        <v>0.0410662881282719-33.3973345195722i</v>
      </c>
      <c r="I3451" s="57" t="str">
        <f t="shared" si="1015"/>
        <v>-0.195928114957358-0.183420955888703i</v>
      </c>
      <c r="K3451" s="57" t="str">
        <f t="shared" si="1016"/>
        <v>0.000441817003682498-0.000679091233786871i</v>
      </c>
      <c r="L3451" s="57" t="str">
        <f t="shared" si="1017"/>
        <v>0.000125-0.00122604394556125i</v>
      </c>
      <c r="M3451" s="57" t="str">
        <f t="shared" si="1018"/>
        <v>0.0015-0.00059103516646205i</v>
      </c>
      <c r="N3451" s="57">
        <f t="shared" si="1019"/>
        <v>53.764226023271107</v>
      </c>
      <c r="O3451" s="57">
        <f t="shared" si="1020"/>
        <v>23.643527186591179</v>
      </c>
      <c r="P3451" s="371">
        <f t="shared" si="1021"/>
        <v>-23.643527186591179</v>
      </c>
      <c r="Q3451" s="371">
        <f t="shared" si="1022"/>
        <v>126.23577397672889</v>
      </c>
      <c r="R3451" s="12">
        <f t="shared" si="1023"/>
        <v>-53.764226023271107</v>
      </c>
      <c r="S3451" s="57">
        <f t="shared" si="1024"/>
        <v>409.24267612949018</v>
      </c>
      <c r="T3451" s="12">
        <f t="shared" si="1007"/>
        <v>-23.643527186591179</v>
      </c>
    </row>
    <row r="3452" spans="1:20" x14ac:dyDescent="0.25">
      <c r="A3452" s="57">
        <f t="shared" si="1008"/>
        <v>2581118.6904926319</v>
      </c>
      <c r="B3452" s="12">
        <f t="shared" si="1025"/>
        <v>410797.79829878226</v>
      </c>
      <c r="C3452" s="57" t="str">
        <f t="shared" si="1009"/>
        <v>-0.0381477670220458+0.052672301065034i</v>
      </c>
      <c r="D3452" s="57" t="str">
        <f t="shared" si="1010"/>
        <v>1.46311628820849-1.96572418086462i</v>
      </c>
      <c r="E3452" s="57" t="str">
        <f t="shared" si="1011"/>
        <v>-36.5082122254378-54.572511392061i</v>
      </c>
      <c r="F3452" s="57" t="str">
        <f t="shared" si="1012"/>
        <v>1.93698721372872-2.08143436049793i</v>
      </c>
      <c r="G3452" s="57" t="str">
        <f t="shared" si="1013"/>
        <v>0.504444793147808-0.499980243423551i</v>
      </c>
      <c r="H3452" s="57" t="str">
        <f t="shared" si="1014"/>
        <v>0.0406535379189128-33.2705428765037i</v>
      </c>
      <c r="I3452" s="57" t="str">
        <f t="shared" si="1015"/>
        <v>-0.195136264082019-0.182039657313861i</v>
      </c>
      <c r="K3452" s="57" t="str">
        <f t="shared" si="1016"/>
        <v>0.000440716357041029-0.000677738423327595i</v>
      </c>
      <c r="L3452" s="57" t="str">
        <f t="shared" si="1017"/>
        <v>0.000125-0.00122140261562188i</v>
      </c>
      <c r="M3452" s="57" t="str">
        <f t="shared" si="1018"/>
        <v>0.0015-0.000588797735068788i</v>
      </c>
      <c r="N3452" s="57">
        <f t="shared" si="1019"/>
        <v>54.086169781280702</v>
      </c>
      <c r="O3452" s="57">
        <f t="shared" si="1020"/>
        <v>23.736982970011869</v>
      </c>
      <c r="P3452" s="371">
        <f t="shared" si="1021"/>
        <v>-23.736982970011869</v>
      </c>
      <c r="Q3452" s="371">
        <f t="shared" si="1022"/>
        <v>125.9138302187193</v>
      </c>
      <c r="R3452" s="12">
        <f t="shared" si="1023"/>
        <v>-54.086169781280702</v>
      </c>
      <c r="S3452" s="57">
        <f t="shared" si="1024"/>
        <v>410.79779829878225</v>
      </c>
      <c r="T3452" s="12">
        <f t="shared" si="1007"/>
        <v>-23.736982970011869</v>
      </c>
    </row>
    <row r="3453" spans="1:20" x14ac:dyDescent="0.25">
      <c r="A3453" s="57">
        <f t="shared" si="1008"/>
        <v>2590926.9415165042</v>
      </c>
      <c r="B3453" s="12">
        <f t="shared" si="1025"/>
        <v>412358.82993231766</v>
      </c>
      <c r="C3453" s="57" t="str">
        <f t="shared" si="1009"/>
        <v>-0.0374458229625482+0.0523183611081635i</v>
      </c>
      <c r="D3453" s="57" t="str">
        <f t="shared" si="1010"/>
        <v>1.45618800525047-1.963630817981i</v>
      </c>
      <c r="E3453" s="57" t="str">
        <f t="shared" si="1011"/>
        <v>-36.4762307707797-54.1004199506115i</v>
      </c>
      <c r="F3453" s="57" t="str">
        <f t="shared" si="1012"/>
        <v>1.92970570969523-2.08087356482786i</v>
      </c>
      <c r="G3453" s="57" t="str">
        <f t="shared" si="1013"/>
        <v>0.502548489047325-0.499993505161393i</v>
      </c>
      <c r="H3453" s="57" t="str">
        <f t="shared" si="1014"/>
        <v>0.0402446141576269-33.1442345725505i</v>
      </c>
      <c r="I3453" s="57" t="str">
        <f t="shared" si="1015"/>
        <v>-0.194345231400807-0.180666173472663i</v>
      </c>
      <c r="K3453" s="57" t="str">
        <f t="shared" si="1016"/>
        <v>0.000439614881945425-0.000676387185142898i</v>
      </c>
      <c r="L3453" s="57" t="str">
        <f t="shared" si="1017"/>
        <v>0.000125-0.0012167788559692i</v>
      </c>
      <c r="M3453" s="57" t="str">
        <f t="shared" si="1018"/>
        <v>0.0015-0.000586568773728618i</v>
      </c>
      <c r="N3453" s="57">
        <f t="shared" si="1019"/>
        <v>54.407563020001007</v>
      </c>
      <c r="O3453" s="57">
        <f t="shared" si="1020"/>
        <v>23.830625452460286</v>
      </c>
      <c r="P3453" s="371">
        <f t="shared" si="1021"/>
        <v>-23.830625452460286</v>
      </c>
      <c r="Q3453" s="371">
        <f t="shared" si="1022"/>
        <v>125.59243697999899</v>
      </c>
      <c r="R3453" s="12">
        <f t="shared" si="1023"/>
        <v>-54.407563020001007</v>
      </c>
      <c r="S3453" s="57">
        <f t="shared" si="1024"/>
        <v>412.35882993231769</v>
      </c>
      <c r="T3453" s="12">
        <f t="shared" si="1007"/>
        <v>-23.830625452460286</v>
      </c>
    </row>
    <row r="3454" spans="1:20" x14ac:dyDescent="0.25">
      <c r="A3454" s="57">
        <f t="shared" si="1008"/>
        <v>2600772.4638942666</v>
      </c>
      <c r="B3454" s="12">
        <f t="shared" si="1025"/>
        <v>413925.79348606046</v>
      </c>
      <c r="C3454" s="57" t="str">
        <f t="shared" si="1009"/>
        <v>-0.0367530963010954+0.0519628582331671i</v>
      </c>
      <c r="D3454" s="57" t="str">
        <f t="shared" si="1010"/>
        <v>1.4492730183647-1.96151490916355i</v>
      </c>
      <c r="E3454" s="57" t="str">
        <f t="shared" si="1011"/>
        <v>-36.4417513608904-53.6311948858305i</v>
      </c>
      <c r="F3454" s="57" t="str">
        <f t="shared" si="1012"/>
        <v>1.92242392412837-2.08028746818854i</v>
      </c>
      <c r="G3454" s="57" t="str">
        <f t="shared" si="1013"/>
        <v>0.500652111627798-0.499999574750244i</v>
      </c>
      <c r="H3454" s="57" t="str">
        <f t="shared" si="1014"/>
        <v>0.0398394856677971-33.0184077446427i</v>
      </c>
      <c r="I3454" s="57" t="str">
        <f t="shared" si="1015"/>
        <v>-0.193555029937493-0.17930048439609i</v>
      </c>
      <c r="K3454" s="57" t="str">
        <f t="shared" si="1016"/>
        <v>0.000438512607502817-0.000675037489242165i</v>
      </c>
      <c r="L3454" s="57" t="str">
        <f t="shared" si="1017"/>
        <v>0.000125-0.00121217260008886i</v>
      </c>
      <c r="M3454" s="57" t="str">
        <f t="shared" si="1018"/>
        <v>0.0015-0.000584348250377184i</v>
      </c>
      <c r="N3454" s="57">
        <f t="shared" si="1019"/>
        <v>54.72840205921247</v>
      </c>
      <c r="O3454" s="57">
        <f t="shared" si="1020"/>
        <v>23.924453982068343</v>
      </c>
      <c r="P3454" s="371">
        <f t="shared" si="1021"/>
        <v>-23.924453982068343</v>
      </c>
      <c r="Q3454" s="371">
        <f t="shared" si="1022"/>
        <v>125.27159794078753</v>
      </c>
      <c r="R3454" s="12">
        <f t="shared" si="1023"/>
        <v>-54.72840205921247</v>
      </c>
      <c r="S3454" s="57">
        <f t="shared" si="1024"/>
        <v>413.92579348606046</v>
      </c>
      <c r="T3454" s="12">
        <f t="shared" si="1007"/>
        <v>-23.924453982068343</v>
      </c>
    </row>
    <row r="3455" spans="1:20" x14ac:dyDescent="0.25">
      <c r="A3455" s="57">
        <f t="shared" si="1008"/>
        <v>2610655.3992570648</v>
      </c>
      <c r="B3455" s="12">
        <f t="shared" si="1025"/>
        <v>415498.71150130749</v>
      </c>
      <c r="C3455" s="57" t="str">
        <f t="shared" si="1009"/>
        <v>-0.0360695251049248+0.0516058904415418i</v>
      </c>
      <c r="D3455" s="57" t="str">
        <f t="shared" si="1010"/>
        <v>1.44237148768514-1.95937657114204i</v>
      </c>
      <c r="E3455" s="57" t="str">
        <f t="shared" si="1011"/>
        <v>-36.4048137413859-53.1648416372544i</v>
      </c>
      <c r="F3455" s="57" t="str">
        <f t="shared" si="1012"/>
        <v>1.91514206652051-2.07967606013722i</v>
      </c>
      <c r="G3455" s="57" t="str">
        <f t="shared" si="1013"/>
        <v>0.498755715446816-0.499998451753554i</v>
      </c>
      <c r="H3455" s="57" t="str">
        <f t="shared" si="1014"/>
        <v>0.0394381214930038-32.8930605371438i</v>
      </c>
      <c r="I3455" s="57" t="str">
        <f t="shared" si="1015"/>
        <v>-0.192765672767666-0.177942570011249i</v>
      </c>
      <c r="K3455" s="57" t="str">
        <f t="shared" si="1016"/>
        <v>0.000437409562931122-0.00067368930599247i</v>
      </c>
      <c r="L3455" s="57" t="str">
        <f t="shared" si="1017"/>
        <v>0.000125-0.00120758378171833i</v>
      </c>
      <c r="M3455" s="57" t="str">
        <f t="shared" si="1018"/>
        <v>0.0015-0.000582136133071513i</v>
      </c>
      <c r="N3455" s="57">
        <f t="shared" si="1019"/>
        <v>55.048683257704511</v>
      </c>
      <c r="O3455" s="57">
        <f t="shared" si="1020"/>
        <v>24.018467906076786</v>
      </c>
      <c r="P3455" s="371">
        <f t="shared" si="1021"/>
        <v>-24.018467906076786</v>
      </c>
      <c r="Q3455" s="371">
        <f t="shared" si="1022"/>
        <v>124.95131674229549</v>
      </c>
      <c r="R3455" s="12">
        <f t="shared" si="1023"/>
        <v>-55.048683257704511</v>
      </c>
      <c r="S3455" s="57">
        <f t="shared" si="1024"/>
        <v>415.49871150130747</v>
      </c>
      <c r="T3455" s="12">
        <f t="shared" si="1007"/>
        <v>-24.018467906076786</v>
      </c>
    </row>
    <row r="3456" spans="1:20" x14ac:dyDescent="0.25">
      <c r="A3456" s="57">
        <f t="shared" si="1008"/>
        <v>2620575.889774242</v>
      </c>
      <c r="B3456" s="12">
        <f t="shared" si="1025"/>
        <v>417077.60660501249</v>
      </c>
      <c r="C3456" s="57" t="str">
        <f t="shared" si="1009"/>
        <v>-0.0353950466875218+0.0512475542409563i</v>
      </c>
      <c r="D3456" s="57" t="str">
        <f t="shared" si="1010"/>
        <v>1.4354835719504-1.95721592193275i</v>
      </c>
      <c r="E3456" s="57" t="str">
        <f t="shared" si="1011"/>
        <v>-36.3654574406176-52.7013651291573i</v>
      </c>
      <c r="F3456" s="57" t="str">
        <f t="shared" si="1012"/>
        <v>1.90786034637236-2.07903933225076i</v>
      </c>
      <c r="G3456" s="57" t="str">
        <f t="shared" si="1013"/>
        <v>0.496859355064125-0.499990136252093i</v>
      </c>
      <c r="H3456" s="57" t="str">
        <f t="shared" si="1014"/>
        <v>0.0390404908954136-32.7681911018181i</v>
      </c>
      <c r="I3456" s="57" t="str">
        <f t="shared" si="1015"/>
        <v>-0.191977173016105-0.176592410141009i</v>
      </c>
      <c r="K3456" s="57" t="str">
        <f t="shared" si="1016"/>
        <v>0.000436305777555722-0.000672342606119736i</v>
      </c>
      <c r="L3456" s="57" t="str">
        <f t="shared" si="1017"/>
        <v>0.000125-0.00120301233484592i</v>
      </c>
      <c r="M3456" s="57" t="str">
        <f t="shared" si="1018"/>
        <v>0.0015-0.000579932389989553i</v>
      </c>
      <c r="N3456" s="57">
        <f t="shared" si="1019"/>
        <v>55.368403012995842</v>
      </c>
      <c r="O3456" s="57">
        <f t="shared" si="1020"/>
        <v>24.112666570888308</v>
      </c>
      <c r="P3456" s="371">
        <f t="shared" si="1021"/>
        <v>-24.112666570888308</v>
      </c>
      <c r="Q3456" s="371">
        <f t="shared" si="1022"/>
        <v>124.63159698700416</v>
      </c>
      <c r="R3456" s="12">
        <f t="shared" si="1023"/>
        <v>-55.368403012995842</v>
      </c>
      <c r="S3456" s="57">
        <f t="shared" si="1024"/>
        <v>417.07760660501248</v>
      </c>
      <c r="T3456" s="12">
        <f t="shared" si="1007"/>
        <v>-24.112666570888308</v>
      </c>
    </row>
    <row r="3457" spans="1:20" x14ac:dyDescent="0.25">
      <c r="A3457" s="57">
        <f t="shared" si="1008"/>
        <v>2630534.0781553844</v>
      </c>
      <c r="B3457" s="12">
        <f t="shared" si="1025"/>
        <v>418662.50151011156</v>
      </c>
      <c r="C3457" s="57" t="str">
        <f t="shared" si="1009"/>
        <v>-0.0347295976383992+0.0508879446449757i</v>
      </c>
      <c r="D3457" s="57" t="str">
        <f t="shared" si="1010"/>
        <v>1.42860942849156-1.95503308081952i</v>
      </c>
      <c r="E3457" s="57" t="str">
        <f t="shared" si="1011"/>
        <v>-36.3237217639668-52.2407697781822i</v>
      </c>
      <c r="F3457" s="57" t="str">
        <f t="shared" si="1012"/>
        <v>1.9005789731688-2.07837727812547i</v>
      </c>
      <c r="G3457" s="57" t="str">
        <f t="shared" si="1013"/>
        <v>0.494963085035359-0.499974628843943i</v>
      </c>
      <c r="H3457" s="57" t="str">
        <f t="shared" si="1014"/>
        <v>0.0386465633541841-32.6437975977974i</v>
      </c>
      <c r="I3457" s="57" t="str">
        <f t="shared" si="1015"/>
        <v>-0.191189543854153-0.175249984503644i</v>
      </c>
      <c r="K3457" s="57" t="str">
        <f t="shared" si="1016"/>
        <v>0.000435201280806114-0.000670997360709852i</v>
      </c>
      <c r="L3457" s="57" t="str">
        <f t="shared" si="1017"/>
        <v>0.000125-0.00119845819370982i</v>
      </c>
      <c r="M3457" s="57" t="str">
        <f t="shared" si="1018"/>
        <v>0.0015-0.000577736989429721i</v>
      </c>
      <c r="N3457" s="57">
        <f t="shared" si="1019"/>
        <v>55.687557761062592</v>
      </c>
      <c r="O3457" s="57">
        <f t="shared" si="1020"/>
        <v>24.207049322119488</v>
      </c>
      <c r="P3457" s="371">
        <f t="shared" si="1021"/>
        <v>-24.207049322119488</v>
      </c>
      <c r="Q3457" s="371">
        <f t="shared" si="1022"/>
        <v>124.31244223893741</v>
      </c>
      <c r="R3457" s="12">
        <f t="shared" si="1023"/>
        <v>-55.687557761062592</v>
      </c>
      <c r="S3457" s="57">
        <f t="shared" si="1024"/>
        <v>418.66250151011155</v>
      </c>
      <c r="T3457" s="12">
        <f t="shared" si="1007"/>
        <v>-24.207049322119488</v>
      </c>
    </row>
    <row r="3458" spans="1:20" x14ac:dyDescent="0.25">
      <c r="A3458" s="57">
        <f t="shared" si="1008"/>
        <v>2640530.107652375</v>
      </c>
      <c r="B3458" s="12">
        <f t="shared" si="1025"/>
        <v>420253.41901585</v>
      </c>
      <c r="C3458" s="57" t="str">
        <f t="shared" si="1009"/>
        <v>-0.0340731138526088+0.05052715517335i</v>
      </c>
      <c r="D3458" s="57" t="str">
        <f t="shared" si="1010"/>
        <v>1.4217492132203-1.95282816833469i</v>
      </c>
      <c r="E3458" s="57" t="str">
        <f t="shared" si="1011"/>
        <v>-36.2796457883303-51.7830595009968i</v>
      </c>
      <c r="F3458" s="57" t="str">
        <f t="shared" si="1012"/>
        <v>1.89329815635481-2.07768989337661i</v>
      </c>
      <c r="G3458" s="57" t="str">
        <f t="shared" si="1013"/>
        <v>0.493066959905752-0.499951930644389i</v>
      </c>
      <c r="H3458" s="57" t="str">
        <f t="shared" si="1014"/>
        <v>0.0382563085638861-32.5198781915491i</v>
      </c>
      <c r="I3458" s="57" t="str">
        <f t="shared" si="1015"/>
        <v>-0.190402798497104-0.173915272712531i</v>
      </c>
      <c r="K3458" s="57" t="str">
        <f t="shared" si="1016"/>
        <v>0.000434096102212536-0.000669653541209743i</v>
      </c>
      <c r="L3458" s="57" t="str">
        <f t="shared" si="1017"/>
        <v>0.000125-0.00119392129279719i</v>
      </c>
      <c r="M3458" s="57" t="str">
        <f t="shared" si="1018"/>
        <v>0.0015-0.000575549899810441i</v>
      </c>
      <c r="N3458" s="57">
        <f t="shared" si="1019"/>
        <v>56.006143976063484</v>
      </c>
      <c r="O3458" s="57">
        <f t="shared" si="1020"/>
        <v>24.301615504651522</v>
      </c>
      <c r="P3458" s="371">
        <f t="shared" si="1021"/>
        <v>-24.301615504651522</v>
      </c>
      <c r="Q3458" s="371">
        <f t="shared" si="1022"/>
        <v>123.99385602393652</v>
      </c>
      <c r="R3458" s="12">
        <f t="shared" si="1023"/>
        <v>-56.006143976063484</v>
      </c>
      <c r="S3458" s="57">
        <f t="shared" si="1024"/>
        <v>420.25341901585</v>
      </c>
      <c r="T3458" s="12">
        <f t="shared" si="1007"/>
        <v>-24.301615504651522</v>
      </c>
    </row>
    <row r="3459" spans="1:20" x14ac:dyDescent="0.25">
      <c r="A3459" s="57">
        <f t="shared" si="1008"/>
        <v>2650564.1220614538</v>
      </c>
      <c r="B3459" s="12">
        <f t="shared" si="1025"/>
        <v>421850.38200811023</v>
      </c>
      <c r="C3459" s="57" t="str">
        <f t="shared" si="1009"/>
        <v>-0.03342553055997+0.0501652778528477i</v>
      </c>
      <c r="D3459" s="57" t="str">
        <f t="shared" si="1010"/>
        <v>1.41490308061732-1.95060130623978i</v>
      </c>
      <c r="E3459" s="57" t="str">
        <f t="shared" si="1011"/>
        <v>-36.233268356793-51.3282377219649i</v>
      </c>
      <c r="F3459" s="57" t="str">
        <f t="shared" si="1012"/>
        <v>1.88601810531131-2.07697717563744i</v>
      </c>
      <c r="G3459" s="57" t="str">
        <f t="shared" si="1013"/>
        <v>0.491171034203857-0.499922043285721i</v>
      </c>
      <c r="H3459" s="57" t="str">
        <f t="shared" si="1014"/>
        <v>0.0378696964329417-32.3964310568434i</v>
      </c>
      <c r="I3459" s="57" t="str">
        <f t="shared" si="1015"/>
        <v>-0.189616950201567-0.172588254275867i</v>
      </c>
      <c r="K3459" s="57" t="str">
        <f t="shared" si="1016"/>
        <v>0.000432990271402545-0.000668311119428382i</v>
      </c>
      <c r="L3459" s="57" t="str">
        <f t="shared" si="1017"/>
        <v>0.000125-0.00118940156684319i</v>
      </c>
      <c r="M3459" s="57" t="str">
        <f t="shared" si="1018"/>
        <v>0.0015-0.000573371089669694i</v>
      </c>
      <c r="N3459" s="57">
        <f t="shared" si="1019"/>
        <v>56.324158170062844</v>
      </c>
      <c r="O3459" s="57">
        <f t="shared" si="1020"/>
        <v>24.396364462680864</v>
      </c>
      <c r="P3459" s="371">
        <f t="shared" si="1021"/>
        <v>-24.396364462680864</v>
      </c>
      <c r="Q3459" s="371">
        <f t="shared" si="1022"/>
        <v>123.67584182993716</v>
      </c>
      <c r="R3459" s="12">
        <f t="shared" si="1023"/>
        <v>-56.324158170062844</v>
      </c>
      <c r="S3459" s="57">
        <f t="shared" si="1024"/>
        <v>421.85038200811022</v>
      </c>
      <c r="T3459" s="12">
        <f t="shared" si="1007"/>
        <v>-24.396364462680864</v>
      </c>
    </row>
    <row r="3460" spans="1:20" x14ac:dyDescent="0.25">
      <c r="A3460" s="57">
        <f t="shared" si="1008"/>
        <v>2660636.2657252871</v>
      </c>
      <c r="B3460" s="12">
        <f t="shared" si="1025"/>
        <v>423453.41345974104</v>
      </c>
      <c r="C3460" s="57" t="str">
        <f t="shared" si="1009"/>
        <v>-0.0327867823540196+0.0498024032186407i</v>
      </c>
      <c r="D3460" s="57" t="str">
        <f t="shared" si="1010"/>
        <v>1.40807118372111-1.94835261750621i</v>
      </c>
      <c r="E3460" s="57" t="str">
        <f t="shared" si="1011"/>
        <v>-36.1846280734918-50.8763073808369i</v>
      </c>
      <c r="F3460" s="57" t="str">
        <f t="shared" si="1012"/>
        <v>1.87873902933113-2.07623912455803i</v>
      </c>
      <c r="G3460" s="57" t="str">
        <f t="shared" si="1013"/>
        <v>0.489275362435299-0.499884968916956i</v>
      </c>
      <c r="H3460" s="57" t="str">
        <f t="shared" si="1014"/>
        <v>0.037486697082085-32.2734543747218i</v>
      </c>
      <c r="I3460" s="57" t="str">
        <f t="shared" si="1015"/>
        <v>-0.188832012262872-0.171268908596435i</v>
      </c>
      <c r="K3460" s="57" t="str">
        <f t="shared" si="1016"/>
        <v>0.000431883818097642-0.000666970067537783i</v>
      </c>
      <c r="L3460" s="57" t="str">
        <f t="shared" si="1017"/>
        <v>0.000125-0.00118489895083004i</v>
      </c>
      <c r="M3460" s="57" t="str">
        <f t="shared" si="1018"/>
        <v>0.0015-0.00057120052766457i</v>
      </c>
      <c r="N3460" s="57">
        <f t="shared" si="1019"/>
        <v>56.641596892751494</v>
      </c>
      <c r="O3460" s="57">
        <f t="shared" si="1020"/>
        <v>24.491295539766845</v>
      </c>
      <c r="P3460" s="371">
        <f t="shared" si="1021"/>
        <v>-24.491295539766845</v>
      </c>
      <c r="Q3460" s="371">
        <f t="shared" si="1022"/>
        <v>123.35840310724851</v>
      </c>
      <c r="R3460" s="12">
        <f t="shared" si="1023"/>
        <v>-56.641596892751494</v>
      </c>
      <c r="S3460" s="57">
        <f t="shared" si="1024"/>
        <v>423.45341345974106</v>
      </c>
      <c r="T3460" s="12">
        <f t="shared" si="1007"/>
        <v>-24.491295539766845</v>
      </c>
    </row>
    <row r="3461" spans="1:20" x14ac:dyDescent="0.25">
      <c r="A3461" s="57">
        <f t="shared" si="1008"/>
        <v>2670746.6835350436</v>
      </c>
      <c r="B3461" s="12">
        <f t="shared" si="1025"/>
        <v>425062.53643088805</v>
      </c>
      <c r="C3461" s="57" t="str">
        <f t="shared" si="1009"/>
        <v>-0.0321568032206541+0.0494386203162092i</v>
      </c>
      <c r="D3461" s="57" t="str">
        <f t="shared" si="1010"/>
        <v>1.40125367411693-1.94608222629586i</v>
      </c>
      <c r="E3461" s="57" t="str">
        <f t="shared" si="1011"/>
        <v>-36.1337632986619-50.4272709404449i</v>
      </c>
      <c r="F3461" s="57" t="str">
        <f t="shared" si="1012"/>
        <v>1.87146113759497-2.07547574180374i</v>
      </c>
      <c r="G3461" s="57" t="str">
        <f t="shared" si="1013"/>
        <v>0.487379999076478-0.499840710203451i</v>
      </c>
      <c r="H3461" s="57" t="str">
        <f t="shared" si="1014"/>
        <v>0.0371072808428324-32.150946333464i</v>
      </c>
      <c r="I3461" s="57" t="str">
        <f t="shared" si="1015"/>
        <v>-0.188047998012448-0.169957214971393i</v>
      </c>
      <c r="K3461" s="57" t="str">
        <f t="shared" si="1016"/>
        <v>0.000430776772109804-0.000665630358073922i</v>
      </c>
      <c r="L3461" s="57" t="str">
        <f t="shared" si="1017"/>
        <v>0.000125-0.00118041337998609i</v>
      </c>
      <c r="M3461" s="57" t="str">
        <f t="shared" si="1018"/>
        <v>0.0015-0.000569038182570801i</v>
      </c>
      <c r="N3461" s="57">
        <f t="shared" si="1019"/>
        <v>56.958456731170685</v>
      </c>
      <c r="O3461" s="57">
        <f t="shared" si="1020"/>
        <v>24.586408078879984</v>
      </c>
      <c r="P3461" s="371">
        <f t="shared" si="1021"/>
        <v>-24.586408078879984</v>
      </c>
      <c r="Q3461" s="371">
        <f t="shared" si="1022"/>
        <v>123.04154326882932</v>
      </c>
      <c r="R3461" s="12">
        <f t="shared" si="1023"/>
        <v>-56.958456731170685</v>
      </c>
      <c r="S3461" s="57">
        <f t="shared" si="1024"/>
        <v>425.06253643088803</v>
      </c>
      <c r="T3461" s="12">
        <f t="shared" si="1007"/>
        <v>-24.586408078879984</v>
      </c>
    </row>
    <row r="3462" spans="1:20" x14ac:dyDescent="0.25">
      <c r="A3462" s="57">
        <f t="shared" si="1008"/>
        <v>2680895.5209324765</v>
      </c>
      <c r="B3462" s="12">
        <f t="shared" si="1025"/>
        <v>426677.77406932542</v>
      </c>
      <c r="C3462" s="57" t="str">
        <f t="shared" si="1009"/>
        <v>-0.0315355265664748+0.049074016703768i</v>
      </c>
      <c r="D3462" s="57" t="str">
        <f t="shared" si="1010"/>
        <v>1.39445070192621-1.94379025794151i</v>
      </c>
      <c r="E3462" s="57" t="str">
        <f t="shared" si="1011"/>
        <v>-36.0807121438695-49.981130394408i</v>
      </c>
      <c r="F3462" s="57" t="str">
        <f t="shared" si="1012"/>
        <v>1.86418463914731-2.07468703105319i</v>
      </c>
      <c r="G3462" s="57" t="str">
        <f t="shared" si="1013"/>
        <v>0.485484998568343-0.499789270326444i</v>
      </c>
      <c r="H3462" s="57" t="str">
        <f t="shared" si="1014"/>
        <v>0.036731418255975-32.0289051285573i</v>
      </c>
      <c r="I3462" s="57" t="str">
        <f t="shared" si="1015"/>
        <v>-0.187264920815227-0.168653152592102i</v>
      </c>
      <c r="K3462" s="57" t="str">
        <f t="shared" si="1016"/>
        <v>0.000429669163338026-0.000664291963937624i</v>
      </c>
      <c r="L3462" s="57" t="str">
        <f t="shared" si="1017"/>
        <v>0.000125-0.00117594478978491i</v>
      </c>
      <c r="M3462" s="57" t="str">
        <f t="shared" si="1018"/>
        <v>0.0015-0.000566884023282328i</v>
      </c>
      <c r="N3462" s="57">
        <f t="shared" si="1019"/>
        <v>57.274734309432858</v>
      </c>
      <c r="O3462" s="57">
        <f t="shared" si="1020"/>
        <v>24.681701422448125</v>
      </c>
      <c r="P3462" s="371">
        <f t="shared" si="1021"/>
        <v>-24.681701422448125</v>
      </c>
      <c r="Q3462" s="371">
        <f t="shared" si="1022"/>
        <v>122.72526569056714</v>
      </c>
      <c r="R3462" s="12">
        <f t="shared" si="1023"/>
        <v>-57.274734309432858</v>
      </c>
      <c r="S3462" s="57">
        <f t="shared" si="1024"/>
        <v>426.67777406932544</v>
      </c>
      <c r="T3462" s="12">
        <f t="shared" si="1007"/>
        <v>-24.681701422448125</v>
      </c>
    </row>
    <row r="3463" spans="1:20" x14ac:dyDescent="0.25">
      <c r="A3463" s="57">
        <f t="shared" si="1008"/>
        <v>2691082.9239120199</v>
      </c>
      <c r="B3463" s="12">
        <f t="shared" si="1025"/>
        <v>428299.14961078885</v>
      </c>
      <c r="C3463" s="57" t="str">
        <f t="shared" si="1009"/>
        <v>-0.030922885246819+0.0487086784551972i</v>
      </c>
      <c r="D3463" s="57" t="str">
        <f t="shared" si="1010"/>
        <v>1.38766241579613-1.94147683892723i</v>
      </c>
      <c r="E3463" s="57" t="str">
        <f t="shared" si="1011"/>
        <v>-36.0255124674259-49.5378872748395i</v>
      </c>
      <c r="F3463" s="57" t="str">
        <f t="shared" si="1012"/>
        <v>1.85690974287247-2.07387299799614i</v>
      </c>
      <c r="G3463" s="57" t="str">
        <f t="shared" si="1013"/>
        <v>0.483590415310111-0.49973065298249i</v>
      </c>
      <c r="H3463" s="57" t="str">
        <f t="shared" si="1014"/>
        <v>0.0363590800700859-31.9073289626643i</v>
      </c>
      <c r="I3463" s="57" t="str">
        <f t="shared" si="1015"/>
        <v>-0.186482794067051-0.167356700543994i</v>
      </c>
      <c r="K3463" s="57" t="str">
        <f t="shared" si="1016"/>
        <v>0.00042856102176486-0.000662954858395402i</v>
      </c>
      <c r="L3463" s="57" t="str">
        <f t="shared" si="1017"/>
        <v>0.000125-0.00117149311594432i</v>
      </c>
      <c r="M3463" s="57" t="str">
        <f t="shared" si="1018"/>
        <v>0.0015-0.000564738018810847i</v>
      </c>
      <c r="N3463" s="57">
        <f t="shared" si="1019"/>
        <v>57.590426288443012</v>
      </c>
      <c r="O3463" s="57">
        <f t="shared" si="1020"/>
        <v>24.777174912401673</v>
      </c>
      <c r="P3463" s="371">
        <f t="shared" si="1021"/>
        <v>-24.777174912401673</v>
      </c>
      <c r="Q3463" s="371">
        <f t="shared" si="1022"/>
        <v>122.40957371155699</v>
      </c>
      <c r="R3463" s="12">
        <f t="shared" si="1023"/>
        <v>-57.590426288443012</v>
      </c>
      <c r="S3463" s="57">
        <f t="shared" si="1024"/>
        <v>428.29914961078885</v>
      </c>
      <c r="T3463" s="12">
        <f t="shared" si="1007"/>
        <v>-24.777174912401673</v>
      </c>
    </row>
    <row r="3464" spans="1:20" x14ac:dyDescent="0.25">
      <c r="A3464" s="57">
        <f t="shared" si="1008"/>
        <v>2701309.0390228857</v>
      </c>
      <c r="B3464" s="12">
        <f t="shared" si="1025"/>
        <v>429926.68637930986</v>
      </c>
      <c r="C3464" s="57" t="str">
        <f t="shared" si="1009"/>
        <v>-0.0303188115934685+0.0483426901634591i</v>
      </c>
      <c r="D3464" s="57" t="str">
        <f t="shared" si="1010"/>
        <v>1.38088896288954-1.93914209686858i</v>
      </c>
      <c r="E3464" s="57" t="str">
        <f t="shared" si="1011"/>
        <v>-35.9682018699778-49.0975426600496i</v>
      </c>
      <c r="F3464" s="57" t="str">
        <f t="shared" si="1012"/>
        <v>1.84963665747059-2.07303365033071i</v>
      </c>
      <c r="G3464" s="57" t="str">
        <f t="shared" si="1013"/>
        <v>0.481696303653057-0.499664862382816i</v>
      </c>
      <c r="H3464" s="57" t="str">
        <f t="shared" si="1014"/>
        <v>0.0359902372400433-31.7862160455916i</v>
      </c>
      <c r="I3464" s="57" t="str">
        <f t="shared" si="1015"/>
        <v>-0.185701631192067-0.166067837806455i</v>
      </c>
      <c r="K3464" s="57" t="str">
        <f t="shared" si="1016"/>
        <v>0.000427452377452902-0.000661619015080242i</v>
      </c>
      <c r="L3464" s="57" t="str">
        <f t="shared" si="1017"/>
        <v>0.000125-0.0011670582944255i</v>
      </c>
      <c r="M3464" s="57" t="str">
        <f t="shared" si="1018"/>
        <v>0.0015-0.000562600138285362i</v>
      </c>
      <c r="N3464" s="57">
        <f t="shared" si="1019"/>
        <v>57.905529365619742</v>
      </c>
      <c r="O3464" s="57">
        <f t="shared" si="1020"/>
        <v>24.872827890218808</v>
      </c>
      <c r="P3464" s="371">
        <f t="shared" si="1021"/>
        <v>-24.872827890218808</v>
      </c>
      <c r="Q3464" s="371">
        <f t="shared" si="1022"/>
        <v>122.09447063438026</v>
      </c>
      <c r="R3464" s="12">
        <f t="shared" si="1023"/>
        <v>-57.905529365619742</v>
      </c>
      <c r="S3464" s="57">
        <f t="shared" si="1024"/>
        <v>429.92668637930984</v>
      </c>
      <c r="T3464" s="12">
        <f t="shared" si="1007"/>
        <v>-24.872827890218808</v>
      </c>
    </row>
    <row r="3465" spans="1:20" x14ac:dyDescent="0.25">
      <c r="A3465" s="57">
        <f t="shared" si="1008"/>
        <v>2711574.0133711724</v>
      </c>
      <c r="B3465" s="12">
        <f t="shared" si="1025"/>
        <v>431560.40778755123</v>
      </c>
      <c r="C3465" s="57" t="str">
        <f t="shared" si="1009"/>
        <v>-0.0297232374420408+0.0479761349445071i</v>
      </c>
      <c r="D3465" s="57" t="str">
        <f t="shared" si="1010"/>
        <v>1.37413048887529-1.93678616049288i</v>
      </c>
      <c r="E3465" s="57" t="str">
        <f t="shared" si="1011"/>
        <v>-35.9088176902806-48.6600971822506i</v>
      </c>
      <c r="F3465" s="57" t="str">
        <f t="shared" si="1012"/>
        <v>1.84236559143383-2.07216899776062i</v>
      </c>
      <c r="G3465" s="57" t="str">
        <f t="shared" si="1013"/>
        <v>0.479802717894263-0.499591903252586i</v>
      </c>
      <c r="H3465" s="57" t="str">
        <f t="shared" si="1014"/>
        <v>0.0356248609255694-31.6655645942586i</v>
      </c>
      <c r="I3465" s="57" t="str">
        <f t="shared" si="1015"/>
        <v>-0.184921445640168-0.164786543252776i</v>
      </c>
      <c r="K3465" s="57" t="str">
        <f t="shared" si="1016"/>
        <v>0.000426343260541289-0.000660284407992348i</v>
      </c>
      <c r="L3465" s="57" t="str">
        <f t="shared" si="1017"/>
        <v>0.000125-0.00116264026143206i</v>
      </c>
      <c r="M3465" s="57" t="str">
        <f t="shared" si="1018"/>
        <v>0.0015-0.000560470350951746i</v>
      </c>
      <c r="N3465" s="57">
        <f t="shared" si="1019"/>
        <v>58.220040274614831</v>
      </c>
      <c r="O3465" s="57">
        <f t="shared" si="1020"/>
        <v>24.968659696967531</v>
      </c>
      <c r="P3465" s="371">
        <f t="shared" si="1021"/>
        <v>-24.968659696967531</v>
      </c>
      <c r="Q3465" s="371">
        <f t="shared" si="1022"/>
        <v>121.77995972538517</v>
      </c>
      <c r="R3465" s="12">
        <f t="shared" si="1023"/>
        <v>-58.220040274614831</v>
      </c>
      <c r="S3465" s="57">
        <f t="shared" si="1024"/>
        <v>431.56040778755124</v>
      </c>
      <c r="T3465" s="12">
        <f t="shared" si="1007"/>
        <v>-24.968659696967531</v>
      </c>
    </row>
    <row r="3466" spans="1:20" x14ac:dyDescent="0.25">
      <c r="A3466" s="57">
        <f t="shared" si="1008"/>
        <v>2721877.9946219833</v>
      </c>
      <c r="B3466" s="12">
        <f t="shared" si="1025"/>
        <v>433200.33733714395</v>
      </c>
      <c r="C3466" s="57" t="str">
        <f t="shared" si="1009"/>
        <v>-0.0291360941590339+0.047609094441649i</v>
      </c>
      <c r="D3466" s="57" t="str">
        <f t="shared" si="1010"/>
        <v>1.36738713791863-1.93440915961921i</v>
      </c>
      <c r="E3466" s="57" t="str">
        <f t="shared" si="1011"/>
        <v>-35.8473970011414-48.225551035243i</v>
      </c>
      <c r="F3466" s="57" t="str">
        <f t="shared" si="1012"/>
        <v>1.83509675302232-2.07127905199169i</v>
      </c>
      <c r="G3466" s="57" t="str">
        <f t="shared" si="1013"/>
        <v>0.477909712270415-0.499511780830066i</v>
      </c>
      <c r="H3466" s="57" t="str">
        <f t="shared" si="1014"/>
        <v>0.0352629224897868-31.545372832666i</v>
      </c>
      <c r="I3466" s="57" t="str">
        <f t="shared" si="1015"/>
        <v>-0.184142250884391-0.163512795650088i</v>
      </c>
      <c r="K3466" s="57" t="str">
        <f t="shared" si="1016"/>
        <v>0.000425233701242161-0.00065895101149983i</v>
      </c>
      <c r="L3466" s="57" t="str">
        <f t="shared" si="1017"/>
        <v>0.000125-0.0011582389534091i</v>
      </c>
      <c r="M3466" s="57" t="str">
        <f t="shared" si="1018"/>
        <v>0.0015-0.000558348626172293i</v>
      </c>
      <c r="N3466" s="57">
        <f t="shared" si="1019"/>
        <v>58.533955785037492</v>
      </c>
      <c r="O3466" s="57">
        <f t="shared" si="1020"/>
        <v>25.064669673349634</v>
      </c>
      <c r="P3466" s="371">
        <f t="shared" si="1021"/>
        <v>-25.064669673349634</v>
      </c>
      <c r="Q3466" s="371">
        <f t="shared" si="1022"/>
        <v>121.46604421496251</v>
      </c>
      <c r="R3466" s="12">
        <f t="shared" si="1023"/>
        <v>-58.533955785037492</v>
      </c>
      <c r="S3466" s="57">
        <f t="shared" si="1024"/>
        <v>433.20033733714394</v>
      </c>
      <c r="T3466" s="12">
        <f t="shared" si="1007"/>
        <v>-25.064669673349634</v>
      </c>
    </row>
    <row r="3467" spans="1:20" x14ac:dyDescent="0.25">
      <c r="A3467" s="57">
        <f t="shared" si="1008"/>
        <v>2732221.131001547</v>
      </c>
      <c r="B3467" s="12">
        <f t="shared" si="1025"/>
        <v>434846.49861902511</v>
      </c>
      <c r="C3467" s="57" t="str">
        <f t="shared" si="1009"/>
        <v>-0.0285573126685513+0.0472416488303807i</v>
      </c>
      <c r="D3467" s="57" t="str">
        <f t="shared" si="1010"/>
        <v>1.36065905267219-1.93201122513851i</v>
      </c>
      <c r="E3467" s="57" t="str">
        <f t="shared" si="1011"/>
        <v>-35.7839766055386-47.7939039821048i</v>
      </c>
      <c r="F3467" s="57" t="str">
        <f t="shared" si="1012"/>
        <v>1.82783035024058-2.07036382672837i</v>
      </c>
      <c r="G3467" s="57" t="str">
        <f t="shared" si="1013"/>
        <v>0.476017340951603-0.499424500865715i</v>
      </c>
      <c r="H3467" s="57" t="str">
        <f t="shared" si="1014"/>
        <v>0.0349043934977897-31.4256389918655i</v>
      </c>
      <c r="I3467" s="57" t="str">
        <f t="shared" si="1015"/>
        <v>-0.183364060418375-0.162246573659393i</v>
      </c>
      <c r="K3467" s="57" t="str">
        <f t="shared" si="1016"/>
        <v>0.000424123729837126-0.000657618800339354i</v>
      </c>
      <c r="L3467" s="57" t="str">
        <f t="shared" si="1017"/>
        <v>0.000125-0.00115385430704234i</v>
      </c>
      <c r="M3467" s="57" t="str">
        <f t="shared" si="1018"/>
        <v>0.0015-0.000556234933425274i</v>
      </c>
      <c r="N3467" s="57">
        <f t="shared" si="1019"/>
        <v>58.847272702169789</v>
      </c>
      <c r="O3467" s="57">
        <f t="shared" si="1020"/>
        <v>25.160857159740267</v>
      </c>
      <c r="P3467" s="371">
        <f t="shared" si="1021"/>
        <v>-25.160857159740267</v>
      </c>
      <c r="Q3467" s="371">
        <f t="shared" si="1022"/>
        <v>121.15272729783021</v>
      </c>
      <c r="R3467" s="12">
        <f t="shared" si="1023"/>
        <v>-58.847272702169789</v>
      </c>
      <c r="S3467" s="57">
        <f t="shared" si="1024"/>
        <v>434.84649861902511</v>
      </c>
      <c r="T3467" s="12">
        <f t="shared" si="1007"/>
        <v>-25.160857159740267</v>
      </c>
    </row>
    <row r="3468" spans="1:20" x14ac:dyDescent="0.25">
      <c r="A3468" s="57">
        <f t="shared" si="1008"/>
        <v>2742603.5712993527</v>
      </c>
      <c r="B3468" s="12">
        <f t="shared" si="1025"/>
        <v>436498.9153137774</v>
      </c>
      <c r="C3468" s="57" t="str">
        <f t="shared" si="1009"/>
        <v>-0.0279868234786631+0.0468738768236536i</v>
      </c>
      <c r="D3468" s="57" t="str">
        <f t="shared" si="1010"/>
        <v>1.35394637426699-1.92959248899351i</v>
      </c>
      <c r="E3468" s="57" t="str">
        <f t="shared" si="1011"/>
        <v>-35.7185930329104-47.3651553628507i</v>
      </c>
      <c r="F3468" s="57" t="str">
        <f t="shared" si="1012"/>
        <v>1.82056659081357-2.06942333766964i</v>
      </c>
      <c r="G3468" s="57" t="str">
        <f t="shared" si="1013"/>
        <v>0.474125658035131-0.499330069621172i</v>
      </c>
      <c r="H3468" s="57" t="str">
        <f t="shared" si="1014"/>
        <v>0.0345492457152318-31.3063613099286i</v>
      </c>
      <c r="I3468" s="57" t="str">
        <f t="shared" si="1015"/>
        <v>-0.182586887753784-0.160987855835568i</v>
      </c>
      <c r="K3468" s="57" t="str">
        <f t="shared" si="1016"/>
        <v>0.000423013376673698-0.000656287749616737i</v>
      </c>
      <c r="L3468" s="57" t="str">
        <f t="shared" si="1017"/>
        <v>0.000125-0.00114948625925716i</v>
      </c>
      <c r="M3468" s="57" t="str">
        <f t="shared" si="1018"/>
        <v>0.0015-0.000554129242304519i</v>
      </c>
      <c r="N3468" s="57">
        <f t="shared" si="1019"/>
        <v>59.159987866694195</v>
      </c>
      <c r="O3468" s="57">
        <f t="shared" si="1020"/>
        <v>25.257221496229537</v>
      </c>
      <c r="P3468" s="371">
        <f t="shared" si="1021"/>
        <v>-25.257221496229537</v>
      </c>
      <c r="Q3468" s="371">
        <f t="shared" si="1022"/>
        <v>120.84001213330581</v>
      </c>
      <c r="R3468" s="12">
        <f t="shared" si="1023"/>
        <v>-59.159987866694195</v>
      </c>
      <c r="S3468" s="57">
        <f t="shared" si="1024"/>
        <v>436.49891531377739</v>
      </c>
      <c r="T3468" s="12">
        <f t="shared" si="1007"/>
        <v>-25.257221496229537</v>
      </c>
    </row>
    <row r="3469" spans="1:20" x14ac:dyDescent="0.25">
      <c r="A3469" s="57">
        <f t="shared" si="1008"/>
        <v>2753025.4648702904</v>
      </c>
      <c r="B3469" s="12">
        <f t="shared" si="1025"/>
        <v>438157.61119196977</v>
      </c>
      <c r="C3469" s="57" t="str">
        <f t="shared" si="1009"/>
        <v>-0.0274245567074326+0.046505855677579i</v>
      </c>
      <c r="D3469" s="57" t="str">
        <f t="shared" si="1010"/>
        <v>1.34724924230404-1.9271530841586i</v>
      </c>
      <c r="E3469" s="57" t="str">
        <f t="shared" si="1011"/>
        <v>-35.6512825356114-46.9393041020839i</v>
      </c>
      <c r="F3469" s="57" t="str">
        <f t="shared" si="1012"/>
        <v>1.81330568216315-2.06845760250474i</v>
      </c>
      <c r="G3469" s="57" t="str">
        <f t="shared" si="1013"/>
        <v>0.472234717539362-0.49922849386817i</v>
      </c>
      <c r="H3469" s="57" t="str">
        <f t="shared" si="1014"/>
        <v>0.0341974511069255-31.1875380319155i</v>
      </c>
      <c r="I3469" s="57" t="str">
        <f t="shared" si="1015"/>
        <v>-0.181810746417765-0.159736620627444i</v>
      </c>
      <c r="K3469" s="57" t="str">
        <f t="shared" si="1016"/>
        <v>0.000421902672161714-0.00065495783480749i</v>
      </c>
      <c r="L3469" s="57" t="str">
        <f t="shared" si="1017"/>
        <v>0.000125-0.00114513474721774i</v>
      </c>
      <c r="M3469" s="57" t="str">
        <f t="shared" si="1018"/>
        <v>0.0015-0.000552031522518946i</v>
      </c>
      <c r="N3469" s="57">
        <f t="shared" si="1019"/>
        <v>59.472098154410347</v>
      </c>
      <c r="O3469" s="57">
        <f t="shared" si="1020"/>
        <v>25.353762022661247</v>
      </c>
      <c r="P3469" s="371">
        <f t="shared" si="1021"/>
        <v>-25.353762022661247</v>
      </c>
      <c r="Q3469" s="371">
        <f t="shared" si="1022"/>
        <v>120.52790184558965</v>
      </c>
      <c r="R3469" s="12">
        <f t="shared" si="1023"/>
        <v>-59.472098154410347</v>
      </c>
      <c r="S3469" s="57">
        <f t="shared" si="1024"/>
        <v>438.15761119196975</v>
      </c>
      <c r="T3469" s="12">
        <f t="shared" si="1007"/>
        <v>-25.353762022661247</v>
      </c>
    </row>
    <row r="3470" spans="1:20" x14ac:dyDescent="0.25">
      <c r="A3470" s="57">
        <f t="shared" si="1008"/>
        <v>2763486.9616367975</v>
      </c>
      <c r="B3470" s="12">
        <f t="shared" si="1025"/>
        <v>439822.61011449929</v>
      </c>
      <c r="C3470" s="57" t="str">
        <f t="shared" si="1009"/>
        <v>-0.0268704421085793+0.0461376611975517i</v>
      </c>
      <c r="D3470" s="57" t="str">
        <f t="shared" si="1010"/>
        <v>1.34056779484592-1.92469314461966i</v>
      </c>
      <c r="E3470" s="57" t="str">
        <f t="shared" si="1011"/>
        <v>-35.5820810855356-46.5163487166253i</v>
      </c>
      <c r="F3470" s="57" t="str">
        <f t="shared" si="1012"/>
        <v>1.80604783138443-2.06746664090852i</v>
      </c>
      <c r="G3470" s="57" t="str">
        <f t="shared" si="1013"/>
        <v>0.470344573397562-0.499119780887341i</v>
      </c>
      <c r="H3470" s="57" t="str">
        <f t="shared" si="1014"/>
        <v>0.0338489818354611-31.0691674098458i</v>
      </c>
      <c r="I3470" s="57" t="str">
        <f t="shared" si="1015"/>
        <v>-0.181035649950414-0.158492846377905i</v>
      </c>
      <c r="K3470" s="57" t="str">
        <f t="shared" si="1016"/>
        <v>0.000420791646769741-0.000653629031757307i</v>
      </c>
      <c r="L3470" s="57" t="str">
        <f t="shared" si="1017"/>
        <v>0.000125-0.0011407997083261i</v>
      </c>
      <c r="M3470" s="57" t="str">
        <f t="shared" si="1018"/>
        <v>0.0015-0.000549941743892157i</v>
      </c>
      <c r="N3470" s="57">
        <f t="shared" si="1019"/>
        <v>59.783600475959915</v>
      </c>
      <c r="O3470" s="57">
        <f t="shared" si="1020"/>
        <v>25.450478078671551</v>
      </c>
      <c r="P3470" s="371">
        <f t="shared" si="1021"/>
        <v>-25.450478078671551</v>
      </c>
      <c r="Q3470" s="371">
        <f t="shared" si="1022"/>
        <v>120.21639952404009</v>
      </c>
      <c r="R3470" s="12">
        <f t="shared" si="1023"/>
        <v>-59.783600475959915</v>
      </c>
      <c r="S3470" s="57">
        <f t="shared" si="1024"/>
        <v>439.8226101144993</v>
      </c>
      <c r="T3470" s="12">
        <f t="shared" si="1007"/>
        <v>-25.450478078671551</v>
      </c>
    </row>
    <row r="3471" spans="1:20" x14ac:dyDescent="0.25">
      <c r="A3471" s="57">
        <f t="shared" si="1008"/>
        <v>2773988.2120910175</v>
      </c>
      <c r="B3471" s="12">
        <f t="shared" si="1025"/>
        <v>441493.93603293441</v>
      </c>
      <c r="C3471" s="57" t="str">
        <f t="shared" si="1009"/>
        <v>-0.0263244090967893+0.0457693677447835i</v>
      </c>
      <c r="D3471" s="57" t="str">
        <f t="shared" si="1010"/>
        <v>1.33390216840901-1.92221280535386i</v>
      </c>
      <c r="E3471" s="57" t="str">
        <f t="shared" si="1011"/>
        <v>-35.5110243709023-46.0962873231144i</v>
      </c>
      <c r="F3471" s="57" t="str">
        <f t="shared" si="1012"/>
        <v>1.79879324522224-2.06645047453636i</v>
      </c>
      <c r="G3471" s="57" t="str">
        <f t="shared" si="1013"/>
        <v>0.468455279451778-0.499003938466957i</v>
      </c>
      <c r="H3471" s="57" t="str">
        <f t="shared" si="1014"/>
        <v>0.0335038102598403-30.9512477026676i</v>
      </c>
      <c r="I3471" s="57" t="str">
        <f t="shared" si="1015"/>
        <v>-0.180261611902235-0.157256511324017i</v>
      </c>
      <c r="K3471" s="57" t="str">
        <f t="shared" si="1016"/>
        <v>0.000419680331021499-0.000652301316682531i</v>
      </c>
      <c r="L3471" s="57" t="str">
        <f t="shared" si="1017"/>
        <v>0.000125-0.00113648108022126i</v>
      </c>
      <c r="M3471" s="57" t="str">
        <f t="shared" si="1018"/>
        <v>0.0015-0.00054785987636198i</v>
      </c>
      <c r="N3471" s="57">
        <f t="shared" si="1019"/>
        <v>60.094491776546562</v>
      </c>
      <c r="O3471" s="57">
        <f t="shared" si="1020"/>
        <v>25.547369003725908</v>
      </c>
      <c r="P3471" s="371">
        <f t="shared" si="1021"/>
        <v>-25.547369003725908</v>
      </c>
      <c r="Q3471" s="371">
        <f t="shared" si="1022"/>
        <v>119.90550822345344</v>
      </c>
      <c r="R3471" s="12">
        <f t="shared" si="1023"/>
        <v>-60.094491776546562</v>
      </c>
      <c r="S3471" s="57">
        <f t="shared" si="1024"/>
        <v>441.49393603293441</v>
      </c>
      <c r="T3471" s="12">
        <f t="shared" si="1007"/>
        <v>-25.547369003725908</v>
      </c>
    </row>
    <row r="3472" spans="1:20" x14ac:dyDescent="0.25">
      <c r="A3472" s="57">
        <f t="shared" si="1008"/>
        <v>2784529.3672969635</v>
      </c>
      <c r="B3472" s="12">
        <f t="shared" si="1025"/>
        <v>443171.61298985954</v>
      </c>
      <c r="C3472" s="57" t="str">
        <f t="shared" si="1009"/>
        <v>-0.0257863867726543+0.0454010482432294i</v>
      </c>
      <c r="D3472" s="57" t="str">
        <f t="shared" si="1010"/>
        <v>1.3272524979557-1.91971220230932i</v>
      </c>
      <c r="E3472" s="57" t="str">
        <f t="shared" si="1011"/>
        <v>-35.4381477932028-45.6791176455868i</v>
      </c>
      <c r="F3472" s="57" t="str">
        <f t="shared" si="1012"/>
        <v>1.79154213004772-2.06540912701895i</v>
      </c>
      <c r="G3472" s="57" t="str">
        <f t="shared" si="1013"/>
        <v>0.466566889446733-0.498880974901562i</v>
      </c>
      <c r="H3472" s="57" t="str">
        <f t="shared" si="1014"/>
        <v>0.0331619089341204-30.8337771762266i</v>
      </c>
      <c r="I3472" s="57" t="str">
        <f t="shared" si="1015"/>
        <v>-0.179488645831633-0.156027593597188i</v>
      </c>
      <c r="K3472" s="57" t="str">
        <f t="shared" si="1016"/>
        <v>0.000418568755492235-0.000650974666170536i</v>
      </c>
      <c r="L3472" s="57" t="str">
        <f t="shared" si="1017"/>
        <v>0.000125-0.0011321788007783i</v>
      </c>
      <c r="M3472" s="57" t="str">
        <f t="shared" si="1018"/>
        <v>0.0015-0.000545785889980056i</v>
      </c>
      <c r="N3472" s="57">
        <f t="shared" si="1019"/>
        <v>60.404769035661786</v>
      </c>
      <c r="O3472" s="57">
        <f t="shared" si="1020"/>
        <v>25.644434137156175</v>
      </c>
      <c r="P3472" s="371">
        <f t="shared" si="1021"/>
        <v>-25.644434137156175</v>
      </c>
      <c r="Q3472" s="371">
        <f t="shared" si="1022"/>
        <v>119.59523096433821</v>
      </c>
      <c r="R3472" s="12">
        <f t="shared" si="1023"/>
        <v>-60.404769035661786</v>
      </c>
      <c r="S3472" s="57">
        <f t="shared" si="1024"/>
        <v>443.17161298985951</v>
      </c>
      <c r="T3472" s="12">
        <f t="shared" si="1007"/>
        <v>-25.644434137156175</v>
      </c>
    </row>
    <row r="3473" spans="1:20" x14ac:dyDescent="0.25">
      <c r="A3473" s="57">
        <f t="shared" si="1008"/>
        <v>2795110.578892692</v>
      </c>
      <c r="B3473" s="12">
        <f t="shared" si="1025"/>
        <v>444855.66511922103</v>
      </c>
      <c r="C3473" s="57" t="str">
        <f t="shared" si="1009"/>
        <v>-0.0252563039472481+0.0450327741869024i</v>
      </c>
      <c r="D3473" s="57" t="str">
        <f t="shared" si="1010"/>
        <v>1.32061891688713-1.91719147238485i</v>
      </c>
      <c r="E3473" s="57" t="str">
        <f t="shared" si="1011"/>
        <v>-35.3634864643061-45.2648370230224i</v>
      </c>
      <c r="F3473" s="57" t="str">
        <f t="shared" si="1012"/>
        <v>1.78429469183491-2.06434262395651i</v>
      </c>
      <c r="G3473" s="57" t="str">
        <f t="shared" si="1013"/>
        <v>0.464679457023744-0.498750898990531i</v>
      </c>
      <c r="H3473" s="57" t="str">
        <f t="shared" si="1014"/>
        <v>0.0328232506060772-30.7167541032376i</v>
      </c>
      <c r="I3473" s="57" t="str">
        <f t="shared" si="1015"/>
        <v>-0.178716765302397-0.154806071223376i</v>
      </c>
      <c r="K3473" s="57" t="str">
        <f t="shared" si="1016"/>
        <v>0.000417456950805084-0.000649649057180071i</v>
      </c>
      <c r="L3473" s="57" t="str">
        <f t="shared" si="1017"/>
        <v>0.000125-0.00112789280810749i</v>
      </c>
      <c r="M3473" s="57" t="str">
        <f t="shared" si="1018"/>
        <v>0.0015-0.000543719754911393i</v>
      </c>
      <c r="N3473" s="57">
        <f t="shared" si="1019"/>
        <v>60.714429266808764</v>
      </c>
      <c r="O3473" s="57">
        <f t="shared" si="1020"/>
        <v>25.741672818195877</v>
      </c>
      <c r="P3473" s="371">
        <f t="shared" si="1021"/>
        <v>-25.741672818195877</v>
      </c>
      <c r="Q3473" s="371">
        <f t="shared" si="1022"/>
        <v>119.28557073319124</v>
      </c>
      <c r="R3473" s="12">
        <f t="shared" si="1023"/>
        <v>-60.714429266808764</v>
      </c>
      <c r="S3473" s="57">
        <f t="shared" si="1024"/>
        <v>444.85566511922104</v>
      </c>
      <c r="T3473" s="12">
        <f t="shared" si="1007"/>
        <v>-25.741672818195877</v>
      </c>
    </row>
    <row r="3474" spans="1:20" x14ac:dyDescent="0.25">
      <c r="A3474" s="57">
        <f t="shared" si="1008"/>
        <v>2805731.9990924839</v>
      </c>
      <c r="B3474" s="12">
        <f t="shared" si="1025"/>
        <v>446546.11664667405</v>
      </c>
      <c r="C3474" s="57" t="str">
        <f t="shared" si="1009"/>
        <v>-0.0247340891663351+0.0446646156475603i</v>
      </c>
      <c r="D3474" s="57" t="str">
        <f t="shared" si="1010"/>
        <v>1.31400155703615-1.91465075340954i</v>
      </c>
      <c r="E3474" s="57" t="str">
        <f t="shared" si="1011"/>
        <v>-35.2870752037197-44.8534424168615i</v>
      </c>
      <c r="F3474" s="57" t="str">
        <f t="shared" si="1012"/>
        <v>1.77705113613763-2.06325099291287i</v>
      </c>
      <c r="G3474" s="57" t="str">
        <f t="shared" si="1013"/>
        <v>0.462793035714673-0.498613720036533i</v>
      </c>
      <c r="H3474" s="57" t="str">
        <f t="shared" si="1014"/>
        <v>0.0324878082158832-30.6001767632537i</v>
      </c>
      <c r="I3474" s="57" t="str">
        <f t="shared" si="1015"/>
        <v>-0.177945983881214-0.153591922123316i</v>
      </c>
      <c r="K3474" s="57" t="str">
        <f t="shared" si="1016"/>
        <v>0.000416344947627488-0.000648324467041581i</v>
      </c>
      <c r="L3474" s="57" t="str">
        <f t="shared" si="1017"/>
        <v>0.000125-0.00112362304055339i</v>
      </c>
      <c r="M3474" s="57" t="str">
        <f t="shared" si="1018"/>
        <v>0.0015-0.000541661441433945i</v>
      </c>
      <c r="N3474" s="57">
        <f t="shared" si="1019"/>
        <v>61.023469517223148</v>
      </c>
      <c r="O3474" s="57">
        <f t="shared" si="1020"/>
        <v>25.839084386014285</v>
      </c>
      <c r="P3474" s="371">
        <f t="shared" si="1021"/>
        <v>-25.839084386014285</v>
      </c>
      <c r="Q3474" s="371">
        <f t="shared" si="1022"/>
        <v>118.97653048277685</v>
      </c>
      <c r="R3474" s="12">
        <f t="shared" si="1023"/>
        <v>-61.023469517223148</v>
      </c>
      <c r="S3474" s="57">
        <f t="shared" si="1024"/>
        <v>446.54611664667408</v>
      </c>
      <c r="T3474" s="12">
        <f t="shared" si="1007"/>
        <v>-25.839084386014285</v>
      </c>
    </row>
    <row r="3475" spans="1:20" x14ac:dyDescent="0.25">
      <c r="A3475" s="57">
        <f t="shared" si="1008"/>
        <v>2816393.7806890355</v>
      </c>
      <c r="B3475" s="12">
        <f t="shared" si="1025"/>
        <v>448242.99188993144</v>
      </c>
      <c r="C3475" s="57" t="str">
        <f t="shared" si="1009"/>
        <v>-0.0242196707341904+0.0442966412827483i</v>
      </c>
      <c r="D3475" s="57" t="str">
        <f t="shared" si="1010"/>
        <v>1.30740054866056-1.91209018412238i</v>
      </c>
      <c r="E3475" s="57" t="str">
        <f t="shared" si="1011"/>
        <v>-35.2089485360034-44.4449304184817i</v>
      </c>
      <c r="F3475" s="57" t="str">
        <f t="shared" si="1012"/>
        <v>1.76981166806615-2.06213426340905i</v>
      </c>
      <c r="G3475" s="57" t="str">
        <f t="shared" si="1013"/>
        <v>0.460907678935894-0.498469447843918i</v>
      </c>
      <c r="H3475" s="57" t="str">
        <f t="shared" si="1014"/>
        <v>0.0321555548947919-30.4840434426368i</v>
      </c>
      <c r="I3475" s="57" t="str">
        <f t="shared" si="1015"/>
        <v>-0.177176315135175-0.152385124112777i</v>
      </c>
      <c r="K3475" s="57" t="str">
        <f t="shared" si="1016"/>
        <v>0.000415232776667478-0.000647000873457408i</v>
      </c>
      <c r="L3475" s="57" t="str">
        <f t="shared" si="1017"/>
        <v>0.000125-0.00111936943669395i</v>
      </c>
      <c r="M3475" s="57" t="str">
        <f t="shared" si="1018"/>
        <v>0.0015-0.000539610919938177i</v>
      </c>
      <c r="N3475" s="57">
        <f t="shared" si="1019"/>
        <v>61.331886867605334</v>
      </c>
      <c r="O3475" s="57">
        <f t="shared" si="1020"/>
        <v>25.936668179751532</v>
      </c>
      <c r="P3475" s="371">
        <f t="shared" si="1021"/>
        <v>-25.936668179751532</v>
      </c>
      <c r="Q3475" s="371">
        <f t="shared" si="1022"/>
        <v>118.66811313239467</v>
      </c>
      <c r="R3475" s="12">
        <f t="shared" si="1023"/>
        <v>-61.331886867605334</v>
      </c>
      <c r="S3475" s="57">
        <f t="shared" si="1024"/>
        <v>448.24299188993143</v>
      </c>
      <c r="T3475" s="12">
        <f t="shared" si="1007"/>
        <v>-25.936668179751532</v>
      </c>
    </row>
    <row r="3476" spans="1:20" x14ac:dyDescent="0.25">
      <c r="A3476" s="57">
        <f t="shared" si="1008"/>
        <v>2827096.077055654</v>
      </c>
      <c r="B3476" s="12">
        <f t="shared" si="1025"/>
        <v>449946.31525911321</v>
      </c>
      <c r="C3476" s="57" t="str">
        <f t="shared" si="1009"/>
        <v>-0.0237129767370603+0.0439289183442024i</v>
      </c>
      <c r="D3476" s="57" t="str">
        <f t="shared" si="1010"/>
        <v>1.30081602043671-1.90950990415184i</v>
      </c>
      <c r="E3476" s="57" t="str">
        <f t="shared" si="1011"/>
        <v>-35.1291406883367-44.039297256646i</v>
      </c>
      <c r="F3476" s="57" t="str">
        <f t="shared" si="1012"/>
        <v>1.76257649226435-2.06099246691675i</v>
      </c>
      <c r="G3476" s="57" t="str">
        <f t="shared" si="1013"/>
        <v>0.459023439982296-0.498318092717007i</v>
      </c>
      <c r="H3476" s="57" t="str">
        <f t="shared" si="1014"/>
        <v>0.0318264639638482-30.3683524345284i</v>
      </c>
      <c r="I3476" s="57" t="str">
        <f t="shared" si="1015"/>
        <v>-0.176407772629319-0.151185654902874i</v>
      </c>
      <c r="K3476" s="57" t="str">
        <f t="shared" si="1016"/>
        <v>0.000414120468670098-0.000645678254502033i</v>
      </c>
      <c r="L3476" s="57" t="str">
        <f t="shared" si="1017"/>
        <v>0.000125-0.00111513193533966i</v>
      </c>
      <c r="M3476" s="57" t="str">
        <f t="shared" si="1018"/>
        <v>0.0015-0.000537568160926657i</v>
      </c>
      <c r="N3476" s="57">
        <f t="shared" si="1019"/>
        <v>61.63967843184146</v>
      </c>
      <c r="O3476" s="57">
        <f t="shared" si="1020"/>
        <v>26.034423538549625</v>
      </c>
      <c r="P3476" s="371">
        <f t="shared" si="1021"/>
        <v>-26.034423538549625</v>
      </c>
      <c r="Q3476" s="371">
        <f t="shared" si="1022"/>
        <v>118.36032156815854</v>
      </c>
      <c r="R3476" s="12">
        <f t="shared" si="1023"/>
        <v>-61.63967843184146</v>
      </c>
      <c r="S3476" s="57">
        <f t="shared" si="1024"/>
        <v>449.94631525911319</v>
      </c>
      <c r="T3476" s="12">
        <f t="shared" si="1007"/>
        <v>-26.034423538549625</v>
      </c>
    </row>
    <row r="3477" spans="1:20" x14ac:dyDescent="0.25">
      <c r="A3477" s="57">
        <f t="shared" si="1008"/>
        <v>2837839.0421484658</v>
      </c>
      <c r="B3477" s="12">
        <f t="shared" si="1025"/>
        <v>451656.11125709786</v>
      </c>
      <c r="C3477" s="57" t="str">
        <f t="shared" si="1009"/>
        <v>-0.0232139350662248+0.0435615126865735i</v>
      </c>
      <c r="D3477" s="57" t="str">
        <f t="shared" si="1010"/>
        <v>1.29424809945332-1.90691005399533i</v>
      </c>
      <c r="E3477" s="57" t="str">
        <f t="shared" si="1011"/>
        <v>-35.0476855882278-43.6365388048996i</v>
      </c>
      <c r="F3477" s="57" t="str">
        <f t="shared" si="1012"/>
        <v>1.75534581288659-2.05982563685111i</v>
      </c>
      <c r="G3477" s="57" t="str">
        <f t="shared" si="1013"/>
        <v>0.457140372021304-0.498159665458302i</v>
      </c>
      <c r="H3477" s="57" t="str">
        <f t="shared" si="1014"/>
        <v>0.031500508932603-30.25310203882i</v>
      </c>
      <c r="I3477" s="57" t="str">
        <f t="shared" si="1015"/>
        <v>-0.175640369924156-0.149993492100373i</v>
      </c>
      <c r="K3477" s="57" t="str">
        <f t="shared" si="1016"/>
        <v>0.000413008054413712-0.000644356588622193i</v>
      </c>
      <c r="L3477" s="57" t="str">
        <f t="shared" si="1017"/>
        <v>0.000125-0.00111091047553264i</v>
      </c>
      <c r="M3477" s="57" t="str">
        <f t="shared" si="1018"/>
        <v>0.0015-0.000535533135013606i</v>
      </c>
      <c r="N3477" s="57">
        <f t="shared" si="1019"/>
        <v>61.94684135673387</v>
      </c>
      <c r="O3477" s="57">
        <f t="shared" si="1020"/>
        <v>26.132349801586571</v>
      </c>
      <c r="P3477" s="371">
        <f t="shared" si="1021"/>
        <v>-26.132349801586571</v>
      </c>
      <c r="Q3477" s="371">
        <f t="shared" si="1022"/>
        <v>118.05315864326613</v>
      </c>
      <c r="R3477" s="12">
        <f t="shared" si="1023"/>
        <v>-61.94684135673387</v>
      </c>
      <c r="S3477" s="57">
        <f t="shared" si="1024"/>
        <v>451.65611125709785</v>
      </c>
      <c r="T3477" s="12">
        <f t="shared" si="1007"/>
        <v>-26.132349801586571</v>
      </c>
    </row>
    <row r="3478" spans="1:20" x14ac:dyDescent="0.25">
      <c r="A3478" s="57">
        <f t="shared" si="1008"/>
        <v>2848622.8305086298</v>
      </c>
      <c r="B3478" s="12">
        <f t="shared" si="1025"/>
        <v>453372.40447987482</v>
      </c>
      <c r="C3478" s="57" t="str">
        <f t="shared" si="1009"/>
        <v>-0.0227224734406886+0.0431944887764971i</v>
      </c>
      <c r="D3478" s="57" t="str">
        <f t="shared" si="1010"/>
        <v>1.28769691120567-1.90429077499883i</v>
      </c>
      <c r="E3478" s="57" t="str">
        <f t="shared" si="1011"/>
        <v>-34.9646168613776-43.2366505889381i</v>
      </c>
      <c r="F3478" s="57" t="str">
        <f t="shared" si="1012"/>
        <v>1.7481198335751-2.0586338085637i</v>
      </c>
      <c r="G3478" s="57" t="str">
        <f t="shared" si="1013"/>
        <v>0.455258528086949-0.497994177366617i</v>
      </c>
      <c r="H3478" s="57" t="str">
        <f t="shared" si="1014"/>
        <v>0.031177663497844-30.1382905621238i</v>
      </c>
      <c r="I3478" s="57" t="str">
        <f t="shared" si="1015"/>
        <v>-0.174874120573245-0.148808613208074i</v>
      </c>
      <c r="K3478" s="57" t="str">
        <f t="shared" si="1016"/>
        <v>0.000411895564706329-0.000643035854636968i</v>
      </c>
      <c r="L3478" s="57" t="str">
        <f t="shared" si="1017"/>
        <v>0.000125-0.00110670499654576i</v>
      </c>
      <c r="M3478" s="57" t="str">
        <f t="shared" si="1018"/>
        <v>0.0015-0.000533505812924492i</v>
      </c>
      <c r="N3478" s="57">
        <f t="shared" si="1019"/>
        <v>62.253372821731006</v>
      </c>
      <c r="O3478" s="57">
        <f t="shared" si="1020"/>
        <v>26.230446308105755</v>
      </c>
      <c r="P3478" s="371">
        <f t="shared" si="1021"/>
        <v>-26.230446308105755</v>
      </c>
      <c r="Q3478" s="371">
        <f t="shared" si="1022"/>
        <v>117.74662717826899</v>
      </c>
      <c r="R3478" s="12">
        <f t="shared" si="1023"/>
        <v>-62.253372821731006</v>
      </c>
      <c r="S3478" s="57">
        <f t="shared" si="1024"/>
        <v>453.37240447987483</v>
      </c>
      <c r="T3478" s="12">
        <f t="shared" si="1007"/>
        <v>-26.230446308105755</v>
      </c>
    </row>
    <row r="3479" spans="1:20" x14ac:dyDescent="0.25">
      <c r="A3479" s="57">
        <f t="shared" si="1008"/>
        <v>2859447.5972645627</v>
      </c>
      <c r="B3479" s="12">
        <f t="shared" si="1025"/>
        <v>455095.21961689834</v>
      </c>
      <c r="C3479" s="57" t="str">
        <f t="shared" si="1009"/>
        <v>-0.0222385194294818+0.0428279097019624i</v>
      </c>
      <c r="D3479" s="57" t="str">
        <f t="shared" si="1010"/>
        <v>1.28116257959014-1.90165220933638i</v>
      </c>
      <c r="E3479" s="57" t="str">
        <f t="shared" si="1011"/>
        <v>-34.8799678296764-42.8396277939179i</v>
      </c>
      <c r="F3479" s="57" t="str">
        <f t="shared" si="1012"/>
        <v>1.74089875743711-2.05741701933461i</v>
      </c>
      <c r="G3479" s="57" t="str">
        <f t="shared" si="1013"/>
        <v>0.453377961073948-0.497821640235112i</v>
      </c>
      <c r="H3479" s="57" t="str">
        <f t="shared" si="1014"/>
        <v>0.0308579015423429-30.023916317744i</v>
      </c>
      <c r="I3479" s="57" t="str">
        <f t="shared" si="1015"/>
        <v>-0.174109038120743-0.147630995625186i</v>
      </c>
      <c r="K3479" s="57" t="str">
        <f t="shared" si="1016"/>
        <v>0.00041078303038197-0.000641716031737848i</v>
      </c>
      <c r="L3479" s="57" t="str">
        <f t="shared" si="1017"/>
        <v>0.000125-0.00110251543788181i</v>
      </c>
      <c r="M3479" s="57" t="str">
        <f t="shared" si="1018"/>
        <v>0.0015-0.00053148616549561i</v>
      </c>
      <c r="N3479" s="57">
        <f t="shared" si="1019"/>
        <v>62.559270038654873</v>
      </c>
      <c r="O3479" s="57">
        <f t="shared" si="1020"/>
        <v>26.328712397447227</v>
      </c>
      <c r="P3479" s="371">
        <f t="shared" si="1021"/>
        <v>-26.328712397447227</v>
      </c>
      <c r="Q3479" s="371">
        <f t="shared" si="1022"/>
        <v>117.44072996134513</v>
      </c>
      <c r="R3479" s="12">
        <f t="shared" si="1023"/>
        <v>-62.559270038654873</v>
      </c>
      <c r="S3479" s="57">
        <f t="shared" si="1024"/>
        <v>455.09521961689836</v>
      </c>
      <c r="T3479" s="12">
        <f t="shared" si="1007"/>
        <v>-26.328712397447227</v>
      </c>
    </row>
    <row r="3480" spans="1:20" x14ac:dyDescent="0.25">
      <c r="A3480" s="57">
        <f t="shared" si="1008"/>
        <v>2870313.4981341679</v>
      </c>
      <c r="B3480" s="12">
        <f t="shared" si="1025"/>
        <v>456824.58145144256</v>
      </c>
      <c r="C3480" s="57" t="str">
        <f t="shared" si="1009"/>
        <v>-0.0217620004735723+0.0424618371819924i</v>
      </c>
      <c r="D3480" s="57" t="str">
        <f t="shared" si="1010"/>
        <v>1.27464522689885-1.89899449998947i</v>
      </c>
      <c r="E3480" s="57" t="str">
        <f t="shared" si="1011"/>
        <v>-34.7937715093498-42.4454652717302i</v>
      </c>
      <c r="F3480" s="57" t="str">
        <f t="shared" si="1012"/>
        <v>1.73368278702238-2.05617530836465i</v>
      </c>
      <c r="G3480" s="57" t="str">
        <f t="shared" si="1013"/>
        <v>0.451498723731844-0.497642066349259i</v>
      </c>
      <c r="H3480" s="57" t="str">
        <f t="shared" si="1014"/>
        <v>0.0305411971336129-29.9099776256477i</v>
      </c>
      <c r="I3480" s="57" t="str">
        <f t="shared" si="1015"/>
        <v>-0.173345136099005-0.146460616647756i</v>
      </c>
      <c r="K3480" s="57" t="str">
        <f t="shared" si="1016"/>
        <v>0.000409670482296971-0.000640397099488701i</v>
      </c>
      <c r="L3480" s="57" t="str">
        <f t="shared" si="1017"/>
        <v>0.000125-0.00109834173927258i</v>
      </c>
      <c r="M3480" s="57" t="str">
        <f t="shared" si="1018"/>
        <v>0.0015-0.00052947416367365i</v>
      </c>
      <c r="N3480" s="57">
        <f t="shared" si="1019"/>
        <v>62.864530251435369</v>
      </c>
      <c r="O3480" s="57">
        <f t="shared" si="1020"/>
        <v>26.42714740907714</v>
      </c>
      <c r="P3480" s="371">
        <f t="shared" si="1021"/>
        <v>-26.42714740907714</v>
      </c>
      <c r="Q3480" s="371">
        <f t="shared" si="1022"/>
        <v>117.13546974856463</v>
      </c>
      <c r="R3480" s="12">
        <f t="shared" si="1023"/>
        <v>-62.864530251435369</v>
      </c>
      <c r="S3480" s="57">
        <f t="shared" si="1024"/>
        <v>456.82458145144255</v>
      </c>
      <c r="T3480" s="12">
        <f t="shared" si="1007"/>
        <v>-26.42714740907714</v>
      </c>
    </row>
    <row r="3481" spans="1:20" x14ac:dyDescent="0.25">
      <c r="A3481" s="57">
        <f t="shared" si="1008"/>
        <v>2881220.6894270778</v>
      </c>
      <c r="B3481" s="12">
        <f t="shared" si="1025"/>
        <v>458560.51486095804</v>
      </c>
      <c r="C3481" s="57" t="str">
        <f t="shared" si="1009"/>
        <v>-0.0212928439073921+0.0420963315766164i</v>
      </c>
      <c r="D3481" s="57" t="str">
        <f t="shared" si="1010"/>
        <v>1.2681449738148-1.89631779072669i</v>
      </c>
      <c r="E3481" s="57" t="str">
        <f t="shared" si="1011"/>
        <v>-34.7060606092364-42.0541575482236i</v>
      </c>
      <c r="F3481" s="57" t="str">
        <f t="shared" si="1012"/>
        <v>1.72647212430081-2.05490871676705i</v>
      </c>
      <c r="G3481" s="57" t="str">
        <f t="shared" si="1013"/>
        <v>0.449620868659154-0.497455468484709i</v>
      </c>
      <c r="H3481" s="57" t="str">
        <f t="shared" si="1014"/>
        <v>0.0302275245226786-29.7964728124365i</v>
      </c>
      <c r="I3481" s="57" t="str">
        <f t="shared" si="1015"/>
        <v>-0.172582428026181-0.145297453469126i</v>
      </c>
      <c r="K3481" s="57" t="str">
        <f t="shared" si="1016"/>
        <v>0.000408557951326306-0.000639079037825716i</v>
      </c>
      <c r="L3481" s="57" t="str">
        <f t="shared" si="1017"/>
        <v>0.000125-0.001094183840678i</v>
      </c>
      <c r="M3481" s="57" t="str">
        <f t="shared" si="1018"/>
        <v>0.0015-0.00052746977851529i</v>
      </c>
      <c r="N3481" s="57">
        <f t="shared" si="1019"/>
        <v>63.169150735842024</v>
      </c>
      <c r="O3481" s="57">
        <f t="shared" si="1020"/>
        <v>26.525750682616067</v>
      </c>
      <c r="P3481" s="371">
        <f t="shared" si="1021"/>
        <v>-26.525750682616067</v>
      </c>
      <c r="Q3481" s="371">
        <f t="shared" si="1022"/>
        <v>116.83084926415798</v>
      </c>
      <c r="R3481" s="12">
        <f t="shared" si="1023"/>
        <v>-63.169150735842024</v>
      </c>
      <c r="S3481" s="57">
        <f t="shared" si="1024"/>
        <v>458.56051486095805</v>
      </c>
      <c r="T3481" s="12">
        <f t="shared" si="1007"/>
        <v>-26.525750682616067</v>
      </c>
    </row>
    <row r="3482" spans="1:20" x14ac:dyDescent="0.25">
      <c r="A3482" s="57">
        <f t="shared" si="1008"/>
        <v>2892169.3280469007</v>
      </c>
      <c r="B3482" s="12">
        <f t="shared" si="1025"/>
        <v>460303.04481742968</v>
      </c>
      <c r="C3482" s="57" t="str">
        <f t="shared" si="1009"/>
        <v>-0.0208309769799722+0.0417314518971209i</v>
      </c>
      <c r="D3482" s="57" t="str">
        <f t="shared" si="1010"/>
        <v>1.26166193940727-1.89362222608311i</v>
      </c>
      <c r="E3482" s="57" t="str">
        <f t="shared" si="1011"/>
        <v>-34.6168675292033-41.6656988303737i</v>
      </c>
      <c r="F3482" s="57" t="str">
        <f t="shared" si="1012"/>
        <v>1.71926697064013-2.05361728755888i</v>
      </c>
      <c r="G3482" s="57" t="str">
        <f t="shared" si="1013"/>
        <v>0.447744448297572-0.497261859905096i</v>
      </c>
      <c r="H3482" s="57" t="str">
        <f t="shared" si="1014"/>
        <v>0.0299168581428618-29.6834002113172i</v>
      </c>
      <c r="I3482" s="57" t="str">
        <f t="shared" si="1015"/>
        <v>-0.17182092740383-0.144141483180418i</v>
      </c>
      <c r="K3482" s="57" t="str">
        <f t="shared" si="1016"/>
        <v>0.00040744546835992-0.000637761827057301i</v>
      </c>
      <c r="L3482" s="57" t="str">
        <f t="shared" si="1017"/>
        <v>0.000125-0.00109004168228532i</v>
      </c>
      <c r="M3482" s="57" t="str">
        <f t="shared" si="1018"/>
        <v>0.0015-0.000525472981186781i</v>
      </c>
      <c r="N3482" s="57">
        <f t="shared" si="1019"/>
        <v>63.473128799217207</v>
      </c>
      <c r="O3482" s="57">
        <f t="shared" si="1020"/>
        <v>26.624521557867094</v>
      </c>
      <c r="P3482" s="371">
        <f t="shared" si="1021"/>
        <v>-26.624521557867094</v>
      </c>
      <c r="Q3482" s="371">
        <f t="shared" si="1022"/>
        <v>116.52687120078279</v>
      </c>
      <c r="R3482" s="12">
        <f t="shared" si="1023"/>
        <v>-63.473128799217207</v>
      </c>
      <c r="S3482" s="57">
        <f t="shared" si="1024"/>
        <v>460.30304481742968</v>
      </c>
      <c r="T3482" s="12">
        <f t="shared" si="1007"/>
        <v>-26.624521557867094</v>
      </c>
    </row>
    <row r="3483" spans="1:20" x14ac:dyDescent="0.25">
      <c r="A3483" s="57">
        <f t="shared" si="1008"/>
        <v>2903159.571493479</v>
      </c>
      <c r="B3483" s="12">
        <f t="shared" si="1025"/>
        <v>462052.19638773589</v>
      </c>
      <c r="C3483" s="57" t="str">
        <f t="shared" si="1009"/>
        <v>-0.0203763268756821+0.0413672558165711i</v>
      </c>
      <c r="D3483" s="57" t="str">
        <f t="shared" si="1010"/>
        <v>1.25519624112738-1.89090795133979i</v>
      </c>
      <c r="E3483" s="57" t="str">
        <f t="shared" si="1011"/>
        <v>-34.5262243586929-41.2800830134023i</v>
      </c>
      <c r="F3483" s="57" t="str">
        <f t="shared" si="1012"/>
        <v>1.71206752678368-2.0523010656521i</v>
      </c>
      <c r="G3483" s="57" t="str">
        <f t="shared" si="1013"/>
        <v>0.445869514926197-0.497061254359737i</v>
      </c>
      <c r="H3483" s="57" t="str">
        <f t="shared" si="1014"/>
        <v>0.0296091726085775-29.5707581620743i</v>
      </c>
      <c r="I3483" s="57" t="str">
        <f t="shared" si="1015"/>
        <v>-0.171060647714549-0.142992682771041i</v>
      </c>
      <c r="K3483" s="57" t="str">
        <f t="shared" si="1016"/>
        <v>0.000406333064299038-0.000636445447863904i</v>
      </c>
      <c r="L3483" s="57" t="str">
        <f t="shared" si="1017"/>
        <v>0.000125-0.00108591520450819i</v>
      </c>
      <c r="M3483" s="57" t="str">
        <f t="shared" si="1018"/>
        <v>0.0015-0.00052348374296352i</v>
      </c>
      <c r="N3483" s="57">
        <f t="shared" si="1019"/>
        <v>63.776461780214731</v>
      </c>
      <c r="O3483" s="57">
        <f t="shared" si="1020"/>
        <v>26.723459374843387</v>
      </c>
      <c r="P3483" s="371">
        <f t="shared" si="1021"/>
        <v>-26.723459374843387</v>
      </c>
      <c r="Q3483" s="371">
        <f t="shared" si="1022"/>
        <v>116.22353821978527</v>
      </c>
      <c r="R3483" s="12">
        <f t="shared" si="1023"/>
        <v>-63.776461780214731</v>
      </c>
      <c r="S3483" s="57">
        <f t="shared" si="1024"/>
        <v>462.05219638773588</v>
      </c>
      <c r="T3483" s="12">
        <f t="shared" si="1007"/>
        <v>-26.723459374843387</v>
      </c>
    </row>
    <row r="3484" spans="1:20" x14ac:dyDescent="0.25">
      <c r="A3484" s="57">
        <f t="shared" si="1008"/>
        <v>2914191.5778651545</v>
      </c>
      <c r="B3484" s="12">
        <f t="shared" si="1025"/>
        <v>463807.99473400932</v>
      </c>
      <c r="C3484" s="57" t="str">
        <f t="shared" si="1009"/>
        <v>-0.019928820734582+0.0410037996805943i</v>
      </c>
      <c r="D3484" s="57" t="str">
        <f t="shared" si="1010"/>
        <v>1.24874799480412-1.88817511250331i</v>
      </c>
      <c r="E3484" s="57" t="str">
        <f t="shared" si="1011"/>
        <v>-34.4341628754-40.8973036878432i</v>
      </c>
      <c r="F3484" s="57" t="str">
        <f t="shared" si="1012"/>
        <v>1.70487399282854-2.05096009784441i</v>
      </c>
      <c r="G3484" s="57" t="str">
        <f t="shared" si="1013"/>
        <v>0.443996120655817-0.496853666081274i</v>
      </c>
      <c r="H3484" s="57" t="str">
        <f t="shared" si="1014"/>
        <v>0.0293044427141426-29.458545011041i</v>
      </c>
      <c r="I3484" s="57" t="str">
        <f t="shared" si="1015"/>
        <v>-0.170301602419628-0.141851029129249i</v>
      </c>
      <c r="K3484" s="57" t="str">
        <f t="shared" si="1016"/>
        <v>0.000405220770052476-0.0006351298812978i</v>
      </c>
      <c r="L3484" s="57" t="str">
        <f t="shared" si="1017"/>
        <v>0.000125-0.00108180434798584i</v>
      </c>
      <c r="M3484" s="57" t="str">
        <f t="shared" si="1018"/>
        <v>0.0015-0.000521502035229648i</v>
      </c>
      <c r="N3484" s="57">
        <f t="shared" si="1019"/>
        <v>64.079147048535731</v>
      </c>
      <c r="O3484" s="57">
        <f t="shared" si="1020"/>
        <v>26.822563473794201</v>
      </c>
      <c r="P3484" s="371">
        <f t="shared" si="1021"/>
        <v>-26.822563473794201</v>
      </c>
      <c r="Q3484" s="371">
        <f t="shared" si="1022"/>
        <v>115.92085295146427</v>
      </c>
      <c r="R3484" s="12">
        <f t="shared" si="1023"/>
        <v>-64.079147048535731</v>
      </c>
      <c r="S3484" s="57">
        <f t="shared" si="1024"/>
        <v>463.8079947340093</v>
      </c>
      <c r="T3484" s="12">
        <f t="shared" si="1007"/>
        <v>-26.822563473794201</v>
      </c>
    </row>
    <row r="3485" spans="1:20" x14ac:dyDescent="0.25">
      <c r="A3485" s="57">
        <f t="shared" si="1008"/>
        <v>2925265.5058610421</v>
      </c>
      <c r="B3485" s="12">
        <f t="shared" si="1025"/>
        <v>465570.46511399857</v>
      </c>
      <c r="C3485" s="57" t="str">
        <f t="shared" si="1009"/>
        <v>-0.0194883856723808+0.0406411385184113i</v>
      </c>
      <c r="D3485" s="57" t="str">
        <f t="shared" si="1010"/>
        <v>1.24231731464059-1.88542385628528i</v>
      </c>
      <c r="E3485" s="57" t="str">
        <f t="shared" si="1011"/>
        <v>-34.3407145440763-40.517354146552i</v>
      </c>
      <c r="F3485" s="57" t="str">
        <f t="shared" si="1012"/>
        <v>1.69768656820364-2.0495944328097i</v>
      </c>
      <c r="G3485" s="57" t="str">
        <f t="shared" si="1013"/>
        <v>0.442124317423209-0.496639109783221i</v>
      </c>
      <c r="H3485" s="57" t="str">
        <f t="shared" si="1014"/>
        <v>0.0290026434325993-29.3467591110715i</v>
      </c>
      <c r="I3485" s="57" t="str">
        <f t="shared" si="1015"/>
        <v>-0.169543804956709-0.140716499042713i</v>
      </c>
      <c r="K3485" s="57" t="str">
        <f t="shared" si="1016"/>
        <v>0.000404108616532975-0.000633815108782835i</v>
      </c>
      <c r="L3485" s="57" t="str">
        <f t="shared" si="1017"/>
        <v>0.000125-0.00107770905358223i</v>
      </c>
      <c r="M3485" s="57" t="str">
        <f t="shared" si="1018"/>
        <v>0.0015-0.000519527829477631i</v>
      </c>
      <c r="N3485" s="57">
        <f t="shared" si="1019"/>
        <v>64.381182004666968</v>
      </c>
      <c r="O3485" s="57">
        <f t="shared" si="1020"/>
        <v>26.921833195230299</v>
      </c>
      <c r="P3485" s="371">
        <f t="shared" si="1021"/>
        <v>-26.921833195230299</v>
      </c>
      <c r="Q3485" s="371">
        <f t="shared" si="1022"/>
        <v>115.61881799533303</v>
      </c>
      <c r="R3485" s="12">
        <f t="shared" si="1023"/>
        <v>-64.381182004666968</v>
      </c>
      <c r="S3485" s="57">
        <f t="shared" si="1024"/>
        <v>465.57046511399858</v>
      </c>
      <c r="T3485" s="12">
        <f t="shared" si="1007"/>
        <v>-26.921833195230299</v>
      </c>
    </row>
    <row r="3486" spans="1:20" x14ac:dyDescent="0.25">
      <c r="A3486" s="57">
        <f t="shared" si="1008"/>
        <v>2936381.514783314</v>
      </c>
      <c r="B3486" s="12">
        <f t="shared" si="1025"/>
        <v>467339.63288143178</v>
      </c>
      <c r="C3486" s="57" t="str">
        <f t="shared" si="1009"/>
        <v>-0.0190549487999961+0.0402793260541022i</v>
      </c>
      <c r="D3486" s="57" t="str">
        <f t="shared" si="1010"/>
        <v>1.23590431321049-1.88265433008184i</v>
      </c>
      <c r="E3486" s="57" t="str">
        <f t="shared" si="1011"/>
        <v>-34.2459105154581-40.1402273916555i</v>
      </c>
      <c r="F3486" s="57" t="str">
        <f t="shared" si="1012"/>
        <v>1.69050545164805-2.04820412108827i</v>
      </c>
      <c r="G3486" s="57" t="str">
        <f t="shared" si="1013"/>
        <v>0.440254156985505-0.496417600657438i</v>
      </c>
      <c r="H3486" s="57" t="str">
        <f t="shared" si="1014"/>
        <v>0.0287037499145474-29.2353988215127i</v>
      </c>
      <c r="I3486" s="57" t="str">
        <f t="shared" si="1015"/>
        <v>-0.168787268737471-0.139589069199125i</v>
      </c>
      <c r="K3486" s="57" t="str">
        <f t="shared" si="1016"/>
        <v>0.00040299663465351-0.000632501112114093i</v>
      </c>
      <c r="L3486" s="57" t="str">
        <f t="shared" si="1017"/>
        <v>0.000125-0.00107362926238516i</v>
      </c>
      <c r="M3486" s="57" t="str">
        <f t="shared" si="1018"/>
        <v>0.0015-0.000517561097307863i</v>
      </c>
      <c r="N3486" s="57">
        <f t="shared" si="1019"/>
        <v>64.682564079623916</v>
      </c>
      <c r="O3486" s="57">
        <f t="shared" si="1020"/>
        <v>27.02126787994964</v>
      </c>
      <c r="P3486" s="371">
        <f t="shared" si="1021"/>
        <v>-27.02126787994964</v>
      </c>
      <c r="Q3486" s="371">
        <f t="shared" si="1022"/>
        <v>115.31743592037608</v>
      </c>
      <c r="R3486" s="12">
        <f t="shared" si="1023"/>
        <v>-64.682564079623916</v>
      </c>
      <c r="S3486" s="57">
        <f t="shared" si="1024"/>
        <v>467.33963288143178</v>
      </c>
      <c r="T3486" s="12">
        <f t="shared" si="1007"/>
        <v>-27.02126787994964</v>
      </c>
    </row>
    <row r="3487" spans="1:20" x14ac:dyDescent="0.25">
      <c r="A3487" s="57">
        <f t="shared" si="1008"/>
        <v>2947539.7645394905</v>
      </c>
      <c r="B3487" s="12">
        <f t="shared" si="1025"/>
        <v>469115.52348638122</v>
      </c>
      <c r="C3487" s="57" t="str">
        <f t="shared" si="1009"/>
        <v>-0.0186284372427264+0.0399184147181043i</v>
      </c>
      <c r="D3487" s="57" t="str">
        <f t="shared" si="1010"/>
        <v>1.22950910145498-1.87986668195324i</v>
      </c>
      <c r="E3487" s="57" t="str">
        <f t="shared" si="1011"/>
        <v>-34.1497816253166-39.7659161414458i</v>
      </c>
      <c r="F3487" s="57" t="str">
        <f t="shared" si="1012"/>
        <v>1.6833308411895-2.04678921507663i</v>
      </c>
      <c r="G3487" s="57" t="str">
        <f t="shared" si="1013"/>
        <v>0.43838569091458-0.496189154371522i</v>
      </c>
      <c r="H3487" s="57" t="str">
        <f t="shared" si="1014"/>
        <v>0.0284077374869908-29.1244625081767i</v>
      </c>
      <c r="I3487" s="57" t="str">
        <f t="shared" si="1015"/>
        <v>-0.168032007145327-0.138468716186833i</v>
      </c>
      <c r="K3487" s="57" t="str">
        <f t="shared" si="1016"/>
        <v>0.000401884855323611-0.000631187873457533i</v>
      </c>
      <c r="L3487" s="57" t="str">
        <f t="shared" si="1017"/>
        <v>0.000125-0.00106956491570548i</v>
      </c>
      <c r="M3487" s="57" t="str">
        <f t="shared" si="1018"/>
        <v>0.0015-0.000515601810428236i</v>
      </c>
      <c r="N3487" s="57">
        <f t="shared" si="1019"/>
        <v>64.983290734691138</v>
      </c>
      <c r="O3487" s="57">
        <f t="shared" si="1020"/>
        <v>27.12086686906116</v>
      </c>
      <c r="P3487" s="371">
        <f t="shared" si="1021"/>
        <v>-27.12086686906116</v>
      </c>
      <c r="Q3487" s="371">
        <f t="shared" si="1022"/>
        <v>115.01670926530886</v>
      </c>
      <c r="R3487" s="12">
        <f t="shared" si="1023"/>
        <v>-64.983290734691138</v>
      </c>
      <c r="S3487" s="57">
        <f t="shared" si="1024"/>
        <v>469.11552348638122</v>
      </c>
      <c r="T3487" s="12">
        <f t="shared" si="1007"/>
        <v>-27.12086686906116</v>
      </c>
    </row>
    <row r="3488" spans="1:20" x14ac:dyDescent="0.25">
      <c r="A3488" s="57">
        <f t="shared" si="1008"/>
        <v>2958740.4156447407</v>
      </c>
      <c r="B3488" s="12">
        <f t="shared" si="1025"/>
        <v>470898.16247562948</v>
      </c>
      <c r="C3488" s="57" t="str">
        <f t="shared" si="1009"/>
        <v>-0.0182087781590268+0.0395584556589274i</v>
      </c>
      <c r="D3488" s="57" t="str">
        <f t="shared" si="1010"/>
        <v>1.22313178867982-1.87706106060344i</v>
      </c>
      <c r="E3488" s="57" t="str">
        <f t="shared" si="1011"/>
        <v>-34.0523583936296-39.3944128372143i</v>
      </c>
      <c r="F3488" s="57" t="str">
        <f t="shared" si="1012"/>
        <v>1.67616293412313-2.04534976901727i</v>
      </c>
      <c r="G3488" s="57" t="str">
        <f t="shared" si="1013"/>
        <v>0.436518970591503-0.495953787066131i</v>
      </c>
      <c r="H3488" s="57" t="str">
        <f t="shared" si="1014"/>
        <v>0.0281145816521946-29.013948543313i</v>
      </c>
      <c r="I3488" s="57" t="str">
        <f t="shared" si="1015"/>
        <v>-0.167278033533156-0.13735541649552i</v>
      </c>
      <c r="K3488" s="57" t="str">
        <f t="shared" si="1016"/>
        <v>0.000400773309445671-0.000629875375349556i</v>
      </c>
      <c r="L3488" s="57" t="str">
        <f t="shared" si="1017"/>
        <v>0.000125-0.00106551595507619i</v>
      </c>
      <c r="M3488" s="57" t="str">
        <f t="shared" si="1018"/>
        <v>0.0015-0.000513649940653751i</v>
      </c>
      <c r="N3488" s="57">
        <f t="shared" si="1019"/>
        <v>65.283359461167976</v>
      </c>
      <c r="O3488" s="57">
        <f t="shared" si="1020"/>
        <v>27.22062950400797</v>
      </c>
      <c r="P3488" s="371">
        <f t="shared" si="1021"/>
        <v>-27.22062950400797</v>
      </c>
      <c r="Q3488" s="371">
        <f t="shared" si="1022"/>
        <v>114.71664053883202</v>
      </c>
      <c r="R3488" s="12">
        <f t="shared" si="1023"/>
        <v>-65.283359461167976</v>
      </c>
      <c r="S3488" s="57">
        <f t="shared" si="1024"/>
        <v>470.89816247562948</v>
      </c>
      <c r="T3488" s="12">
        <f t="shared" si="1007"/>
        <v>-27.22062950400797</v>
      </c>
    </row>
    <row r="3489" spans="1:20" x14ac:dyDescent="0.25">
      <c r="A3489" s="57">
        <f t="shared" si="1008"/>
        <v>2969983.629224191</v>
      </c>
      <c r="B3489" s="12">
        <f t="shared" si="1025"/>
        <v>472687.57549303689</v>
      </c>
      <c r="C3489" s="57" t="str">
        <f t="shared" si="1009"/>
        <v>-0.0177958987588903+0.039199498755071i</v>
      </c>
      <c r="D3489" s="57" t="str">
        <f t="shared" si="1010"/>
        <v>1.21677248255275-1.87423761535971i</v>
      </c>
      <c r="E3489" s="57" t="str">
        <f t="shared" si="1011"/>
        <v>-33.9536710238642-39.0257096500168i</v>
      </c>
      <c r="F3489" s="57" t="str">
        <f t="shared" si="1012"/>
        <v>1.66900192699011-2.0438858389877i</v>
      </c>
      <c r="G3489" s="57" t="str">
        <f t="shared" si="1013"/>
        <v>0.434654047201021-0.495711515352219i</v>
      </c>
      <c r="H3489" s="57" t="str">
        <f t="shared" si="1014"/>
        <v>0.0278242580865545-28.9038553055806i</v>
      </c>
      <c r="I3489" s="57" t="str">
        <f t="shared" si="1015"/>
        <v>-0.166525361221018-0.136249146516873i</v>
      </c>
      <c r="K3489" s="57" t="str">
        <f t="shared" si="1016"/>
        <v>0.000399662027911295-0.000628563600696547i</v>
      </c>
      <c r="L3489" s="57" t="str">
        <f t="shared" si="1017"/>
        <v>0.000125-0.00106148232225164i</v>
      </c>
      <c r="M3489" s="57" t="str">
        <f t="shared" si="1018"/>
        <v>0.0015-0.000511705459906107i</v>
      </c>
      <c r="N3489" s="57">
        <f t="shared" si="1019"/>
        <v>65.582767780114537</v>
      </c>
      <c r="O3489" s="57">
        <f t="shared" si="1020"/>
        <v>27.320555126590907</v>
      </c>
      <c r="P3489" s="371">
        <f t="shared" si="1021"/>
        <v>-27.320555126590907</v>
      </c>
      <c r="Q3489" s="371">
        <f t="shared" si="1022"/>
        <v>114.41723221988546</v>
      </c>
      <c r="R3489" s="12">
        <f t="shared" si="1023"/>
        <v>-65.582767780114537</v>
      </c>
      <c r="S3489" s="57">
        <f t="shared" si="1024"/>
        <v>472.68757549303689</v>
      </c>
      <c r="T3489" s="12">
        <f t="shared" si="1007"/>
        <v>-27.320555126590907</v>
      </c>
    </row>
    <row r="3490" spans="1:20" x14ac:dyDescent="0.25">
      <c r="A3490" s="57">
        <f t="shared" si="1008"/>
        <v>2981269.5670152428</v>
      </c>
      <c r="B3490" s="12">
        <f t="shared" si="1025"/>
        <v>474483.78827991046</v>
      </c>
      <c r="C3490" s="57" t="str">
        <f t="shared" si="1009"/>
        <v>-0.0173897263218392+0.038841592627143i</v>
      </c>
      <c r="D3490" s="57" t="str">
        <f t="shared" si="1010"/>
        <v>1.21043128910117-1.87139649615225i</v>
      </c>
      <c r="E3490" s="57" t="str">
        <f t="shared" si="1011"/>
        <v>-33.8537494023796-38.6597984873849i</v>
      </c>
      <c r="F3490" s="57" t="str">
        <f t="shared" si="1012"/>
        <v>1.66184801555684-2.04239748288964i</v>
      </c>
      <c r="G3490" s="57" t="str">
        <f t="shared" si="1013"/>
        <v>0.432790971726091-0.495462356308203i</v>
      </c>
      <c r="H3490" s="57" t="str">
        <f t="shared" si="1014"/>
        <v>0.0275367426394775-28.7941811800213i</v>
      </c>
      <c r="I3490" s="57" t="str">
        <f t="shared" si="1015"/>
        <v>-0.165774003493927-0.135149882545331i</v>
      </c>
      <c r="K3490" s="57" t="str">
        <f t="shared" si="1016"/>
        <v>0.00039855104159761-0.000627252532774332i</v>
      </c>
      <c r="L3490" s="57" t="str">
        <f t="shared" si="1017"/>
        <v>0.000125-0.00105746395920665i</v>
      </c>
      <c r="M3490" s="57" t="str">
        <f t="shared" si="1018"/>
        <v>0.0015-0.000509768340213297i</v>
      </c>
      <c r="N3490" s="57">
        <f t="shared" si="1019"/>
        <v>65.881513242098649</v>
      </c>
      <c r="O3490" s="57">
        <f t="shared" si="1020"/>
        <v>27.420643078990423</v>
      </c>
      <c r="P3490" s="371">
        <f t="shared" si="1021"/>
        <v>-27.420643078990423</v>
      </c>
      <c r="Q3490" s="371">
        <f t="shared" si="1022"/>
        <v>114.11848675790135</v>
      </c>
      <c r="R3490" s="12">
        <f t="shared" si="1023"/>
        <v>-65.881513242098649</v>
      </c>
      <c r="S3490" s="57">
        <f t="shared" si="1024"/>
        <v>474.48378827991047</v>
      </c>
      <c r="T3490" s="12">
        <f t="shared" si="1007"/>
        <v>-27.420643078990423</v>
      </c>
    </row>
    <row r="3491" spans="1:20" x14ac:dyDescent="0.25">
      <c r="A3491" s="57">
        <f t="shared" si="1008"/>
        <v>2992598.3913699007</v>
      </c>
      <c r="B3491" s="12">
        <f t="shared" si="1025"/>
        <v>476286.82667537412</v>
      </c>
      <c r="C3491" s="57" t="str">
        <f t="shared" si="1009"/>
        <v>-0.0169901882145229+0.0384847846501656i</v>
      </c>
      <c r="D3491" s="57" t="str">
        <f t="shared" si="1010"/>
        <v>1.20410831271017-1.86853785349392i</v>
      </c>
      <c r="E3491" s="57" t="str">
        <f t="shared" si="1011"/>
        <v>-33.7526230979379-38.2966709999663i</v>
      </c>
      <c r="F3491" s="57" t="str">
        <f t="shared" si="1012"/>
        <v>1.65470139479406-2.04088476043768i</v>
      </c>
      <c r="G3491" s="57" t="str">
        <f t="shared" si="1013"/>
        <v>0.430929794942457-0.495206327477052i</v>
      </c>
      <c r="H3491" s="57" t="str">
        <f t="shared" si="1014"/>
        <v>0.0272520113322748-28.6849245580319i</v>
      </c>
      <c r="I3491" s="57" t="str">
        <f t="shared" si="1015"/>
        <v>-0.165023973599622-0.134057600778818i</v>
      </c>
      <c r="K3491" s="57" t="str">
        <f t="shared" si="1016"/>
        <v>0.000397440381363617-0.000625942155227618i</v>
      </c>
      <c r="L3491" s="57" t="str">
        <f t="shared" si="1017"/>
        <v>0.000125-0.00105346080813573i</v>
      </c>
      <c r="M3491" s="57" t="str">
        <f t="shared" si="1018"/>
        <v>0.0015-0.000507838553709203i</v>
      </c>
      <c r="N3491" s="57">
        <f t="shared" si="1019"/>
        <v>66.179593426946539</v>
      </c>
      <c r="O3491" s="57">
        <f t="shared" si="1020"/>
        <v>27.52089270378784</v>
      </c>
      <c r="P3491" s="371">
        <f t="shared" si="1021"/>
        <v>-27.52089270378784</v>
      </c>
      <c r="Q3491" s="371">
        <f t="shared" si="1022"/>
        <v>113.82040657305346</v>
      </c>
      <c r="R3491" s="12">
        <f t="shared" si="1023"/>
        <v>-66.179593426946539</v>
      </c>
      <c r="S3491" s="57">
        <f t="shared" si="1024"/>
        <v>476.28682667537413</v>
      </c>
      <c r="T3491" s="12">
        <f t="shared" si="1007"/>
        <v>-27.52089270378784</v>
      </c>
    </row>
    <row r="3492" spans="1:20" x14ac:dyDescent="0.25">
      <c r="A3492" s="57">
        <f t="shared" si="1008"/>
        <v>3003970.2652571066</v>
      </c>
      <c r="B3492" s="12">
        <f t="shared" si="1025"/>
        <v>478096.71661674057</v>
      </c>
      <c r="C3492" s="57" t="str">
        <f t="shared" si="1009"/>
        <v>-0.0165972119079227+0.0381291209660545i</v>
      </c>
      <c r="D3492" s="57" t="str">
        <f t="shared" si="1010"/>
        <v>1.1978036561207-1.86566183845994i</v>
      </c>
      <c r="E3492" s="57" t="str">
        <f t="shared" si="1011"/>
        <v>-33.650321361324-37.9363185881006i</v>
      </c>
      <c r="F3492" s="57" t="str">
        <f t="shared" si="1012"/>
        <v>1.64756225885623-2.03934773314771i</v>
      </c>
      <c r="G3492" s="57" t="str">
        <f t="shared" si="1013"/>
        <v>0.42907056741329-0.494943446863303i</v>
      </c>
      <c r="H3492" s="57" t="str">
        <f t="shared" si="1014"/>
        <v>0.026970040357063-28.576083837337i</v>
      </c>
      <c r="I3492" s="57" t="str">
        <f t="shared" si="1015"/>
        <v>-0.164275284746362-0.13297227731953i</v>
      </c>
      <c r="K3492" s="57" t="str">
        <f t="shared" si="1016"/>
        <v>0.000396330078046516-0.000624632452069352i</v>
      </c>
      <c r="L3492" s="57" t="str">
        <f t="shared" si="1017"/>
        <v>0.000125-0.00104947281145222i</v>
      </c>
      <c r="M3492" s="57" t="str">
        <f t="shared" si="1018"/>
        <v>0.0015-0.000505916072633195i</v>
      </c>
      <c r="N3492" s="57">
        <f t="shared" si="1019"/>
        <v>66.477005943495641</v>
      </c>
      <c r="O3492" s="57">
        <f t="shared" si="1020"/>
        <v>27.62130334398686</v>
      </c>
      <c r="P3492" s="371">
        <f t="shared" si="1021"/>
        <v>-27.62130334398686</v>
      </c>
      <c r="Q3492" s="371">
        <f t="shared" si="1022"/>
        <v>113.52299405650436</v>
      </c>
      <c r="R3492" s="12">
        <f t="shared" si="1023"/>
        <v>-66.477005943495641</v>
      </c>
      <c r="S3492" s="57">
        <f t="shared" si="1024"/>
        <v>478.09671661674059</v>
      </c>
      <c r="T3492" s="12">
        <f t="shared" si="1007"/>
        <v>-27.62130334398686</v>
      </c>
    </row>
    <row r="3493" spans="1:20" x14ac:dyDescent="0.25">
      <c r="A3493" s="57">
        <f t="shared" si="1008"/>
        <v>3015385.3522650837</v>
      </c>
      <c r="B3493" s="12">
        <f t="shared" si="1025"/>
        <v>479913.48413988418</v>
      </c>
      <c r="C3493" s="57" t="str">
        <f t="shared" si="1009"/>
        <v>-0.0162107249941711+0.0377746464962711i</v>
      </c>
      <c r="D3493" s="57" t="str">
        <f t="shared" si="1010"/>
        <v>1.1915174204282-1.86276860266773i</v>
      </c>
      <c r="E3493" s="57" t="str">
        <f t="shared" si="1011"/>
        <v>-33.5468731250729-37.5787324083321i</v>
      </c>
      <c r="F3493" s="57" t="str">
        <f t="shared" si="1012"/>
        <v>1.64043080106116-2.03778646432507i</v>
      </c>
      <c r="G3493" s="57" t="str">
        <f t="shared" si="1013"/>
        <v>0.427213339483865-0.494673732930008i</v>
      </c>
      <c r="H3493" s="57" t="str">
        <f t="shared" si="1014"/>
        <v>0.0266908060756792-28.4676574219628i</v>
      </c>
      <c r="I3493" s="57" t="str">
        <f t="shared" si="1015"/>
        <v>-0.163527950100743-0.131893888174743i</v>
      </c>
      <c r="K3493" s="57" t="str">
        <f t="shared" si="1016"/>
        <v>0.000395220162458052-0.000623323407680041i</v>
      </c>
      <c r="L3493" s="57" t="str">
        <f t="shared" si="1017"/>
        <v>0.000125-0.00104549991178742i</v>
      </c>
      <c r="M3493" s="57" t="str">
        <f t="shared" si="1018"/>
        <v>0.0015-0.000504000869329744i</v>
      </c>
      <c r="N3493" s="57">
        <f t="shared" si="1019"/>
        <v>66.773748429346867</v>
      </c>
      <c r="O3493" s="57">
        <f t="shared" si="1020"/>
        <v>27.721874343033118</v>
      </c>
      <c r="P3493" s="371">
        <f t="shared" si="1021"/>
        <v>-27.721874343033118</v>
      </c>
      <c r="Q3493" s="371">
        <f t="shared" si="1022"/>
        <v>113.22625157065313</v>
      </c>
      <c r="R3493" s="12">
        <f t="shared" si="1023"/>
        <v>-66.773748429346867</v>
      </c>
      <c r="S3493" s="57">
        <f t="shared" si="1024"/>
        <v>479.91348413988419</v>
      </c>
      <c r="T3493" s="12">
        <f t="shared" si="1007"/>
        <v>-27.721874343033118</v>
      </c>
    </row>
    <row r="3494" spans="1:20" x14ac:dyDescent="0.25">
      <c r="A3494" s="57">
        <f t="shared" si="1008"/>
        <v>3026843.8166036913</v>
      </c>
      <c r="B3494" s="12">
        <f t="shared" si="1025"/>
        <v>481737.15537961578</v>
      </c>
      <c r="C3494" s="57" t="str">
        <f t="shared" si="1009"/>
        <v>-0.0158306552029782+0.0374214049546275i</v>
      </c>
      <c r="D3494" s="57" t="str">
        <f t="shared" si="1010"/>
        <v>1.18524970508137-1.85985829825668i</v>
      </c>
      <c r="E3494" s="57" t="str">
        <f t="shared" si="1011"/>
        <v>-33.4423070032986-37.2239033798476i</v>
      </c>
      <c r="F3494" s="57" t="str">
        <f t="shared" si="1012"/>
        <v>1.63330721386969-2.03620101905242i</v>
      </c>
      <c r="G3494" s="57" t="str">
        <f t="shared" si="1013"/>
        <v>0.425358161276284-0.494397204595599i</v>
      </c>
      <c r="H3494" s="57" t="str">
        <f t="shared" si="1014"/>
        <v>0.0264142850186061-28.3596437222094i</v>
      </c>
      <c r="I3494" s="57" t="str">
        <f t="shared" si="1015"/>
        <v>-0.162781982785533-0.13082240925764i</v>
      </c>
      <c r="K3494" s="57" t="str">
        <f t="shared" si="1016"/>
        <v>0.000394110665380889-0.000622015006807034i</v>
      </c>
      <c r="L3494" s="57" t="str">
        <f t="shared" si="1017"/>
        <v>0.000125-0.00104154205198986i</v>
      </c>
      <c r="M3494" s="57" t="str">
        <f t="shared" si="1018"/>
        <v>0.0015-0.000502092916248i</v>
      </c>
      <c r="N3494" s="57">
        <f t="shared" si="1019"/>
        <v>67.069818550620994</v>
      </c>
      <c r="O3494" s="57">
        <f t="shared" si="1020"/>
        <v>27.822605044834432</v>
      </c>
      <c r="P3494" s="371">
        <f t="shared" si="1021"/>
        <v>-27.822605044834432</v>
      </c>
      <c r="Q3494" s="371">
        <f t="shared" si="1022"/>
        <v>112.93018144937901</v>
      </c>
      <c r="R3494" s="12">
        <f t="shared" si="1023"/>
        <v>-67.069818550620994</v>
      </c>
      <c r="S3494" s="57">
        <f t="shared" si="1024"/>
        <v>481.73715537961579</v>
      </c>
      <c r="T3494" s="12">
        <f t="shared" si="1007"/>
        <v>-27.822605044834432</v>
      </c>
    </row>
    <row r="3495" spans="1:20" x14ac:dyDescent="0.25">
      <c r="A3495" s="57">
        <f t="shared" si="1008"/>
        <v>3038345.8231067853</v>
      </c>
      <c r="B3495" s="12">
        <f t="shared" si="1025"/>
        <v>483567.75657005835</v>
      </c>
      <c r="C3495" s="57" t="str">
        <f t="shared" si="1009"/>
        <v>-0.015456930417673+0.037069438860243i</v>
      </c>
      <c r="D3495" s="57" t="str">
        <f t="shared" si="1010"/>
        <v>1.17900060788123-1.85693107786803i</v>
      </c>
      <c r="E3495" s="57" t="str">
        <f t="shared" si="1011"/>
        <v>-33.3366512916263-36.8718221908523i</v>
      </c>
      <c r="F3495" s="57" t="str">
        <f t="shared" si="1012"/>
        <v>1.62619168886575-2.03459146417739i</v>
      </c>
      <c r="G3495" s="57" t="str">
        <f t="shared" si="1013"/>
        <v>0.423505082684275-0.494113881230694i</v>
      </c>
      <c r="H3495" s="57" t="str">
        <f t="shared" si="1014"/>
        <v>0.0261404538839074-28.2520411546245i</v>
      </c>
      <c r="I3495" s="57" t="str">
        <f t="shared" si="1015"/>
        <v>-0.162037395877532-0.129757816388178i</v>
      </c>
      <c r="K3495" s="57" t="str">
        <f t="shared" si="1016"/>
        <v>0.000393001617564967-0.000620707234563732i</v>
      </c>
      <c r="L3495" s="57" t="str">
        <f t="shared" si="1017"/>
        <v>0.000125-0.00103759917512439i</v>
      </c>
      <c r="M3495" s="57" t="str">
        <f t="shared" si="1018"/>
        <v>0.0015-0.000500192185941424i</v>
      </c>
      <c r="N3495" s="57">
        <f t="shared" si="1019"/>
        <v>67.36521400171614</v>
      </c>
      <c r="O3495" s="57">
        <f t="shared" si="1020"/>
        <v>27.923494793779806</v>
      </c>
      <c r="P3495" s="371">
        <f t="shared" si="1021"/>
        <v>-27.923494793779806</v>
      </c>
      <c r="Q3495" s="371">
        <f t="shared" si="1022"/>
        <v>112.63478599828386</v>
      </c>
      <c r="R3495" s="12">
        <f t="shared" si="1023"/>
        <v>-67.36521400171614</v>
      </c>
      <c r="S3495" s="57">
        <f t="shared" si="1024"/>
        <v>483.56775657005835</v>
      </c>
      <c r="T3495" s="12">
        <f t="shared" si="1007"/>
        <v>-27.923494793779806</v>
      </c>
    </row>
    <row r="3496" spans="1:20" x14ac:dyDescent="0.25">
      <c r="A3496" s="57">
        <f t="shared" si="1008"/>
        <v>3049891.5372345913</v>
      </c>
      <c r="B3496" s="12">
        <f t="shared" si="1025"/>
        <v>485405.31404502457</v>
      </c>
      <c r="C3496" s="57" t="str">
        <f t="shared" si="1009"/>
        <v>-0.0150894786908578+0.0367187895506423i</v>
      </c>
      <c r="D3496" s="57" t="str">
        <f t="shared" si="1010"/>
        <v>1.17277022498059-1.85398709462497i</v>
      </c>
      <c r="E3496" s="57" t="str">
        <f t="shared" si="1011"/>
        <v>-33.229933967222-36.5224793048711i</v>
      </c>
      <c r="F3496" s="57" t="str">
        <f t="shared" si="1012"/>
        <v>1.61908441673646-2.03295786829984i</v>
      </c>
      <c r="G3496" s="57" t="str">
        <f t="shared" si="1013"/>
        <v>0.421654153368019-0.493823782654823i</v>
      </c>
      <c r="H3496" s="57" t="str">
        <f t="shared" si="1014"/>
        <v>0.0258692895361718-28.1448481419767i</v>
      </c>
      <c r="I3496" s="57" t="str">
        <f t="shared" si="1015"/>
        <v>-0.161294202405446-0.128700085293968i</v>
      </c>
      <c r="K3496" s="57" t="str">
        <f t="shared" si="1016"/>
        <v>0.000391893049723854-0.00061940007642875i</v>
      </c>
      <c r="L3496" s="57" t="str">
        <f t="shared" si="1017"/>
        <v>0.000125-0.0010336712244714i</v>
      </c>
      <c r="M3496" s="57" t="str">
        <f t="shared" si="1018"/>
        <v>0.0015-0.000498298651067367i</v>
      </c>
      <c r="N3496" s="57">
        <f t="shared" si="1019"/>
        <v>67.659932505070174</v>
      </c>
      <c r="O3496" s="57">
        <f t="shared" si="1020"/>
        <v>28.024542934757545</v>
      </c>
      <c r="P3496" s="371">
        <f t="shared" si="1021"/>
        <v>-28.024542934757545</v>
      </c>
      <c r="Q3496" s="371">
        <f t="shared" si="1022"/>
        <v>112.34006749492983</v>
      </c>
      <c r="R3496" s="12">
        <f t="shared" si="1023"/>
        <v>-67.659932505070174</v>
      </c>
      <c r="S3496" s="57">
        <f t="shared" si="1024"/>
        <v>485.40531404502457</v>
      </c>
      <c r="T3496" s="12">
        <f t="shared" si="1007"/>
        <v>-28.024542934757545</v>
      </c>
    </row>
    <row r="3497" spans="1:20" x14ac:dyDescent="0.25">
      <c r="A3497" s="57">
        <f t="shared" si="1008"/>
        <v>3061481.125076083</v>
      </c>
      <c r="B3497" s="12">
        <f t="shared" si="1025"/>
        <v>487249.8542383957</v>
      </c>
      <c r="C3497" s="57" t="str">
        <f t="shared" si="1009"/>
        <v>-0.0147282282596807+0.0363694971949783i</v>
      </c>
      <c r="D3497" s="57" t="str">
        <f t="shared" si="1010"/>
        <v>1.16655865088358-1.85102650211244i</v>
      </c>
      <c r="E3497" s="57" t="str">
        <f t="shared" si="1011"/>
        <v>-33.122182688918-36.1758649669816i</v>
      </c>
      <c r="F3497" s="57" t="str">
        <f t="shared" si="1012"/>
        <v>1.61198558725255-2.03130030175898i</v>
      </c>
      <c r="G3497" s="57" t="str">
        <f t="shared" si="1013"/>
        <v>0.419805422749034-0.493526929133091i</v>
      </c>
      <c r="H3497" s="57" t="str">
        <f t="shared" si="1014"/>
        <v>0.0256007690054718-28.0380631132293i</v>
      </c>
      <c r="I3497" s="57" t="str">
        <f t="shared" si="1015"/>
        <v>-0.160552415347794-0.127649191611191i</v>
      </c>
      <c r="K3497" s="57" t="str">
        <f t="shared" si="1016"/>
        <v>0.00039078499253116-0.000618093518245047i</v>
      </c>
      <c r="L3497" s="57" t="str">
        <f t="shared" si="1017"/>
        <v>0.000125-0.001029758143526i</v>
      </c>
      <c r="M3497" s="57" t="str">
        <f t="shared" si="1018"/>
        <v>0.0015-0.000496412284386698i</v>
      </c>
      <c r="N3497" s="57">
        <f t="shared" si="1019"/>
        <v>67.953971810919754</v>
      </c>
      <c r="O3497" s="57">
        <f t="shared" si="1020"/>
        <v>28.125748813173853</v>
      </c>
      <c r="P3497" s="371">
        <f t="shared" si="1021"/>
        <v>-28.125748813173853</v>
      </c>
      <c r="Q3497" s="371">
        <f t="shared" si="1022"/>
        <v>112.04602818908025</v>
      </c>
      <c r="R3497" s="12">
        <f t="shared" si="1023"/>
        <v>-67.953971810919754</v>
      </c>
      <c r="S3497" s="57">
        <f t="shared" si="1024"/>
        <v>487.2498542383957</v>
      </c>
      <c r="T3497" s="12">
        <f t="shared" si="1007"/>
        <v>-28.125748813173853</v>
      </c>
    </row>
    <row r="3498" spans="1:20" x14ac:dyDescent="0.25">
      <c r="A3498" s="57">
        <f t="shared" si="1008"/>
        <v>3073114.7533513717</v>
      </c>
      <c r="B3498" s="12">
        <f t="shared" si="1025"/>
        <v>489101.40368450159</v>
      </c>
      <c r="C3498" s="57" t="str">
        <f t="shared" si="1009"/>
        <v>-0.0143731075607266+0.0360216008073843i</v>
      </c>
      <c r="D3498" s="57" t="str">
        <f t="shared" si="1010"/>
        <v>1.16036597844564-1.84804945435742i</v>
      </c>
      <c r="E3498" s="57" t="str">
        <f t="shared" si="1011"/>
        <v>-33.0134247974326-35.8319692099774i</v>
      </c>
      <c r="F3498" s="57" t="str">
        <f t="shared" si="1012"/>
        <v>1.604895389249-2.02961883662021i</v>
      </c>
      <c r="G3498" s="57" t="str">
        <f t="shared" si="1013"/>
        <v>0.417958940005148-0.493223341372771i</v>
      </c>
      <c r="H3498" s="57" t="str">
        <f t="shared" si="1014"/>
        <v>0.0253348694863281-27.931684503514i</v>
      </c>
      <c r="I3498" s="57" t="str">
        <f t="shared" si="1015"/>
        <v>-0.15981204763083-0.126605110885544i</v>
      </c>
      <c r="K3498" s="57" t="str">
        <f t="shared" si="1016"/>
        <v>0.000389677476616911-0.00061678754621898i</v>
      </c>
      <c r="L3498" s="57" t="str">
        <f t="shared" si="1017"/>
        <v>0.000125-0.00102585987599721i</v>
      </c>
      <c r="M3498" s="57" t="str">
        <f t="shared" si="1018"/>
        <v>0.0015-0.000494533058763397i</v>
      </c>
      <c r="N3498" s="57">
        <f t="shared" si="1019"/>
        <v>68.247329697065013</v>
      </c>
      <c r="O3498" s="57">
        <f t="shared" si="1020"/>
        <v>28.227111774969345</v>
      </c>
      <c r="P3498" s="371">
        <f t="shared" si="1021"/>
        <v>-28.227111774969345</v>
      </c>
      <c r="Q3498" s="371">
        <f t="shared" si="1022"/>
        <v>111.75267030293499</v>
      </c>
      <c r="R3498" s="12">
        <f t="shared" si="1023"/>
        <v>-68.247329697065013</v>
      </c>
      <c r="S3498" s="57">
        <f t="shared" si="1024"/>
        <v>489.10140368450158</v>
      </c>
      <c r="T3498" s="12">
        <f t="shared" si="1007"/>
        <v>-28.227111774969345</v>
      </c>
    </row>
    <row r="3499" spans="1:20" x14ac:dyDescent="0.25">
      <c r="A3499" s="57">
        <f t="shared" si="1008"/>
        <v>3084792.5894141071</v>
      </c>
      <c r="B3499" s="12">
        <f t="shared" si="1025"/>
        <v>490959.9890185027</v>
      </c>
      <c r="C3499" s="57" t="str">
        <f t="shared" si="1009"/>
        <v>-0.0140240452445255+0.0356751382604314i</v>
      </c>
      <c r="D3499" s="57" t="str">
        <f t="shared" si="1010"/>
        <v>1.15419229887365-1.84505610580894i</v>
      </c>
      <c r="E3499" s="57" t="str">
        <f t="shared" si="1011"/>
        <v>-32.9036873156797-35.4907818604531i</v>
      </c>
      <c r="F3499" s="57" t="str">
        <f t="shared" si="1012"/>
        <v>1.59781401060578-2.02791354666157i</v>
      </c>
      <c r="G3499" s="57" t="str">
        <f t="shared" si="1013"/>
        <v>0.416114754065477-0.492913040519831i</v>
      </c>
      <c r="H3499" s="57" t="str">
        <f t="shared" si="1014"/>
        <v>0.0250715683366862-27.8257107541044i</v>
      </c>
      <c r="I3499" s="57" t="str">
        <f t="shared" si="1015"/>
        <v>-0.159073112126482-0.125567818573193i</v>
      </c>
      <c r="K3499" s="57" t="str">
        <f t="shared" si="1016"/>
        <v>0.000388570532563971-0.000615482146919336i</v>
      </c>
      <c r="L3499" s="57" t="str">
        <f t="shared" si="1017"/>
        <v>0.000125-0.00102197636580714i</v>
      </c>
      <c r="M3499" s="57" t="str">
        <f t="shared" si="1018"/>
        <v>0.0015-0.000492660947164173i</v>
      </c>
      <c r="N3499" s="57">
        <f t="shared" si="1019"/>
        <v>68.540003968637137</v>
      </c>
      <c r="O3499" s="57">
        <f t="shared" si="1020"/>
        <v>28.328631166636828</v>
      </c>
      <c r="P3499" s="371">
        <f t="shared" si="1021"/>
        <v>-28.328631166636828</v>
      </c>
      <c r="Q3499" s="371">
        <f t="shared" si="1022"/>
        <v>111.45999603136286</v>
      </c>
      <c r="R3499" s="12">
        <f t="shared" si="1023"/>
        <v>-68.540003968637137</v>
      </c>
      <c r="S3499" s="57">
        <f t="shared" si="1024"/>
        <v>490.95998901850271</v>
      </c>
      <c r="T3499" s="12">
        <f t="shared" si="1007"/>
        <v>-28.328631166636828</v>
      </c>
    </row>
    <row r="3500" spans="1:20" x14ac:dyDescent="0.25">
      <c r="A3500" s="57">
        <f t="shared" si="1008"/>
        <v>3096514.8012538808</v>
      </c>
      <c r="B3500" s="12">
        <f t="shared" si="1025"/>
        <v>492825.63697677304</v>
      </c>
      <c r="C3500" s="57" t="str">
        <f t="shared" si="1009"/>
        <v>-0.0136809701896874+0.0353301462986988i</v>
      </c>
      <c r="D3500" s="57" t="str">
        <f t="shared" si="1010"/>
        <v>1.14803770172641-1.84204661131846i</v>
      </c>
      <c r="E3500" s="57" t="str">
        <f t="shared" si="1011"/>
        <v>-32.7929969491701-35.1522925448235i</v>
      </c>
      <c r="F3500" s="57" t="str">
        <f t="shared" si="1012"/>
        <v>1.59074163822892-2.0261845073602i</v>
      </c>
      <c r="G3500" s="57" t="str">
        <f t="shared" si="1013"/>
        <v>0.4142729136055-0.492596048155393i</v>
      </c>
      <c r="H3500" s="57" t="str">
        <f t="shared" si="1014"/>
        <v>0.0248108430769035-27.7201403123903i</v>
      </c>
      <c r="I3500" s="57" t="str">
        <f t="shared" si="1015"/>
        <v>-0.158335621650333-0.124537290041764i</v>
      </c>
      <c r="K3500" s="57" t="str">
        <f t="shared" si="1016"/>
        <v>0.00038746419090446-0.000614177307276286i</v>
      </c>
      <c r="L3500" s="57" t="str">
        <f t="shared" si="1017"/>
        <v>0.000125-0.0010181075570902i</v>
      </c>
      <c r="M3500" s="57" t="str">
        <f t="shared" si="1018"/>
        <v>0.0015-0.000490795922658073i</v>
      </c>
      <c r="N3500" s="57">
        <f t="shared" si="1019"/>
        <v>68.831992457866846</v>
      </c>
      <c r="O3500" s="57">
        <f t="shared" si="1020"/>
        <v>28.430306335236622</v>
      </c>
      <c r="P3500" s="371">
        <f t="shared" si="1021"/>
        <v>-28.430306335236622</v>
      </c>
      <c r="Q3500" s="371">
        <f t="shared" si="1022"/>
        <v>111.16800754213315</v>
      </c>
      <c r="R3500" s="12">
        <f t="shared" si="1023"/>
        <v>-68.831992457866846</v>
      </c>
      <c r="S3500" s="57">
        <f t="shared" si="1024"/>
        <v>492.82563697677301</v>
      </c>
      <c r="T3500" s="12">
        <f t="shared" ref="T3500:T3563" si="1026">P3500</f>
        <v>-28.430306335236622</v>
      </c>
    </row>
    <row r="3501" spans="1:20" x14ac:dyDescent="0.25">
      <c r="A3501" s="57">
        <f t="shared" ref="A3501:A3564" si="1027">2*PI()*B3501</f>
        <v>3108281.5574986455</v>
      </c>
      <c r="B3501" s="12">
        <f t="shared" si="1025"/>
        <v>494698.37439728476</v>
      </c>
      <c r="C3501" s="57" t="str">
        <f t="shared" ref="C3501:C3564" si="1028">IMPRODUCT(D3501,E3501,$C$40,,K3501,$C$41)</f>
        <v>-0.0133438115166601+0.0349866605524309i</v>
      </c>
      <c r="D3501" s="57" t="str">
        <f t="shared" ref="D3501:D3564" si="1029">IMDIV(IMPRODUCT($C$37,$C$38,COMPLEX(1,A3501/$C$38)),IMSUM(-1*A3501*A3501/$C$39,COMPLEX(0,1*A3501)))</f>
        <v>1.14190227491531-1.83902112612006i</v>
      </c>
      <c r="E3501" s="57" t="str">
        <f t="shared" ref="E3501:E3564" si="1030">IMDIV(IMPRODUCT(IMSUM(F3501,G3501),$C$29,H3501),IMSUM(1,I3501))</f>
        <v>-32.6813800864939-34.8164906952657i</v>
      </c>
      <c r="F3501" s="57" t="str">
        <f t="shared" ref="F3501:F3564" si="1031">IMDIV(IMPRODUCT($C$14,$C$15,COMPLEX(1,A3501/$C$15)),IMSUM(-1*A3501*A3501/$C$16,COMPLEX(0,A3501)))</f>
        <v>1.58367845803182-2.02443179587823i</v>
      </c>
      <c r="G3501" s="57" t="str">
        <f t="shared" ref="G3501:G3564" si="1032">IMDIV(1,COMPLEX(1,A3501*$C$9*$C$10))</f>
        <v>0.412433467042174-0.492272386292128i</v>
      </c>
      <c r="H3501" s="57" t="str">
        <f t="shared" ref="H3501:H3564" si="1033">IMDIV($C$3,IMSUM(K3501,COMPLEX(0,$C$28*A3501)))</f>
        <v>0.0245526713887422-27.6149716318519i</v>
      </c>
      <c r="I3501" s="57" t="str">
        <f t="shared" ref="I3501:I3564" si="1034">IMPRODUCT(F3501,$C$29,H3501,$C$31)</f>
        <v>-0.157599588959599-0.123513500571368i</v>
      </c>
      <c r="K3501" s="57" t="str">
        <f t="shared" ref="K3501:K3564" si="1035">IF($C$26&lt;=0,IMDIV(1,IMSUM(IMDIV(1,L3501),1/$C$18)),IMDIV(1,IMSUM(IMDIV(1,L3501),1/$C$18,IMDIV(1,M3501))))</f>
        <v>0.000386358482116165-0.000612873014580302i</v>
      </c>
      <c r="L3501" s="57" t="str">
        <f t="shared" ref="L3501:L3564" si="1036">IMSUM($C$21/$C$22,IMDIV(1,COMPLEX(0,$C$20*$C$22*A3501)))</f>
        <v>0.000125-0.00101425339419227i</v>
      </c>
      <c r="M3501" s="57" t="str">
        <f t="shared" ref="M3501:M3564" si="1037">IMSUM($C$25/$C$26,IMDIV(1,COMPLEX(0,$C$24*$C$26*A3501)))</f>
        <v>0.0015-0.000488937958416091i</v>
      </c>
      <c r="N3501" s="57">
        <f t="shared" ref="N3501:N3564" si="1038">ABS(R3501)</f>
        <v>69.123293023854004</v>
      </c>
      <c r="O3501" s="57">
        <f t="shared" ref="O3501:O3564" si="1039">ABS(P3501)</f>
        <v>28.532136628413411</v>
      </c>
      <c r="P3501" s="371">
        <f t="shared" ref="P3501:P3564" si="1040">20*LOG10(IMABS(C3501))</f>
        <v>-28.532136628413411</v>
      </c>
      <c r="Q3501" s="371">
        <f t="shared" ref="Q3501:Q3564" si="1041">IMARGUMENT(C3501)*180/PI()</f>
        <v>110.876706976146</v>
      </c>
      <c r="R3501" s="12">
        <f t="shared" ref="R3501:R3564" si="1042">IF(Q3501&lt;0,Q3501+180,Q3501-180)</f>
        <v>-69.123293023854004</v>
      </c>
      <c r="S3501" s="57">
        <f t="shared" ref="S3501:S3564" si="1043">B3501/1000</f>
        <v>494.69837439728474</v>
      </c>
      <c r="T3501" s="12">
        <f t="shared" si="1026"/>
        <v>-28.532136628413411</v>
      </c>
    </row>
    <row r="3502" spans="1:20" x14ac:dyDescent="0.25">
      <c r="A3502" s="57">
        <f t="shared" si="1027"/>
        <v>3120093.0274171405</v>
      </c>
      <c r="B3502" s="12">
        <f t="shared" ref="B3502:B3565" si="1044">B3501*(1+B$42)</f>
        <v>496578.22821999446</v>
      </c>
      <c r="C3502" s="57" t="str">
        <f t="shared" si="1028"/>
        <v>-0.0130124986011164+0.0346447155512903i</v>
      </c>
      <c r="D3502" s="57" t="str">
        <f t="shared" si="1029"/>
        <v>1.13578610470533-1.83597980581093i</v>
      </c>
      <c r="E3502" s="57" t="str">
        <f t="shared" si="1030"/>
        <v>-32.5688627998916-34.4833655555864i</v>
      </c>
      <c r="F3502" s="57" t="str">
        <f t="shared" si="1031"/>
        <v>1.57662465491661-2.02265549104867i</v>
      </c>
      <c r="G3502" s="57" t="str">
        <f t="shared" si="1032"/>
        <v>0.41059646252912-0.491942077370591i</v>
      </c>
      <c r="H3502" s="57" t="str">
        <f t="shared" si="1033"/>
        <v>0.0242970311143775-27.5102031720338i</v>
      </c>
      <c r="I3502" s="57" t="str">
        <f t="shared" si="1034"/>
        <v>-0.15686502675115-0.122496425355617i</v>
      </c>
      <c r="K3502" s="57" t="str">
        <f t="shared" si="1035"/>
        <v>0.000385253436619025-0.000611569256481036i</v>
      </c>
      <c r="L3502" s="57" t="str">
        <f t="shared" si="1036"/>
        <v>0.000125-0.00101041382166992i</v>
      </c>
      <c r="M3502" s="57" t="str">
        <f t="shared" si="1037"/>
        <v>0.0015-0.00048708702771079i</v>
      </c>
      <c r="N3502" s="57">
        <f t="shared" si="1038"/>
        <v>69.413903552341125</v>
      </c>
      <c r="O3502" s="57">
        <f t="shared" si="1039"/>
        <v>28.63412139441089</v>
      </c>
      <c r="P3502" s="371">
        <f t="shared" si="1040"/>
        <v>-28.63412139441089</v>
      </c>
      <c r="Q3502" s="371">
        <f t="shared" si="1041"/>
        <v>110.58609644765887</v>
      </c>
      <c r="R3502" s="12">
        <f t="shared" si="1042"/>
        <v>-69.413903552341125</v>
      </c>
      <c r="S3502" s="57">
        <f t="shared" si="1043"/>
        <v>496.57822821999446</v>
      </c>
      <c r="T3502" s="12">
        <f t="shared" si="1026"/>
        <v>-28.63412139441089</v>
      </c>
    </row>
    <row r="3503" spans="1:20" x14ac:dyDescent="0.25">
      <c r="A3503" s="57">
        <f t="shared" si="1027"/>
        <v>3131949.3809213256</v>
      </c>
      <c r="B3503" s="12">
        <f t="shared" si="1044"/>
        <v>498465.22548723046</v>
      </c>
      <c r="C3503" s="57" t="str">
        <f t="shared" si="1028"/>
        <v>-0.0126869610869717+0.0343043447381869i</v>
      </c>
      <c r="D3503" s="57" t="str">
        <f t="shared" si="1029"/>
        <v>1.12968927571625-1.83292280633181i</v>
      </c>
      <c r="E3503" s="57" t="str">
        <f t="shared" si="1030"/>
        <v>-32.4554708459042-34.1529061870188i</v>
      </c>
      <c r="F3503" s="57" t="str">
        <f t="shared" si="1031"/>
        <v>1.56958041275607-2.02085567336102i</v>
      </c>
      <c r="G3503" s="57" t="str">
        <f t="shared" si="1032"/>
        <v>0.408761947951853-0.491605144255488i</v>
      </c>
      <c r="H3503" s="57" t="str">
        <f t="shared" si="1033"/>
        <v>0.0240439002554099-27.4058333985194i</v>
      </c>
      <c r="I3503" s="57" t="str">
        <f t="shared" si="1034"/>
        <v>-0.156131947659554-0.121486039502712i</v>
      </c>
      <c r="K3503" s="57" t="str">
        <f t="shared" si="1035"/>
        <v>0.000384149084771566-0.000610266020986128i</v>
      </c>
      <c r="L3503" s="57" t="str">
        <f t="shared" si="1036"/>
        <v>0.000125-0.00100658878428962i</v>
      </c>
      <c r="M3503" s="57" t="str">
        <f t="shared" si="1037"/>
        <v>0.0015-0.00048524310391591i</v>
      </c>
      <c r="N3503" s="57">
        <f t="shared" si="1038"/>
        <v>69.703821955487925</v>
      </c>
      <c r="O3503" s="57">
        <f t="shared" si="1039"/>
        <v>28.736259982086672</v>
      </c>
      <c r="P3503" s="371">
        <f t="shared" si="1040"/>
        <v>-28.736259982086672</v>
      </c>
      <c r="Q3503" s="371">
        <f t="shared" si="1041"/>
        <v>110.29617804451208</v>
      </c>
      <c r="R3503" s="12">
        <f t="shared" si="1042"/>
        <v>-69.703821955487925</v>
      </c>
      <c r="S3503" s="57">
        <f t="shared" si="1043"/>
        <v>498.46522548723044</v>
      </c>
      <c r="T3503" s="12">
        <f t="shared" si="1026"/>
        <v>-28.736259982086672</v>
      </c>
    </row>
    <row r="3504" spans="1:20" x14ac:dyDescent="0.25">
      <c r="A3504" s="57">
        <f t="shared" si="1027"/>
        <v>3143850.7885688269</v>
      </c>
      <c r="B3504" s="12">
        <f t="shared" si="1044"/>
        <v>500359.39334408194</v>
      </c>
      <c r="C3504" s="57" t="str">
        <f t="shared" si="1028"/>
        <v>-0.0123671288990335+0.03396558048318i</v>
      </c>
      <c r="D3504" s="57" t="str">
        <f t="shared" si="1029"/>
        <v>1.12361187092413-1.82985028394765i</v>
      </c>
      <c r="E3504" s="57" t="str">
        <f t="shared" si="1030"/>
        <v>-32.3412296661031-33.8251014739397i</v>
      </c>
      <c r="F3504" s="57" t="str">
        <f t="shared" si="1031"/>
        <v>1.56254591437537-2.01903242494651i</v>
      </c>
      <c r="G3504" s="57" t="str">
        <f t="shared" si="1032"/>
        <v>0.406929970923096-0.491261610231885i</v>
      </c>
      <c r="H3504" s="57" t="str">
        <f t="shared" si="1033"/>
        <v>0.0237932569718895-27.3018607829058i</v>
      </c>
      <c r="I3504" s="57" t="str">
        <f t="shared" si="1034"/>
        <v>-0.155400364255131-0.120482318036503i</v>
      </c>
      <c r="K3504" s="57" t="str">
        <f t="shared" si="1035"/>
        <v>0.000383045456867398-0.000608963296459981i</v>
      </c>
      <c r="L3504" s="57" t="str">
        <f t="shared" si="1036"/>
        <v>0.000125-0.00100277822702692i</v>
      </c>
      <c r="M3504" s="57" t="str">
        <f t="shared" si="1037"/>
        <v>0.0015-0.000483406160505986i</v>
      </c>
      <c r="N3504" s="57">
        <f t="shared" si="1038"/>
        <v>69.993046171650661</v>
      </c>
      <c r="O3504" s="57">
        <f t="shared" si="1039"/>
        <v>28.838551740926725</v>
      </c>
      <c r="P3504" s="371">
        <f t="shared" si="1040"/>
        <v>-28.838551740926725</v>
      </c>
      <c r="Q3504" s="371">
        <f t="shared" si="1041"/>
        <v>110.00695382834934</v>
      </c>
      <c r="R3504" s="12">
        <f t="shared" si="1042"/>
        <v>-69.993046171650661</v>
      </c>
      <c r="S3504" s="57">
        <f t="shared" si="1043"/>
        <v>500.35939334408192</v>
      </c>
      <c r="T3504" s="12">
        <f t="shared" si="1026"/>
        <v>-28.838551740926725</v>
      </c>
    </row>
    <row r="3505" spans="1:20" x14ac:dyDescent="0.25">
      <c r="A3505" s="57">
        <f t="shared" si="1027"/>
        <v>3155797.4215653888</v>
      </c>
      <c r="B3505" s="12">
        <f t="shared" si="1044"/>
        <v>502260.75903878949</v>
      </c>
      <c r="C3505" s="57" t="str">
        <f t="shared" si="1028"/>
        <v>-0.0120529322552915+0.0336284540974432i</v>
      </c>
      <c r="D3505" s="57" t="str">
        <f t="shared" si="1029"/>
        <v>1.11755397166309-1.82676239522823i</v>
      </c>
      <c r="E3505" s="57" t="str">
        <f t="shared" si="1030"/>
        <v>-32.2261643878951-33.4999401295151i</v>
      </c>
      <c r="F3505" s="57" t="str">
        <f t="shared" si="1031"/>
        <v>1.55552134153447-2.01718582956327i</v>
      </c>
      <c r="G3505" s="57" t="str">
        <f t="shared" si="1032"/>
        <v>0.405100578778136-0.490911499001353i</v>
      </c>
      <c r="H3505" s="57" t="str">
        <f t="shared" si="1033"/>
        <v>0.0235450795813487-27.1982838027778i</v>
      </c>
      <c r="I3505" s="57" t="str">
        <f t="shared" si="1034"/>
        <v>-0.154670289042047-0.119485235897613i</v>
      </c>
      <c r="K3505" s="57" t="str">
        <f t="shared" si="1035"/>
        <v>0.000381942583131708-0.000607661071622482i</v>
      </c>
      <c r="L3505" s="57" t="str">
        <f t="shared" si="1036"/>
        <v>0.000125-0.000998982095065672i</v>
      </c>
      <c r="M3505" s="57" t="str">
        <f t="shared" si="1037"/>
        <v>0.0015-0.000481576171055973i</v>
      </c>
      <c r="N3505" s="57">
        <f t="shared" si="1038"/>
        <v>70.281574165157281</v>
      </c>
      <c r="O3505" s="57">
        <f t="shared" si="1039"/>
        <v>28.94099602105927</v>
      </c>
      <c r="P3505" s="371">
        <f t="shared" si="1040"/>
        <v>-28.94099602105927</v>
      </c>
      <c r="Q3505" s="371">
        <f t="shared" si="1041"/>
        <v>109.71842583484272</v>
      </c>
      <c r="R3505" s="12">
        <f t="shared" si="1042"/>
        <v>-70.281574165157281</v>
      </c>
      <c r="S3505" s="57">
        <f t="shared" si="1043"/>
        <v>502.2607590387895</v>
      </c>
      <c r="T3505" s="12">
        <f t="shared" si="1026"/>
        <v>-28.94099602105927</v>
      </c>
    </row>
    <row r="3506" spans="1:20" x14ac:dyDescent="0.25">
      <c r="A3506" s="57">
        <f t="shared" si="1027"/>
        <v>3167789.451767337</v>
      </c>
      <c r="B3506" s="12">
        <f t="shared" si="1044"/>
        <v>504169.34992313688</v>
      </c>
      <c r="C3506" s="57" t="str">
        <f t="shared" si="1028"/>
        <v>-0.0117443016788416+0.033292995847288i</v>
      </c>
      <c r="D3506" s="57" t="str">
        <f t="shared" si="1029"/>
        <v>1.11151565762719-1.82365929702892i</v>
      </c>
      <c r="E3506" s="57" t="str">
        <f t="shared" si="1030"/>
        <v>-32.1102998254055-33.177410701268i</v>
      </c>
      <c r="F3506" s="57" t="str">
        <f t="shared" si="1031"/>
        <v>1.54850687491041-2.01531597258116i</v>
      </c>
      <c r="G3506" s="57" t="str">
        <f t="shared" si="1032"/>
        <v>0.403273818570253-0.490554834678061i</v>
      </c>
      <c r="H3506" s="57" t="str">
        <f t="shared" si="1033"/>
        <v>0.0232993465578434-27.0951009416833i</v>
      </c>
      <c r="I3506" s="57" t="str">
        <f t="shared" si="1034"/>
        <v>-0.153941734456422-0.118494767944561i</v>
      </c>
      <c r="K3506" s="57" t="str">
        <f t="shared" si="1035"/>
        <v>0.000380840493717774-0.000606359335547674i</v>
      </c>
      <c r="L3506" s="57" t="str">
        <f t="shared" si="1036"/>
        <v>0.000125-0.000995200333797241i</v>
      </c>
      <c r="M3506" s="57" t="str">
        <f t="shared" si="1037"/>
        <v>0.0015-0.000479753109240858i</v>
      </c>
      <c r="N3506" s="57">
        <f t="shared" si="1038"/>
        <v>70.569403926094353</v>
      </c>
      <c r="O3506" s="57">
        <f t="shared" si="1039"/>
        <v>29.043592173268355</v>
      </c>
      <c r="P3506" s="371">
        <f t="shared" si="1040"/>
        <v>-29.043592173268355</v>
      </c>
      <c r="Q3506" s="371">
        <f t="shared" si="1041"/>
        <v>109.43059607390565</v>
      </c>
      <c r="R3506" s="12">
        <f t="shared" si="1042"/>
        <v>-70.569403926094353</v>
      </c>
      <c r="S3506" s="57">
        <f t="shared" si="1043"/>
        <v>504.16934992313685</v>
      </c>
      <c r="T3506" s="12">
        <f t="shared" si="1026"/>
        <v>-29.043592173268355</v>
      </c>
    </row>
    <row r="3507" spans="1:20" x14ac:dyDescent="0.25">
      <c r="A3507" s="57">
        <f t="shared" si="1027"/>
        <v>3179827.0516840531</v>
      </c>
      <c r="B3507" s="12">
        <f t="shared" si="1044"/>
        <v>506085.1934528448</v>
      </c>
      <c r="C3507" s="57" t="str">
        <f t="shared" si="1028"/>
        <v>-0.0114411680094578+0.0329592349682354i</v>
      </c>
      <c r="D3507" s="57" t="str">
        <f t="shared" si="1029"/>
        <v>1.10549700687278-1.82054114647164i</v>
      </c>
      <c r="E3507" s="57" t="str">
        <f t="shared" si="1030"/>
        <v>-31.9936604804295-32.8575015765713i</v>
      </c>
      <c r="F3507" s="57" t="str">
        <f t="shared" si="1031"/>
        <v>1.54150269408007-2.01342294096648i</v>
      </c>
      <c r="G3507" s="57" t="str">
        <f t="shared" si="1032"/>
        <v>0.401449737066211-0.490191641784803i</v>
      </c>
      <c r="H3507" s="57" t="str">
        <f t="shared" si="1033"/>
        <v>0.0230560365310021-26.9923106891077i</v>
      </c>
      <c r="I3507" s="57" t="str">
        <f t="shared" si="1034"/>
        <v>-0.15321471286447-0.117510888954913i</v>
      </c>
      <c r="K3507" s="57" t="str">
        <f t="shared" si="1035"/>
        <v>0.000379739218703487-0.000605058077662376i</v>
      </c>
      <c r="L3507" s="57" t="str">
        <f t="shared" si="1036"/>
        <v>0.000125-0.000991432888819728i</v>
      </c>
      <c r="M3507" s="57" t="str">
        <f t="shared" si="1037"/>
        <v>0.0015-0.000477936948835284i</v>
      </c>
      <c r="N3507" s="57">
        <f t="shared" si="1038"/>
        <v>70.856533470088124</v>
      </c>
      <c r="O3507" s="57">
        <f t="shared" si="1039"/>
        <v>29.146339549006814</v>
      </c>
      <c r="P3507" s="371">
        <f t="shared" si="1040"/>
        <v>-29.146339549006814</v>
      </c>
      <c r="Q3507" s="371">
        <f t="shared" si="1041"/>
        <v>109.14346652991188</v>
      </c>
      <c r="R3507" s="12">
        <f t="shared" si="1042"/>
        <v>-70.856533470088124</v>
      </c>
      <c r="S3507" s="57">
        <f t="shared" si="1043"/>
        <v>506.08519345284481</v>
      </c>
      <c r="T3507" s="12">
        <f t="shared" si="1026"/>
        <v>-29.146339549006814</v>
      </c>
    </row>
    <row r="3508" spans="1:20" x14ac:dyDescent="0.25">
      <c r="A3508" s="57">
        <f t="shared" si="1027"/>
        <v>3191910.3944804524</v>
      </c>
      <c r="B3508" s="12">
        <f t="shared" si="1044"/>
        <v>508008.31718796561</v>
      </c>
      <c r="C3508" s="57" t="str">
        <f t="shared" si="1028"/>
        <v>-0.0111434624148097+0.0326271996791323i</v>
      </c>
      <c r="D3508" s="57" t="str">
        <f t="shared" si="1029"/>
        <v>1.09949809582094-1.81740810092582i</v>
      </c>
      <c r="E3508" s="57" t="str">
        <f t="shared" si="1030"/>
        <v>-31.8762705434564-32.5402009880651i</v>
      </c>
      <c r="F3508" s="57" t="str">
        <f t="shared" si="1031"/>
        <v>1.53450897750312-2.01150682326637i</v>
      </c>
      <c r="G3508" s="57" t="str">
        <f t="shared" si="1032"/>
        <v>0.399628380741822-0.489821945248977i</v>
      </c>
      <c r="H3508" s="57" t="str">
        <f t="shared" si="1033"/>
        <v>0.0228151282850873-26.8899115404494i</v>
      </c>
      <c r="I3508" s="57" t="str">
        <f t="shared" si="1034"/>
        <v>-0.152489236560663-0.116533573626462i</v>
      </c>
      <c r="K3508" s="57" t="str">
        <f t="shared" si="1035"/>
        <v>0.000378638788087936-0.000603757287744774i</v>
      </c>
      <c r="L3508" s="57" t="str">
        <f t="shared" si="1036"/>
        <v>0.000125-0.000987679705937165i</v>
      </c>
      <c r="M3508" s="57" t="str">
        <f t="shared" si="1037"/>
        <v>0.0015-0.000476127663713174i</v>
      </c>
      <c r="N3508" s="57">
        <f t="shared" si="1038"/>
        <v>71.142960838090318</v>
      </c>
      <c r="O3508" s="57">
        <f t="shared" si="1039"/>
        <v>29.249237500408288</v>
      </c>
      <c r="P3508" s="371">
        <f t="shared" si="1040"/>
        <v>-29.249237500408288</v>
      </c>
      <c r="Q3508" s="371">
        <f t="shared" si="1041"/>
        <v>108.85703916190968</v>
      </c>
      <c r="R3508" s="12">
        <f t="shared" si="1042"/>
        <v>-71.142960838090318</v>
      </c>
      <c r="S3508" s="57">
        <f t="shared" si="1043"/>
        <v>508.00831718796559</v>
      </c>
      <c r="T3508" s="12">
        <f t="shared" si="1026"/>
        <v>-29.249237500408288</v>
      </c>
    </row>
    <row r="3509" spans="1:20" x14ac:dyDescent="0.25">
      <c r="A3509" s="57">
        <f t="shared" si="1027"/>
        <v>3204039.6539794779</v>
      </c>
      <c r="B3509" s="12">
        <f t="shared" si="1044"/>
        <v>509938.74879327987</v>
      </c>
      <c r="C3509" s="57" t="str">
        <f t="shared" si="1028"/>
        <v>-0.0108511164013265+0.0322969171962973i</v>
      </c>
      <c r="D3509" s="57" t="str">
        <f t="shared" si="1029"/>
        <v>1.09351899926016-1.81426031798947i</v>
      </c>
      <c r="E3509" s="57" t="str">
        <f t="shared" si="1030"/>
        <v>-31.7581538947585-32.2254970189957i</v>
      </c>
      <c r="F3509" s="57" t="str">
        <f t="shared" si="1031"/>
        <v>1.52752590250517-2.00956770959302i</v>
      </c>
      <c r="G3509" s="57" t="str">
        <f t="shared" si="1032"/>
        <v>0.397809795777547-0.489445770398492i</v>
      </c>
      <c r="H3509" s="57" t="str">
        <f t="shared" si="1033"/>
        <v>0.0225766007580598-26.7879019969946i</v>
      </c>
      <c r="I3509" s="57" t="str">
        <f t="shared" si="1034"/>
        <v>-0.151765317765914-0.115562796578418i</v>
      </c>
      <c r="K3509" s="57" t="str">
        <f t="shared" si="1035"/>
        <v>0.000377539231787954-0.000602456955922944i</v>
      </c>
      <c r="L3509" s="57" t="str">
        <f t="shared" si="1036"/>
        <v>0.000125-0.000983940731158762i</v>
      </c>
      <c r="M3509" s="57" t="str">
        <f t="shared" si="1037"/>
        <v>0.0015-0.000474325227847354i</v>
      </c>
      <c r="N3509" s="57">
        <f t="shared" si="1038"/>
        <v>71.428684096167885</v>
      </c>
      <c r="O3509" s="57">
        <f t="shared" si="1039"/>
        <v>29.352285380300387</v>
      </c>
      <c r="P3509" s="371">
        <f t="shared" si="1040"/>
        <v>-29.352285380300387</v>
      </c>
      <c r="Q3509" s="371">
        <f t="shared" si="1041"/>
        <v>108.57131590383212</v>
      </c>
      <c r="R3509" s="12">
        <f t="shared" si="1042"/>
        <v>-71.428684096167885</v>
      </c>
      <c r="S3509" s="57">
        <f t="shared" si="1043"/>
        <v>509.93874879327984</v>
      </c>
      <c r="T3509" s="12">
        <f t="shared" si="1026"/>
        <v>-29.352285380300387</v>
      </c>
    </row>
    <row r="3510" spans="1:20" x14ac:dyDescent="0.25">
      <c r="A3510" s="57">
        <f t="shared" si="1027"/>
        <v>3216215.0046646004</v>
      </c>
      <c r="B3510" s="12">
        <f t="shared" si="1044"/>
        <v>511876.51603869436</v>
      </c>
      <c r="C3510" s="57" t="str">
        <f t="shared" si="1028"/>
        <v>-0.0105640618247169+0.0319684137477015i</v>
      </c>
      <c r="D3510" s="57" t="str">
        <f t="shared" si="1029"/>
        <v>1.08755979034934-1.81109795547041i</v>
      </c>
      <c r="E3510" s="57" t="str">
        <f t="shared" si="1030"/>
        <v>-31.6393341055511-31.9133776084803i</v>
      </c>
      <c r="F3510" s="57" t="str">
        <f t="shared" si="1031"/>
        <v>1.52055364526123-2.00760569160774i</v>
      </c>
      <c r="G3510" s="57" t="str">
        <f t="shared" si="1032"/>
        <v>0.395994028054214-0.489063142957647i</v>
      </c>
      <c r="H3510" s="57" t="str">
        <f t="shared" si="1033"/>
        <v>0.0223404330406553-26.6862805658929i</v>
      </c>
      <c r="I3510" s="57" t="str">
        <f t="shared" si="1034"/>
        <v>-0.151042968625801-0.114598532352623i</v>
      </c>
      <c r="K3510" s="57" t="str">
        <f t="shared" si="1035"/>
        <v>0.00037644057963472-0.000601157072673329i</v>
      </c>
      <c r="L3510" s="57" t="str">
        <f t="shared" si="1036"/>
        <v>0.000125-0.00098021591069811i</v>
      </c>
      <c r="M3510" s="57" t="str">
        <f t="shared" si="1037"/>
        <v>0.0015-0.000472529615309179i</v>
      </c>
      <c r="N3510" s="57">
        <f t="shared" si="1038"/>
        <v>71.713701335294914</v>
      </c>
      <c r="O3510" s="57">
        <f t="shared" si="1039"/>
        <v>29.455482542215677</v>
      </c>
      <c r="P3510" s="371">
        <f t="shared" si="1040"/>
        <v>-29.455482542215677</v>
      </c>
      <c r="Q3510" s="371">
        <f t="shared" si="1041"/>
        <v>108.28629866470509</v>
      </c>
      <c r="R3510" s="12">
        <f t="shared" si="1042"/>
        <v>-71.713701335294914</v>
      </c>
      <c r="S3510" s="57">
        <f t="shared" si="1043"/>
        <v>511.87651603869438</v>
      </c>
      <c r="T3510" s="12">
        <f t="shared" si="1026"/>
        <v>-29.455482542215677</v>
      </c>
    </row>
    <row r="3511" spans="1:20" x14ac:dyDescent="0.25">
      <c r="A3511" s="57">
        <f t="shared" si="1027"/>
        <v>3228436.6216823258</v>
      </c>
      <c r="B3511" s="12">
        <f t="shared" si="1044"/>
        <v>513821.64679964143</v>
      </c>
      <c r="C3511" s="57" t="str">
        <f t="shared" si="1028"/>
        <v>-0.0102822309001468+0.0316417145871648i</v>
      </c>
      <c r="D3511" s="57" t="str">
        <f t="shared" si="1029"/>
        <v>1.08162054062099-1.80792117136761i</v>
      </c>
      <c r="E3511" s="57" t="str">
        <f t="shared" si="1030"/>
        <v>-31.5198344392077-31.6038305566932i</v>
      </c>
      <c r="F3511" s="57" t="str">
        <f t="shared" si="1031"/>
        <v>1.5135923807794-2.00562086250472i</v>
      </c>
      <c r="G3511" s="57" t="str">
        <f t="shared" si="1032"/>
        <v>0.394181123148754-0.488674089042933i</v>
      </c>
      <c r="H3511" s="57" t="str">
        <f t="shared" si="1033"/>
        <v>0.0221066043754684-26.5850457601322i</v>
      </c>
      <c r="I3511" s="57" t="str">
        <f t="shared" si="1034"/>
        <v>-0.150322201208793-0.113640755414787i</v>
      </c>
      <c r="K3511" s="57" t="str">
        <f t="shared" si="1035"/>
        <v>0.00037534286137039-0.000599857628819194i</v>
      </c>
      <c r="L3511" s="57" t="str">
        <f t="shared" si="1036"/>
        <v>0.000125-0.000976505190972417i</v>
      </c>
      <c r="M3511" s="57" t="str">
        <f t="shared" si="1037"/>
        <v>0.0015-0.000470740800268161i</v>
      </c>
      <c r="N3511" s="57">
        <f t="shared" si="1038"/>
        <v>71.998010671141969</v>
      </c>
      <c r="O3511" s="57">
        <f t="shared" si="1039"/>
        <v>29.55882834040359</v>
      </c>
      <c r="P3511" s="371">
        <f t="shared" si="1040"/>
        <v>-29.55882834040359</v>
      </c>
      <c r="Q3511" s="371">
        <f t="shared" si="1041"/>
        <v>108.00198932885803</v>
      </c>
      <c r="R3511" s="12">
        <f t="shared" si="1042"/>
        <v>-71.998010671141969</v>
      </c>
      <c r="S3511" s="57">
        <f t="shared" si="1043"/>
        <v>513.82164679964148</v>
      </c>
      <c r="T3511" s="12">
        <f t="shared" si="1026"/>
        <v>-29.55882834040359</v>
      </c>
    </row>
    <row r="3512" spans="1:20" x14ac:dyDescent="0.25">
      <c r="A3512" s="57">
        <f t="shared" si="1027"/>
        <v>3240704.6808447186</v>
      </c>
      <c r="B3512" s="12">
        <f t="shared" si="1044"/>
        <v>515774.16905748006</v>
      </c>
      <c r="C3512" s="57" t="str">
        <f t="shared" si="1028"/>
        <v>-0.0100055562120745+0.031316844008572i</v>
      </c>
      <c r="D3512" s="57" t="str">
        <f t="shared" si="1029"/>
        <v>1.07570131998465-1.80473012385264i</v>
      </c>
      <c r="E3512" s="57" t="str">
        <f t="shared" si="1030"/>
        <v>-31.3996778525449-31.2968435299773i</v>
      </c>
      <c r="F3512" s="57" t="str">
        <f t="shared" si="1031"/>
        <v>1.50664228288485-2.00361331699465i</v>
      </c>
      <c r="G3512" s="57" t="str">
        <f t="shared" si="1032"/>
        <v>0.392371126330024-0.488278635158791i</v>
      </c>
      <c r="H3512" s="57" t="str">
        <f t="shared" si="1033"/>
        <v>0.0218750941560425-26.4841960985148i</v>
      </c>
      <c r="I3512" s="57" t="str">
        <f t="shared" si="1034"/>
        <v>-0.149603027504528-0.112689440155746i</v>
      </c>
      <c r="K3512" s="57" t="str">
        <f t="shared" si="1035"/>
        <v>0.000374246106644712-0.000598558615528999i</v>
      </c>
      <c r="L3512" s="57" t="str">
        <f t="shared" si="1036"/>
        <v>0.000125-0.000972808518601732i</v>
      </c>
      <c r="M3512" s="57" t="str">
        <f t="shared" si="1037"/>
        <v>0.0015-0.000468958756991594i</v>
      </c>
      <c r="N3512" s="57">
        <f t="shared" si="1038"/>
        <v>72.281610243875377</v>
      </c>
      <c r="O3512" s="57">
        <f t="shared" si="1039"/>
        <v>29.662322129840994</v>
      </c>
      <c r="P3512" s="371">
        <f t="shared" si="1040"/>
        <v>-29.662322129840994</v>
      </c>
      <c r="Q3512" s="371">
        <f t="shared" si="1041"/>
        <v>107.71838975612462</v>
      </c>
      <c r="R3512" s="12">
        <f t="shared" si="1042"/>
        <v>-72.281610243875377</v>
      </c>
      <c r="S3512" s="57">
        <f t="shared" si="1043"/>
        <v>515.77416905748009</v>
      </c>
      <c r="T3512" s="12">
        <f t="shared" si="1026"/>
        <v>-29.662322129840994</v>
      </c>
    </row>
    <row r="3513" spans="1:20" x14ac:dyDescent="0.25">
      <c r="A3513" s="57">
        <f t="shared" si="1027"/>
        <v>3253019.3586319289</v>
      </c>
      <c r="B3513" s="12">
        <f t="shared" si="1044"/>
        <v>517734.11089989851</v>
      </c>
      <c r="C3513" s="57" t="str">
        <f t="shared" si="1028"/>
        <v>-0.00973397072375301+0.0309938253600926i</v>
      </c>
      <c r="D3513" s="57" t="str">
        <f t="shared" si="1029"/>
        <v>1.06980219673053-1.80152497125118i</v>
      </c>
      <c r="E3513" s="57" t="str">
        <f t="shared" si="1030"/>
        <v>-31.2788869971601-30.9924040658775i</v>
      </c>
      <c r="F3513" s="57" t="str">
        <f t="shared" si="1031"/>
        <v>1.49970352420406-2.00158315128816i</v>
      </c>
      <c r="G3513" s="57" t="str">
        <f t="shared" si="1032"/>
        <v>0.390564082554709-0.487876808193326i</v>
      </c>
      <c r="H3513" s="57" t="str">
        <f t="shared" si="1033"/>
        <v>0.0216458819259708-26.3837301056328i</v>
      </c>
      <c r="I3513" s="57" t="str">
        <f t="shared" si="1034"/>
        <v>-0.148885459422102-0.111744560892734i</v>
      </c>
      <c r="K3513" s="57" t="str">
        <f t="shared" si="1035"/>
        <v>0.00037315034501171-0.000597260024314755i</v>
      </c>
      <c r="L3513" s="57" t="str">
        <f t="shared" si="1036"/>
        <v>0.000125-0.000969125840408174i</v>
      </c>
      <c r="M3513" s="57" t="str">
        <f t="shared" si="1037"/>
        <v>0.0015-0.000467183459844184i</v>
      </c>
      <c r="N3513" s="57">
        <f t="shared" si="1038"/>
        <v>72.564498217951865</v>
      </c>
      <c r="O3513" s="57">
        <f t="shared" si="1039"/>
        <v>29.765963266243467</v>
      </c>
      <c r="P3513" s="371">
        <f t="shared" si="1040"/>
        <v>-29.765963266243467</v>
      </c>
      <c r="Q3513" s="371">
        <f t="shared" si="1041"/>
        <v>107.43550178204814</v>
      </c>
      <c r="R3513" s="12">
        <f t="shared" si="1042"/>
        <v>-72.564498217951865</v>
      </c>
      <c r="S3513" s="57">
        <f t="shared" si="1043"/>
        <v>517.7341108998985</v>
      </c>
      <c r="T3513" s="12">
        <f t="shared" si="1026"/>
        <v>-29.765963266243467</v>
      </c>
    </row>
    <row r="3514" spans="1:20" x14ac:dyDescent="0.25">
      <c r="A3514" s="57">
        <f t="shared" si="1027"/>
        <v>3265380.8321947302</v>
      </c>
      <c r="B3514" s="12">
        <f t="shared" si="1044"/>
        <v>519701.50052131811</v>
      </c>
      <c r="C3514" s="57" t="str">
        <f t="shared" si="1028"/>
        <v>-0.00946740778640025+0.030672681058409i</v>
      </c>
      <c r="D3514" s="57" t="str">
        <f t="shared" si="1029"/>
        <v>1.06392323753346-1.79830587202482i</v>
      </c>
      <c r="E3514" s="57" t="str">
        <f t="shared" si="1030"/>
        <v>-31.1574842208309-30.6904995780988i</v>
      </c>
      <c r="F3514" s="57" t="str">
        <f t="shared" si="1031"/>
        <v>1.4927762761493-1.99953046307907i</v>
      </c>
      <c r="G3514" s="57" t="str">
        <f t="shared" si="1032"/>
        <v>0.38876003646328-0.487468635413961i</v>
      </c>
      <c r="H3514" s="57" t="str">
        <f t="shared" si="1033"/>
        <v>0.0214189473780021-26.2836463118438i</v>
      </c>
      <c r="I3514" s="57" t="str">
        <f t="shared" si="1034"/>
        <v>-0.148169508788389-0.11080609187068i</v>
      </c>
      <c r="K3514" s="57" t="str">
        <f t="shared" si="1035"/>
        <v>0.000372055605926367-0.000595961847030335i</v>
      </c>
      <c r="L3514" s="57" t="str">
        <f t="shared" si="1036"/>
        <v>0.000125-0.000965457103415197i</v>
      </c>
      <c r="M3514" s="57" t="str">
        <f t="shared" si="1037"/>
        <v>0.0015-0.000465414883287692i</v>
      </c>
      <c r="N3514" s="57">
        <f t="shared" si="1038"/>
        <v>72.846672781919366</v>
      </c>
      <c r="O3514" s="57">
        <f t="shared" si="1039"/>
        <v>29.86975110607457</v>
      </c>
      <c r="P3514" s="371">
        <f t="shared" si="1040"/>
        <v>-29.86975110607457</v>
      </c>
      <c r="Q3514" s="371">
        <f t="shared" si="1041"/>
        <v>107.15332721808063</v>
      </c>
      <c r="R3514" s="12">
        <f t="shared" si="1042"/>
        <v>-72.846672781919366</v>
      </c>
      <c r="S3514" s="57">
        <f t="shared" si="1043"/>
        <v>519.70150052131817</v>
      </c>
      <c r="T3514" s="12">
        <f t="shared" si="1026"/>
        <v>-29.86975110607457</v>
      </c>
    </row>
    <row r="3515" spans="1:20" x14ac:dyDescent="0.25">
      <c r="A3515" s="57">
        <f t="shared" si="1027"/>
        <v>3277789.2793570701</v>
      </c>
      <c r="B3515" s="12">
        <f t="shared" si="1044"/>
        <v>521676.36622329912</v>
      </c>
      <c r="C3515" s="57" t="str">
        <f t="shared" si="1028"/>
        <v>-0.00920580114803941+0.0303534326029334i</v>
      </c>
      <c r="D3515" s="57" t="str">
        <f t="shared" si="1029"/>
        <v>1.05806450745694-1.79507298475277i</v>
      </c>
      <c r="E3515" s="57" t="str">
        <f t="shared" si="1030"/>
        <v>-31.0354915689663-30.3911173613854i</v>
      </c>
      <c r="F3515" s="57" t="str">
        <f t="shared" si="1031"/>
        <v>1.48586070890335-1.99745535152738i</v>
      </c>
      <c r="G3515" s="57" t="str">
        <f t="shared" si="1032"/>
        <v>0.386959032376027-0.487054144463052i</v>
      </c>
      <c r="H3515" s="57" t="str">
        <f t="shared" si="1033"/>
        <v>0.021194270353156-26.1839432532469i</v>
      </c>
      <c r="I3515" s="57" t="str">
        <f t="shared" si="1034"/>
        <v>-0.14745518734639-0.109874007263514i</v>
      </c>
      <c r="K3515" s="57" t="str">
        <f t="shared" si="1035"/>
        <v>0.000370961918741328-0.00059466407586971i</v>
      </c>
      <c r="L3515" s="57" t="str">
        <f t="shared" si="1036"/>
        <v>0.000125-0.000961802254846783i</v>
      </c>
      <c r="M3515" s="57" t="str">
        <f t="shared" si="1037"/>
        <v>0.0015-0.000463653001880546i</v>
      </c>
      <c r="N3515" s="57">
        <f t="shared" si="1038"/>
        <v>73.128132148219649</v>
      </c>
      <c r="O3515" s="57">
        <f t="shared" si="1039"/>
        <v>29.973685006556956</v>
      </c>
      <c r="P3515" s="371">
        <f t="shared" si="1040"/>
        <v>-29.973685006556956</v>
      </c>
      <c r="Q3515" s="371">
        <f t="shared" si="1041"/>
        <v>106.87186785178035</v>
      </c>
      <c r="R3515" s="12">
        <f t="shared" si="1042"/>
        <v>-73.128132148219649</v>
      </c>
      <c r="S3515" s="57">
        <f t="shared" si="1043"/>
        <v>521.67636622329917</v>
      </c>
      <c r="T3515" s="12">
        <f t="shared" si="1026"/>
        <v>-29.973685006556956</v>
      </c>
    </row>
    <row r="3516" spans="1:20" x14ac:dyDescent="0.25">
      <c r="A3516" s="57">
        <f t="shared" si="1027"/>
        <v>3290244.8786186269</v>
      </c>
      <c r="B3516" s="12">
        <f t="shared" si="1044"/>
        <v>523658.73641494766</v>
      </c>
      <c r="C3516" s="57" t="str">
        <f t="shared" si="1028"/>
        <v>-0.00894908496201914+0.0300361005900207i</v>
      </c>
      <c r="D3516" s="57" t="str">
        <f t="shared" si="1029"/>
        <v>1.05222606995751-1.79182646811387i</v>
      </c>
      <c r="E3516" s="57" t="str">
        <f t="shared" si="1030"/>
        <v>-30.9129307861126-30.0942445963269i</v>
      </c>
      <c r="F3516" s="57" t="str">
        <f t="shared" si="1031"/>
        <v>1.47895699140462-1.99535791724216i</v>
      </c>
      <c r="G3516" s="57" t="str">
        <f t="shared" si="1032"/>
        <v>0.385161114289159-0.486633363353452i</v>
      </c>
      <c r="H3516" s="57" t="str">
        <f t="shared" si="1033"/>
        <v>0.0209718308398446-26.0846194716588i</v>
      </c>
      <c r="I3516" s="57" t="str">
        <f t="shared" si="1034"/>
        <v>-0.146742506753601-0.108948281175504i</v>
      </c>
      <c r="K3516" s="57" t="str">
        <f t="shared" si="1035"/>
        <v>0.000369869312703651-0.000593366703365172i</v>
      </c>
      <c r="L3516" s="57" t="str">
        <f t="shared" si="1036"/>
        <v>0.000125-0.000958161242126698i</v>
      </c>
      <c r="M3516" s="57" t="str">
        <f t="shared" si="1037"/>
        <v>0.0015-0.00046189779027749i</v>
      </c>
      <c r="N3516" s="57">
        <f t="shared" si="1038"/>
        <v>73.408874552990298</v>
      </c>
      <c r="O3516" s="57">
        <f t="shared" si="1039"/>
        <v>30.077764325681319</v>
      </c>
      <c r="P3516" s="371">
        <f t="shared" si="1040"/>
        <v>-30.077764325681319</v>
      </c>
      <c r="Q3516" s="371">
        <f t="shared" si="1041"/>
        <v>106.5911254470097</v>
      </c>
      <c r="R3516" s="12">
        <f t="shared" si="1042"/>
        <v>-73.408874552990298</v>
      </c>
      <c r="S3516" s="57">
        <f t="shared" si="1043"/>
        <v>523.65873641494761</v>
      </c>
      <c r="T3516" s="12">
        <f t="shared" si="1026"/>
        <v>-30.077764325681319</v>
      </c>
    </row>
    <row r="3517" spans="1:20" x14ac:dyDescent="0.25">
      <c r="A3517" s="57">
        <f t="shared" si="1027"/>
        <v>3302747.8091573776</v>
      </c>
      <c r="B3517" s="12">
        <f t="shared" si="1044"/>
        <v>525648.63961332443</v>
      </c>
      <c r="C3517" s="57" t="str">
        <f t="shared" si="1028"/>
        <v>-0.00869719379521075+0.0297207047271646i</v>
      </c>
      <c r="D3517" s="57" t="str">
        <f t="shared" si="1029"/>
        <v>1.04640798688931-1.78856648086869i</v>
      </c>
      <c r="E3517" s="57" t="str">
        <f t="shared" si="1030"/>
        <v>-30.7898233175106-29.7998683540847i</v>
      </c>
      <c r="F3517" s="57" t="str">
        <f t="shared" si="1031"/>
        <v>1.47206529133237-1.99323826226426i</v>
      </c>
      <c r="G3517" s="57" t="str">
        <f t="shared" si="1032"/>
        <v>0.38336632587097-0.486206320464022i</v>
      </c>
      <c r="H3517" s="57" t="str">
        <f t="shared" si="1033"/>
        <v>0.020751608973002-25.9856735145899i</v>
      </c>
      <c r="I3517" s="57" t="str">
        <f t="shared" si="1034"/>
        <v>-0.146031478580423-0.108028887642599i</v>
      </c>
      <c r="K3517" s="57" t="str">
        <f t="shared" si="1035"/>
        <v>0.000368777816951564-0.000592069722385511i</v>
      </c>
      <c r="L3517" s="57" t="str">
        <f t="shared" si="1036"/>
        <v>0.000125-0.000954534012877764i</v>
      </c>
      <c r="M3517" s="57" t="str">
        <f t="shared" si="1037"/>
        <v>0.0015-0.000460149223229221i</v>
      </c>
      <c r="N3517" s="57">
        <f t="shared" si="1038"/>
        <v>73.688898255873767</v>
      </c>
      <c r="O3517" s="57">
        <f t="shared" si="1039"/>
        <v>30.181988422215667</v>
      </c>
      <c r="P3517" s="371">
        <f t="shared" si="1040"/>
        <v>-30.181988422215667</v>
      </c>
      <c r="Q3517" s="371">
        <f t="shared" si="1041"/>
        <v>106.31110174412623</v>
      </c>
      <c r="R3517" s="12">
        <f t="shared" si="1042"/>
        <v>-73.688898255873767</v>
      </c>
      <c r="S3517" s="57">
        <f t="shared" si="1043"/>
        <v>525.64863961332446</v>
      </c>
      <c r="T3517" s="12">
        <f t="shared" si="1026"/>
        <v>-30.181988422215667</v>
      </c>
    </row>
    <row r="3518" spans="1:20" x14ac:dyDescent="0.25">
      <c r="A3518" s="57">
        <f t="shared" si="1027"/>
        <v>3315298.2508321758</v>
      </c>
      <c r="B3518" s="12">
        <f t="shared" si="1044"/>
        <v>527646.10444385512</v>
      </c>
      <c r="C3518" s="57" t="str">
        <f t="shared" si="1028"/>
        <v>-0.00845006263589162+0.0294072638471701i</v>
      </c>
      <c r="D3518" s="57" t="str">
        <f t="shared" si="1029"/>
        <v>1.04061031850882-1.78529318184169i</v>
      </c>
      <c r="E3518" s="57" t="str">
        <f t="shared" si="1030"/>
        <v>-30.6661903107017-29.5079756010453i</v>
      </c>
      <c r="F3518" s="57" t="str">
        <f t="shared" si="1031"/>
        <v>1.46518577509237-1.99109649004883i</v>
      </c>
      <c r="G3518" s="57" t="str">
        <f t="shared" si="1032"/>
        <v>0.381574710458099-0.485773044535117i</v>
      </c>
      <c r="H3518" s="57" t="str">
        <f t="shared" si="1033"/>
        <v>0.0205335850332199-25.8871039352205i</v>
      </c>
      <c r="I3518" s="57" t="str">
        <f t="shared" si="1034"/>
        <v>-0.145322114308587-0.107115800633795i</v>
      </c>
      <c r="K3518" s="57" t="str">
        <f t="shared" si="1035"/>
        <v>0.000367687460511244-0.000590773126134121i</v>
      </c>
      <c r="L3518" s="57" t="str">
        <f t="shared" si="1036"/>
        <v>0.000125-0.00095092051492106i</v>
      </c>
      <c r="M3518" s="57" t="str">
        <f t="shared" si="1037"/>
        <v>0.0015-0.000458407275582009i</v>
      </c>
      <c r="N3518" s="57">
        <f t="shared" si="1038"/>
        <v>73.968201539824719</v>
      </c>
      <c r="O3518" s="57">
        <f t="shared" si="1039"/>
        <v>30.286356655714801</v>
      </c>
      <c r="P3518" s="371">
        <f t="shared" si="1040"/>
        <v>-30.286356655714801</v>
      </c>
      <c r="Q3518" s="371">
        <f t="shared" si="1041"/>
        <v>106.03179846017528</v>
      </c>
      <c r="R3518" s="12">
        <f t="shared" si="1042"/>
        <v>-73.968201539824719</v>
      </c>
      <c r="S3518" s="57">
        <f t="shared" si="1043"/>
        <v>527.64610444385517</v>
      </c>
      <c r="T3518" s="12">
        <f t="shared" si="1026"/>
        <v>-30.286356655714801</v>
      </c>
    </row>
    <row r="3519" spans="1:20" x14ac:dyDescent="0.25">
      <c r="A3519" s="57">
        <f t="shared" si="1027"/>
        <v>3327896.3841853379</v>
      </c>
      <c r="B3519" s="12">
        <f t="shared" si="1044"/>
        <v>529651.15964074177</v>
      </c>
      <c r="C3519" s="57" t="str">
        <f t="shared" si="1028"/>
        <v>-0.00820762690131863+0.0290957959223039i</v>
      </c>
      <c r="D3519" s="57" t="str">
        <f t="shared" si="1029"/>
        <v>1.03483312347988-1.78200672990365i</v>
      </c>
      <c r="E3519" s="57" t="str">
        <f t="shared" si="1030"/>
        <v>-30.5420526171804-29.218553203395i</v>
      </c>
      <c r="F3519" s="57" t="str">
        <f t="shared" si="1031"/>
        <v>1.45831860780269-1.98893270544765i</v>
      </c>
      <c r="G3519" s="57" t="str">
        <f t="shared" si="1032"/>
        <v>0.379786311051848-0.485333564664012i</v>
      </c>
      <c r="H3519" s="57" t="str">
        <f t="shared" si="1033"/>
        <v>0.0203177394458931-25.7889092923772i</v>
      </c>
      <c r="I3519" s="57" t="str">
        <f t="shared" si="1034"/>
        <v>-0.144614425329607-0.106208994052517i</v>
      </c>
      <c r="K3519" s="57" t="str">
        <f t="shared" si="1035"/>
        <v>0.000366598272293682-0.000589476908147114i</v>
      </c>
      <c r="L3519" s="57" t="str">
        <f t="shared" si="1036"/>
        <v>0.000125-0.000947320696275217i</v>
      </c>
      <c r="M3519" s="57" t="str">
        <f t="shared" si="1037"/>
        <v>0.0015-0.000456671922277355i</v>
      </c>
      <c r="N3519" s="57">
        <f t="shared" si="1038"/>
        <v>74.246782710919206</v>
      </c>
      <c r="O3519" s="57">
        <f t="shared" si="1039"/>
        <v>30.390868386528197</v>
      </c>
      <c r="P3519" s="371">
        <f t="shared" si="1040"/>
        <v>-30.390868386528197</v>
      </c>
      <c r="Q3519" s="371">
        <f t="shared" si="1041"/>
        <v>105.75321728908079</v>
      </c>
      <c r="R3519" s="12">
        <f t="shared" si="1042"/>
        <v>-74.246782710919206</v>
      </c>
      <c r="S3519" s="57">
        <f t="shared" si="1043"/>
        <v>529.65115964074175</v>
      </c>
      <c r="T3519" s="12">
        <f t="shared" si="1026"/>
        <v>-30.390868386528197</v>
      </c>
    </row>
    <row r="3520" spans="1:20" x14ac:dyDescent="0.25">
      <c r="A3520" s="57">
        <f t="shared" si="1027"/>
        <v>3340542.3904452426</v>
      </c>
      <c r="B3520" s="12">
        <f t="shared" si="1044"/>
        <v>531663.83404737664</v>
      </c>
      <c r="C3520" s="57" t="str">
        <f t="shared" si="1028"/>
        <v>-0.00796982244498953+0.0287863180784071i</v>
      </c>
      <c r="D3520" s="57" t="str">
        <f t="shared" si="1029"/>
        <v>1.02907645887883-1.77870728395409i</v>
      </c>
      <c r="E3520" s="57" t="str">
        <f t="shared" si="1030"/>
        <v>-30.4174307940939-28.9315879316199i</v>
      </c>
      <c r="F3520" s="57" t="str">
        <f t="shared" si="1031"/>
        <v>1.4514639532799-1.98674701469134i</v>
      </c>
      <c r="G3520" s="57" t="str">
        <f t="shared" si="1032"/>
        <v>0.378001170314552-0.484887910300289i</v>
      </c>
      <c r="H3520" s="57" t="str">
        <f t="shared" si="1033"/>
        <v>0.0201040527803664-25.6910881505092i</v>
      </c>
      <c r="I3520" s="57" t="str">
        <f t="shared" si="1034"/>
        <v>-0.143908422943272-0.105308441738013i</v>
      </c>
      <c r="K3520" s="57" t="str">
        <f t="shared" si="1035"/>
        <v>0.000365510281091459-0.000588181062291323i</v>
      </c>
      <c r="L3520" s="57" t="str">
        <f t="shared" si="1036"/>
        <v>0.000125-0.000943734505155627i</v>
      </c>
      <c r="M3520" s="57" t="str">
        <f t="shared" si="1037"/>
        <v>0.0015-0.000454943138351618i</v>
      </c>
      <c r="N3520" s="57">
        <f t="shared" si="1038"/>
        <v>74.524640098172284</v>
      </c>
      <c r="O3520" s="57">
        <f t="shared" si="1039"/>
        <v>30.495522975809589</v>
      </c>
      <c r="P3520" s="371">
        <f t="shared" si="1040"/>
        <v>-30.495522975809589</v>
      </c>
      <c r="Q3520" s="371">
        <f t="shared" si="1041"/>
        <v>105.47535990182772</v>
      </c>
      <c r="R3520" s="12">
        <f t="shared" si="1042"/>
        <v>-74.524640098172284</v>
      </c>
      <c r="S3520" s="57">
        <f t="shared" si="1043"/>
        <v>531.66383404737667</v>
      </c>
      <c r="T3520" s="12">
        <f t="shared" si="1026"/>
        <v>-30.495522975809589</v>
      </c>
    </row>
    <row r="3521" spans="1:20" x14ac:dyDescent="0.25">
      <c r="A3521" s="57">
        <f t="shared" si="1027"/>
        <v>3353236.4515289348</v>
      </c>
      <c r="B3521" s="12">
        <f t="shared" si="1044"/>
        <v>533684.15661675669</v>
      </c>
      <c r="C3521" s="57" t="str">
        <f t="shared" si="1028"/>
        <v>-0.00773658556360945+0.0284788466089779i</v>
      </c>
      <c r="D3521" s="57" t="str">
        <f t="shared" si="1029"/>
        <v>1.0233403802-1.77539500290399i</v>
      </c>
      <c r="E3521" s="57" t="str">
        <f t="shared" si="1030"/>
        <v>-30.2923451059844-28.6470664649318i</v>
      </c>
      <c r="F3521" s="57" t="str">
        <f t="shared" si="1031"/>
        <v>1.44462197402543-1.98453952537143i</v>
      </c>
      <c r="G3521" s="57" t="str">
        <f t="shared" si="1032"/>
        <v>0.376219330566062-0.484436111241189i</v>
      </c>
      <c r="H3521" s="57" t="str">
        <f t="shared" si="1033"/>
        <v>0.0198925057490956-25.5936390796655i</v>
      </c>
      <c r="I3521" s="57" t="str">
        <f t="shared" si="1034"/>
        <v>-0.143204118356154-0.104414117466767i</v>
      </c>
      <c r="K3521" s="57" t="str">
        <f t="shared" si="1035"/>
        <v>0.000364423515575692-0.000586885582762334i</v>
      </c>
      <c r="L3521" s="57" t="str">
        <f t="shared" si="1036"/>
        <v>0.000125-0.000940161889973725i</v>
      </c>
      <c r="M3521" s="57" t="str">
        <f t="shared" si="1037"/>
        <v>0.0015-0.000453220898935662i</v>
      </c>
      <c r="N3521" s="57">
        <f t="shared" si="1038"/>
        <v>74.801772053347079</v>
      </c>
      <c r="O3521" s="57">
        <f t="shared" si="1039"/>
        <v>30.600319785523777</v>
      </c>
      <c r="P3521" s="371">
        <f t="shared" si="1040"/>
        <v>-30.600319785523777</v>
      </c>
      <c r="Q3521" s="371">
        <f t="shared" si="1041"/>
        <v>105.19822794665292</v>
      </c>
      <c r="R3521" s="12">
        <f t="shared" si="1042"/>
        <v>-74.801772053347079</v>
      </c>
      <c r="S3521" s="57">
        <f t="shared" si="1043"/>
        <v>533.6841566167567</v>
      </c>
      <c r="T3521" s="12">
        <f t="shared" si="1026"/>
        <v>-30.600319785523777</v>
      </c>
    </row>
    <row r="3522" spans="1:20" x14ac:dyDescent="0.25">
      <c r="A3522" s="57">
        <f t="shared" si="1027"/>
        <v>3365978.7500447449</v>
      </c>
      <c r="B3522" s="12">
        <f t="shared" si="1044"/>
        <v>535712.15641190042</v>
      </c>
      <c r="C3522" s="57" t="str">
        <f t="shared" si="1028"/>
        <v>-0.00750785300375121+0.0281733969892079i</v>
      </c>
      <c r="D3522" s="57" t="str">
        <f t="shared" si="1029"/>
        <v>1.01762494136121-1.77207004565858i</v>
      </c>
      <c r="E3522" s="57" t="str">
        <f t="shared" si="1030"/>
        <v>-30.1668155265739-28.3649753956177i</v>
      </c>
      <c r="F3522" s="57" t="str">
        <f t="shared" si="1031"/>
        <v>1.43779283121236-1.98231034642226i</v>
      </c>
      <c r="G3522" s="57" t="str">
        <f t="shared" si="1032"/>
        <v>0.374440833780279-0.483978197626927i</v>
      </c>
      <c r="H3522" s="57" t="str">
        <f t="shared" si="1033"/>
        <v>0.0196830792068082-25.4965606554712i</v>
      </c>
      <c r="I3522" s="57" t="str">
        <f t="shared" si="1034"/>
        <v>-0.142501522680156-0.103525994953934i</v>
      </c>
      <c r="K3522" s="57" t="str">
        <f t="shared" si="1035"/>
        <v>0.000363338004292896-0.000585590464082431i</v>
      </c>
      <c r="L3522" s="57" t="str">
        <f t="shared" si="1036"/>
        <v>0.000125-0.000936602799336251i</v>
      </c>
      <c r="M3522" s="57" t="str">
        <f t="shared" si="1037"/>
        <v>0.0015-0.000451505179254496i</v>
      </c>
      <c r="N3522" s="57">
        <f t="shared" si="1038"/>
        <v>75.078176950777589</v>
      </c>
      <c r="O3522" s="57">
        <f t="shared" si="1039"/>
        <v>30.705258178454979</v>
      </c>
      <c r="P3522" s="371">
        <f t="shared" si="1040"/>
        <v>-30.705258178454979</v>
      </c>
      <c r="Q3522" s="371">
        <f t="shared" si="1041"/>
        <v>104.92182304922241</v>
      </c>
      <c r="R3522" s="12">
        <f t="shared" si="1042"/>
        <v>-75.078176950777589</v>
      </c>
      <c r="S3522" s="57">
        <f t="shared" si="1043"/>
        <v>535.71215641190042</v>
      </c>
      <c r="T3522" s="12">
        <f t="shared" si="1026"/>
        <v>-30.705258178454979</v>
      </c>
    </row>
    <row r="3523" spans="1:20" x14ac:dyDescent="0.25">
      <c r="A3523" s="57">
        <f t="shared" si="1027"/>
        <v>3378769.4692949154</v>
      </c>
      <c r="B3523" s="12">
        <f t="shared" si="1044"/>
        <v>537747.8626062657</v>
      </c>
      <c r="C3523" s="57" t="str">
        <f t="shared" si="1028"/>
        <v>-0.00728356196822713+0.02786998388997i</v>
      </c>
      <c r="D3523" s="57" t="str">
        <f t="shared" si="1029"/>
        <v>1.01193019470963-1.76873257110017i</v>
      </c>
      <c r="E3523" s="57" t="str">
        <f t="shared" si="1030"/>
        <v>-30.0408617405865-28.0853012333131i</v>
      </c>
      <c r="F3523" s="57" t="str">
        <f t="shared" si="1031"/>
        <v>1.43097668467231-1.98005958810264i</v>
      </c>
      <c r="G3523" s="57" t="str">
        <f t="shared" si="1032"/>
        <v>0.372665721581761-0.483514199935955i</v>
      </c>
      <c r="H3523" s="57" t="str">
        <f t="shared" si="1033"/>
        <v>0.0194757541496755-25.3998514591043i</v>
      </c>
      <c r="I3523" s="57" t="str">
        <f t="shared" si="1034"/>
        <v>-0.141800646931069-0.102644047854771i</v>
      </c>
      <c r="K3523" s="57" t="str">
        <f t="shared" si="1035"/>
        <v>0.000362253775661946-0.000584295701098513i</v>
      </c>
      <c r="L3523" s="57" t="str">
        <f t="shared" si="1036"/>
        <v>0.000125-0.000933057182044477i</v>
      </c>
      <c r="M3523" s="57" t="str">
        <f t="shared" si="1037"/>
        <v>0.0015-0.000449795954626914i</v>
      </c>
      <c r="N3523" s="57">
        <f t="shared" si="1038"/>
        <v>75.353853187183191</v>
      </c>
      <c r="O3523" s="57">
        <f t="shared" si="1039"/>
        <v>30.810337518214993</v>
      </c>
      <c r="P3523" s="371">
        <f t="shared" si="1040"/>
        <v>-30.810337518214993</v>
      </c>
      <c r="Q3523" s="371">
        <f t="shared" si="1041"/>
        <v>104.64614681281681</v>
      </c>
      <c r="R3523" s="12">
        <f t="shared" si="1042"/>
        <v>-75.353853187183191</v>
      </c>
      <c r="S3523" s="57">
        <f t="shared" si="1043"/>
        <v>537.7478626062657</v>
      </c>
      <c r="T3523" s="12">
        <f t="shared" si="1026"/>
        <v>-30.810337518214993</v>
      </c>
    </row>
    <row r="3524" spans="1:20" x14ac:dyDescent="0.25">
      <c r="A3524" s="57">
        <f t="shared" si="1027"/>
        <v>3391608.7932782359</v>
      </c>
      <c r="B3524" s="12">
        <f t="shared" si="1044"/>
        <v>539791.30448416946</v>
      </c>
      <c r="C3524" s="57" t="str">
        <f t="shared" si="1028"/>
        <v>-0.00706365012216663+0.0275686211917605i</v>
      </c>
      <c r="D3524" s="57" t="str">
        <f t="shared" si="1029"/>
        <v>1.00625619102774-1.76538273807138i</v>
      </c>
      <c r="E3524" s="57" t="str">
        <f t="shared" si="1030"/>
        <v>-29.9145031456133-27.8080304092027i</v>
      </c>
      <c r="F3524" s="57" t="str">
        <f t="shared" si="1031"/>
        <v>1.42417369288278-1.97778736197757i</v>
      </c>
      <c r="G3524" s="57" t="str">
        <f t="shared" si="1032"/>
        <v>0.370894035242417-0.483044148980208i</v>
      </c>
      <c r="H3524" s="57" t="str">
        <f t="shared" si="1033"/>
        <v>0.0192705117144876-25.3035100772726i</v>
      </c>
      <c r="I3524" s="57" t="str">
        <f t="shared" si="1034"/>
        <v>-0.141101502027182-0.101768249766099i</v>
      </c>
      <c r="K3524" s="57" t="str">
        <f t="shared" si="1035"/>
        <v>0.000361170857971023-0.000583001288979976i</v>
      </c>
      <c r="L3524" s="57" t="str">
        <f t="shared" si="1036"/>
        <v>0.000125-0.000929524987093521i</v>
      </c>
      <c r="M3524" s="57" t="str">
        <f t="shared" si="1037"/>
        <v>0.0015-0.000448093200465145i</v>
      </c>
      <c r="N3524" s="57">
        <f t="shared" si="1038"/>
        <v>75.628799181496262</v>
      </c>
      <c r="O3524" s="57">
        <f t="shared" si="1039"/>
        <v>30.91555716924988</v>
      </c>
      <c r="P3524" s="371">
        <f t="shared" si="1040"/>
        <v>-30.91555716924988</v>
      </c>
      <c r="Q3524" s="371">
        <f t="shared" si="1041"/>
        <v>104.37120081850374</v>
      </c>
      <c r="R3524" s="12">
        <f t="shared" si="1042"/>
        <v>-75.628799181496262</v>
      </c>
      <c r="S3524" s="57">
        <f t="shared" si="1043"/>
        <v>539.79130448416947</v>
      </c>
      <c r="T3524" s="12">
        <f t="shared" si="1026"/>
        <v>-30.91555716924988</v>
      </c>
    </row>
    <row r="3525" spans="1:20" x14ac:dyDescent="0.25">
      <c r="A3525" s="57">
        <f t="shared" si="1027"/>
        <v>3404496.9066926935</v>
      </c>
      <c r="B3525" s="12">
        <f t="shared" si="1044"/>
        <v>541842.51144120935</v>
      </c>
      <c r="C3525" s="57" t="str">
        <f t="shared" si="1028"/>
        <v>-0.00684805559881474+0.0272693219985829i</v>
      </c>
      <c r="D3525" s="57" t="str">
        <f t="shared" si="1029"/>
        <v>1.00060297953958-1.76202070535832i</v>
      </c>
      <c r="E3525" s="57" t="str">
        <f t="shared" si="1030"/>
        <v>-29.7877588540113-27.5331492801491i</v>
      </c>
      <c r="F3525" s="57" t="str">
        <f t="shared" si="1031"/>
        <v>1.41738401295474-1.97549378089971i</v>
      </c>
      <c r="G3525" s="57" t="str">
        <f t="shared" si="1032"/>
        <v>0.369125815678255-0.4825680759003i</v>
      </c>
      <c r="H3525" s="57" t="str">
        <f t="shared" si="1033"/>
        <v>0.0190673331778381-25.2075351021915i</v>
      </c>
      <c r="I3525" s="57" t="str">
        <f t="shared" si="1034"/>
        <v>-0.14040409878791-0.100898574227779i</v>
      </c>
      <c r="K3525" s="57" t="str">
        <f t="shared" si="1035"/>
        <v>0.000360089279374636-0.000581707223216556i</v>
      </c>
      <c r="L3525" s="57" t="str">
        <f t="shared" si="1036"/>
        <v>0.000125-0.000926006163671574i</v>
      </c>
      <c r="M3525" s="57" t="str">
        <f t="shared" si="1037"/>
        <v>0.0015-0.000446396892274503i</v>
      </c>
      <c r="N3525" s="57">
        <f t="shared" si="1038"/>
        <v>75.903013374679432</v>
      </c>
      <c r="O3525" s="57">
        <f t="shared" si="1039"/>
        <v>31.020916496846574</v>
      </c>
      <c r="P3525" s="371">
        <f t="shared" si="1040"/>
        <v>-31.020916496846574</v>
      </c>
      <c r="Q3525" s="371">
        <f t="shared" si="1041"/>
        <v>104.09698662532057</v>
      </c>
      <c r="R3525" s="12">
        <f t="shared" si="1042"/>
        <v>-75.903013374679432</v>
      </c>
      <c r="S3525" s="57">
        <f t="shared" si="1043"/>
        <v>541.84251144120935</v>
      </c>
      <c r="T3525" s="12">
        <f t="shared" si="1026"/>
        <v>-31.020916496846574</v>
      </c>
    </row>
    <row r="3526" spans="1:20" x14ac:dyDescent="0.25">
      <c r="A3526" s="57">
        <f t="shared" si="1027"/>
        <v>3417433.9949381258</v>
      </c>
      <c r="B3526" s="12">
        <f t="shared" si="1044"/>
        <v>543901.51298468595</v>
      </c>
      <c r="C3526" s="57" t="str">
        <f t="shared" si="1028"/>
        <v>-0.00663671700504298+0.026972098651767i</v>
      </c>
      <c r="D3526" s="57" t="str">
        <f t="shared" si="1029"/>
        <v>0.994970607917049-1.75864663167392i</v>
      </c>
      <c r="E3526" s="57" t="str">
        <f t="shared" si="1030"/>
        <v>-29.6606476948358-27.2606441327409i</v>
      </c>
      <c r="F3526" s="57" t="str">
        <f t="shared" si="1031"/>
        <v>1.41060780062037-1.97317895899061i</v>
      </c>
      <c r="G3526" s="57" t="str">
        <f t="shared" si="1032"/>
        <v>0.367361103446232-0.482086012160692i</v>
      </c>
      <c r="H3526" s="57" t="str">
        <f t="shared" si="1033"/>
        <v>0.0188661999553116-25.1119251315601i</v>
      </c>
      <c r="I3526" s="57" t="str">
        <f t="shared" si="1034"/>
        <v>-0.139708447932433-0.10003499472418i</v>
      </c>
      <c r="K3526" s="57" t="str">
        <f t="shared" si="1035"/>
        <v>0.000359009067890642-0.000580413499616121i</v>
      </c>
      <c r="L3526" s="57" t="str">
        <f t="shared" si="1036"/>
        <v>0.000125-0.00092250066115917i</v>
      </c>
      <c r="M3526" s="57" t="str">
        <f t="shared" si="1037"/>
        <v>0.0015-0.00044470700565302i</v>
      </c>
      <c r="N3526" s="57">
        <f t="shared" si="1038"/>
        <v>76.176494229555757</v>
      </c>
      <c r="O3526" s="57">
        <f t="shared" si="1039"/>
        <v>31.12641486714114</v>
      </c>
      <c r="P3526" s="371">
        <f t="shared" si="1040"/>
        <v>-31.12641486714114</v>
      </c>
      <c r="Q3526" s="371">
        <f t="shared" si="1041"/>
        <v>103.82350577044424</v>
      </c>
      <c r="R3526" s="12">
        <f t="shared" si="1042"/>
        <v>-76.176494229555757</v>
      </c>
      <c r="S3526" s="57">
        <f t="shared" si="1043"/>
        <v>543.90151298468595</v>
      </c>
      <c r="T3526" s="12">
        <f t="shared" si="1026"/>
        <v>-31.12641486714114</v>
      </c>
    </row>
    <row r="3527" spans="1:20" x14ac:dyDescent="0.25">
      <c r="A3527" s="57">
        <f t="shared" si="1027"/>
        <v>3430420.2441188907</v>
      </c>
      <c r="B3527" s="12">
        <f t="shared" si="1044"/>
        <v>545968.33873402781</v>
      </c>
      <c r="C3527" s="57" t="str">
        <f t="shared" si="1028"/>
        <v>-0.00642957342658955+0.0266769627437319i</v>
      </c>
      <c r="D3527" s="57" t="str">
        <f t="shared" si="1029"/>
        <v>0.989359122286552-1.75526067564165i</v>
      </c>
      <c r="E3527" s="57" t="str">
        <f t="shared" si="1030"/>
        <v>-29.53318821581-26.9905011872759i</v>
      </c>
      <c r="F3527" s="57" t="str">
        <f t="shared" si="1031"/>
        <v>1.40384521022135-1.97084301162208i</v>
      </c>
      <c r="G3527" s="57" t="str">
        <f t="shared" si="1032"/>
        <v>0.365599938741169-0.48159798954483i</v>
      </c>
      <c r="H3527" s="57" t="str">
        <f t="shared" si="1033"/>
        <v>0.0186670936006798-25.0166787685395i</v>
      </c>
      <c r="I3527" s="57" t="str">
        <f t="shared" si="1034"/>
        <v>-0.139014560078402-0.0991774846856919i</v>
      </c>
      <c r="K3527" s="57" t="str">
        <f t="shared" si="1035"/>
        <v>0.000357930251397311-0.000579120114302438i</v>
      </c>
      <c r="L3527" s="57" t="str">
        <f t="shared" si="1036"/>
        <v>0.000125-0.000919008429128481i</v>
      </c>
      <c r="M3527" s="57" t="str">
        <f t="shared" si="1037"/>
        <v>0.0015-0.000443023516291115i</v>
      </c>
      <c r="N3527" s="57">
        <f t="shared" si="1038"/>
        <v>76.449240230634814</v>
      </c>
      <c r="O3527" s="57">
        <f t="shared" si="1039"/>
        <v>31.232051647123864</v>
      </c>
      <c r="P3527" s="371">
        <f t="shared" si="1040"/>
        <v>-31.232051647123864</v>
      </c>
      <c r="Q3527" s="371">
        <f t="shared" si="1041"/>
        <v>103.55075976936519</v>
      </c>
      <c r="R3527" s="12">
        <f t="shared" si="1042"/>
        <v>-76.449240230634814</v>
      </c>
      <c r="S3527" s="57">
        <f t="shared" si="1043"/>
        <v>545.96833873402784</v>
      </c>
      <c r="T3527" s="12">
        <f t="shared" si="1026"/>
        <v>-31.232051647123864</v>
      </c>
    </row>
    <row r="3528" spans="1:20" x14ac:dyDescent="0.25">
      <c r="A3528" s="57">
        <f t="shared" si="1027"/>
        <v>3443455.8410465424</v>
      </c>
      <c r="B3528" s="12">
        <f t="shared" si="1044"/>
        <v>548043.0184212171</v>
      </c>
      <c r="C3528" s="57" t="str">
        <f t="shared" si="1028"/>
        <v>-0.00622656443302438+0.0263839251316725i</v>
      </c>
      <c r="D3528" s="57" t="str">
        <f t="shared" si="1029"/>
        <v>0.983768567235674-1.75186299577905i</v>
      </c>
      <c r="E3528" s="57" t="str">
        <f t="shared" si="1030"/>
        <v>-29.4053986853225-26.7227066016649i</v>
      </c>
      <c r="F3528" s="57" t="str">
        <f t="shared" si="1031"/>
        <v>1.39709639469718-1.96848605539719i</v>
      </c>
      <c r="G3528" s="57" t="str">
        <f t="shared" si="1032"/>
        <v>0.363842361392722-0.481104040150246i</v>
      </c>
      <c r="H3528" s="57" t="str">
        <f t="shared" si="1033"/>
        <v>0.0184699958051019-24.9217946217295i</v>
      </c>
      <c r="I3528" s="57" t="str">
        <f t="shared" si="1034"/>
        <v>-0.138322445740635-0.0983260174902205i</v>
      </c>
      <c r="K3528" s="57" t="str">
        <f t="shared" si="1035"/>
        <v>0.000356852857630428-0.000577827063712902i</v>
      </c>
      <c r="L3528" s="57" t="str">
        <f t="shared" si="1036"/>
        <v>0.000125-0.00091552941734258i</v>
      </c>
      <c r="M3528" s="57" t="str">
        <f t="shared" si="1037"/>
        <v>0.0015-0.000441346399971225i</v>
      </c>
      <c r="N3528" s="57">
        <f t="shared" si="1038"/>
        <v>76.721249883943315</v>
      </c>
      <c r="O3528" s="57">
        <f t="shared" si="1039"/>
        <v>31.337826204646785</v>
      </c>
      <c r="P3528" s="371">
        <f t="shared" si="1040"/>
        <v>-31.337826204646785</v>
      </c>
      <c r="Q3528" s="371">
        <f t="shared" si="1041"/>
        <v>103.27875011605668</v>
      </c>
      <c r="R3528" s="12">
        <f t="shared" si="1042"/>
        <v>-76.721249883943315</v>
      </c>
      <c r="S3528" s="57">
        <f t="shared" si="1043"/>
        <v>548.04301842121708</v>
      </c>
      <c r="T3528" s="12">
        <f t="shared" si="1026"/>
        <v>-31.337826204646785</v>
      </c>
    </row>
    <row r="3529" spans="1:20" x14ac:dyDescent="0.25">
      <c r="A3529" s="57">
        <f t="shared" si="1027"/>
        <v>3456540.9732425194</v>
      </c>
      <c r="B3529" s="12">
        <f t="shared" si="1044"/>
        <v>550125.58189121773</v>
      </c>
      <c r="C3529" s="57" t="str">
        <f t="shared" si="1028"/>
        <v>-0.00602763008244941+0.0260929959511791i</v>
      </c>
      <c r="D3529" s="57" t="str">
        <f t="shared" si="1029"/>
        <v>0.978198985820175-1.74845375048173i</v>
      </c>
      <c r="E3529" s="57" t="str">
        <f t="shared" si="1030"/>
        <v>-29.277297094458-26.4572464752674i</v>
      </c>
      <c r="F3529" s="57" t="str">
        <f t="shared" si="1031"/>
        <v>1.39036150557399-1.96610820813134i</v>
      </c>
      <c r="G3529" s="57" t="str">
        <f t="shared" si="1032"/>
        <v>0.362088410862465-0.480604196383635i</v>
      </c>
      <c r="H3529" s="57" t="str">
        <f t="shared" si="1033"/>
        <v>0.0182748883963311-24.8272713051465i</v>
      </c>
      <c r="I3529" s="57" t="str">
        <f t="shared" si="1034"/>
        <v>-0.137632115329872-0.0974805664647155i</v>
      </c>
      <c r="K3529" s="57" t="str">
        <f t="shared" si="1035"/>
        <v>0.000355776914180426-0.000576534344596216i</v>
      </c>
      <c r="L3529" s="57" t="str">
        <f t="shared" si="1036"/>
        <v>0.000125-0.000912063575754707i</v>
      </c>
      <c r="M3529" s="57" t="str">
        <f t="shared" si="1037"/>
        <v>0.0015-0.000439675632567467i</v>
      </c>
      <c r="N3529" s="57">
        <f t="shared" si="1038"/>
        <v>76.99252171685616</v>
      </c>
      <c r="O3529" s="57">
        <f t="shared" si="1039"/>
        <v>31.443737908429089</v>
      </c>
      <c r="P3529" s="371">
        <f t="shared" si="1040"/>
        <v>-31.443737908429089</v>
      </c>
      <c r="Q3529" s="371">
        <f t="shared" si="1041"/>
        <v>103.00747828314384</v>
      </c>
      <c r="R3529" s="12">
        <f t="shared" si="1042"/>
        <v>-76.99252171685616</v>
      </c>
      <c r="S3529" s="57">
        <f t="shared" si="1043"/>
        <v>550.12558189121773</v>
      </c>
      <c r="T3529" s="12">
        <f t="shared" si="1026"/>
        <v>-31.443737908429089</v>
      </c>
    </row>
    <row r="3530" spans="1:20" x14ac:dyDescent="0.25">
      <c r="A3530" s="57">
        <f t="shared" si="1027"/>
        <v>3469675.8289408414</v>
      </c>
      <c r="B3530" s="12">
        <f t="shared" si="1044"/>
        <v>552216.0591024044</v>
      </c>
      <c r="C3530" s="57" t="str">
        <f t="shared" si="1028"/>
        <v>-0.00583271092593444+0.0258041846297779i</v>
      </c>
      <c r="D3530" s="57" t="str">
        <f t="shared" si="1029"/>
        <v>0.972650419571044-1.74503309800737i</v>
      </c>
      <c r="E3530" s="57" t="str">
        <f t="shared" si="1030"/>
        <v>-29.1489011590542-26.1941068526533i</v>
      </c>
      <c r="F3530" s="57" t="str">
        <f t="shared" si="1031"/>
        <v>1.38364069295353-1.96370958883308i</v>
      </c>
      <c r="G3530" s="57" t="str">
        <f t="shared" si="1032"/>
        <v>0.360338126241028-0.4800984909559i</v>
      </c>
      <c r="H3530" s="57" t="str">
        <f t="shared" si="1033"/>
        <v>0.0180817533379282-24.7331074382012i</v>
      </c>
      <c r="I3530" s="57" t="str">
        <f t="shared" si="1034"/>
        <v>-0.136943579151539-0.0966411048866986i</v>
      </c>
      <c r="K3530" s="57" t="str">
        <f t="shared" si="1035"/>
        <v>0.000354702448489553-0.000575241954010052i</v>
      </c>
      <c r="L3530" s="57" t="str">
        <f t="shared" si="1036"/>
        <v>0.000125-0.000908610854507584i</v>
      </c>
      <c r="M3530" s="57" t="str">
        <f t="shared" si="1037"/>
        <v>0.0015-0.000438011190045296i</v>
      </c>
      <c r="N3530" s="57">
        <f t="shared" si="1038"/>
        <v>77.263054277931346</v>
      </c>
      <c r="O3530" s="57">
        <f t="shared" si="1039"/>
        <v>31.549786128063346</v>
      </c>
      <c r="P3530" s="371">
        <f t="shared" si="1040"/>
        <v>-31.549786128063346</v>
      </c>
      <c r="Q3530" s="371">
        <f t="shared" si="1041"/>
        <v>102.73694572206865</v>
      </c>
      <c r="R3530" s="12">
        <f t="shared" si="1042"/>
        <v>-77.263054277931346</v>
      </c>
      <c r="S3530" s="57">
        <f t="shared" si="1043"/>
        <v>552.21605910240442</v>
      </c>
      <c r="T3530" s="12">
        <f t="shared" si="1026"/>
        <v>-31.549786128063346</v>
      </c>
    </row>
    <row r="3531" spans="1:20" x14ac:dyDescent="0.25">
      <c r="A3531" s="57">
        <f t="shared" si="1027"/>
        <v>3482860.5970908161</v>
      </c>
      <c r="B3531" s="12">
        <f t="shared" si="1044"/>
        <v>554314.4801269935</v>
      </c>
      <c r="C3531" s="57" t="str">
        <f t="shared" si="1028"/>
        <v>-0.00564174801169547+0.0255174999003914i</v>
      </c>
      <c r="D3531" s="57" t="str">
        <f t="shared" si="1029"/>
        <v>0.967122908501811-1.7416011964599i</v>
      </c>
      <c r="E3531" s="57" t="str">
        <f t="shared" si="1030"/>
        <v>-29.0202283217875-25.9332737272932i</v>
      </c>
      <c r="F3531" s="57" t="str">
        <f t="shared" si="1031"/>
        <v>1.37693410550249-1.96129031768495i</v>
      </c>
      <c r="G3531" s="57" t="str">
        <f t="shared" si="1032"/>
        <v>0.358591546245304-0.479586956877171i</v>
      </c>
      <c r="H3531" s="57" t="str">
        <f t="shared" si="1033"/>
        <v>0.0178905727284778-24.639301645676i</v>
      </c>
      <c r="I3531" s="57" t="str">
        <f t="shared" si="1034"/>
        <v>-0.136256847404555-0.0958076059858038i</v>
      </c>
      <c r="K3531" s="57" t="str">
        <f t="shared" si="1035"/>
        <v>0.000353629487849066-0.000573949889318656i</v>
      </c>
      <c r="L3531" s="57" t="str">
        <f t="shared" si="1036"/>
        <v>0.000125-0.000905171203932634i</v>
      </c>
      <c r="M3531" s="57" t="str">
        <f t="shared" si="1037"/>
        <v>0.0015-0.000436353048461143i</v>
      </c>
      <c r="N3531" s="57">
        <f t="shared" si="1038"/>
        <v>77.532846136746286</v>
      </c>
      <c r="O3531" s="57">
        <f t="shared" si="1039"/>
        <v>31.655970234021517</v>
      </c>
      <c r="P3531" s="371">
        <f t="shared" si="1040"/>
        <v>-31.655970234021517</v>
      </c>
      <c r="Q3531" s="371">
        <f t="shared" si="1041"/>
        <v>102.46715386325371</v>
      </c>
      <c r="R3531" s="12">
        <f t="shared" si="1042"/>
        <v>-77.532846136746286</v>
      </c>
      <c r="S3531" s="57">
        <f t="shared" si="1043"/>
        <v>554.31448012699354</v>
      </c>
      <c r="T3531" s="12">
        <f t="shared" si="1026"/>
        <v>-31.655970234021517</v>
      </c>
    </row>
    <row r="3532" spans="1:20" x14ac:dyDescent="0.25">
      <c r="A3532" s="57">
        <f t="shared" si="1027"/>
        <v>3496095.4673597617</v>
      </c>
      <c r="B3532" s="12">
        <f t="shared" si="1044"/>
        <v>556420.87515147612</v>
      </c>
      <c r="C3532" s="57" t="str">
        <f t="shared" si="1028"/>
        <v>-0.00545468288902066+0.0252329498147168i</v>
      </c>
      <c r="D3532" s="57" t="str">
        <f t="shared" si="1029"/>
        <v>0.961616491115966-1.73815820377388i</v>
      </c>
      <c r="E3532" s="57" t="str">
        <f t="shared" si="1030"/>
        <v>-28.8912957542825-25.6747330451794i</v>
      </c>
      <c r="F3532" s="57" t="str">
        <f t="shared" si="1031"/>
        <v>1.3702418904421-1.95885051602407i</v>
      </c>
      <c r="G3532" s="57" t="str">
        <f t="shared" si="1032"/>
        <v>0.356848709215757-0.479069627451799i</v>
      </c>
      <c r="H3532" s="57" t="str">
        <f t="shared" si="1033"/>
        <v>0.0177013288008135-24.545852557703i</v>
      </c>
      <c r="I3532" s="57" t="str">
        <f t="shared" si="1034"/>
        <v>-0.135571930180152-0.0949800429453294i</v>
      </c>
      <c r="K3532" s="57" t="str">
        <f t="shared" si="1035"/>
        <v>0.000352558059396488-0.000572658148190444i</v>
      </c>
      <c r="L3532" s="57" t="str">
        <f t="shared" si="1036"/>
        <v>0.000125-0.000901744574549346i</v>
      </c>
      <c r="M3532" s="57" t="str">
        <f t="shared" si="1037"/>
        <v>0.0015-0.000434701183962088i</v>
      </c>
      <c r="N3532" s="57">
        <f t="shared" si="1038"/>
        <v>77.80189588373392</v>
      </c>
      <c r="O3532" s="57">
        <f t="shared" si="1039"/>
        <v>31.762289597660253</v>
      </c>
      <c r="P3532" s="371">
        <f t="shared" si="1040"/>
        <v>-31.762289597660253</v>
      </c>
      <c r="Q3532" s="371">
        <f t="shared" si="1041"/>
        <v>102.19810411626608</v>
      </c>
      <c r="R3532" s="12">
        <f t="shared" si="1042"/>
        <v>-77.80189588373392</v>
      </c>
      <c r="S3532" s="57">
        <f t="shared" si="1043"/>
        <v>556.42087515147614</v>
      </c>
      <c r="T3532" s="12">
        <f t="shared" si="1026"/>
        <v>-31.762289597660253</v>
      </c>
    </row>
    <row r="3533" spans="1:20" x14ac:dyDescent="0.25">
      <c r="A3533" s="57">
        <f t="shared" si="1027"/>
        <v>3509380.6301357294</v>
      </c>
      <c r="B3533" s="12">
        <f t="shared" si="1044"/>
        <v>558535.2744770518</v>
      </c>
      <c r="C3533" s="57" t="str">
        <f t="shared" si="1028"/>
        <v>-0.0052714576119458+0.0249505417565176i</v>
      </c>
      <c r="D3533" s="57" t="str">
        <f t="shared" si="1029"/>
        <v>0.956131204414623-1.73470427769908i</v>
      </c>
      <c r="E3533" s="57" t="str">
        <f t="shared" si="1030"/>
        <v>-28.7621203592478-25.4184707083748i</v>
      </c>
      <c r="F3533" s="57" t="str">
        <f t="shared" si="1031"/>
        <v>1.36356419353807-1.95639030632282i</v>
      </c>
      <c r="G3533" s="57" t="str">
        <f t="shared" si="1032"/>
        <v>0.355109653113799-0.478546536273324i</v>
      </c>
      <c r="H3533" s="57" t="str">
        <f t="shared" si="1033"/>
        <v>0.0175140039212465-24.4527588097424i</v>
      </c>
      <c r="I3533" s="57" t="str">
        <f t="shared" si="1034"/>
        <v>-0.134888837460746-0.0941583889038024i</v>
      </c>
      <c r="K3533" s="57" t="str">
        <f t="shared" si="1035"/>
        <v>0.000351488190112874-0.000571366728595541i</v>
      </c>
      <c r="L3533" s="57" t="str">
        <f t="shared" si="1036"/>
        <v>0.000125-0.000898330917064506i</v>
      </c>
      <c r="M3533" s="57" t="str">
        <f t="shared" si="1037"/>
        <v>0.0015-0.000433055572785502i</v>
      </c>
      <c r="N3533" s="57">
        <f t="shared" si="1038"/>
        <v>78.07020213002447</v>
      </c>
      <c r="O3533" s="57">
        <f t="shared" si="1039"/>
        <v>31.868743591226078</v>
      </c>
      <c r="P3533" s="371">
        <f t="shared" si="1040"/>
        <v>-31.868743591226078</v>
      </c>
      <c r="Q3533" s="371">
        <f t="shared" si="1041"/>
        <v>101.92979786997553</v>
      </c>
      <c r="R3533" s="12">
        <f t="shared" si="1042"/>
        <v>-78.07020213002447</v>
      </c>
      <c r="S3533" s="57">
        <f t="shared" si="1043"/>
        <v>558.53527447705176</v>
      </c>
      <c r="T3533" s="12">
        <f t="shared" si="1026"/>
        <v>-31.868743591226078</v>
      </c>
    </row>
    <row r="3534" spans="1:20" x14ac:dyDescent="0.25">
      <c r="A3534" s="57">
        <f t="shared" si="1027"/>
        <v>3522716.2765302449</v>
      </c>
      <c r="B3534" s="12">
        <f t="shared" si="1044"/>
        <v>560657.7085200646</v>
      </c>
      <c r="C3534" s="57" t="str">
        <f t="shared" si="1028"/>
        <v>-0.00509201474268588+0.0246702824548227i</v>
      </c>
      <c r="D3534" s="57" t="str">
        <f t="shared" si="1029"/>
        <v>0.950667083904221-1.73123957578512i</v>
      </c>
      <c r="E3534" s="57" t="str">
        <f t="shared" si="1030"/>
        <v>-28.6327187726332-25.1644725784949i</v>
      </c>
      <c r="F3534" s="57" t="str">
        <f t="shared" si="1031"/>
        <v>1.35690115909082-1.95390981216932i</v>
      </c>
      <c r="G3534" s="57" t="str">
        <f t="shared" si="1032"/>
        <v>0.353374415519221-0.478017717219425i</v>
      </c>
      <c r="H3534" s="57" t="str">
        <f t="shared" si="1033"/>
        <v>0.0173285805887974-24.3600190425599i</v>
      </c>
      <c r="I3534" s="57" t="str">
        <f t="shared" si="1034"/>
        <v>-0.134207579118819-0.0933426169565493i</v>
      </c>
      <c r="K3534" s="57" t="str">
        <f t="shared" si="1035"/>
        <v>0.000350419906820102-0.000570075628803287i</v>
      </c>
      <c r="L3534" s="57" t="str">
        <f t="shared" si="1036"/>
        <v>0.000125-0.000894930182371495i</v>
      </c>
      <c r="M3534" s="57" t="str">
        <f t="shared" si="1037"/>
        <v>0.0015-0.000431416191258719i</v>
      </c>
      <c r="N3534" s="57">
        <f t="shared" si="1038"/>
        <v>78.337763507286851</v>
      </c>
      <c r="O3534" s="57">
        <f t="shared" si="1039"/>
        <v>31.975331587861142</v>
      </c>
      <c r="P3534" s="371">
        <f t="shared" si="1040"/>
        <v>-31.975331587861142</v>
      </c>
      <c r="Q3534" s="371">
        <f t="shared" si="1041"/>
        <v>101.66223649271315</v>
      </c>
      <c r="R3534" s="12">
        <f t="shared" si="1042"/>
        <v>-78.337763507286851</v>
      </c>
      <c r="S3534" s="57">
        <f t="shared" si="1043"/>
        <v>560.6577085200646</v>
      </c>
      <c r="T3534" s="12">
        <f t="shared" si="1026"/>
        <v>-31.975331587861142</v>
      </c>
    </row>
    <row r="3535" spans="1:20" x14ac:dyDescent="0.25">
      <c r="A3535" s="57">
        <f t="shared" si="1027"/>
        <v>3536102.5983810597</v>
      </c>
      <c r="B3535" s="12">
        <f t="shared" si="1044"/>
        <v>562788.20781244081</v>
      </c>
      <c r="C3535" s="57" t="str">
        <f t="shared" si="1028"/>
        <v>-0.00491629735482736+0.0243921779970344i</v>
      </c>
      <c r="D3535" s="57" t="str">
        <f t="shared" si="1029"/>
        <v>0.945224163604524-1.72776425536637i</v>
      </c>
      <c r="E3535" s="57" t="str">
        <f t="shared" si="1030"/>
        <v>-28.5031073658079-24.9127244801164i</v>
      </c>
      <c r="F3535" s="57" t="str">
        <f t="shared" si="1031"/>
        <v>1.35025292992592-1.95140915824778i</v>
      </c>
      <c r="G3535" s="57" t="str">
        <f t="shared" si="1032"/>
        <v>0.351643033627735-0.477483204446836i</v>
      </c>
      <c r="H3535" s="57" t="str">
        <f t="shared" si="1033"/>
        <v>0.0171450414344383-24.2676319022053i</v>
      </c>
      <c r="I3535" s="57" t="str">
        <f t="shared" si="1034"/>
        <v>-0.133528164915839-0.0925327001572716i</v>
      </c>
      <c r="K3535" s="57" t="str">
        <f t="shared" si="1035"/>
        <v>0.000349353236178249-0.000568784847379732i</v>
      </c>
      <c r="L3535" s="57" t="str">
        <f t="shared" si="1036"/>
        <v>0.000125-0.000891542321549605i</v>
      </c>
      <c r="M3535" s="57" t="str">
        <f t="shared" si="1037"/>
        <v>0.0015-0.000429783015798684i</v>
      </c>
      <c r="N3535" s="57">
        <f t="shared" si="1038"/>
        <v>78.604578667572099</v>
      </c>
      <c r="O3535" s="57">
        <f t="shared" si="1039"/>
        <v>32.082052961608113</v>
      </c>
      <c r="P3535" s="371">
        <f t="shared" si="1040"/>
        <v>-32.082052961608113</v>
      </c>
      <c r="Q3535" s="371">
        <f t="shared" si="1041"/>
        <v>101.3954213324279</v>
      </c>
      <c r="R3535" s="12">
        <f t="shared" si="1042"/>
        <v>-78.604578667572099</v>
      </c>
      <c r="S3535" s="57">
        <f t="shared" si="1043"/>
        <v>562.78820781244076</v>
      </c>
      <c r="T3535" s="12">
        <f t="shared" si="1026"/>
        <v>-32.082052961608113</v>
      </c>
    </row>
    <row r="3536" spans="1:20" x14ac:dyDescent="0.25">
      <c r="A3536" s="57">
        <f t="shared" si="1027"/>
        <v>3549539.7882549083</v>
      </c>
      <c r="B3536" s="12">
        <f t="shared" si="1044"/>
        <v>564926.80300212814</v>
      </c>
      <c r="C3536" s="57" t="str">
        <f t="shared" si="1028"/>
        <v>-0.00474424903628548+0.0241162338419409i</v>
      </c>
      <c r="D3536" s="57" t="str">
        <f t="shared" si="1029"/>
        <v>0.939802476056692-1.72427847354702i</v>
      </c>
      <c r="E3536" s="57" t="str">
        <f t="shared" si="1030"/>
        <v>-28.37330224776-24.6632122041214i</v>
      </c>
      <c r="F3536" s="57" t="str">
        <f t="shared" si="1031"/>
        <v>1.34361964738495-1.94888847031894i</v>
      </c>
      <c r="G3536" s="57" t="str">
        <f t="shared" si="1032"/>
        <v>0.349915544248585-0.476943032386261i</v>
      </c>
      <c r="H3536" s="57" t="str">
        <f t="shared" si="1033"/>
        <v>0.016963369220336-24.1755960399906i</v>
      </c>
      <c r="I3536" s="57" t="str">
        <f t="shared" si="1034"/>
        <v>-0.132850604501206-0.0917286115196379i</v>
      </c>
      <c r="K3536" s="57" t="str">
        <f t="shared" si="1035"/>
        <v>0.000348288204682982-0.000567494383185083i</v>
      </c>
      <c r="L3536" s="57" t="str">
        <f t="shared" si="1036"/>
        <v>0.000125-0.00088816728586332i</v>
      </c>
      <c r="M3536" s="57" t="str">
        <f t="shared" si="1037"/>
        <v>0.0015-0.00042815602291162i</v>
      </c>
      <c r="N3536" s="57">
        <f t="shared" si="1038"/>
        <v>78.870646283158294</v>
      </c>
      <c r="O3536" s="57">
        <f t="shared" si="1039"/>
        <v>32.188907087414606</v>
      </c>
      <c r="P3536" s="371">
        <f t="shared" si="1040"/>
        <v>-32.188907087414606</v>
      </c>
      <c r="Q3536" s="371">
        <f t="shared" si="1041"/>
        <v>101.12935371684171</v>
      </c>
      <c r="R3536" s="12">
        <f t="shared" si="1042"/>
        <v>-78.870646283158294</v>
      </c>
      <c r="S3536" s="57">
        <f t="shared" si="1043"/>
        <v>564.92680300212817</v>
      </c>
      <c r="T3536" s="12">
        <f t="shared" si="1026"/>
        <v>-32.188907087414606</v>
      </c>
    </row>
    <row r="3537" spans="1:20" x14ac:dyDescent="0.25">
      <c r="A3537" s="57">
        <f t="shared" si="1027"/>
        <v>3563028.0394502771</v>
      </c>
      <c r="B3537" s="12">
        <f t="shared" si="1044"/>
        <v>567073.52485353628</v>
      </c>
      <c r="C3537" s="57" t="str">
        <f t="shared" si="1028"/>
        <v>-0.0045758138920292+0.0238424548326281i</v>
      </c>
      <c r="D3537" s="57" t="str">
        <f t="shared" si="1029"/>
        <v>0.934402052331518-1.7207823871863i</v>
      </c>
      <c r="E3537" s="57" t="str">
        <f t="shared" si="1030"/>
        <v>-28.2433192673145-24.4159215109722i</v>
      </c>
      <c r="F3537" s="57" t="str">
        <f t="shared" si="1031"/>
        <v>1.33700145131659-1.94634787520028i</v>
      </c>
      <c r="G3537" s="57" t="str">
        <f t="shared" si="1032"/>
        <v>0.348191983802207-0.476397235737247i</v>
      </c>
      <c r="H3537" s="57" t="str">
        <f t="shared" si="1033"/>
        <v>0.0167835468391004-24.0839101124687i</v>
      </c>
      <c r="I3537" s="57" t="str">
        <f t="shared" si="1034"/>
        <v>-0.132174907411235-0.0909303240188793i</v>
      </c>
      <c r="K3537" s="57" t="str">
        <f t="shared" si="1035"/>
        <v>0.000347224838662954-0.000566204235371116i</v>
      </c>
      <c r="L3537" s="57" t="str">
        <f t="shared" si="1036"/>
        <v>0.000125-0.000884805026761627i</v>
      </c>
      <c r="M3537" s="57" t="str">
        <f t="shared" si="1037"/>
        <v>0.0015-0.000426535189192688i</v>
      </c>
      <c r="N3537" s="57">
        <f t="shared" si="1038"/>
        <v>79.135965046400429</v>
      </c>
      <c r="O3537" s="57">
        <f t="shared" si="1039"/>
        <v>32.295893341138111</v>
      </c>
      <c r="P3537" s="371">
        <f t="shared" si="1040"/>
        <v>-32.295893341138111</v>
      </c>
      <c r="Q3537" s="371">
        <f t="shared" si="1041"/>
        <v>100.86403495359957</v>
      </c>
      <c r="R3537" s="12">
        <f t="shared" si="1042"/>
        <v>-79.135965046400429</v>
      </c>
      <c r="S3537" s="57">
        <f t="shared" si="1043"/>
        <v>567.07352485353624</v>
      </c>
      <c r="T3537" s="12">
        <f t="shared" si="1026"/>
        <v>-32.295893341138111</v>
      </c>
    </row>
    <row r="3538" spans="1:20" x14ac:dyDescent="0.25">
      <c r="A3538" s="57">
        <f t="shared" si="1027"/>
        <v>3576567.5460001882</v>
      </c>
      <c r="B3538" s="12">
        <f t="shared" si="1044"/>
        <v>569228.40424797975</v>
      </c>
      <c r="C3538" s="57" t="str">
        <f t="shared" si="1028"/>
        <v>-0.00441093654658188+0.0235708452092873i</v>
      </c>
      <c r="D3538" s="57" t="str">
        <f t="shared" si="1029"/>
        <v>0.929022922037828-1.71727615288383i</v>
      </c>
      <c r="E3538" s="57" t="str">
        <f t="shared" si="1030"/>
        <v>-28.1131740153662-24.1708381339171i</v>
      </c>
      <c r="F3538" s="57" t="str">
        <f t="shared" si="1031"/>
        <v>1.33039848006798-1.94378750074617i</v>
      </c>
      <c r="G3538" s="57" t="str">
        <f t="shared" si="1032"/>
        <v>0.34647238831802-0.475845849463066i</v>
      </c>
      <c r="H3538" s="57" t="str">
        <f t="shared" si="1033"/>
        <v>0.0166055573130391-23.9925727814114i</v>
      </c>
      <c r="I3538" s="57" t="str">
        <f t="shared" si="1034"/>
        <v>-0.13150108306815-0.0901378105933881i</v>
      </c>
      <c r="K3538" s="57" t="str">
        <f t="shared" si="1035"/>
        <v>0.000346163164277283-0.000564914403378556i</v>
      </c>
      <c r="L3538" s="57" t="str">
        <f t="shared" si="1036"/>
        <v>0.000125-0.000881455495877294i</v>
      </c>
      <c r="M3538" s="57" t="str">
        <f t="shared" si="1037"/>
        <v>0.0015-0.000424920491325651i</v>
      </c>
      <c r="N3538" s="57">
        <f t="shared" si="1038"/>
        <v>79.400533669576973</v>
      </c>
      <c r="O3538" s="57">
        <f t="shared" si="1039"/>
        <v>32.40301109955147</v>
      </c>
      <c r="P3538" s="371">
        <f t="shared" si="1040"/>
        <v>-32.40301109955147</v>
      </c>
      <c r="Q3538" s="371">
        <f t="shared" si="1041"/>
        <v>100.59946633042303</v>
      </c>
      <c r="R3538" s="12">
        <f t="shared" si="1042"/>
        <v>-79.400533669576973</v>
      </c>
      <c r="S3538" s="57">
        <f t="shared" si="1043"/>
        <v>569.22840424797971</v>
      </c>
      <c r="T3538" s="12">
        <f t="shared" si="1026"/>
        <v>-32.40301109955147</v>
      </c>
    </row>
    <row r="3539" spans="1:20" x14ac:dyDescent="0.25">
      <c r="A3539" s="57">
        <f t="shared" si="1027"/>
        <v>3590158.5026749889</v>
      </c>
      <c r="B3539" s="12">
        <f t="shared" si="1044"/>
        <v>571391.47218412207</v>
      </c>
      <c r="C3539" s="57" t="str">
        <f t="shared" si="1028"/>
        <v>-0.00424956214629979+0.0233014086219255i</v>
      </c>
      <c r="D3539" s="57" t="str">
        <f t="shared" si="1029"/>
        <v>0.923665113331014-1.71375992696526i</v>
      </c>
      <c r="E3539" s="57" t="str">
        <f t="shared" si="1030"/>
        <v>-27.9828818271332-23.9279477821334i</v>
      </c>
      <c r="F3539" s="57" t="str">
        <f t="shared" si="1031"/>
        <v>1.32381087047652-1.94120747582815i</v>
      </c>
      <c r="G3539" s="57" t="str">
        <f t="shared" si="1032"/>
        <v>0.344756793432233-0.475288908785549i</v>
      </c>
      <c r="H3539" s="57" t="str">
        <f t="shared" si="1033"/>
        <v>0.0164293837934159-23.9015827137883i</v>
      </c>
      <c r="I3539" s="57" t="str">
        <f t="shared" si="1034"/>
        <v>-0.130829140779134-0.0893510441463357i</v>
      </c>
      <c r="K3539" s="57" t="str">
        <f t="shared" si="1035"/>
        <v>0.000345103207513058-0.000563624886934447i</v>
      </c>
      <c r="L3539" s="57" t="str">
        <f t="shared" si="1036"/>
        <v>0.000125-0.000878118645026192i</v>
      </c>
      <c r="M3539" s="57" t="str">
        <f t="shared" si="1037"/>
        <v>0.0015-0.000423311906082537i</v>
      </c>
      <c r="N3539" s="57">
        <f t="shared" si="1038"/>
        <v>79.664350884742831</v>
      </c>
      <c r="O3539" s="57">
        <f t="shared" si="1039"/>
        <v>32.510259740345838</v>
      </c>
      <c r="P3539" s="371">
        <f t="shared" si="1040"/>
        <v>-32.510259740345838</v>
      </c>
      <c r="Q3539" s="371">
        <f t="shared" si="1041"/>
        <v>100.33564911525717</v>
      </c>
      <c r="R3539" s="12">
        <f t="shared" si="1042"/>
        <v>-79.664350884742831</v>
      </c>
      <c r="S3539" s="57">
        <f t="shared" si="1043"/>
        <v>571.39147218412211</v>
      </c>
      <c r="T3539" s="12">
        <f t="shared" si="1026"/>
        <v>-32.510259740345838</v>
      </c>
    </row>
    <row r="3540" spans="1:20" x14ac:dyDescent="0.25">
      <c r="A3540" s="57">
        <f t="shared" si="1027"/>
        <v>3603801.1049851538</v>
      </c>
      <c r="B3540" s="12">
        <f t="shared" si="1044"/>
        <v>573562.75977842172</v>
      </c>
      <c r="C3540" s="57" t="str">
        <f t="shared" si="1028"/>
        <v>-0.00409163636143323+0.0230341481429617i</v>
      </c>
      <c r="D3540" s="57" t="str">
        <f t="shared" si="1029"/>
        <v>0.91832865292173-1.71023386546798i</v>
      </c>
      <c r="E3540" s="57" t="str">
        <f t="shared" si="1030"/>
        <v>-27.8524577844221-23.6872361438009i</v>
      </c>
      <c r="F3540" s="57" t="str">
        <f t="shared" si="1031"/>
        <v>1.31723875786176-1.93860793031485i</v>
      </c>
      <c r="G3540" s="57" t="str">
        <f t="shared" si="1032"/>
        <v>0.343045234385793-0.474726449179935i</v>
      </c>
      <c r="H3540" s="57" t="str">
        <f t="shared" si="1033"/>
        <v>0.0162550095597146-23.8109385817459i</v>
      </c>
      <c r="I3540" s="57" t="str">
        <f t="shared" si="1034"/>
        <v>-0.130159089735386-0.0885699975472825i</v>
      </c>
      <c r="K3540" s="57" t="str">
        <f t="shared" si="1035"/>
        <v>0.000344044994182878-0.000562335686049474i</v>
      </c>
      <c r="L3540" s="57" t="str">
        <f t="shared" si="1036"/>
        <v>0.000125-0.000874794426206611i</v>
      </c>
      <c r="M3540" s="57" t="str">
        <f t="shared" si="1037"/>
        <v>0.0015-0.000421709410323308i</v>
      </c>
      <c r="N3540" s="57">
        <f t="shared" si="1038"/>
        <v>79.927415443581495</v>
      </c>
      <c r="O3540" s="57">
        <f t="shared" si="1039"/>
        <v>32.61763864213588</v>
      </c>
      <c r="P3540" s="371">
        <f t="shared" si="1040"/>
        <v>-32.61763864213588</v>
      </c>
      <c r="Q3540" s="371">
        <f t="shared" si="1041"/>
        <v>100.07258455641851</v>
      </c>
      <c r="R3540" s="12">
        <f t="shared" si="1042"/>
        <v>-79.927415443581495</v>
      </c>
      <c r="S3540" s="57">
        <f t="shared" si="1043"/>
        <v>573.56275977842176</v>
      </c>
      <c r="T3540" s="12">
        <f t="shared" si="1026"/>
        <v>-32.61763864213588</v>
      </c>
    </row>
    <row r="3541" spans="1:20" x14ac:dyDescent="0.25">
      <c r="A3541" s="57">
        <f t="shared" si="1027"/>
        <v>3617495.5491840974</v>
      </c>
      <c r="B3541" s="12">
        <f t="shared" si="1044"/>
        <v>575742.29826557974</v>
      </c>
      <c r="C3541" s="57" t="str">
        <f t="shared" si="1028"/>
        <v>-0.00393710538797532+0.0227690662797174i</v>
      </c>
      <c r="D3541" s="57" t="str">
        <f t="shared" si="1029"/>
        <v>0.913013566084712-1.70669812412708i</v>
      </c>
      <c r="E3541" s="57" t="str">
        <f t="shared" si="1030"/>
        <v>-27.7219167179072-23.4486888891118i</v>
      </c>
      <c r="F3541" s="57" t="str">
        <f t="shared" si="1031"/>
        <v>1.31068227601777-1.93598899505211i</v>
      </c>
      <c r="G3541" s="57" t="str">
        <f t="shared" si="1032"/>
        <v>0.341337746022354-0.474158506369687i</v>
      </c>
      <c r="H3541" s="57" t="str">
        <f t="shared" si="1033"/>
        <v>0.0160824180189059-23.7206390625857i</v>
      </c>
      <c r="I3541" s="57" t="str">
        <f t="shared" si="1034"/>
        <v>-0.129490939011215-0.0877946436338031i</v>
      </c>
      <c r="K3541" s="57" t="str">
        <f t="shared" si="1035"/>
        <v>0.000342988549922419-0.00056104680101525i</v>
      </c>
      <c r="L3541" s="57" t="str">
        <f t="shared" si="1036"/>
        <v>0.000125-0.000871482791598532i</v>
      </c>
      <c r="M3541" s="57" t="str">
        <f t="shared" si="1037"/>
        <v>0.0015-0.000420112980995524i</v>
      </c>
      <c r="N3541" s="57">
        <f t="shared" si="1038"/>
        <v>80.189726117260321</v>
      </c>
      <c r="O3541" s="57">
        <f t="shared" si="1039"/>
        <v>32.725147184463751</v>
      </c>
      <c r="P3541" s="371">
        <f t="shared" si="1040"/>
        <v>-32.725147184463751</v>
      </c>
      <c r="Q3541" s="371">
        <f t="shared" si="1041"/>
        <v>99.810273882739679</v>
      </c>
      <c r="R3541" s="12">
        <f t="shared" si="1042"/>
        <v>-80.189726117260321</v>
      </c>
      <c r="S3541" s="57">
        <f t="shared" si="1043"/>
        <v>575.74229826557973</v>
      </c>
      <c r="T3541" s="12">
        <f t="shared" si="1026"/>
        <v>-32.725147184463751</v>
      </c>
    </row>
    <row r="3542" spans="1:20" x14ac:dyDescent="0.25">
      <c r="A3542" s="57">
        <f t="shared" si="1027"/>
        <v>3631242.0322709973</v>
      </c>
      <c r="B3542" s="12">
        <f t="shared" si="1044"/>
        <v>577930.118998989</v>
      </c>
      <c r="C3542" s="57" t="str">
        <f t="shared" si="1028"/>
        <v>-0.00378591594930282+0.0225061649867947i</v>
      </c>
      <c r="D3542" s="57" t="str">
        <f t="shared" si="1029"/>
        <v>0.907719876667709-1.70315285836145i</v>
      </c>
      <c r="E3542" s="57" t="str">
        <f t="shared" si="1030"/>
        <v>-27.5912732094231-23.2122916732144i</v>
      </c>
      <c r="F3542" s="57" t="str">
        <f t="shared" si="1031"/>
        <v>1.30414155720567-1.93335080184294i</v>
      </c>
      <c r="G3542" s="57" t="str">
        <f t="shared" si="1032"/>
        <v>0.339634362786357-0.473585116321303i</v>
      </c>
      <c r="H3542" s="57" t="str">
        <f t="shared" si="1033"/>
        <v>0.0159115927047213-23.6306828387432i</v>
      </c>
      <c r="I3542" s="57" t="str">
        <f t="shared" si="1034"/>
        <v>-0.128824697563167-0.0870249552131094i</v>
      </c>
      <c r="K3542" s="57" t="str">
        <f t="shared" si="1035"/>
        <v>0.000341933900188096-0.000559758232401612i</v>
      </c>
      <c r="L3542" s="57" t="str">
        <f t="shared" si="1036"/>
        <v>0.000125-0.000868183693562996i</v>
      </c>
      <c r="M3542" s="57" t="str">
        <f t="shared" si="1037"/>
        <v>0.0015-0.000418522595134015i</v>
      </c>
      <c r="N3542" s="57">
        <f t="shared" si="1038"/>
        <v>80.451281696286841</v>
      </c>
      <c r="O3542" s="57">
        <f t="shared" si="1039"/>
        <v>32.832784747803146</v>
      </c>
      <c r="P3542" s="371">
        <f t="shared" si="1040"/>
        <v>-32.832784747803146</v>
      </c>
      <c r="Q3542" s="371">
        <f t="shared" si="1041"/>
        <v>99.548718303713159</v>
      </c>
      <c r="R3542" s="12">
        <f t="shared" si="1042"/>
        <v>-80.451281696286841</v>
      </c>
      <c r="S3542" s="57">
        <f t="shared" si="1043"/>
        <v>577.93011899898897</v>
      </c>
      <c r="T3542" s="12">
        <f t="shared" si="1026"/>
        <v>-32.832784747803146</v>
      </c>
    </row>
    <row r="3543" spans="1:20" x14ac:dyDescent="0.25">
      <c r="A3543" s="57">
        <f t="shared" si="1027"/>
        <v>3645040.7519936273</v>
      </c>
      <c r="B3543" s="12">
        <f t="shared" si="1044"/>
        <v>580126.25345118518</v>
      </c>
      <c r="C3543" s="57" t="str">
        <f t="shared" si="1028"/>
        <v>-0.00363801529761345+0.0222454456783404i</v>
      </c>
      <c r="D3543" s="57" t="str">
        <f t="shared" si="1029"/>
        <v>0.902447607100592-1.69959822326004i</v>
      </c>
      <c r="E3543" s="57" t="str">
        <f t="shared" si="1030"/>
        <v>-27.4605415942688-22.9780301390963i</v>
      </c>
      <c r="F3543" s="57" t="str">
        <f t="shared" si="1031"/>
        <v>1.29761673214661-1.93069348342743i</v>
      </c>
      <c r="G3543" s="57" t="str">
        <f t="shared" si="1032"/>
        <v>0.337935118721186-0.473006315239114i</v>
      </c>
      <c r="H3543" s="57" t="str">
        <f t="shared" si="1033"/>
        <v>0.0157425172769275-23.5410685977676i</v>
      </c>
      <c r="I3543" s="57" t="str">
        <f t="shared" si="1034"/>
        <v>-0.128160374229179-0.0862609050636915i</v>
      </c>
      <c r="K3543" s="57" t="str">
        <f t="shared" si="1035"/>
        <v>0.00034088107025467-0.00055846998105383i</v>
      </c>
      <c r="L3543" s="57" t="str">
        <f t="shared" si="1036"/>
        <v>0.000125-0.000864897084641358i</v>
      </c>
      <c r="M3543" s="57" t="str">
        <f t="shared" si="1037"/>
        <v>0.0015-0.000416938229860545i</v>
      </c>
      <c r="N3543" s="57">
        <f t="shared" si="1038"/>
        <v>80.71208099036663</v>
      </c>
      <c r="O3543" s="57">
        <f t="shared" si="1039"/>
        <v>32.940550713563347</v>
      </c>
      <c r="P3543" s="371">
        <f t="shared" si="1040"/>
        <v>-32.940550713563347</v>
      </c>
      <c r="Q3543" s="371">
        <f t="shared" si="1041"/>
        <v>99.28791900963337</v>
      </c>
      <c r="R3543" s="12">
        <f t="shared" si="1042"/>
        <v>-80.71208099036663</v>
      </c>
      <c r="S3543" s="57">
        <f t="shared" si="1043"/>
        <v>580.12625345118522</v>
      </c>
      <c r="T3543" s="12">
        <f t="shared" si="1026"/>
        <v>-32.940550713563347</v>
      </c>
    </row>
    <row r="3544" spans="1:20" x14ac:dyDescent="0.25">
      <c r="A3544" s="57">
        <f t="shared" si="1027"/>
        <v>3658891.9068512032</v>
      </c>
      <c r="B3544" s="12">
        <f t="shared" si="1044"/>
        <v>582330.73321429966</v>
      </c>
      <c r="C3544" s="57" t="str">
        <f t="shared" si="1028"/>
        <v>-0.00349335121516427+0.0219869092401964i</v>
      </c>
      <c r="D3544" s="57" t="str">
        <f t="shared" si="1029"/>
        <v>0.89719677840457-1.6960343735684i</v>
      </c>
      <c r="E3544" s="57" t="str">
        <f t="shared" si="1030"/>
        <v>-27.3297359635219-22.7458899204006i</v>
      </c>
      <c r="F3544" s="57" t="str">
        <f t="shared" si="1031"/>
        <v>1.29110793001491-1.92801717346271i</v>
      </c>
      <c r="G3544" s="57" t="str">
        <f t="shared" si="1032"/>
        <v>0.336240047467388-0.472422139560073i</v>
      </c>
      <c r="H3544" s="57" t="str">
        <f t="shared" si="1033"/>
        <v>0.0155751755206098-23.4517950323001i</v>
      </c>
      <c r="I3544" s="57" t="str">
        <f t="shared" si="1034"/>
        <v>-0.127497977727759-0.0855024659369483i</v>
      </c>
      <c r="K3544" s="57" t="str">
        <f t="shared" si="1035"/>
        <v>0.000339830085213007-0.000557182048089854i</v>
      </c>
      <c r="L3544" s="57" t="str">
        <f t="shared" si="1036"/>
        <v>0.000125-0.000861622917554652i</v>
      </c>
      <c r="M3544" s="57" t="str">
        <f t="shared" si="1037"/>
        <v>0.0015-0.000415359862383489i</v>
      </c>
      <c r="N3544" s="57">
        <f t="shared" si="1038"/>
        <v>80.972122828263068</v>
      </c>
      <c r="O3544" s="57">
        <f t="shared" si="1039"/>
        <v>33.048444464092441</v>
      </c>
      <c r="P3544" s="371">
        <f t="shared" si="1040"/>
        <v>-33.048444464092441</v>
      </c>
      <c r="Q3544" s="371">
        <f t="shared" si="1041"/>
        <v>99.027877171736932</v>
      </c>
      <c r="R3544" s="12">
        <f t="shared" si="1042"/>
        <v>-80.972122828263068</v>
      </c>
      <c r="S3544" s="57">
        <f t="shared" si="1043"/>
        <v>582.3307332142997</v>
      </c>
      <c r="T3544" s="12">
        <f t="shared" si="1026"/>
        <v>-33.048444464092441</v>
      </c>
    </row>
    <row r="3545" spans="1:20" x14ac:dyDescent="0.25">
      <c r="A3545" s="57">
        <f t="shared" si="1027"/>
        <v>3672795.696097238</v>
      </c>
      <c r="B3545" s="12">
        <f t="shared" si="1044"/>
        <v>584543.59000051406</v>
      </c>
      <c r="C3545" s="57" t="str">
        <f t="shared" si="1028"/>
        <v>-0.00335187201531481+0.0217305560419287i</v>
      </c>
      <c r="D3545" s="57" t="str">
        <f t="shared" si="1029"/>
        <v>0.891967410201534-1.69246146367527i</v>
      </c>
      <c r="E3545" s="57" t="str">
        <f t="shared" si="1030"/>
        <v>-27.1988701663609-22.5158566441811i</v>
      </c>
      <c r="F3545" s="57" t="str">
        <f t="shared" si="1031"/>
        <v>1.28461527843154-1.92532200650272i</v>
      </c>
      <c r="G3545" s="57" t="str">
        <f t="shared" si="1032"/>
        <v>0.334549182260979-0.471832625948534i</v>
      </c>
      <c r="H3545" s="57" t="str">
        <f t="shared" si="1033"/>
        <v>0.0154095513454555-23.3628608400537i</v>
      </c>
      <c r="I3545" s="57" t="str">
        <f t="shared" si="1034"/>
        <v>-0.126837516657196-0.0847496105588304i</v>
      </c>
      <c r="K3545" s="57" t="str">
        <f t="shared" si="1035"/>
        <v>0.000338780969967785-0.000555894434897487i</v>
      </c>
      <c r="L3545" s="57" t="str">
        <f t="shared" si="1036"/>
        <v>0.000125-0.000858361145202883i</v>
      </c>
      <c r="M3545" s="57" t="str">
        <f t="shared" si="1037"/>
        <v>0.0015-0.000413787469997498i</v>
      </c>
      <c r="N3545" s="57">
        <f t="shared" si="1038"/>
        <v>81.231406057658774</v>
      </c>
      <c r="O3545" s="57">
        <f t="shared" si="1039"/>
        <v>33.156465382681787</v>
      </c>
      <c r="P3545" s="371">
        <f t="shared" si="1040"/>
        <v>-33.156465382681787</v>
      </c>
      <c r="Q3545" s="371">
        <f t="shared" si="1041"/>
        <v>98.768593942341226</v>
      </c>
      <c r="R3545" s="12">
        <f t="shared" si="1042"/>
        <v>-81.231406057658774</v>
      </c>
      <c r="S3545" s="57">
        <f t="shared" si="1043"/>
        <v>584.54359000051409</v>
      </c>
      <c r="T3545" s="12">
        <f t="shared" si="1026"/>
        <v>-33.156465382681787</v>
      </c>
    </row>
    <row r="3546" spans="1:20" x14ac:dyDescent="0.25">
      <c r="A3546" s="57">
        <f t="shared" si="1027"/>
        <v>3686752.3197424076</v>
      </c>
      <c r="B3546" s="12">
        <f t="shared" si="1044"/>
        <v>586764.85564251605</v>
      </c>
      <c r="C3546" s="57" t="str">
        <f t="shared" si="1028"/>
        <v>-0.00321352654337996+0.0214763859487406i</v>
      </c>
      <c r="D3546" s="57" t="str">
        <f t="shared" si="1029"/>
        <v>0.886759520723493-1.68887964759945i</v>
      </c>
      <c r="E3546" s="57" t="str">
        <f t="shared" si="1030"/>
        <v>-27.0679578123981-22.2879159335962i</v>
      </c>
      <c r="F3546" s="57" t="str">
        <f t="shared" si="1031"/>
        <v>1.27813890345795-1.92260811797816i</v>
      </c>
      <c r="G3546" s="57" t="str">
        <f t="shared" si="1032"/>
        <v>0.332862555931829-0.471237811291028i</v>
      </c>
      <c r="H3546" s="57" t="str">
        <f t="shared" si="1033"/>
        <v>0.0152456287850436-23.2742647237922i</v>
      </c>
      <c r="I3546" s="57" t="str">
        <f t="shared" si="1034"/>
        <v>-0.126178999494809-0.0840023116314859i</v>
      </c>
      <c r="K3546" s="57" t="str">
        <f t="shared" si="1035"/>
        <v>0.000337733749235292-0.000554607143131554i</v>
      </c>
      <c r="L3546" s="57" t="str">
        <f t="shared" si="1036"/>
        <v>0.000125-0.000855111720664357i</v>
      </c>
      <c r="M3546" s="57" t="str">
        <f t="shared" si="1037"/>
        <v>0.0015-0.000412221030083182i</v>
      </c>
      <c r="N3546" s="57">
        <f t="shared" si="1038"/>
        <v>81.489929545020047</v>
      </c>
      <c r="O3546" s="57">
        <f t="shared" si="1039"/>
        <v>33.264612853569091</v>
      </c>
      <c r="P3546" s="371">
        <f t="shared" si="1040"/>
        <v>-33.264612853569091</v>
      </c>
      <c r="Q3546" s="371">
        <f t="shared" si="1041"/>
        <v>98.510070454979953</v>
      </c>
      <c r="R3546" s="12">
        <f t="shared" si="1042"/>
        <v>-81.489929545020047</v>
      </c>
      <c r="S3546" s="57">
        <f t="shared" si="1043"/>
        <v>586.76485564251607</v>
      </c>
      <c r="T3546" s="12">
        <f t="shared" si="1026"/>
        <v>-33.264612853569091</v>
      </c>
    </row>
    <row r="3547" spans="1:20" x14ac:dyDescent="0.25">
      <c r="A3547" s="57">
        <f t="shared" si="1027"/>
        <v>3700761.9785574293</v>
      </c>
      <c r="B3547" s="12">
        <f t="shared" si="1044"/>
        <v>588994.56209395768</v>
      </c>
      <c r="C3547" s="57" t="str">
        <f t="shared" si="1028"/>
        <v>-0.0030782641772974+0.0212243983332624i</v>
      </c>
      <c r="D3547" s="57" t="str">
        <f t="shared" si="1029"/>
        <v>0.881573126822202-1.68528907897685i</v>
      </c>
      <c r="E3547" s="57" t="str">
        <f t="shared" si="1030"/>
        <v>-26.9370122740171-22.0620534105394i</v>
      </c>
      <c r="F3547" s="57" t="str">
        <f t="shared" si="1031"/>
        <v>1.27167892959009-1.91987564417622i</v>
      </c>
      <c r="G3547" s="57" t="str">
        <f t="shared" si="1032"/>
        <v>0.331180200902112-0.470637732691025i</v>
      </c>
      <c r="H3547" s="57" t="str">
        <f t="shared" si="1033"/>
        <v>0.0150833919961382-23.1860053913097i</v>
      </c>
      <c r="I3547" s="57" t="str">
        <f t="shared" si="1034"/>
        <v>-0.125522434596207-0.0832605418349048i</v>
      </c>
      <c r="K3547" s="57" t="str">
        <f t="shared" si="1035"/>
        <v>0.000336688447541264-0.000553320174711046i</v>
      </c>
      <c r="L3547" s="57" t="str">
        <f t="shared" si="1036"/>
        <v>0.000125-0.000851874597195012i</v>
      </c>
      <c r="M3547" s="57" t="str">
        <f t="shared" si="1037"/>
        <v>0.0015-0.000410660520106776i</v>
      </c>
      <c r="N3547" s="57">
        <f t="shared" si="1038"/>
        <v>81.747692175460841</v>
      </c>
      <c r="O3547" s="57">
        <f t="shared" si="1039"/>
        <v>33.372886261942163</v>
      </c>
      <c r="P3547" s="371">
        <f t="shared" si="1040"/>
        <v>-33.372886261942163</v>
      </c>
      <c r="Q3547" s="371">
        <f t="shared" si="1041"/>
        <v>98.252307824539159</v>
      </c>
      <c r="R3547" s="12">
        <f t="shared" si="1042"/>
        <v>-81.747692175460841</v>
      </c>
      <c r="S3547" s="57">
        <f t="shared" si="1043"/>
        <v>588.99456209395771</v>
      </c>
      <c r="T3547" s="12">
        <f t="shared" si="1026"/>
        <v>-33.372886261942163</v>
      </c>
    </row>
    <row r="3548" spans="1:20" x14ac:dyDescent="0.25">
      <c r="A3548" s="57">
        <f t="shared" si="1027"/>
        <v>3714824.8740759478</v>
      </c>
      <c r="B3548" s="12">
        <f t="shared" si="1044"/>
        <v>591232.74142991472</v>
      </c>
      <c r="C3548" s="57" t="str">
        <f t="shared" si="1028"/>
        <v>-0.0029460348281138+0.0209745920872199i</v>
      </c>
      <c r="D3548" s="57" t="str">
        <f t="shared" si="1029"/>
        <v>0.876408243978823-1.68168991104764i</v>
      </c>
      <c r="E3548" s="57" t="str">
        <f t="shared" si="1030"/>
        <v>-26.8060466887185-21.8382546982132i</v>
      </c>
      <c r="F3548" s="57" t="str">
        <f t="shared" si="1031"/>
        <v>1.26523547975285-1.9171247222204i</v>
      </c>
      <c r="G3548" s="57" t="str">
        <f t="shared" si="1032"/>
        <v>0.329502149184855-0.470032427463698i</v>
      </c>
      <c r="H3548" s="57" t="str">
        <f t="shared" si="1033"/>
        <v>0.0149228252579855-23.0980815554102i</v>
      </c>
      <c r="I3548" s="57" t="str">
        <f t="shared" si="1034"/>
        <v>-0.124867830194592-0.0825242738285737i</v>
      </c>
      <c r="K3548" s="57" t="str">
        <f t="shared" si="1035"/>
        <v>0.000335645089218751-0.00055203353181624i</v>
      </c>
      <c r="L3548" s="57" t="str">
        <f t="shared" si="1036"/>
        <v>0.000125-0.000848649728227749i</v>
      </c>
      <c r="M3548" s="57" t="str">
        <f t="shared" si="1037"/>
        <v>0.0015-0.000409105917619821i</v>
      </c>
      <c r="N3548" s="57">
        <f t="shared" si="1038"/>
        <v>82.004692852608031</v>
      </c>
      <c r="O3548" s="57">
        <f t="shared" si="1039"/>
        <v>33.481284993941969</v>
      </c>
      <c r="P3548" s="371">
        <f t="shared" si="1040"/>
        <v>-33.481284993941969</v>
      </c>
      <c r="Q3548" s="371">
        <f t="shared" si="1041"/>
        <v>97.995307147391969</v>
      </c>
      <c r="R3548" s="12">
        <f t="shared" si="1042"/>
        <v>-82.004692852608031</v>
      </c>
      <c r="S3548" s="57">
        <f t="shared" si="1043"/>
        <v>591.23274142991477</v>
      </c>
      <c r="T3548" s="12">
        <f t="shared" si="1026"/>
        <v>-33.481284993941969</v>
      </c>
    </row>
    <row r="3549" spans="1:20" x14ac:dyDescent="0.25">
      <c r="A3549" s="57">
        <f t="shared" si="1027"/>
        <v>3728941.2085974361</v>
      </c>
      <c r="B3549" s="12">
        <f t="shared" si="1044"/>
        <v>593479.42584734841</v>
      </c>
      <c r="C3549" s="57" t="str">
        <f t="shared" si="1028"/>
        <v>-0.00281678894029242+0.020726965632977i</v>
      </c>
      <c r="D3549" s="57" t="str">
        <f t="shared" si="1029"/>
        <v>0.87126488631374-1.67808229664369i</v>
      </c>
      <c r="E3549" s="57" t="str">
        <f t="shared" si="1030"/>
        <v>-26.675073961469-21.6165054236394i</v>
      </c>
      <c r="F3549" s="57" t="str">
        <f t="shared" si="1031"/>
        <v>1.25880867529471-1.9143554900503i</v>
      </c>
      <c r="G3549" s="57" t="str">
        <f t="shared" si="1032"/>
        <v>0.327828432382538-0.469421933130681i</v>
      </c>
      <c r="H3549" s="57" t="str">
        <f t="shared" si="1033"/>
        <v>0.0147639129716147-23.0104919338871i</v>
      </c>
      <c r="I3549" s="57" t="str">
        <f t="shared" si="1034"/>
        <v>-0.124215194400088-0.0817934802531259i</v>
      </c>
      <c r="K3549" s="57" t="str">
        <f t="shared" si="1035"/>
        <v>0.000334603698406023-0.000550747216885785i</v>
      </c>
      <c r="L3549" s="57" t="str">
        <f t="shared" si="1036"/>
        <v>0.000125-0.000845437067371734i</v>
      </c>
      <c r="M3549" s="57" t="str">
        <f t="shared" si="1037"/>
        <v>0.0015-0.000407557200258838i</v>
      </c>
      <c r="N3549" s="57">
        <f t="shared" si="1038"/>
        <v>82.260930498471112</v>
      </c>
      <c r="O3549" s="57">
        <f t="shared" si="1039"/>
        <v>33.58980843666636</v>
      </c>
      <c r="P3549" s="371">
        <f t="shared" si="1040"/>
        <v>-33.58980843666636</v>
      </c>
      <c r="Q3549" s="371">
        <f t="shared" si="1041"/>
        <v>97.739069501528888</v>
      </c>
      <c r="R3549" s="12">
        <f t="shared" si="1042"/>
        <v>-82.260930498471112</v>
      </c>
      <c r="S3549" s="57">
        <f t="shared" si="1043"/>
        <v>593.47942584734835</v>
      </c>
      <c r="T3549" s="12">
        <f t="shared" si="1026"/>
        <v>-33.58980843666636</v>
      </c>
    </row>
    <row r="3550" spans="1:20" x14ac:dyDescent="0.25">
      <c r="A3550" s="57">
        <f t="shared" si="1027"/>
        <v>3743111.1851901067</v>
      </c>
      <c r="B3550" s="12">
        <f t="shared" si="1044"/>
        <v>595734.64766556839</v>
      </c>
      <c r="C3550" s="57" t="str">
        <f t="shared" si="1028"/>
        <v>-0.00269047749184924+0.0204815169349548i</v>
      </c>
      <c r="D3550" s="57" t="str">
        <f t="shared" si="1029"/>
        <v>0.866143066596496-1.67446638817614i</v>
      </c>
      <c r="E3550" s="57" t="str">
        <f t="shared" si="1030"/>
        <v>-26.5441067670568-21.3967912201129i</v>
      </c>
      <c r="F3550" s="57" t="str">
        <f t="shared" si="1031"/>
        <v>1.25239863598271-1.91156808640144i</v>
      </c>
      <c r="G3550" s="57" t="str">
        <f t="shared" si="1032"/>
        <v>0.3261590816858-0.468806287414829i</v>
      </c>
      <c r="H3550" s="57" t="str">
        <f t="shared" si="1033"/>
        <v>0.0146066396591429-22.9232352495029i</v>
      </c>
      <c r="I3550" s="57" t="str">
        <f t="shared" si="1034"/>
        <v>-0.1235645351991-0.0810681337319965i</v>
      </c>
      <c r="K3550" s="57" t="str">
        <f t="shared" si="1035"/>
        <v>0.000333564299044545-0.00054946123261379i</v>
      </c>
      <c r="L3550" s="57" t="str">
        <f t="shared" si="1036"/>
        <v>0.000125-0.000842236568411773i</v>
      </c>
      <c r="M3550" s="57" t="str">
        <f t="shared" si="1037"/>
        <v>0.0015-0.000406014345745006i</v>
      </c>
      <c r="N3550" s="57">
        <f t="shared" si="1038"/>
        <v>82.516404053310382</v>
      </c>
      <c r="O3550" s="57">
        <f t="shared" si="1039"/>
        <v>33.698455978172689</v>
      </c>
      <c r="P3550" s="371">
        <f t="shared" si="1040"/>
        <v>-33.698455978172689</v>
      </c>
      <c r="Q3550" s="371">
        <f t="shared" si="1041"/>
        <v>97.483595946689618</v>
      </c>
      <c r="R3550" s="12">
        <f t="shared" si="1042"/>
        <v>-82.516404053310382</v>
      </c>
      <c r="S3550" s="57">
        <f t="shared" si="1043"/>
        <v>595.73464766556845</v>
      </c>
      <c r="T3550" s="12">
        <f t="shared" si="1026"/>
        <v>-33.698455978172689</v>
      </c>
    </row>
    <row r="3551" spans="1:20" x14ac:dyDescent="0.25">
      <c r="A3551" s="57">
        <f t="shared" si="1027"/>
        <v>3757335.0076938295</v>
      </c>
      <c r="B3551" s="12">
        <f t="shared" si="1044"/>
        <v>597998.43932669761</v>
      </c>
      <c r="C3551" s="57" t="str">
        <f t="shared" si="1028"/>
        <v>-0.00256705199431914+0.0202382435109207i</v>
      </c>
      <c r="D3551" s="57" t="str">
        <f t="shared" si="1029"/>
        <v>0.861042796255786-1.67084233762314i</v>
      </c>
      <c r="E3551" s="57" t="str">
        <f t="shared" si="1030"/>
        <v>-26.4131575524482-21.1790977295957i</v>
      </c>
      <c r="F3551" s="57" t="str">
        <f t="shared" si="1031"/>
        <v>1.24600547999768-1.90876265078493i</v>
      </c>
      <c r="G3551" s="57" t="str">
        <f t="shared" si="1032"/>
        <v>0.324494127872181-0.468185528234965i</v>
      </c>
      <c r="H3551" s="57" t="str">
        <f t="shared" si="1033"/>
        <v>0.0144509899630833-22.8363102299691i</v>
      </c>
      <c r="I3551" s="57" t="str">
        <f t="shared" si="1034"/>
        <v>-0.12291586045369-0.0803482068730758i</v>
      </c>
      <c r="K3551" s="57" t="str">
        <f t="shared" si="1035"/>
        <v>0.00033252691487696-0.000548175581946858i</v>
      </c>
      <c r="L3551" s="57" t="str">
        <f t="shared" si="1036"/>
        <v>0.000125-0.000839048185307604i</v>
      </c>
      <c r="M3551" s="57" t="str">
        <f t="shared" si="1037"/>
        <v>0.0015-0.000404477331883847i</v>
      </c>
      <c r="N3551" s="57">
        <f t="shared" si="1038"/>
        <v>82.771112475508772</v>
      </c>
      <c r="O3551" s="57">
        <f t="shared" si="1039"/>
        <v>33.807227007481693</v>
      </c>
      <c r="P3551" s="371">
        <f t="shared" si="1040"/>
        <v>-33.807227007481693</v>
      </c>
      <c r="Q3551" s="371">
        <f t="shared" si="1041"/>
        <v>97.228887524491228</v>
      </c>
      <c r="R3551" s="12">
        <f t="shared" si="1042"/>
        <v>-82.771112475508772</v>
      </c>
      <c r="S3551" s="57">
        <f t="shared" si="1043"/>
        <v>597.99843932669762</v>
      </c>
      <c r="T3551" s="12">
        <f t="shared" si="1026"/>
        <v>-33.807227007481693</v>
      </c>
    </row>
    <row r="3552" spans="1:20" x14ac:dyDescent="0.25">
      <c r="A3552" s="57">
        <f t="shared" si="1027"/>
        <v>3771612.8807230666</v>
      </c>
      <c r="B3552" s="12">
        <f t="shared" si="1044"/>
        <v>600270.83339613909</v>
      </c>
      <c r="C3552" s="57" t="str">
        <f t="shared" si="1028"/>
        <v>-0.00244646449255843+0.0199971424431528i</v>
      </c>
      <c r="D3552" s="57" t="str">
        <f t="shared" si="1029"/>
        <v>0.855964085389611-1.66721029651784i</v>
      </c>
      <c r="E3552" s="57" t="str">
        <f t="shared" si="1030"/>
        <v>-26.2822385391487-20.963410605055i</v>
      </c>
      <c r="F3552" s="57" t="str">
        <f t="shared" si="1031"/>
        <v>1.23962932392985-1.90593932346734i</v>
      </c>
      <c r="G3552" s="57" t="str">
        <f t="shared" si="1032"/>
        <v>0.322833601304982-0.467559693700642i</v>
      </c>
      <c r="H3552" s="57" t="str">
        <f t="shared" si="1033"/>
        <v>0.0142969486456571-22.749715607926i</v>
      </c>
      <c r="I3552" s="57" t="str">
        <f t="shared" si="1034"/>
        <v>-0.122269177901001-0.0796336722703694i</v>
      </c>
      <c r="K3552" s="57" t="str">
        <f t="shared" si="1035"/>
        <v>0.000331491569445138-0.00054689026808113i</v>
      </c>
      <c r="L3552" s="57" t="str">
        <f t="shared" si="1036"/>
        <v>0.000125-0.000835871872193266i</v>
      </c>
      <c r="M3552" s="57" t="str">
        <f t="shared" si="1037"/>
        <v>0.0015-0.0004029461365649i</v>
      </c>
      <c r="N3552" s="57">
        <f t="shared" si="1038"/>
        <v>83.025054741444094</v>
      </c>
      <c r="O3552" s="57">
        <f t="shared" si="1039"/>
        <v>33.916120914579814</v>
      </c>
      <c r="P3552" s="371">
        <f t="shared" si="1040"/>
        <v>-33.916120914579814</v>
      </c>
      <c r="Q3552" s="371">
        <f t="shared" si="1041"/>
        <v>96.974945258555906</v>
      </c>
      <c r="R3552" s="12">
        <f t="shared" si="1042"/>
        <v>-83.025054741444094</v>
      </c>
      <c r="S3552" s="57">
        <f t="shared" si="1043"/>
        <v>600.2708333961391</v>
      </c>
      <c r="T3552" s="12">
        <f t="shared" si="1026"/>
        <v>-33.916120914579814</v>
      </c>
    </row>
    <row r="3553" spans="1:20" x14ac:dyDescent="0.25">
      <c r="A3553" s="57">
        <f t="shared" si="1027"/>
        <v>3785945.0096698143</v>
      </c>
      <c r="B3553" s="12">
        <f t="shared" si="1044"/>
        <v>602551.86256304441</v>
      </c>
      <c r="C3553" s="57" t="str">
        <f t="shared" si="1028"/>
        <v>-0.00232866756438695+0.0197582103894723i</v>
      </c>
      <c r="D3553" s="57" t="str">
        <f t="shared" si="1029"/>
        <v>0.850906942775465-1.66357041593649i</v>
      </c>
      <c r="E3553" s="57" t="str">
        <f t="shared" si="1030"/>
        <v>-26.151361725564-20.7497155127433i</v>
      </c>
      <c r="F3553" s="57" t="str">
        <f t="shared" si="1031"/>
        <v>1.23327028277463-1.90309824545043i</v>
      </c>
      <c r="G3553" s="57" t="str">
        <f t="shared" si="1032"/>
        <v>0.321177531932181-0.466928822106897i</v>
      </c>
      <c r="H3553" s="57" t="str">
        <f t="shared" si="1033"/>
        <v>0.0141445005881099-22.663450120923i</v>
      </c>
      <c r="I3553" s="57" t="str">
        <f t="shared" si="1034"/>
        <v>-0.121624495152695-0.0789245025056519i</v>
      </c>
      <c r="K3553" s="57" t="str">
        <f t="shared" si="1035"/>
        <v>0.000330458286088276-0.000545605294459298i</v>
      </c>
      <c r="L3553" s="57" t="str">
        <f t="shared" si="1036"/>
        <v>0.000125-0.000832707583376441i</v>
      </c>
      <c r="M3553" s="57" t="str">
        <f t="shared" si="1037"/>
        <v>0.0015-0.000401420737761407i</v>
      </c>
      <c r="N3553" s="57">
        <f t="shared" si="1038"/>
        <v>83.278229845362191</v>
      </c>
      <c r="O3553" s="57">
        <f t="shared" si="1039"/>
        <v>34.025137090422547</v>
      </c>
      <c r="P3553" s="371">
        <f t="shared" si="1040"/>
        <v>-34.025137090422547</v>
      </c>
      <c r="Q3553" s="371">
        <f t="shared" si="1041"/>
        <v>96.721770154637809</v>
      </c>
      <c r="R3553" s="12">
        <f t="shared" si="1042"/>
        <v>-83.278229845362191</v>
      </c>
      <c r="S3553" s="57">
        <f t="shared" si="1043"/>
        <v>602.55186256304444</v>
      </c>
      <c r="T3553" s="12">
        <f t="shared" si="1026"/>
        <v>-34.025137090422547</v>
      </c>
    </row>
    <row r="3554" spans="1:20" x14ac:dyDescent="0.25">
      <c r="A3554" s="57">
        <f t="shared" si="1027"/>
        <v>3800331.6007065596</v>
      </c>
      <c r="B3554" s="12">
        <f t="shared" si="1044"/>
        <v>604841.55964078405</v>
      </c>
      <c r="C3554" s="57" t="str">
        <f t="shared" si="1028"/>
        <v>-0.00221361432007335+0.019521443594146i</v>
      </c>
      <c r="D3554" s="57" t="str">
        <f t="shared" si="1029"/>
        <v>0.84587137588069-1.65992284648681i</v>
      </c>
      <c r="E3554" s="57" t="str">
        <f t="shared" si="1030"/>
        <v>-26.0205388893618-20.5379981344223i</v>
      </c>
      <c r="F3554" s="57" t="str">
        <f t="shared" si="1031"/>
        <v>1.22692846992878-1.90023955845093i</v>
      </c>
      <c r="G3554" s="57" t="str">
        <f t="shared" si="1032"/>
        <v>0.319525949285416-0.46629295192901i</v>
      </c>
      <c r="H3554" s="57" t="str">
        <f t="shared" si="1033"/>
        <v>0.0139936307900293-22.5775125113982i</v>
      </c>
      <c r="I3554" s="57" t="str">
        <f t="shared" si="1034"/>
        <v>-0.120981819694421-0.0782206701501242i</v>
      </c>
      <c r="K3554" s="57" t="str">
        <f t="shared" si="1035"/>
        <v>0.000329427087941004-0.000544320664767583i</v>
      </c>
      <c r="L3554" s="57" t="str">
        <f t="shared" si="1036"/>
        <v>0.000125-0.000829555273337755i</v>
      </c>
      <c r="M3554" s="57" t="str">
        <f t="shared" si="1037"/>
        <v>0.0015-0.000399901113529993i</v>
      </c>
      <c r="N3554" s="57">
        <f t="shared" si="1038"/>
        <v>83.530636799253216</v>
      </c>
      <c r="O3554" s="57">
        <f t="shared" si="1039"/>
        <v>34.134274926937621</v>
      </c>
      <c r="P3554" s="371">
        <f t="shared" si="1040"/>
        <v>-34.134274926937621</v>
      </c>
      <c r="Q3554" s="371">
        <f t="shared" si="1041"/>
        <v>96.469363200746784</v>
      </c>
      <c r="R3554" s="12">
        <f t="shared" si="1042"/>
        <v>-83.530636799253216</v>
      </c>
      <c r="S3554" s="57">
        <f t="shared" si="1043"/>
        <v>604.841559640784</v>
      </c>
      <c r="T3554" s="12">
        <f t="shared" si="1026"/>
        <v>-34.134274926937621</v>
      </c>
    </row>
    <row r="3555" spans="1:20" x14ac:dyDescent="0.25">
      <c r="A3555" s="57">
        <f t="shared" si="1027"/>
        <v>3814772.860789245</v>
      </c>
      <c r="B3555" s="12">
        <f t="shared" si="1044"/>
        <v>607139.95756741904</v>
      </c>
      <c r="C3555" s="57" t="str">
        <f t="shared" si="1028"/>
        <v>-0.00210125840166917+0.019286837898661i</v>
      </c>
      <c r="D3555" s="57" t="str">
        <f t="shared" si="1029"/>
        <v>0.840857390872868-1.6562677382965i</v>
      </c>
      <c r="E3555" s="57" t="str">
        <f t="shared" si="1030"/>
        <v>-25.8897815898367-20.3282441695333i</v>
      </c>
      <c r="F3555" s="57" t="str">
        <f t="shared" si="1031"/>
        <v>1.22060399718687-1.89736340488043i</v>
      </c>
      <c r="G3555" s="57" t="str">
        <f t="shared" si="1032"/>
        <v>0.317878882479061-0.465652121817269i</v>
      </c>
      <c r="H3555" s="57" t="str">
        <f t="shared" si="1033"/>
        <v>0.013844324368669-22.4919015266588i</v>
      </c>
      <c r="I3555" s="57" t="str">
        <f t="shared" si="1034"/>
        <v>-0.120341158885323-0.0775221477660731i</v>
      </c>
      <c r="K3555" s="57" t="str">
        <f t="shared" si="1035"/>
        <v>0.000328397997931595-0.000543036382932734i</v>
      </c>
      <c r="L3555" s="57" t="str">
        <f t="shared" si="1036"/>
        <v>0.000125-0.000826414896730178i</v>
      </c>
      <c r="M3555" s="57" t="str">
        <f t="shared" si="1037"/>
        <v>0.0015-0.000398387242010354i</v>
      </c>
      <c r="N3555" s="57">
        <f t="shared" si="1038"/>
        <v>83.782274632728232</v>
      </c>
      <c r="O3555" s="57">
        <f t="shared" si="1039"/>
        <v>34.24353381702651</v>
      </c>
      <c r="P3555" s="371">
        <f t="shared" si="1040"/>
        <v>-34.24353381702651</v>
      </c>
      <c r="Q3555" s="371">
        <f t="shared" si="1041"/>
        <v>96.217725367271768</v>
      </c>
      <c r="R3555" s="12">
        <f t="shared" si="1042"/>
        <v>-83.782274632728232</v>
      </c>
      <c r="S3555" s="57">
        <f t="shared" si="1043"/>
        <v>607.13995756741906</v>
      </c>
      <c r="T3555" s="12">
        <f t="shared" si="1026"/>
        <v>-34.24353381702651</v>
      </c>
    </row>
    <row r="3556" spans="1:20" x14ac:dyDescent="0.25">
      <c r="A3556" s="57">
        <f t="shared" si="1027"/>
        <v>3829268.9976602443</v>
      </c>
      <c r="B3556" s="12">
        <f t="shared" si="1044"/>
        <v>609447.08940617531</v>
      </c>
      <c r="C3556" s="57" t="str">
        <f t="shared" si="1028"/>
        <v>-0.00199155398219416+0.0190543887523606i</v>
      </c>
      <c r="D3556" s="57" t="str">
        <f t="shared" si="1029"/>
        <v>0.835864992630307-1.6526052410019i</v>
      </c>
      <c r="E3556" s="57" t="str">
        <f t="shared" si="1030"/>
        <v>-25.7591011702686-20.1204393373109i</v>
      </c>
      <c r="F3556" s="57" t="str">
        <f t="shared" si="1031"/>
        <v>1.21429697473787-1.89446992782506i</v>
      </c>
      <c r="G3556" s="57" t="str">
        <f t="shared" si="1032"/>
        <v>0.316236360209367-0.465006370591736i</v>
      </c>
      <c r="H3556" s="57" t="str">
        <f t="shared" si="1033"/>
        <v>0.0136965665582729-22.4066159188618i</v>
      </c>
      <c r="I3556" s="57" t="str">
        <f t="shared" si="1034"/>
        <v>-0.119702519957557-0.0768289079085204i</v>
      </c>
      <c r="K3556" s="57" t="str">
        <f t="shared" si="1035"/>
        <v>0.000327371038780147-0.000541752453118961i</v>
      </c>
      <c r="L3556" s="57" t="str">
        <f t="shared" si="1036"/>
        <v>0.000125-0.000823286408378341i</v>
      </c>
      <c r="M3556" s="57" t="str">
        <f t="shared" si="1037"/>
        <v>0.0015-0.000396879101424939i</v>
      </c>
      <c r="N3556" s="57">
        <f t="shared" si="1038"/>
        <v>84.033142392896963</v>
      </c>
      <c r="O3556" s="57">
        <f t="shared" si="1039"/>
        <v>34.352913154568895</v>
      </c>
      <c r="P3556" s="371">
        <f t="shared" si="1040"/>
        <v>-34.352913154568895</v>
      </c>
      <c r="Q3556" s="371">
        <f t="shared" si="1041"/>
        <v>95.966857607103037</v>
      </c>
      <c r="R3556" s="12">
        <f t="shared" si="1042"/>
        <v>-84.033142392896963</v>
      </c>
      <c r="S3556" s="57">
        <f t="shared" si="1043"/>
        <v>609.44708940617534</v>
      </c>
      <c r="T3556" s="12">
        <f t="shared" si="1026"/>
        <v>-34.352913154568895</v>
      </c>
    </row>
    <row r="3557" spans="1:20" x14ac:dyDescent="0.25">
      <c r="A3557" s="57">
        <f t="shared" si="1027"/>
        <v>3843820.2198513537</v>
      </c>
      <c r="B3557" s="12">
        <f t="shared" si="1044"/>
        <v>611762.98834591883</v>
      </c>
      <c r="C3557" s="57" t="str">
        <f t="shared" si="1028"/>
        <v>-0.00188445576467809+0.0188240912229528i</v>
      </c>
      <c r="D3557" s="57" t="str">
        <f t="shared" si="1029"/>
        <v>0.830894184752642-1.64893550373691i</v>
      </c>
      <c r="E3557" s="57" t="str">
        <f t="shared" si="1030"/>
        <v>-25.6285087602844-19.9145693788439i</v>
      </c>
      <c r="F3557" s="57" t="str">
        <f t="shared" si="1031"/>
        <v>1.20800751116226-1.89155927102546i</v>
      </c>
      <c r="G3557" s="57" t="str">
        <f t="shared" si="1032"/>
        <v>0.314598410753674-0.46435573723702i</v>
      </c>
      <c r="H3557" s="57" t="str">
        <f t="shared" si="1033"/>
        <v>0.0135503427094048-22.3216544449936i</v>
      </c>
      <c r="I3557" s="57" t="str">
        <f t="shared" si="1034"/>
        <v>-0.11906591001585-0.0761409231268821i</v>
      </c>
      <c r="K3557" s="57" t="str">
        <f t="shared" si="1035"/>
        <v>0.000326346232996871-0.000540468879724887i</v>
      </c>
      <c r="L3557" s="57" t="str">
        <f t="shared" si="1036"/>
        <v>0.000125-0.000820169763277885i</v>
      </c>
      <c r="M3557" s="57" t="str">
        <f t="shared" si="1037"/>
        <v>0.0015-0.00039537667007864i</v>
      </c>
      <c r="N3557" s="57">
        <f t="shared" si="1038"/>
        <v>84.283239144247318</v>
      </c>
      <c r="O3557" s="57">
        <f t="shared" si="1039"/>
        <v>34.462412334424634</v>
      </c>
      <c r="P3557" s="371">
        <f t="shared" si="1040"/>
        <v>-34.462412334424634</v>
      </c>
      <c r="Q3557" s="371">
        <f t="shared" si="1041"/>
        <v>95.716760855752682</v>
      </c>
      <c r="R3557" s="12">
        <f t="shared" si="1042"/>
        <v>-84.283239144247318</v>
      </c>
      <c r="S3557" s="57">
        <f t="shared" si="1043"/>
        <v>611.76298834591887</v>
      </c>
      <c r="T3557" s="12">
        <f t="shared" si="1026"/>
        <v>-34.462412334424634</v>
      </c>
    </row>
    <row r="3558" spans="1:20" x14ac:dyDescent="0.25">
      <c r="A3558" s="57">
        <f t="shared" si="1027"/>
        <v>3858426.736686789</v>
      </c>
      <c r="B3558" s="12">
        <f t="shared" si="1044"/>
        <v>614087.68770163332</v>
      </c>
      <c r="C3558" s="57" t="str">
        <f t="shared" si="1028"/>
        <v>-0.00177991898106229+0.0185959400068853i</v>
      </c>
      <c r="D3558" s="57" t="str">
        <f t="shared" si="1029"/>
        <v>0.825944969571507-1.6452586751221i</v>
      </c>
      <c r="E3558" s="57" t="str">
        <f t="shared" si="1030"/>
        <v>-25.4980152782162-19.7106200590838i</v>
      </c>
      <c r="F3558" s="57" t="str">
        <f t="shared" si="1031"/>
        <v>1.20173571342925-1.88863157885662i</v>
      </c>
      <c r="G3558" s="57" t="str">
        <f t="shared" si="1032"/>
        <v>0.312965061969711-0.463700260897065i</v>
      </c>
      <c r="H3558" s="57" t="str">
        <f t="shared" si="1033"/>
        <v>0.0134056382882809-22.2370158668512i</v>
      </c>
      <c r="I3558" s="57" t="str">
        <f t="shared" si="1034"/>
        <v>-0.118431336037087-0.075458165966619i</v>
      </c>
      <c r="K3558" s="57" t="str">
        <f t="shared" si="1035"/>
        <v>0.000325323602880397-0.000539185667380475i</v>
      </c>
      <c r="L3558" s="57" t="str">
        <f t="shared" si="1036"/>
        <v>0.000125-0.000817064916594825i</v>
      </c>
      <c r="M3558" s="57" t="str">
        <f t="shared" si="1037"/>
        <v>0.0015-0.000393879926358478i</v>
      </c>
      <c r="N3558" s="57">
        <f t="shared" si="1038"/>
        <v>84.532563968526958</v>
      </c>
      <c r="O3558" s="57">
        <f t="shared" si="1039"/>
        <v>34.572030752435616</v>
      </c>
      <c r="P3558" s="371">
        <f t="shared" si="1040"/>
        <v>-34.572030752435616</v>
      </c>
      <c r="Q3558" s="371">
        <f t="shared" si="1041"/>
        <v>95.467436031473042</v>
      </c>
      <c r="R3558" s="12">
        <f t="shared" si="1042"/>
        <v>-84.532563968526958</v>
      </c>
      <c r="S3558" s="57">
        <f t="shared" si="1043"/>
        <v>614.08768770163329</v>
      </c>
      <c r="T3558" s="12">
        <f t="shared" si="1026"/>
        <v>-34.572030752435616</v>
      </c>
    </row>
    <row r="3559" spans="1:20" x14ac:dyDescent="0.25">
      <c r="A3559" s="57">
        <f t="shared" si="1027"/>
        <v>3873088.7582861981</v>
      </c>
      <c r="B3559" s="12">
        <f t="shared" si="1044"/>
        <v>616421.22091489949</v>
      </c>
      <c r="C3559" s="57" t="str">
        <f t="shared" si="1028"/>
        <v>-0.00167789939096548+0.0183699294395815i</v>
      </c>
      <c r="D3559" s="57" t="str">
        <f t="shared" si="1029"/>
        <v>0.821017348161241-1.64157490325392i</v>
      </c>
      <c r="E3559" s="57" t="str">
        <f t="shared" si="1030"/>
        <v>-25.3676314334534-19.5085771687997i</v>
      </c>
      <c r="F3559" s="57" t="str">
        <f t="shared" si="1031"/>
        <v>1.19548168689434-1.88568699630774i</v>
      </c>
      <c r="G3559" s="57" t="str">
        <f t="shared" si="1032"/>
        <v>0.311336341294955-0.463039980869931i</v>
      </c>
      <c r="H3559" s="57" t="str">
        <f t="shared" si="1033"/>
        <v>0.0132624388761046-22.1526989510221i</v>
      </c>
      <c r="I3559" s="57" t="str">
        <f t="shared" si="1034"/>
        <v>-0.117798804869912-0.074780608970885i</v>
      </c>
      <c r="K3559" s="57" t="str">
        <f t="shared" si="1035"/>
        <v>0.000324303170516128-0.000537902820943937i</v>
      </c>
      <c r="L3559" s="57" t="str">
        <f t="shared" si="1036"/>
        <v>0.000125-0.0008139718236649i</v>
      </c>
      <c r="M3559" s="57" t="str">
        <f t="shared" si="1037"/>
        <v>0.0015-0.000392388848733291i</v>
      </c>
      <c r="N3559" s="57">
        <f t="shared" si="1038"/>
        <v>84.781115964623595</v>
      </c>
      <c r="O3559" s="57">
        <f t="shared" si="1039"/>
        <v>34.681767805429722</v>
      </c>
      <c r="P3559" s="371">
        <f t="shared" si="1040"/>
        <v>-34.681767805429722</v>
      </c>
      <c r="Q3559" s="371">
        <f t="shared" si="1041"/>
        <v>95.218884035376405</v>
      </c>
      <c r="R3559" s="12">
        <f t="shared" si="1042"/>
        <v>-84.781115964623595</v>
      </c>
      <c r="S3559" s="57">
        <f t="shared" si="1043"/>
        <v>616.42122091489944</v>
      </c>
      <c r="T3559" s="12">
        <f t="shared" si="1026"/>
        <v>-34.681767805429722</v>
      </c>
    </row>
    <row r="3560" spans="1:20" x14ac:dyDescent="0.25">
      <c r="A3560" s="57">
        <f t="shared" si="1027"/>
        <v>3887806.4955676859</v>
      </c>
      <c r="B3560" s="12">
        <f t="shared" si="1044"/>
        <v>618763.62155437609</v>
      </c>
      <c r="C3560" s="57" t="str">
        <f t="shared" si="1028"/>
        <v>-0.00157835328031628+0.0181460535055472i</v>
      </c>
      <c r="D3560" s="57" t="str">
        <f t="shared" si="1029"/>
        <v>0.816111320349754-1.6378843356942i</v>
      </c>
      <c r="E3560" s="57" t="str">
        <f t="shared" si="1030"/>
        <v>-25.2373677287962-19.3084265264825i</v>
      </c>
      <c r="F3560" s="57" t="str">
        <f t="shared" si="1031"/>
        <v>1.1892455352972-1.88272566896226i</v>
      </c>
      <c r="G3560" s="57" t="str">
        <f t="shared" si="1032"/>
        <v>0.309712275746066-0.462374936602601i</v>
      </c>
      <c r="H3560" s="57" t="str">
        <f t="shared" si="1033"/>
        <v>0.0131207301684046-22.0687024688656i</v>
      </c>
      <c r="I3560" s="57" t="str">
        <f t="shared" si="1034"/>
        <v>-0.117168323234376-0.0741082246821791i</v>
      </c>
      <c r="K3560" s="57" t="str">
        <f t="shared" si="1035"/>
        <v>0.000323284957774618-0.000536620345498617i</v>
      </c>
      <c r="L3560" s="57" t="str">
        <f t="shared" si="1036"/>
        <v>0.000125-0.000810890439992925i</v>
      </c>
      <c r="M3560" s="57" t="str">
        <f t="shared" si="1037"/>
        <v>0.0015-0.000390903415753428i</v>
      </c>
      <c r="N3560" s="57">
        <f t="shared" si="1038"/>
        <v>85.028894248451664</v>
      </c>
      <c r="O3560" s="57">
        <f t="shared" si="1039"/>
        <v>34.791622891222424</v>
      </c>
      <c r="P3560" s="371">
        <f t="shared" si="1040"/>
        <v>-34.791622891222424</v>
      </c>
      <c r="Q3560" s="371">
        <f t="shared" si="1041"/>
        <v>94.971105751548336</v>
      </c>
      <c r="R3560" s="12">
        <f t="shared" si="1042"/>
        <v>-85.028894248451664</v>
      </c>
      <c r="S3560" s="57">
        <f t="shared" si="1043"/>
        <v>618.76362155437607</v>
      </c>
      <c r="T3560" s="12">
        <f t="shared" si="1026"/>
        <v>-34.791622891222424</v>
      </c>
    </row>
    <row r="3561" spans="1:20" x14ac:dyDescent="0.25">
      <c r="A3561" s="57">
        <f t="shared" si="1027"/>
        <v>3902580.1602508426</v>
      </c>
      <c r="B3561" s="12">
        <f t="shared" si="1044"/>
        <v>621114.92331628269</v>
      </c>
      <c r="C3561" s="57" t="str">
        <f t="shared" si="1028"/>
        <v>-0.00148123745985981+0.0179243058483396i</v>
      </c>
      <c r="D3561" s="57" t="str">
        <f t="shared" si="1029"/>
        <v>0.811226884729406-1.63418711945978i</v>
      </c>
      <c r="E3561" s="57" t="str">
        <f t="shared" si="1030"/>
        <v>-25.1072344627999-19.1101539801987i</v>
      </c>
      <c r="F3561" s="57" t="str">
        <f t="shared" si="1031"/>
        <v>1.18302736075975-1.87974774297781i</v>
      </c>
      <c r="G3561" s="57" t="str">
        <f t="shared" si="1032"/>
        <v>0.308092891918403-0.461705167685784i</v>
      </c>
      <c r="H3561" s="57" t="str">
        <f t="shared" si="1033"/>
        <v>0.012980497974377-21.9850251964929i</v>
      </c>
      <c r="I3561" s="57" t="str">
        <f t="shared" si="1034"/>
        <v>-0.116539897721597-0.0734409856439852i</v>
      </c>
      <c r="K3561" s="57" t="str">
        <f t="shared" si="1035"/>
        <v>0.000322268986310057-0.000535338246349898i</v>
      </c>
      <c r="L3561" s="57" t="str">
        <f t="shared" si="1036"/>
        <v>0.000125-0.000807820721252166i</v>
      </c>
      <c r="M3561" s="57" t="str">
        <f t="shared" si="1037"/>
        <v>0.0015-0.000389423606050438i</v>
      </c>
      <c r="N3561" s="57">
        <f t="shared" si="1038"/>
        <v>85.275897952831826</v>
      </c>
      <c r="O3561" s="57">
        <f t="shared" si="1039"/>
        <v>34.901595408619343</v>
      </c>
      <c r="P3561" s="371">
        <f t="shared" si="1040"/>
        <v>-34.901595408619343</v>
      </c>
      <c r="Q3561" s="371">
        <f t="shared" si="1041"/>
        <v>94.724102047168174</v>
      </c>
      <c r="R3561" s="12">
        <f t="shared" si="1042"/>
        <v>-85.275897952831826</v>
      </c>
      <c r="S3561" s="57">
        <f t="shared" si="1043"/>
        <v>621.11492331628267</v>
      </c>
      <c r="T3561" s="12">
        <f t="shared" si="1026"/>
        <v>-34.901595408619343</v>
      </c>
    </row>
    <row r="3562" spans="1:20" x14ac:dyDescent="0.25">
      <c r="A3562" s="57">
        <f t="shared" si="1027"/>
        <v>3917409.9648597962</v>
      </c>
      <c r="B3562" s="12">
        <f t="shared" si="1044"/>
        <v>623475.16002488462</v>
      </c>
      <c r="C3562" s="57" t="str">
        <f t="shared" si="1028"/>
        <v>-0.00138650926353639+0.0177046797804003i</v>
      </c>
      <c r="D3562" s="57" t="str">
        <f t="shared" si="1029"/>
        <v>0.806364038667944-1.63048340101231i</v>
      </c>
      <c r="E3562" s="57" t="str">
        <f t="shared" si="1030"/>
        <v>-24.9772417321175-18.9137454093927i</v>
      </c>
      <c r="F3562" s="57" t="str">
        <f t="shared" si="1031"/>
        <v>1.17682726378455-1.87675336506618i</v>
      </c>
      <c r="G3562" s="57" t="str">
        <f t="shared" si="1032"/>
        <v>0.3064782159856-0.461030713848746i</v>
      </c>
      <c r="H3562" s="57" t="str">
        <f t="shared" si="1033"/>
        <v>0.0128417282162289-21.9016659147486i</v>
      </c>
      <c r="I3562" s="57" t="str">
        <f t="shared" si="1034"/>
        <v>-0.115913534793449-0.0727788644024155i</v>
      </c>
      <c r="K3562" s="57" t="str">
        <f t="shared" si="1035"/>
        <v>0.000321255277558718-0.000534056529022047i</v>
      </c>
      <c r="L3562" s="57" t="str">
        <f t="shared" si="1036"/>
        <v>0.000125-0.000804762623283688i</v>
      </c>
      <c r="M3562" s="57" t="str">
        <f t="shared" si="1037"/>
        <v>0.0015-0.000387949398336757i</v>
      </c>
      <c r="N3562" s="57">
        <f t="shared" si="1038"/>
        <v>85.52212622738223</v>
      </c>
      <c r="O3562" s="57">
        <f t="shared" si="1039"/>
        <v>35.011684757419118</v>
      </c>
      <c r="P3562" s="371">
        <f t="shared" si="1040"/>
        <v>-35.011684757419118</v>
      </c>
      <c r="Q3562" s="371">
        <f t="shared" si="1041"/>
        <v>94.47787377261777</v>
      </c>
      <c r="R3562" s="12">
        <f t="shared" si="1042"/>
        <v>-85.52212622738223</v>
      </c>
      <c r="S3562" s="57">
        <f t="shared" si="1043"/>
        <v>623.47516002488464</v>
      </c>
      <c r="T3562" s="12">
        <f t="shared" si="1026"/>
        <v>-35.011684757419118</v>
      </c>
    </row>
    <row r="3563" spans="1:20" x14ac:dyDescent="0.25">
      <c r="A3563" s="57">
        <f t="shared" si="1027"/>
        <v>3932296.1227262635</v>
      </c>
      <c r="B3563" s="12">
        <f t="shared" si="1044"/>
        <v>625844.3656329792</v>
      </c>
      <c r="C3563" s="57" t="str">
        <f t="shared" si="1028"/>
        <v>-0.00129412654674223+0.0174871682927545i</v>
      </c>
      <c r="D3563" s="57" t="str">
        <f t="shared" si="1029"/>
        <v>0.801522778319562-1.62677332624835i</v>
      </c>
      <c r="E3563" s="57" t="str">
        <f t="shared" si="1030"/>
        <v>-24.847399433834-18.7191867266414i</v>
      </c>
      <c r="F3563" s="57" t="str">
        <f t="shared" si="1031"/>
        <v>1.1706453432535-1.87374268247353i</v>
      </c>
      <c r="G3563" s="57" t="str">
        <f t="shared" si="1032"/>
        <v>0.304868273699228-0.460351614954136i</v>
      </c>
      <c r="H3563" s="57" t="str">
        <f t="shared" si="1033"/>
        <v>0.0127044069285253-21.818623409191i</v>
      </c>
      <c r="I3563" s="57" t="str">
        <f t="shared" si="1034"/>
        <v>-0.115289240782291-0.0721218335078469i</v>
      </c>
      <c r="K3563" s="57" t="str">
        <f t="shared" si="1035"/>
        <v>0.000320243852737503-0.000532775199255082i</v>
      </c>
      <c r="L3563" s="57" t="str">
        <f t="shared" si="1036"/>
        <v>0.000125-0.000801716102095726i</v>
      </c>
      <c r="M3563" s="57" t="str">
        <f t="shared" si="1037"/>
        <v>0.0015-0.000386480771405417i</v>
      </c>
      <c r="N3563" s="57">
        <f t="shared" si="1038"/>
        <v>85.767578238402749</v>
      </c>
      <c r="O3563" s="57">
        <f t="shared" si="1039"/>
        <v>35.12189033841527</v>
      </c>
      <c r="P3563" s="371">
        <f t="shared" si="1040"/>
        <v>-35.12189033841527</v>
      </c>
      <c r="Q3563" s="371">
        <f t="shared" si="1041"/>
        <v>94.232421761597251</v>
      </c>
      <c r="R3563" s="12">
        <f t="shared" si="1042"/>
        <v>-85.767578238402749</v>
      </c>
      <c r="S3563" s="57">
        <f t="shared" si="1043"/>
        <v>625.84436563297925</v>
      </c>
      <c r="T3563" s="12">
        <f t="shared" si="1026"/>
        <v>-35.12189033841527</v>
      </c>
    </row>
    <row r="3564" spans="1:20" x14ac:dyDescent="0.25">
      <c r="A3564" s="57">
        <f t="shared" si="1027"/>
        <v>3947238.8479926232</v>
      </c>
      <c r="B3564" s="12">
        <f t="shared" si="1044"/>
        <v>628222.57422238449</v>
      </c>
      <c r="C3564" s="57" t="str">
        <f t="shared" si="1028"/>
        <v>-0.0012040476844719+0.0172717640645722i</v>
      </c>
      <c r="D3564" s="57" t="str">
        <f t="shared" si="1029"/>
        <v>0.796703098635978-1.62305704048949i</v>
      </c>
      <c r="E3564" s="57" t="str">
        <f t="shared" si="1030"/>
        <v>-24.7177172677969-18.5264638793591i</v>
      </c>
      <c r="F3564" s="57" t="str">
        <f t="shared" si="1031"/>
        <v>1.16448169642679-1.87071584296041i</v>
      </c>
      <c r="G3564" s="57" t="str">
        <f t="shared" si="1032"/>
        <v>0.303263090388519-0.459667910992842i</v>
      </c>
      <c r="H3564" s="57" t="str">
        <f t="shared" si="1033"/>
        <v>0.0125685202575403-21.7358964700736i</v>
      </c>
      <c r="I3564" s="57" t="str">
        <f t="shared" si="1034"/>
        <v>-0.114667021890701-0.0714698655165568i</v>
      </c>
      <c r="K3564" s="57" t="str">
        <f t="shared" si="1035"/>
        <v>0.000319234732842538-0.000531494263001621i</v>
      </c>
      <c r="L3564" s="57" t="str">
        <f t="shared" si="1036"/>
        <v>0.000125-0.000798681113863046i</v>
      </c>
      <c r="M3564" s="57" t="str">
        <f t="shared" si="1037"/>
        <v>0.0015-0.000385017704129723i</v>
      </c>
      <c r="N3564" s="57">
        <f t="shared" si="1038"/>
        <v>86.012253168763493</v>
      </c>
      <c r="O3564" s="57">
        <f t="shared" si="1039"/>
        <v>35.232211553398933</v>
      </c>
      <c r="P3564" s="371">
        <f t="shared" si="1040"/>
        <v>-35.232211553398933</v>
      </c>
      <c r="Q3564" s="371">
        <f t="shared" si="1041"/>
        <v>93.987746831236507</v>
      </c>
      <c r="R3564" s="12">
        <f t="shared" si="1042"/>
        <v>-86.012253168763493</v>
      </c>
      <c r="S3564" s="57">
        <f t="shared" si="1043"/>
        <v>628.22257422238454</v>
      </c>
      <c r="T3564" s="12">
        <f t="shared" ref="T3564:T3627" si="1045">P3564</f>
        <v>-35.232211553398933</v>
      </c>
    </row>
    <row r="3565" spans="1:20" x14ac:dyDescent="0.25">
      <c r="A3565" s="57">
        <f t="shared" ref="A3565:A3628" si="1046">2*PI()*B3565</f>
        <v>3962238.3556149951</v>
      </c>
      <c r="B3565" s="12">
        <f t="shared" si="1044"/>
        <v>630609.82000442955</v>
      </c>
      <c r="C3565" s="57" t="str">
        <f t="shared" ref="C3565:C3628" si="1047">IMPRODUCT(D3565,E3565,$C$40,,K3565,$C$41)</f>
        <v>-0.00111623156934768+0.0170584594725949i</v>
      </c>
      <c r="D3565" s="57" t="str">
        <f t="shared" ref="D3565:D3628" si="1048">IMDIV(IMPRODUCT($C$37,$C$38,COMPLEX(1,A3565/$C$38)),IMSUM(-1*A3565*A3565/$C$39,COMPLEX(0,1*A3565)))</f>
        <v>0.791904993377599-1.61933468847281i</v>
      </c>
      <c r="E3565" s="57" t="str">
        <f t="shared" ref="E3565:E3628" si="1049">IMDIV(IMPRODUCT(IMSUM(F3565,G3565),$C$29,H3565),IMSUM(1,I3565))</f>
        <v>-24.5882047389375-18.3355628514559i</v>
      </c>
      <c r="F3565" s="57" t="str">
        <f t="shared" ref="F3565:F3628" si="1050">IMDIV(IMPRODUCT($C$14,$C$15,COMPLEX(1,A3565/$C$15)),IMSUM(-1*A3565*A3565/$C$16,COMPLEX(0,A3565)))</f>
        <v>1.15833641894209-1.86767299478202i</v>
      </c>
      <c r="G3565" s="57" t="str">
        <f t="shared" ref="G3565:G3628" si="1051">IMDIV(1,COMPLEX(1,A3565*$C$9*$C$10))</f>
        <v>0.301662690960151-0.458979642078852i</v>
      </c>
      <c r="H3565" s="57" t="str">
        <f t="shared" ref="H3565:H3628" si="1052">IMDIV($C$3,IMSUM(K3565,COMPLEX(0,$C$28*A3565)))</f>
        <v>0.012434054460608-21.6534838923259i</v>
      </c>
      <c r="I3565" s="57" t="str">
        <f t="shared" ref="I3565:I3628" si="1053">IMPRODUCT(F3565,$C$29,H3565,$C$31)</f>
        <v>-0.114046884191257-0.0708229329923485i</v>
      </c>
      <c r="K3565" s="57" t="str">
        <f t="shared" ref="K3565:K3628" si="1054">IF($C$26&lt;=0,IMDIV(1,IMSUM(IMDIV(1,L3565),1/$C$18)),IMDIV(1,IMSUM(IMDIV(1,L3565),1/$C$18,IMDIV(1,M3565))))</f>
        <v>0.000318227938647773-0.000530213726423712i</v>
      </c>
      <c r="L3565" s="57" t="str">
        <f t="shared" ref="L3565:L3628" si="1055">IMSUM($C$21/$C$22,IMDIV(1,COMPLEX(0,$C$20*$C$22*A3565)))</f>
        <v>0.000125-0.000795657614926324i</v>
      </c>
      <c r="M3565" s="57" t="str">
        <f t="shared" ref="M3565:M3628" si="1056">IMSUM($C$25/$C$26,IMDIV(1,COMPLEX(0,$C$24*$C$26*A3565)))</f>
        <v>0.0015-0.000383560175462964i</v>
      </c>
      <c r="N3565" s="57">
        <f t="shared" ref="N3565:N3628" si="1057">ABS(R3565)</f>
        <v>86.256150217793916</v>
      </c>
      <c r="O3565" s="57">
        <f t="shared" ref="O3565:O3628" si="1058">ABS(P3565)</f>
        <v>35.342647805160766</v>
      </c>
      <c r="P3565" s="371">
        <f t="shared" ref="P3565:P3628" si="1059">20*LOG10(IMABS(C3565))</f>
        <v>-35.342647805160766</v>
      </c>
      <c r="Q3565" s="371">
        <f t="shared" ref="Q3565:Q3628" si="1060">IMARGUMENT(C3565)*180/PI()</f>
        <v>93.743849782206084</v>
      </c>
      <c r="R3565" s="12">
        <f t="shared" ref="R3565:R3628" si="1061">IF(Q3565&lt;0,Q3565+180,Q3565-180)</f>
        <v>-86.256150217793916</v>
      </c>
      <c r="S3565" s="57">
        <f t="shared" ref="S3565:S3628" si="1062">B3565/1000</f>
        <v>630.60982000442959</v>
      </c>
      <c r="T3565" s="12">
        <f t="shared" si="1045"/>
        <v>-35.342647805160766</v>
      </c>
    </row>
    <row r="3566" spans="1:20" x14ac:dyDescent="0.25">
      <c r="A3566" s="57">
        <f t="shared" si="1046"/>
        <v>3977294.8613663325</v>
      </c>
      <c r="B3566" s="12">
        <f t="shared" ref="B3566:B3629" si="1063">B3565*(1+B$42)</f>
        <v>633006.13732044643</v>
      </c>
      <c r="C3566" s="57" t="str">
        <f t="shared" si="1047"/>
        <v>-0.00103063760953855+0.0168472466004246i</v>
      </c>
      <c r="D3566" s="57" t="str">
        <f t="shared" si="1048"/>
        <v>0.787128455124705-1.61560641434141i</v>
      </c>
      <c r="E3566" s="57" t="str">
        <f t="shared" si="1049"/>
        <v>-24.4588711595865-18.1464696649471i</v>
      </c>
      <c r="F3566" s="57" t="str">
        <f t="shared" si="1050"/>
        <v>1.15220960481404-1.86461428666847i</v>
      </c>
      <c r="G3566" s="57" t="str">
        <f t="shared" si="1051"/>
        <v>0.30006709989813-0.458286848444133i</v>
      </c>
      <c r="H3566" s="57" t="str">
        <f t="shared" si="1052"/>
        <v>0.0123009959054796-21.5713844755345i</v>
      </c>
      <c r="I3566" s="57" t="str">
        <f t="shared" si="1053"/>
        <v>-0.113428833626335-0.0701810085081753i</v>
      </c>
      <c r="K3566" s="57" t="str">
        <f t="shared" si="1054"/>
        <v>0.00031722349070367-0.000528933595889664i</v>
      </c>
      <c r="L3566" s="57" t="str">
        <f t="shared" si="1055"/>
        <v>0.000125-0.000792645561791518i</v>
      </c>
      <c r="M3566" s="57" t="str">
        <f t="shared" si="1056"/>
        <v>0.0015-0.000382108164438099i</v>
      </c>
      <c r="N3566" s="57">
        <f t="shared" si="1057"/>
        <v>86.499268601174691</v>
      </c>
      <c r="O3566" s="57">
        <f t="shared" si="1058"/>
        <v>35.453198497493524</v>
      </c>
      <c r="P3566" s="371">
        <f t="shared" si="1059"/>
        <v>-35.453198497493524</v>
      </c>
      <c r="Q3566" s="371">
        <f t="shared" si="1060"/>
        <v>93.500731398825309</v>
      </c>
      <c r="R3566" s="12">
        <f t="shared" si="1061"/>
        <v>-86.499268601174691</v>
      </c>
      <c r="S3566" s="57">
        <f t="shared" si="1062"/>
        <v>633.00613732044644</v>
      </c>
      <c r="T3566" s="12">
        <f t="shared" si="1045"/>
        <v>-35.453198497493524</v>
      </c>
    </row>
    <row r="3567" spans="1:20" x14ac:dyDescent="0.25">
      <c r="A3567" s="57">
        <f t="shared" si="1046"/>
        <v>3992408.5818395251</v>
      </c>
      <c r="B3567" s="12">
        <f t="shared" si="1063"/>
        <v>635411.5606422642</v>
      </c>
      <c r="C3567" s="57" t="str">
        <f t="shared" si="1047"/>
        <v>-0.000947225726573948+0.0166381172476779i</v>
      </c>
      <c r="D3567" s="57" t="str">
        <f t="shared" si="1048"/>
        <v>0.782373475288751-1.61187236163525i</v>
      </c>
      <c r="E3567" s="57" t="str">
        <f t="shared" si="1049"/>
        <v>-24.3297256517804-17.9591703815184i</v>
      </c>
      <c r="F3567" s="57" t="str">
        <f t="shared" si="1050"/>
        <v>1.14610134643404-1.86153986780506i</v>
      </c>
      <c r="G3567" s="57" t="str">
        <f t="shared" si="1051"/>
        <v>0.298476341263713-0.457589570433528i</v>
      </c>
      <c r="H3567" s="57" t="str">
        <f t="shared" si="1052"/>
        <v>0.0121693310696806-21.4895970239248i</v>
      </c>
      <c r="I3567" s="57" t="str">
        <f t="shared" si="1053"/>
        <v>-0.112812876007929-0.0695440646477622i</v>
      </c>
      <c r="K3567" s="57" t="str">
        <f t="shared" si="1054"/>
        <v>0.00031622140933591-0.00052765387797086i</v>
      </c>
      <c r="L3567" s="57" t="str">
        <f t="shared" si="1055"/>
        <v>0.000125-0.000789644911129225i</v>
      </c>
      <c r="M3567" s="57" t="str">
        <f t="shared" si="1056"/>
        <v>0.0015-0.000380661650167463i</v>
      </c>
      <c r="N3567" s="57">
        <f t="shared" si="1057"/>
        <v>86.741607550827581</v>
      </c>
      <c r="O3567" s="57">
        <f t="shared" si="1058"/>
        <v>35.563863035193876</v>
      </c>
      <c r="P3567" s="371">
        <f t="shared" si="1059"/>
        <v>-35.563863035193876</v>
      </c>
      <c r="Q3567" s="371">
        <f t="shared" si="1060"/>
        <v>93.258392449172419</v>
      </c>
      <c r="R3567" s="12">
        <f t="shared" si="1061"/>
        <v>-86.741607550827581</v>
      </c>
      <c r="S3567" s="57">
        <f t="shared" si="1062"/>
        <v>635.41156064226425</v>
      </c>
      <c r="T3567" s="12">
        <f t="shared" si="1045"/>
        <v>-35.563863035193876</v>
      </c>
    </row>
    <row r="3568" spans="1:20" x14ac:dyDescent="0.25">
      <c r="A3568" s="57">
        <f t="shared" si="1046"/>
        <v>4007579.7344505149</v>
      </c>
      <c r="B3568" s="12">
        <f t="shared" si="1063"/>
        <v>637826.12457270478</v>
      </c>
      <c r="C3568" s="57" t="str">
        <f t="shared" si="1047"/>
        <v>-0.000865956353053642+0.0164310629390022i</v>
      </c>
      <c r="D3568" s="57" t="str">
        <f t="shared" si="1048"/>
        <v>0.777640044123638-1.60813267328202i</v>
      </c>
      <c r="E3568" s="57" t="str">
        <f t="shared" si="1049"/>
        <v>-24.2007771495603-17.7736511040442i</v>
      </c>
      <c r="F3568" s="57" t="str">
        <f t="shared" si="1050"/>
        <v>1.14001173457022-1.85844988781272i</v>
      </c>
      <c r="G3568" s="57" t="str">
        <f t="shared" si="1051"/>
        <v>0.296890438695424-0.456887848499676i</v>
      </c>
      <c r="H3568" s="57" t="str">
        <f t="shared" si="1052"/>
        <v>0.0120390465398715-21.4081203463421i</v>
      </c>
      <c r="I3568" s="57" t="str">
        <f t="shared" si="1053"/>
        <v>-0.112199017017506-0.0689120740072152i</v>
      </c>
      <c r="K3568" s="57" t="str">
        <f t="shared" si="1054"/>
        <v>0.000315221714644142-0.000526374579438568i</v>
      </c>
      <c r="L3568" s="57" t="str">
        <f t="shared" si="1055"/>
        <v>0.000125-0.000786655619774088i</v>
      </c>
      <c r="M3568" s="57" t="str">
        <f t="shared" si="1056"/>
        <v>0.0015-0.000379220611842462i</v>
      </c>
      <c r="N3568" s="57">
        <f t="shared" si="1057"/>
        <v>86.983166314810035</v>
      </c>
      <c r="O3568" s="57">
        <f t="shared" si="1058"/>
        <v>35.674640824065065</v>
      </c>
      <c r="P3568" s="371">
        <f t="shared" si="1059"/>
        <v>-35.674640824065065</v>
      </c>
      <c r="Q3568" s="371">
        <f t="shared" si="1060"/>
        <v>93.016833685189965</v>
      </c>
      <c r="R3568" s="12">
        <f t="shared" si="1061"/>
        <v>-86.983166314810035</v>
      </c>
      <c r="S3568" s="57">
        <f t="shared" si="1062"/>
        <v>637.82612457270477</v>
      </c>
      <c r="T3568" s="12">
        <f t="shared" si="1045"/>
        <v>-35.674640824065065</v>
      </c>
    </row>
    <row r="3569" spans="1:20" x14ac:dyDescent="0.25">
      <c r="A3569" s="57">
        <f t="shared" si="1046"/>
        <v>4022808.5374414274</v>
      </c>
      <c r="B3569" s="12">
        <f t="shared" si="1063"/>
        <v>640249.86384608108</v>
      </c>
      <c r="C3569" s="57" t="str">
        <f t="shared" si="1047"/>
        <v>-0.000786790430259665+0.0162260749329564i</v>
      </c>
      <c r="D3569" s="57" t="str">
        <f t="shared" si="1048"/>
        <v>0.772928150737111-1.60438749158833i</v>
      </c>
      <c r="E3569" s="57" t="str">
        <f t="shared" si="1049"/>
        <v>-24.0720344012599-17.5898979780611i</v>
      </c>
      <c r="F3569" s="57" t="str">
        <f t="shared" si="1050"/>
        <v>1.13394085836775-1.8553444967284i</v>
      </c>
      <c r="G3569" s="57" t="str">
        <f t="shared" si="1051"/>
        <v>0.295309415409118-0.456181723197941i</v>
      </c>
      <c r="H3569" s="57" t="str">
        <f t="shared" si="1052"/>
        <v>0.0119101290112107-21.3269532562329i</v>
      </c>
      <c r="I3569" s="57" t="str">
        <f t="shared" si="1053"/>
        <v>-0.11158726220588-0.0682850091966287i</v>
      </c>
      <c r="K3569" s="57" t="str">
        <f t="shared" si="1054"/>
        <v>0.000314224426500797-0.000525095707260734i</v>
      </c>
      <c r="L3569" s="57" t="str">
        <f t="shared" si="1055"/>
        <v>0.000125-0.000783677644724134i</v>
      </c>
      <c r="M3569" s="57" t="str">
        <f t="shared" si="1056"/>
        <v>0.0015-0.000377785028733275i</v>
      </c>
      <c r="N3569" s="57">
        <f t="shared" si="1057"/>
        <v>87.223944157206489</v>
      </c>
      <c r="O3569" s="57">
        <f t="shared" si="1058"/>
        <v>35.785531270919115</v>
      </c>
      <c r="P3569" s="371">
        <f t="shared" si="1059"/>
        <v>-35.785531270919115</v>
      </c>
      <c r="Q3569" s="371">
        <f t="shared" si="1060"/>
        <v>92.776055842793511</v>
      </c>
      <c r="R3569" s="12">
        <f t="shared" si="1061"/>
        <v>-87.223944157206489</v>
      </c>
      <c r="S3569" s="57">
        <f t="shared" si="1062"/>
        <v>640.2498638460811</v>
      </c>
      <c r="T3569" s="12">
        <f t="shared" si="1045"/>
        <v>-35.785531270919115</v>
      </c>
    </row>
    <row r="3570" spans="1:20" x14ac:dyDescent="0.25">
      <c r="A3570" s="57">
        <f t="shared" si="1046"/>
        <v>4038095.2098837048</v>
      </c>
      <c r="B3570" s="12">
        <f t="shared" si="1063"/>
        <v>642682.81332869618</v>
      </c>
      <c r="C3570" s="57" t="str">
        <f t="shared" si="1047"/>
        <v>-0.000709689405670914+0.0160231442307581i</v>
      </c>
      <c r="D3570" s="57" t="str">
        <f t="shared" si="1048"/>
        <v>0.768237783102157-1.60063695823106i</v>
      </c>
      <c r="E3570" s="57" t="str">
        <f t="shared" si="1049"/>
        <v>-23.9435059717879-17.4078971931974i</v>
      </c>
      <c r="F3570" s="57" t="str">
        <f t="shared" si="1050"/>
        <v>1.12788880534936-1.85222384498575i</v>
      </c>
      <c r="G3570" s="57" t="str">
        <f t="shared" si="1051"/>
        <v>0.293733294198128-0.455471235181371i</v>
      </c>
      <c r="H3570" s="57" t="str">
        <f t="shared" si="1052"/>
        <v>0.0117825652867219-21.2460945716268i</v>
      </c>
      <c r="I3570" s="57" t="str">
        <f t="shared" si="1053"/>
        <v>-0.110977616993116-0.0676628428416862i</v>
      </c>
      <c r="K3570" s="57" t="str">
        <f t="shared" si="1054"/>
        <v>0.00031322956454996-0.0005238172685988i</v>
      </c>
      <c r="L3570" s="57" t="str">
        <f t="shared" si="1055"/>
        <v>0.000125-0.000780710943140202i</v>
      </c>
      <c r="M3570" s="57" t="str">
        <f t="shared" si="1056"/>
        <v>0.0015-0.000376354880188559i</v>
      </c>
      <c r="N3570" s="57">
        <f t="shared" si="1057"/>
        <v>87.463940358026548</v>
      </c>
      <c r="O3570" s="57">
        <f t="shared" si="1058"/>
        <v>35.896533783577802</v>
      </c>
      <c r="P3570" s="371">
        <f t="shared" si="1059"/>
        <v>-35.896533783577802</v>
      </c>
      <c r="Q3570" s="371">
        <f t="shared" si="1060"/>
        <v>92.536059641973452</v>
      </c>
      <c r="R3570" s="12">
        <f t="shared" si="1061"/>
        <v>-87.463940358026548</v>
      </c>
      <c r="S3570" s="57">
        <f t="shared" si="1062"/>
        <v>642.68281332869617</v>
      </c>
      <c r="T3570" s="12">
        <f t="shared" si="1045"/>
        <v>-35.896533783577802</v>
      </c>
    </row>
    <row r="3571" spans="1:20" x14ac:dyDescent="0.25">
      <c r="A3571" s="57">
        <f t="shared" si="1046"/>
        <v>4053439.9716812628</v>
      </c>
      <c r="B3571" s="12">
        <f t="shared" si="1063"/>
        <v>645125.00801934523</v>
      </c>
      <c r="C3571" s="57" t="str">
        <f t="shared" si="1047"/>
        <v>-0.000634615230386891+0.0158222615848898i</v>
      </c>
      <c r="D3571" s="57" t="str">
        <f t="shared" si="1048"/>
        <v>0.763568928068454-1.59688121424883i</v>
      </c>
      <c r="E3571" s="57" t="str">
        <f t="shared" si="1049"/>
        <v>-23.8152002448949-17.2276349845605i</v>
      </c>
      <c r="F3571" s="57" t="str">
        <f t="shared" si="1050"/>
        <v>1.12185566141621-1.84908808339563i</v>
      </c>
      <c r="G3571" s="57" t="str">
        <f t="shared" si="1051"/>
        <v>0.292162097433467-0.454756425195669i</v>
      </c>
      <c r="H3571" s="57" t="str">
        <f t="shared" si="1052"/>
        <v>0.0116563422766597-21.1655431151176i</v>
      </c>
      <c r="I3571" s="57" t="str">
        <f t="shared" si="1053"/>
        <v>-0.110370086668458-0.067045547585256i</v>
      </c>
      <c r="K3571" s="57" t="str">
        <f t="shared" si="1054"/>
        <v>0.000312237148206216-0.000522539270804462i</v>
      </c>
      <c r="L3571" s="57" t="str">
        <f t="shared" si="1055"/>
        <v>0.000125-0.000777755472345287i</v>
      </c>
      <c r="M3571" s="57" t="str">
        <f t="shared" si="1056"/>
        <v>0.0015-0.000374930145635145i</v>
      </c>
      <c r="N3571" s="57">
        <f t="shared" si="1057"/>
        <v>87.703154213097349</v>
      </c>
      <c r="O3571" s="57">
        <f t="shared" si="1058"/>
        <v>36.00764777087619</v>
      </c>
      <c r="P3571" s="371">
        <f t="shared" si="1059"/>
        <v>-36.00764777087619</v>
      </c>
      <c r="Q3571" s="371">
        <f t="shared" si="1060"/>
        <v>92.296845786902651</v>
      </c>
      <c r="R3571" s="12">
        <f t="shared" si="1061"/>
        <v>-87.703154213097349</v>
      </c>
      <c r="S3571" s="57">
        <f t="shared" si="1062"/>
        <v>645.12500801934527</v>
      </c>
      <c r="T3571" s="12">
        <f t="shared" si="1045"/>
        <v>-36.00764777087619</v>
      </c>
    </row>
    <row r="3572" spans="1:20" x14ac:dyDescent="0.25">
      <c r="A3572" s="57">
        <f t="shared" si="1046"/>
        <v>4068843.0435736519</v>
      </c>
      <c r="B3572" s="12">
        <f t="shared" si="1063"/>
        <v>647576.48304981878</v>
      </c>
      <c r="C3572" s="57" t="str">
        <f t="shared" si="1047"/>
        <v>-0.000561530356461065+0.0156234175075736i</v>
      </c>
      <c r="D3572" s="57" t="str">
        <f t="shared" si="1048"/>
        <v>0.758921571373853-1.59312040003367i</v>
      </c>
      <c r="E3572" s="57" t="str">
        <f t="shared" si="1049"/>
        <v>-23.6871254254341-17.0490976340784i</v>
      </c>
      <c r="F3572" s="57" t="str">
        <f t="shared" si="1050"/>
        <v>1.1158415108488-1.84593736312682i</v>
      </c>
      <c r="G3572" s="57" t="str">
        <f t="shared" si="1051"/>
        <v>0.290595847064118-0.454037334074199i</v>
      </c>
      <c r="H3572" s="57" t="str">
        <f t="shared" si="1052"/>
        <v>0.011531446997883-21.0852977138455i</v>
      </c>
      <c r="I3572" s="57" t="str">
        <f t="shared" si="1053"/>
        <v>-0.109764676390272-0.0664330960889705i</v>
      </c>
      <c r="K3572" s="57" t="str">
        <f t="shared" si="1054"/>
        <v>0.000311247196653644-0.000521261721416482i</v>
      </c>
      <c r="L3572" s="57" t="str">
        <f t="shared" si="1055"/>
        <v>0.000125-0.000774811189823959i</v>
      </c>
      <c r="M3572" s="57" t="str">
        <f t="shared" si="1056"/>
        <v>0.0015-0.00037351080457775i</v>
      </c>
      <c r="N3572" s="57">
        <f t="shared" si="1057"/>
        <v>87.941585033962269</v>
      </c>
      <c r="O3572" s="57">
        <f t="shared" si="1058"/>
        <v>36.118872642664151</v>
      </c>
      <c r="P3572" s="371">
        <f t="shared" si="1059"/>
        <v>-36.118872642664151</v>
      </c>
      <c r="Q3572" s="371">
        <f t="shared" si="1060"/>
        <v>92.058414966037731</v>
      </c>
      <c r="R3572" s="12">
        <f t="shared" si="1061"/>
        <v>-87.941585033962269</v>
      </c>
      <c r="S3572" s="57">
        <f t="shared" si="1062"/>
        <v>647.57648304981876</v>
      </c>
      <c r="T3572" s="12">
        <f t="shared" si="1045"/>
        <v>-36.118872642664151</v>
      </c>
    </row>
    <row r="3573" spans="1:20" x14ac:dyDescent="0.25">
      <c r="A3573" s="57">
        <f t="shared" si="1046"/>
        <v>4084304.6471392312</v>
      </c>
      <c r="B3573" s="12">
        <f t="shared" si="1063"/>
        <v>650037.27368540806</v>
      </c>
      <c r="C3573" s="57" t="str">
        <f t="shared" si="1047"/>
        <v>-0.000490397734148849+0.0154266022791107i</v>
      </c>
      <c r="D3573" s="57" t="str">
        <f t="shared" si="1048"/>
        <v>0.75429569765593-1.58935465532301i</v>
      </c>
      <c r="E3573" s="57" t="str">
        <f t="shared" si="1049"/>
        <v>-23.5592895416104-16.8722714718041i</v>
      </c>
      <c r="F3573" s="57" t="str">
        <f t="shared" si="1050"/>
        <v>1.10984643630846-1.84277183568692i</v>
      </c>
      <c r="G3573" s="57" t="str">
        <f t="shared" si="1051"/>
        <v>0.289034564617351-0.453314002732994i</v>
      </c>
      <c r="H3573" s="57" t="str">
        <f t="shared" si="1052"/>
        <v>0.0114078665732253-21.0053571994788i</v>
      </c>
      <c r="I3573" s="57" t="str">
        <f t="shared" si="1053"/>
        <v>-0.109161391186038-0.0658254610348159i</v>
      </c>
      <c r="K3573" s="57" t="str">
        <f t="shared" si="1054"/>
        <v>0.000310259728844751-0.000519984628157441i</v>
      </c>
      <c r="L3573" s="57" t="str">
        <f t="shared" si="1055"/>
        <v>0.000125-0.000771878053221718i</v>
      </c>
      <c r="M3573" s="57" t="str">
        <f t="shared" si="1056"/>
        <v>0.0015-0.000372096836598675i</v>
      </c>
      <c r="N3573" s="57">
        <f t="shared" si="1057"/>
        <v>88.179232147778606</v>
      </c>
      <c r="O3573" s="57">
        <f t="shared" si="1058"/>
        <v>36.23020780980773</v>
      </c>
      <c r="P3573" s="371">
        <f t="shared" si="1059"/>
        <v>-36.23020780980773</v>
      </c>
      <c r="Q3573" s="371">
        <f t="shared" si="1060"/>
        <v>91.820767852221394</v>
      </c>
      <c r="R3573" s="12">
        <f t="shared" si="1061"/>
        <v>-88.179232147778606</v>
      </c>
      <c r="S3573" s="57">
        <f t="shared" si="1062"/>
        <v>650.03727368540808</v>
      </c>
      <c r="T3573" s="12">
        <f t="shared" si="1045"/>
        <v>-36.23020780980773</v>
      </c>
    </row>
    <row r="3574" spans="1:20" x14ac:dyDescent="0.25">
      <c r="A3574" s="57">
        <f t="shared" si="1046"/>
        <v>4099825.0047983606</v>
      </c>
      <c r="B3574" s="12">
        <f t="shared" si="1063"/>
        <v>652507.41532541264</v>
      </c>
      <c r="C3574" s="57" t="str">
        <f t="shared" si="1047"/>
        <v>-0.000421180809072921+0.0152318059560829i</v>
      </c>
      <c r="D3574" s="57" t="str">
        <f t="shared" si="1048"/>
        <v>0.749691290463525-1.58558411919161i</v>
      </c>
      <c r="E3574" s="57" t="str">
        <f t="shared" si="1049"/>
        <v>-23.4317004472167-16.697142877173i</v>
      </c>
      <c r="F3574" s="57" t="str">
        <f t="shared" si="1050"/>
        <v>1.10387051883877-1.83959165290315i</v>
      </c>
      <c r="G3574" s="57" t="str">
        <f t="shared" si="1051"/>
        <v>0.287478271199149-0.452586472165814i</v>
      </c>
      <c r="H3574" s="57" t="str">
        <f t="shared" si="1052"/>
        <v>0.0112855882308723-20.9257204081955i</v>
      </c>
      <c r="I3574" s="57" t="str">
        <f t="shared" si="1053"/>
        <v>-0.10856023595234-0.0652226151266942i</v>
      </c>
      <c r="K3574" s="57" t="str">
        <f t="shared" si="1054"/>
        <v>0.00030927476349955-0.000518707998930537i</v>
      </c>
      <c r="L3574" s="57" t="str">
        <f t="shared" si="1055"/>
        <v>0.000125-0.000768956020344406i</v>
      </c>
      <c r="M3574" s="57" t="str">
        <f t="shared" si="1056"/>
        <v>0.0015-0.000370688221357517i</v>
      </c>
      <c r="N3574" s="57">
        <f t="shared" si="1057"/>
        <v>88.416094897215913</v>
      </c>
      <c r="O3574" s="57">
        <f t="shared" si="1058"/>
        <v>36.341652684192226</v>
      </c>
      <c r="P3574" s="371">
        <f t="shared" si="1059"/>
        <v>-36.341652684192226</v>
      </c>
      <c r="Q3574" s="371">
        <f t="shared" si="1060"/>
        <v>91.583905102784087</v>
      </c>
      <c r="R3574" s="12">
        <f t="shared" si="1061"/>
        <v>-88.416094897215913</v>
      </c>
      <c r="S3574" s="57">
        <f t="shared" si="1062"/>
        <v>652.50741532541269</v>
      </c>
      <c r="T3574" s="12">
        <f t="shared" si="1045"/>
        <v>-36.341652684192226</v>
      </c>
    </row>
    <row r="3575" spans="1:20" x14ac:dyDescent="0.25">
      <c r="A3575" s="57">
        <f t="shared" si="1046"/>
        <v>4115404.3398165945</v>
      </c>
      <c r="B3575" s="12">
        <f t="shared" si="1063"/>
        <v>654986.94350364921</v>
      </c>
      <c r="C3575" s="57" t="str">
        <f t="shared" si="1047"/>
        <v>-0.000353843519309139+0.0150390183794237i</v>
      </c>
      <c r="D3575" s="57" t="str">
        <f t="shared" si="1048"/>
        <v>0.745108332268351-1.5818089300439i</v>
      </c>
      <c r="E3575" s="57" t="str">
        <f t="shared" si="1049"/>
        <v>-23.3043658238598-16.5236982802251i</v>
      </c>
      <c r="F3575" s="57" t="str">
        <f t="shared" si="1050"/>
        <v>1.09791383786745-1.83639696690338i</v>
      </c>
      <c r="G3575" s="57" t="str">
        <f t="shared" si="1051"/>
        <v>0.285926987494677-0.451854783439211i</v>
      </c>
      <c r="H3575" s="57" t="str">
        <f t="shared" si="1052"/>
        <v>0.0111645993037381-20.8463861806655i</v>
      </c>
      <c r="I3575" s="57" t="str">
        <f t="shared" si="1053"/>
        <v>-0.107961215454895-0.0646245310919917i</v>
      </c>
      <c r="K3575" s="57" t="str">
        <f t="shared" si="1054"/>
        <v>0.000308292319104605-0.00051743184181635i</v>
      </c>
      <c r="L3575" s="57" t="str">
        <f t="shared" si="1055"/>
        <v>0.000125-0.00076604504915761i</v>
      </c>
      <c r="M3575" s="57" t="str">
        <f t="shared" si="1056"/>
        <v>0.0015-0.000369284938590871i</v>
      </c>
      <c r="N3575" s="57">
        <f t="shared" si="1057"/>
        <v>88.652172640355261</v>
      </c>
      <c r="O3575" s="57">
        <f t="shared" si="1058"/>
        <v>36.453206678723078</v>
      </c>
      <c r="P3575" s="371">
        <f t="shared" si="1059"/>
        <v>-36.453206678723078</v>
      </c>
      <c r="Q3575" s="371">
        <f t="shared" si="1060"/>
        <v>91.347827359644739</v>
      </c>
      <c r="R3575" s="12">
        <f t="shared" si="1061"/>
        <v>-88.652172640355261</v>
      </c>
      <c r="S3575" s="57">
        <f t="shared" si="1062"/>
        <v>654.98694350364917</v>
      </c>
      <c r="T3575" s="12">
        <f t="shared" si="1045"/>
        <v>-36.453206678723078</v>
      </c>
    </row>
    <row r="3576" spans="1:20" x14ac:dyDescent="0.25">
      <c r="A3576" s="57">
        <f t="shared" si="1046"/>
        <v>4131042.8763078973</v>
      </c>
      <c r="B3576" s="12">
        <f t="shared" si="1063"/>
        <v>657475.89388896304</v>
      </c>
      <c r="C3576" s="57" t="str">
        <f t="shared" si="1047"/>
        <v>-0.000288350292395593+0.0148482291823515i</v>
      </c>
      <c r="D3576" s="57" t="str">
        <f t="shared" si="1048"/>
        <v>0.740546804476598-1.57802922560636i</v>
      </c>
      <c r="E3576" s="57" t="str">
        <f t="shared" si="1049"/>
        <v>-23.1772931831733-16.351924162783i</v>
      </c>
      <c r="F3576" s="57" t="str">
        <f t="shared" si="1050"/>
        <v>1.09197647120835-1.83318793009719i</v>
      </c>
      <c r="G3576" s="57" t="str">
        <f t="shared" si="1051"/>
        <v>0.284380733768807-0.451118977687618i</v>
      </c>
      <c r="H3576" s="57" t="str">
        <f t="shared" si="1052"/>
        <v>0.011044887228846-20.7673533620325i</v>
      </c>
      <c r="I3576" s="57" t="str">
        <f t="shared" si="1053"/>
        <v>-0.107364334328601-0.0640311816831297i</v>
      </c>
      <c r="K3576" s="57" t="str">
        <f t="shared" si="1054"/>
        <v>0.000307312413912163-0.000516156165069608i</v>
      </c>
      <c r="L3576" s="57" t="str">
        <f t="shared" si="1055"/>
        <v>0.000125-0.000763145097786024i</v>
      </c>
      <c r="M3576" s="57" t="str">
        <f t="shared" si="1056"/>
        <v>0.0015-0.000367886968112045i</v>
      </c>
      <c r="N3576" s="57">
        <f t="shared" si="1057"/>
        <v>88.887464750590837</v>
      </c>
      <c r="O3576" s="57">
        <f t="shared" si="1058"/>
        <v>36.564869207328869</v>
      </c>
      <c r="P3576" s="371">
        <f t="shared" si="1059"/>
        <v>-36.564869207328869</v>
      </c>
      <c r="Q3576" s="371">
        <f t="shared" si="1060"/>
        <v>91.112535249409163</v>
      </c>
      <c r="R3576" s="12">
        <f t="shared" si="1061"/>
        <v>-88.887464750590837</v>
      </c>
      <c r="S3576" s="57">
        <f t="shared" si="1062"/>
        <v>657.47589388896301</v>
      </c>
      <c r="T3576" s="12">
        <f t="shared" si="1045"/>
        <v>-36.564869207328869</v>
      </c>
    </row>
    <row r="3577" spans="1:20" x14ac:dyDescent="0.25">
      <c r="A3577" s="57">
        <f t="shared" si="1046"/>
        <v>4146740.8392378674</v>
      </c>
      <c r="B3577" s="12">
        <f t="shared" si="1063"/>
        <v>659974.30228574108</v>
      </c>
      <c r="C3577" s="57" t="str">
        <f t="shared" si="1047"/>
        <v>-0.000224666042268828+0.0146594277981726i</v>
      </c>
      <c r="D3577" s="57" t="str">
        <f t="shared" si="1048"/>
        <v>0.736006687440595-1.57424514292015i</v>
      </c>
      <c r="E3577" s="57" t="str">
        <f t="shared" si="1049"/>
        <v>-23.0504898690195-16.181807059594i</v>
      </c>
      <c r="F3577" s="57" t="str">
        <f t="shared" si="1050"/>
        <v>1.0860584950638-1.82996469515707i</v>
      </c>
      <c r="G3577" s="57" t="str">
        <f t="shared" si="1051"/>
        <v>0.282839529866722-0.450379096108482i</v>
      </c>
      <c r="H3577" s="57" t="str">
        <f t="shared" si="1052"/>
        <v>0.0109264395467094-20.6886208018962i</v>
      </c>
      <c r="I3577" s="57" t="str">
        <f t="shared" si="1053"/>
        <v>-0.106769597077611-0.0634425396791138i</v>
      </c>
      <c r="K3577" s="57" t="str">
        <f t="shared" si="1054"/>
        <v>0.00030633506593931-0.000514880977115957i</v>
      </c>
      <c r="L3577" s="57" t="str">
        <f t="shared" si="1055"/>
        <v>0.000125-0.000760256124512873i</v>
      </c>
      <c r="M3577" s="57" t="str">
        <f t="shared" si="1056"/>
        <v>0.0015-0.000366494289810764i</v>
      </c>
      <c r="N3577" s="57">
        <f t="shared" si="1057"/>
        <v>89.121970616530973</v>
      </c>
      <c r="O3577" s="57">
        <f t="shared" si="1058"/>
        <v>36.676639684962559</v>
      </c>
      <c r="P3577" s="371">
        <f t="shared" si="1059"/>
        <v>-36.676639684962559</v>
      </c>
      <c r="Q3577" s="371">
        <f t="shared" si="1060"/>
        <v>90.878029383469027</v>
      </c>
      <c r="R3577" s="12">
        <f t="shared" si="1061"/>
        <v>-89.121970616530973</v>
      </c>
      <c r="S3577" s="57">
        <f t="shared" si="1062"/>
        <v>659.97430228574103</v>
      </c>
      <c r="T3577" s="12">
        <f t="shared" si="1045"/>
        <v>-36.676639684962559</v>
      </c>
    </row>
    <row r="3578" spans="1:20" x14ac:dyDescent="0.25">
      <c r="A3578" s="57">
        <f t="shared" si="1046"/>
        <v>4162498.4544269708</v>
      </c>
      <c r="B3578" s="12">
        <f t="shared" si="1063"/>
        <v>662482.20463442686</v>
      </c>
      <c r="C3578" s="57" t="str">
        <f t="shared" si="1047"/>
        <v>-0.000162756166129932+0.0144726034679501i</v>
      </c>
      <c r="D3578" s="57" t="str">
        <f t="shared" si="1048"/>
        <v>0.73148796047048-1.57045681833387i</v>
      </c>
      <c r="E3578" s="57" t="str">
        <f t="shared" si="1049"/>
        <v>-22.9239630596781-16.0133335594327i</v>
      </c>
      <c r="F3578" s="57" t="str">
        <f t="shared" si="1050"/>
        <v>1.08015998402715-1.82672741499978i</v>
      </c>
      <c r="G3578" s="57" t="str">
        <f t="shared" si="1051"/>
        <v>0.281303395214579-0.449635179957406i</v>
      </c>
      <c r="H3578" s="57" t="str">
        <f t="shared" si="1052"/>
        <v>0.0108092439007174-20.6101873542946i</v>
      </c>
      <c r="I3578" s="57" t="str">
        <f t="shared" si="1053"/>
        <v>-0.106177008075436-0.0628585778870714i</v>
      </c>
      <c r="K3578" s="57" t="str">
        <f t="shared" si="1054"/>
        <v>0.000305360292967197-0.000513606286548737i</v>
      </c>
      <c r="L3578" s="57" t="str">
        <f t="shared" si="1055"/>
        <v>0.000125-0.000757378087779313i</v>
      </c>
      <c r="M3578" s="57" t="str">
        <f t="shared" si="1056"/>
        <v>0.0015-0.000365106883652883i</v>
      </c>
      <c r="N3578" s="57">
        <f t="shared" si="1057"/>
        <v>89.355689641899062</v>
      </c>
      <c r="O3578" s="57">
        <f t="shared" si="1058"/>
        <v>36.78851752760329</v>
      </c>
      <c r="P3578" s="371">
        <f t="shared" si="1059"/>
        <v>-36.78851752760329</v>
      </c>
      <c r="Q3578" s="371">
        <f t="shared" si="1060"/>
        <v>90.644310358100938</v>
      </c>
      <c r="R3578" s="12">
        <f t="shared" si="1061"/>
        <v>-89.355689641899062</v>
      </c>
      <c r="S3578" s="57">
        <f t="shared" si="1062"/>
        <v>662.48220463442681</v>
      </c>
      <c r="T3578" s="12">
        <f t="shared" si="1045"/>
        <v>-36.78851752760329</v>
      </c>
    </row>
    <row r="3579" spans="1:20" x14ac:dyDescent="0.25">
      <c r="A3579" s="57">
        <f t="shared" si="1046"/>
        <v>4178315.9485537931</v>
      </c>
      <c r="B3579" s="12">
        <f t="shared" si="1063"/>
        <v>664999.63701203768</v>
      </c>
      <c r="C3579" s="57" t="str">
        <f t="shared" si="1047"/>
        <v>-0.000102586541242113+0.0142877452480397i</v>
      </c>
      <c r="D3579" s="57" t="str">
        <f t="shared" si="1048"/>
        <v>0.726990601845882-1.56666438749659i</v>
      </c>
      <c r="E3579" s="57" t="str">
        <f t="shared" si="1049"/>
        <v>-22.7977197700194-15.8464903061639i</v>
      </c>
      <c r="F3579" s="57" t="str">
        <f t="shared" si="1050"/>
        <v>1.07428101108549-1.82347624276762i</v>
      </c>
      <c r="G3579" s="57" t="str">
        <f t="shared" si="1051"/>
        <v>0.27977234882023-0.448887270543331i</v>
      </c>
      <c r="H3579" s="57" t="str">
        <f t="shared" si="1052"/>
        <v>0.0106932880365204-20.532051877686i</v>
      </c>
      <c r="I3579" s="57" t="str">
        <f t="shared" si="1053"/>
        <v>-0.105586571565052-0.0622792691437747i</v>
      </c>
      <c r="K3579" s="57" t="str">
        <f t="shared" si="1054"/>
        <v>0.000304388112540272-0.000512332102125742i</v>
      </c>
      <c r="L3579" s="57" t="str">
        <f t="shared" si="1055"/>
        <v>0.000125-0.000754510946183814i</v>
      </c>
      <c r="M3579" s="57" t="str">
        <f t="shared" si="1056"/>
        <v>0.0015-0.000363724729680099i</v>
      </c>
      <c r="N3579" s="57">
        <f t="shared" si="1057"/>
        <v>89.588621245439683</v>
      </c>
      <c r="O3579" s="57">
        <f t="shared" si="1058"/>
        <v>36.900502152258731</v>
      </c>
      <c r="P3579" s="371">
        <f t="shared" si="1059"/>
        <v>-36.900502152258731</v>
      </c>
      <c r="Q3579" s="371">
        <f t="shared" si="1060"/>
        <v>90.411378754560317</v>
      </c>
      <c r="R3579" s="12">
        <f t="shared" si="1061"/>
        <v>-89.588621245439683</v>
      </c>
      <c r="S3579" s="57">
        <f t="shared" si="1062"/>
        <v>664.99963701203774</v>
      </c>
      <c r="T3579" s="12">
        <f t="shared" si="1045"/>
        <v>-36.900502152258731</v>
      </c>
    </row>
    <row r="3580" spans="1:20" x14ac:dyDescent="0.25">
      <c r="A3580" s="57">
        <f t="shared" si="1046"/>
        <v>4194193.5491582975</v>
      </c>
      <c r="B3580" s="12">
        <f t="shared" si="1063"/>
        <v>667526.63563268341</v>
      </c>
      <c r="C3580" s="57" t="str">
        <f t="shared" si="1047"/>
        <v>-0.0000441235216655823+0.014104842017495i</v>
      </c>
      <c r="D3580" s="57" t="str">
        <f t="shared" si="1048"/>
        <v>0.722514588827638-1.56286798535089i</v>
      </c>
      <c r="E3580" s="57" t="str">
        <f t="shared" si="1049"/>
        <v>-22.6717668536681-15.6812639997715i</v>
      </c>
      <c r="F3580" s="57" t="str">
        <f t="shared" si="1050"/>
        <v>1.0684216476227-1.82021133181005i</v>
      </c>
      <c r="G3580" s="57" t="str">
        <f t="shared" si="1051"/>
        <v>0.278246409274002-0.448135409223738i</v>
      </c>
      <c r="H3580" s="57" t="str">
        <f t="shared" si="1052"/>
        <v>0.0105785598014189-20.4542132349315i</v>
      </c>
      <c r="I3580" s="57" t="str">
        <f t="shared" si="1053"/>
        <v>-0.104998291659052-0.0617045863171622i</v>
      </c>
      <c r="K3580" s="57" t="str">
        <f t="shared" si="1054"/>
        <v>0.000303418541965604-0.000511058432765994i</v>
      </c>
      <c r="L3580" s="57" t="str">
        <f t="shared" si="1055"/>
        <v>0.000125-0.000751654658481583i</v>
      </c>
      <c r="M3580" s="57" t="str">
        <f t="shared" si="1056"/>
        <v>0.0015-0.000362347808009662i</v>
      </c>
      <c r="N3580" s="57">
        <f t="shared" si="1057"/>
        <v>89.820764860819068</v>
      </c>
      <c r="O3580" s="57">
        <f t="shared" si="1058"/>
        <v>37.012592976966786</v>
      </c>
      <c r="P3580" s="371">
        <f t="shared" si="1059"/>
        <v>-37.012592976966786</v>
      </c>
      <c r="Q3580" s="371">
        <f t="shared" si="1060"/>
        <v>90.179235139180932</v>
      </c>
      <c r="R3580" s="12">
        <f t="shared" si="1061"/>
        <v>-89.820764860819068</v>
      </c>
      <c r="S3580" s="57">
        <f t="shared" si="1062"/>
        <v>667.52663563268345</v>
      </c>
      <c r="T3580" s="12">
        <f t="shared" si="1045"/>
        <v>-37.012592976966786</v>
      </c>
    </row>
    <row r="3581" spans="1:20" x14ac:dyDescent="0.25">
      <c r="A3581" s="57">
        <f t="shared" si="1046"/>
        <v>4210131.4846450994</v>
      </c>
      <c r="B3581" s="12">
        <f t="shared" si="1063"/>
        <v>670063.23684808763</v>
      </c>
      <c r="C3581" s="57" t="str">
        <f t="shared" si="1047"/>
        <v>0.0000126660650706543+0.0139238824853418i</v>
      </c>
      <c r="D3581" s="57" t="str">
        <f t="shared" si="1048"/>
        <v>0.718059897669513-1.55906774612629i</v>
      </c>
      <c r="E3581" s="57" t="str">
        <f t="shared" si="1049"/>
        <v>-22.5461110051506-15.5176413973499i</v>
      </c>
      <c r="F3581" s="57" t="str">
        <f t="shared" si="1050"/>
        <v>1.06258196342269-1.81693283566532i</v>
      </c>
      <c r="G3581" s="57" t="str">
        <f t="shared" si="1051"/>
        <v>0.276725594749548-0.44737963739989i</v>
      </c>
      <c r="H3581" s="57" t="str">
        <f t="shared" si="1052"/>
        <v>0.0104650471437538-20.3766702932776i</v>
      </c>
      <c r="I3581" s="57" t="str">
        <f t="shared" si="1053"/>
        <v>-0.104412172339812-0.0611345023078462i</v>
      </c>
      <c r="K3581" s="57" t="str">
        <f t="shared" si="1054"/>
        <v>0.000302451598312197-0.000509785287546508i</v>
      </c>
      <c r="L3581" s="57" t="str">
        <f t="shared" si="1055"/>
        <v>0.000125-0.00074880918358396i</v>
      </c>
      <c r="M3581" s="57" t="str">
        <f t="shared" si="1056"/>
        <v>0.0015-0.000360976098834093i</v>
      </c>
      <c r="N3581" s="57">
        <f t="shared" si="1057"/>
        <v>90.052119936531881</v>
      </c>
      <c r="O3581" s="57">
        <f t="shared" si="1058"/>
        <v>37.124789420797171</v>
      </c>
      <c r="P3581" s="371">
        <f t="shared" si="1059"/>
        <v>-37.124789420797171</v>
      </c>
      <c r="Q3581" s="371">
        <f t="shared" si="1060"/>
        <v>89.947880063468119</v>
      </c>
      <c r="R3581" s="12">
        <f t="shared" si="1061"/>
        <v>-90.052119936531881</v>
      </c>
      <c r="S3581" s="57">
        <f t="shared" si="1062"/>
        <v>670.06323684808763</v>
      </c>
      <c r="T3581" s="12">
        <f t="shared" si="1045"/>
        <v>-37.124789420797171</v>
      </c>
    </row>
    <row r="3582" spans="1:20" x14ac:dyDescent="0.25">
      <c r="A3582" s="57">
        <f t="shared" si="1046"/>
        <v>4226129.9842867507</v>
      </c>
      <c r="B3582" s="12">
        <f t="shared" si="1063"/>
        <v>672609.4771481104</v>
      </c>
      <c r="C3582" s="57" t="str">
        <f t="shared" si="1047"/>
        <v>0.0000678149213554115+0.013744855197722i</v>
      </c>
      <c r="D3582" s="57" t="str">
        <f t="shared" si="1048"/>
        <v>0.713626503629937-1.55526380333269i</v>
      </c>
      <c r="E3582" s="57" t="str">
        <f t="shared" si="1049"/>
        <v>-22.4207587620295-15.3556093140577i</v>
      </c>
      <c r="F3582" s="57" t="str">
        <f t="shared" si="1050"/>
        <v>1.05676202667286-1.81364090804218i</v>
      </c>
      <c r="G3582" s="57" t="str">
        <f t="shared" si="1051"/>
        <v>0.275209923004742-0.446619996512098i</v>
      </c>
      <c r="H3582" s="57" t="str">
        <f t="shared" si="1052"/>
        <v>0.0103527381122996-20.2994219243385i</v>
      </c>
      <c r="I3582" s="57" t="str">
        <f t="shared" si="1053"/>
        <v>-0.103828217459676-0.0605689900506099i</v>
      </c>
      <c r="K3582" s="57" t="str">
        <f t="shared" si="1054"/>
        <v>0.000301487298410407-0.000508512675699078i</v>
      </c>
      <c r="L3582" s="57" t="str">
        <f t="shared" si="1055"/>
        <v>0.000125-0.000745974480557842i</v>
      </c>
      <c r="M3582" s="57" t="str">
        <f t="shared" si="1056"/>
        <v>0.0015-0.000359609582420894i</v>
      </c>
      <c r="N3582" s="57">
        <f t="shared" si="1057"/>
        <v>90.282685935807592</v>
      </c>
      <c r="O3582" s="57">
        <f t="shared" si="1058"/>
        <v>37.237090903853279</v>
      </c>
      <c r="P3582" s="371">
        <f t="shared" si="1059"/>
        <v>-37.237090903853279</v>
      </c>
      <c r="Q3582" s="371">
        <f t="shared" si="1060"/>
        <v>89.717314064192408</v>
      </c>
      <c r="R3582" s="12">
        <f t="shared" si="1061"/>
        <v>-90.282685935807592</v>
      </c>
      <c r="S3582" s="57">
        <f t="shared" si="1062"/>
        <v>672.60947714811039</v>
      </c>
      <c r="T3582" s="12">
        <f t="shared" si="1045"/>
        <v>-37.237090903853279</v>
      </c>
    </row>
    <row r="3583" spans="1:20" x14ac:dyDescent="0.25">
      <c r="A3583" s="57">
        <f t="shared" si="1046"/>
        <v>4242189.2782270405</v>
      </c>
      <c r="B3583" s="12">
        <f t="shared" si="1063"/>
        <v>675165.39316127321</v>
      </c>
      <c r="C3583" s="57" t="str">
        <f t="shared" si="1047"/>
        <v>0.00012135528293716+0.0135677485449071i</v>
      </c>
      <c r="D3583" s="57" t="str">
        <f t="shared" si="1048"/>
        <v>0.70921438098376-1.55145628975404i</v>
      </c>
      <c r="E3583" s="57" t="str">
        <f t="shared" si="1049"/>
        <v>-22.2957165070224-15.1951546240394i</v>
      </c>
      <c r="F3583" s="57" t="str">
        <f t="shared" si="1050"/>
        <v>1.05096190396781-1.81033570280175i</v>
      </c>
      <c r="G3583" s="57" t="str">
        <f t="shared" si="1051"/>
        <v>0.27369941138265-0.445856528035018i</v>
      </c>
      <c r="H3583" s="57" t="str">
        <f t="shared" si="1052"/>
        <v>0.0102416208556585-20.2224670040787i</v>
      </c>
      <c r="I3583" s="57" t="str">
        <f t="shared" si="1053"/>
        <v>-0.103246430741164-0.0600080225158949i</v>
      </c>
      <c r="K3583" s="57" t="str">
        <f t="shared" si="1054"/>
        <v>0.000300525658851341-0.000507240606607028i</v>
      </c>
      <c r="L3583" s="57" t="str">
        <f t="shared" si="1055"/>
        <v>0.000125-0.000743150508625066i</v>
      </c>
      <c r="M3583" s="57" t="str">
        <f t="shared" si="1056"/>
        <v>0.0015-0.000358248239112267i</v>
      </c>
      <c r="N3583" s="57">
        <f t="shared" si="1057"/>
        <v>90.512462336513934</v>
      </c>
      <c r="O3583" s="57">
        <f t="shared" si="1058"/>
        <v>37.349496847274452</v>
      </c>
      <c r="P3583" s="371">
        <f t="shared" si="1059"/>
        <v>-37.349496847274452</v>
      </c>
      <c r="Q3583" s="371">
        <f t="shared" si="1060"/>
        <v>89.487537663486066</v>
      </c>
      <c r="R3583" s="12">
        <f t="shared" si="1061"/>
        <v>-90.512462336513934</v>
      </c>
      <c r="S3583" s="57">
        <f t="shared" si="1062"/>
        <v>675.16539316127319</v>
      </c>
      <c r="T3583" s="12">
        <f t="shared" si="1045"/>
        <v>-37.349496847274452</v>
      </c>
    </row>
    <row r="3584" spans="1:20" x14ac:dyDescent="0.25">
      <c r="A3584" s="57">
        <f t="shared" si="1046"/>
        <v>4258309.5974843036</v>
      </c>
      <c r="B3584" s="12">
        <f t="shared" si="1063"/>
        <v>677731.02165528608</v>
      </c>
      <c r="C3584" s="57" t="str">
        <f t="shared" si="1047"/>
        <v>0.000173318922420395+0.013392550768185i</v>
      </c>
      <c r="D3584" s="57" t="str">
        <f t="shared" si="1048"/>
        <v>0.704823503033986-1.54764533744222i</v>
      </c>
      <c r="E3584" s="57" t="str">
        <f t="shared" si="1049"/>
        <v>-22.170990470108-15.0362642613104i</v>
      </c>
      <c r="F3584" s="57" t="str">
        <f t="shared" si="1050"/>
        <v>1.04518166031323-1.80701737393954i</v>
      </c>
      <c r="G3584" s="57" t="str">
        <f t="shared" si="1051"/>
        <v>0.272194076812544-0.445089273472987i</v>
      </c>
      <c r="H3584" s="57" t="str">
        <f t="shared" si="1052"/>
        <v>0.0101316836216574-20.1458044127959i</v>
      </c>
      <c r="I3584" s="57" t="str">
        <f t="shared" si="1053"/>
        <v>-0.102666815777205-0.0594515727112771i</v>
      </c>
      <c r="K3584" s="57" t="str">
        <f t="shared" si="1054"/>
        <v>0.000299566695986361-0.000505969089802017i</v>
      </c>
      <c r="L3584" s="57" t="str">
        <f t="shared" si="1055"/>
        <v>0.000125-0.000740337227161853i</v>
      </c>
      <c r="M3584" s="57" t="str">
        <f t="shared" si="1056"/>
        <v>0.0015-0.000356892049324833i</v>
      </c>
      <c r="N3584" s="57">
        <f t="shared" si="1057"/>
        <v>90.741448631066405</v>
      </c>
      <c r="O3584" s="57">
        <f t="shared" si="1058"/>
        <v>37.462006673237141</v>
      </c>
      <c r="P3584" s="371">
        <f t="shared" si="1059"/>
        <v>-37.462006673237141</v>
      </c>
      <c r="Q3584" s="371">
        <f t="shared" si="1060"/>
        <v>89.258551368933595</v>
      </c>
      <c r="R3584" s="12">
        <f t="shared" si="1061"/>
        <v>-90.741448631066405</v>
      </c>
      <c r="S3584" s="57">
        <f t="shared" si="1062"/>
        <v>677.7310216552861</v>
      </c>
      <c r="T3584" s="12">
        <f t="shared" si="1045"/>
        <v>-37.462006673237141</v>
      </c>
    </row>
    <row r="3585" spans="1:20" x14ac:dyDescent="0.25">
      <c r="A3585" s="57">
        <f t="shared" si="1046"/>
        <v>4274491.1739547439</v>
      </c>
      <c r="B3585" s="12">
        <f t="shared" si="1063"/>
        <v>680306.39953757613</v>
      </c>
      <c r="C3585" s="57" t="str">
        <f t="shared" si="1047"/>
        <v>0.000223737152811916+0.0132192499666178i</v>
      </c>
      <c r="D3585" s="57" t="str">
        <f t="shared" si="1048"/>
        <v>0.70045384212357-1.54383107771104i</v>
      </c>
      <c r="E3585" s="57" t="str">
        <f t="shared" si="1049"/>
        <v>-22.0465867306172-14.8789252206101i</v>
      </c>
      <c r="F3585" s="57" t="str">
        <f t="shared" si="1050"/>
        <v>1.03942135913008-1.8036860755676i</v>
      </c>
      <c r="G3585" s="57" t="str">
        <f t="shared" si="1051"/>
        <v>0.270693935810989-0.444318274355383i</v>
      </c>
      <c r="H3585" s="57" t="str">
        <f t="shared" si="1052"/>
        <v>0.0100229147567462-20.0694330351037i</v>
      </c>
      <c r="I3585" s="57" t="str">
        <f t="shared" si="1053"/>
        <v>-0.102089376031398-0.0588996136829336i</v>
      </c>
      <c r="K3585" s="57" t="str">
        <f t="shared" si="1054"/>
        <v>0.000298610425926571-0.000504698134960802i</v>
      </c>
      <c r="L3585" s="57" t="str">
        <f t="shared" si="1055"/>
        <v>0.000125-0.000737534595698202i</v>
      </c>
      <c r="M3585" s="57" t="str">
        <f t="shared" si="1056"/>
        <v>0.0015-0.000355540993549345i</v>
      </c>
      <c r="N3585" s="57">
        <f t="shared" si="1057"/>
        <v>90.969644326334901</v>
      </c>
      <c r="O3585" s="57">
        <f t="shared" si="1058"/>
        <v>37.574619804956789</v>
      </c>
      <c r="P3585" s="371">
        <f t="shared" si="1059"/>
        <v>-37.574619804956789</v>
      </c>
      <c r="Q3585" s="371">
        <f t="shared" si="1060"/>
        <v>89.030355673665099</v>
      </c>
      <c r="R3585" s="12">
        <f t="shared" si="1061"/>
        <v>-90.969644326334901</v>
      </c>
      <c r="S3585" s="57">
        <f t="shared" si="1062"/>
        <v>680.30639953757611</v>
      </c>
      <c r="T3585" s="12">
        <f t="shared" si="1045"/>
        <v>-37.574619804956789</v>
      </c>
    </row>
    <row r="3586" spans="1:20" x14ac:dyDescent="0.25">
      <c r="A3586" s="57">
        <f t="shared" si="1046"/>
        <v>4290734.2404157715</v>
      </c>
      <c r="B3586" s="12">
        <f t="shared" si="1063"/>
        <v>682891.56385581894</v>
      </c>
      <c r="C3586" s="57" t="str">
        <f t="shared" si="1047"/>
        <v>0.00027264083111567+0.013047834103672i</v>
      </c>
      <c r="D3586" s="57" t="str">
        <f t="shared" si="1048"/>
        <v>0.696105369647137-1.54001364113044i</v>
      </c>
      <c r="E3586" s="57" t="str">
        <f t="shared" si="1049"/>
        <v>-21.922511219307-14.7231245582192i</v>
      </c>
      <c r="F3586" s="57" t="str">
        <f t="shared" si="1050"/>
        <v>1.03368106225892-1.80034196189669i</v>
      </c>
      <c r="G3586" s="57" t="str">
        <f t="shared" si="1051"/>
        <v>0.269199004482965-0.443543572232025i</v>
      </c>
      <c r="H3586" s="57" t="str">
        <f t="shared" si="1052"/>
        <v>0.00991530270539837-19.993351759914i</v>
      </c>
      <c r="I3586" s="57" t="str">
        <f t="shared" si="1053"/>
        <v>-0.101514114838272-0.0583521185170945i</v>
      </c>
      <c r="K3586" s="57" t="str">
        <f t="shared" si="1054"/>
        <v>0.000297656864542396-0.000503427751902033i</v>
      </c>
      <c r="L3586" s="57" t="str">
        <f t="shared" si="1055"/>
        <v>0.000125-0.000734742573917315i</v>
      </c>
      <c r="M3586" s="57" t="str">
        <f t="shared" si="1056"/>
        <v>0.0015-0.000354195052350413i</v>
      </c>
      <c r="N3586" s="57">
        <f t="shared" si="1057"/>
        <v>91.197048943553426</v>
      </c>
      <c r="O3586" s="57">
        <f t="shared" si="1058"/>
        <v>37.687335666690018</v>
      </c>
      <c r="P3586" s="371">
        <f t="shared" si="1059"/>
        <v>-37.687335666690018</v>
      </c>
      <c r="Q3586" s="371">
        <f t="shared" si="1060"/>
        <v>88.802951056446574</v>
      </c>
      <c r="R3586" s="12">
        <f t="shared" si="1061"/>
        <v>-91.197048943553426</v>
      </c>
      <c r="S3586" s="57">
        <f t="shared" si="1062"/>
        <v>682.89156385581896</v>
      </c>
      <c r="T3586" s="12">
        <f t="shared" si="1045"/>
        <v>-37.687335666690018</v>
      </c>
    </row>
    <row r="3587" spans="1:20" x14ac:dyDescent="0.25">
      <c r="A3587" s="57">
        <f t="shared" si="1046"/>
        <v>4307039.0305293519</v>
      </c>
      <c r="B3587" s="12">
        <f t="shared" si="1063"/>
        <v>685486.55179847102</v>
      </c>
      <c r="C3587" s="57" t="str">
        <f t="shared" si="1047"/>
        <v>0.000320060361972577+0.0128782910137242i</v>
      </c>
      <c r="D3587" s="57" t="str">
        <f t="shared" si="1048"/>
        <v>0.69177805606278-1.53619315752085i</v>
      </c>
      <c r="E3587" s="57" t="str">
        <f t="shared" si="1049"/>
        <v>-21.7987697204216-14.5688493927471i</v>
      </c>
      <c r="F3587" s="57" t="str">
        <f t="shared" si="1050"/>
        <v>1.02796082996446-1.79698518721874i</v>
      </c>
      <c r="G3587" s="57" t="str">
        <f t="shared" si="1051"/>
        <v>0.267709298523071-0.442765208668609i</v>
      </c>
      <c r="H3587" s="57" t="str">
        <f t="shared" si="1052"/>
        <v>0.00980883600951392-19.9175594804205i</v>
      </c>
      <c r="I3587" s="57" t="str">
        <f t="shared" si="1053"/>
        <v>-0.100941035403593-0.0578090603414856i</v>
      </c>
      <c r="K3587" s="57" t="str">
        <f t="shared" si="1054"/>
        <v>0.000296706027463182-0.00050215795058305i</v>
      </c>
      <c r="L3587" s="57" t="str">
        <f t="shared" si="1055"/>
        <v>0.000125-0.000731961121655025i</v>
      </c>
      <c r="M3587" s="57" t="str">
        <f t="shared" si="1056"/>
        <v>0.0015-0.000352854206366222i</v>
      </c>
      <c r="N3587" s="57">
        <f t="shared" si="1057"/>
        <v>91.423662018227773</v>
      </c>
      <c r="O3587" s="57">
        <f t="shared" si="1058"/>
        <v>37.800153683735971</v>
      </c>
      <c r="P3587" s="371">
        <f t="shared" si="1059"/>
        <v>-37.800153683735971</v>
      </c>
      <c r="Q3587" s="371">
        <f t="shared" si="1060"/>
        <v>88.576337981772227</v>
      </c>
      <c r="R3587" s="12">
        <f t="shared" si="1061"/>
        <v>-91.423662018227773</v>
      </c>
      <c r="S3587" s="57">
        <f t="shared" si="1062"/>
        <v>685.48655179847106</v>
      </c>
      <c r="T3587" s="12">
        <f t="shared" si="1045"/>
        <v>-37.800153683735971</v>
      </c>
    </row>
    <row r="3588" spans="1:20" x14ac:dyDescent="0.25">
      <c r="A3588" s="57">
        <f t="shared" si="1046"/>
        <v>4323405.7788453633</v>
      </c>
      <c r="B3588" s="12">
        <f t="shared" si="1063"/>
        <v>688091.4006953052</v>
      </c>
      <c r="C3588" s="57" t="str">
        <f t="shared" si="1047"/>
        <v>0.000366025701343567+0.0127106084084417i</v>
      </c>
      <c r="D3588" s="57" t="str">
        <f t="shared" si="1048"/>
        <v>0.687471870903814-1.53236975594776i</v>
      </c>
      <c r="E3588" s="57" t="str">
        <f t="shared" si="1049"/>
        <v>-21.6753678737381-14.4160869058876i</v>
      </c>
      <c r="F3588" s="57" t="str">
        <f t="shared" si="1050"/>
        <v>1.02226072094043-1.79361590588936i</v>
      </c>
      <c r="G3588" s="57" t="str">
        <f t="shared" si="1051"/>
        <v>0.266224833216758-0.441983225242166i</v>
      </c>
      <c r="H3588" s="57" t="str">
        <f t="shared" si="1052"/>
        <v>0.00970350330782329-19.8420550940815i</v>
      </c>
      <c r="I3588" s="57" t="str">
        <f t="shared" si="1053"/>
        <v>-0.10037014080468-0.0572704123267639i</v>
      </c>
      <c r="K3588" s="57" t="str">
        <f t="shared" si="1054"/>
        <v>0.000295757930076846-0.000500888741096679i</v>
      </c>
      <c r="L3588" s="57" t="str">
        <f t="shared" si="1055"/>
        <v>0.000125-0.000729190198899207i</v>
      </c>
      <c r="M3588" s="57" t="str">
        <f t="shared" si="1056"/>
        <v>0.0015-0.00035151843630825i</v>
      </c>
      <c r="N3588" s="57">
        <f t="shared" si="1057"/>
        <v>91.649483100044677</v>
      </c>
      <c r="O3588" s="57">
        <f t="shared" si="1058"/>
        <v>37.913073282437466</v>
      </c>
      <c r="P3588" s="371">
        <f t="shared" si="1059"/>
        <v>-37.913073282437466</v>
      </c>
      <c r="Q3588" s="371">
        <f t="shared" si="1060"/>
        <v>88.350516899955323</v>
      </c>
      <c r="R3588" s="12">
        <f t="shared" si="1061"/>
        <v>-91.649483100044677</v>
      </c>
      <c r="S3588" s="57">
        <f t="shared" si="1062"/>
        <v>688.0914006953052</v>
      </c>
      <c r="T3588" s="12">
        <f t="shared" si="1045"/>
        <v>-37.913073282437466</v>
      </c>
    </row>
    <row r="3589" spans="1:20" x14ac:dyDescent="0.25">
      <c r="A3589" s="57">
        <f t="shared" si="1046"/>
        <v>4339834.7208049754</v>
      </c>
      <c r="B3589" s="12">
        <f t="shared" si="1063"/>
        <v>690706.14801794733</v>
      </c>
      <c r="C3589" s="57" t="str">
        <f t="shared" si="1047"/>
        <v>0.00041056636023402+0.0125447738830361i</v>
      </c>
      <c r="D3589" s="57" t="str">
        <f t="shared" si="1048"/>
        <v>0.683186782790519-1.52854356471634i</v>
      </c>
      <c r="E3589" s="57" t="str">
        <f t="shared" si="1049"/>
        <v>-21.5523111765935-14.2648243431391i</v>
      </c>
      <c r="F3589" s="57" t="str">
        <f t="shared" si="1050"/>
        <v>1.01658079231443-1.79023427231043i</v>
      </c>
      <c r="G3589" s="57" t="str">
        <f t="shared" si="1051"/>
        <v>0.264745623441636-0.441197663536578i</v>
      </c>
      <c r="H3589" s="57" t="str">
        <f t="shared" si="1052"/>
        <v>0.00959929333529343-19.7668375026027i</v>
      </c>
      <c r="I3589" s="57" t="str">
        <f t="shared" si="1053"/>
        <v>-0.0998014339907295-0.0567361476879269i</v>
      </c>
      <c r="K3589" s="57" t="str">
        <f t="shared" si="1054"/>
        <v>0.00029481258752955-0.000499620133668034i</v>
      </c>
      <c r="L3589" s="57" t="str">
        <f t="shared" si="1055"/>
        <v>0.000125-0.000726429765789208i</v>
      </c>
      <c r="M3589" s="57" t="str">
        <f t="shared" si="1056"/>
        <v>0.0015-0.000350187722960999i</v>
      </c>
      <c r="N3589" s="57">
        <f t="shared" si="1057"/>
        <v>91.874511752785466</v>
      </c>
      <c r="O3589" s="57">
        <f t="shared" si="1058"/>
        <v>38.026093890184129</v>
      </c>
      <c r="P3589" s="371">
        <f t="shared" si="1059"/>
        <v>-38.026093890184129</v>
      </c>
      <c r="Q3589" s="371">
        <f t="shared" si="1060"/>
        <v>88.125488247214534</v>
      </c>
      <c r="R3589" s="12">
        <f t="shared" si="1061"/>
        <v>-91.874511752785466</v>
      </c>
      <c r="S3589" s="57">
        <f t="shared" si="1062"/>
        <v>690.70614801794738</v>
      </c>
      <c r="T3589" s="12">
        <f t="shared" si="1045"/>
        <v>-38.026093890184129</v>
      </c>
    </row>
    <row r="3590" spans="1:20" x14ac:dyDescent="0.25">
      <c r="A3590" s="57">
        <f t="shared" si="1046"/>
        <v>4356326.0927440347</v>
      </c>
      <c r="B3590" s="12">
        <f t="shared" si="1063"/>
        <v>693330.83138041559</v>
      </c>
      <c r="C3590" s="57" t="str">
        <f t="shared" si="1047"/>
        <v>0.000453711408455331+0.0123807749223978i</v>
      </c>
      <c r="D3590" s="57" t="str">
        <f t="shared" si="1048"/>
        <v>0.678922759441912-1.52471471136641i</v>
      </c>
      <c r="E3590" s="57" t="str">
        <f t="shared" si="1049"/>
        <v>-21.4296049859006-14.1150490145004i</v>
      </c>
      <c r="F3590" s="57" t="str">
        <f t="shared" si="1050"/>
        <v>1.01092109965326-1.78684044091301i</v>
      </c>
      <c r="G3590" s="57" t="str">
        <f t="shared" si="1051"/>
        <v>0.263271683668825-0.440408565138108i</v>
      </c>
      <c r="H3590" s="57" t="str">
        <f t="shared" si="1052"/>
        <v>0.00949619492253603-19.6919056119208i</v>
      </c>
      <c r="I3590" s="57" t="str">
        <f t="shared" si="1053"/>
        <v>-0.0992349177831881-0.0562062396857286i</v>
      </c>
      <c r="K3590" s="57" t="str">
        <f t="shared" si="1054"/>
        <v>0.000293870014725438-0.000498352138651335i</v>
      </c>
      <c r="L3590" s="57" t="str">
        <f t="shared" si="1055"/>
        <v>0.000125-0.00072367978261527i</v>
      </c>
      <c r="M3590" s="57" t="str">
        <f t="shared" si="1056"/>
        <v>0.0015-0.000348862047181709i</v>
      </c>
      <c r="N3590" s="57">
        <f t="shared" si="1057"/>
        <v>92.098747554235175</v>
      </c>
      <c r="O3590" s="57">
        <f t="shared" si="1058"/>
        <v>38.139214935412745</v>
      </c>
      <c r="P3590" s="371">
        <f t="shared" si="1059"/>
        <v>-38.139214935412745</v>
      </c>
      <c r="Q3590" s="371">
        <f t="shared" si="1060"/>
        <v>87.901252445764825</v>
      </c>
      <c r="R3590" s="12">
        <f t="shared" si="1061"/>
        <v>-92.098747554235175</v>
      </c>
      <c r="S3590" s="57">
        <f t="shared" si="1062"/>
        <v>693.33083138041559</v>
      </c>
      <c r="T3590" s="12">
        <f t="shared" si="1045"/>
        <v>-38.139214935412745</v>
      </c>
    </row>
    <row r="3591" spans="1:20" x14ac:dyDescent="0.25">
      <c r="A3591" s="57">
        <f t="shared" si="1046"/>
        <v>4372880.1318964614</v>
      </c>
      <c r="B3591" s="12">
        <f t="shared" si="1063"/>
        <v>695965.48853966116</v>
      </c>
      <c r="C3591" s="57" t="str">
        <f t="shared" si="1047"/>
        <v>0.000495489478422434+0.012218598907106i</v>
      </c>
      <c r="D3591" s="57" t="str">
        <f t="shared" si="1048"/>
        <v>0.674679767687485-1.52088332266741i</v>
      </c>
      <c r="E3591" s="57" t="str">
        <f t="shared" si="1049"/>
        <v>-21.3072545201437-13.9667482951322i</v>
      </c>
      <c r="F3591" s="57" t="str">
        <f t="shared" si="1050"/>
        <v>1.00528169696825-1.78343456614019i</v>
      </c>
      <c r="G3591" s="57" t="str">
        <f t="shared" si="1051"/>
        <v>0.26180302796436-0.439615971630982i</v>
      </c>
      <c r="H3591" s="57" t="str">
        <f t="shared" si="1052"/>
        <v>0.00939419699521739-19.6172583321863i</v>
      </c>
      <c r="I3591" s="57" t="str">
        <f t="shared" si="1053"/>
        <v>-0.0986705948761175-0.055680661628068i</v>
      </c>
      <c r="K3591" s="57" t="str">
        <f t="shared" si="1054"/>
        <v>0.00029293022632641-0.000497084766526724i</v>
      </c>
      <c r="L3591" s="57" t="str">
        <f t="shared" si="1055"/>
        <v>0.000125-0.000720940209817961i</v>
      </c>
      <c r="M3591" s="57" t="str">
        <f t="shared" si="1056"/>
        <v>0.0015-0.000347541389900088i</v>
      </c>
      <c r="N3591" s="57">
        <f t="shared" si="1057"/>
        <v>92.322190096092896</v>
      </c>
      <c r="O3591" s="57">
        <f t="shared" si="1058"/>
        <v>38.252435847609178</v>
      </c>
      <c r="P3591" s="371">
        <f t="shared" si="1059"/>
        <v>-38.252435847609178</v>
      </c>
      <c r="Q3591" s="371">
        <f t="shared" si="1060"/>
        <v>87.677809903907104</v>
      </c>
      <c r="R3591" s="12">
        <f t="shared" si="1061"/>
        <v>-92.322190096092896</v>
      </c>
      <c r="S3591" s="57">
        <f t="shared" si="1062"/>
        <v>695.96548853966112</v>
      </c>
      <c r="T3591" s="12">
        <f t="shared" si="1045"/>
        <v>-38.252435847609178</v>
      </c>
    </row>
    <row r="3592" spans="1:20" x14ac:dyDescent="0.25">
      <c r="A3592" s="57">
        <f t="shared" si="1046"/>
        <v>4389497.0763976686</v>
      </c>
      <c r="B3592" s="12">
        <f t="shared" si="1063"/>
        <v>698610.15739611187</v>
      </c>
      <c r="C3592" s="57" t="str">
        <f t="shared" si="1047"/>
        <v>0.000535928768985815+0.0120582331193173i</v>
      </c>
      <c r="D3592" s="57" t="str">
        <f t="shared" si="1048"/>
        <v>0.670457773478931-1.51704952461366i</v>
      </c>
      <c r="E3592" s="57" t="str">
        <f t="shared" si="1049"/>
        <v>-21.1852648613602-13.8199096259898i</v>
      </c>
      <c r="F3592" s="57" t="str">
        <f t="shared" si="1050"/>
        <v>0.999662636720842-1.78001680243022i</v>
      </c>
      <c r="G3592" s="57" t="str">
        <f t="shared" si="1051"/>
        <v>0.260339669990647-0.438819924593002i</v>
      </c>
      <c r="H3592" s="57" t="str">
        <f t="shared" si="1052"/>
        <v>0.00929328857347016-19.5428945777469i</v>
      </c>
      <c r="I3592" s="57" t="str">
        <f t="shared" si="1053"/>
        <v>-0.0981084678365941-0.0551593868713698i</v>
      </c>
      <c r="K3592" s="57" t="str">
        <f t="shared" si="1054"/>
        <v>0.000291993236751938-0.000495818027897105i</v>
      </c>
      <c r="L3592" s="57" t="str">
        <f t="shared" si="1055"/>
        <v>0.000125-0.00071821100798761i</v>
      </c>
      <c r="M3592" s="57" t="str">
        <f t="shared" si="1056"/>
        <v>0.0015-0.000346225732118039i</v>
      </c>
      <c r="N3592" s="57">
        <f t="shared" si="1057"/>
        <v>92.544838983887203</v>
      </c>
      <c r="O3592" s="57">
        <f t="shared" si="1058"/>
        <v>38.365756057310442</v>
      </c>
      <c r="P3592" s="371">
        <f t="shared" si="1059"/>
        <v>-38.365756057310442</v>
      </c>
      <c r="Q3592" s="371">
        <f t="shared" si="1060"/>
        <v>87.455161016112797</v>
      </c>
      <c r="R3592" s="12">
        <f t="shared" si="1061"/>
        <v>-92.544838983887203</v>
      </c>
      <c r="S3592" s="57">
        <f t="shared" si="1062"/>
        <v>698.61015739611184</v>
      </c>
      <c r="T3592" s="12">
        <f t="shared" si="1045"/>
        <v>-38.365756057310442</v>
      </c>
    </row>
    <row r="3593" spans="1:20" x14ac:dyDescent="0.25">
      <c r="A3593" s="57">
        <f t="shared" si="1046"/>
        <v>4406177.1652879799</v>
      </c>
      <c r="B3593" s="12">
        <f t="shared" si="1063"/>
        <v>701264.87599421712</v>
      </c>
      <c r="C3593" s="57" t="str">
        <f t="shared" si="1047"/>
        <v>0.000575057049294031+0.0118996647485353i</v>
      </c>
      <c r="D3593" s="57" t="str">
        <f t="shared" si="1048"/>
        <v>0.666256741901861-1.51321344241965i</v>
      </c>
      <c r="E3593" s="57" t="str">
        <f t="shared" si="1049"/>
        <v>-21.063640957106-13.6745205144279i</v>
      </c>
      <c r="F3593" s="57" t="str">
        <f t="shared" si="1050"/>
        <v>0.994063969828402-1.77658730419969i</v>
      </c>
      <c r="G3593" s="57" t="str">
        <f t="shared" si="1051"/>
        <v>0.258881623007971-0.438020465591198i</v>
      </c>
      <c r="H3593" s="57" t="str">
        <f t="shared" si="1052"/>
        <v>0.00919345877130661-19.4688132671312i</v>
      </c>
      <c r="I3593" s="57" t="str">
        <f t="shared" si="1053"/>
        <v>-0.0975485391051223-0.054642388821955i</v>
      </c>
      <c r="K3593" s="57" t="str">
        <f t="shared" si="1054"/>
        <v>0.000291059060178911-0.000494551933484974i</v>
      </c>
      <c r="L3593" s="57" t="str">
        <f t="shared" si="1055"/>
        <v>0.000125-0.000715492137863726i</v>
      </c>
      <c r="M3593" s="57" t="str">
        <f t="shared" si="1056"/>
        <v>0.0015-0.000344915054909384i</v>
      </c>
      <c r="N3593" s="57">
        <f t="shared" si="1057"/>
        <v>92.76669383688818</v>
      </c>
      <c r="O3593" s="57">
        <f t="shared" si="1058"/>
        <v>38.479174996106075</v>
      </c>
      <c r="P3593" s="371">
        <f t="shared" si="1059"/>
        <v>-38.479174996106075</v>
      </c>
      <c r="Q3593" s="371">
        <f t="shared" si="1060"/>
        <v>87.23330616311182</v>
      </c>
      <c r="R3593" s="12">
        <f t="shared" si="1061"/>
        <v>-92.76669383688818</v>
      </c>
      <c r="S3593" s="57">
        <f t="shared" si="1062"/>
        <v>701.26487599421716</v>
      </c>
      <c r="T3593" s="12">
        <f t="shared" si="1045"/>
        <v>-38.479174996106075</v>
      </c>
    </row>
    <row r="3594" spans="1:20" x14ac:dyDescent="0.25">
      <c r="A3594" s="57">
        <f t="shared" si="1046"/>
        <v>4422920.638516074</v>
      </c>
      <c r="B3594" s="12">
        <f t="shared" si="1063"/>
        <v>703929.68252299516</v>
      </c>
      <c r="C3594" s="57" t="str">
        <f t="shared" si="1047"/>
        <v>0.000612901662684972+0.0117428808972609i</v>
      </c>
      <c r="D3594" s="57" t="str">
        <f t="shared" si="1048"/>
        <v>0.662076637187528-1.50937520051564i</v>
      </c>
      <c r="E3594" s="57" t="str">
        <f t="shared" si="1049"/>
        <v>-20.9423876224033-13.5305685347777i</v>
      </c>
      <c r="F3594" s="57" t="str">
        <f t="shared" si="1050"/>
        <v>0.98848574567022-1.773146225827i</v>
      </c>
      <c r="G3594" s="57" t="str">
        <f t="shared" si="1051"/>
        <v>0.257428899876056-0.437217636177522i</v>
      </c>
      <c r="H3594" s="57" t="str">
        <f t="shared" si="1052"/>
        <v>0.00909469679603383-19.3950133230314i</v>
      </c>
      <c r="I3594" s="57" t="str">
        <f t="shared" si="1053"/>
        <v>-0.0969908109960698-0.0541296409373948i</v>
      </c>
      <c r="K3594" s="57" t="str">
        <f t="shared" si="1054"/>
        <v>0.000290127710541536-0.00049328649412927i</v>
      </c>
      <c r="L3594" s="57" t="str">
        <f t="shared" si="1055"/>
        <v>0.000125-0.000712783560334456i</v>
      </c>
      <c r="M3594" s="57" t="str">
        <f t="shared" si="1056"/>
        <v>0.0015-0.000343609339419589i</v>
      </c>
      <c r="N3594" s="57">
        <f t="shared" si="1057"/>
        <v>92.987754288018564</v>
      </c>
      <c r="O3594" s="57">
        <f t="shared" si="1058"/>
        <v>38.592692096639674</v>
      </c>
      <c r="P3594" s="371">
        <f t="shared" si="1059"/>
        <v>-38.592692096639674</v>
      </c>
      <c r="Q3594" s="371">
        <f t="shared" si="1060"/>
        <v>87.012245711981436</v>
      </c>
      <c r="R3594" s="12">
        <f t="shared" si="1061"/>
        <v>-92.987754288018564</v>
      </c>
      <c r="S3594" s="57">
        <f t="shared" si="1062"/>
        <v>703.92968252299511</v>
      </c>
      <c r="T3594" s="12">
        <f t="shared" si="1045"/>
        <v>-38.592692096639674</v>
      </c>
    </row>
    <row r="3595" spans="1:20" x14ac:dyDescent="0.25">
      <c r="A3595" s="57">
        <f t="shared" si="1046"/>
        <v>4439727.7369424356</v>
      </c>
      <c r="B3595" s="12">
        <f t="shared" si="1063"/>
        <v>706604.61531658261</v>
      </c>
      <c r="C3595" s="57" t="str">
        <f t="shared" si="1047"/>
        <v>0.000649489530605353+0.0115878685865247i</v>
      </c>
      <c r="D3595" s="57" t="str">
        <f t="shared" si="1048"/>
        <v>0.657917422724493-1.50553492254331i</v>
      </c>
      <c r="E3595" s="57" t="str">
        <f t="shared" si="1049"/>
        <v>-20.8215095416732-13.3880413288941i</v>
      </c>
      <c r="F3595" s="57" t="str">
        <f t="shared" si="1050"/>
        <v>0.982928012093643-1.76969372163582i</v>
      </c>
      <c r="G3595" s="57" t="str">
        <f t="shared" si="1051"/>
        <v>0.255981513055669-0.436411477884575i</v>
      </c>
      <c r="H3595" s="57" t="str">
        <f t="shared" si="1052"/>
        <v>0.00899699194767099-19.3214936722876i</v>
      </c>
      <c r="I3595" s="57" t="str">
        <f t="shared" si="1053"/>
        <v>-0.0964352856981189-0.0536211167278518i</v>
      </c>
      <c r="K3595" s="57" t="str">
        <f t="shared" si="1054"/>
        <v>0.000289199201531278-0.000492021720782239i</v>
      </c>
      <c r="L3595" s="57" t="str">
        <f t="shared" si="1055"/>
        <v>0.000125-0.000710085236436i</v>
      </c>
      <c r="M3595" s="57" t="str">
        <f t="shared" si="1056"/>
        <v>0.0015-0.0003423085668655i</v>
      </c>
      <c r="N3595" s="57">
        <f t="shared" si="1057"/>
        <v>93.208019983771152</v>
      </c>
      <c r="O3595" s="57">
        <f t="shared" si="1058"/>
        <v>38.706306792610434</v>
      </c>
      <c r="P3595" s="371">
        <f t="shared" si="1059"/>
        <v>-38.706306792610434</v>
      </c>
      <c r="Q3595" s="371">
        <f t="shared" si="1060"/>
        <v>86.791980016228848</v>
      </c>
      <c r="R3595" s="12">
        <f t="shared" si="1061"/>
        <v>-93.208019983771152</v>
      </c>
      <c r="S3595" s="57">
        <f t="shared" si="1062"/>
        <v>706.60461531658257</v>
      </c>
      <c r="T3595" s="12">
        <f t="shared" si="1045"/>
        <v>-38.706306792610434</v>
      </c>
    </row>
    <row r="3596" spans="1:20" x14ac:dyDescent="0.25">
      <c r="A3596" s="57">
        <f t="shared" si="1046"/>
        <v>4456598.7023428166</v>
      </c>
      <c r="B3596" s="12">
        <f t="shared" si="1063"/>
        <v>709289.71285478561</v>
      </c>
      <c r="C3596" s="57" t="str">
        <f t="shared" si="1047"/>
        <v>0.00068484715655415+0.0114346147613025i</v>
      </c>
      <c r="D3596" s="57" t="str">
        <f t="shared" si="1048"/>
        <v>0.653779061070314-1.50169273135165i</v>
      </c>
      <c r="E3596" s="57" t="str">
        <f t="shared" si="1049"/>
        <v>-20.7010112706514-13.2469266066785i</v>
      </c>
      <c r="F3596" s="57" t="str">
        <f t="shared" si="1050"/>
        <v>0.977390815420452-1.76622994587881i</v>
      </c>
      <c r="G3596" s="57" t="str">
        <f t="shared" si="1051"/>
        <v>0.25453947461028-0.435602032221388i</v>
      </c>
      <c r="H3596" s="57" t="str">
        <f t="shared" si="1052"/>
        <v>0.00890033361836742-19.2482532458711i</v>
      </c>
      <c r="I3596" s="57" t="str">
        <f t="shared" si="1053"/>
        <v>-0.0958819652747376-0.0531167897574092i</v>
      </c>
      <c r="K3596" s="57" t="str">
        <f t="shared" si="1054"/>
        <v>0.000288273546596817-0.000490757624506296i</v>
      </c>
      <c r="L3596" s="57" t="str">
        <f t="shared" si="1055"/>
        <v>0.000125-0.000707397127352062i</v>
      </c>
      <c r="M3596" s="57" t="str">
        <f t="shared" si="1056"/>
        <v>0.0015-0.000341012718535067i</v>
      </c>
      <c r="N3596" s="57">
        <f t="shared" si="1057"/>
        <v>93.427490584122907</v>
      </c>
      <c r="O3596" s="57">
        <f t="shared" si="1058"/>
        <v>38.820018518774731</v>
      </c>
      <c r="P3596" s="371">
        <f t="shared" si="1059"/>
        <v>-38.820018518774731</v>
      </c>
      <c r="Q3596" s="371">
        <f t="shared" si="1060"/>
        <v>86.572509415877093</v>
      </c>
      <c r="R3596" s="12">
        <f t="shared" si="1061"/>
        <v>-93.427490584122907</v>
      </c>
      <c r="S3596" s="57">
        <f t="shared" si="1062"/>
        <v>709.28971285478565</v>
      </c>
      <c r="T3596" s="12">
        <f t="shared" si="1045"/>
        <v>-38.820018518774731</v>
      </c>
    </row>
    <row r="3597" spans="1:20" x14ac:dyDescent="0.25">
      <c r="A3597" s="57">
        <f t="shared" si="1046"/>
        <v>4473533.7774117189</v>
      </c>
      <c r="B3597" s="12">
        <f t="shared" si="1063"/>
        <v>711985.01376363379</v>
      </c>
      <c r="C3597" s="57" t="str">
        <f t="shared" si="1047"/>
        <v>0.000719000630048553+0.0112831062958149i</v>
      </c>
      <c r="D3597" s="57" t="str">
        <f t="shared" si="1048"/>
        <v>0.649661513963166-1.49784874899291i</v>
      </c>
      <c r="E3597" s="57" t="str">
        <f t="shared" si="1049"/>
        <v>-20.580897238285-13.1072121465727i</v>
      </c>
      <c r="F3597" s="57" t="str">
        <f t="shared" si="1050"/>
        <v>0.971874200453398-1.76275505272145i</v>
      </c>
      <c r="G3597" s="57" t="str">
        <f t="shared" si="1051"/>
        <v>0.253102796207755-0.434789340669215i</v>
      </c>
      <c r="H3597" s="57" t="str">
        <f t="shared" si="1052"/>
        <v>0.00880471129182384-19.1752909788677i</v>
      </c>
      <c r="I3597" s="57" t="str">
        <f t="shared" si="1053"/>
        <v>-0.0953308516646651-0.0526166336453833i</v>
      </c>
      <c r="K3597" s="57" t="str">
        <f t="shared" si="1054"/>
        <v>0.000287350758944094-0.000489494216470916i</v>
      </c>
      <c r="L3597" s="57" t="str">
        <f t="shared" si="1055"/>
        <v>0.000125-0.00070471919441329i</v>
      </c>
      <c r="M3597" s="57" t="str">
        <f t="shared" si="1056"/>
        <v>0.0015-0.000339721775787076i</v>
      </c>
      <c r="N3597" s="57">
        <f t="shared" si="1057"/>
        <v>93.646165762447765</v>
      </c>
      <c r="O3597" s="57">
        <f t="shared" si="1058"/>
        <v>38.933826710948011</v>
      </c>
      <c r="P3597" s="371">
        <f t="shared" si="1059"/>
        <v>-38.933826710948011</v>
      </c>
      <c r="Q3597" s="371">
        <f t="shared" si="1060"/>
        <v>86.353834237552235</v>
      </c>
      <c r="R3597" s="12">
        <f t="shared" si="1061"/>
        <v>-93.646165762447765</v>
      </c>
      <c r="S3597" s="57">
        <f t="shared" si="1062"/>
        <v>711.98501376363379</v>
      </c>
      <c r="T3597" s="12">
        <f t="shared" si="1045"/>
        <v>-38.933826710948011</v>
      </c>
    </row>
    <row r="3598" spans="1:20" x14ac:dyDescent="0.25">
      <c r="A3598" s="57">
        <f t="shared" si="1046"/>
        <v>4490533.2057658844</v>
      </c>
      <c r="B3598" s="12">
        <f t="shared" si="1063"/>
        <v>714690.55681593565</v>
      </c>
      <c r="C3598" s="57" t="str">
        <f t="shared" si="1047"/>
        <v>0.000751975630611633+0.0111333299987138i</v>
      </c>
      <c r="D3598" s="57" t="str">
        <f t="shared" si="1048"/>
        <v>0.6455647423335-1.49400309671884i</v>
      </c>
      <c r="E3598" s="57" t="str">
        <f t="shared" si="1049"/>
        <v>-20.4611717486158-12.9688857960291i</v>
      </c>
      <c r="F3598" s="57" t="str">
        <f t="shared" si="1050"/>
        <v>0.966378210482916-1.75926919622603i</v>
      </c>
      <c r="G3598" s="57" t="str">
        <f t="shared" si="1051"/>
        <v>0.251671489122116-0.433973444677405i</v>
      </c>
      <c r="H3598" s="57" t="str">
        <f t="shared" si="1052"/>
        <v>0.00871011454271396-19.1026058104621i</v>
      </c>
      <c r="I3598" s="57" t="str">
        <f t="shared" si="1053"/>
        <v>-0.0947819466824201-0.052120622067626i</v>
      </c>
      <c r="K3598" s="57" t="str">
        <f t="shared" si="1054"/>
        <v>0.000286430851536345-0.000488231507949531i</v>
      </c>
      <c r="L3598" s="57" t="str">
        <f t="shared" si="1055"/>
        <v>0.000125-0.000702051399096723i</v>
      </c>
      <c r="M3598" s="57" t="str">
        <f t="shared" si="1056"/>
        <v>0.0015-0.000338435720050883i</v>
      </c>
      <c r="N3598" s="57">
        <f t="shared" si="1057"/>
        <v>93.864045205434522</v>
      </c>
      <c r="O3598" s="57">
        <f t="shared" si="1058"/>
        <v>39.047730806005475</v>
      </c>
      <c r="P3598" s="371">
        <f t="shared" si="1059"/>
        <v>-39.047730806005475</v>
      </c>
      <c r="Q3598" s="371">
        <f t="shared" si="1060"/>
        <v>86.135954794565478</v>
      </c>
      <c r="R3598" s="12">
        <f t="shared" si="1061"/>
        <v>-93.864045205434522</v>
      </c>
      <c r="S3598" s="57">
        <f t="shared" si="1062"/>
        <v>714.69055681593568</v>
      </c>
      <c r="T3598" s="12">
        <f t="shared" si="1045"/>
        <v>-39.047730806005475</v>
      </c>
    </row>
    <row r="3599" spans="1:20" x14ac:dyDescent="0.25">
      <c r="A3599" s="57">
        <f t="shared" si="1046"/>
        <v>4507597.2319477946</v>
      </c>
      <c r="B3599" s="12">
        <f t="shared" si="1063"/>
        <v>717406.3809318362</v>
      </c>
      <c r="C3599" s="57" t="str">
        <f t="shared" si="1047"/>
        <v>0.000783797431778412+0.0109852726181532i</v>
      </c>
      <c r="D3599" s="57" t="str">
        <f t="shared" si="1048"/>
        <v>0.641488706315619-1.49015589497695i</v>
      </c>
      <c r="E3599" s="57" t="str">
        <f t="shared" si="1049"/>
        <v>-20.3418389826444-12.8319354719531i</v>
      </c>
      <c r="F3599" s="57" t="str">
        <f t="shared" si="1050"/>
        <v>0.960902887294017-1.75577253033585i</v>
      </c>
      <c r="G3599" s="57" t="str">
        <f t="shared" si="1051"/>
        <v>0.25024556423533-0.433154385659283i</v>
      </c>
      <c r="H3599" s="57" t="str">
        <f t="shared" si="1052"/>
        <v>0.00861653303610836-19.0301966839209i</v>
      </c>
      <c r="I3599" s="57" t="str">
        <f t="shared" si="1053"/>
        <v>-0.0942352520188222-0.0516287287578087i</v>
      </c>
      <c r="K3599" s="57" t="str">
        <f t="shared" si="1054"/>
        <v>0.000285513837094201-0.000486969510316423i</v>
      </c>
      <c r="L3599" s="57" t="str">
        <f t="shared" si="1055"/>
        <v>0.000125-0.000699393703025228i</v>
      </c>
      <c r="M3599" s="57" t="str">
        <f t="shared" si="1056"/>
        <v>0.0015-0.000337154532826143i</v>
      </c>
      <c r="N3599" s="57">
        <f t="shared" si="1057"/>
        <v>94.081128613003585</v>
      </c>
      <c r="O3599" s="57">
        <f t="shared" si="1058"/>
        <v>39.161730241884712</v>
      </c>
      <c r="P3599" s="371">
        <f t="shared" si="1059"/>
        <v>-39.161730241884712</v>
      </c>
      <c r="Q3599" s="371">
        <f t="shared" si="1060"/>
        <v>85.918871386996415</v>
      </c>
      <c r="R3599" s="12">
        <f t="shared" si="1061"/>
        <v>-94.081128613003585</v>
      </c>
      <c r="S3599" s="57">
        <f t="shared" si="1062"/>
        <v>717.40638093183622</v>
      </c>
      <c r="T3599" s="12">
        <f t="shared" si="1045"/>
        <v>-39.161730241884712</v>
      </c>
    </row>
    <row r="3600" spans="1:20" x14ac:dyDescent="0.25">
      <c r="A3600" s="57">
        <f t="shared" si="1046"/>
        <v>4524726.1014291961</v>
      </c>
      <c r="B3600" s="12">
        <f t="shared" si="1063"/>
        <v>720132.52517937717</v>
      </c>
      <c r="C3600" s="57" t="str">
        <f t="shared" si="1047"/>
        <v>0.00081449090511851+0.0108389208467506i</v>
      </c>
      <c r="D3600" s="57" t="str">
        <f t="shared" si="1048"/>
        <v>0.637433365259253-1.48630726340701i</v>
      </c>
      <c r="E3600" s="57" t="str">
        <f t="shared" si="1049"/>
        <v>-20.2229030001775-12.6963491611231i</v>
      </c>
      <c r="F3600" s="57" t="str">
        <f t="shared" si="1050"/>
        <v>0.955448271173344-1.75226520885948i</v>
      </c>
      <c r="G3600" s="57" t="str">
        <f t="shared" si="1051"/>
        <v>0.248825032039148-0.432332204988091i</v>
      </c>
      <c r="H3600" s="57" t="str">
        <f t="shared" si="1052"/>
        <v>0.00852395652690017-18.9580625465774i</v>
      </c>
      <c r="I3600" s="57" t="str">
        <f t="shared" si="1053"/>
        <v>-0.0936907692415331-0.0511409275086965i</v>
      </c>
      <c r="K3600" s="57" t="str">
        <f t="shared" si="1054"/>
        <v>0.000284599728095823-0.000485708235043659i</v>
      </c>
      <c r="L3600" s="57" t="str">
        <f t="shared" si="1055"/>
        <v>0.000125-0.000696746067966954i</v>
      </c>
      <c r="M3600" s="57" t="str">
        <f t="shared" si="1056"/>
        <v>0.0015-0.00033587819568255i</v>
      </c>
      <c r="N3600" s="57">
        <f t="shared" si="1057"/>
        <v>94.297415698221812</v>
      </c>
      <c r="O3600" s="57">
        <f t="shared" si="1058"/>
        <v>39.275824457586182</v>
      </c>
      <c r="P3600" s="371">
        <f t="shared" si="1059"/>
        <v>-39.275824457586182</v>
      </c>
      <c r="Q3600" s="371">
        <f t="shared" si="1060"/>
        <v>85.702584301778188</v>
      </c>
      <c r="R3600" s="12">
        <f t="shared" si="1061"/>
        <v>-94.297415698221812</v>
      </c>
      <c r="S3600" s="57">
        <f t="shared" si="1062"/>
        <v>720.13252517937713</v>
      </c>
      <c r="T3600" s="12">
        <f t="shared" si="1045"/>
        <v>-39.275824457586182</v>
      </c>
    </row>
    <row r="3601" spans="1:20" x14ac:dyDescent="0.25">
      <c r="A3601" s="57">
        <f t="shared" si="1046"/>
        <v>4541920.0606146269</v>
      </c>
      <c r="B3601" s="12">
        <f t="shared" si="1063"/>
        <v>722869.0287750588</v>
      </c>
      <c r="C3601" s="57" t="str">
        <f t="shared" si="1047"/>
        <v>0.000844080524274514+0.0106942613264351i</v>
      </c>
      <c r="D3601" s="57" t="str">
        <f t="shared" si="1048"/>
        <v>0.633398677741102-1.4824573208377i</v>
      </c>
      <c r="E3601" s="57" t="str">
        <f t="shared" si="1049"/>
        <v>-20.1043677416586-12.5621149205845i</v>
      </c>
      <c r="F3601" s="57" t="str">
        <f t="shared" si="1050"/>
        <v>0.95001440091643-1.7487473854553i</v>
      </c>
      <c r="G3601" s="57" t="str">
        <f t="shared" si="1051"/>
        <v>0.247409902636994-0.431506943992964i</v>
      </c>
      <c r="H3601" s="57" t="str">
        <f t="shared" si="1052"/>
        <v>0.00843237485923178-18.8862023498146i</v>
      </c>
      <c r="I3601" s="57" t="str">
        <f t="shared" si="1053"/>
        <v>-0.0931484997956111-0.0506571921734039i</v>
      </c>
      <c r="K3601" s="57" t="str">
        <f t="shared" si="1054"/>
        <v>0.000283688536777065-0.000484447693698014i</v>
      </c>
      <c r="L3601" s="57" t="str">
        <f t="shared" si="1055"/>
        <v>0.000125-0.000694108455834781i</v>
      </c>
      <c r="M3601" s="57" t="str">
        <f t="shared" si="1056"/>
        <v>0.0015-0.000334606690259564i</v>
      </c>
      <c r="N3601" s="57">
        <f t="shared" si="1057"/>
        <v>94.512906187222057</v>
      </c>
      <c r="O3601" s="57">
        <f t="shared" si="1058"/>
        <v>39.390012893175559</v>
      </c>
      <c r="P3601" s="371">
        <f t="shared" si="1059"/>
        <v>-39.390012893175559</v>
      </c>
      <c r="Q3601" s="371">
        <f t="shared" si="1060"/>
        <v>85.487093812777943</v>
      </c>
      <c r="R3601" s="12">
        <f t="shared" si="1061"/>
        <v>-94.512906187222057</v>
      </c>
      <c r="S3601" s="57">
        <f t="shared" si="1062"/>
        <v>722.86902877505884</v>
      </c>
      <c r="T3601" s="12">
        <f t="shared" si="1045"/>
        <v>-39.390012893175559</v>
      </c>
    </row>
    <row r="3602" spans="1:20" x14ac:dyDescent="0.25">
      <c r="A3602" s="57">
        <f t="shared" si="1046"/>
        <v>4559179.3568449626</v>
      </c>
      <c r="B3602" s="12">
        <f t="shared" si="1063"/>
        <v>725615.931084404</v>
      </c>
      <c r="C3602" s="57" t="str">
        <f t="shared" si="1047"/>
        <v>0.000872590369012899+0.0105512806531883i</v>
      </c>
      <c r="D3602" s="57" t="str">
        <f t="shared" si="1048"/>
        <v>0.629384601576379-1.47860618528338i</v>
      </c>
      <c r="E3602" s="57" t="str">
        <f t="shared" si="1049"/>
        <v>-19.9862370299815-12.4292208780204i</v>
      </c>
      <c r="F3602" s="57" t="str">
        <f t="shared" si="1050"/>
        <v>0.94460131383507-1.74521921361612i</v>
      </c>
      <c r="G3602" s="57" t="str">
        <f t="shared" si="1051"/>
        <v>0.24600018574589-0.430678643954954i</v>
      </c>
      <c r="H3602" s="57" t="str">
        <f t="shared" si="1052"/>
        <v>0.00834177796592468-18.8146150490499i</v>
      </c>
      <c r="I3602" s="57" t="str">
        <f t="shared" si="1053"/>
        <v>-0.092608445004086-0.050177496666639i</v>
      </c>
      <c r="K3602" s="57" t="str">
        <f t="shared" si="1054"/>
        <v>0.000282780275131708-0.000483187897937936i</v>
      </c>
      <c r="L3602" s="57" t="str">
        <f t="shared" si="1055"/>
        <v>0.000125-0.000691480828685776i</v>
      </c>
      <c r="M3602" s="57" t="str">
        <f t="shared" si="1056"/>
        <v>0.0015-0.000333339998266151i</v>
      </c>
      <c r="N3602" s="57">
        <f t="shared" si="1057"/>
        <v>94.727599819118524</v>
      </c>
      <c r="O3602" s="57">
        <f t="shared" si="1058"/>
        <v>39.504294989784078</v>
      </c>
      <c r="P3602" s="371">
        <f t="shared" si="1059"/>
        <v>-39.504294989784078</v>
      </c>
      <c r="Q3602" s="371">
        <f t="shared" si="1060"/>
        <v>85.272400180881476</v>
      </c>
      <c r="R3602" s="12">
        <f t="shared" si="1061"/>
        <v>-94.727599819118524</v>
      </c>
      <c r="S3602" s="57">
        <f t="shared" si="1062"/>
        <v>725.615931084404</v>
      </c>
      <c r="T3602" s="12">
        <f t="shared" si="1045"/>
        <v>-39.504294989784078</v>
      </c>
    </row>
    <row r="3603" spans="1:20" x14ac:dyDescent="0.25">
      <c r="A3603" s="57">
        <f t="shared" si="1046"/>
        <v>4576504.2384009734</v>
      </c>
      <c r="B3603" s="12">
        <f t="shared" si="1063"/>
        <v>728373.27162252471</v>
      </c>
      <c r="C3603" s="57" t="str">
        <f t="shared" si="1047"/>
        <v>0.000900044129286865+0.010409965381674i</v>
      </c>
      <c r="D3603" s="57" t="str">
        <f t="shared" si="1048"/>
        <v>0.625391093830234-1.47475397394098i</v>
      </c>
      <c r="E3603" s="57" t="str">
        <f t="shared" si="1049"/>
        <v>-19.8685145722862-12.2976552320999i</v>
      </c>
      <c r="F3603" s="57" t="str">
        <f t="shared" si="1050"/>
        <v>0.939209045764912-1.74168084665401i</v>
      </c>
      <c r="G3603" s="57" t="str">
        <f t="shared" si="1051"/>
        <v>0.244595890698423-0.429847346103088i</v>
      </c>
      <c r="H3603" s="57" t="str">
        <f t="shared" si="1052"/>
        <v>0.00825215586790892-18.7432996037189i</v>
      </c>
      <c r="I3603" s="57" t="str">
        <f t="shared" si="1053"/>
        <v>-0.0920706060685473-0.0497018149659318i</v>
      </c>
      <c r="K3603" s="57" t="str">
        <f t="shared" si="1054"/>
        <v>0.00028187495491168-0.000481928859510492i</v>
      </c>
      <c r="L3603" s="57" t="str">
        <f t="shared" si="1055"/>
        <v>0.000125-0.000688863148720636i</v>
      </c>
      <c r="M3603" s="57" t="str">
        <f t="shared" si="1056"/>
        <v>0.0015-0.000332078101480526i</v>
      </c>
      <c r="N3603" s="57">
        <f t="shared" si="1057"/>
        <v>94.94149634592641</v>
      </c>
      <c r="O3603" s="57">
        <f t="shared" si="1058"/>
        <v>39.618670189611116</v>
      </c>
      <c r="P3603" s="371">
        <f t="shared" si="1059"/>
        <v>-39.618670189611116</v>
      </c>
      <c r="Q3603" s="371">
        <f t="shared" si="1060"/>
        <v>85.05850365407359</v>
      </c>
      <c r="R3603" s="12">
        <f t="shared" si="1061"/>
        <v>-94.94149634592641</v>
      </c>
      <c r="S3603" s="57">
        <f t="shared" si="1062"/>
        <v>728.37327162252473</v>
      </c>
      <c r="T3603" s="12">
        <f t="shared" si="1045"/>
        <v>-39.618670189611116</v>
      </c>
    </row>
    <row r="3604" spans="1:20" x14ac:dyDescent="0.25">
      <c r="A3604" s="57">
        <f t="shared" si="1046"/>
        <v>4593894.9545068974</v>
      </c>
      <c r="B3604" s="12">
        <f t="shared" si="1063"/>
        <v>731141.09005469037</v>
      </c>
      <c r="C3604" s="57" t="str">
        <f t="shared" si="1047"/>
        <v>0.000926465109308786+0.0102703020297629i</v>
      </c>
      <c r="D3604" s="57" t="str">
        <f t="shared" si="1048"/>
        <v>0.621418110829246-1.47090080318713i</v>
      </c>
      <c r="E3604" s="57" t="str">
        <f t="shared" si="1049"/>
        <v>-19.751203961737-12.1674062528017i</v>
      </c>
      <c r="F3604" s="57" t="str">
        <f t="shared" si="1050"/>
        <v>0.933837631073142-1.73813243768525i</v>
      </c>
      <c r="G3604" s="57" t="str">
        <f t="shared" si="1051"/>
        <v>0.243197026444752-0.42901309161048i</v>
      </c>
      <c r="H3604" s="57" t="str">
        <f t="shared" si="1052"/>
        <v>0.00816349867365585-18.6722549772595i</v>
      </c>
      <c r="I3604" s="57" t="str">
        <f t="shared" si="1053"/>
        <v>-0.0915349840697463-0.0492301211128459i</v>
      </c>
      <c r="K3604" s="57" t="str">
        <f t="shared" si="1054"/>
        <v>0.000280972587627359-0.000480670590248361i</v>
      </c>
      <c r="L3604" s="57" t="str">
        <f t="shared" si="1055"/>
        <v>0.000125-0.00068625537828316i</v>
      </c>
      <c r="M3604" s="57" t="str">
        <f t="shared" si="1056"/>
        <v>0.0015-0.000330820981749876i</v>
      </c>
      <c r="N3604" s="57">
        <f t="shared" si="1057"/>
        <v>95.154595532480329</v>
      </c>
      <c r="O3604" s="57">
        <f t="shared" si="1058"/>
        <v>39.733137935924901</v>
      </c>
      <c r="P3604" s="371">
        <f t="shared" si="1059"/>
        <v>-39.733137935924901</v>
      </c>
      <c r="Q3604" s="371">
        <f t="shared" si="1060"/>
        <v>84.845404467519671</v>
      </c>
      <c r="R3604" s="12">
        <f t="shared" si="1061"/>
        <v>-95.154595532480329</v>
      </c>
      <c r="S3604" s="57">
        <f t="shared" si="1062"/>
        <v>731.14109005469038</v>
      </c>
      <c r="T3604" s="12">
        <f t="shared" si="1045"/>
        <v>-39.733137935924901</v>
      </c>
    </row>
    <row r="3605" spans="1:20" x14ac:dyDescent="0.25">
      <c r="A3605" s="57">
        <f t="shared" si="1046"/>
        <v>4611351.7553340234</v>
      </c>
      <c r="B3605" s="12">
        <f t="shared" si="1063"/>
        <v>733919.42619689822</v>
      </c>
      <c r="C3605" s="57" t="str">
        <f t="shared" si="1047"/>
        <v>0.000951876231630641+0.0101322770829504i</v>
      </c>
      <c r="D3605" s="57" t="str">
        <f t="shared" si="1048"/>
        <v>0.617465608172837-1.4670467885754i</v>
      </c>
      <c r="E3605" s="57" t="str">
        <f t="shared" si="1049"/>
        <v>-19.634308679285-12.0384622817178i</v>
      </c>
      <c r="F3605" s="57" t="str">
        <f t="shared" si="1050"/>
        <v>0.928487102666383-1.73457413961551i</v>
      </c>
      <c r="G3605" s="57" t="str">
        <f t="shared" si="1051"/>
        <v>0.24180360155467-0.428175921590484i</v>
      </c>
      <c r="H3605" s="57" t="str">
        <f t="shared" si="1052"/>
        <v>0.00807579657861172-18.6014801370965i</v>
      </c>
      <c r="I3605" s="57" t="str">
        <f t="shared" si="1053"/>
        <v>-0.0910015799682192-0.0487623892141788i</v>
      </c>
      <c r="K3605" s="57" t="str">
        <f t="shared" si="1054"/>
        <v>0.000280073184547884-0.00047941310206682i</v>
      </c>
      <c r="L3605" s="57" t="str">
        <f t="shared" si="1055"/>
        <v>0.000125-0.000683657479859695i</v>
      </c>
      <c r="M3605" s="57" t="str">
        <f t="shared" si="1056"/>
        <v>0.0015-0.000329568620990114i</v>
      </c>
      <c r="N3605" s="57">
        <f t="shared" si="1057"/>
        <v>95.366897156353389</v>
      </c>
      <c r="O3605" s="57">
        <f t="shared" si="1058"/>
        <v>39.847697673064047</v>
      </c>
      <c r="P3605" s="371">
        <f t="shared" si="1059"/>
        <v>-39.847697673064047</v>
      </c>
      <c r="Q3605" s="371">
        <f t="shared" si="1060"/>
        <v>84.633102843646611</v>
      </c>
      <c r="R3605" s="12">
        <f t="shared" si="1061"/>
        <v>-95.366897156353389</v>
      </c>
      <c r="S3605" s="57">
        <f t="shared" si="1062"/>
        <v>733.91942619689826</v>
      </c>
      <c r="T3605" s="12">
        <f t="shared" si="1045"/>
        <v>-39.847697673064047</v>
      </c>
    </row>
    <row r="3606" spans="1:20" x14ac:dyDescent="0.25">
      <c r="A3606" s="57">
        <f t="shared" si="1046"/>
        <v>4628874.8920042925</v>
      </c>
      <c r="B3606" s="12">
        <f t="shared" si="1063"/>
        <v>736708.32001644641</v>
      </c>
      <c r="C3606" s="57" t="str">
        <f t="shared" si="1047"/>
        <v>0.000976300041230988+0.00999587699866964i</v>
      </c>
      <c r="D3606" s="57" t="str">
        <f t="shared" si="1048"/>
        <v>0.613533540744604-1.46319204483363i</v>
      </c>
      <c r="E3606" s="57" t="str">
        <f t="shared" si="1049"/>
        <v>-19.5178320954116-11.9108117323337i</v>
      </c>
      <c r="F3606" s="57" t="str">
        <f t="shared" si="1050"/>
        <v>0.923157491998727-1.73100610512516i</v>
      </c>
      <c r="G3606" s="57" t="str">
        <f t="shared" si="1051"/>
        <v>0.240415624219689-0.427335877092886i</v>
      </c>
      <c r="H3606" s="57" t="str">
        <f t="shared" si="1052"/>
        <v>0.00798903986463319-18.5309740546251i</v>
      </c>
      <c r="I3606" s="57" t="str">
        <f t="shared" si="1053"/>
        <v>-0.0904703946049177-0.0482985934431429i</v>
      </c>
      <c r="K3606" s="57" t="str">
        <f t="shared" si="1054"/>
        <v>0.000279176756701524-0.000478156406960762i</v>
      </c>
      <c r="L3606" s="57" t="str">
        <f t="shared" si="1055"/>
        <v>0.000125-0.000681069416078596i</v>
      </c>
      <c r="M3606" s="57" t="str">
        <f t="shared" si="1056"/>
        <v>0.0015-0.000328321001185609i</v>
      </c>
      <c r="N3606" s="57">
        <f t="shared" si="1057"/>
        <v>95.578401007777472</v>
      </c>
      <c r="O3606" s="57">
        <f t="shared" si="1058"/>
        <v>39.962348846439035</v>
      </c>
      <c r="P3606" s="371">
        <f t="shared" si="1059"/>
        <v>-39.962348846439035</v>
      </c>
      <c r="Q3606" s="371">
        <f t="shared" si="1060"/>
        <v>84.421598992222528</v>
      </c>
      <c r="R3606" s="12">
        <f t="shared" si="1061"/>
        <v>-95.578401007777472</v>
      </c>
      <c r="S3606" s="57">
        <f t="shared" si="1062"/>
        <v>736.70832001644635</v>
      </c>
      <c r="T3606" s="12">
        <f t="shared" si="1045"/>
        <v>-39.962348846439035</v>
      </c>
    </row>
    <row r="3607" spans="1:20" x14ac:dyDescent="0.25">
      <c r="A3607" s="57">
        <f t="shared" si="1046"/>
        <v>4646464.6165939085</v>
      </c>
      <c r="B3607" s="12">
        <f t="shared" si="1063"/>
        <v>739507.81163250888</v>
      </c>
      <c r="C3607" s="57" t="str">
        <f t="shared" si="1047"/>
        <v>0.000999758709606193+0.00986108821050128i</v>
      </c>
      <c r="D3607" s="57" t="str">
        <f t="shared" si="1048"/>
        <v>0.609621862723693-1.45933668586144i</v>
      </c>
      <c r="E3607" s="57" t="str">
        <f t="shared" si="1049"/>
        <v>-19.4017774718547-11.7844430902883i</v>
      </c>
      <c r="F3607" s="57" t="str">
        <f t="shared" si="1050"/>
        <v>0.91784882907989-1.72742848665477i</v>
      </c>
      <c r="G3607" s="57" t="str">
        <f t="shared" si="1051"/>
        <v>0.239033102255165-0.426492999100145i</v>
      </c>
      <c r="H3607" s="57" t="str">
        <f t="shared" si="1052"/>
        <v>0.00790321889942451-18.4607357051963i</v>
      </c>
      <c r="I3607" s="57" t="str">
        <f t="shared" si="1053"/>
        <v>-0.0899414287018631-0.0478387080405355i</v>
      </c>
      <c r="K3607" s="57" t="str">
        <f t="shared" si="1054"/>
        <v>0.000278283314876067-0.000476900517001722i</v>
      </c>
      <c r="L3607" s="57" t="str">
        <f t="shared" si="1055"/>
        <v>0.000125-0.000678491149709698i</v>
      </c>
      <c r="M3607" s="57" t="str">
        <f t="shared" si="1056"/>
        <v>0.0015-0.000327078104388931i</v>
      </c>
      <c r="N3607" s="57">
        <f t="shared" si="1057"/>
        <v>95.789106889561012</v>
      </c>
      <c r="O3607" s="57">
        <f t="shared" si="1058"/>
        <v>40.077090902533627</v>
      </c>
      <c r="P3607" s="371">
        <f t="shared" si="1059"/>
        <v>-40.077090902533627</v>
      </c>
      <c r="Q3607" s="371">
        <f t="shared" si="1060"/>
        <v>84.210893110438988</v>
      </c>
      <c r="R3607" s="12">
        <f t="shared" si="1061"/>
        <v>-95.789106889561012</v>
      </c>
      <c r="S3607" s="57">
        <f t="shared" si="1062"/>
        <v>739.50781163250883</v>
      </c>
      <c r="T3607" s="12">
        <f t="shared" si="1045"/>
        <v>-40.077090902533627</v>
      </c>
    </row>
    <row r="3608" spans="1:20" x14ac:dyDescent="0.25">
      <c r="A3608" s="57">
        <f t="shared" si="1046"/>
        <v>4664121.1821369659</v>
      </c>
      <c r="B3608" s="12">
        <f t="shared" si="1063"/>
        <v>742317.94131671241</v>
      </c>
      <c r="C3608" s="57" t="str">
        <f t="shared" si="1047"/>
        <v>0.00102227403886599+0.00972789713228201i</v>
      </c>
      <c r="D3608" s="57" t="str">
        <f t="shared" si="1048"/>
        <v>0.605730527596074-1.45548082472796i</v>
      </c>
      <c r="E3608" s="57" t="str">
        <f t="shared" si="1049"/>
        <v>-19.2861479633196-11.6593449136131i</v>
      </c>
      <c r="F3608" s="57" t="str">
        <f t="shared" si="1050"/>
        <v>0.912561142483563-1.7238414363908i</v>
      </c>
      <c r="G3608" s="57" t="str">
        <f t="shared" si="1051"/>
        <v>0.237656043102469-0.425647328523681i</v>
      </c>
      <c r="H3608" s="57" t="str">
        <f t="shared" si="1052"/>
        <v>0.0078183241359761-18.3907640681004i</v>
      </c>
      <c r="I3608" s="57" t="str">
        <f t="shared" si="1053"/>
        <v>-0.0894146828628076-0.0473827073158898i</v>
      </c>
      <c r="K3608" s="57" t="str">
        <f t="shared" si="1054"/>
        <v>0.000277392869619253-0.00047564544433493i</v>
      </c>
      <c r="L3608" s="57" t="str">
        <f t="shared" si="1055"/>
        <v>0.000125-0.000675922643663774i</v>
      </c>
      <c r="M3608" s="57" t="str">
        <f t="shared" si="1056"/>
        <v>0.0015-0.000325839912720593i</v>
      </c>
      <c r="N3608" s="57">
        <f t="shared" si="1057"/>
        <v>95.999014617012747</v>
      </c>
      <c r="O3608" s="57">
        <f t="shared" si="1058"/>
        <v>40.1919232889054</v>
      </c>
      <c r="P3608" s="371">
        <f t="shared" si="1059"/>
        <v>-40.1919232889054</v>
      </c>
      <c r="Q3608" s="371">
        <f t="shared" si="1060"/>
        <v>84.000985382987253</v>
      </c>
      <c r="R3608" s="12">
        <f t="shared" si="1061"/>
        <v>-95.999014617012747</v>
      </c>
      <c r="S3608" s="57">
        <f t="shared" si="1062"/>
        <v>742.31794131671245</v>
      </c>
      <c r="T3608" s="12">
        <f t="shared" si="1045"/>
        <v>-40.1919232889054</v>
      </c>
    </row>
    <row r="3609" spans="1:20" x14ac:dyDescent="0.25">
      <c r="A3609" s="57">
        <f t="shared" si="1046"/>
        <v>4681844.8426290862</v>
      </c>
      <c r="B3609" s="12">
        <f t="shared" si="1063"/>
        <v>745138.74949371594</v>
      </c>
      <c r="C3609" s="57" t="str">
        <f t="shared" si="1047"/>
        <v>0.00104386746582929+0.00959629016210973i</v>
      </c>
      <c r="D3609" s="57" t="str">
        <f t="shared" si="1048"/>
        <v>0.601859488165796-1.45162457366954i</v>
      </c>
      <c r="E3609" s="57" t="str">
        <f t="shared" si="1049"/>
        <v>-19.1709466191682-11.5355058329503i</v>
      </c>
      <c r="F3609" s="57" t="str">
        <f t="shared" si="1050"/>
        <v>0.90729445935584-1.72024510625135i</v>
      </c>
      <c r="G3609" s="57" t="str">
        <f t="shared" si="1051"/>
        <v>0.236284453831201-0.424798906200207i</v>
      </c>
      <c r="H3609" s="57" t="str">
        <f t="shared" si="1052"/>
        <v>0.00773434611200477-18.3210581265521i</v>
      </c>
      <c r="I3609" s="57" t="str">
        <f t="shared" si="1053"/>
        <v>-0.0888901575739093-0.0469305656486115i</v>
      </c>
      <c r="K3609" s="57" t="str">
        <f t="shared" si="1054"/>
        <v>0.000276505431239232-0.000474391201176364i</v>
      </c>
      <c r="L3609" s="57" t="str">
        <f t="shared" si="1055"/>
        <v>0.000125-0.000673363860992005i</v>
      </c>
      <c r="M3609" s="57" t="str">
        <f t="shared" si="1056"/>
        <v>0.0015-0.000324606408368791i</v>
      </c>
      <c r="N3609" s="57">
        <f t="shared" si="1057"/>
        <v>96.208124017859006</v>
      </c>
      <c r="O3609" s="57">
        <f t="shared" si="1058"/>
        <v>40.306845454188547</v>
      </c>
      <c r="P3609" s="371">
        <f t="shared" si="1059"/>
        <v>-40.306845454188547</v>
      </c>
      <c r="Q3609" s="371">
        <f t="shared" si="1060"/>
        <v>83.791875982140994</v>
      </c>
      <c r="R3609" s="12">
        <f t="shared" si="1061"/>
        <v>-96.208124017859006</v>
      </c>
      <c r="S3609" s="57">
        <f t="shared" si="1062"/>
        <v>745.13874949371598</v>
      </c>
      <c r="T3609" s="12">
        <f t="shared" si="1045"/>
        <v>-40.306845454188547</v>
      </c>
    </row>
    <row r="3610" spans="1:20" x14ac:dyDescent="0.25">
      <c r="A3610" s="57">
        <f t="shared" si="1046"/>
        <v>4699635.8530310774</v>
      </c>
      <c r="B3610" s="12">
        <f t="shared" si="1063"/>
        <v>747970.2767417921</v>
      </c>
      <c r="C3610" s="57" t="str">
        <f t="shared" si="1047"/>
        <v>0.0010645600661217+0.00946625368625227i</v>
      </c>
      <c r="D3610" s="57" t="str">
        <f t="shared" si="1048"/>
        <v>0.598008696566196-1.44776804408777i</v>
      </c>
      <c r="E3610" s="57" t="str">
        <f t="shared" si="1049"/>
        <v>-19.0561763850961-11.4129145517524i</v>
      </c>
      <c r="F3610" s="57" t="str">
        <f t="shared" si="1050"/>
        <v>0.90204880542387-1.7166396478723i</v>
      </c>
      <c r="G3610" s="57" t="str">
        <f t="shared" si="1051"/>
        <v>0.23491834114141-0.423947772888098i</v>
      </c>
      <c r="H3610" s="57" t="str">
        <f t="shared" si="1052"/>
        <v>0.00765127544939576-18.2516168676747i</v>
      </c>
      <c r="I3610" s="57" t="str">
        <f t="shared" si="1053"/>
        <v>-0.0883678532044291-0.0464822574891018i</v>
      </c>
      <c r="K3610" s="57" t="str">
        <f t="shared" si="1054"/>
        <v>0.000275621009805067-0.000473137799809834i</v>
      </c>
      <c r="L3610" s="57" t="str">
        <f t="shared" si="1055"/>
        <v>0.000125-0.000670814764885441i</v>
      </c>
      <c r="M3610" s="57" t="str">
        <f t="shared" si="1056"/>
        <v>0.0015-0.000323377573589152i</v>
      </c>
      <c r="N3610" s="57">
        <f t="shared" si="1057"/>
        <v>96.416434932167903</v>
      </c>
      <c r="O3610" s="57">
        <f t="shared" si="1058"/>
        <v>40.421856848093753</v>
      </c>
      <c r="P3610" s="371">
        <f t="shared" si="1059"/>
        <v>-40.421856848093753</v>
      </c>
      <c r="Q3610" s="371">
        <f t="shared" si="1060"/>
        <v>83.583565067832097</v>
      </c>
      <c r="R3610" s="12">
        <f t="shared" si="1061"/>
        <v>-96.416434932167903</v>
      </c>
      <c r="S3610" s="57">
        <f t="shared" si="1062"/>
        <v>747.97027674179208</v>
      </c>
      <c r="T3610" s="12">
        <f t="shared" si="1045"/>
        <v>-40.421856848093753</v>
      </c>
    </row>
    <row r="3611" spans="1:20" x14ac:dyDescent="0.25">
      <c r="A3611" s="57">
        <f t="shared" si="1046"/>
        <v>4717494.4692725949</v>
      </c>
      <c r="B3611" s="12">
        <f t="shared" si="1063"/>
        <v>750812.5637934109</v>
      </c>
      <c r="C3611" s="57" t="str">
        <f t="shared" si="1047"/>
        <v>0.00108437255827073+0.00933777408295589i</v>
      </c>
      <c r="D3611" s="57" t="str">
        <f t="shared" si="1048"/>
        <v>0.594178104271061-1.44391134654752i</v>
      </c>
      <c r="E3611" s="57" t="str">
        <f t="shared" si="1049"/>
        <v>-18.941840104788-11.2915598464611i</v>
      </c>
      <c r="F3611" s="57" t="str">
        <f t="shared" si="1050"/>
        <v>0.896824205004547-1.71302521259343i</v>
      </c>
      <c r="G3611" s="57" t="str">
        <f t="shared" si="1051"/>
        <v>0.233557711365886-0.423093969263822i</v>
      </c>
      <c r="H3611" s="57" t="str">
        <f t="shared" si="1052"/>
        <v>0.00756910285364678-18.1824392824849i</v>
      </c>
      <c r="I3611" s="57" t="str">
        <f t="shared" si="1053"/>
        <v>-0.0878477700074319-0.0460377573598608i</v>
      </c>
      <c r="K3611" s="57" t="str">
        <f t="shared" si="1054"/>
        <v>0.000274739615147289-0.000471885252584101i</v>
      </c>
      <c r="L3611" s="57" t="str">
        <f t="shared" si="1055"/>
        <v>0.000125-0.000668275318674477i</v>
      </c>
      <c r="M3611" s="57" t="str">
        <f t="shared" si="1056"/>
        <v>0.0015-0.000322153390704475i</v>
      </c>
      <c r="N3611" s="57">
        <f t="shared" si="1057"/>
        <v>96.623947212268732</v>
      </c>
      <c r="O3611" s="57">
        <f t="shared" si="1058"/>
        <v>40.536956921409882</v>
      </c>
      <c r="P3611" s="371">
        <f t="shared" si="1059"/>
        <v>-40.536956921409882</v>
      </c>
      <c r="Q3611" s="371">
        <f t="shared" si="1060"/>
        <v>83.376052787731268</v>
      </c>
      <c r="R3611" s="12">
        <f t="shared" si="1061"/>
        <v>-96.623947212268732</v>
      </c>
      <c r="S3611" s="57">
        <f t="shared" si="1062"/>
        <v>750.81256379341085</v>
      </c>
      <c r="T3611" s="12">
        <f t="shared" si="1045"/>
        <v>-40.536956921409882</v>
      </c>
    </row>
    <row r="3612" spans="1:20" x14ac:dyDescent="0.25">
      <c r="A3612" s="57">
        <f t="shared" si="1046"/>
        <v>4735420.9482558314</v>
      </c>
      <c r="B3612" s="12">
        <f t="shared" si="1063"/>
        <v>753665.65153582592</v>
      </c>
      <c r="C3612" s="57" t="str">
        <f t="shared" si="1047"/>
        <v>0.00110332530779905+0.00921083772615671i</v>
      </c>
      <c r="D3612" s="57" t="str">
        <f t="shared" si="1048"/>
        <v>0.59036766210574-1.44005459077512i</v>
      </c>
      <c r="E3612" s="57" t="str">
        <f t="shared" si="1049"/>
        <v>-18.8279405215579-11.1714305666687i</v>
      </c>
      <c r="F3612" s="57" t="str">
        <f t="shared" si="1050"/>
        <v>0.891620681013405-1.70940195144476i</v>
      </c>
      <c r="G3612" s="57" t="str">
        <f t="shared" si="1051"/>
        <v>0.232202570472469-0.422237535918406i</v>
      </c>
      <c r="H3612" s="57" t="str">
        <f t="shared" si="1052"/>
        <v>0.00748781911331226-18.1135243658775i</v>
      </c>
      <c r="I3612" s="57" t="str">
        <f t="shared" si="1053"/>
        <v>-0.087329908120504-0.0455970398565785i</v>
      </c>
      <c r="K3612" s="57" t="str">
        <f t="shared" si="1054"/>
        <v>0.000273861256858428-0.000470633571909972i</v>
      </c>
      <c r="L3612" s="57" t="str">
        <f t="shared" si="1055"/>
        <v>0.000125-0.000665745485828331i</v>
      </c>
      <c r="M3612" s="57" t="str">
        <f t="shared" si="1056"/>
        <v>0.0015-0.000320933842104478i</v>
      </c>
      <c r="N3612" s="57">
        <f t="shared" si="1057"/>
        <v>96.830660722675177</v>
      </c>
      <c r="O3612" s="57">
        <f t="shared" si="1058"/>
        <v>40.652145126005692</v>
      </c>
      <c r="P3612" s="371">
        <f t="shared" si="1059"/>
        <v>-40.652145126005692</v>
      </c>
      <c r="Q3612" s="371">
        <f t="shared" si="1060"/>
        <v>83.169339277324823</v>
      </c>
      <c r="R3612" s="12">
        <f t="shared" si="1061"/>
        <v>-96.830660722675177</v>
      </c>
      <c r="S3612" s="57">
        <f t="shared" si="1062"/>
        <v>753.66565153582587</v>
      </c>
      <c r="T3612" s="12">
        <f t="shared" si="1045"/>
        <v>-40.652145126005692</v>
      </c>
    </row>
    <row r="3613" spans="1:20" x14ac:dyDescent="0.25">
      <c r="A3613" s="57">
        <f t="shared" si="1046"/>
        <v>4753415.5478592031</v>
      </c>
      <c r="B3613" s="12">
        <f t="shared" si="1063"/>
        <v>756529.58101166203</v>
      </c>
      <c r="C3613" s="57" t="str">
        <f t="shared" si="1047"/>
        <v>0.00112143833131355+0.0090854309890978i</v>
      </c>
      <c r="D3613" s="57" t="str">
        <f t="shared" si="1048"/>
        <v>0.586577320258214-1.4361978856568i</v>
      </c>
      <c r="E3613" s="57" t="str">
        <f t="shared" si="1049"/>
        <v>-18.7144802799708-11.0525156352602i</v>
      </c>
      <c r="F3613" s="57" t="str">
        <f t="shared" si="1050"/>
        <v>0.886438254973621-1.7057700151332i</v>
      </c>
      <c r="G3613" s="57" t="str">
        <f t="shared" si="1051"/>
        <v>0.230852924066385-0.42137851335395i</v>
      </c>
      <c r="H3613" s="57" t="str">
        <f t="shared" si="1052"/>
        <v>0.00740741509945095-18.0448711166102i</v>
      </c>
      <c r="I3613" s="57" t="str">
        <f t="shared" si="1053"/>
        <v>-0.0868142675664881-0.0451600796492086i</v>
      </c>
      <c r="K3613" s="57" t="str">
        <f t="shared" si="1054"/>
        <v>0.000272985944293647-0.000469382770257459i</v>
      </c>
      <c r="L3613" s="57" t="str">
        <f t="shared" si="1055"/>
        <v>0.000125-0.000663225229954504i</v>
      </c>
      <c r="M3613" s="57" t="str">
        <f t="shared" si="1056"/>
        <v>0.0015-0.000319718910245545i</v>
      </c>
      <c r="N3613" s="57">
        <f t="shared" si="1057"/>
        <v>97.036575340006749</v>
      </c>
      <c r="O3613" s="57">
        <f t="shared" si="1058"/>
        <v>40.767420914830304</v>
      </c>
      <c r="P3613" s="371">
        <f t="shared" si="1059"/>
        <v>-40.767420914830304</v>
      </c>
      <c r="Q3613" s="371">
        <f t="shared" si="1060"/>
        <v>82.963424659993251</v>
      </c>
      <c r="R3613" s="12">
        <f t="shared" si="1061"/>
        <v>-97.036575340006749</v>
      </c>
      <c r="S3613" s="57">
        <f t="shared" si="1062"/>
        <v>756.529581011662</v>
      </c>
      <c r="T3613" s="12">
        <f t="shared" si="1045"/>
        <v>-40.767420914830304</v>
      </c>
    </row>
    <row r="3614" spans="1:20" x14ac:dyDescent="0.25">
      <c r="A3614" s="57">
        <f t="shared" si="1046"/>
        <v>4771478.5269410685</v>
      </c>
      <c r="B3614" s="12">
        <f t="shared" si="1063"/>
        <v>759404.39341950638</v>
      </c>
      <c r="C3614" s="57" t="str">
        <f t="shared" si="1047"/>
        <v>0.00113873130058956+0.00896154024785054i</v>
      </c>
      <c r="D3614" s="57" t="str">
        <f t="shared" si="1048"/>
        <v>0.582807028290103-1.43234133923709i</v>
      </c>
      <c r="E3614" s="57" t="str">
        <f t="shared" si="1049"/>
        <v>-18.6014619274484-10.9348040485373i</v>
      </c>
      <c r="F3614" s="57" t="str">
        <f t="shared" si="1050"/>
        <v>0.881276947025129-1.70212955402919i</v>
      </c>
      <c r="G3614" s="57" t="str">
        <f t="shared" si="1051"/>
        <v>0.229508777392623-0.420516941980185i</v>
      </c>
      <c r="H3614" s="57" t="str">
        <f t="shared" si="1052"/>
        <v>0.00732788176507406-17.9764785372881i</v>
      </c>
      <c r="I3614" s="57" t="str">
        <f t="shared" si="1053"/>
        <v>-0.0863008482542211-0.0447268514830252i</v>
      </c>
      <c r="K3614" s="57" t="str">
        <f t="shared" si="1054"/>
        <v>0.00027211368657136-0.000468132860152929i</v>
      </c>
      <c r="L3614" s="57" t="str">
        <f t="shared" si="1055"/>
        <v>0.000125-0.000660714514798269i</v>
      </c>
      <c r="M3614" s="57" t="str">
        <f t="shared" si="1056"/>
        <v>0.0015-0.000318508577650474i</v>
      </c>
      <c r="N3614" s="57">
        <f t="shared" si="1057"/>
        <v>97.2416909529138</v>
      </c>
      <c r="O3614" s="57">
        <f t="shared" si="1058"/>
        <v>40.882783741914892</v>
      </c>
      <c r="P3614" s="371">
        <f t="shared" si="1059"/>
        <v>-40.882783741914892</v>
      </c>
      <c r="Q3614" s="371">
        <f t="shared" si="1060"/>
        <v>82.7583090470862</v>
      </c>
      <c r="R3614" s="12">
        <f t="shared" si="1061"/>
        <v>-97.2416909529138</v>
      </c>
      <c r="S3614" s="57">
        <f t="shared" si="1062"/>
        <v>759.40439341950639</v>
      </c>
      <c r="T3614" s="12">
        <f t="shared" si="1045"/>
        <v>-40.882783741914892</v>
      </c>
    </row>
    <row r="3615" spans="1:20" x14ac:dyDescent="0.25">
      <c r="A3615" s="57">
        <f t="shared" si="1046"/>
        <v>4789610.1453434443</v>
      </c>
      <c r="B3615" s="12">
        <f t="shared" si="1063"/>
        <v>762290.13011450053</v>
      </c>
      <c r="C3615" s="57" t="str">
        <f t="shared" si="1047"/>
        <v>0.00115522354664773+0.00883915188474398i</v>
      </c>
      <c r="D3615" s="57" t="str">
        <f t="shared" si="1048"/>
        <v>0.579056735147662-1.42848505871747i</v>
      </c>
      <c r="E3615" s="57" t="str">
        <f t="shared" si="1049"/>
        <v>-18.4888879158559-10.8182848763261i</v>
      </c>
      <c r="F3615" s="57" t="str">
        <f t="shared" si="1050"/>
        <v>0.876136775933862-1.69848071815364i</v>
      </c>
      <c r="G3615" s="57" t="str">
        <f t="shared" si="1051"/>
        <v>0.228170135338355-0.419652862111093i</v>
      </c>
      <c r="H3615" s="57" t="str">
        <f t="shared" si="1052"/>
        <v>0.0072492101445953-17.9083456343491i</v>
      </c>
      <c r="I3615" s="57" t="str">
        <f t="shared" si="1053"/>
        <v>-0.0857896499792931-0.0442973301796658i</v>
      </c>
      <c r="K3615" s="57" t="str">
        <f t="shared" si="1054"/>
        <v>0.000271244492573909-0.000466883854176295i</v>
      </c>
      <c r="L3615" s="57" t="str">
        <f t="shared" si="1055"/>
        <v>0.000125-0.000658213304242151i</v>
      </c>
      <c r="M3615" s="57" t="str">
        <f t="shared" si="1056"/>
        <v>0.0015-0.000317302826908222i</v>
      </c>
      <c r="N3615" s="57">
        <f t="shared" si="1057"/>
        <v>97.446007461997084</v>
      </c>
      <c r="O3615" s="57">
        <f t="shared" si="1058"/>
        <v>40.998233062373409</v>
      </c>
      <c r="P3615" s="371">
        <f t="shared" si="1059"/>
        <v>-40.998233062373409</v>
      </c>
      <c r="Q3615" s="371">
        <f t="shared" si="1060"/>
        <v>82.553992538002916</v>
      </c>
      <c r="R3615" s="12">
        <f t="shared" si="1061"/>
        <v>-97.446007461997084</v>
      </c>
      <c r="S3615" s="57">
        <f t="shared" si="1062"/>
        <v>762.29013011450047</v>
      </c>
      <c r="T3615" s="12">
        <f t="shared" si="1045"/>
        <v>-40.998233062373409</v>
      </c>
    </row>
    <row r="3616" spans="1:20" x14ac:dyDescent="0.25">
      <c r="A3616" s="57">
        <f t="shared" si="1046"/>
        <v>4807810.6638957504</v>
      </c>
      <c r="B3616" s="12">
        <f t="shared" si="1063"/>
        <v>765186.83260893566</v>
      </c>
      <c r="C3616" s="57" t="str">
        <f t="shared" si="1047"/>
        <v>0.00117093406382397+0.00871825229170142i</v>
      </c>
      <c r="D3616" s="57" t="str">
        <f t="shared" si="1048"/>
        <v>0.575326389172647-1.42462915045509i</v>
      </c>
      <c r="E3616" s="57" t="str">
        <f t="shared" si="1049"/>
        <v>-18.3767606030721-10.7029472620664i</v>
      </c>
      <c r="F3616" s="57" t="str">
        <f t="shared" si="1050"/>
        <v>0.871017759101137-1.69482365716502i</v>
      </c>
      <c r="G3616" s="57" t="str">
        <f t="shared" si="1051"/>
        <v>0.226837002435358-0.418786313961547i</v>
      </c>
      <c r="H3616" s="57" t="str">
        <f t="shared" si="1052"/>
        <v>0.00717139135328273-17.8404714180484i</v>
      </c>
      <c r="I3616" s="57" t="str">
        <f t="shared" si="1053"/>
        <v>-0.0852806724248122-0.0438714906381559i</v>
      </c>
      <c r="K3616" s="57" t="str">
        <f t="shared" si="1054"/>
        <v>0.000270378370948262-0.00046563576495821i</v>
      </c>
      <c r="L3616" s="57" t="str">
        <f t="shared" si="1055"/>
        <v>0.000125-0.000655721562305391i</v>
      </c>
      <c r="M3616" s="57" t="str">
        <f t="shared" si="1056"/>
        <v>0.0015-0.000316101640673662i</v>
      </c>
      <c r="N3616" s="57">
        <f t="shared" si="1057"/>
        <v>97.649524779733355</v>
      </c>
      <c r="O3616" s="57">
        <f t="shared" si="1058"/>
        <v>41.113768332404206</v>
      </c>
      <c r="P3616" s="371">
        <f t="shared" si="1059"/>
        <v>-41.113768332404206</v>
      </c>
      <c r="Q3616" s="371">
        <f t="shared" si="1060"/>
        <v>82.350475220266645</v>
      </c>
      <c r="R3616" s="12">
        <f t="shared" si="1061"/>
        <v>-97.649524779733355</v>
      </c>
      <c r="S3616" s="57">
        <f t="shared" si="1062"/>
        <v>765.18683260893567</v>
      </c>
      <c r="T3616" s="12">
        <f t="shared" si="1045"/>
        <v>-41.113768332404206</v>
      </c>
    </row>
    <row r="3617" spans="1:20" x14ac:dyDescent="0.25">
      <c r="A3617" s="57">
        <f t="shared" si="1046"/>
        <v>4826080.3444185546</v>
      </c>
      <c r="B3617" s="12">
        <f t="shared" si="1063"/>
        <v>768094.54257284966</v>
      </c>
      <c r="C3617" s="57" t="str">
        <f t="shared" si="1047"/>
        <v>0.00118588151383041+0.00859882787348737i</v>
      </c>
      <c r="D3617" s="57" t="str">
        <f t="shared" si="1048"/>
        <v>0.571615938113209-1.42077371996169i</v>
      </c>
      <c r="E3617" s="57" t="str">
        <f t="shared" si="1049"/>
        <v>-18.2650822545428-10.5887804228847i</v>
      </c>
      <c r="F3617" s="57" t="str">
        <f t="shared" si="1050"/>
        <v>0.865919912573112-1.69115852034663i</v>
      </c>
      <c r="G3617" s="57" t="str">
        <f t="shared" si="1051"/>
        <v>0.225509382862497-0.417917337644028i</v>
      </c>
      <c r="H3617" s="57" t="str">
        <f t="shared" si="1052"/>
        <v>0.00709441658671157-17.7728549024437i</v>
      </c>
      <c r="I3617" s="57" t="str">
        <f t="shared" si="1053"/>
        <v>-0.0847739151621845-0.0434493078359185i</v>
      </c>
      <c r="K3617" s="57" t="str">
        <f t="shared" si="1054"/>
        <v>0.000269515330106731-0.000464388605177286i</v>
      </c>
      <c r="L3617" s="57" t="str">
        <f t="shared" si="1055"/>
        <v>0.000125-0.000653239253143443i</v>
      </c>
      <c r="M3617" s="57" t="str">
        <f t="shared" si="1056"/>
        <v>0.0015-0.000314905001667326i</v>
      </c>
      <c r="N3617" s="57">
        <f t="shared" si="1057"/>
        <v>97.852242830400741</v>
      </c>
      <c r="O3617" s="57">
        <f t="shared" si="1058"/>
        <v>41.22938900929082</v>
      </c>
      <c r="P3617" s="371">
        <f t="shared" si="1059"/>
        <v>-41.22938900929082</v>
      </c>
      <c r="Q3617" s="371">
        <f t="shared" si="1060"/>
        <v>82.147757169599259</v>
      </c>
      <c r="R3617" s="12">
        <f t="shared" si="1061"/>
        <v>-97.852242830400741</v>
      </c>
      <c r="S3617" s="57">
        <f t="shared" si="1062"/>
        <v>768.09454257284972</v>
      </c>
      <c r="T3617" s="12">
        <f t="shared" si="1045"/>
        <v>-41.22938900929082</v>
      </c>
    </row>
    <row r="3618" spans="1:20" x14ac:dyDescent="0.25">
      <c r="A3618" s="57">
        <f t="shared" si="1046"/>
        <v>4844419.4497273443</v>
      </c>
      <c r="B3618" s="12">
        <f t="shared" si="1063"/>
        <v>771013.30183462647</v>
      </c>
      <c r="C3618" s="57" t="str">
        <f t="shared" si="1047"/>
        <v>0.00120008422980531+0.00848086505086568i</v>
      </c>
      <c r="D3618" s="57" t="str">
        <f t="shared" si="1048"/>
        <v>0.567925329134721-1.41691887190258i</v>
      </c>
      <c r="E3618" s="57" t="str">
        <f t="shared" si="1049"/>
        <v>-18.153855044816-10.475773649652i</v>
      </c>
      <c r="F3618" s="57" t="str">
        <f t="shared" si="1050"/>
        <v>0.860843251050403-1.68748545659405i</v>
      </c>
      <c r="G3618" s="57" t="str">
        <f t="shared" si="1051"/>
        <v>0.224187280448215-0.417045973165367i</v>
      </c>
      <c r="H3618" s="57" t="str">
        <f t="shared" si="1052"/>
        <v>0.00701827712021991-17.7054951053805i</v>
      </c>
      <c r="I3618" s="57" t="str">
        <f t="shared" si="1053"/>
        <v>-0.0842693776519036-0.0430307568297681i</v>
      </c>
      <c r="K3618" s="57" t="str">
        <f t="shared" si="1054"/>
        <v>0.00026865537822776-0.000463142387557356i</v>
      </c>
      <c r="L3618" s="57" t="str">
        <f t="shared" si="1055"/>
        <v>0.000125-0.000650766341047466i</v>
      </c>
      <c r="M3618" s="57" t="str">
        <f t="shared" si="1056"/>
        <v>0.0015-0.000313712892675161i</v>
      </c>
      <c r="N3618" s="57">
        <f t="shared" si="1057"/>
        <v>98.05416154999773</v>
      </c>
      <c r="O3618" s="57">
        <f t="shared" si="1058"/>
        <v>41.345094551402575</v>
      </c>
      <c r="P3618" s="371">
        <f t="shared" si="1059"/>
        <v>-41.345094551402575</v>
      </c>
      <c r="Q3618" s="371">
        <f t="shared" si="1060"/>
        <v>81.94583845000227</v>
      </c>
      <c r="R3618" s="12">
        <f t="shared" si="1061"/>
        <v>-98.05416154999773</v>
      </c>
      <c r="S3618" s="57">
        <f t="shared" si="1062"/>
        <v>771.01330183462642</v>
      </c>
      <c r="T3618" s="12">
        <f t="shared" si="1045"/>
        <v>-41.345094551402575</v>
      </c>
    </row>
    <row r="3619" spans="1:20" x14ac:dyDescent="0.25">
      <c r="A3619" s="57">
        <f t="shared" si="1046"/>
        <v>4862828.2436363082</v>
      </c>
      <c r="B3619" s="12">
        <f t="shared" si="1063"/>
        <v>773943.15238159802</v>
      </c>
      <c r="C3619" s="57" t="str">
        <f t="shared" si="1047"/>
        <v>0.00121356022035316+0.00836435026366783i</v>
      </c>
      <c r="D3619" s="57" t="str">
        <f t="shared" si="1048"/>
        <v>0.564254508830455-1.41306471009569i</v>
      </c>
      <c r="E3619" s="57" t="str">
        <f t="shared" si="1049"/>
        <v>-18.0430810590605-10.3639163070238i</v>
      </c>
      <c r="F3619" s="57" t="str">
        <f t="shared" si="1050"/>
        <v>0.855787787897754-1.68380461440277i</v>
      </c>
      <c r="G3619" s="57" t="str">
        <f t="shared" si="1051"/>
        <v>0.22287069867306-0.416172260423544i</v>
      </c>
      <c r="H3619" s="57" t="str">
        <f t="shared" si="1052"/>
        <v>0.00694296430836431-17.6383910484769i</v>
      </c>
      <c r="I3619" s="57" t="str">
        <f t="shared" si="1053"/>
        <v>-0.0837670592443501-0.0426158127568858i</v>
      </c>
      <c r="K3619" s="57" t="str">
        <f t="shared" si="1054"/>
        <v>0.000267798523256689-0.000461897124864718i</v>
      </c>
      <c r="L3619" s="57" t="str">
        <f t="shared" si="1055"/>
        <v>0.000125-0.000648302790443777i</v>
      </c>
      <c r="M3619" s="57" t="str">
        <f t="shared" si="1056"/>
        <v>0.0015-0.000312525296548277i</v>
      </c>
      <c r="N3619" s="57">
        <f t="shared" si="1057"/>
        <v>98.255280886173708</v>
      </c>
      <c r="O3619" s="57">
        <f t="shared" si="1058"/>
        <v>41.460884418196919</v>
      </c>
      <c r="P3619" s="371">
        <f t="shared" si="1059"/>
        <v>-41.460884418196919</v>
      </c>
      <c r="Q3619" s="371">
        <f t="shared" si="1060"/>
        <v>81.744719113826292</v>
      </c>
      <c r="R3619" s="12">
        <f t="shared" si="1061"/>
        <v>-98.255280886173708</v>
      </c>
      <c r="S3619" s="57">
        <f t="shared" si="1062"/>
        <v>773.943152381598</v>
      </c>
      <c r="T3619" s="12">
        <f t="shared" si="1045"/>
        <v>-41.460884418196919</v>
      </c>
    </row>
    <row r="3620" spans="1:20" x14ac:dyDescent="0.25">
      <c r="A3620" s="57">
        <f t="shared" si="1046"/>
        <v>4881306.9909621263</v>
      </c>
      <c r="B3620" s="12">
        <f t="shared" si="1063"/>
        <v>776884.13636064809</v>
      </c>
      <c r="C3620" s="57" t="str">
        <f t="shared" si="1047"/>
        <v>0.00122632717357129+0.00824926997377783i</v>
      </c>
      <c r="D3620" s="57" t="str">
        <f t="shared" si="1048"/>
        <v>0.560603423232344-1.40921133751095i</v>
      </c>
      <c r="E3620" s="57" t="str">
        <f t="shared" si="1049"/>
        <v>-17.932762294567-10.2531978334665i</v>
      </c>
      <c r="F3620" s="57" t="str">
        <f t="shared" si="1050"/>
        <v>0.850753535153875-1.68011614185602i</v>
      </c>
      <c r="G3620" s="57" t="str">
        <f t="shared" si="1051"/>
        <v>0.221559640672242-0.415296239204533i</v>
      </c>
      <c r="H3620" s="57" t="str">
        <f t="shared" si="1052"/>
        <v>0.00686846958437897-17.5715417571088i</v>
      </c>
      <c r="I3620" s="57" t="str">
        <f t="shared" si="1053"/>
        <v>-0.083266959180603-0.0422044508357804i</v>
      </c>
      <c r="K3620" s="57" t="str">
        <f t="shared" si="1054"/>
        <v>0.000266944772906609-0.000460652829905448i</v>
      </c>
      <c r="L3620" s="57" t="str">
        <f t="shared" si="1055"/>
        <v>0.000125-0.000645848565893382i</v>
      </c>
      <c r="M3620" s="57" t="str">
        <f t="shared" si="1056"/>
        <v>0.0015-0.000311342196202707i</v>
      </c>
      <c r="N3620" s="57">
        <f t="shared" si="1057"/>
        <v>98.455600798149206</v>
      </c>
      <c r="O3620" s="57">
        <f t="shared" si="1058"/>
        <v>41.576758070218894</v>
      </c>
      <c r="P3620" s="371">
        <f t="shared" si="1059"/>
        <v>-41.576758070218894</v>
      </c>
      <c r="Q3620" s="371">
        <f t="shared" si="1060"/>
        <v>81.544399201850794</v>
      </c>
      <c r="R3620" s="12">
        <f t="shared" si="1061"/>
        <v>-98.455600798149206</v>
      </c>
      <c r="S3620" s="57">
        <f t="shared" si="1062"/>
        <v>776.88413636064809</v>
      </c>
      <c r="T3620" s="12">
        <f t="shared" si="1045"/>
        <v>-41.576758070218894</v>
      </c>
    </row>
    <row r="3621" spans="1:20" x14ac:dyDescent="0.25">
      <c r="A3621" s="57">
        <f t="shared" si="1046"/>
        <v>4899855.9575277828</v>
      </c>
      <c r="B3621" s="12">
        <f t="shared" si="1063"/>
        <v>779836.29607881862</v>
      </c>
      <c r="C3621" s="57" t="str">
        <f t="shared" si="1047"/>
        <v>0.00123840246106393+0.00813561066802916i</v>
      </c>
      <c r="D3621" s="57" t="str">
        <f t="shared" si="1048"/>
        <v>0.556972017821579-1.40535885626955i</v>
      </c>
      <c r="E3621" s="57" t="str">
        <f t="shared" si="1049"/>
        <v>-17.822900662233-10.1436077412678i</v>
      </c>
      <c r="F3621" s="57" t="str">
        <f t="shared" si="1050"/>
        <v>0.845740503541327-1.67642018661278i</v>
      </c>
      <c r="G3621" s="57" t="str">
        <f t="shared" si="1051"/>
        <v>0.220254109238213-0.414417949179201i</v>
      </c>
      <c r="H3621" s="57" t="str">
        <f t="shared" si="1052"/>
        <v>0.00679478445963467-17.5049462603956i</v>
      </c>
      <c r="I3621" s="57" t="str">
        <f t="shared" si="1053"/>
        <v>-0.082769076593263-0.0417966463672327i</v>
      </c>
      <c r="K3621" s="57" t="str">
        <f t="shared" si="1054"/>
        <v>0.000266094134659182-0.00045940951552269i</v>
      </c>
      <c r="L3621" s="57" t="str">
        <f t="shared" si="1055"/>
        <v>0.000125-0.000643403632091437i</v>
      </c>
      <c r="M3621" s="57" t="str">
        <f t="shared" si="1056"/>
        <v>0.0015-0.000310163574619154i</v>
      </c>
      <c r="N3621" s="57">
        <f t="shared" si="1057"/>
        <v>98.655121256644378</v>
      </c>
      <c r="O3621" s="57">
        <f t="shared" si="1058"/>
        <v>41.692714969103136</v>
      </c>
      <c r="P3621" s="371">
        <f t="shared" si="1059"/>
        <v>-41.692714969103136</v>
      </c>
      <c r="Q3621" s="371">
        <f t="shared" si="1060"/>
        <v>81.344878743355622</v>
      </c>
      <c r="R3621" s="12">
        <f t="shared" si="1061"/>
        <v>-98.655121256644378</v>
      </c>
      <c r="S3621" s="57">
        <f t="shared" si="1062"/>
        <v>779.83629607881858</v>
      </c>
      <c r="T3621" s="12">
        <f t="shared" si="1045"/>
        <v>-41.692714969103136</v>
      </c>
    </row>
    <row r="3622" spans="1:20" x14ac:dyDescent="0.25">
      <c r="A3622" s="57">
        <f t="shared" si="1046"/>
        <v>4918475.4101663884</v>
      </c>
      <c r="B3622" s="12">
        <f t="shared" si="1063"/>
        <v>782799.67400391819</v>
      </c>
      <c r="C3622" s="57" t="str">
        <f t="shared" si="1047"/>
        <v>0.00124980314194113+0.00802335886101935i</v>
      </c>
      <c r="D3622" s="57" t="str">
        <f t="shared" si="1048"/>
        <v>0.553360237539204-1.40150736764351i</v>
      </c>
      <c r="E3622" s="57" t="str">
        <f t="shared" si="1049"/>
        <v>-17.7134979880286-10.0351356165329i</v>
      </c>
      <c r="F3622" s="57" t="str">
        <f t="shared" si="1050"/>
        <v>0.840748702476543-1.67271689589593i</v>
      </c>
      <c r="G3622" s="57" t="str">
        <f t="shared" si="1051"/>
        <v>0.218954106823272-0.413537429900239i</v>
      </c>
      <c r="H3622" s="57" t="str">
        <f t="shared" si="1052"/>
        <v>0.00672190052310073-17.4386035911851i</v>
      </c>
      <c r="I3622" s="57" t="str">
        <f t="shared" si="1053"/>
        <v>-0.0822734105072805-0.0413923747352224i</v>
      </c>
      <c r="K3622" s="57" t="str">
        <f t="shared" si="1054"/>
        <v>0.000265246615765547-0.000458167194594003i</v>
      </c>
      <c r="L3622" s="57" t="str">
        <f t="shared" si="1055"/>
        <v>0.000125-0.000640967953866741i</v>
      </c>
      <c r="M3622" s="57" t="str">
        <f t="shared" si="1056"/>
        <v>0.0015-0.000308989414842752i</v>
      </c>
      <c r="N3622" s="57">
        <f t="shared" si="1057"/>
        <v>98.853842243801139</v>
      </c>
      <c r="O3622" s="57">
        <f t="shared" si="1058"/>
        <v>41.808754577574433</v>
      </c>
      <c r="P3622" s="371">
        <f t="shared" si="1059"/>
        <v>-41.808754577574433</v>
      </c>
      <c r="Q3622" s="371">
        <f t="shared" si="1060"/>
        <v>81.146157756198861</v>
      </c>
      <c r="R3622" s="12">
        <f t="shared" si="1061"/>
        <v>-98.853842243801139</v>
      </c>
      <c r="S3622" s="57">
        <f t="shared" si="1062"/>
        <v>782.7996740039182</v>
      </c>
      <c r="T3622" s="12">
        <f t="shared" si="1045"/>
        <v>-41.808754577574433</v>
      </c>
    </row>
    <row r="3623" spans="1:20" x14ac:dyDescent="0.25">
      <c r="A3623" s="57">
        <f t="shared" si="1046"/>
        <v>4937165.616725021</v>
      </c>
      <c r="B3623" s="12">
        <f t="shared" si="1063"/>
        <v>785774.3127651331</v>
      </c>
      <c r="C3623" s="57" t="str">
        <f t="shared" si="1047"/>
        <v>0.00126054596680311+0.00791250109784121i</v>
      </c>
      <c r="D3623" s="57" t="str">
        <f t="shared" si="1048"/>
        <v>0.549768026796587-1.39765697205518i</v>
      </c>
      <c r="E3623" s="57" t="str">
        <f t="shared" si="1049"/>
        <v>-17.6045560144479-9.92777111916604i</v>
      </c>
      <c r="F3623" s="57" t="str">
        <f t="shared" si="1050"/>
        <v>0.83577814007993-1.66900641648068i</v>
      </c>
      <c r="G3623" s="57" t="str">
        <f t="shared" si="1051"/>
        <v>0.217659635542192-0.412654720799159i</v>
      </c>
      <c r="H3623" s="57" t="str">
        <f t="shared" si="1052"/>
        <v>0.00664980944080799-17.372512786039i</v>
      </c>
      <c r="I3623" s="57" t="str">
        <f t="shared" si="1053"/>
        <v>-0.081779959840799-0.0409916114078391i</v>
      </c>
      <c r="K3623" s="57" t="str">
        <f t="shared" si="1054"/>
        <v>0.000264402223247223-0.000456925880028721i</v>
      </c>
      <c r="L3623" s="57" t="str">
        <f t="shared" si="1055"/>
        <v>0.000125-0.000638541496181252i</v>
      </c>
      <c r="M3623" s="57" t="str">
        <f t="shared" si="1056"/>
        <v>0.0015-0.000307819699982817i</v>
      </c>
      <c r="N3623" s="57">
        <f t="shared" si="1057"/>
        <v>99.051763753111814</v>
      </c>
      <c r="O3623" s="57">
        <f t="shared" si="1058"/>
        <v>41.924876359448902</v>
      </c>
      <c r="P3623" s="371">
        <f t="shared" si="1059"/>
        <v>-41.924876359448902</v>
      </c>
      <c r="Q3623" s="371">
        <f t="shared" si="1060"/>
        <v>80.948236246888186</v>
      </c>
      <c r="R3623" s="12">
        <f t="shared" si="1061"/>
        <v>-99.051763753111814</v>
      </c>
      <c r="S3623" s="57">
        <f t="shared" si="1062"/>
        <v>785.77431276513312</v>
      </c>
      <c r="T3623" s="12">
        <f t="shared" si="1045"/>
        <v>-41.924876359448902</v>
      </c>
    </row>
    <row r="3624" spans="1:20" x14ac:dyDescent="0.25">
      <c r="A3624" s="57">
        <f t="shared" si="1046"/>
        <v>4955926.846068576</v>
      </c>
      <c r="B3624" s="12">
        <f t="shared" si="1063"/>
        <v>788760.25515364064</v>
      </c>
      <c r="C3624" s="57" t="str">
        <f t="shared" si="1047"/>
        <v>0.00127064738170776+0.00780302395673384i</v>
      </c>
      <c r="D3624" s="57" t="str">
        <f t="shared" si="1048"/>
        <v>0.546195329485939-1.3938077690771i</v>
      </c>
      <c r="E3624" s="57" t="str">
        <f t="shared" si="1049"/>
        <v>-17.4960764019418-9.8215039828385i</v>
      </c>
      <c r="F3624" s="57" t="str">
        <f t="shared" si="1050"/>
        <v>0.830828823186048-1.66528889468306i</v>
      </c>
      <c r="G3624" s="57" t="str">
        <f t="shared" si="1051"/>
        <v>0.216370697174886-0.411769861183331i</v>
      </c>
      <c r="H3624" s="57" t="str">
        <f t="shared" si="1052"/>
        <v>0.00657850295531374-17.3066728852186i</v>
      </c>
      <c r="I3624" s="57" t="str">
        <f t="shared" si="1053"/>
        <v>-0.0812887234060038-0.0405943319381766i</v>
      </c>
      <c r="K3624" s="57" t="str">
        <f t="shared" si="1054"/>
        <v>0.000263560963897056-0.000455685584765334i</v>
      </c>
      <c r="L3624" s="57" t="str">
        <f t="shared" si="1055"/>
        <v>0.000125-0.000636124224129562i</v>
      </c>
      <c r="M3624" s="57" t="str">
        <f t="shared" si="1056"/>
        <v>0.0015-0.000306654413212609i</v>
      </c>
      <c r="N3624" s="57">
        <f t="shared" si="1057"/>
        <v>99.248885789343035</v>
      </c>
      <c r="O3624" s="57">
        <f t="shared" si="1058"/>
        <v>42.041079779634188</v>
      </c>
      <c r="P3624" s="371">
        <f t="shared" si="1059"/>
        <v>-42.041079779634188</v>
      </c>
      <c r="Q3624" s="371">
        <f t="shared" si="1060"/>
        <v>80.751114210656965</v>
      </c>
      <c r="R3624" s="12">
        <f t="shared" si="1061"/>
        <v>-99.248885789343035</v>
      </c>
      <c r="S3624" s="57">
        <f t="shared" si="1062"/>
        <v>788.76025515364063</v>
      </c>
      <c r="T3624" s="12">
        <f t="shared" si="1045"/>
        <v>-42.041079779634188</v>
      </c>
    </row>
    <row r="3625" spans="1:20" x14ac:dyDescent="0.25">
      <c r="A3625" s="57">
        <f t="shared" si="1046"/>
        <v>4974759.3680836372</v>
      </c>
      <c r="B3625" s="12">
        <f t="shared" si="1063"/>
        <v>791757.54412322445</v>
      </c>
      <c r="C3625" s="57" t="str">
        <f t="shared" si="1047"/>
        <v>0.00128012353212128+0.00769491405165184i</v>
      </c>
      <c r="D3625" s="57" t="str">
        <f t="shared" si="1048"/>
        <v>0.542642088990636-1.38995985743174i</v>
      </c>
      <c r="E3625" s="57" t="str">
        <f t="shared" si="1049"/>
        <v>-17.3880607303344-9.71632401494308i</v>
      </c>
      <c r="F3625" s="57" t="str">
        <f t="shared" si="1050"/>
        <v>0.825900757353917-1.66156447634873i</v>
      </c>
      <c r="G3625" s="57" t="str">
        <f t="shared" si="1051"/>
        <v>0.215087293169073-0.410882890233061i</v>
      </c>
      <c r="H3625" s="57" t="str">
        <f t="shared" si="1052"/>
        <v>0.00650797288516753-17.2410829326699i</v>
      </c>
      <c r="I3625" s="57" t="str">
        <f t="shared" si="1053"/>
        <v>-0.0807996999099825-0.0402005119652107i</v>
      </c>
      <c r="K3625" s="57" t="str">
        <f t="shared" si="1054"/>
        <v>0.00026272284428016-0.000454446321768878i</v>
      </c>
      <c r="L3625" s="57" t="str">
        <f t="shared" si="1055"/>
        <v>0.000125-0.000633716102938395i</v>
      </c>
      <c r="M3625" s="57" t="str">
        <f t="shared" si="1056"/>
        <v>0.0015-0.000305493537769087i</v>
      </c>
      <c r="N3625" s="57">
        <f t="shared" si="1057"/>
        <v>99.445208368464648</v>
      </c>
      <c r="O3625" s="57">
        <f t="shared" si="1058"/>
        <v>42.157364304131363</v>
      </c>
      <c r="P3625" s="371">
        <f t="shared" si="1059"/>
        <v>-42.157364304131363</v>
      </c>
      <c r="Q3625" s="371">
        <f t="shared" si="1060"/>
        <v>80.554791631535352</v>
      </c>
      <c r="R3625" s="12">
        <f t="shared" si="1061"/>
        <v>-99.445208368464648</v>
      </c>
      <c r="S3625" s="57">
        <f t="shared" si="1062"/>
        <v>791.75754412322442</v>
      </c>
      <c r="T3625" s="12">
        <f t="shared" si="1045"/>
        <v>-42.157364304131363</v>
      </c>
    </row>
    <row r="3626" spans="1:20" x14ac:dyDescent="0.25">
      <c r="A3626" s="57">
        <f t="shared" si="1046"/>
        <v>4993663.4536823547</v>
      </c>
      <c r="B3626" s="12">
        <f t="shared" si="1063"/>
        <v>794766.2227908927</v>
      </c>
      <c r="C3626" s="57" t="str">
        <f t="shared" si="1047"/>
        <v>0.00128899026685037+0.00758815803475791i</v>
      </c>
      <c r="D3626" s="57" t="str">
        <f t="shared" si="1048"/>
        <v>0.539108248195593-1.3861133349915i</v>
      </c>
      <c r="E3626" s="57" t="str">
        <f t="shared" si="1049"/>
        <v>-17.2805105002228-9.61222109653531i</v>
      </c>
      <c r="F3626" s="57" t="str">
        <f t="shared" si="1050"/>
        <v>0.820993946877377-1.65783330684185i</v>
      </c>
      <c r="G3626" s="57" t="str">
        <f t="shared" si="1051"/>
        <v>0.213809424642989-0.409993846998736i</v>
      </c>
      <c r="H3626" s="57" t="str">
        <f t="shared" si="1052"/>
        <v>0.0064382111243799-17.1757419760096i</v>
      </c>
      <c r="I3626" s="57" t="str">
        <f t="shared" si="1053"/>
        <v>-0.0803128879555912-0.0398101272146609i</v>
      </c>
      <c r="K3626" s="57" t="str">
        <f t="shared" si="1054"/>
        <v>0.000261887870734945-0.000453208104028392i</v>
      </c>
      <c r="L3626" s="57" t="str">
        <f t="shared" si="1055"/>
        <v>0.000125-0.000631317097966125i</v>
      </c>
      <c r="M3626" s="57" t="str">
        <f t="shared" si="1056"/>
        <v>0.0015-0.000304337056952666i</v>
      </c>
      <c r="N3626" s="57">
        <f t="shared" si="1057"/>
        <v>99.640731517573656</v>
      </c>
      <c r="O3626" s="57">
        <f t="shared" si="1058"/>
        <v>42.273729400034654</v>
      </c>
      <c r="P3626" s="371">
        <f t="shared" si="1059"/>
        <v>-42.273729400034654</v>
      </c>
      <c r="Q3626" s="371">
        <f t="shared" si="1060"/>
        <v>80.359268482426344</v>
      </c>
      <c r="R3626" s="12">
        <f t="shared" si="1061"/>
        <v>-99.640731517573656</v>
      </c>
      <c r="S3626" s="57">
        <f t="shared" si="1062"/>
        <v>794.7662227908927</v>
      </c>
      <c r="T3626" s="12">
        <f t="shared" si="1045"/>
        <v>-42.273729400034654</v>
      </c>
    </row>
    <row r="3627" spans="1:20" x14ac:dyDescent="0.25">
      <c r="A3627" s="57">
        <f t="shared" si="1046"/>
        <v>5012639.3748063473</v>
      </c>
      <c r="B3627" s="12">
        <f t="shared" si="1063"/>
        <v>797786.33443749812</v>
      </c>
      <c r="C3627" s="57" t="str">
        <f t="shared" si="1047"/>
        <v>0.00129726314195579+0.00748274259883634i</v>
      </c>
      <c r="D3627" s="57" t="str">
        <f t="shared" si="1048"/>
        <v>0.535593749497493-1.38226829877876i</v>
      </c>
      <c r="E3627" s="57" t="str">
        <f t="shared" si="1049"/>
        <v>-17.1734271343599-9.50918518226191i</v>
      </c>
      <c r="F3627" s="57" t="str">
        <f t="shared" si="1050"/>
        <v>0.816108394795539-1.65409553103421i</v>
      </c>
      <c r="G3627" s="57" t="str">
        <f t="shared" si="1051"/>
        <v>0.212537092388097-0.40910277039799i</v>
      </c>
      <c r="H3627" s="57" t="str">
        <f t="shared" si="1052"/>
        <v>0.00636920964189184-17.1106490665106i</v>
      </c>
      <c r="I3627" s="57" t="str">
        <f t="shared" si="1053"/>
        <v>-0.0798282860423323-0.0394231534998351i</v>
      </c>
      <c r="K3627" s="57" t="str">
        <f t="shared" si="1054"/>
        <v>0.000261056049374116-0.000451970944554352i</v>
      </c>
      <c r="L3627" s="57" t="str">
        <f t="shared" si="1055"/>
        <v>0.000125-0.000628927174702256i</v>
      </c>
      <c r="M3627" s="57" t="str">
        <f t="shared" si="1056"/>
        <v>0.0015-0.000303184954126983i</v>
      </c>
      <c r="N3627" s="57">
        <f t="shared" si="1057"/>
        <v>99.835455274823019</v>
      </c>
      <c r="O3627" s="57">
        <f t="shared" si="1058"/>
        <v>42.390174535532985</v>
      </c>
      <c r="P3627" s="371">
        <f t="shared" si="1059"/>
        <v>-42.390174535532985</v>
      </c>
      <c r="Q3627" s="371">
        <f t="shared" si="1060"/>
        <v>80.164544725176981</v>
      </c>
      <c r="R3627" s="12">
        <f t="shared" si="1061"/>
        <v>-99.835455274823019</v>
      </c>
      <c r="S3627" s="57">
        <f t="shared" si="1062"/>
        <v>797.78633443749811</v>
      </c>
      <c r="T3627" s="12">
        <f t="shared" si="1045"/>
        <v>-42.390174535532985</v>
      </c>
    </row>
    <row r="3628" spans="1:20" x14ac:dyDescent="0.25">
      <c r="A3628" s="57">
        <f t="shared" si="1046"/>
        <v>5031687.404430612</v>
      </c>
      <c r="B3628" s="12">
        <f t="shared" si="1063"/>
        <v>800817.92250836059</v>
      </c>
      <c r="C3628" s="57" t="str">
        <f t="shared" si="1047"/>
        <v>0.00130495742464599+0.00737865447963124i</v>
      </c>
      <c r="D3628" s="57" t="str">
        <f t="shared" si="1048"/>
        <v>0.532098534814997-1.37842484496607i</v>
      </c>
      <c r="E3628" s="57" t="str">
        <f t="shared" si="1049"/>
        <v>-17.0668119790206-9.40720630027673i</v>
      </c>
      <c r="F3628" s="57" t="str">
        <f t="shared" si="1050"/>
        <v>0.811244102903314-1.65035129329454i</v>
      </c>
      <c r="G3628" s="57" t="str">
        <f t="shared" si="1051"/>
        <v>0.211270296871848-0.408209699212953i</v>
      </c>
      <c r="H3628" s="57" t="str">
        <f t="shared" si="1052"/>
        <v>0.00630096048104625-17.0458032590874i</v>
      </c>
      <c r="I3628" s="57" t="str">
        <f t="shared" si="1053"/>
        <v>-0.0793458925672366-0.0390395667224561i</v>
      </c>
      <c r="K3628" s="57" t="str">
        <f t="shared" si="1054"/>
        <v>0.000260227386085729-0.000450734856376161i</v>
      </c>
      <c r="L3628" s="57" t="str">
        <f t="shared" si="1055"/>
        <v>0.000125-0.000626546298766941i</v>
      </c>
      <c r="M3628" s="57" t="str">
        <f t="shared" si="1056"/>
        <v>0.0015-0.000302037212718653i</v>
      </c>
      <c r="N3628" s="57">
        <f t="shared" si="1057"/>
        <v>100.02937968934813</v>
      </c>
      <c r="O3628" s="57">
        <f t="shared" si="1058"/>
        <v>42.506699179910456</v>
      </c>
      <c r="P3628" s="371">
        <f t="shared" si="1059"/>
        <v>-42.506699179910456</v>
      </c>
      <c r="Q3628" s="371">
        <f t="shared" si="1060"/>
        <v>79.970620310651867</v>
      </c>
      <c r="R3628" s="12">
        <f t="shared" si="1061"/>
        <v>-100.02937968934813</v>
      </c>
      <c r="S3628" s="57">
        <f t="shared" si="1062"/>
        <v>800.81792250836054</v>
      </c>
      <c r="T3628" s="12">
        <f t="shared" ref="T3628:T3691" si="1064">P3628</f>
        <v>-42.506699179910456</v>
      </c>
    </row>
    <row r="3629" spans="1:20" x14ac:dyDescent="0.25">
      <c r="A3629" s="57">
        <f t="shared" ref="A3629:A3692" si="1065">2*PI()*B3629</f>
        <v>5050807.816567448</v>
      </c>
      <c r="B3629" s="12">
        <f t="shared" si="1063"/>
        <v>803861.03061389236</v>
      </c>
      <c r="C3629" s="57" t="str">
        <f t="shared" ref="C3629:C3692" si="1066">IMPRODUCT(D3629,E3629,$C$40,,K3629,$C$41)</f>
        <v>0.00131208809715045+0.00727588045811022i</v>
      </c>
      <c r="D3629" s="57" t="str">
        <f t="shared" ref="D3629:D3692" si="1067">IMDIV(IMPRODUCT($C$37,$C$38,COMPLEX(1,A3629/$C$38)),IMSUM(-1*A3629*A3629/$C$39,COMPLEX(0,1*A3629)))</f>
        <v>0.528622545598863-1.37458306887642i</v>
      </c>
      <c r="E3629" s="57" t="str">
        <f t="shared" ref="E3629:E3692" si="1068">IMDIV(IMPRODUCT(IMSUM(F3629,G3629),$C$29,H3629),IMSUM(1,I3629))</f>
        <v>-16.9606663053529-9.3062745521453i</v>
      </c>
      <c r="F3629" s="57" t="str">
        <f t="shared" ref="F3629:F3692" si="1069">IMDIV(IMPRODUCT($C$14,$C$15,COMPLEX(1,A3629/$C$15)),IMSUM(-1*A3629*A3629/$C$16,COMPLEX(0,A3629)))</f>
        <v>0.806401071762044-1.64660073747801i</v>
      </c>
      <c r="G3629" s="57" t="str">
        <f t="shared" ref="G3629:G3692" si="1070">IMDIV(1,COMPLEX(1,A3629*$C$9*$C$10))</f>
        <v>0.210009038240428-0.407314672087513i</v>
      </c>
      <c r="H3629" s="57" t="str">
        <f t="shared" ref="H3629:H3692" si="1071">IMDIV($C$3,IMSUM(K3629,COMPLEX(0,$C$28*A3629)))</f>
        <v>0.00623345575906108-16.9812036122824i</v>
      </c>
      <c r="I3629" s="57" t="str">
        <f t="shared" ref="I3629:I3692" si="1072">IMPRODUCT(F3629,$C$29,H3629,$C$31)</f>
        <v>-0.0788657058257599-0.0386593428734756i</v>
      </c>
      <c r="K3629" s="57" t="str">
        <f t="shared" ref="K3629:K3692" si="1073">IF($C$26&lt;=0,IMDIV(1,IMSUM(IMDIV(1,L3629),1/$C$18)),IMDIV(1,IMSUM(IMDIV(1,L3629),1/$C$18,IMDIV(1,M3629))))</f>
        <v>0.000259401886534265-0.000449499852539655i</v>
      </c>
      <c r="L3629" s="57" t="str">
        <f t="shared" ref="L3629:L3692" si="1074">IMSUM($C$21/$C$22,IMDIV(1,COMPLEX(0,$C$20*$C$22*A3629)))</f>
        <v>0.000125-0.000624174435910483i</v>
      </c>
      <c r="M3629" s="57" t="str">
        <f t="shared" ref="M3629:M3692" si="1075">IMSUM($C$25/$C$26,IMDIV(1,COMPLEX(0,$C$24*$C$26*A3629)))</f>
        <v>0.0015-0.000300893816217028i</v>
      </c>
      <c r="N3629" s="57">
        <f t="shared" ref="N3629:N3692" si="1076">ABS(R3629)</f>
        <v>100.22250482119534</v>
      </c>
      <c r="O3629" s="57">
        <f t="shared" ref="O3629:O3692" si="1077">ABS(P3629)</f>
        <v>42.623302803546459</v>
      </c>
      <c r="P3629" s="371">
        <f t="shared" ref="P3629:P3692" si="1078">20*LOG10(IMABS(C3629))</f>
        <v>-42.623302803546459</v>
      </c>
      <c r="Q3629" s="371">
        <f t="shared" ref="Q3629:Q3692" si="1079">IMARGUMENT(C3629)*180/PI()</f>
        <v>79.777495178804656</v>
      </c>
      <c r="R3629" s="12">
        <f t="shared" ref="R3629:R3692" si="1080">IF(Q3629&lt;0,Q3629+180,Q3629-180)</f>
        <v>-100.22250482119534</v>
      </c>
      <c r="S3629" s="57">
        <f t="shared" ref="S3629:S3692" si="1081">B3629/1000</f>
        <v>803.86103061389235</v>
      </c>
      <c r="T3629" s="12">
        <f t="shared" si="1064"/>
        <v>-42.623302803546459</v>
      </c>
    </row>
    <row r="3630" spans="1:20" x14ac:dyDescent="0.25">
      <c r="A3630" s="57">
        <f t="shared" si="1065"/>
        <v>5070000.8862704048</v>
      </c>
      <c r="B3630" s="12">
        <f t="shared" ref="B3630:B3693" si="1082">B3629*(1+B$42)</f>
        <v>806915.70253022516</v>
      </c>
      <c r="C3630" s="57" t="str">
        <f t="shared" si="1066"/>
        <v>0.00131866986057114+0.00717440736265269i</v>
      </c>
      <c r="D3630" s="57" t="str">
        <f t="shared" si="1067"/>
        <v>0.525165722842017-1.37074306498362i</v>
      </c>
      <c r="E3630" s="57" t="str">
        <f t="shared" si="1068"/>
        <v>-16.854991310709-9.20638011273612i</v>
      </c>
      <c r="F3630" s="57" t="str">
        <f t="shared" si="1069"/>
        <v>0.801579300710149-1.64284400691584i</v>
      </c>
      <c r="G3630" s="57" t="str">
        <f t="shared" si="1070"/>
        <v>0.208753316321542-0.40641772752465i</v>
      </c>
      <c r="H3630" s="57" t="str">
        <f t="shared" si="1071"/>
        <v>0.00616668766650384-16.9168491882512i</v>
      </c>
      <c r="I3630" s="57" t="str">
        <f t="shared" si="1072"/>
        <v>-0.0783877240126767-0.0382824580338664i</v>
      </c>
      <c r="K3630" s="57" t="str">
        <f t="shared" si="1073"/>
        <v>0.000258579556161714-0.000448265946104619i</v>
      </c>
      <c r="L3630" s="57" t="str">
        <f t="shared" si="1074"/>
        <v>0.000125-0.000621811552012833i</v>
      </c>
      <c r="M3630" s="57" t="str">
        <f t="shared" si="1075"/>
        <v>0.0015-0.000299754748173967i</v>
      </c>
      <c r="N3630" s="57">
        <f t="shared" si="1076"/>
        <v>100.41483074124845</v>
      </c>
      <c r="O3630" s="57">
        <f t="shared" si="1077"/>
        <v>42.739984877917891</v>
      </c>
      <c r="P3630" s="371">
        <f t="shared" si="1078"/>
        <v>-42.739984877917891</v>
      </c>
      <c r="Q3630" s="371">
        <f t="shared" si="1079"/>
        <v>79.585169258751549</v>
      </c>
      <c r="R3630" s="12">
        <f t="shared" si="1080"/>
        <v>-100.41483074124845</v>
      </c>
      <c r="S3630" s="57">
        <f t="shared" si="1081"/>
        <v>806.91570253022519</v>
      </c>
      <c r="T3630" s="12">
        <f t="shared" si="1064"/>
        <v>-42.739984877917891</v>
      </c>
    </row>
    <row r="3631" spans="1:20" x14ac:dyDescent="0.25">
      <c r="A3631" s="57">
        <f t="shared" si="1065"/>
        <v>5089266.8896382321</v>
      </c>
      <c r="B3631" s="12">
        <f t="shared" si="1082"/>
        <v>809981.98219984001</v>
      </c>
      <c r="C3631" s="57" t="str">
        <f t="shared" si="1066"/>
        <v>0.00132471713871273+0.00707422207116855i</v>
      </c>
      <c r="D3631" s="57" t="str">
        <f t="shared" si="1067"/>
        <v>0.521728007089537-1.36690492691285i</v>
      </c>
      <c r="E3631" s="57" t="str">
        <f t="shared" si="1068"/>
        <v>-16.7497881199645-9.10751323010245i</v>
      </c>
      <c r="F3631" s="57" t="str">
        <f t="shared" si="1069"/>
        <v>0.796778787873915-1.63908124440518i</v>
      </c>
      <c r="G3631" s="57" t="str">
        <f t="shared" si="1070"/>
        <v>0.207503130627227-0.40551890388381i</v>
      </c>
      <c r="H3631" s="57" t="str">
        <f t="shared" si="1071"/>
        <v>0.00610064846676851-16.8527390527491i</v>
      </c>
      <c r="I3631" s="57" t="str">
        <f t="shared" si="1072"/>
        <v>-0.0779119452229912-0.0379088883754037i</v>
      </c>
      <c r="K3631" s="57" t="str">
        <f t="shared" si="1073"/>
        <v>0.000257760400188716-0.000447033150142358i</v>
      </c>
      <c r="L3631" s="57" t="str">
        <f t="shared" si="1074"/>
        <v>0.000125-0.000619457613083115i</v>
      </c>
      <c r="M3631" s="57" t="str">
        <f t="shared" si="1075"/>
        <v>0.0015-0.000298619992203593i</v>
      </c>
      <c r="N3631" s="57">
        <f t="shared" si="1076"/>
        <v>100.60635753115788</v>
      </c>
      <c r="O3631" s="57">
        <f t="shared" si="1077"/>
        <v>42.856744875598061</v>
      </c>
      <c r="P3631" s="371">
        <f t="shared" si="1078"/>
        <v>-42.856744875598061</v>
      </c>
      <c r="Q3631" s="371">
        <f t="shared" si="1079"/>
        <v>79.393642468842117</v>
      </c>
      <c r="R3631" s="12">
        <f t="shared" si="1080"/>
        <v>-100.60635753115788</v>
      </c>
      <c r="S3631" s="57">
        <f t="shared" si="1081"/>
        <v>809.98198219983999</v>
      </c>
      <c r="T3631" s="12">
        <f t="shared" si="1064"/>
        <v>-42.856744875598061</v>
      </c>
    </row>
    <row r="3632" spans="1:20" x14ac:dyDescent="0.25">
      <c r="A3632" s="57">
        <f t="shared" si="1065"/>
        <v>5108606.1038188571</v>
      </c>
      <c r="B3632" s="12">
        <f t="shared" si="1082"/>
        <v>813059.91373219946</v>
      </c>
      <c r="C3632" s="57" t="str">
        <f t="shared" si="1066"/>
        <v>0.00133024408188961+0.00697531151314369i</v>
      </c>
      <c r="D3632" s="57" t="str">
        <f t="shared" si="1067"/>
        <v>0.518309338448581-1.3630687474412i</v>
      </c>
      <c r="E3632" s="57" t="str">
        <f t="shared" si="1068"/>
        <v>-16.6450577868183-9.0096642253514i</v>
      </c>
      <c r="F3632" s="57" t="str">
        <f t="shared" si="1069"/>
        <v>0.791999530178292-1.6353125921992i</v>
      </c>
      <c r="G3632" s="57" t="str">
        <f t="shared" si="1070"/>
        <v>0.206258480356651-0.404618239378326i</v>
      </c>
      <c r="H3632" s="57" t="str">
        <f t="shared" si="1071"/>
        <v>0.00603533049555364-16.7888722751163i</v>
      </c>
      <c r="I3632" s="57" t="str">
        <f t="shared" si="1072"/>
        <v>-0.0774383674528504-0.0375386101614236i</v>
      </c>
      <c r="K3632" s="57" t="str">
        <f t="shared" si="1073"/>
        <v>0.000256944423615702-0.000445801477733281i</v>
      </c>
      <c r="L3632" s="57" t="str">
        <f t="shared" si="1074"/>
        <v>0.000125-0.000617112585259132i</v>
      </c>
      <c r="M3632" s="57" t="str">
        <f t="shared" si="1075"/>
        <v>0.0015-0.000297489531982061i</v>
      </c>
      <c r="N3632" s="57">
        <f t="shared" si="1076"/>
        <v>100.79708528326928</v>
      </c>
      <c r="O3632" s="57">
        <f t="shared" si="1077"/>
        <v>42.973582270258106</v>
      </c>
      <c r="P3632" s="371">
        <f t="shared" si="1078"/>
        <v>-42.973582270258106</v>
      </c>
      <c r="Q3632" s="371">
        <f t="shared" si="1079"/>
        <v>79.202914716730717</v>
      </c>
      <c r="R3632" s="12">
        <f t="shared" si="1080"/>
        <v>-100.79708528326928</v>
      </c>
      <c r="S3632" s="57">
        <f t="shared" si="1081"/>
        <v>813.05991373219945</v>
      </c>
      <c r="T3632" s="12">
        <f t="shared" si="1064"/>
        <v>-42.973582270258106</v>
      </c>
    </row>
    <row r="3633" spans="1:20" x14ac:dyDescent="0.25">
      <c r="A3633" s="57">
        <f t="shared" si="1065"/>
        <v>5128018.8070133692</v>
      </c>
      <c r="B3633" s="12">
        <f t="shared" si="1082"/>
        <v>816149.54140438186</v>
      </c>
      <c r="C3633" s="57" t="str">
        <f t="shared" si="1066"/>
        <v>0.00133526457070952+0.00687766267161632i</v>
      </c>
      <c r="D3633" s="57" t="str">
        <f t="shared" si="1067"/>
        <v>0.514909656598233-1.35923461849841i</v>
      </c>
      <c r="E3633" s="57" t="str">
        <f t="shared" si="1068"/>
        <v>-16.5408012950772-8.91282349250326i</v>
      </c>
      <c r="F3633" s="57" t="str">
        <f t="shared" si="1069"/>
        <v>0.787241523357785-1.63153819199724i</v>
      </c>
      <c r="G3633" s="57" t="str">
        <f t="shared" si="1070"/>
        <v>0.205019364398965-0.40371577207289i</v>
      </c>
      <c r="H3633" s="57" t="str">
        <f t="shared" si="1071"/>
        <v>0.00597072616034208-16.7252479282645i</v>
      </c>
      <c r="I3633" s="57" t="str">
        <f t="shared" si="1072"/>
        <v>-0.0769669886004634-0.0371715997475707i</v>
      </c>
      <c r="K3633" s="57" t="str">
        <f t="shared" si="1073"/>
        <v>0.00025613163122406-0.00044457094196449i</v>
      </c>
      <c r="L3633" s="57" t="str">
        <f t="shared" si="1074"/>
        <v>0.000125-0.000614776434806866i</v>
      </c>
      <c r="M3633" s="57" t="str">
        <f t="shared" si="1075"/>
        <v>0.0015-0.000296363351247321i</v>
      </c>
      <c r="N3633" s="57">
        <f t="shared" si="1076"/>
        <v>100.98701410055152</v>
      </c>
      <c r="O3633" s="57">
        <f t="shared" si="1077"/>
        <v>43.090496536667622</v>
      </c>
      <c r="P3633" s="371">
        <f t="shared" si="1078"/>
        <v>-43.090496536667622</v>
      </c>
      <c r="Q3633" s="371">
        <f t="shared" si="1079"/>
        <v>79.012985899448481</v>
      </c>
      <c r="R3633" s="12">
        <f t="shared" si="1080"/>
        <v>-100.98701410055152</v>
      </c>
      <c r="S3633" s="57">
        <f t="shared" si="1081"/>
        <v>816.14954140438181</v>
      </c>
      <c r="T3633" s="12">
        <f t="shared" si="1064"/>
        <v>-43.090496536667622</v>
      </c>
    </row>
    <row r="3634" spans="1:20" x14ac:dyDescent="0.25">
      <c r="A3634" s="57">
        <f t="shared" si="1065"/>
        <v>5147505.2784800204</v>
      </c>
      <c r="B3634" s="12">
        <f t="shared" si="1082"/>
        <v>819250.90966171853</v>
      </c>
      <c r="C3634" s="57" t="str">
        <f t="shared" si="1066"/>
        <v>0.00133979221983344+0.00678126258508503i</v>
      </c>
      <c r="D3634" s="57" t="str">
        <f t="shared" si="1067"/>
        <v>0.511528900799307-1.35540263116769i</v>
      </c>
      <c r="E3634" s="57" t="str">
        <f t="shared" si="1068"/>
        <v>-16.4370195599245-8.81698149833979i</v>
      </c>
      <c r="F3634" s="57" t="str">
        <f t="shared" si="1069"/>
        <v>0.782504761967397-1.62775818493525i</v>
      </c>
      <c r="G3634" s="57" t="str">
        <f t="shared" si="1070"/>
        <v>0.203785781336139-0.402811539881069i</v>
      </c>
      <c r="H3634" s="57" t="str">
        <f t="shared" si="1071"/>
        <v>0.00590682793988271-16.6618650886626i</v>
      </c>
      <c r="I3634" s="57" t="str">
        <f t="shared" si="1072"/>
        <v>-0.0764978064670279-0.0368078335825248i</v>
      </c>
      <c r="K3634" s="57" t="str">
        <f t="shared" si="1073"/>
        <v>0.000255322027577331-0.000443341555927429i</v>
      </c>
      <c r="L3634" s="57" t="str">
        <f t="shared" si="1074"/>
        <v>0.000125-0.00061244912812001i</v>
      </c>
      <c r="M3634" s="57" t="str">
        <f t="shared" si="1075"/>
        <v>0.0015-0.000295241433798886i</v>
      </c>
      <c r="N3634" s="57">
        <f t="shared" si="1076"/>
        <v>101.17614409652657</v>
      </c>
      <c r="O3634" s="57">
        <f t="shared" si="1077"/>
        <v>43.207487150694853</v>
      </c>
      <c r="P3634" s="371">
        <f t="shared" si="1078"/>
        <v>-43.207487150694853</v>
      </c>
      <c r="Q3634" s="371">
        <f t="shared" si="1079"/>
        <v>78.823855903473429</v>
      </c>
      <c r="R3634" s="12">
        <f t="shared" si="1080"/>
        <v>-101.17614409652657</v>
      </c>
      <c r="S3634" s="57">
        <f t="shared" si="1081"/>
        <v>819.25090966171854</v>
      </c>
      <c r="T3634" s="12">
        <f t="shared" si="1064"/>
        <v>-43.207487150694853</v>
      </c>
    </row>
    <row r="3635" spans="1:20" x14ac:dyDescent="0.25">
      <c r="A3635" s="57">
        <f t="shared" si="1065"/>
        <v>5167065.7985382453</v>
      </c>
      <c r="B3635" s="12">
        <f t="shared" si="1082"/>
        <v>822364.06311843311</v>
      </c>
      <c r="C3635" s="57" t="str">
        <f t="shared" si="1066"/>
        <v>0.00134384038171049+0.00668609834934895i</v>
      </c>
      <c r="D3635" s="57" t="str">
        <f t="shared" si="1067"/>
        <v>0.508167009904028-1.35157287568655i</v>
      </c>
      <c r="E3635" s="57" t="str">
        <f t="shared" si="1068"/>
        <v>-16.3337134291728-8.72212878224302i</v>
      </c>
      <c r="F3635" s="57" t="str">
        <f t="shared" si="1069"/>
        <v>0.777789239393641-1.62397271157638i</v>
      </c>
      <c r="G3635" s="57" t="str">
        <f t="shared" si="1070"/>
        <v>0.202557729445841-0.401905580562881i</v>
      </c>
      <c r="H3635" s="57" t="str">
        <f t="shared" si="1071"/>
        <v>0.00584362838367396-16.5987228363231i</v>
      </c>
      <c r="I3635" s="57" t="str">
        <f t="shared" si="1072"/>
        <v>-0.0760308187576643-0.036447288208715i</v>
      </c>
      <c r="K3635" s="57" t="str">
        <f t="shared" si="1073"/>
        <v>0.000254515617022426-0.000442113332715542i</v>
      </c>
      <c r="L3635" s="57" t="str">
        <f t="shared" si="1074"/>
        <v>0.000125-0.000610130631719476i</v>
      </c>
      <c r="M3635" s="57" t="str">
        <f t="shared" si="1075"/>
        <v>0.0015-0.000294123763497596i</v>
      </c>
      <c r="N3635" s="57">
        <f t="shared" si="1076"/>
        <v>101.36447539519776</v>
      </c>
      <c r="O3635" s="57">
        <f t="shared" si="1077"/>
        <v>43.324553589307527</v>
      </c>
      <c r="P3635" s="371">
        <f t="shared" si="1078"/>
        <v>-43.324553589307527</v>
      </c>
      <c r="Q3635" s="371">
        <f t="shared" si="1079"/>
        <v>78.635524604802242</v>
      </c>
      <c r="R3635" s="12">
        <f t="shared" si="1080"/>
        <v>-101.36447539519776</v>
      </c>
      <c r="S3635" s="57">
        <f t="shared" si="1081"/>
        <v>822.36406311843314</v>
      </c>
      <c r="T3635" s="12">
        <f t="shared" si="1064"/>
        <v>-43.324553589307527</v>
      </c>
    </row>
    <row r="3636" spans="1:20" x14ac:dyDescent="0.25">
      <c r="A3636" s="57">
        <f t="shared" si="1065"/>
        <v>5186700.6485726899</v>
      </c>
      <c r="B3636" s="12">
        <f t="shared" si="1082"/>
        <v>825489.04655828315</v>
      </c>
      <c r="C3636" s="57" t="str">
        <f t="shared" si="1066"/>
        <v>0.00134742215028813+0.0065921571192825i</v>
      </c>
      <c r="D3636" s="57" t="str">
        <f t="shared" si="1067"/>
        <v>0.504823922365687-1.34774544144789i</v>
      </c>
      <c r="E3636" s="57" t="str">
        <f t="shared" si="1068"/>
        <v>-16.2308836845009-8.62825595602345i</v>
      </c>
      <c r="F3636" s="57" t="str">
        <f t="shared" si="1069"/>
        <v>0.773094947865581-1.62018191190177i</v>
      </c>
      <c r="G3636" s="57" t="str">
        <f t="shared" si="1070"/>
        <v>0.201335206704307-0.400997931722398i</v>
      </c>
      <c r="H3636" s="57" t="str">
        <f t="shared" si="1071"/>
        <v>0.0057811201114488-16.535820254788i</v>
      </c>
      <c r="I3636" s="57" t="str">
        <f t="shared" si="1072"/>
        <v>-0.0755660230823536-0.0360899402630132i</v>
      </c>
      <c r="K3636" s="57" t="str">
        <f t="shared" si="1073"/>
        <v>0.000253712403690869-0.000440886285421954i</v>
      </c>
      <c r="L3636" s="57" t="str">
        <f t="shared" si="1074"/>
        <v>0.000125-0.000607820912252913i</v>
      </c>
      <c r="M3636" s="57" t="str">
        <f t="shared" si="1075"/>
        <v>0.0015-0.000293010324265387i</v>
      </c>
      <c r="N3636" s="57">
        <f t="shared" si="1076"/>
        <v>101.55200813098114</v>
      </c>
      <c r="O3636" s="57">
        <f t="shared" si="1077"/>
        <v>43.441695330572756</v>
      </c>
      <c r="P3636" s="371">
        <f t="shared" si="1078"/>
        <v>-43.441695330572756</v>
      </c>
      <c r="Q3636" s="371">
        <f t="shared" si="1079"/>
        <v>78.447991869018864</v>
      </c>
      <c r="R3636" s="12">
        <f t="shared" si="1080"/>
        <v>-101.55200813098114</v>
      </c>
      <c r="S3636" s="57">
        <f t="shared" si="1081"/>
        <v>825.48904655828312</v>
      </c>
      <c r="T3636" s="12">
        <f t="shared" si="1064"/>
        <v>-43.441695330572756</v>
      </c>
    </row>
    <row r="3637" spans="1:20" x14ac:dyDescent="0.25">
      <c r="A3637" s="57">
        <f t="shared" si="1065"/>
        <v>5206410.1110372664</v>
      </c>
      <c r="B3637" s="12">
        <f t="shared" si="1082"/>
        <v>828625.90493520466</v>
      </c>
      <c r="C3637" s="57" t="str">
        <f t="shared" si="1066"/>
        <v>0.00135055036469588+0.0064994261105445i</v>
      </c>
      <c r="D3637" s="57" t="str">
        <f t="shared" si="1067"/>
        <v>0.501499576248225-1.34392041700102i</v>
      </c>
      <c r="E3637" s="57" t="str">
        <f t="shared" si="1068"/>
        <v>-16.1285310426743-8.53535370373939i</v>
      </c>
      <c r="F3637" s="57" t="str">
        <f t="shared" si="1069"/>
        <v>0.768421878465972-1.61638592530152i</v>
      </c>
      <c r="G3637" s="57" t="str">
        <f t="shared" si="1070"/>
        <v>0.200118210789236-0.400088630805414i</v>
      </c>
      <c r="H3637" s="57" t="str">
        <f t="shared" si="1071"/>
        <v>0.00571929581266182-16.4731564311153i</v>
      </c>
      <c r="I3637" s="57" t="str">
        <f t="shared" si="1072"/>
        <v>-0.0751034169568825-0.035735766477415i</v>
      </c>
      <c r="K3637" s="57" t="str">
        <f t="shared" si="1073"/>
        <v>0.000252912391500054-0.000439660427137197i</v>
      </c>
      <c r="L3637" s="57" t="str">
        <f t="shared" si="1074"/>
        <v>0.000125-0.000605519936494237i</v>
      </c>
      <c r="M3637" s="57" t="str">
        <f t="shared" si="1075"/>
        <v>0.0015-0.000291901100085064i</v>
      </c>
      <c r="N3637" s="57">
        <f t="shared" si="1076"/>
        <v>101.73874244863264</v>
      </c>
      <c r="O3637" s="57">
        <f t="shared" si="1077"/>
        <v>43.558911853657882</v>
      </c>
      <c r="P3637" s="371">
        <f t="shared" si="1078"/>
        <v>-43.558911853657882</v>
      </c>
      <c r="Q3637" s="371">
        <f t="shared" si="1079"/>
        <v>78.261257551367365</v>
      </c>
      <c r="R3637" s="12">
        <f t="shared" si="1080"/>
        <v>-101.73874244863264</v>
      </c>
      <c r="S3637" s="57">
        <f t="shared" si="1081"/>
        <v>828.62590493520463</v>
      </c>
      <c r="T3637" s="12">
        <f t="shared" si="1064"/>
        <v>-43.558911853657882</v>
      </c>
    </row>
    <row r="3638" spans="1:20" x14ac:dyDescent="0.25">
      <c r="A3638" s="57">
        <f t="shared" si="1065"/>
        <v>5226194.4694592087</v>
      </c>
      <c r="B3638" s="12">
        <f t="shared" si="1082"/>
        <v>831774.68337395845</v>
      </c>
      <c r="C3638" s="57" t="str">
        <f t="shared" si="1066"/>
        <v>0.00135323761290365+0.00640789260122407i</v>
      </c>
      <c r="D3638" s="57" t="str">
        <f t="shared" si="1067"/>
        <v>0.498193909235696-1.34009789005293i</v>
      </c>
      <c r="E3638" s="57" t="str">
        <f t="shared" si="1068"/>
        <v>-16.0266561567511-8.4434127815065i</v>
      </c>
      <c r="F3638" s="57" t="str">
        <f t="shared" si="1069"/>
        <v>0.763770021142387-1.61258489056578i</v>
      </c>
      <c r="G3638" s="57" t="str">
        <f t="shared" si="1070"/>
        <v>0.198906739082701-0.399177715097157i</v>
      </c>
      <c r="H3638" s="57" t="str">
        <f t="shared" si="1071"/>
        <v>0.00565814824597757-16.410730455865i</v>
      </c>
      <c r="I3638" s="57" t="str">
        <f t="shared" si="1072"/>
        <v>-0.0746429978037895-0.035384743679701i</v>
      </c>
      <c r="K3638" s="57" t="str">
        <f t="shared" si="1073"/>
        <v>0.000252115584154521-0.000438435770946934i</v>
      </c>
      <c r="L3638" s="57" t="str">
        <f t="shared" si="1074"/>
        <v>0.000125-0.000603227671343133i</v>
      </c>
      <c r="M3638" s="57" t="str">
        <f t="shared" si="1075"/>
        <v>0.0015-0.000290796075000063i</v>
      </c>
      <c r="N3638" s="57">
        <f t="shared" si="1076"/>
        <v>101.92467850318202</v>
      </c>
      <c r="O3638" s="57">
        <f t="shared" si="1077"/>
        <v>43.676202638830553</v>
      </c>
      <c r="P3638" s="371">
        <f t="shared" si="1078"/>
        <v>-43.676202638830553</v>
      </c>
      <c r="Q3638" s="371">
        <f t="shared" si="1079"/>
        <v>78.075321496817978</v>
      </c>
      <c r="R3638" s="12">
        <f t="shared" si="1080"/>
        <v>-101.92467850318202</v>
      </c>
      <c r="S3638" s="57">
        <f t="shared" si="1081"/>
        <v>831.77468337395851</v>
      </c>
      <c r="T3638" s="12">
        <f t="shared" si="1064"/>
        <v>-43.676202638830553</v>
      </c>
    </row>
    <row r="3639" spans="1:20" x14ac:dyDescent="0.25">
      <c r="A3639" s="57">
        <f t="shared" si="1065"/>
        <v>5246054.0084431535</v>
      </c>
      <c r="B3639" s="12">
        <f t="shared" si="1082"/>
        <v>834935.42717077956</v>
      </c>
      <c r="C3639" s="57" t="str">
        <f t="shared" si="1066"/>
        <v>0.00135549623535234+0.00631754393342382i</v>
      </c>
      <c r="D3639" s="57" t="str">
        <f t="shared" si="1067"/>
        <v>0.49490685864171-1.33627794746951i</v>
      </c>
      <c r="E3639" s="57" t="str">
        <f t="shared" si="1068"/>
        <v>-15.9252596172712-8.35242401729878i</v>
      </c>
      <c r="F3639" s="57" t="str">
        <f t="shared" si="1069"/>
        <v>0.759139364718428-1.60877894587612i</v>
      </c>
      <c r="G3639" s="57" t="str">
        <f t="shared" si="1070"/>
        <v>0.197700788674066-0.398265221720047i</v>
      </c>
      <c r="H3639" s="57" t="str">
        <f t="shared" si="1071"/>
        <v>0.00559767023876138-16.3485414230858i</v>
      </c>
      <c r="I3639" s="57" t="str">
        <f t="shared" si="1072"/>
        <v>-0.074184762953322-0.0350368487940832i</v>
      </c>
      <c r="K3639" s="57" t="str">
        <f t="shared" si="1073"/>
        <v>0.000251321985147272-0.000437212329929741i</v>
      </c>
      <c r="L3639" s="57" t="str">
        <f t="shared" si="1074"/>
        <v>0.000125-0.000600944083824598i</v>
      </c>
      <c r="M3639" s="57" t="str">
        <f t="shared" si="1075"/>
        <v>0.0015-0.000289695233114229i</v>
      </c>
      <c r="N3639" s="57">
        <f t="shared" si="1076"/>
        <v>102.10981645985986</v>
      </c>
      <c r="O3639" s="57">
        <f t="shared" si="1077"/>
        <v>43.793567167459159</v>
      </c>
      <c r="P3639" s="371">
        <f t="shared" si="1078"/>
        <v>-43.793567167459159</v>
      </c>
      <c r="Q3639" s="371">
        <f t="shared" si="1079"/>
        <v>77.890183540140143</v>
      </c>
      <c r="R3639" s="12">
        <f t="shared" si="1080"/>
        <v>-102.10981645985986</v>
      </c>
      <c r="S3639" s="57">
        <f t="shared" si="1081"/>
        <v>834.93542717077958</v>
      </c>
      <c r="T3639" s="12">
        <f t="shared" si="1064"/>
        <v>-43.793567167459159</v>
      </c>
    </row>
    <row r="3640" spans="1:20" x14ac:dyDescent="0.25">
      <c r="A3640" s="57">
        <f t="shared" si="1065"/>
        <v>5265989.0136752371</v>
      </c>
      <c r="B3640" s="12">
        <f t="shared" si="1082"/>
        <v>838108.1817940285</v>
      </c>
      <c r="C3640" s="57" t="str">
        <f t="shared" si="1066"/>
        <v>0.00135733832855767+0.0062283675147816i</v>
      </c>
      <c r="D3640" s="57" t="str">
        <f t="shared" si="1067"/>
        <v>0.491638361418769-1.33246067527691i</v>
      </c>
      <c r="E3640" s="57" t="str">
        <f t="shared" si="1068"/>
        <v>-15.824341953431-8.26237831074099i</v>
      </c>
      <c r="F3640" s="57" t="str">
        <f t="shared" si="1069"/>
        <v>0.754529896905029-1.60496822879707i</v>
      </c>
      <c r="G3640" s="57" t="str">
        <f t="shared" si="1070"/>
        <v>0.19650035636291-0.397351187631494i</v>
      </c>
      <c r="H3640" s="57" t="str">
        <f t="shared" si="1071"/>
        <v>0.00553785468657124-16.2865884303011i</v>
      </c>
      <c r="I3640" s="57" t="str">
        <f t="shared" si="1072"/>
        <v>-0.0737287096443952-0.034692058841837i</v>
      </c>
      <c r="K3640" s="57" t="str">
        <f t="shared" si="1073"/>
        <v>0.000250531597761076-0.000435990117154894i</v>
      </c>
      <c r="L3640" s="57" t="str">
        <f t="shared" si="1074"/>
        <v>0.000125-0.000598669141088461i</v>
      </c>
      <c r="M3640" s="57" t="str">
        <f t="shared" si="1075"/>
        <v>0.0015-0.000288598558591581i</v>
      </c>
      <c r="N3640" s="57">
        <f t="shared" si="1076"/>
        <v>102.29415649402905</v>
      </c>
      <c r="O3640" s="57">
        <f t="shared" si="1077"/>
        <v>43.911004922013319</v>
      </c>
      <c r="P3640" s="371">
        <f t="shared" si="1078"/>
        <v>-43.911004922013319</v>
      </c>
      <c r="Q3640" s="371">
        <f t="shared" si="1079"/>
        <v>77.705843505970947</v>
      </c>
      <c r="R3640" s="12">
        <f t="shared" si="1080"/>
        <v>-102.29415649402905</v>
      </c>
      <c r="S3640" s="57">
        <f t="shared" si="1081"/>
        <v>838.1081817940285</v>
      </c>
      <c r="T3640" s="12">
        <f t="shared" si="1064"/>
        <v>-43.911004922013319</v>
      </c>
    </row>
    <row r="3641" spans="1:20" x14ac:dyDescent="0.25">
      <c r="A3641" s="57">
        <f t="shared" si="1065"/>
        <v>5285999.7719272031</v>
      </c>
      <c r="B3641" s="12">
        <f t="shared" si="1082"/>
        <v>841292.99288484582</v>
      </c>
      <c r="C3641" s="57" t="str">
        <f t="shared" si="1066"/>
        <v>0.00135877574868665+0.00614035081993262i</v>
      </c>
      <c r="D3641" s="57" t="str">
        <f t="shared" si="1067"/>
        <v>0.488388354167529-1.32864615866307i</v>
      </c>
      <c r="E3641" s="57" t="str">
        <f t="shared" si="1068"/>
        <v>-15.7239036342426-8.17326663289167i</v>
      </c>
      <c r="F3641" s="57" t="str">
        <f t="shared" si="1069"/>
        <v>0.749941604311649-1.60115287626773i</v>
      </c>
      <c r="G3641" s="57" t="str">
        <f t="shared" si="1070"/>
        <v>0.195305438661973-0.396435649621761i</v>
      </c>
      <c r="H3641" s="57" t="str">
        <f t="shared" si="1071"/>
        <v>0.00547869455265203-16.2248705784957i</v>
      </c>
      <c r="I3641" s="57" t="str">
        <f t="shared" si="1072"/>
        <v>-0.0732748350255523-0.0343503509419108i</v>
      </c>
      <c r="K3641" s="57" t="str">
        <f t="shared" si="1073"/>
        <v>0.000249744425069825-0.0004347691456802i</v>
      </c>
      <c r="L3641" s="57" t="str">
        <f t="shared" si="1074"/>
        <v>0.000125-0.000596402810408908i</v>
      </c>
      <c r="M3641" s="57" t="str">
        <f t="shared" si="1075"/>
        <v>0.0015-0.000287506035656088i</v>
      </c>
      <c r="N3641" s="57">
        <f t="shared" si="1076"/>
        <v>102.47769879111929</v>
      </c>
      <c r="O3641" s="57">
        <f t="shared" si="1077"/>
        <v>44.028515386063624</v>
      </c>
      <c r="P3641" s="371">
        <f t="shared" si="1078"/>
        <v>-44.028515386063624</v>
      </c>
      <c r="Q3641" s="371">
        <f t="shared" si="1079"/>
        <v>77.522301208880705</v>
      </c>
      <c r="R3641" s="12">
        <f t="shared" si="1080"/>
        <v>-102.47769879111929</v>
      </c>
      <c r="S3641" s="57">
        <f t="shared" si="1081"/>
        <v>841.29299288484583</v>
      </c>
      <c r="T3641" s="12">
        <f t="shared" si="1064"/>
        <v>-44.028515386063624</v>
      </c>
    </row>
    <row r="3642" spans="1:20" x14ac:dyDescent="0.25">
      <c r="A3642" s="57">
        <f t="shared" si="1065"/>
        <v>5306086.5710605262</v>
      </c>
      <c r="B3642" s="12">
        <f t="shared" si="1082"/>
        <v>844489.90625780821</v>
      </c>
      <c r="C3642" s="57" t="str">
        <f t="shared" si="1066"/>
        <v>0.00135982011510473+0.00605348139191227i</v>
      </c>
      <c r="D3642" s="57" t="str">
        <f t="shared" si="1067"/>
        <v>0.485156773146033-1.32483448197924i</v>
      </c>
      <c r="E3642" s="57" t="str">
        <f t="shared" si="1068"/>
        <v>-15.6239450696771-8.08508002601982i</v>
      </c>
      <c r="F3642" s="57" t="str">
        <f t="shared" si="1069"/>
        <v>0.745374472457687-1.5973330245937i</v>
      </c>
      <c r="G3642" s="57" t="str">
        <f t="shared" si="1070"/>
        <v>0.194116031800111-0.395518644311857i</v>
      </c>
      <c r="H3642" s="57" t="str">
        <f t="shared" si="1071"/>
        <v>0.00542018286743138-16.1633869721025i</v>
      </c>
      <c r="I3642" s="57" t="str">
        <f t="shared" si="1072"/>
        <v>-0.0728231361559352-0.0340117023115278i</v>
      </c>
      <c r="K3642" s="57" t="str">
        <f t="shared" si="1073"/>
        <v>0.000248960469939893-0.000433549428549836i</v>
      </c>
      <c r="L3642" s="57" t="str">
        <f t="shared" si="1074"/>
        <v>0.000125-0.000594145059184009i</v>
      </c>
      <c r="M3642" s="57" t="str">
        <f t="shared" si="1075"/>
        <v>0.0015-0.00028641764859144i</v>
      </c>
      <c r="N3642" s="57">
        <f t="shared" si="1076"/>
        <v>102.66044354655202</v>
      </c>
      <c r="O3642" s="57">
        <f t="shared" si="1077"/>
        <v>44.146098044281963</v>
      </c>
      <c r="P3642" s="371">
        <f t="shared" si="1078"/>
        <v>-44.146098044281963</v>
      </c>
      <c r="Q3642" s="371">
        <f t="shared" si="1079"/>
        <v>77.339556453447983</v>
      </c>
      <c r="R3642" s="12">
        <f t="shared" si="1080"/>
        <v>-102.66044354655202</v>
      </c>
      <c r="S3642" s="57">
        <f t="shared" si="1081"/>
        <v>844.48990625780823</v>
      </c>
      <c r="T3642" s="12">
        <f t="shared" si="1064"/>
        <v>-44.146098044281963</v>
      </c>
    </row>
    <row r="3643" spans="1:20" x14ac:dyDescent="0.25">
      <c r="A3643" s="57">
        <f t="shared" si="1065"/>
        <v>5326249.7000305569</v>
      </c>
      <c r="B3643" s="12">
        <f t="shared" si="1082"/>
        <v>847698.96790158795</v>
      </c>
      <c r="C3643" s="57" t="str">
        <f t="shared" si="1066"/>
        <v>0.00136048281389574+0.00596774684350095i</v>
      </c>
      <c r="D3643" s="57" t="str">
        <f t="shared" si="1067"/>
        <v>0.48194355427877-1.32102572874157i</v>
      </c>
      <c r="E3643" s="57" t="str">
        <f t="shared" si="1068"/>
        <v>-15.5244666117943-7.99780960337201i</v>
      </c>
      <c r="F3643" s="57" t="str">
        <f t="shared" si="1069"/>
        <v>0.740828485783816-1.59350880943915i</v>
      </c>
      <c r="G3643" s="57" t="str">
        <f t="shared" si="1070"/>
        <v>0.192932131725243-0.394600208151486i</v>
      </c>
      <c r="H3643" s="57" t="str">
        <f t="shared" si="1071"/>
        <v>0.00536231272801724-16.1021367189887i</v>
      </c>
      <c r="I3643" s="57" t="str">
        <f t="shared" si="1072"/>
        <v>-0.0723736100062552-0.033676090266765i</v>
      </c>
      <c r="K3643" s="57" t="str">
        <f t="shared" si="1073"/>
        <v>0.000248179735031511-0.000432330978792238i</v>
      </c>
      <c r="L3643" s="57" t="str">
        <f t="shared" si="1074"/>
        <v>0.000125-0.000591895854935256i</v>
      </c>
      <c r="M3643" s="57" t="str">
        <f t="shared" si="1075"/>
        <v>0.0015-0.000285333381740825i</v>
      </c>
      <c r="N3643" s="57">
        <f t="shared" si="1076"/>
        <v>102.84239096567811</v>
      </c>
      <c r="O3643" s="57">
        <f t="shared" si="1077"/>
        <v>44.26375238244183</v>
      </c>
      <c r="P3643" s="371">
        <f t="shared" si="1078"/>
        <v>-44.26375238244183</v>
      </c>
      <c r="Q3643" s="371">
        <f t="shared" si="1079"/>
        <v>77.157609034321894</v>
      </c>
      <c r="R3643" s="12">
        <f t="shared" si="1080"/>
        <v>-102.84239096567811</v>
      </c>
      <c r="S3643" s="57">
        <f t="shared" si="1081"/>
        <v>847.69896790158793</v>
      </c>
      <c r="T3643" s="12">
        <f t="shared" si="1064"/>
        <v>-44.26375238244183</v>
      </c>
    </row>
    <row r="3644" spans="1:20" x14ac:dyDescent="0.25">
      <c r="A3644" s="57">
        <f t="shared" si="1065"/>
        <v>5346489.448890673</v>
      </c>
      <c r="B3644" s="12">
        <f t="shared" si="1082"/>
        <v>850920.22397961398</v>
      </c>
      <c r="C3644" s="57" t="str">
        <f t="shared" si="1066"/>
        <v>0.00136077500135188+0.00588313485851243i</v>
      </c>
      <c r="D3644" s="57" t="str">
        <f t="shared" si="1067"/>
        <v>0.478748633165785-1.31721998163293i</v>
      </c>
      <c r="E3644" s="57" t="str">
        <f t="shared" si="1068"/>
        <v>-15.4254685558549-7.91144654893255i</v>
      </c>
      <c r="F3644" s="57" t="str">
        <f t="shared" si="1069"/>
        <v>0.736303627663371-1.58968036581901i</v>
      </c>
      <c r="G3644" s="57" t="str">
        <f t="shared" si="1070"/>
        <v>0.191753734107326-0.39368037741704i</v>
      </c>
      <c r="H3644" s="57" t="str">
        <f t="shared" si="1071"/>
        <v>0.00530507729769709-16.0411189304424i</v>
      </c>
      <c r="I3644" s="57" t="str">
        <f t="shared" si="1072"/>
        <v>-0.0719262534597657-0.0333434922231178i</v>
      </c>
      <c r="K3644" s="57" t="str">
        <f t="shared" si="1073"/>
        <v>0.000247402222800155-0.000431113809417995i</v>
      </c>
      <c r="L3644" s="57" t="str">
        <f t="shared" si="1074"/>
        <v>0.000125-0.000589655165307089i</v>
      </c>
      <c r="M3644" s="57" t="str">
        <f t="shared" si="1075"/>
        <v>0.0015-0.0002842532195067i</v>
      </c>
      <c r="N3644" s="57">
        <f t="shared" si="1076"/>
        <v>103.02354126370669</v>
      </c>
      <c r="O3644" s="57">
        <f t="shared" si="1077"/>
        <v>44.381477887418434</v>
      </c>
      <c r="P3644" s="371">
        <f t="shared" si="1078"/>
        <v>-44.381477887418434</v>
      </c>
      <c r="Q3644" s="371">
        <f t="shared" si="1079"/>
        <v>76.97645873629331</v>
      </c>
      <c r="R3644" s="12">
        <f t="shared" si="1080"/>
        <v>-103.02354126370669</v>
      </c>
      <c r="S3644" s="57">
        <f t="shared" si="1081"/>
        <v>850.92022397961398</v>
      </c>
      <c r="T3644" s="12">
        <f t="shared" si="1064"/>
        <v>-44.381477887418434</v>
      </c>
    </row>
    <row r="3645" spans="1:20" x14ac:dyDescent="0.25">
      <c r="A3645" s="57">
        <f t="shared" si="1065"/>
        <v>5366806.1087964578</v>
      </c>
      <c r="B3645" s="12">
        <f t="shared" si="1082"/>
        <v>854153.72083073657</v>
      </c>
      <c r="C3645" s="57" t="str">
        <f t="shared" si="1066"/>
        <v>0.00136070760743483+0.00579963319302718i</v>
      </c>
      <c r="D3645" s="57" t="str">
        <f t="shared" si="1067"/>
        <v>0.475571945091587-1.31341732250461i</v>
      </c>
      <c r="E3645" s="57" t="str">
        <f t="shared" si="1068"/>
        <v>-15.3269511414212-7.82598211717669i</v>
      </c>
      <c r="F3645" s="57" t="str">
        <f t="shared" si="1069"/>
        <v>0.731799880413771-1.58584782809138i</v>
      </c>
      <c r="G3645" s="57" t="str">
        <f t="shared" si="1070"/>
        <v>0.190580834341336-0.392759188209641i</v>
      </c>
      <c r="H3645" s="57" t="str">
        <f t="shared" si="1071"/>
        <v>0.00524846980544008-15.9803327211599i</v>
      </c>
      <c r="I3645" s="57" t="str">
        <f t="shared" si="1072"/>
        <v>-0.0714810633132423-0.0330138856960507i</v>
      </c>
      <c r="K3645" s="57" t="str">
        <f t="shared" si="1073"/>
        <v>0.000246627935497999-0.000429897933417797i</v>
      </c>
      <c r="L3645" s="57" t="str">
        <f t="shared" si="1074"/>
        <v>0.000125-0.000587422958066435i</v>
      </c>
      <c r="M3645" s="57" t="str">
        <f t="shared" si="1075"/>
        <v>0.0015-0.000283177146350568i</v>
      </c>
      <c r="N3645" s="57">
        <f t="shared" si="1076"/>
        <v>103.20389466563704</v>
      </c>
      <c r="O3645" s="57">
        <f t="shared" si="1077"/>
        <v>44.499274047188202</v>
      </c>
      <c r="P3645" s="371">
        <f t="shared" si="1078"/>
        <v>-44.499274047188202</v>
      </c>
      <c r="Q3645" s="371">
        <f t="shared" si="1079"/>
        <v>76.796105334362963</v>
      </c>
      <c r="R3645" s="12">
        <f t="shared" si="1080"/>
        <v>-103.20389466563704</v>
      </c>
      <c r="S3645" s="57">
        <f t="shared" si="1081"/>
        <v>854.15372083073657</v>
      </c>
      <c r="T3645" s="12">
        <f t="shared" si="1064"/>
        <v>-44.499274047188202</v>
      </c>
    </row>
    <row r="3646" spans="1:20" x14ac:dyDescent="0.25">
      <c r="A3646" s="57">
        <f t="shared" si="1065"/>
        <v>5387199.9720098851</v>
      </c>
      <c r="B3646" s="12">
        <f t="shared" si="1082"/>
        <v>857399.50496989337</v>
      </c>
      <c r="C3646" s="57" t="str">
        <f t="shared" si="1066"/>
        <v>0.00136029133920716+0.00571722967657015i</v>
      </c>
      <c r="D3646" s="57" t="str">
        <f t="shared" si="1067"/>
        <v>0.472413425034077-1.30961783237827i</v>
      </c>
      <c r="E3646" s="57" t="str">
        <f t="shared" si="1068"/>
        <v>-15.2289145534395-7.74140763281613i</v>
      </c>
      <c r="F3646" s="57" t="str">
        <f t="shared" si="1069"/>
        <v>0.727317225308014-1.58201132995019i</v>
      </c>
      <c r="G3646" s="57" t="str">
        <f t="shared" si="1070"/>
        <v>0.189413427550237-0.391836676453224i</v>
      </c>
      <c r="H3646" s="57" t="str">
        <f t="shared" si="1071"/>
        <v>0.00519248354539918-15.9197772092315i</v>
      </c>
      <c r="I3646" s="57" t="str">
        <f t="shared" si="1072"/>
        <v>-0.0710380362779639-0.0326872483015298i</v>
      </c>
      <c r="K3646" s="57" t="str">
        <f t="shared" si="1073"/>
        <v>0.000245856875175297-0.000428683363760388i</v>
      </c>
      <c r="L3646" s="57" t="str">
        <f t="shared" si="1074"/>
        <v>0.000125-0.000585199201102246i</v>
      </c>
      <c r="M3646" s="57" t="str">
        <f t="shared" si="1075"/>
        <v>0.0015-0.000282105146792756i</v>
      </c>
      <c r="N3646" s="57">
        <f t="shared" si="1076"/>
        <v>103.38345140619288</v>
      </c>
      <c r="O3646" s="57">
        <f t="shared" si="1077"/>
        <v>44.617140350829644</v>
      </c>
      <c r="P3646" s="371">
        <f t="shared" si="1078"/>
        <v>-44.617140350829644</v>
      </c>
      <c r="Q3646" s="371">
        <f t="shared" si="1079"/>
        <v>76.616548593807124</v>
      </c>
      <c r="R3646" s="12">
        <f t="shared" si="1080"/>
        <v>-103.38345140619288</v>
      </c>
      <c r="S3646" s="57">
        <f t="shared" si="1081"/>
        <v>857.39950496989343</v>
      </c>
      <c r="T3646" s="12">
        <f t="shared" si="1064"/>
        <v>-44.617140350829644</v>
      </c>
    </row>
    <row r="3647" spans="1:20" x14ac:dyDescent="0.25">
      <c r="A3647" s="57">
        <f t="shared" si="1065"/>
        <v>5407671.3319035228</v>
      </c>
      <c r="B3647" s="12">
        <f t="shared" si="1082"/>
        <v>860657.62308877904</v>
      </c>
      <c r="C3647" s="57" t="str">
        <f t="shared" si="1066"/>
        <v>0.00135953668423369+0.00563591221323671i</v>
      </c>
      <c r="D3647" s="57" t="str">
        <f t="shared" si="1067"/>
        <v>0.469273007673339-1.30582159144787i</v>
      </c>
      <c r="E3647" s="57" t="str">
        <f t="shared" si="1068"/>
        <v>-15.1313589233115-7.65771449053806i</v>
      </c>
      <c r="F3647" s="57" t="str">
        <f t="shared" si="1069"/>
        <v>0.722855642586103-1.5781710044179i</v>
      </c>
      <c r="G3647" s="57" t="str">
        <f t="shared" si="1070"/>
        <v>0.188251508587986-0.390912877892675i</v>
      </c>
      <c r="H3647" s="57" t="str">
        <f t="shared" si="1071"/>
        <v>0.00513711187641715-15.8594515161293i</v>
      </c>
      <c r="I3647" s="57" t="str">
        <f t="shared" si="1072"/>
        <v>-0.0705971689806978-0.0323635577565397i</v>
      </c>
      <c r="K3647" s="57" t="str">
        <f t="shared" si="1073"/>
        <v>0.000245089043681875-0.000427470113390553i</v>
      </c>
      <c r="L3647" s="57" t="str">
        <f t="shared" si="1074"/>
        <v>0.000125-0.000582983862425031i</v>
      </c>
      <c r="M3647" s="57" t="str">
        <f t="shared" si="1075"/>
        <v>0.0015-0.000281037205412189i</v>
      </c>
      <c r="N3647" s="57">
        <f t="shared" si="1076"/>
        <v>103.56221172975296</v>
      </c>
      <c r="O3647" s="57">
        <f t="shared" si="1077"/>
        <v>44.735076288522286</v>
      </c>
      <c r="P3647" s="371">
        <f t="shared" si="1078"/>
        <v>-44.735076288522286</v>
      </c>
      <c r="Q3647" s="371">
        <f t="shared" si="1079"/>
        <v>76.43778827024704</v>
      </c>
      <c r="R3647" s="12">
        <f t="shared" si="1080"/>
        <v>-103.56221172975296</v>
      </c>
      <c r="S3647" s="57">
        <f t="shared" si="1081"/>
        <v>860.65762308877902</v>
      </c>
      <c r="T3647" s="12">
        <f t="shared" si="1064"/>
        <v>-44.735076288522286</v>
      </c>
    </row>
    <row r="3648" spans="1:20" x14ac:dyDescent="0.25">
      <c r="A3648" s="57">
        <f t="shared" si="1065"/>
        <v>5428220.4829647569</v>
      </c>
      <c r="B3648" s="12">
        <f t="shared" si="1082"/>
        <v>863928.12205651647</v>
      </c>
      <c r="C3648" s="57" t="str">
        <f t="shared" si="1066"/>
        <v>0.00135845391395273+0.00555566878276497i</v>
      </c>
      <c r="D3648" s="57" t="str">
        <f t="shared" si="1067"/>
        <v>0.466150627400382-1.30202867908177i</v>
      </c>
      <c r="E3648" s="57" t="str">
        <f t="shared" si="1068"/>
        <v>-15.0342843299471-7.57489415473679i</v>
      </c>
      <c r="F3648" s="57" t="str">
        <f t="shared" si="1069"/>
        <v>0.718415111466542-1.57432698383843i</v>
      </c>
      <c r="G3648" s="57" t="str">
        <f t="shared" si="1070"/>
        <v>0.187095072042511-0.389987828092004i</v>
      </c>
      <c r="H3648" s="57" t="str">
        <f t="shared" si="1071"/>
        <v>0.00508234822153279-15.7993547666932i</v>
      </c>
      <c r="I3648" s="57" t="str">
        <f t="shared" si="1072"/>
        <v>-0.0701584579646816-0.0320427918795835i</v>
      </c>
      <c r="K3648" s="57" t="str">
        <f t="shared" si="1073"/>
        <v>0.000244324442668569-0.000426258195227145i</v>
      </c>
      <c r="L3648" s="57" t="str">
        <f t="shared" si="1074"/>
        <v>0.000125-0.0005807769101664i</v>
      </c>
      <c r="M3648" s="57" t="str">
        <f t="shared" si="1075"/>
        <v>0.0015-0.000279973306846173i</v>
      </c>
      <c r="N3648" s="57">
        <f t="shared" si="1076"/>
        <v>103.74017589028685</v>
      </c>
      <c r="O3648" s="57">
        <f t="shared" si="1077"/>
        <v>44.85308135154753</v>
      </c>
      <c r="P3648" s="371">
        <f t="shared" si="1078"/>
        <v>-44.85308135154753</v>
      </c>
      <c r="Q3648" s="371">
        <f t="shared" si="1079"/>
        <v>76.259824109713151</v>
      </c>
      <c r="R3648" s="12">
        <f t="shared" si="1080"/>
        <v>-103.74017589028685</v>
      </c>
      <c r="S3648" s="57">
        <f t="shared" si="1081"/>
        <v>863.92812205651649</v>
      </c>
      <c r="T3648" s="12">
        <f t="shared" si="1064"/>
        <v>-44.85308135154753</v>
      </c>
    </row>
    <row r="3649" spans="1:20" x14ac:dyDescent="0.25">
      <c r="A3649" s="57">
        <f t="shared" si="1065"/>
        <v>5448847.7208000226</v>
      </c>
      <c r="B3649" s="12">
        <f t="shared" si="1082"/>
        <v>867211.04892033129</v>
      </c>
      <c r="C3649" s="57" t="str">
        <f t="shared" si="1066"/>
        <v>0.00135705308701652+0.00547648744155818i</v>
      </c>
      <c r="D3649" s="57" t="str">
        <f t="shared" si="1067"/>
        <v>0.463046218325792-1.29823917382477i</v>
      </c>
      <c r="E3649" s="57" t="str">
        <f t="shared" si="1068"/>
        <v>-14.9376908008068-7.49293815924055i</v>
      </c>
      <c r="F3649" s="57" t="str">
        <f t="shared" si="1069"/>
        <v>0.713995610157911-1.57047939987038i</v>
      </c>
      <c r="G3649" s="57" t="str">
        <f t="shared" si="1070"/>
        <v>0.185944112238727-0.389061562432578i</v>
      </c>
      <c r="H3649" s="57" t="str">
        <f t="shared" si="1071"/>
        <v>0.00502818606749012-15.7394860891182i</v>
      </c>
      <c r="I3649" s="57" t="str">
        <f t="shared" si="1072"/>
        <v>-0.0697218996906192-0.0317249285911714i</v>
      </c>
      <c r="K3649" s="57" t="str">
        <f t="shared" si="1073"/>
        <v>0.000243563073588718-0.000425047622161126i</v>
      </c>
      <c r="L3649" s="57" t="str">
        <f t="shared" si="1074"/>
        <v>0.000125-0.0005785783125786i</v>
      </c>
      <c r="M3649" s="57" t="str">
        <f t="shared" si="1075"/>
        <v>0.0015-0.000278913435790171i</v>
      </c>
      <c r="N3649" s="57">
        <f t="shared" si="1076"/>
        <v>103.91734415128577</v>
      </c>
      <c r="O3649" s="57">
        <f t="shared" si="1077"/>
        <v>44.971155032287918</v>
      </c>
      <c r="P3649" s="371">
        <f t="shared" si="1078"/>
        <v>-44.971155032287918</v>
      </c>
      <c r="Q3649" s="371">
        <f t="shared" si="1079"/>
        <v>76.082655848714225</v>
      </c>
      <c r="R3649" s="12">
        <f t="shared" si="1080"/>
        <v>-103.91734415128577</v>
      </c>
      <c r="S3649" s="57">
        <f t="shared" si="1081"/>
        <v>867.21104892033134</v>
      </c>
      <c r="T3649" s="12">
        <f t="shared" si="1064"/>
        <v>-44.971155032287918</v>
      </c>
    </row>
    <row r="3650" spans="1:20" x14ac:dyDescent="0.25">
      <c r="A3650" s="57">
        <f t="shared" si="1065"/>
        <v>5469553.3421390634</v>
      </c>
      <c r="B3650" s="12">
        <f t="shared" si="1082"/>
        <v>870506.45090622862</v>
      </c>
      <c r="C3650" s="57" t="str">
        <f t="shared" si="1066"/>
        <v>0.00135534405260098+0.00539835632365656i</v>
      </c>
      <c r="D3650" s="57" t="str">
        <f t="shared" si="1067"/>
        <v>0.459959714288309-1.29445315340036i</v>
      </c>
      <c r="E3650" s="57" t="str">
        <f t="shared" si="1068"/>
        <v>-14.8415783129272-7.41183810703074i</v>
      </c>
      <c r="F3650" s="57" t="str">
        <f t="shared" si="1069"/>
        <v>0.709597115870362-1.56662838348024i</v>
      </c>
      <c r="G3650" s="57" t="str">
        <f t="shared" si="1070"/>
        <v>0.184798623241526-0.388134116111381i</v>
      </c>
      <c r="H3650" s="57" t="str">
        <f t="shared" si="1071"/>
        <v>0.00497461896424899-15.6798446149415i</v>
      </c>
      <c r="I3650" s="57" t="str">
        <f t="shared" si="1072"/>
        <v>-0.069287490537668-0.0314099459142888i</v>
      </c>
      <c r="K3650" s="57" t="str">
        <f t="shared" si="1073"/>
        <v>0.000242804937699659-0.00042383840705364i</v>
      </c>
      <c r="L3650" s="57" t="str">
        <f t="shared" si="1074"/>
        <v>0.000125-0.000576388038034072i</v>
      </c>
      <c r="M3650" s="57" t="str">
        <f t="shared" si="1075"/>
        <v>0.0015-0.00027785757699758i</v>
      </c>
      <c r="N3650" s="57">
        <f t="shared" si="1076"/>
        <v>104.09371678569616</v>
      </c>
      <c r="O3650" s="57">
        <f t="shared" si="1077"/>
        <v>45.089296824227105</v>
      </c>
      <c r="P3650" s="371">
        <f t="shared" si="1078"/>
        <v>-45.089296824227105</v>
      </c>
      <c r="Q3650" s="371">
        <f t="shared" si="1079"/>
        <v>75.906283214303841</v>
      </c>
      <c r="R3650" s="12">
        <f t="shared" si="1080"/>
        <v>-104.09371678569616</v>
      </c>
      <c r="S3650" s="57">
        <f t="shared" si="1081"/>
        <v>870.50645090622868</v>
      </c>
      <c r="T3650" s="12">
        <f t="shared" si="1064"/>
        <v>-45.089296824227105</v>
      </c>
    </row>
    <row r="3651" spans="1:20" x14ac:dyDescent="0.25">
      <c r="A3651" s="57">
        <f t="shared" si="1065"/>
        <v>5490337.6448391918</v>
      </c>
      <c r="B3651" s="12">
        <f t="shared" si="1082"/>
        <v>873814.37541967235</v>
      </c>
      <c r="C3651" s="57" t="str">
        <f t="shared" si="1066"/>
        <v>0.00135333645368471+0.00532126364166037i</v>
      </c>
      <c r="D3651" s="57" t="str">
        <f t="shared" si="1067"/>
        <v>0.456891048863322-1.29067069471297i</v>
      </c>
      <c r="E3651" s="57" t="str">
        <f t="shared" si="1068"/>
        <v>-14.7459467939339-7.33158566995555i</v>
      </c>
      <c r="F3651" s="57" t="str">
        <f t="shared" si="1069"/>
        <v>0.705219604827165-1.5627740649359i</v>
      </c>
      <c r="G3651" s="57" t="str">
        <f t="shared" si="1070"/>
        <v>0.183658598858794-0.387205524139337i</v>
      </c>
      <c r="H3651" s="57" t="str">
        <f t="shared" si="1071"/>
        <v>0.00492164052449782-15.620429479029i</v>
      </c>
      <c r="I3651" s="57" t="str">
        <f t="shared" si="1072"/>
        <v>-0.0688552268044317-0.0310978219748503i</v>
      </c>
      <c r="K3651" s="57" t="str">
        <f t="shared" si="1073"/>
        <v>0.000242050036064239-0.000422630562734121i</v>
      </c>
      <c r="L3651" s="57" t="str">
        <f t="shared" si="1074"/>
        <v>0.000125-0.000574206055024977i</v>
      </c>
      <c r="M3651" s="57" t="str">
        <f t="shared" si="1075"/>
        <v>0.0015-0.000276805715279518i</v>
      </c>
      <c r="N3651" s="57">
        <f t="shared" si="1076"/>
        <v>104.26929407585601</v>
      </c>
      <c r="O3651" s="57">
        <f t="shared" si="1077"/>
        <v>45.207506221949401</v>
      </c>
      <c r="P3651" s="371">
        <f t="shared" si="1078"/>
        <v>-45.207506221949401</v>
      </c>
      <c r="Q3651" s="371">
        <f t="shared" si="1079"/>
        <v>75.73070592414399</v>
      </c>
      <c r="R3651" s="12">
        <f t="shared" si="1080"/>
        <v>-104.26929407585601</v>
      </c>
      <c r="S3651" s="57">
        <f t="shared" si="1081"/>
        <v>873.81437541967239</v>
      </c>
      <c r="T3651" s="12">
        <f t="shared" si="1064"/>
        <v>-45.207506221949401</v>
      </c>
    </row>
    <row r="3652" spans="1:20" x14ac:dyDescent="0.25">
      <c r="A3652" s="57">
        <f t="shared" si="1065"/>
        <v>5511200.9278895818</v>
      </c>
      <c r="B3652" s="12">
        <f t="shared" si="1082"/>
        <v>877134.87004626717</v>
      </c>
      <c r="C3652" s="57" t="str">
        <f t="shared" si="1066"/>
        <v>0.00135103973029622+0.00524519768760468i</v>
      </c>
      <c r="D3652" s="57" t="str">
        <f t="shared" si="1067"/>
        <v>0.453840155371293-1.28689187385032i</v>
      </c>
      <c r="E3652" s="57" t="str">
        <f t="shared" si="1068"/>
        <v>-14.6507961230386-7.25217258843809i</v>
      </c>
      <c r="F3652" s="57" t="str">
        <f t="shared" si="1069"/>
        <v>0.700863052276253-1.55891657380028i</v>
      </c>
      <c r="G3652" s="57" t="str">
        <f t="shared" si="1070"/>
        <v>0.182524032644416-0.38627582133967i</v>
      </c>
      <c r="H3652" s="57" t="str">
        <f t="shared" si="1071"/>
        <v>0.00486924442316782-15.5612398195629i</v>
      </c>
      <c r="I3652" s="57" t="str">
        <f t="shared" si="1072"/>
        <v>-0.0684251047099567-0.0307885350021378i</v>
      </c>
      <c r="K3652" s="57" t="str">
        <f t="shared" si="1073"/>
        <v>0.000241298369552327-0.000421424101998415i</v>
      </c>
      <c r="L3652" s="57" t="str">
        <f t="shared" si="1074"/>
        <v>0.000125-0.000572032332162757i</v>
      </c>
      <c r="M3652" s="57" t="str">
        <f t="shared" si="1075"/>
        <v>0.0015-0.000275757835504601i</v>
      </c>
      <c r="N3652" s="57">
        <f t="shared" si="1076"/>
        <v>104.44407631342759</v>
      </c>
      <c r="O3652" s="57">
        <f t="shared" si="1077"/>
        <v>45.3257827211402</v>
      </c>
      <c r="P3652" s="371">
        <f t="shared" si="1078"/>
        <v>-45.3257827211402</v>
      </c>
      <c r="Q3652" s="371">
        <f t="shared" si="1079"/>
        <v>75.555923686572413</v>
      </c>
      <c r="R3652" s="12">
        <f t="shared" si="1080"/>
        <v>-104.44407631342759</v>
      </c>
      <c r="S3652" s="57">
        <f t="shared" si="1081"/>
        <v>877.13487004626722</v>
      </c>
      <c r="T3652" s="12">
        <f t="shared" si="1064"/>
        <v>-45.3257827211402</v>
      </c>
    </row>
    <row r="3653" spans="1:20" x14ac:dyDescent="0.25">
      <c r="A3653" s="57">
        <f t="shared" si="1065"/>
        <v>5532143.4914155621</v>
      </c>
      <c r="B3653" s="12">
        <f t="shared" si="1082"/>
        <v>880467.98255244305</v>
      </c>
      <c r="C3653" s="57" t="str">
        <f t="shared" si="1066"/>
        <v>0.00134846312272997+0.00517014683378839i</v>
      </c>
      <c r="D3653" s="57" t="str">
        <f t="shared" si="1067"/>
        <v>0.450806966886083-1.28311676608581i</v>
      </c>
      <c r="E3653" s="57" t="str">
        <f t="shared" si="1068"/>
        <v>-14.5561261320246-7.17359067117958i</v>
      </c>
      <c r="F3653" s="57" t="str">
        <f t="shared" si="1069"/>
        <v>0.696527432501871-1.55505603892518i</v>
      </c>
      <c r="G3653" s="57" t="str">
        <f t="shared" si="1070"/>
        <v>0.181394917901294-0.385345042346307i</v>
      </c>
      <c r="H3653" s="57" t="str">
        <f t="shared" si="1071"/>
        <v>0.00481742439695001-15.5022747780284i</v>
      </c>
      <c r="I3653" s="57" t="str">
        <f t="shared" si="1072"/>
        <v>-0.0679971203947279-0.0304820633292275i</v>
      </c>
      <c r="K3653" s="57" t="str">
        <f t="shared" si="1073"/>
        <v>0.000240549938842377-0.00042021903760696i</v>
      </c>
      <c r="L3653" s="57" t="str">
        <f t="shared" si="1074"/>
        <v>0.000125-0.000569866838177682i</v>
      </c>
      <c r="M3653" s="57" t="str">
        <f t="shared" si="1075"/>
        <v>0.0015-0.000274713922598725i</v>
      </c>
      <c r="N3653" s="57">
        <f t="shared" si="1076"/>
        <v>104.61806379933041</v>
      </c>
      <c r="O3653" s="57">
        <f t="shared" si="1077"/>
        <v>45.444125818584467</v>
      </c>
      <c r="P3653" s="371">
        <f t="shared" si="1078"/>
        <v>-45.444125818584467</v>
      </c>
      <c r="Q3653" s="371">
        <f t="shared" si="1079"/>
        <v>75.381936200669585</v>
      </c>
      <c r="R3653" s="12">
        <f t="shared" si="1080"/>
        <v>-104.61806379933041</v>
      </c>
      <c r="S3653" s="57">
        <f t="shared" si="1081"/>
        <v>880.467982552443</v>
      </c>
      <c r="T3653" s="12">
        <f t="shared" si="1064"/>
        <v>-45.444125818584467</v>
      </c>
    </row>
    <row r="3654" spans="1:20" x14ac:dyDescent="0.25">
      <c r="A3654" s="57">
        <f t="shared" si="1065"/>
        <v>5553165.6366829416</v>
      </c>
      <c r="B3654" s="12">
        <f t="shared" si="1082"/>
        <v>883813.76088614238</v>
      </c>
      <c r="C3654" s="57" t="str">
        <f t="shared" si="1066"/>
        <v>0.00134561567473092+0.00509609953355624i</v>
      </c>
      <c r="D3654" s="57" t="str">
        <f t="shared" si="1067"/>
        <v>0.447791416243237-1.27934544588107i</v>
      </c>
      <c r="E3654" s="57" t="str">
        <f t="shared" si="1068"/>
        <v>-14.4619366062166-7.09583179485577i</v>
      </c>
      <c r="F3654" s="57" t="str">
        <f t="shared" si="1069"/>
        <v>0.692212718836038-1.55119258844521i</v>
      </c>
      <c r="G3654" s="57" t="str">
        <f t="shared" si="1070"/>
        <v>0.180271247684358-0.384413221602331i</v>
      </c>
      <c r="H3654" s="57" t="str">
        <f t="shared" si="1071"/>
        <v>0.00476617424381319-15.4435334992014i</v>
      </c>
      <c r="I3654" s="57" t="str">
        <f t="shared" si="1072"/>
        <v>-0.0675712699216654-0.0301783853933932i</v>
      </c>
      <c r="K3654" s="57" t="str">
        <f t="shared" si="1073"/>
        <v>0.000239804744422956-0.00041901538228295i</v>
      </c>
      <c r="L3654" s="57" t="str">
        <f t="shared" si="1074"/>
        <v>0.000125-0.000567709541918393i</v>
      </c>
      <c r="M3654" s="57" t="str">
        <f t="shared" si="1075"/>
        <v>0.0015-0.000273673961544854i</v>
      </c>
      <c r="N3654" s="57">
        <f t="shared" si="1076"/>
        <v>104.79125684367908</v>
      </c>
      <c r="O3654" s="57">
        <f t="shared" si="1077"/>
        <v>45.562535012167103</v>
      </c>
      <c r="P3654" s="371">
        <f t="shared" si="1078"/>
        <v>-45.562535012167103</v>
      </c>
      <c r="Q3654" s="371">
        <f t="shared" si="1079"/>
        <v>75.208743156320921</v>
      </c>
      <c r="R3654" s="12">
        <f t="shared" si="1080"/>
        <v>-104.79125684367908</v>
      </c>
      <c r="S3654" s="57">
        <f t="shared" si="1081"/>
        <v>883.8137608861424</v>
      </c>
      <c r="T3654" s="12">
        <f t="shared" si="1064"/>
        <v>-45.562535012167103</v>
      </c>
    </row>
    <row r="3655" spans="1:20" x14ac:dyDescent="0.25">
      <c r="A3655" s="57">
        <f t="shared" si="1065"/>
        <v>5574267.6661023377</v>
      </c>
      <c r="B3655" s="12">
        <f t="shared" si="1082"/>
        <v>887172.25317750976</v>
      </c>
      <c r="C3655" s="57" t="str">
        <f t="shared" si="1066"/>
        <v>0.00134250623664683+0.00502304432203641i</v>
      </c>
      <c r="D3655" s="57" t="str">
        <f t="shared" si="1067"/>
        <v>0.444793436048121-1.27557798688837i</v>
      </c>
      <c r="E3655" s="57" t="str">
        <f t="shared" si="1068"/>
        <v>-14.368227285438-7.01888790380955i</v>
      </c>
      <c r="F3655" s="57" t="str">
        <f t="shared" si="1069"/>
        <v>0.687918883670213-1.547326349772i</v>
      </c>
      <c r="G3655" s="57" t="str">
        <f t="shared" si="1070"/>
        <v>0.179153014803581-0.383480393358473i</v>
      </c>
      <c r="H3655" s="57" t="str">
        <f t="shared" si="1071"/>
        <v>0.00471548782252462-15.3850151311349i</v>
      </c>
      <c r="I3655" s="57" t="str">
        <f t="shared" si="1072"/>
        <v>-0.0671475492771217-0.0298774797365018i</v>
      </c>
      <c r="K3655" s="57" t="str">
        <f t="shared" si="1073"/>
        <v>0.000239062786594323-0.000417813148710564i</v>
      </c>
      <c r="L3655" s="57" t="str">
        <f t="shared" si="1074"/>
        <v>0.000125-0.000565560412351458i</v>
      </c>
      <c r="M3655" s="57" t="str">
        <f t="shared" si="1075"/>
        <v>0.0015-0.0002726379373828i</v>
      </c>
      <c r="N3655" s="57">
        <f t="shared" si="1076"/>
        <v>104.96365576571624</v>
      </c>
      <c r="O3655" s="57">
        <f t="shared" si="1077"/>
        <v>45.681009800872836</v>
      </c>
      <c r="P3655" s="371">
        <f t="shared" si="1078"/>
        <v>-45.681009800872836</v>
      </c>
      <c r="Q3655" s="371">
        <f t="shared" si="1079"/>
        <v>75.03634423428376</v>
      </c>
      <c r="R3655" s="12">
        <f t="shared" si="1080"/>
        <v>-104.96365576571624</v>
      </c>
      <c r="S3655" s="57">
        <f t="shared" si="1081"/>
        <v>887.17225317750979</v>
      </c>
      <c r="T3655" s="12">
        <f t="shared" si="1064"/>
        <v>-45.681009800872836</v>
      </c>
    </row>
    <row r="3656" spans="1:20" x14ac:dyDescent="0.25">
      <c r="A3656" s="57">
        <f t="shared" si="1065"/>
        <v>5595449.8832335267</v>
      </c>
      <c r="B3656" s="12">
        <f t="shared" si="1082"/>
        <v>890543.50773958431</v>
      </c>
      <c r="C3656" s="57" t="str">
        <f t="shared" si="1066"/>
        <v>0.00133914346854911+0.00495096981683509i</v>
      </c>
      <c r="D3656" s="57" t="str">
        <f t="shared" si="1067"/>
        <v>0.441812958684066-1.27181446195341i</v>
      </c>
      <c r="E3656" s="57" t="str">
        <f t="shared" si="1068"/>
        <v>-14.2749978649538-6.94275100973832i</v>
      </c>
      <c r="F3656" s="57" t="str">
        <f t="shared" si="1069"/>
        <v>0.683645898466836-1.54345744958851i</v>
      </c>
      <c r="G3656" s="57" t="str">
        <f t="shared" si="1070"/>
        <v>0.178040211827-0.382546591671651i</v>
      </c>
      <c r="H3656" s="57" t="str">
        <f t="shared" si="1071"/>
        <v>0.00466535905217224-15.326718825147i</v>
      </c>
      <c r="I3656" s="57" t="str">
        <f t="shared" si="1072"/>
        <v>-0.0667259543718829-0.0295793250053899i</v>
      </c>
      <c r="K3656" s="57" t="str">
        <f t="shared" si="1073"/>
        <v>0.00023832406547-0.000416612349533217i</v>
      </c>
      <c r="L3656" s="57" t="str">
        <f t="shared" si="1074"/>
        <v>0.000125-0.000563419418560927i</v>
      </c>
      <c r="M3656" s="57" t="str">
        <f t="shared" si="1075"/>
        <v>0.0015-0.000271605835209006i</v>
      </c>
      <c r="N3656" s="57">
        <f t="shared" si="1076"/>
        <v>105.13526089374884</v>
      </c>
      <c r="O3656" s="57">
        <f t="shared" si="1077"/>
        <v>45.799549684784687</v>
      </c>
      <c r="P3656" s="371">
        <f t="shared" si="1078"/>
        <v>-45.799549684784687</v>
      </c>
      <c r="Q3656" s="371">
        <f t="shared" si="1079"/>
        <v>74.864739106251164</v>
      </c>
      <c r="R3656" s="12">
        <f t="shared" si="1080"/>
        <v>-105.13526089374884</v>
      </c>
      <c r="S3656" s="57">
        <f t="shared" si="1081"/>
        <v>890.54350773958436</v>
      </c>
      <c r="T3656" s="12">
        <f t="shared" si="1064"/>
        <v>-45.799549684784687</v>
      </c>
    </row>
    <row r="3657" spans="1:20" x14ac:dyDescent="0.25">
      <c r="A3657" s="57">
        <f t="shared" si="1065"/>
        <v>5616712.5927898139</v>
      </c>
      <c r="B3657" s="12">
        <f t="shared" si="1082"/>
        <v>893927.5730689948</v>
      </c>
      <c r="C3657" s="57" t="str">
        <f t="shared" si="1066"/>
        <v>0.0013355358433211+0.00487986471868706i</v>
      </c>
      <c r="D3657" s="57" t="str">
        <f t="shared" si="1067"/>
        <v>0.438849916320349-1.26805494311783i</v>
      </c>
      <c r="E3657" s="57" t="str">
        <f t="shared" si="1068"/>
        <v>-14.1822479964014-6.86741319137673i</v>
      </c>
      <c r="F3657" s="57" t="str">
        <f t="shared" si="1069"/>
        <v>0.679393733770945-1.53958601384355i</v>
      </c>
      <c r="G3657" s="57" t="str">
        <f t="shared" si="1070"/>
        <v>0.176932831083726-0.381611850403553i</v>
      </c>
      <c r="H3657" s="57" t="str">
        <f t="shared" si="1071"/>
        <v>0.00461578191168907-15.2686437358079i</v>
      </c>
      <c r="I3657" s="57" t="str">
        <f t="shared" si="1072"/>
        <v>-0.0663064810421677-0.029283899952228i</v>
      </c>
      <c r="K3657" s="57" t="str">
        <f t="shared" si="1073"/>
        <v>0.000237588580978358-0.000415412997351816i</v>
      </c>
      <c r="L3657" s="57" t="str">
        <f t="shared" si="1074"/>
        <v>0.000125-0.000561286529747884i</v>
      </c>
      <c r="M3657" s="57" t="str">
        <f t="shared" si="1075"/>
        <v>0.0015-0.000270577640176335i</v>
      </c>
      <c r="N3657" s="57">
        <f t="shared" si="1076"/>
        <v>105.30607256508301</v>
      </c>
      <c r="O3657" s="57">
        <f t="shared" si="1077"/>
        <v>45.918154165084545</v>
      </c>
      <c r="P3657" s="371">
        <f t="shared" si="1078"/>
        <v>-45.918154165084545</v>
      </c>
      <c r="Q3657" s="371">
        <f t="shared" si="1079"/>
        <v>74.693927434916986</v>
      </c>
      <c r="R3657" s="12">
        <f t="shared" si="1080"/>
        <v>-105.30607256508301</v>
      </c>
      <c r="S3657" s="57">
        <f t="shared" si="1081"/>
        <v>893.92757306899477</v>
      </c>
      <c r="T3657" s="12">
        <f t="shared" si="1064"/>
        <v>-45.918154165084545</v>
      </c>
    </row>
    <row r="3658" spans="1:20" x14ac:dyDescent="0.25">
      <c r="A3658" s="57">
        <f t="shared" si="1065"/>
        <v>5638056.1006424148</v>
      </c>
      <c r="B3658" s="12">
        <f t="shared" si="1082"/>
        <v>897324.49784665694</v>
      </c>
      <c r="C3658" s="57" t="str">
        <f t="shared" si="1066"/>
        <v>0.00133169164971474+0.00480971781206576i</v>
      </c>
      <c r="D3658" s="57" t="str">
        <f t="shared" si="1067"/>
        <v>0.43590424092016-1.2642995016221i</v>
      </c>
      <c r="E3658" s="57" t="str">
        <f t="shared" si="1068"/>
        <v>-14.0899772887069-6.79286659417466i</v>
      </c>
      <c r="F3658" s="57" t="str">
        <f t="shared" si="1069"/>
        <v>0.675162359221713-1.53571216774641i</v>
      </c>
      <c r="G3658" s="57" t="str">
        <f t="shared" si="1070"/>
        <v>0.175830864666969-0.380676203219265i</v>
      </c>
      <c r="H3658" s="57" t="str">
        <f t="shared" si="1071"/>
        <v>0.00456675043937951-15.2107890209275i</v>
      </c>
      <c r="I3658" s="57" t="str">
        <f t="shared" si="1072"/>
        <v>-0.0658891250506266-0.0289911834348663i</v>
      </c>
      <c r="K3658" s="57" t="str">
        <f t="shared" si="1073"/>
        <v>0.00023685633286422-0.000414215104723085i</v>
      </c>
      <c r="L3658" s="57" t="str">
        <f t="shared" si="1074"/>
        <v>0.000125-0.000559161715230011i</v>
      </c>
      <c r="M3658" s="57" t="str">
        <f t="shared" si="1075"/>
        <v>0.0015-0.000269553337493859i</v>
      </c>
      <c r="N3658" s="57">
        <f t="shared" si="1076"/>
        <v>105.47609112596231</v>
      </c>
      <c r="O3658" s="57">
        <f t="shared" si="1077"/>
        <v>46.036822744051392</v>
      </c>
      <c r="P3658" s="371">
        <f t="shared" si="1078"/>
        <v>-46.036822744051392</v>
      </c>
      <c r="Q3658" s="371">
        <f t="shared" si="1079"/>
        <v>74.523908874037687</v>
      </c>
      <c r="R3658" s="12">
        <f t="shared" si="1080"/>
        <v>-105.47609112596231</v>
      </c>
      <c r="S3658" s="57">
        <f t="shared" si="1081"/>
        <v>897.32449784665698</v>
      </c>
      <c r="T3658" s="12">
        <f t="shared" si="1064"/>
        <v>-46.036822744051392</v>
      </c>
    </row>
    <row r="3659" spans="1:20" x14ac:dyDescent="0.25">
      <c r="A3659" s="57">
        <f t="shared" si="1065"/>
        <v>5659480.713824857</v>
      </c>
      <c r="B3659" s="12">
        <f t="shared" si="1082"/>
        <v>900734.33093847428</v>
      </c>
      <c r="C3659" s="57" t="str">
        <f t="shared" si="1066"/>
        <v>0.0013276189953741+0.00474051796575125i</v>
      </c>
      <c r="D3659" s="57" t="str">
        <f t="shared" si="1067"/>
        <v>0.432975864248449-1.26054820790822i</v>
      </c>
      <c r="E3659" s="57" t="str">
        <f t="shared" si="1068"/>
        <v>-13.9981853089882-6.71910342997099i</v>
      </c>
      <c r="F3659" s="57" t="str">
        <f t="shared" si="1069"/>
        <v>0.670951743564053-1.5318360357617i</v>
      </c>
      <c r="G3659" s="57" t="str">
        <f t="shared" si="1070"/>
        <v>0.17473430443704-0.379739683585932i</v>
      </c>
      <c r="H3659" s="57" t="str">
        <f t="shared" si="1071"/>
        <v>0.00451825873244783-15.1531538415423i</v>
      </c>
      <c r="I3659" s="57" t="str">
        <f t="shared" si="1072"/>
        <v>-0.0654738820873401-0.0287011544171678i</v>
      </c>
      <c r="K3659" s="57" t="str">
        <f t="shared" si="1073"/>
        <v>0.000236127320690473-0.000413018684157877i</v>
      </c>
      <c r="L3659" s="57" t="str">
        <f t="shared" si="1074"/>
        <v>0.000125-0.000557044944441135i</v>
      </c>
      <c r="M3659" s="57" t="str">
        <f t="shared" si="1075"/>
        <v>0.0015-0.000268532912426637i</v>
      </c>
      <c r="N3659" s="57">
        <f t="shared" si="1076"/>
        <v>105.64531693150056</v>
      </c>
      <c r="O3659" s="57">
        <f t="shared" si="1077"/>
        <v>46.155554925061907</v>
      </c>
      <c r="P3659" s="371">
        <f t="shared" si="1078"/>
        <v>-46.155554925061907</v>
      </c>
      <c r="Q3659" s="371">
        <f t="shared" si="1079"/>
        <v>74.35468306849944</v>
      </c>
      <c r="R3659" s="12">
        <f t="shared" si="1080"/>
        <v>-105.64531693150056</v>
      </c>
      <c r="S3659" s="57">
        <f t="shared" si="1081"/>
        <v>900.73433093847427</v>
      </c>
      <c r="T3659" s="12">
        <f t="shared" si="1064"/>
        <v>-46.155554925061907</v>
      </c>
    </row>
    <row r="3660" spans="1:20" x14ac:dyDescent="0.25">
      <c r="A3660" s="57">
        <f t="shared" si="1065"/>
        <v>5680986.740537391</v>
      </c>
      <c r="B3660" s="12">
        <f t="shared" si="1082"/>
        <v>904157.12139604054</v>
      </c>
      <c r="C3660" s="57" t="str">
        <f t="shared" si="1066"/>
        <v>0.00132332580982743+0.00467225413335955i</v>
      </c>
      <c r="D3660" s="57" t="str">
        <f t="shared" si="1067"/>
        <v>0.430064717879697-1.25680113162264i</v>
      </c>
      <c r="E3660" s="57" t="str">
        <f t="shared" si="1068"/>
        <v>-13.9068715834468-6.64611597666368i</v>
      </c>
      <c r="F3660" s="57" t="str">
        <f t="shared" si="1069"/>
        <v>0.666761854660165-1.52795774160436i</v>
      </c>
      <c r="G3660" s="57" t="str">
        <f t="shared" si="1070"/>
        <v>0.173643142024376-0.378802324771481i</v>
      </c>
      <c r="H3660" s="57" t="str">
        <f t="shared" si="1071"/>
        <v>0.00447030094652847-15.0957373619036i</v>
      </c>
      <c r="I3660" s="57" t="str">
        <f t="shared" si="1072"/>
        <v>-0.065060747770822-0.0284137919693272i</v>
      </c>
      <c r="K3660" s="57" t="str">
        <f t="shared" si="1073"/>
        <v>0.000235401543839689-0.000411823748119542i</v>
      </c>
      <c r="L3660" s="57" t="str">
        <f t="shared" si="1074"/>
        <v>0.000125-0.000554936186930797i</v>
      </c>
      <c r="M3660" s="57" t="str">
        <f t="shared" si="1075"/>
        <v>0.0015-0.000267516350295515i</v>
      </c>
      <c r="N3660" s="57">
        <f t="shared" si="1076"/>
        <v>105.81375034562143</v>
      </c>
      <c r="O3660" s="57">
        <f t="shared" si="1077"/>
        <v>46.274350212588715</v>
      </c>
      <c r="P3660" s="371">
        <f t="shared" si="1078"/>
        <v>-46.274350212588715</v>
      </c>
      <c r="Q3660" s="371">
        <f t="shared" si="1079"/>
        <v>74.186249654378571</v>
      </c>
      <c r="R3660" s="12">
        <f t="shared" si="1080"/>
        <v>-105.81375034562143</v>
      </c>
      <c r="S3660" s="57">
        <f t="shared" si="1081"/>
        <v>904.15712139604057</v>
      </c>
      <c r="T3660" s="12">
        <f t="shared" si="1064"/>
        <v>-46.274350212588715</v>
      </c>
    </row>
    <row r="3661" spans="1:20" x14ac:dyDescent="0.25">
      <c r="A3661" s="57">
        <f t="shared" si="1065"/>
        <v>5702574.4901514342</v>
      </c>
      <c r="B3661" s="12">
        <f t="shared" si="1082"/>
        <v>907592.91845734557</v>
      </c>
      <c r="C3661" s="57" t="str">
        <f t="shared" si="1066"/>
        <v>0.00131881984744612+0.00460491535383208i</v>
      </c>
      <c r="D3661" s="57" t="str">
        <f t="shared" si="1067"/>
        <v>0.427170733205608-1.25305834161915i</v>
      </c>
      <c r="E3661" s="57" t="str">
        <f t="shared" si="1068"/>
        <v>-13.8160355982444-6.57389657787533i</v>
      </c>
      <c r="F3661" s="57" t="str">
        <f t="shared" si="1069"/>
        <v>0.662592659501123-1.52407740823479i</v>
      </c>
      <c r="G3661" s="57" t="str">
        <f t="shared" si="1070"/>
        <v>0.172557368832539-0.377864159843363i</v>
      </c>
      <c r="H3661" s="57" t="str">
        <f t="shared" si="1071"/>
        <v>0.00442287129521843-15.0385387494644i</v>
      </c>
      <c r="I3661" s="57" t="str">
        <f t="shared" si="1072"/>
        <v>-0.064649717649015-0.0281290752681745i</v>
      </c>
      <c r="K3661" s="57" t="str">
        <f t="shared" si="1073"/>
        <v>0.000234679001515754-0.00041063030902232i</v>
      </c>
      <c r="L3661" s="57" t="str">
        <f t="shared" si="1074"/>
        <v>0.000125-0.000552835412363816i</v>
      </c>
      <c r="M3661" s="57" t="str">
        <f t="shared" si="1075"/>
        <v>0.0015-0.000266503636476903i</v>
      </c>
      <c r="N3661" s="57">
        <f t="shared" si="1076"/>
        <v>105.98139174099444</v>
      </c>
      <c r="O3661" s="57">
        <f t="shared" si="1077"/>
        <v>46.39320811220032</v>
      </c>
      <c r="P3661" s="371">
        <f t="shared" si="1078"/>
        <v>-46.39320811220032</v>
      </c>
      <c r="Q3661" s="371">
        <f t="shared" si="1079"/>
        <v>74.018608259005561</v>
      </c>
      <c r="R3661" s="12">
        <f t="shared" si="1080"/>
        <v>-105.98139174099444</v>
      </c>
      <c r="S3661" s="57">
        <f t="shared" si="1081"/>
        <v>907.5929184573456</v>
      </c>
      <c r="T3661" s="12">
        <f t="shared" si="1064"/>
        <v>-46.39320811220032</v>
      </c>
    </row>
    <row r="3662" spans="1:20" x14ac:dyDescent="0.25">
      <c r="A3662" s="57">
        <f t="shared" si="1065"/>
        <v>5724244.2732140096</v>
      </c>
      <c r="B3662" s="12">
        <f t="shared" si="1082"/>
        <v>911041.77154748351</v>
      </c>
      <c r="C3662" s="57" t="str">
        <f t="shared" si="1066"/>
        <v>0.00131410869037139+0.00453849075188764i</v>
      </c>
      <c r="D3662" s="57" t="str">
        <f t="shared" si="1067"/>
        <v>0.424293841442741-1.24931990596187i</v>
      </c>
      <c r="E3662" s="57" t="str">
        <f t="shared" si="1068"/>
        <v>-13.7256768003688-6.50243764261532i</v>
      </c>
      <c r="F3662" s="57" t="str">
        <f t="shared" si="1069"/>
        <v>0.65844412421838-1.52019515785421i</v>
      </c>
      <c r="G3662" s="57" t="str">
        <f t="shared" si="1070"/>
        <v>0.171476976041232-0.376925221667357i</v>
      </c>
      <c r="H3662" s="57" t="str">
        <f t="shared" si="1071"/>
        <v>0.00437596404961159-14.9815571748674i</v>
      </c>
      <c r="I3662" s="57" t="str">
        <f t="shared" si="1072"/>
        <v>-0.0642407872002928-0.0278469835974626i</v>
      </c>
      <c r="K3662" s="57" t="str">
        <f t="shared" si="1073"/>
        <v>0.000233959692745498-0.000409438379229734i</v>
      </c>
      <c r="L3662" s="57" t="str">
        <f t="shared" si="1074"/>
        <v>0.000125-0.00055074259051984i</v>
      </c>
      <c r="M3662" s="57" t="str">
        <f t="shared" si="1075"/>
        <v>0.0015-0.000265494756402573i</v>
      </c>
      <c r="N3662" s="57">
        <f t="shared" si="1076"/>
        <v>106.14824149897215</v>
      </c>
      <c r="O3662" s="57">
        <f t="shared" si="1077"/>
        <v>46.512128130560264</v>
      </c>
      <c r="P3662" s="371">
        <f t="shared" si="1078"/>
        <v>-46.512128130560264</v>
      </c>
      <c r="Q3662" s="371">
        <f t="shared" si="1079"/>
        <v>73.851758501027845</v>
      </c>
      <c r="R3662" s="12">
        <f t="shared" si="1080"/>
        <v>-106.14824149897215</v>
      </c>
      <c r="S3662" s="57">
        <f t="shared" si="1081"/>
        <v>911.04177154748356</v>
      </c>
      <c r="T3662" s="12">
        <f t="shared" si="1064"/>
        <v>-46.512128130560264</v>
      </c>
    </row>
    <row r="3663" spans="1:20" x14ac:dyDescent="0.25">
      <c r="A3663" s="57">
        <f t="shared" si="1065"/>
        <v>5745996.4014522228</v>
      </c>
      <c r="B3663" s="12">
        <f t="shared" si="1082"/>
        <v>914503.73027936392</v>
      </c>
      <c r="C3663" s="57" t="str">
        <f t="shared" si="1066"/>
        <v>0.00130919975140847+0.00447296953843757i</v>
      </c>
      <c r="D3663" s="57" t="str">
        <f t="shared" si="1067"/>
        <v>0.42143397364005-1.24558589192834i</v>
      </c>
      <c r="E3663" s="57" t="str">
        <f t="shared" si="1068"/>
        <v>-13.6357945984854-6.43173164493847i</v>
      </c>
      <c r="F3663" s="57" t="str">
        <f t="shared" si="1069"/>
        <v>0.654316214095359-1.51631111190011i</v>
      </c>
      <c r="G3663" s="57" t="str">
        <f t="shared" si="1070"/>
        <v>0.170401954609297-0.37598554290641i</v>
      </c>
      <c r="H3663" s="57" t="str">
        <f t="shared" si="1071"/>
        <v>0.00432957353783536-14.9247918119324i</v>
      </c>
      <c r="I3663" s="57" t="str">
        <f t="shared" si="1072"/>
        <v>-0.0638339518344561-0.0275674963481445i</v>
      </c>
      <c r="K3663" s="57" t="str">
        <f t="shared" si="1073"/>
        <v>0.000233243616380361-0.00040824797105307i</v>
      </c>
      <c r="L3663" s="57" t="str">
        <f t="shared" si="1074"/>
        <v>0.000125-0.000548657691292927i</v>
      </c>
      <c r="M3663" s="57" t="str">
        <f t="shared" si="1075"/>
        <v>0.0015-0.000264489695559447i</v>
      </c>
      <c r="N3663" s="57">
        <f t="shared" si="1076"/>
        <v>106.31430000952763</v>
      </c>
      <c r="O3663" s="57">
        <f t="shared" si="1077"/>
        <v>46.631109775425593</v>
      </c>
      <c r="P3663" s="371">
        <f t="shared" si="1078"/>
        <v>-46.631109775425593</v>
      </c>
      <c r="Q3663" s="371">
        <f t="shared" si="1079"/>
        <v>73.685699990472372</v>
      </c>
      <c r="R3663" s="12">
        <f t="shared" si="1080"/>
        <v>-106.31430000952763</v>
      </c>
      <c r="S3663" s="57">
        <f t="shared" si="1081"/>
        <v>914.50373027936394</v>
      </c>
      <c r="T3663" s="12">
        <f t="shared" si="1064"/>
        <v>-46.631109775425593</v>
      </c>
    </row>
    <row r="3664" spans="1:20" x14ac:dyDescent="0.25">
      <c r="A3664" s="57">
        <f t="shared" si="1065"/>
        <v>5767831.1877777409</v>
      </c>
      <c r="B3664" s="12">
        <f t="shared" si="1082"/>
        <v>917978.8444544255</v>
      </c>
      <c r="C3664" s="57" t="str">
        <f t="shared" si="1066"/>
        <v>0.00130410027688806+0.00440834101096393i</v>
      </c>
      <c r="D3664" s="57" t="str">
        <f t="shared" si="1067"/>
        <v>0.418591060686308-1.24185636601253i</v>
      </c>
      <c r="E3664" s="57" t="str">
        <f t="shared" si="1068"/>
        <v>-13.5463883637778-6.36177112359967i</v>
      </c>
      <c r="F3664" s="57" t="str">
        <f t="shared" si="1069"/>
        <v>0.650208893578899-1.51242539104188i</v>
      </c>
      <c r="G3664" s="57" t="str">
        <f t="shared" si="1070"/>
        <v>0.169332295277716-0.375045156019507i</v>
      </c>
      <c r="H3664" s="57" t="str">
        <f t="shared" si="1071"/>
        <v>0.00428369414458925-14.8682418376441i</v>
      </c>
      <c r="I3664" s="57" t="str">
        <f t="shared" si="1072"/>
        <v>-0.0634292068937297-0.0272905930186302i</v>
      </c>
      <c r="K3664" s="57" t="str">
        <f t="shared" si="1073"/>
        <v>0.000232530771098041-0.000407059096749815i</v>
      </c>
      <c r="L3664" s="57" t="str">
        <f t="shared" si="1074"/>
        <v>0.000125-0.000546580684691099i</v>
      </c>
      <c r="M3664" s="57" t="str">
        <f t="shared" si="1075"/>
        <v>0.0015-0.000263488439489387i</v>
      </c>
      <c r="N3664" s="57">
        <f t="shared" si="1076"/>
        <v>106.4795676711931</v>
      </c>
      <c r="O3664" s="57">
        <f t="shared" si="1077"/>
        <v>46.750152555646949</v>
      </c>
      <c r="P3664" s="371">
        <f t="shared" si="1078"/>
        <v>-46.750152555646949</v>
      </c>
      <c r="Q3664" s="371">
        <f t="shared" si="1079"/>
        <v>73.520432328806905</v>
      </c>
      <c r="R3664" s="12">
        <f t="shared" si="1080"/>
        <v>-106.4795676711931</v>
      </c>
      <c r="S3664" s="57">
        <f t="shared" si="1081"/>
        <v>917.97884445442548</v>
      </c>
      <c r="T3664" s="12">
        <f t="shared" si="1064"/>
        <v>-46.750152555646949</v>
      </c>
    </row>
    <row r="3665" spans="1:20" x14ac:dyDescent="0.25">
      <c r="A3665" s="57">
        <f t="shared" si="1065"/>
        <v>5789748.9462912967</v>
      </c>
      <c r="B3665" s="12">
        <f t="shared" si="1082"/>
        <v>921467.16406335239</v>
      </c>
      <c r="C3665" s="57" t="str">
        <f t="shared" si="1066"/>
        <v>0.00129881734949535+0.00434459455386351i</v>
      </c>
      <c r="D3665" s="57" t="str">
        <f t="shared" si="1067"/>
        <v>0.415765033317506-1.23813139392803i</v>
      </c>
      <c r="E3665" s="57" t="str">
        <f t="shared" si="1068"/>
        <v>-13.4574574307752-6.29254868170612i</v>
      </c>
      <c r="F3665" s="57" t="str">
        <f t="shared" si="1069"/>
        <v>0.646122126290816-1.50853811517666i</v>
      </c>
      <c r="G3665" s="57" t="str">
        <f t="shared" si="1070"/>
        <v>0.168267988572609-0.374104093260602i</v>
      </c>
      <c r="H3665" s="57" t="str">
        <f t="shared" si="1071"/>
        <v>0.00423832031068559-14.8119064321397i</v>
      </c>
      <c r="I3665" s="57" t="str">
        <f t="shared" si="1072"/>
        <v>-0.0630265476537599-0.0270162532150362i</v>
      </c>
      <c r="K3665" s="57" t="str">
        <f t="shared" si="1073"/>
        <v>0.000231821155404171-0.000405871768522192i</v>
      </c>
      <c r="L3665" s="57" t="str">
        <f t="shared" si="1074"/>
        <v>0.000125-0.000544511540835923i</v>
      </c>
      <c r="M3665" s="57" t="str">
        <f t="shared" si="1075"/>
        <v>0.0015-0.000262490973788989i</v>
      </c>
      <c r="N3665" s="57">
        <f t="shared" si="1076"/>
        <v>106.64404489099729</v>
      </c>
      <c r="O3665" s="57">
        <f t="shared" si="1077"/>
        <v>46.869255981166532</v>
      </c>
      <c r="P3665" s="371">
        <f t="shared" si="1078"/>
        <v>-46.869255981166532</v>
      </c>
      <c r="Q3665" s="371">
        <f t="shared" si="1079"/>
        <v>73.355955109002707</v>
      </c>
      <c r="R3665" s="12">
        <f t="shared" si="1080"/>
        <v>-106.64404489099729</v>
      </c>
      <c r="S3665" s="57">
        <f t="shared" si="1081"/>
        <v>921.46716406335236</v>
      </c>
      <c r="T3665" s="12">
        <f t="shared" si="1064"/>
        <v>-46.869255981166532</v>
      </c>
    </row>
    <row r="3666" spans="1:20" x14ac:dyDescent="0.25">
      <c r="A3666" s="57">
        <f t="shared" si="1065"/>
        <v>5811749.9922872037</v>
      </c>
      <c r="B3666" s="12">
        <f t="shared" si="1082"/>
        <v>924968.73928679316</v>
      </c>
      <c r="C3666" s="57" t="str">
        <f t="shared" si="1066"/>
        <v>0.00129335789106626+0.00428171963875629i</v>
      </c>
      <c r="D3666" s="57" t="str">
        <f t="shared" si="1067"/>
        <v>0.412955822124138-1.23441104061125i</v>
      </c>
      <c r="E3666" s="57" t="str">
        <f t="shared" si="1068"/>
        <v>-13.3690010981672-6.22405698636589i</v>
      </c>
      <c r="F3666" s="57" t="str">
        <f t="shared" si="1069"/>
        <v>0.642055875039367-1.50464940342525i</v>
      </c>
      <c r="G3666" s="57" t="str">
        <f t="shared" si="1070"/>
        <v>0.167209024808218-0.373162386677573i</v>
      </c>
      <c r="H3666" s="57" t="str">
        <f t="shared" si="1071"/>
        <v>0.00419344653259181-14.7557847786968i</v>
      </c>
      <c r="I3666" s="57" t="str">
        <f t="shared" si="1072"/>
        <v>-0.0626259693246081-0.0267444566514163i</v>
      </c>
      <c r="K3666" s="57" t="str">
        <f t="shared" si="1073"/>
        <v>0.000231114767633967-0.00040468599851565i</v>
      </c>
      <c r="L3666" s="57" t="str">
        <f t="shared" si="1074"/>
        <v>0.000125-0.000542450229962067i</v>
      </c>
      <c r="M3666" s="57" t="str">
        <f t="shared" si="1075"/>
        <v>0.0015-0.000261497284109373i</v>
      </c>
      <c r="N3666" s="57">
        <f t="shared" si="1076"/>
        <v>106.80773208440478</v>
      </c>
      <c r="O3666" s="57">
        <f t="shared" si="1077"/>
        <v>46.988419563018311</v>
      </c>
      <c r="P3666" s="371">
        <f t="shared" si="1078"/>
        <v>-46.988419563018311</v>
      </c>
      <c r="Q3666" s="371">
        <f t="shared" si="1079"/>
        <v>73.192267915595224</v>
      </c>
      <c r="R3666" s="12">
        <f t="shared" si="1080"/>
        <v>-106.80773208440478</v>
      </c>
      <c r="S3666" s="57">
        <f t="shared" si="1081"/>
        <v>924.96873928679315</v>
      </c>
      <c r="T3666" s="12">
        <f t="shared" si="1064"/>
        <v>-46.988419563018311</v>
      </c>
    </row>
    <row r="3667" spans="1:20" x14ac:dyDescent="0.25">
      <c r="A3667" s="57">
        <f t="shared" si="1065"/>
        <v>5833834.6422578963</v>
      </c>
      <c r="B3667" s="12">
        <f t="shared" si="1082"/>
        <v>928483.62049608305</v>
      </c>
      <c r="C3667" s="57" t="str">
        <f t="shared" si="1066"/>
        <v>0.0012877286653514+0.00421970582476162i</v>
      </c>
      <c r="D3667" s="57" t="str">
        <f t="shared" si="1067"/>
        <v>0.410163357558417-1.23069537022468i</v>
      </c>
      <c r="E3667" s="57" t="str">
        <f t="shared" si="1068"/>
        <v>-13.2810186296074-6.15628876833362i</v>
      </c>
      <c r="F3667" s="57" t="str">
        <f t="shared" si="1069"/>
        <v>0.638010101830681-1.50075937412824i</v>
      </c>
      <c r="G3667" s="57" t="str">
        <f t="shared" si="1070"/>
        <v>0.166155394089899-0.372220068111231i</v>
      </c>
      <c r="H3667" s="57" t="str">
        <f t="shared" si="1071"/>
        <v>0.00414906736197565-14.6998760637212i</v>
      </c>
      <c r="I3667" s="57" t="str">
        <f t="shared" si="1072"/>
        <v>-0.0622274670517443-0.0264751831499792i</v>
      </c>
      <c r="K3667" s="57" t="str">
        <f t="shared" si="1073"/>
        <v>0.000230411605953931-0.000403501798817458i</v>
      </c>
      <c r="L3667" s="57" t="str">
        <f t="shared" si="1074"/>
        <v>0.000125-0.000540396722416884i</v>
      </c>
      <c r="M3667" s="57" t="str">
        <f t="shared" si="1075"/>
        <v>0.0015-0.00026050735615598i</v>
      </c>
      <c r="N3667" s="57">
        <f t="shared" si="1076"/>
        <v>106.97062967525518</v>
      </c>
      <c r="O3667" s="57">
        <f t="shared" si="1077"/>
        <v>47.107642813325789</v>
      </c>
      <c r="P3667" s="371">
        <f t="shared" si="1078"/>
        <v>-47.107642813325789</v>
      </c>
      <c r="Q3667" s="371">
        <f t="shared" si="1079"/>
        <v>73.029370324744818</v>
      </c>
      <c r="R3667" s="12">
        <f t="shared" si="1080"/>
        <v>-106.97062967525518</v>
      </c>
      <c r="S3667" s="57">
        <f t="shared" si="1081"/>
        <v>928.48362049608306</v>
      </c>
      <c r="T3667" s="12">
        <f t="shared" si="1064"/>
        <v>-47.107642813325789</v>
      </c>
    </row>
    <row r="3668" spans="1:20" x14ac:dyDescent="0.25">
      <c r="A3668" s="57">
        <f t="shared" si="1065"/>
        <v>5856003.2138984762</v>
      </c>
      <c r="B3668" s="12">
        <f t="shared" si="1082"/>
        <v>932011.85825396818</v>
      </c>
      <c r="C3668" s="57" t="str">
        <f t="shared" si="1066"/>
        <v>0.00128193628074707+0.00415854275874075i</v>
      </c>
      <c r="D3668" s="57" t="str">
        <f t="shared" si="1067"/>
        <v>0.407387569941399-1.22698444616015i</v>
      </c>
      <c r="E3668" s="57" t="str">
        <f t="shared" si="1068"/>
        <v>-13.1935092545043-6.08923682165361i</v>
      </c>
      <c r="F3668" s="57" t="str">
        <f t="shared" si="1069"/>
        <v>0.633984767880234-1.49686814484226i</v>
      </c>
      <c r="G3668" s="57" t="str">
        <f t="shared" si="1070"/>
        <v>0.165107086317089-0.37127716919435i</v>
      </c>
      <c r="H3668" s="57" t="str">
        <f t="shared" si="1071"/>
        <v>0.00410517740525211-14.6441794767347i</v>
      </c>
      <c r="I3668" s="57" t="str">
        <f t="shared" si="1072"/>
        <v>-0.0618310359170378-0.0262084126412947i</v>
      </c>
      <c r="K3668" s="57" t="str">
        <f t="shared" si="1073"/>
        <v>0.000229711668363535-0.000402319181455268i</v>
      </c>
      <c r="L3668" s="57" t="str">
        <f t="shared" si="1074"/>
        <v>0.000125-0.000538350988659974i</v>
      </c>
      <c r="M3668" s="57" t="str">
        <f t="shared" si="1075"/>
        <v>0.0015-0.000259521175688365i</v>
      </c>
      <c r="N3668" s="57">
        <f t="shared" si="1076"/>
        <v>107.13273809570131</v>
      </c>
      <c r="O3668" s="57">
        <f t="shared" si="1077"/>
        <v>47.226925245301757</v>
      </c>
      <c r="P3668" s="371">
        <f t="shared" si="1078"/>
        <v>-47.226925245301757</v>
      </c>
      <c r="Q3668" s="371">
        <f t="shared" si="1079"/>
        <v>72.867261904298687</v>
      </c>
      <c r="R3668" s="12">
        <f t="shared" si="1080"/>
        <v>-107.13273809570131</v>
      </c>
      <c r="S3668" s="57">
        <f t="shared" si="1081"/>
        <v>932.01185825396817</v>
      </c>
      <c r="T3668" s="12">
        <f t="shared" si="1064"/>
        <v>-47.226925245301757</v>
      </c>
    </row>
    <row r="3669" spans="1:20" x14ac:dyDescent="0.25">
      <c r="A3669" s="57">
        <f t="shared" si="1065"/>
        <v>5878256.0261112908</v>
      </c>
      <c r="B3669" s="12">
        <f t="shared" si="1082"/>
        <v>935553.50331533328</v>
      </c>
      <c r="C3669" s="57" t="str">
        <f t="shared" si="1066"/>
        <v>0.00127598719299414+0.00409822017550809i</v>
      </c>
      <c r="D3669" s="57" t="str">
        <f t="shared" si="1067"/>
        <v>0.404628389470021-1.22327833104216i</v>
      </c>
      <c r="E3669" s="57" t="str">
        <f t="shared" si="1068"/>
        <v>-13.1064721688009-6.02289400330014i</v>
      </c>
      <c r="F3669" s="57" t="str">
        <f t="shared" si="1069"/>
        <v>0.629979833624233-1.49297583233644i</v>
      </c>
      <c r="G3669" s="57" t="str">
        <f t="shared" si="1070"/>
        <v>0.164064091186291-0.370333721350767i</v>
      </c>
      <c r="H3669" s="57" t="str">
        <f t="shared" si="1071"/>
        <v>0.00406177132313216-14.588694210363i</v>
      </c>
      <c r="I3669" s="57" t="str">
        <f t="shared" si="1072"/>
        <v>-0.0614366709397481-0.025944125164483i</v>
      </c>
      <c r="K3669" s="57" t="str">
        <f t="shared" si="1073"/>
        <v>0.000229014952696904-0.000401138158395744i</v>
      </c>
      <c r="L3669" s="57" t="str">
        <f t="shared" si="1074"/>
        <v>0.000125-0.000536312999262777i</v>
      </c>
      <c r="M3669" s="57" t="str">
        <f t="shared" si="1075"/>
        <v>0.0015-0.000258538728519989i</v>
      </c>
      <c r="N3669" s="57">
        <f t="shared" si="1076"/>
        <v>107.29405778615077</v>
      </c>
      <c r="O3669" s="57">
        <f t="shared" si="1077"/>
        <v>47.346266373246976</v>
      </c>
      <c r="P3669" s="371">
        <f t="shared" si="1078"/>
        <v>-47.346266373246976</v>
      </c>
      <c r="Q3669" s="371">
        <f t="shared" si="1079"/>
        <v>72.705942213849227</v>
      </c>
      <c r="R3669" s="12">
        <f t="shared" si="1080"/>
        <v>-107.29405778615077</v>
      </c>
      <c r="S3669" s="57">
        <f t="shared" si="1081"/>
        <v>935.55350331533327</v>
      </c>
      <c r="T3669" s="12">
        <f t="shared" si="1064"/>
        <v>-47.346266373246976</v>
      </c>
    </row>
    <row r="3670" spans="1:20" x14ac:dyDescent="0.25">
      <c r="A3670" s="57">
        <f t="shared" si="1065"/>
        <v>5900593.3990105139</v>
      </c>
      <c r="B3670" s="12">
        <f t="shared" si="1082"/>
        <v>939108.60662793159</v>
      </c>
      <c r="C3670" s="57" t="str">
        <f t="shared" si="1066"/>
        <v>0.00126988770784409+0.00403872789801174i</v>
      </c>
      <c r="D3670" s="57" t="str">
        <f t="shared" si="1067"/>
        <v>0.401885746224119-1.2195770867314i</v>
      </c>
      <c r="E3670" s="57" t="str">
        <f t="shared" si="1068"/>
        <v>-13.019906535742-5.9572532328156i</v>
      </c>
      <c r="F3670" s="57" t="str">
        <f t="shared" si="1069"/>
        <v>0.625995258731024-1.48908255258893i</v>
      </c>
      <c r="G3670" s="57" t="str">
        <f t="shared" si="1070"/>
        <v>0.163026398194028-0.369389755794486i</v>
      </c>
      <c r="H3670" s="57" t="str">
        <f t="shared" si="1071"/>
        <v>0.00401884383017416-14.533419460324i</v>
      </c>
      <c r="I3670" s="57" t="str">
        <f t="shared" si="1072"/>
        <v>-0.0610443670775121-0.0256823008673942i</v>
      </c>
      <c r="K3670" s="57" t="str">
        <f t="shared" si="1073"/>
        <v>0.000228321456624526-0.000399958741543179i</v>
      </c>
      <c r="L3670" s="57" t="str">
        <f t="shared" si="1074"/>
        <v>0.000125-0.000534282724908127i</v>
      </c>
      <c r="M3670" s="57" t="str">
        <f t="shared" si="1075"/>
        <v>0.0015-0.00025756000051802i</v>
      </c>
      <c r="N3670" s="57">
        <f t="shared" si="1076"/>
        <v>107.4545891952025</v>
      </c>
      <c r="O3670" s="57">
        <f t="shared" si="1077"/>
        <v>47.465665712548315</v>
      </c>
      <c r="P3670" s="371">
        <f t="shared" si="1078"/>
        <v>-47.465665712548315</v>
      </c>
      <c r="Q3670" s="371">
        <f t="shared" si="1079"/>
        <v>72.545410804797498</v>
      </c>
      <c r="R3670" s="12">
        <f t="shared" si="1080"/>
        <v>-107.4545891952025</v>
      </c>
      <c r="S3670" s="57">
        <f t="shared" si="1081"/>
        <v>939.10860662793164</v>
      </c>
      <c r="T3670" s="12">
        <f t="shared" si="1064"/>
        <v>-47.465665712548315</v>
      </c>
    </row>
    <row r="3671" spans="1:20" x14ac:dyDescent="0.25">
      <c r="A3671" s="57">
        <f t="shared" si="1065"/>
        <v>5923015.6539267534</v>
      </c>
      <c r="B3671" s="12">
        <f t="shared" si="1082"/>
        <v>942677.21933311771</v>
      </c>
      <c r="C3671" s="57" t="str">
        <f t="shared" si="1066"/>
        <v>0.00126364398369301+0.00398005583748303i</v>
      </c>
      <c r="D3671" s="57" t="str">
        <f t="shared" si="1067"/>
        <v>0.399159570173261-1.21588077432802i</v>
      </c>
      <c r="E3671" s="57" t="str">
        <f t="shared" si="1068"/>
        <v>-12.9338114866303-5.8923074919454i</v>
      </c>
      <c r="F3671" s="57" t="str">
        <f t="shared" si="1069"/>
        <v>0.622031002112396-1.48518842078364i</v>
      </c>
      <c r="G3671" s="57" t="str">
        <f t="shared" si="1070"/>
        <v>0.161993996639804-0.368445303528851i</v>
      </c>
      <c r="H3671" s="57" t="str">
        <f t="shared" si="1071"/>
        <v>0.00397638969433718-14.4783544254152i</v>
      </c>
      <c r="I3671" s="57" t="str">
        <f t="shared" si="1072"/>
        <v>-0.0606541192273272-0.0254229200067687i</v>
      </c>
      <c r="K3671" s="57" t="str">
        <f t="shared" si="1073"/>
        <v>0.000227631177654955-0.000398780942738193i</v>
      </c>
      <c r="L3671" s="57" t="str">
        <f t="shared" si="1074"/>
        <v>0.000125-0.000532260136389843i</v>
      </c>
      <c r="M3671" s="57" t="str">
        <f t="shared" si="1075"/>
        <v>0.0015-0.000256584977603129i</v>
      </c>
      <c r="N3671" s="57">
        <f t="shared" si="1076"/>
        <v>107.61433277959156</v>
      </c>
      <c r="O3671" s="57">
        <f t="shared" si="1077"/>
        <v>47.585122779678514</v>
      </c>
      <c r="P3671" s="371">
        <f t="shared" si="1078"/>
        <v>-47.585122779678514</v>
      </c>
      <c r="Q3671" s="371">
        <f t="shared" si="1079"/>
        <v>72.385667220408436</v>
      </c>
      <c r="R3671" s="12">
        <f t="shared" si="1080"/>
        <v>-107.61433277959156</v>
      </c>
      <c r="S3671" s="57">
        <f t="shared" si="1081"/>
        <v>942.6772193331177</v>
      </c>
      <c r="T3671" s="12">
        <f t="shared" si="1064"/>
        <v>-47.585122779678514</v>
      </c>
    </row>
    <row r="3672" spans="1:20" x14ac:dyDescent="0.25">
      <c r="A3672" s="57">
        <f t="shared" si="1065"/>
        <v>5945523.1134116752</v>
      </c>
      <c r="B3672" s="12">
        <f t="shared" si="1082"/>
        <v>946259.39276658359</v>
      </c>
      <c r="C3672" s="57" t="str">
        <f t="shared" si="1066"/>
        <v>0.00125726203418304+0.00392219399355798i</v>
      </c>
      <c r="D3672" s="57" t="str">
        <f t="shared" si="1067"/>
        <v>0.396449791183596-1.21218945417525i</v>
      </c>
      <c r="E3672" s="57" t="str">
        <f t="shared" si="1068"/>
        <v>-12.8481861215715-5.8280498242723i</v>
      </c>
      <c r="F3672" s="57" t="str">
        <f t="shared" si="1069"/>
        <v>0.618087021934978-1.48129355130715i</v>
      </c>
      <c r="G3672" s="57" t="str">
        <f t="shared" si="1070"/>
        <v>0.160966875629052-0.367500395345738i</v>
      </c>
      <c r="H3672" s="57" t="str">
        <f t="shared" si="1071"/>
        <v>0.00393440373653629-14.4234983075026i</v>
      </c>
      <c r="I3672" s="57" t="str">
        <f t="shared" si="1072"/>
        <v>-0.0602659222265397-0.0251659629483927i</v>
      </c>
      <c r="K3672" s="57" t="str">
        <f t="shared" si="1073"/>
        <v>0.000226944113136517-0.00039760477375642i</v>
      </c>
      <c r="L3672" s="57" t="str">
        <f t="shared" si="1074"/>
        <v>0.000125-0.000530245204612318i</v>
      </c>
      <c r="M3672" s="57" t="str">
        <f t="shared" si="1075"/>
        <v>0.0015-0.000255613645749281i</v>
      </c>
      <c r="N3672" s="57">
        <f t="shared" si="1076"/>
        <v>107.77328900412692</v>
      </c>
      <c r="O3672" s="57">
        <f t="shared" si="1077"/>
        <v>47.70463709219338</v>
      </c>
      <c r="P3672" s="371">
        <f t="shared" si="1078"/>
        <v>-47.70463709219338</v>
      </c>
      <c r="Q3672" s="371">
        <f t="shared" si="1079"/>
        <v>72.226710995873077</v>
      </c>
      <c r="R3672" s="12">
        <f t="shared" si="1080"/>
        <v>-107.77328900412692</v>
      </c>
      <c r="S3672" s="57">
        <f t="shared" si="1081"/>
        <v>946.25939276658357</v>
      </c>
      <c r="T3672" s="12">
        <f t="shared" si="1064"/>
        <v>-47.70463709219338</v>
      </c>
    </row>
    <row r="3673" spans="1:20" x14ac:dyDescent="0.25">
      <c r="A3673" s="57">
        <f t="shared" si="1065"/>
        <v>5968116.1012426391</v>
      </c>
      <c r="B3673" s="12">
        <f t="shared" si="1082"/>
        <v>949855.17845909658</v>
      </c>
      <c r="C3673" s="57" t="str">
        <f t="shared" si="1066"/>
        <v>0.0012507477307713+0.00386513245436843i</v>
      </c>
      <c r="D3673" s="57" t="str">
        <f t="shared" si="1067"/>
        <v>0.39375633902455-1.20850318586282i</v>
      </c>
      <c r="E3673" s="57" t="str">
        <f t="shared" si="1068"/>
        <v>-12.7630295102059-5.76447333484669i</v>
      </c>
      <c r="F3673" s="57" t="str">
        <f t="shared" si="1069"/>
        <v>0.614163275631456-1.47739805774564i</v>
      </c>
      <c r="G3673" s="57" t="str">
        <f t="shared" si="1070"/>
        <v>0.159945024076076-0.366555061824796i</v>
      </c>
      <c r="H3673" s="57" t="str">
        <f t="shared" si="1071"/>
        <v>0.00389288083020009-14.3688503115081i</v>
      </c>
      <c r="I3673" s="57" t="str">
        <f t="shared" si="1072"/>
        <v>-0.0598797708538183-0.0249114101672316i</v>
      </c>
      <c r="K3673" s="57" t="str">
        <f t="shared" si="1073"/>
        <v>0.000226260260259017-0.00039643024630721i</v>
      </c>
      <c r="L3673" s="57" t="str">
        <f t="shared" si="1074"/>
        <v>0.000125-0.000528237900590076i</v>
      </c>
      <c r="M3673" s="57" t="str">
        <f t="shared" si="1075"/>
        <v>0.0015-0.000254645990983544i</v>
      </c>
      <c r="N3673" s="57">
        <f t="shared" si="1076"/>
        <v>107.93145834163359</v>
      </c>
      <c r="O3673" s="57">
        <f t="shared" si="1077"/>
        <v>47.824208168732781</v>
      </c>
      <c r="P3673" s="371">
        <f t="shared" si="1078"/>
        <v>-47.824208168732781</v>
      </c>
      <c r="Q3673" s="371">
        <f t="shared" si="1079"/>
        <v>72.068541658366414</v>
      </c>
      <c r="R3673" s="12">
        <f t="shared" si="1080"/>
        <v>-107.93145834163359</v>
      </c>
      <c r="S3673" s="57">
        <f t="shared" si="1081"/>
        <v>949.85517845909658</v>
      </c>
      <c r="T3673" s="12">
        <f t="shared" si="1064"/>
        <v>-47.824208168732781</v>
      </c>
    </row>
    <row r="3674" spans="1:20" x14ac:dyDescent="0.25">
      <c r="A3674" s="57">
        <f t="shared" si="1065"/>
        <v>5990794.9424273614</v>
      </c>
      <c r="B3674" s="12">
        <f t="shared" si="1082"/>
        <v>953464.62813724112</v>
      </c>
      <c r="C3674" s="57" t="str">
        <f t="shared" si="1066"/>
        <v>0.0012441068052672+0.00380886139660767i</v>
      </c>
      <c r="D3674" s="57" t="str">
        <f t="shared" si="1067"/>
        <v>0.391079143375513-1.2048220282306i</v>
      </c>
      <c r="E3674" s="57" t="str">
        <f t="shared" si="1068"/>
        <v>-12.6783406924321-5.70157118981659i</v>
      </c>
      <c r="F3674" s="57" t="str">
        <f t="shared" si="1069"/>
        <v>0.610259719911889-1.47350205288216i</v>
      </c>
      <c r="G3674" s="57" t="str">
        <f t="shared" si="1070"/>
        <v>0.15892843070698-0.365609333332721i</v>
      </c>
      <c r="H3674" s="57" t="str">
        <f t="shared" si="1071"/>
        <v>0.00385181590083082-14.3144096453977i</v>
      </c>
      <c r="I3674" s="57" t="str">
        <f t="shared" si="1072"/>
        <v>-0.0594956598301368-0.0246592422475569i</v>
      </c>
      <c r="K3674" s="57" t="str">
        <f t="shared" si="1073"/>
        <v>0.000225579616055481-0.00039525737203242i</v>
      </c>
      <c r="L3674" s="57" t="str">
        <f t="shared" si="1074"/>
        <v>0.000125-0.000526238195447375i</v>
      </c>
      <c r="M3674" s="57" t="str">
        <f t="shared" si="1075"/>
        <v>0.0015-0.000253681999385878i</v>
      </c>
      <c r="N3674" s="57">
        <f t="shared" si="1076"/>
        <v>108.08884127289318</v>
      </c>
      <c r="O3674" s="57">
        <f t="shared" si="1077"/>
        <v>47.943835529016695</v>
      </c>
      <c r="P3674" s="371">
        <f t="shared" si="1078"/>
        <v>-47.943835529016695</v>
      </c>
      <c r="Q3674" s="371">
        <f t="shared" si="1079"/>
        <v>71.911158727106823</v>
      </c>
      <c r="R3674" s="12">
        <f t="shared" si="1080"/>
        <v>-108.08884127289318</v>
      </c>
      <c r="S3674" s="57">
        <f t="shared" si="1081"/>
        <v>953.46462813724111</v>
      </c>
      <c r="T3674" s="12">
        <f t="shared" si="1064"/>
        <v>-47.943835529016695</v>
      </c>
    </row>
    <row r="3675" spans="1:20" x14ac:dyDescent="0.25">
      <c r="A3675" s="57">
        <f t="shared" si="1065"/>
        <v>6013559.963208585</v>
      </c>
      <c r="B3675" s="12">
        <f t="shared" si="1082"/>
        <v>957087.79372416262</v>
      </c>
      <c r="C3675" s="57" t="str">
        <f t="shared" si="1066"/>
        <v>0.00123734485233723+0.00375337108556722i</v>
      </c>
      <c r="D3675" s="57" t="str">
        <f t="shared" si="1067"/>
        <v>0.388418133832382-1.20114603937221i</v>
      </c>
      <c r="E3675" s="57" t="str">
        <f t="shared" si="1068"/>
        <v>-12.5941186791167-5.63933661605488i</v>
      </c>
      <c r="F3675" s="57" t="str">
        <f t="shared" si="1069"/>
        <v>0.606376310774879-1.46960564869383i</v>
      </c>
      <c r="G3675" s="57" t="str">
        <f t="shared" si="1070"/>
        <v>0.157917084062592-0.364663240022572i</v>
      </c>
      <c r="H3675" s="57" t="str">
        <f t="shared" si="1071"/>
        <v>0.00381120392556612-14.2601755201704i</v>
      </c>
      <c r="I3675" s="57" t="str">
        <f t="shared" si="1072"/>
        <v>-0.0591135838197466-0.0244094398830575i</v>
      </c>
      <c r="K3675" s="57" t="str">
        <f t="shared" si="1073"/>
        <v>0.00022490217740386-0.000394086162505164i</v>
      </c>
      <c r="L3675" s="57" t="str">
        <f t="shared" si="1074"/>
        <v>0.000125-0.000524246060417788i</v>
      </c>
      <c r="M3675" s="57" t="str">
        <f t="shared" si="1075"/>
        <v>0.0015-0.000252721657088939i</v>
      </c>
      <c r="N3675" s="57">
        <f t="shared" si="1076"/>
        <v>108.24543828658697</v>
      </c>
      <c r="O3675" s="57">
        <f t="shared" si="1077"/>
        <v>48.063518693845083</v>
      </c>
      <c r="P3675" s="371">
        <f t="shared" si="1078"/>
        <v>-48.063518693845083</v>
      </c>
      <c r="Q3675" s="371">
        <f t="shared" si="1079"/>
        <v>71.754561713413025</v>
      </c>
      <c r="R3675" s="12">
        <f t="shared" si="1080"/>
        <v>-108.24543828658697</v>
      </c>
      <c r="S3675" s="57">
        <f t="shared" si="1081"/>
        <v>957.08779372416257</v>
      </c>
      <c r="T3675" s="12">
        <f t="shared" si="1064"/>
        <v>-48.063518693845083</v>
      </c>
    </row>
    <row r="3676" spans="1:20" x14ac:dyDescent="0.25">
      <c r="A3676" s="57">
        <f t="shared" si="1065"/>
        <v>6036411.4910687776</v>
      </c>
      <c r="B3676" s="12">
        <f t="shared" si="1082"/>
        <v>960724.72734031442</v>
      </c>
      <c r="C3676" s="57" t="str">
        <f t="shared" si="1066"/>
        <v>0.00123046733197788+0.00369865187514809i</v>
      </c>
      <c r="D3676" s="57" t="str">
        <f t="shared" si="1067"/>
        <v>0.385773239914054-1.19747527663858i</v>
      </c>
      <c r="E3676" s="57" t="str">
        <f t="shared" si="1068"/>
        <v>-12.5103624527947-5.57776290078531i</v>
      </c>
      <c r="F3676" s="57" t="str">
        <f t="shared" si="1069"/>
        <v>0.602513003518791-1.46570895634937i</v>
      </c>
      <c r="G3676" s="57" t="str">
        <f t="shared" si="1070"/>
        <v>0.156910972501375-0.363716811833118i</v>
      </c>
      <c r="H3676" s="57" t="str">
        <f t="shared" si="1071"/>
        <v>0.00377103993274295-14.2061471498457i</v>
      </c>
      <c r="I3676" s="57" t="str">
        <f t="shared" si="1072"/>
        <v>-0.0587335374311497-0.0241619838769385i</v>
      </c>
      <c r="K3676" s="57" t="str">
        <f t="shared" si="1073"/>
        <v>0.000224227941028752-0.000392916629228626i</v>
      </c>
      <c r="L3676" s="57" t="str">
        <f t="shared" si="1074"/>
        <v>0.000125-0.00052226146684378i</v>
      </c>
      <c r="M3676" s="57" t="str">
        <f t="shared" si="1075"/>
        <v>0.0015-0.000251764950277883i</v>
      </c>
      <c r="N3676" s="57">
        <f t="shared" si="1076"/>
        <v>108.40124987923784</v>
      </c>
      <c r="O3676" s="57">
        <f t="shared" si="1077"/>
        <v>48.183257185096551</v>
      </c>
      <c r="P3676" s="371">
        <f t="shared" si="1078"/>
        <v>-48.183257185096551</v>
      </c>
      <c r="Q3676" s="371">
        <f t="shared" si="1079"/>
        <v>71.598750120762162</v>
      </c>
      <c r="R3676" s="12">
        <f t="shared" si="1080"/>
        <v>-108.40124987923784</v>
      </c>
      <c r="S3676" s="57">
        <f t="shared" si="1081"/>
        <v>960.72472734031442</v>
      </c>
      <c r="T3676" s="12">
        <f t="shared" si="1064"/>
        <v>-48.183257185096551</v>
      </c>
    </row>
    <row r="3677" spans="1:20" x14ac:dyDescent="0.25">
      <c r="A3677" s="57">
        <f t="shared" si="1065"/>
        <v>6059349.8547348389</v>
      </c>
      <c r="B3677" s="12">
        <f t="shared" si="1082"/>
        <v>964375.48130420758</v>
      </c>
      <c r="C3677" s="57" t="str">
        <f t="shared" si="1066"/>
        <v>0.00122347957195675+0.00364469420784696i</v>
      </c>
      <c r="D3677" s="57" t="str">
        <f t="shared" si="1067"/>
        <v>0.383144391068845-1.19380979664177i</v>
      </c>
      <c r="E3677" s="57" t="str">
        <f t="shared" si="1068"/>
        <v>-12.4270709683582-5.51684339120683i</v>
      </c>
      <c r="F3677" s="57" t="str">
        <f t="shared" si="1069"/>
        <v>0.598669752752894-1.46181208620668i</v>
      </c>
      <c r="G3677" s="57" t="str">
        <f t="shared" si="1070"/>
        <v>0.15591008420233-0.362770078488224i</v>
      </c>
      <c r="H3677" s="57" t="str">
        <f t="shared" si="1071"/>
        <v>0.00373131900146441-14.1523237514522i</v>
      </c>
      <c r="I3677" s="57" t="str">
        <f t="shared" si="1072"/>
        <v>-0.0583555152180667-0.0239168551420085i</v>
      </c>
      <c r="K3677" s="57" t="str">
        <f t="shared" si="1073"/>
        <v>0.000223556903503155-0.000391748783634904i</v>
      </c>
      <c r="L3677" s="57" t="str">
        <f t="shared" si="1074"/>
        <v>0.000125-0.000520284386176311i</v>
      </c>
      <c r="M3677" s="57" t="str">
        <f t="shared" si="1075"/>
        <v>0.0015-0.000250811865190161i</v>
      </c>
      <c r="N3677" s="57">
        <f t="shared" si="1076"/>
        <v>108.55627655515134</v>
      </c>
      <c r="O3677" s="57">
        <f t="shared" si="1077"/>
        <v>48.303050525725695</v>
      </c>
      <c r="P3677" s="371">
        <f t="shared" si="1078"/>
        <v>-48.303050525725695</v>
      </c>
      <c r="Q3677" s="371">
        <f t="shared" si="1079"/>
        <v>71.443723444848658</v>
      </c>
      <c r="R3677" s="12">
        <f t="shared" si="1080"/>
        <v>-108.55627655515134</v>
      </c>
      <c r="S3677" s="57">
        <f t="shared" si="1081"/>
        <v>964.3754813042076</v>
      </c>
      <c r="T3677" s="12">
        <f t="shared" si="1064"/>
        <v>-48.303050525725695</v>
      </c>
    </row>
    <row r="3678" spans="1:20" x14ac:dyDescent="0.25">
      <c r="A3678" s="57">
        <f t="shared" si="1065"/>
        <v>6082375.3841828313</v>
      </c>
      <c r="B3678" s="12">
        <f t="shared" si="1082"/>
        <v>968040.10813316365</v>
      </c>
      <c r="C3678" s="57" t="str">
        <f t="shared" si="1066"/>
        <v>0.00121638677022184+0.00359148861471658i</v>
      </c>
      <c r="D3678" s="57" t="str">
        <f t="shared" si="1067"/>
        <v>0.380531516680821-1.19014965525857i</v>
      </c>
      <c r="E3678" s="57" t="str">
        <f t="shared" si="1068"/>
        <v>-12.3442431537346-5.45657149411613i</v>
      </c>
      <c r="F3678" s="57" t="str">
        <f t="shared" si="1069"/>
        <v>0.594846512408415-1.45791514781048i</v>
      </c>
      <c r="G3678" s="57" t="str">
        <f t="shared" si="1070"/>
        <v>0.154914407167885-0.361823069496277i</v>
      </c>
      <c r="H3678" s="57" t="str">
        <f t="shared" si="1071"/>
        <v>0.00369203626116779-14.0987045450161i</v>
      </c>
      <c r="I3678" s="57" t="str">
        <f t="shared" si="1072"/>
        <v>-0.0579795116803999-0.0236740347007516i</v>
      </c>
      <c r="K3678" s="57" t="str">
        <f t="shared" si="1073"/>
        <v>0.000222889061250169-0.000390582637083849i</v>
      </c>
      <c r="L3678" s="57" t="str">
        <f t="shared" si="1074"/>
        <v>0.000125-0.000518314789974409i</v>
      </c>
      <c r="M3678" s="57" t="str">
        <f t="shared" si="1075"/>
        <v>0.0015-0.000249862388115323i</v>
      </c>
      <c r="N3678" s="57">
        <f t="shared" si="1076"/>
        <v>108.71051882636081</v>
      </c>
      <c r="O3678" s="57">
        <f t="shared" si="1077"/>
        <v>48.422898239762944</v>
      </c>
      <c r="P3678" s="371">
        <f t="shared" si="1078"/>
        <v>-48.422898239762944</v>
      </c>
      <c r="Q3678" s="371">
        <f t="shared" si="1079"/>
        <v>71.289481173639189</v>
      </c>
      <c r="R3678" s="12">
        <f t="shared" si="1080"/>
        <v>-108.71051882636081</v>
      </c>
      <c r="S3678" s="57">
        <f t="shared" si="1081"/>
        <v>968.0401081331637</v>
      </c>
      <c r="T3678" s="12">
        <f t="shared" si="1064"/>
        <v>-48.422898239762944</v>
      </c>
    </row>
    <row r="3679" spans="1:20" x14ac:dyDescent="0.25">
      <c r="A3679" s="57">
        <f t="shared" si="1065"/>
        <v>6105488.4106427263</v>
      </c>
      <c r="B3679" s="12">
        <f t="shared" si="1082"/>
        <v>971718.66054406972</v>
      </c>
      <c r="C3679" s="57" t="str">
        <f t="shared" si="1066"/>
        <v>0.00120919399727945+0.00353902571530347i</v>
      </c>
      <c r="D3679" s="57" t="str">
        <f t="shared" si="1067"/>
        <v>0.377934546076032-1.18649490763432i</v>
      </c>
      <c r="E3679" s="57" t="str">
        <f t="shared" si="1068"/>
        <v>-12.2618779105552-5.39694067552986i</v>
      </c>
      <c r="F3679" s="57" t="str">
        <f t="shared" si="1069"/>
        <v>0.591043235749681-1.45401824989035i</v>
      </c>
      <c r="G3679" s="57" t="str">
        <f t="shared" si="1070"/>
        <v>0.153923929226781-0.360875814149646i</v>
      </c>
      <c r="H3679" s="57" t="str">
        <f t="shared" si="1071"/>
        <v>0.00365318689119562-14.0452887535494i</v>
      </c>
      <c r="I3679" s="57" t="str">
        <f t="shared" si="1072"/>
        <v>-0.057605521265201-0.0234335036853925i</v>
      </c>
      <c r="K3679" s="57" t="str">
        <f t="shared" si="1073"/>
        <v>0.000222224410544754-0.000389418200861981i</v>
      </c>
      <c r="L3679" s="57" t="str">
        <f t="shared" si="1074"/>
        <v>0.000125-0.000516352649904771i</v>
      </c>
      <c r="M3679" s="57" t="str">
        <f t="shared" si="1075"/>
        <v>0.0015-0.000248916505394823i</v>
      </c>
      <c r="N3679" s="57">
        <f t="shared" si="1076"/>
        <v>108.86397721256976</v>
      </c>
      <c r="O3679" s="57">
        <f t="shared" si="1077"/>
        <v>48.542799852311127</v>
      </c>
      <c r="P3679" s="371">
        <f t="shared" si="1078"/>
        <v>-48.542799852311127</v>
      </c>
      <c r="Q3679" s="371">
        <f t="shared" si="1079"/>
        <v>71.136022787430235</v>
      </c>
      <c r="R3679" s="12">
        <f t="shared" si="1080"/>
        <v>-108.86397721256976</v>
      </c>
      <c r="S3679" s="57">
        <f t="shared" si="1081"/>
        <v>971.71866054406973</v>
      </c>
      <c r="T3679" s="12">
        <f t="shared" si="1064"/>
        <v>-48.542799852311127</v>
      </c>
    </row>
    <row r="3680" spans="1:20" x14ac:dyDescent="0.25">
      <c r="A3680" s="57">
        <f t="shared" si="1065"/>
        <v>6128689.266603169</v>
      </c>
      <c r="B3680" s="12">
        <f t="shared" si="1082"/>
        <v>975411.19145413721</v>
      </c>
      <c r="C3680" s="57" t="str">
        <f t="shared" si="1066"/>
        <v>0.00120190619854018+0.00348729621756088i</v>
      </c>
      <c r="D3680" s="57" t="str">
        <f t="shared" si="1067"/>
        <v>0.375353408528707-1.18284560818671i</v>
      </c>
      <c r="E3680" s="57" t="str">
        <f t="shared" si="1068"/>
        <v>-12.1799741148107-5.33794446030428i</v>
      </c>
      <c r="F3680" s="57" t="str">
        <f t="shared" si="1069"/>
        <v>0.587259875385069-1.45012150035857i</v>
      </c>
      <c r="G3680" s="57" t="str">
        <f t="shared" si="1070"/>
        <v>0.152938638036934-0.359928341524173i</v>
      </c>
      <c r="H3680" s="57" t="str">
        <f t="shared" si="1071"/>
        <v>0.00361476612036856-13.9920756030383i</v>
      </c>
      <c r="I3680" s="57" t="str">
        <f t="shared" si="1072"/>
        <v>-0.0572335383676219-0.0231952433379428i</v>
      </c>
      <c r="K3680" s="57" t="str">
        <f t="shared" si="1073"/>
        <v>0.000221562947515452-0.000388255486181375i</v>
      </c>
      <c r="L3680" s="57" t="str">
        <f t="shared" si="1074"/>
        <v>0.000125-0.000514397937741354i</v>
      </c>
      <c r="M3680" s="57" t="str">
        <f t="shared" si="1075"/>
        <v>0.0015-0.000247974203421819i</v>
      </c>
      <c r="N3680" s="57">
        <f t="shared" si="1076"/>
        <v>109.01665224109503</v>
      </c>
      <c r="O3680" s="57">
        <f t="shared" si="1077"/>
        <v>48.662754889545553</v>
      </c>
      <c r="P3680" s="371">
        <f t="shared" si="1078"/>
        <v>-48.662754889545553</v>
      </c>
      <c r="Q3680" s="371">
        <f t="shared" si="1079"/>
        <v>70.983347758904969</v>
      </c>
      <c r="R3680" s="12">
        <f t="shared" si="1080"/>
        <v>-109.01665224109503</v>
      </c>
      <c r="S3680" s="57">
        <f t="shared" si="1081"/>
        <v>975.41119145413722</v>
      </c>
      <c r="T3680" s="12">
        <f t="shared" si="1064"/>
        <v>-48.662754889545553</v>
      </c>
    </row>
    <row r="3681" spans="1:20" x14ac:dyDescent="0.25">
      <c r="A3681" s="57">
        <f t="shared" si="1065"/>
        <v>6151978.2858162615</v>
      </c>
      <c r="B3681" s="12">
        <f t="shared" si="1082"/>
        <v>979117.75398166291</v>
      </c>
      <c r="C3681" s="57" t="str">
        <f t="shared" si="1066"/>
        <v>0.00119452819663415+0.00343629091774034i</v>
      </c>
      <c r="D3681" s="57" t="str">
        <f t="shared" si="1067"/>
        <v>0.372788033267341-1.17920181060957i</v>
      </c>
      <c r="E3681" s="57" t="str">
        <f t="shared" si="1068"/>
        <v>-12.0985306174998-5.27957643175491i</v>
      </c>
      <c r="F3681" s="57" t="str">
        <f t="shared" si="1069"/>
        <v>0.583496383277997-1.44622500630837i</v>
      </c>
      <c r="G3681" s="57" t="str">
        <f t="shared" si="1070"/>
        <v>0.151958521088299-0.358980680478708i</v>
      </c>
      <c r="H3681" s="57" t="str">
        <f t="shared" si="1071"/>
        <v>0.00357676922656054-13.9390643224319i</v>
      </c>
      <c r="I3681" s="57" t="str">
        <f t="shared" si="1072"/>
        <v>-0.0568635573318747-0.0229592350102402i</v>
      </c>
      <c r="K3681" s="57" t="str">
        <f t="shared" si="1073"/>
        <v>0.000220904668146129-0.000387094504178616i</v>
      </c>
      <c r="L3681" s="57" t="str">
        <f t="shared" si="1074"/>
        <v>0.000125-0.000512450625364965i</v>
      </c>
      <c r="M3681" s="57" t="str">
        <f t="shared" si="1075"/>
        <v>0.0015-0.000247035468640984i</v>
      </c>
      <c r="N3681" s="57">
        <f t="shared" si="1076"/>
        <v>109.1685444468124</v>
      </c>
      <c r="O3681" s="57">
        <f t="shared" si="1077"/>
        <v>48.78276287871082</v>
      </c>
      <c r="P3681" s="371">
        <f t="shared" si="1078"/>
        <v>-48.78276287871082</v>
      </c>
      <c r="Q3681" s="371">
        <f t="shared" si="1079"/>
        <v>70.831455553187595</v>
      </c>
      <c r="R3681" s="12">
        <f t="shared" si="1080"/>
        <v>-109.1685444468124</v>
      </c>
      <c r="S3681" s="57">
        <f t="shared" si="1081"/>
        <v>979.11775398166287</v>
      </c>
      <c r="T3681" s="12">
        <f t="shared" si="1064"/>
        <v>-48.78276287871082</v>
      </c>
    </row>
    <row r="3682" spans="1:20" x14ac:dyDescent="0.25">
      <c r="A3682" s="57">
        <f t="shared" si="1065"/>
        <v>6175355.8033023626</v>
      </c>
      <c r="B3682" s="12">
        <f t="shared" si="1082"/>
        <v>982838.40144679323</v>
      </c>
      <c r="C3682" s="57" t="str">
        <f t="shared" si="1066"/>
        <v>0.00118706469369464+0.00338600070026055i</v>
      </c>
      <c r="D3682" s="57" t="str">
        <f t="shared" si="1067"/>
        <v>0.370238349480711-1.17556356787676i</v>
      </c>
      <c r="E3682" s="57" t="str">
        <f t="shared" si="1068"/>
        <v>-12.0175462452645-5.22183023127472i</v>
      </c>
      <c r="F3682" s="57" t="str">
        <f t="shared" si="1069"/>
        <v>0.579752710757854-1.44232887401214i</v>
      </c>
      <c r="G3682" s="57" t="str">
        <f t="shared" si="1070"/>
        <v>0.150983565705708-0.358032859654666i</v>
      </c>
      <c r="H3682" s="57" t="str">
        <f t="shared" si="1071"/>
        <v>0.00353919153627632-13.8862541436306i</v>
      </c>
      <c r="I3682" s="57" t="str">
        <f t="shared" si="1072"/>
        <v>-0.056495572452179-0.022725460163974i</v>
      </c>
      <c r="K3682" s="57" t="str">
        <f t="shared" si="1073"/>
        <v>0.000220249568277717-0.000385935265913772i</v>
      </c>
      <c r="L3682" s="57" t="str">
        <f t="shared" si="1074"/>
        <v>0.000125-0.000510510684762867i</v>
      </c>
      <c r="M3682" s="57" t="str">
        <f t="shared" si="1075"/>
        <v>0.0015-0.0002461002875483i</v>
      </c>
      <c r="N3682" s="57">
        <f t="shared" si="1076"/>
        <v>109.31965437209993</v>
      </c>
      <c r="O3682" s="57">
        <f t="shared" si="1077"/>
        <v>48.902823348119632</v>
      </c>
      <c r="P3682" s="371">
        <f t="shared" si="1078"/>
        <v>-48.902823348119632</v>
      </c>
      <c r="Q3682" s="371">
        <f t="shared" si="1079"/>
        <v>70.680345627900067</v>
      </c>
      <c r="R3682" s="12">
        <f t="shared" si="1080"/>
        <v>-109.31965437209993</v>
      </c>
      <c r="S3682" s="57">
        <f t="shared" si="1081"/>
        <v>982.83840144679323</v>
      </c>
      <c r="T3682" s="12">
        <f t="shared" si="1064"/>
        <v>-48.902823348119632</v>
      </c>
    </row>
    <row r="3683" spans="1:20" x14ac:dyDescent="0.25">
      <c r="A3683" s="57">
        <f t="shared" si="1065"/>
        <v>6198822.1553549124</v>
      </c>
      <c r="B3683" s="12">
        <f t="shared" si="1082"/>
        <v>986573.18737229111</v>
      </c>
      <c r="C3683" s="57" t="str">
        <f t="shared" si="1066"/>
        <v>0.00117952027361085+0.00333641653755507i</v>
      </c>
      <c r="D3683" s="57" t="str">
        <f t="shared" si="1067"/>
        <v>0.367704286323809-1.17193093224602i</v>
      </c>
      <c r="E3683" s="57" t="str">
        <f t="shared" si="1068"/>
        <v>-11.9370198010173-5.16469955795157i</v>
      </c>
      <c r="F3683" s="57" t="str">
        <f t="shared" si="1069"/>
        <v>0.576028808530885-1.43843320891988i</v>
      </c>
      <c r="G3683" s="57" t="str">
        <f t="shared" si="1070"/>
        <v>0.150013759051708-0.357084907475637i</v>
      </c>
      <c r="H3683" s="57" t="str">
        <f t="shared" si="1071"/>
        <v>0.00350202842423098-13.8336443014746i</v>
      </c>
      <c r="I3683" s="57" t="str">
        <f t="shared" si="1072"/>
        <v>-0.0561295779737095-0.0224939003706992i</v>
      </c>
      <c r="K3683" s="57" t="str">
        <f t="shared" si="1073"/>
        <v>0.000219597643609942-0.000384777782369364i</v>
      </c>
      <c r="L3683" s="57" t="str">
        <f t="shared" si="1074"/>
        <v>0.000125-0.000508578088028359i</v>
      </c>
      <c r="M3683" s="57" t="str">
        <f t="shared" si="1075"/>
        <v>0.0015-0.000245168646690875i</v>
      </c>
      <c r="N3683" s="57">
        <f t="shared" si="1076"/>
        <v>109.46998256678312</v>
      </c>
      <c r="O3683" s="57">
        <f t="shared" si="1077"/>
        <v>49.022935827151201</v>
      </c>
      <c r="P3683" s="371">
        <f t="shared" si="1078"/>
        <v>-49.022935827151201</v>
      </c>
      <c r="Q3683" s="371">
        <f t="shared" si="1079"/>
        <v>70.530017433216884</v>
      </c>
      <c r="R3683" s="12">
        <f t="shared" si="1080"/>
        <v>-109.46998256678312</v>
      </c>
      <c r="S3683" s="57">
        <f t="shared" si="1081"/>
        <v>986.57318737229116</v>
      </c>
      <c r="T3683" s="12">
        <f t="shared" si="1064"/>
        <v>-49.022935827151201</v>
      </c>
    </row>
    <row r="3684" spans="1:20" x14ac:dyDescent="0.25">
      <c r="A3684" s="57">
        <f t="shared" si="1065"/>
        <v>6222377.679545261</v>
      </c>
      <c r="B3684" s="12">
        <f t="shared" si="1082"/>
        <v>990322.16548430582</v>
      </c>
      <c r="C3684" s="57" t="str">
        <f t="shared" si="1066"/>
        <v>0.00117189940425002+0.00328752948989997i</v>
      </c>
      <c r="D3684" s="57" t="str">
        <f t="shared" si="1067"/>
        <v>0.365185772923714-1.16830395526294i</v>
      </c>
      <c r="E3684" s="57" t="str">
        <f t="shared" si="1068"/>
        <v>-11.8569500645576-5.10817816818489i</v>
      </c>
      <c r="F3684" s="57" t="str">
        <f t="shared" si="1069"/>
        <v>0.572324626690999-1.43453811565772i</v>
      </c>
      <c r="G3684" s="57" t="str">
        <f t="shared" si="1070"/>
        <v>0.149049088129382-0.35613685214701i</v>
      </c>
      <c r="H3684" s="57" t="str">
        <f t="shared" si="1071"/>
        <v>0.00346527531293223-13.7812340337329i</v>
      </c>
      <c r="I3684" s="57" t="str">
        <f t="shared" si="1072"/>
        <v>-0.0557655680935392-0.0222645373118387i</v>
      </c>
      <c r="K3684" s="57" t="str">
        <f t="shared" si="1073"/>
        <v>0.000218948889703085-0.000383622064449415i</v>
      </c>
      <c r="L3684" s="57" t="str">
        <f t="shared" si="1074"/>
        <v>0.000125-0.000506652807360389i</v>
      </c>
      <c r="M3684" s="57" t="str">
        <f t="shared" si="1075"/>
        <v>0.0015-0.000244240532666741i</v>
      </c>
      <c r="N3684" s="57">
        <f t="shared" si="1076"/>
        <v>109.61952958808033</v>
      </c>
      <c r="O3684" s="57">
        <f t="shared" si="1077"/>
        <v>49.143099846248184</v>
      </c>
      <c r="P3684" s="371">
        <f t="shared" si="1078"/>
        <v>-49.143099846248184</v>
      </c>
      <c r="Q3684" s="371">
        <f t="shared" si="1079"/>
        <v>70.380470411919674</v>
      </c>
      <c r="R3684" s="12">
        <f t="shared" si="1080"/>
        <v>-109.61952958808033</v>
      </c>
      <c r="S3684" s="57">
        <f t="shared" si="1081"/>
        <v>990.32216548430586</v>
      </c>
      <c r="T3684" s="12">
        <f t="shared" si="1064"/>
        <v>-49.143099846248184</v>
      </c>
    </row>
    <row r="3685" spans="1:20" x14ac:dyDescent="0.25">
      <c r="A3685" s="57">
        <f t="shared" si="1065"/>
        <v>6246022.714727534</v>
      </c>
      <c r="B3685" s="12">
        <f t="shared" si="1082"/>
        <v>994085.38971314626</v>
      </c>
      <c r="C3685" s="57" t="str">
        <f t="shared" si="1066"/>
        <v>0.00116420643964863+0.00323933070522055i</v>
      </c>
      <c r="D3685" s="57" t="str">
        <f t="shared" si="1067"/>
        <v>0.362682738385357-1.16468268776487i</v>
      </c>
      <c r="E3685" s="57" t="str">
        <f t="shared" si="1068"/>
        <v>-11.7773357931782-5.05225987530144i</v>
      </c>
      <c r="F3685" s="57" t="str">
        <f t="shared" si="1069"/>
        <v>0.568640114730554-1.43064369802659i</v>
      </c>
      <c r="G3685" s="57" t="str">
        <f t="shared" si="1070"/>
        <v>0.148089539785147-0.355188721655643i</v>
      </c>
      <c r="H3685" s="57" t="str">
        <f t="shared" si="1071"/>
        <v>0.00342892767226407-13.7290225810915i</v>
      </c>
      <c r="I3685" s="57" t="str">
        <f t="shared" si="1072"/>
        <v>-0.0554035369615755-0.0220373527786742i</v>
      </c>
      <c r="K3685" s="57" t="str">
        <f t="shared" si="1073"/>
        <v>0.000218303301979693-0.000382468122978465i</v>
      </c>
      <c r="L3685" s="57" t="str">
        <f t="shared" si="1074"/>
        <v>0.000125-0.000504734815063151i</v>
      </c>
      <c r="M3685" s="57" t="str">
        <f t="shared" si="1075"/>
        <v>0.0015-0.000243315932124667i</v>
      </c>
      <c r="N3685" s="57">
        <f t="shared" si="1076"/>
        <v>109.76829600054981</v>
      </c>
      <c r="O3685" s="57">
        <f t="shared" si="1077"/>
        <v>49.263314936916046</v>
      </c>
      <c r="P3685" s="371">
        <f t="shared" si="1078"/>
        <v>-49.263314936916046</v>
      </c>
      <c r="Q3685" s="371">
        <f t="shared" si="1079"/>
        <v>70.23170399945019</v>
      </c>
      <c r="R3685" s="12">
        <f t="shared" si="1080"/>
        <v>-109.76829600054981</v>
      </c>
      <c r="S3685" s="57">
        <f t="shared" si="1081"/>
        <v>994.08538971314624</v>
      </c>
      <c r="T3685" s="12">
        <f t="shared" si="1064"/>
        <v>-49.263314936916046</v>
      </c>
    </row>
    <row r="3686" spans="1:20" x14ac:dyDescent="0.25">
      <c r="A3686" s="57">
        <f t="shared" si="1065"/>
        <v>6269757.6010434981</v>
      </c>
      <c r="B3686" s="12">
        <f t="shared" si="1082"/>
        <v>997862.91419405618</v>
      </c>
      <c r="C3686" s="57" t="str">
        <f t="shared" si="1066"/>
        <v>0.0011564456221732+0.00319181141887956i</v>
      </c>
      <c r="D3686" s="57" t="str">
        <f t="shared" si="1067"/>
        <v>0.36019511179725-1.1610671798849i</v>
      </c>
      <c r="E3686" s="57" t="str">
        <f t="shared" si="1068"/>
        <v>-11.6981757222618-4.99693854917077i</v>
      </c>
      <c r="F3686" s="57" t="str">
        <f t="shared" si="1069"/>
        <v>0.564975221551074-1.426750059001i</v>
      </c>
      <c r="G3686" s="57" t="str">
        <f t="shared" si="1070"/>
        <v>0.147135100711555-0.354240543769562i</v>
      </c>
      <c r="H3686" s="57" t="str">
        <f t="shared" si="1071"/>
        <v>0.00339298101907375-13.6770091871424i</v>
      </c>
      <c r="I3686" s="57" t="str">
        <f t="shared" si="1072"/>
        <v>-0.0550434786814949-0.0218123286723253i</v>
      </c>
      <c r="K3686" s="57" t="str">
        <f t="shared" si="1073"/>
        <v>0.000217660875726345-0.000381315968700665i</v>
      </c>
      <c r="L3686" s="57" t="str">
        <f t="shared" si="1074"/>
        <v>0.000125-0.000502824083545676i</v>
      </c>
      <c r="M3686" s="57" t="str">
        <f t="shared" si="1075"/>
        <v>0.0015-0.000242394831763964i</v>
      </c>
      <c r="N3686" s="57">
        <f t="shared" si="1076"/>
        <v>109.91628237603388</v>
      </c>
      <c r="O3686" s="57">
        <f t="shared" si="1077"/>
        <v>49.383580631720335</v>
      </c>
      <c r="P3686" s="371">
        <f t="shared" si="1078"/>
        <v>-49.383580631720335</v>
      </c>
      <c r="Q3686" s="371">
        <f t="shared" si="1079"/>
        <v>70.083717623966123</v>
      </c>
      <c r="R3686" s="12">
        <f t="shared" si="1080"/>
        <v>-109.91628237603388</v>
      </c>
      <c r="S3686" s="57">
        <f t="shared" si="1081"/>
        <v>997.8629141940562</v>
      </c>
      <c r="T3686" s="12">
        <f t="shared" si="1064"/>
        <v>-49.383580631720335</v>
      </c>
    </row>
    <row r="3687" spans="1:20" x14ac:dyDescent="0.25">
      <c r="A3687" s="57">
        <f t="shared" si="1065"/>
        <v>6293582.6799274636</v>
      </c>
      <c r="B3687" s="12">
        <f t="shared" si="1082"/>
        <v>1001654.7932679936</v>
      </c>
      <c r="C3687" s="57" t="str">
        <f t="shared" si="1066"/>
        <v>0.00114862108465087+0.00314496295344637i</v>
      </c>
      <c r="D3687" s="57" t="str">
        <f t="shared" si="1067"/>
        <v>0.357722822237099-1.15745748105588i</v>
      </c>
      <c r="E3687" s="57" t="str">
        <f t="shared" si="1068"/>
        <v>-11.6194685658686-4.94220811582024i</v>
      </c>
      <c r="F3687" s="57" t="str">
        <f t="shared" si="1069"/>
        <v>0.561329895473934-1.42285730072797i</v>
      </c>
      <c r="G3687" s="57" t="str">
        <f t="shared" si="1070"/>
        <v>0.146185757450069-0.353292346037695i</v>
      </c>
      <c r="H3687" s="57" t="str">
        <f t="shared" si="1071"/>
        <v>0.00335743091676028-13.6251930983723i</v>
      </c>
      <c r="I3687" s="57" t="str">
        <f t="shared" si="1072"/>
        <v>-0.0546853873116712-0.0215894470037192i</v>
      </c>
      <c r="K3687" s="57" t="str">
        <f t="shared" si="1073"/>
        <v>0.000217021606095378-0.000380165612278861i</v>
      </c>
      <c r="L3687" s="57" t="str">
        <f t="shared" si="1074"/>
        <v>0.000125-0.000500920585321455i</v>
      </c>
      <c r="M3687" s="57" t="str">
        <f t="shared" si="1075"/>
        <v>0.0015-0.000241477218334294i</v>
      </c>
      <c r="N3687" s="57">
        <f t="shared" si="1076"/>
        <v>110.06348929360611</v>
      </c>
      <c r="O3687" s="57">
        <f t="shared" si="1077"/>
        <v>49.50389646428475</v>
      </c>
      <c r="P3687" s="371">
        <f t="shared" si="1078"/>
        <v>-49.50389646428475</v>
      </c>
      <c r="Q3687" s="371">
        <f t="shared" si="1079"/>
        <v>69.936510706393889</v>
      </c>
      <c r="R3687" s="12">
        <f t="shared" si="1080"/>
        <v>-110.06348929360611</v>
      </c>
      <c r="S3687" s="57">
        <f t="shared" si="1081"/>
        <v>1001.6547932679936</v>
      </c>
      <c r="T3687" s="12">
        <f t="shared" si="1064"/>
        <v>-49.50389646428475</v>
      </c>
    </row>
    <row r="3688" spans="1:20" x14ac:dyDescent="0.25">
      <c r="A3688" s="57">
        <f t="shared" si="1065"/>
        <v>6317498.2941111885</v>
      </c>
      <c r="B3688" s="12">
        <f t="shared" si="1082"/>
        <v>1005461.0814824121</v>
      </c>
      <c r="C3688" s="57" t="str">
        <f t="shared" si="1066"/>
        <v>0.00114073685246997+0.00309877671844824i</v>
      </c>
      <c r="D3688" s="57" t="str">
        <f t="shared" si="1067"/>
        <v>0.355265798777364-1.15385364001445i</v>
      </c>
      <c r="E3688" s="57" t="str">
        <f t="shared" si="1068"/>
        <v>-11.5412130173144-4.88806255704951i</v>
      </c>
      <c r="F3688" s="57" t="str">
        <f t="shared" si="1069"/>
        <v>0.557704084250984-1.41896552452613i</v>
      </c>
      <c r="G3688" s="57" t="str">
        <f t="shared" si="1070"/>
        <v>0.145241496393829-0.352344155789635i</v>
      </c>
      <c r="H3688" s="57" t="str">
        <f t="shared" si="1071"/>
        <v>0.00332227297486549-13.5735735641513i</v>
      </c>
      <c r="I3688" s="57" t="str">
        <f t="shared" si="1072"/>
        <v>-0.0543292568661028-0.0213686898935478i</v>
      </c>
      <c r="K3688" s="57" t="str">
        <f t="shared" si="1073"/>
        <v>0.000216385488106628-0.00037901706429372i</v>
      </c>
      <c r="L3688" s="57" t="str">
        <f t="shared" si="1074"/>
        <v>0.000125-0.000499024293008024i</v>
      </c>
      <c r="M3688" s="57" t="str">
        <f t="shared" si="1075"/>
        <v>0.0015-0.000240563078635479i</v>
      </c>
      <c r="N3688" s="57">
        <f t="shared" si="1076"/>
        <v>110.20991733951949</v>
      </c>
      <c r="O3688" s="57">
        <f t="shared" si="1077"/>
        <v>49.624261969288469</v>
      </c>
      <c r="P3688" s="371">
        <f t="shared" si="1078"/>
        <v>-49.624261969288469</v>
      </c>
      <c r="Q3688" s="371">
        <f t="shared" si="1079"/>
        <v>69.790082660480508</v>
      </c>
      <c r="R3688" s="12">
        <f t="shared" si="1080"/>
        <v>-110.20991733951949</v>
      </c>
      <c r="S3688" s="57">
        <f t="shared" si="1081"/>
        <v>1005.4610814824121</v>
      </c>
      <c r="T3688" s="12">
        <f t="shared" si="1064"/>
        <v>-49.624261969288469</v>
      </c>
    </row>
    <row r="3689" spans="1:20" x14ac:dyDescent="0.25">
      <c r="A3689" s="57">
        <f t="shared" si="1065"/>
        <v>6341504.7876288109</v>
      </c>
      <c r="B3689" s="12">
        <f t="shared" si="1082"/>
        <v>1009281.8335920452</v>
      </c>
      <c r="C3689" s="57" t="str">
        <f t="shared" si="1066"/>
        <v>0.00113279684565042+0.0030532442101036i</v>
      </c>
      <c r="D3689" s="57" t="str">
        <f t="shared" si="1067"/>
        <v>0.352823970490723-1.15025570480504i</v>
      </c>
      <c r="E3689" s="57" t="str">
        <f t="shared" si="1068"/>
        <v>-11.4634077497381-4.8344959100445i</v>
      </c>
      <c r="F3689" s="57" t="str">
        <f t="shared" si="1069"/>
        <v>0.55409773507506-1.41507483088476i</v>
      </c>
      <c r="G3689" s="57" t="str">
        <f t="shared" si="1070"/>
        <v>0.144302303790403-0.351396000135438i</v>
      </c>
      <c r="H3689" s="57" t="str">
        <f t="shared" si="1071"/>
        <v>0.00328750284866733-13.5221498367221i</v>
      </c>
      <c r="I3689" s="57" t="str">
        <f t="shared" si="1072"/>
        <v>-0.053975081315328-0.0211500395722134i</v>
      </c>
      <c r="K3689" s="57" t="str">
        <f t="shared" si="1073"/>
        <v>0.000215752516649165-0.00037787033524287i</v>
      </c>
      <c r="L3689" s="57" t="str">
        <f t="shared" si="1074"/>
        <v>0.000125-0.000497135179326583i</v>
      </c>
      <c r="M3689" s="57" t="str">
        <f t="shared" si="1075"/>
        <v>0.0015-0.000239652399517313i</v>
      </c>
      <c r="N3689" s="57">
        <f t="shared" si="1076"/>
        <v>110.35556710715335</v>
      </c>
      <c r="O3689" s="57">
        <f t="shared" si="1077"/>
        <v>49.744676682465126</v>
      </c>
      <c r="P3689" s="371">
        <f t="shared" si="1078"/>
        <v>-49.744676682465126</v>
      </c>
      <c r="Q3689" s="371">
        <f t="shared" si="1079"/>
        <v>69.644432892846652</v>
      </c>
      <c r="R3689" s="12">
        <f t="shared" si="1080"/>
        <v>-110.35556710715335</v>
      </c>
      <c r="S3689" s="57">
        <f t="shared" si="1081"/>
        <v>1009.2818335920452</v>
      </c>
      <c r="T3689" s="12">
        <f t="shared" si="1064"/>
        <v>-49.744676682465126</v>
      </c>
    </row>
    <row r="3690" spans="1:20" x14ac:dyDescent="0.25">
      <c r="A3690" s="57">
        <f t="shared" si="1065"/>
        <v>6365602.5058217999</v>
      </c>
      <c r="B3690" s="12">
        <f t="shared" si="1082"/>
        <v>1013117.104559695</v>
      </c>
      <c r="C3690" s="57" t="str">
        <f t="shared" si="1066"/>
        <v>0.00112480488088467+0.00300835701103913i</v>
      </c>
      <c r="D3690" s="57" t="str">
        <f t="shared" si="1067"/>
        <v>0.350397266455496-1.14666372278403i</v>
      </c>
      <c r="E3690" s="57" t="str">
        <f t="shared" si="1068"/>
        <v>-11.3860514166608-4.78150226699159i</v>
      </c>
      <c r="F3690" s="57" t="str">
        <f t="shared" si="1069"/>
        <v>0.550510794590548-1.41118531946319i</v>
      </c>
      <c r="G3690" s="57" t="str">
        <f t="shared" si="1070"/>
        <v>0.143368165744514-0.350447905965449i</v>
      </c>
      <c r="H3690" s="57" t="str">
        <f t="shared" si="1071"/>
        <v>0.00325311623877555-13.4709211711884i</v>
      </c>
      <c r="I3690" s="57" t="str">
        <f t="shared" si="1072"/>
        <v>-0.0536228545873423-0.0209334783797655i</v>
      </c>
      <c r="K3690" s="57" t="str">
        <f t="shared" si="1073"/>
        <v>0.000215122686483031-0.000376725435540083i</v>
      </c>
      <c r="L3690" s="57" t="str">
        <f t="shared" si="1074"/>
        <v>0.000125-0.000495253217101598i</v>
      </c>
      <c r="M3690" s="57" t="str">
        <f t="shared" si="1075"/>
        <v>0.0015-0.000238745167879372i</v>
      </c>
      <c r="N3690" s="57">
        <f t="shared" si="1076"/>
        <v>110.50043919696046</v>
      </c>
      <c r="O3690" s="57">
        <f t="shared" si="1077"/>
        <v>49.865140140599628</v>
      </c>
      <c r="P3690" s="371">
        <f t="shared" si="1078"/>
        <v>-49.865140140599628</v>
      </c>
      <c r="Q3690" s="371">
        <f t="shared" si="1079"/>
        <v>69.499560803039543</v>
      </c>
      <c r="R3690" s="12">
        <f t="shared" si="1080"/>
        <v>-110.50043919696046</v>
      </c>
      <c r="S3690" s="57">
        <f t="shared" si="1081"/>
        <v>1013.117104559695</v>
      </c>
      <c r="T3690" s="12">
        <f t="shared" si="1064"/>
        <v>-49.865140140599628</v>
      </c>
    </row>
    <row r="3691" spans="1:20" x14ac:dyDescent="0.25">
      <c r="A3691" s="57">
        <f t="shared" si="1065"/>
        <v>6389791.7953439234</v>
      </c>
      <c r="B3691" s="12">
        <f t="shared" si="1082"/>
        <v>1016966.9495570218</v>
      </c>
      <c r="C3691" s="57" t="str">
        <f t="shared" si="1066"/>
        <v>0.0011167646735491+0.00296410678999001i</v>
      </c>
      <c r="D3691" s="57" t="str">
        <f t="shared" si="1067"/>
        <v>0.347985615760944-1.14307774062378i</v>
      </c>
      <c r="E3691" s="57" t="str">
        <f t="shared" si="1068"/>
        <v>-11.309142652536-4.72907577469154i</v>
      </c>
      <c r="F3691" s="57" t="str">
        <f t="shared" si="1069"/>
        <v>0.546943208903799-1.40729708909016i</v>
      </c>
      <c r="G3691" s="57" t="str">
        <f t="shared" si="1070"/>
        <v>0.142439068220775-0.349499899950161i</v>
      </c>
      <c r="H3691" s="57" t="str">
        <f t="shared" si="1071"/>
        <v>0.0032191088907295-13.4198868255042i</v>
      </c>
      <c r="I3691" s="57" t="str">
        <f t="shared" si="1072"/>
        <v>-0.0532725705685084-0.0207189887658264i</v>
      </c>
      <c r="K3691" s="57" t="str">
        <f t="shared" si="1073"/>
        <v>0.000214495992240971-0.000375582375514463i</v>
      </c>
      <c r="L3691" s="57" t="str">
        <f t="shared" si="1074"/>
        <v>0.000125-0.000493378379260408i</v>
      </c>
      <c r="M3691" s="57" t="str">
        <f t="shared" si="1075"/>
        <v>0.0015-0.000237841370670823i</v>
      </c>
      <c r="N3691" s="57">
        <f t="shared" si="1076"/>
        <v>110.6445342164164</v>
      </c>
      <c r="O3691" s="57">
        <f t="shared" si="1077"/>
        <v>49.985651881526316</v>
      </c>
      <c r="P3691" s="371">
        <f t="shared" si="1078"/>
        <v>-49.985651881526316</v>
      </c>
      <c r="Q3691" s="371">
        <f t="shared" si="1079"/>
        <v>69.355465783583597</v>
      </c>
      <c r="R3691" s="12">
        <f t="shared" si="1080"/>
        <v>-110.6445342164164</v>
      </c>
      <c r="S3691" s="57">
        <f t="shared" si="1081"/>
        <v>1016.9669495570218</v>
      </c>
      <c r="T3691" s="12">
        <f t="shared" si="1064"/>
        <v>-49.985651881526316</v>
      </c>
    </row>
    <row r="3692" spans="1:20" x14ac:dyDescent="0.25">
      <c r="A3692" s="57">
        <f t="shared" si="1065"/>
        <v>6414073.0041662296</v>
      </c>
      <c r="B3692" s="12">
        <f t="shared" si="1082"/>
        <v>1020831.4239653385</v>
      </c>
      <c r="C3692" s="57" t="str">
        <f t="shared" si="1066"/>
        <v>0.00110867983968615+0.00292048530148476i</v>
      </c>
      <c r="D3692" s="57" t="str">
        <f t="shared" si="1067"/>
        <v>0.345588947512546-1.13949780431678i</v>
      </c>
      <c r="E3692" s="57" t="str">
        <f t="shared" si="1068"/>
        <v>-11.2326800732904-4.67721063417324i</v>
      </c>
      <c r="F3692" s="57" t="str">
        <f t="shared" si="1069"/>
        <v>0.543394923593521-1.40341023776337i</v>
      </c>
      <c r="G3692" s="57" t="str">
        <f t="shared" si="1070"/>
        <v>0.141514997046384-0.348552008540111i</v>
      </c>
      <c r="H3692" s="57" t="str">
        <f t="shared" si="1071"/>
        <v>0.00318547659459847-13.3690460604628i</v>
      </c>
      <c r="I3692" s="57" t="str">
        <f t="shared" si="1072"/>
        <v>-0.0529242231044613-0.0205065532895057i</v>
      </c>
      <c r="K3692" s="57" t="str">
        <f t="shared" si="1073"/>
        <v>0.00021387242843017-0.000374441165409667i</v>
      </c>
      <c r="L3692" s="57" t="str">
        <f t="shared" si="1074"/>
        <v>0.000125-0.000491510638832842i</v>
      </c>
      <c r="M3692" s="57" t="str">
        <f t="shared" si="1075"/>
        <v>0.0015-0.00023694099489024i</v>
      </c>
      <c r="N3692" s="57">
        <f t="shared" si="1076"/>
        <v>110.78785277996751</v>
      </c>
      <c r="O3692" s="57">
        <f t="shared" si="1077"/>
        <v>50.10621144412621</v>
      </c>
      <c r="P3692" s="371">
        <f t="shared" si="1078"/>
        <v>-50.10621144412621</v>
      </c>
      <c r="Q3692" s="371">
        <f t="shared" si="1079"/>
        <v>69.212147220032492</v>
      </c>
      <c r="R3692" s="12">
        <f t="shared" si="1080"/>
        <v>-110.78785277996751</v>
      </c>
      <c r="S3692" s="57">
        <f t="shared" si="1081"/>
        <v>1020.8314239653384</v>
      </c>
      <c r="T3692" s="12">
        <f t="shared" ref="T3692:T3755" si="1083">P3692</f>
        <v>-50.10621144412621</v>
      </c>
    </row>
    <row r="3693" spans="1:20" x14ac:dyDescent="0.25">
      <c r="A3693" s="57">
        <f t="shared" ref="A3693:A3756" si="1084">2*PI()*B3693</f>
        <v>6438446.4815820614</v>
      </c>
      <c r="B3693" s="12">
        <f t="shared" si="1082"/>
        <v>1024710.5833764068</v>
      </c>
      <c r="C3693" s="57" t="str">
        <f t="shared" ref="C3693:C3756" si="1085">IMPRODUCT(D3693,E3693,$C$40,,K3693,$C$41)</f>
        <v>0.00110055389795742+0.00287748438551448i</v>
      </c>
      <c r="D3693" s="57" t="str">
        <f t="shared" ref="D3693:D3756" si="1086">IMDIV(IMPRODUCT($C$37,$C$38,COMPLEX(1,A3693/$C$38)),IMSUM(-1*A3693*A3693/$C$39,COMPLEX(0,1*A3693)))</f>
        <v>0.34320719083714-1.13592395917976i</v>
      </c>
      <c r="E3693" s="57" t="str">
        <f t="shared" ref="E3693:E3756" si="1087">IMDIV(IMPRODUCT(IMSUM(F3693,G3693),$C$29,H3693),IMSUM(1,I3693))</f>
        <v>-11.1566622768554-4.62590110030747i</v>
      </c>
      <c r="F3693" s="57" t="str">
        <f t="shared" ref="F3693:F3756" si="1088">IMDIV(IMPRODUCT($C$14,$C$15,COMPLEX(1,A3693/$C$15)),IMSUM(-1*A3693*A3693/$C$16,COMPLEX(0,A3693)))</f>
        <v>0.539865883721103-1.39952486264909i</v>
      </c>
      <c r="G3693" s="57" t="str">
        <f t="shared" ref="G3693:G3756" si="1089">IMDIV(1,COMPLEX(1,A3693*$C$9*$C$10))</f>
        <v>0.140595937913812-0.34760425796579i</v>
      </c>
      <c r="H3693" s="57" t="str">
        <f t="shared" ref="H3693:H3756" si="1090">IMDIV($C$3,IMSUM(K3693,COMPLEX(0,$C$28*A3693)))</f>
        <v>0.00315221518458416-13.3183981396855i</v>
      </c>
      <c r="I3693" s="57" t="str">
        <f t="shared" ref="I3693:I3756" si="1091">IMPRODUCT(F3693,$C$29,H3693,$C$31)</f>
        <v>-0.0525778060010056-0.0202961546193048i</v>
      </c>
      <c r="K3693" s="57" t="str">
        <f t="shared" ref="K3693:K3756" si="1092">IF($C$26&lt;=0,IMDIV(1,IMSUM(IMDIV(1,L3693),1/$C$18)),IMDIV(1,IMSUM(IMDIV(1,L3693),1/$C$18,IMDIV(1,M3693))))</f>
        <v>0.000213251989433975-0.000373301815383158i</v>
      </c>
      <c r="L3693" s="57" t="str">
        <f t="shared" ref="L3693:L3756" si="1093">IMSUM($C$21/$C$22,IMDIV(1,COMPLEX(0,$C$20*$C$22*A3693)))</f>
        <v>0.000125-0.00048964996895083i</v>
      </c>
      <c r="M3693" s="57" t="str">
        <f t="shared" ref="M3693:M3756" si="1094">IMSUM($C$25/$C$26,IMDIV(1,COMPLEX(0,$C$24*$C$26*A3693)))</f>
        <v>0.0015-0.000236044027585415i</v>
      </c>
      <c r="N3693" s="57">
        <f t="shared" ref="N3693:N3756" si="1095">ABS(R3693)</f>
        <v>110.93039550898196</v>
      </c>
      <c r="O3693" s="57">
        <f t="shared" ref="O3693:O3756" si="1096">ABS(P3693)</f>
        <v>50.226818368325269</v>
      </c>
      <c r="P3693" s="371">
        <f t="shared" ref="P3693:P3756" si="1097">20*LOG10(IMABS(C3693))</f>
        <v>-50.226818368325269</v>
      </c>
      <c r="Q3693" s="371">
        <f t="shared" ref="Q3693:Q3756" si="1098">IMARGUMENT(C3693)*180/PI()</f>
        <v>69.06960449101804</v>
      </c>
      <c r="R3693" s="12">
        <f t="shared" ref="R3693:R3756" si="1099">IF(Q3693&lt;0,Q3693+180,Q3693-180)</f>
        <v>-110.93039550898196</v>
      </c>
      <c r="S3693" s="57">
        <f t="shared" ref="S3693:S3756" si="1100">B3693/1000</f>
        <v>1024.7105833764067</v>
      </c>
      <c r="T3693" s="12">
        <f t="shared" si="1083"/>
        <v>-50.226818368325269</v>
      </c>
    </row>
    <row r="3694" spans="1:20" x14ac:dyDescent="0.25">
      <c r="A3694" s="57">
        <f t="shared" si="1084"/>
        <v>6462912.578212074</v>
      </c>
      <c r="B3694" s="12">
        <f t="shared" ref="B3694:B3757" si="1101">B3693*(1+B$42)</f>
        <v>1028604.4835932372</v>
      </c>
      <c r="C3694" s="57" t="str">
        <f t="shared" si="1085"/>
        <v>0.00109239027156781+0.00283509596718785i</v>
      </c>
      <c r="D3694" s="57" t="str">
        <f t="shared" si="1086"/>
        <v>0.340840274888062-1.13235624985794i</v>
      </c>
      <c r="E3694" s="57" t="str">
        <f t="shared" si="1087"/>
        <v>-11.0810878436897-4.575141481421i</v>
      </c>
      <c r="F3694" s="57" t="str">
        <f t="shared" si="1088"/>
        <v>0.536356033840887-1.39564106008193i</v>
      </c>
      <c r="G3694" s="57" t="str">
        <f t="shared" si="1089"/>
        <v>0.139681876383483-0.346656674237599i</v>
      </c>
      <c r="H3694" s="57" t="str">
        <f t="shared" si="1090"/>
        <v>0.00311932053862548-13.267942329611i</v>
      </c>
      <c r="I3694" s="57" t="str">
        <f t="shared" si="1091"/>
        <v>-0.0522333130250116-0.0200877755330118i</v>
      </c>
      <c r="K3694" s="57" t="str">
        <f t="shared" si="1092"/>
        <v>0.000212634669513621-0.000372164335505462i</v>
      </c>
      <c r="L3694" s="57" t="str">
        <f t="shared" si="1093"/>
        <v>0.000125-0.000487796342848007i</v>
      </c>
      <c r="M3694" s="57" t="str">
        <f t="shared" si="1094"/>
        <v>0.0015-0.000235150455853173i</v>
      </c>
      <c r="N3694" s="57">
        <f t="shared" si="1095"/>
        <v>111.07216303169648</v>
      </c>
      <c r="O3694" s="57">
        <f t="shared" si="1096"/>
        <v>50.347472195091584</v>
      </c>
      <c r="P3694" s="371">
        <f t="shared" si="1097"/>
        <v>-50.347472195091584</v>
      </c>
      <c r="Q3694" s="371">
        <f t="shared" si="1098"/>
        <v>68.927836968303524</v>
      </c>
      <c r="R3694" s="12">
        <f t="shared" si="1099"/>
        <v>-111.07216303169648</v>
      </c>
      <c r="S3694" s="57">
        <f t="shared" si="1100"/>
        <v>1028.6044835932373</v>
      </c>
      <c r="T3694" s="12">
        <f t="shared" si="1083"/>
        <v>-50.347472195091584</v>
      </c>
    </row>
    <row r="3695" spans="1:20" x14ac:dyDescent="0.25">
      <c r="A3695" s="57">
        <f t="shared" si="1084"/>
        <v>6487471.6460092803</v>
      </c>
      <c r="B3695" s="12">
        <f t="shared" si="1101"/>
        <v>1032513.1806308916</v>
      </c>
      <c r="C3695" s="57" t="str">
        <f t="shared" si="1085"/>
        <v>0.00108419229016134+0.00279331205637173i</v>
      </c>
      <c r="D3695" s="57" t="str">
        <f t="shared" si="1086"/>
        <v>0.338488128850143-1.12879472032906i</v>
      </c>
      <c r="E3695" s="57" t="str">
        <f t="shared" si="1087"/>
        <v>-11.0059553372946-4.52492613891069i</v>
      </c>
      <c r="F3695" s="57" t="str">
        <f t="shared" si="1088"/>
        <v>0.532865318010355-1.3917589255647i</v>
      </c>
      <c r="G3695" s="57" t="str">
        <f t="shared" si="1089"/>
        <v>0.138772797886431-0.345709283145828i</v>
      </c>
      <c r="H3695" s="57" t="str">
        <f t="shared" si="1090"/>
        <v>0.00308678857800576-13.2176778994844i</v>
      </c>
      <c r="I3695" s="57" t="str">
        <f t="shared" si="1091"/>
        <v>-0.0518907379053036-0.0198813989175859i</v>
      </c>
      <c r="K3695" s="57" t="str">
        <f t="shared" si="1092"/>
        <v>0.000212020462809957-0.000371028735759476i</v>
      </c>
      <c r="L3695" s="57" t="str">
        <f t="shared" si="1093"/>
        <v>0.000125-0.000485949733859342i</v>
      </c>
      <c r="M3695" s="57" t="str">
        <f t="shared" si="1094"/>
        <v>0.0015-0.000234260266839184i</v>
      </c>
      <c r="N3695" s="57">
        <f t="shared" si="1095"/>
        <v>111.21315598317027</v>
      </c>
      <c r="O3695" s="57">
        <f t="shared" si="1096"/>
        <v>50.468172466433046</v>
      </c>
      <c r="P3695" s="371">
        <f t="shared" si="1097"/>
        <v>-50.468172466433046</v>
      </c>
      <c r="Q3695" s="371">
        <f t="shared" si="1098"/>
        <v>68.786844016829733</v>
      </c>
      <c r="R3695" s="12">
        <f t="shared" si="1099"/>
        <v>-111.21315598317027</v>
      </c>
      <c r="S3695" s="57">
        <f t="shared" si="1100"/>
        <v>1032.5131806308916</v>
      </c>
      <c r="T3695" s="12">
        <f t="shared" si="1083"/>
        <v>-50.468172466433046</v>
      </c>
    </row>
    <row r="3696" spans="1:20" x14ac:dyDescent="0.25">
      <c r="A3696" s="57">
        <f t="shared" si="1084"/>
        <v>6512124.0382641153</v>
      </c>
      <c r="B3696" s="12">
        <f t="shared" si="1101"/>
        <v>1036436.730717289</v>
      </c>
      <c r="C3696" s="57" t="str">
        <f t="shared" si="1085"/>
        <v>0.00107596319168823+0.00275212474731842i</v>
      </c>
      <c r="D3696" s="57" t="str">
        <f t="shared" si="1086"/>
        <v>0.336150681944681-1.12523941390771i</v>
      </c>
      <c r="E3696" s="57" t="str">
        <f t="shared" si="1087"/>
        <v>-10.9312633047189-4.47524948685809i</v>
      </c>
      <c r="F3696" s="57" t="str">
        <f t="shared" si="1088"/>
        <v>0.529393679800309-1.38787855376845i</v>
      </c>
      <c r="G3696" s="57" t="str">
        <f t="shared" si="1089"/>
        <v>0.137868687726931-0.344762110260662i</v>
      </c>
      <c r="H3696" s="57" t="str">
        <f t="shared" si="1090"/>
        <v>0.00305461526696231-13.1676041213463i</v>
      </c>
      <c r="I3696" s="57" t="str">
        <f t="shared" si="1091"/>
        <v>-0.0515500743335452-0.0196770077690332i</v>
      </c>
      <c r="K3696" s="57" t="str">
        <f t="shared" si="1092"/>
        <v>0.000211409363345167-0.00036989502603977i</v>
      </c>
      <c r="L3696" s="57" t="str">
        <f t="shared" si="1093"/>
        <v>0.000125-0.000484110115420742i</v>
      </c>
      <c r="M3696" s="57" t="str">
        <f t="shared" si="1094"/>
        <v>0.0015-0.00023337344773778i</v>
      </c>
      <c r="N3696" s="57">
        <f t="shared" si="1095"/>
        <v>111.35337500523121</v>
      </c>
      <c r="O3696" s="57">
        <f t="shared" si="1096"/>
        <v>50.588918725394684</v>
      </c>
      <c r="P3696" s="371">
        <f t="shared" si="1097"/>
        <v>-50.588918725394684</v>
      </c>
      <c r="Q3696" s="371">
        <f t="shared" si="1098"/>
        <v>68.646624994768786</v>
      </c>
      <c r="R3696" s="12">
        <f t="shared" si="1099"/>
        <v>-111.35337500523121</v>
      </c>
      <c r="S3696" s="57">
        <f t="shared" si="1100"/>
        <v>1036.436730717289</v>
      </c>
      <c r="T3696" s="12">
        <f t="shared" si="1083"/>
        <v>-50.588918725394684</v>
      </c>
    </row>
    <row r="3697" spans="1:20" x14ac:dyDescent="0.25">
      <c r="A3697" s="57">
        <f t="shared" si="1084"/>
        <v>6536870.1096095191</v>
      </c>
      <c r="B3697" s="12">
        <f t="shared" si="1101"/>
        <v>1040375.1902940148</v>
      </c>
      <c r="C3697" s="57" t="str">
        <f t="shared" si="1085"/>
        <v>0.00106770612424423+0.00271152621827955i</v>
      </c>
      <c r="D3697" s="57" t="str">
        <f t="shared" si="1086"/>
        <v>0.333827863434315-1.12169037324949i</v>
      </c>
      <c r="E3697" s="57" t="str">
        <f t="shared" si="1087"/>
        <v>-10.8570102770559-4.42610599164385i</v>
      </c>
      <c r="F3697" s="57" t="str">
        <f t="shared" si="1088"/>
        <v>0.525941062304884-1.38400003853243i</v>
      </c>
      <c r="G3697" s="57" t="str">
        <f t="shared" si="1089"/>
        <v>0.136969531085134-0.343815180932216i</v>
      </c>
      <c r="H3697" s="57" t="str">
        <f t="shared" si="1090"/>
        <v>0.00302279661229814-13.1177202700221i</v>
      </c>
      <c r="I3697" s="57" t="str">
        <f t="shared" si="1091"/>
        <v>-0.0512113159651126-0.0194745851922698i</v>
      </c>
      <c r="K3697" s="57" t="str">
        <f t="shared" si="1092"/>
        <v>0.000210801365024481-0.000368763216151944i</v>
      </c>
      <c r="L3697" s="57" t="str">
        <f t="shared" si="1093"/>
        <v>0.000125-0.000482277461068682i</v>
      </c>
      <c r="M3697" s="57" t="str">
        <f t="shared" si="1094"/>
        <v>0.0015-0.000232489985791772i</v>
      </c>
      <c r="N3697" s="57">
        <f t="shared" si="1095"/>
        <v>111.49282074643141</v>
      </c>
      <c r="O3697" s="57">
        <f t="shared" si="1096"/>
        <v>50.709710516056262</v>
      </c>
      <c r="P3697" s="371">
        <f t="shared" si="1097"/>
        <v>-50.709710516056262</v>
      </c>
      <c r="Q3697" s="371">
        <f t="shared" si="1098"/>
        <v>68.507179253568594</v>
      </c>
      <c r="R3697" s="12">
        <f t="shared" si="1099"/>
        <v>-111.49282074643141</v>
      </c>
      <c r="S3697" s="57">
        <f t="shared" si="1100"/>
        <v>1040.3751902940148</v>
      </c>
      <c r="T3697" s="12">
        <f t="shared" si="1083"/>
        <v>-50.709710516056262</v>
      </c>
    </row>
    <row r="3698" spans="1:20" x14ac:dyDescent="0.25">
      <c r="A3698" s="57">
        <f t="shared" si="1084"/>
        <v>6561710.2160260361</v>
      </c>
      <c r="B3698" s="12">
        <f t="shared" si="1101"/>
        <v>1044328.6160171321</v>
      </c>
      <c r="C3698" s="57" t="str">
        <f t="shared" si="1085"/>
        <v>0.00105942414788172+0.00267150873110762i</v>
      </c>
      <c r="D3698" s="57" t="str">
        <f t="shared" si="1086"/>
        <v>0.331519602627834-1.11814764035524i</v>
      </c>
      <c r="E3698" s="57" t="str">
        <f t="shared" si="1087"/>
        <v>-10.7831947699326-4.37749017156321i</v>
      </c>
      <c r="F3698" s="57" t="str">
        <f t="shared" si="1088"/>
        <v>0.522507408151611-1.38012347286442i</v>
      </c>
      <c r="G3698" s="57" t="str">
        <f t="shared" si="1089"/>
        <v>0.136075313019672-0.342868520290607i</v>
      </c>
      <c r="H3698" s="57" t="str">
        <f t="shared" si="1090"/>
        <v>0.00299132866299619-13.0680256231112i</v>
      </c>
      <c r="I3698" s="57" t="str">
        <f t="shared" si="1091"/>
        <v>-0.050874456419972-0.019274114400979i</v>
      </c>
      <c r="K3698" s="57" t="str">
        <f t="shared" si="1092"/>
        <v>0.000210196461637889-0.00036763331581198i</v>
      </c>
      <c r="L3698" s="57" t="str">
        <f t="shared" si="1093"/>
        <v>0.000125-0.00048045174443981i</v>
      </c>
      <c r="M3698" s="57" t="str">
        <f t="shared" si="1094"/>
        <v>0.0015-0.000231609868292261i</v>
      </c>
      <c r="N3698" s="57">
        <f t="shared" si="1095"/>
        <v>111.63149386199574</v>
      </c>
      <c r="O3698" s="57">
        <f t="shared" si="1096"/>
        <v>50.830547383529705</v>
      </c>
      <c r="P3698" s="371">
        <f t="shared" si="1097"/>
        <v>-50.830547383529705</v>
      </c>
      <c r="Q3698" s="371">
        <f t="shared" si="1098"/>
        <v>68.368506138004264</v>
      </c>
      <c r="R3698" s="12">
        <f t="shared" si="1099"/>
        <v>-111.63149386199574</v>
      </c>
      <c r="S3698" s="57">
        <f t="shared" si="1100"/>
        <v>1044.3286160171322</v>
      </c>
      <c r="T3698" s="12">
        <f t="shared" si="1083"/>
        <v>-50.830547383529705</v>
      </c>
    </row>
    <row r="3699" spans="1:20" x14ac:dyDescent="0.25">
      <c r="A3699" s="57">
        <f t="shared" si="1084"/>
        <v>6586644.7148469351</v>
      </c>
      <c r="B3699" s="12">
        <f t="shared" si="1101"/>
        <v>1048297.0647579972</v>
      </c>
      <c r="C3699" s="57" t="str">
        <f t="shared" si="1085"/>
        <v>0.00105112023639335+0.00263206463084534i</v>
      </c>
      <c r="D3699" s="57" t="str">
        <f t="shared" si="1086"/>
        <v>0.329225828884902-1.11461125657524i</v>
      </c>
      <c r="E3699" s="57" t="str">
        <f t="shared" si="1087"/>
        <v>-10.7098152839904-4.32939659644163i</v>
      </c>
      <c r="F3699" s="57" t="str">
        <f t="shared" si="1088"/>
        <v>0.519092659511358-1.376248948941i</v>
      </c>
      <c r="G3699" s="57" t="str">
        <f t="shared" si="1089"/>
        <v>0.135186018470242-0.341922153246035i</v>
      </c>
      <c r="H3699" s="57" t="str">
        <f t="shared" si="1090"/>
        <v>0.00296020750983578-13.0185194609763i</v>
      </c>
      <c r="I3699" s="57" t="str">
        <f t="shared" si="1091"/>
        <v>-0.0505394892835445-0.0190755787174578i</v>
      </c>
      <c r="K3699" s="57" t="str">
        <f t="shared" si="1092"/>
        <v>0.000209594646861846-0.000366505334645637i</v>
      </c>
      <c r="L3699" s="57" t="str">
        <f t="shared" si="1093"/>
        <v>0.000125-0.000478632939270582i</v>
      </c>
      <c r="M3699" s="57" t="str">
        <f t="shared" si="1094"/>
        <v>0.0015-0.000230733082578463i</v>
      </c>
      <c r="N3699" s="57">
        <f t="shared" si="1095"/>
        <v>111.76939501377549</v>
      </c>
      <c r="O3699" s="57">
        <f t="shared" si="1096"/>
        <v>50.951428873956395</v>
      </c>
      <c r="P3699" s="371">
        <f t="shared" si="1097"/>
        <v>-50.951428873956395</v>
      </c>
      <c r="Q3699" s="371">
        <f t="shared" si="1098"/>
        <v>68.230604986224506</v>
      </c>
      <c r="R3699" s="12">
        <f t="shared" si="1099"/>
        <v>-111.76939501377549</v>
      </c>
      <c r="S3699" s="57">
        <f t="shared" si="1100"/>
        <v>1048.2970647579971</v>
      </c>
      <c r="T3699" s="12">
        <f t="shared" si="1083"/>
        <v>-50.951428873956395</v>
      </c>
    </row>
    <row r="3700" spans="1:20" x14ac:dyDescent="0.25">
      <c r="A3700" s="57">
        <f t="shared" si="1084"/>
        <v>6611673.9647633536</v>
      </c>
      <c r="B3700" s="12">
        <f t="shared" si="1101"/>
        <v>1052280.5936040776</v>
      </c>
      <c r="C3700" s="57" t="str">
        <f t="shared" si="1085"/>
        <v>0.00104279727906811+0.00259318634530336i</v>
      </c>
      <c r="D3700" s="57" t="str">
        <f t="shared" si="1086"/>
        <v>0.326946471620735-1.11108126261357i</v>
      </c>
      <c r="E3700" s="57" t="str">
        <f t="shared" si="1087"/>
        <v>-10.636870305356-4.28181988725068i</v>
      </c>
      <c r="F3700" s="57" t="str">
        <f t="shared" si="1088"/>
        <v>0.515696758108169-1.37237655810786i</v>
      </c>
      <c r="G3700" s="57" t="str">
        <f t="shared" si="1089"/>
        <v>0.134301632260183-0.340976104488912i</v>
      </c>
      <c r="H3700" s="57" t="str">
        <f t="shared" si="1090"/>
        <v>0.00292942928501149-12.9692010667326i</v>
      </c>
      <c r="I3700" s="57" t="str">
        <f t="shared" si="1091"/>
        <v>-0.0502064081075627-0.018878961572452i</v>
      </c>
      <c r="K3700" s="57" t="str">
        <f t="shared" si="1092"/>
        <v>0.000208995914260979-0.000365379282187853i</v>
      </c>
      <c r="L3700" s="57" t="str">
        <f t="shared" si="1093"/>
        <v>0.000125-0.000476821019396873i</v>
      </c>
      <c r="M3700" s="57" t="str">
        <f t="shared" si="1094"/>
        <v>0.0015-0.00022985961603752i</v>
      </c>
      <c r="N3700" s="57">
        <f t="shared" si="1095"/>
        <v>111.90652487019966</v>
      </c>
      <c r="O3700" s="57">
        <f t="shared" si="1096"/>
        <v>51.072354534504782</v>
      </c>
      <c r="P3700" s="371">
        <f t="shared" si="1097"/>
        <v>-51.072354534504782</v>
      </c>
      <c r="Q3700" s="371">
        <f t="shared" si="1098"/>
        <v>68.093475129800339</v>
      </c>
      <c r="R3700" s="12">
        <f t="shared" si="1099"/>
        <v>-111.90652487019966</v>
      </c>
      <c r="S3700" s="57">
        <f t="shared" si="1100"/>
        <v>1052.2805936040777</v>
      </c>
      <c r="T3700" s="12">
        <f t="shared" si="1083"/>
        <v>-51.072354534504782</v>
      </c>
    </row>
    <row r="3701" spans="1:20" x14ac:dyDescent="0.25">
      <c r="A3701" s="57">
        <f t="shared" si="1084"/>
        <v>6636798.3258294547</v>
      </c>
      <c r="B3701" s="12">
        <f t="shared" si="1101"/>
        <v>1056279.2598597731</v>
      </c>
      <c r="C3701" s="57" t="str">
        <f t="shared" si="1085"/>
        <v>0.00103445808242045+0.00255486638462714i</v>
      </c>
      <c r="D3701" s="57" t="str">
        <f t="shared" si="1086"/>
        <v>0.3246814603107-1.10755769853229i</v>
      </c>
      <c r="E3701" s="57" t="str">
        <f t="shared" si="1087"/>
        <v>-10.5643583061076-4.2347547157252i</v>
      </c>
      <c r="F3701" s="57" t="str">
        <f t="shared" si="1088"/>
        <v>0.512319645229128-1.36850639088048i</v>
      </c>
      <c r="G3701" s="57" t="str">
        <f t="shared" si="1089"/>
        <v>0.133422139099035-0.340030398490006i</v>
      </c>
      <c r="H3701" s="57" t="str">
        <f t="shared" si="1090"/>
        <v>0.0028989901617544-12.9200697262374i</v>
      </c>
      <c r="I3701" s="57" t="str">
        <f t="shared" si="1091"/>
        <v>-0.049875206410933-0.0186842465049863i</v>
      </c>
      <c r="K3701" s="57" t="str">
        <f t="shared" si="1092"/>
        <v>0.000208400257289784-0.00036425516788219i</v>
      </c>
      <c r="L3701" s="57" t="str">
        <f t="shared" si="1093"/>
        <v>0.000125-0.000475015958753611i</v>
      </c>
      <c r="M3701" s="57" t="str">
        <f t="shared" si="1094"/>
        <v>0.0015-0.000228989456104324i</v>
      </c>
      <c r="N3701" s="57">
        <f t="shared" si="1095"/>
        <v>112.04288410622884</v>
      </c>
      <c r="O3701" s="57">
        <f t="shared" si="1096"/>
        <v>51.193323913366825</v>
      </c>
      <c r="P3701" s="371">
        <f t="shared" si="1097"/>
        <v>-51.193323913366825</v>
      </c>
      <c r="Q3701" s="371">
        <f t="shared" si="1098"/>
        <v>67.95711589377116</v>
      </c>
      <c r="R3701" s="12">
        <f t="shared" si="1099"/>
        <v>-112.04288410622884</v>
      </c>
      <c r="S3701" s="57">
        <f t="shared" si="1100"/>
        <v>1056.279259859773</v>
      </c>
      <c r="T3701" s="12">
        <f t="shared" si="1083"/>
        <v>-51.193323913366825</v>
      </c>
    </row>
    <row r="3702" spans="1:20" x14ac:dyDescent="0.25">
      <c r="A3702" s="57">
        <f t="shared" si="1084"/>
        <v>6662018.1594676059</v>
      </c>
      <c r="B3702" s="12">
        <f t="shared" si="1101"/>
        <v>1060293.1210472402</v>
      </c>
      <c r="C3702" s="57" t="str">
        <f t="shared" si="1085"/>
        <v>0.00102610537189216+0.00251709734085253i</v>
      </c>
      <c r="D3702" s="57" t="str">
        <f t="shared" si="1086"/>
        <v>0.322430724494808-1.10404060375575i</v>
      </c>
      <c r="E3702" s="57" t="str">
        <f t="shared" si="1087"/>
        <v>-10.4922777447293-4.1881958039804i</v>
      </c>
      <c r="F3702" s="57" t="str">
        <f t="shared" si="1088"/>
        <v>0.508961261734051-1.3646385369446i</v>
      </c>
      <c r="G3702" s="57" t="str">
        <f t="shared" si="1089"/>
        <v>0.132547523585067-0.339085059500611i</v>
      </c>
      <c r="H3702" s="57" t="str">
        <f t="shared" si="1090"/>
        <v>0.0028688863539555-12.8711247280793i</v>
      </c>
      <c r="I3702" s="57" t="str">
        <f t="shared" si="1091"/>
        <v>-0.0495458776805778-0.0184914171621815i</v>
      </c>
      <c r="K3702" s="57" t="str">
        <f t="shared" si="1092"/>
        <v>0.000207807669294314-0.000363133001080277i</v>
      </c>
      <c r="L3702" s="57" t="str">
        <f t="shared" si="1093"/>
        <v>0.000125-0.000473217731374389i</v>
      </c>
      <c r="M3702" s="57" t="str">
        <f t="shared" si="1094"/>
        <v>0.0015-0.000228122590261331i</v>
      </c>
      <c r="N3702" s="57">
        <f t="shared" si="1095"/>
        <v>112.1784734033086</v>
      </c>
      <c r="O3702" s="57">
        <f t="shared" si="1096"/>
        <v>51.314336559756597</v>
      </c>
      <c r="P3702" s="371">
        <f t="shared" si="1097"/>
        <v>-51.314336559756597</v>
      </c>
      <c r="Q3702" s="371">
        <f t="shared" si="1098"/>
        <v>67.821526596691399</v>
      </c>
      <c r="R3702" s="12">
        <f t="shared" si="1099"/>
        <v>-112.1784734033086</v>
      </c>
      <c r="S3702" s="57">
        <f t="shared" si="1100"/>
        <v>1060.2931210472402</v>
      </c>
      <c r="T3702" s="12">
        <f t="shared" si="1083"/>
        <v>-51.314336559756597</v>
      </c>
    </row>
    <row r="3703" spans="1:20" x14ac:dyDescent="0.25">
      <c r="A3703" s="57">
        <f t="shared" si="1084"/>
        <v>6687333.8284735829</v>
      </c>
      <c r="B3703" s="12">
        <f t="shared" si="1101"/>
        <v>1064322.2349072197</v>
      </c>
      <c r="C3703" s="57" t="str">
        <f t="shared" si="1085"/>
        <v>0.00101774179352795+0.00247987188745197i</v>
      </c>
      <c r="D3703" s="57" t="str">
        <f t="shared" si="1086"/>
        <v>0.320194193782196-1.1005300170749i</v>
      </c>
      <c r="E3703" s="57" t="str">
        <f t="shared" si="1087"/>
        <v>-10.4206270665611-4.14213792413032i</v>
      </c>
      <c r="F3703" s="57" t="str">
        <f t="shared" si="1088"/>
        <v>0.505621548065196-1.36077308515702i</v>
      </c>
      <c r="G3703" s="57" t="str">
        <f t="shared" si="1089"/>
        <v>0.131677770207802-0.338140111552746i</v>
      </c>
      <c r="H3703" s="57" t="str">
        <f t="shared" si="1090"/>
        <v>0.00283911411579166-12.822365363568i</v>
      </c>
      <c r="I3703" s="57" t="str">
        <f t="shared" si="1091"/>
        <v>-0.0492184153722831-0.0183004572990661i</v>
      </c>
      <c r="K3703" s="57" t="str">
        <f t="shared" si="1092"/>
        <v>0.000207218143513871-0.000362012791041298i</v>
      </c>
      <c r="L3703" s="57" t="str">
        <f t="shared" si="1093"/>
        <v>0.000125-0.000471426311391102i</v>
      </c>
      <c r="M3703" s="57" t="str">
        <f t="shared" si="1094"/>
        <v>0.0015-0.000227259006038385i</v>
      </c>
      <c r="N3703" s="57">
        <f t="shared" si="1095"/>
        <v>112.31329344932396</v>
      </c>
      <c r="O3703" s="57">
        <f t="shared" si="1096"/>
        <v>51.435392023905933</v>
      </c>
      <c r="P3703" s="371">
        <f t="shared" si="1097"/>
        <v>-51.435392023905933</v>
      </c>
      <c r="Q3703" s="371">
        <f t="shared" si="1098"/>
        <v>67.686706550676035</v>
      </c>
      <c r="R3703" s="12">
        <f t="shared" si="1099"/>
        <v>-112.31329344932396</v>
      </c>
      <c r="S3703" s="57">
        <f t="shared" si="1100"/>
        <v>1064.3222349072196</v>
      </c>
      <c r="T3703" s="12">
        <f t="shared" si="1083"/>
        <v>-51.435392023905933</v>
      </c>
    </row>
    <row r="3704" spans="1:20" x14ac:dyDescent="0.25">
      <c r="A3704" s="57">
        <f t="shared" si="1084"/>
        <v>6712745.6970217824</v>
      </c>
      <c r="B3704" s="12">
        <f t="shared" si="1101"/>
        <v>1068366.6593998671</v>
      </c>
      <c r="C3704" s="57" t="str">
        <f t="shared" si="1085"/>
        <v>0.00100936991562418+0.00244318277887013i</v>
      </c>
      <c r="D3704" s="57" t="str">
        <f t="shared" si="1086"/>
        <v>0.317971797855484-1.09702597665159i</v>
      </c>
      <c r="E3704" s="57" t="str">
        <f t="shared" si="1087"/>
        <v>-10.349404704238-4.09657589790662i</v>
      </c>
      <c r="F3704" s="57" t="str">
        <f t="shared" si="1088"/>
        <v>0.502300444256862-1.35691012354636i</v>
      </c>
      <c r="G3704" s="57" t="str">
        <f t="shared" si="1089"/>
        <v>0.130812863350523-0.337195578459386i</v>
      </c>
      <c r="H3704" s="57" t="str">
        <f t="shared" si="1090"/>
        <v>0.00280966974135395-12.7737909267231i</v>
      </c>
      <c r="I3704" s="57" t="str">
        <f t="shared" si="1091"/>
        <v>-0.0488928129115309-0.0181113507783771i</v>
      </c>
      <c r="K3704" s="57" t="str">
        <f t="shared" si="1092"/>
        <v>0.000206631673082692-0.000360894546931487i</v>
      </c>
      <c r="L3704" s="57" t="str">
        <f t="shared" si="1093"/>
        <v>0.000125-0.000469641673033574i</v>
      </c>
      <c r="M3704" s="57" t="str">
        <f t="shared" si="1094"/>
        <v>0.0015-0.000226398691012538i</v>
      </c>
      <c r="N3704" s="57">
        <f t="shared" si="1095"/>
        <v>112.44734493855226</v>
      </c>
      <c r="O3704" s="57">
        <f t="shared" si="1096"/>
        <v>51.556489857062871</v>
      </c>
      <c r="P3704" s="371">
        <f t="shared" si="1097"/>
        <v>-51.556489857062871</v>
      </c>
      <c r="Q3704" s="371">
        <f t="shared" si="1098"/>
        <v>67.552655061447737</v>
      </c>
      <c r="R3704" s="12">
        <f t="shared" si="1099"/>
        <v>-112.44734493855226</v>
      </c>
      <c r="S3704" s="57">
        <f t="shared" si="1100"/>
        <v>1068.3666593998671</v>
      </c>
      <c r="T3704" s="12">
        <f t="shared" si="1083"/>
        <v>-51.556489857062871</v>
      </c>
    </row>
    <row r="3705" spans="1:20" x14ac:dyDescent="0.25">
      <c r="A3705" s="57">
        <f t="shared" si="1084"/>
        <v>6738254.1306704646</v>
      </c>
      <c r="B3705" s="12">
        <f t="shared" si="1101"/>
        <v>1072426.4527055866</v>
      </c>
      <c r="C3705" s="57" t="str">
        <f t="shared" si="1085"/>
        <v>0.0010009922303518+0.00240702285005068i</v>
      </c>
      <c r="D3705" s="57" t="str">
        <f t="shared" si="1086"/>
        <v>0.315763466475094-1.09352852002283i</v>
      </c>
      <c r="E3705" s="57" t="str">
        <f t="shared" si="1087"/>
        <v>-10.2786090781242-4.05150459627836i</v>
      </c>
      <c r="F3705" s="57" t="str">
        <f t="shared" si="1088"/>
        <v>0.498997889944896-1.353049739314i</v>
      </c>
      <c r="G3705" s="57" t="str">
        <f t="shared" si="1089"/>
        <v>0.129952787292741-0.336251483814702i</v>
      </c>
      <c r="H3705" s="57" t="str">
        <f t="shared" si="1090"/>
        <v>0.00278054956427811-12.7254007142646i</v>
      </c>
      <c r="I3705" s="57" t="str">
        <f t="shared" si="1091"/>
        <v>-0.0485690636943338-0.0179240815703533i</v>
      </c>
      <c r="K3705" s="57" t="str">
        <f t="shared" si="1092"/>
        <v>0.000206048251031616-0.000359778277823651i</v>
      </c>
      <c r="L3705" s="57" t="str">
        <f t="shared" si="1093"/>
        <v>0.000125-0.000467863790629183i</v>
      </c>
      <c r="M3705" s="57" t="str">
        <f t="shared" si="1094"/>
        <v>0.0015-0.000225541632807867i</v>
      </c>
      <c r="N3705" s="57">
        <f t="shared" si="1095"/>
        <v>112.58062857162031</v>
      </c>
      <c r="O3705" s="57">
        <f t="shared" si="1096"/>
        <v>51.677629611488207</v>
      </c>
      <c r="P3705" s="371">
        <f t="shared" si="1097"/>
        <v>-51.677629611488207</v>
      </c>
      <c r="Q3705" s="371">
        <f t="shared" si="1098"/>
        <v>67.419371428379691</v>
      </c>
      <c r="R3705" s="12">
        <f t="shared" si="1099"/>
        <v>-112.58062857162031</v>
      </c>
      <c r="S3705" s="57">
        <f t="shared" si="1100"/>
        <v>1072.4264527055866</v>
      </c>
      <c r="T3705" s="12">
        <f t="shared" si="1083"/>
        <v>-51.677629611488207</v>
      </c>
    </row>
    <row r="3706" spans="1:20" x14ac:dyDescent="0.25">
      <c r="A3706" s="57">
        <f t="shared" si="1084"/>
        <v>6763859.4963670131</v>
      </c>
      <c r="B3706" s="12">
        <f t="shared" si="1101"/>
        <v>1076501.6732258678</v>
      </c>
      <c r="C3706" s="57" t="str">
        <f t="shared" si="1085"/>
        <v>0.000992611155353128+0.00237138501595406i</v>
      </c>
      <c r="D3706" s="57" t="str">
        <f t="shared" si="1086"/>
        <v>0.313569129483506-1.09003768410522i</v>
      </c>
      <c r="E3706" s="57" t="str">
        <f t="shared" si="1087"/>
        <v>-10.2082385967378-4.00691893907279i</v>
      </c>
      <c r="F3706" s="57" t="str">
        <f t="shared" si="1088"/>
        <v>0.495713824376199-1.34919201883509i</v>
      </c>
      <c r="G3706" s="57" t="str">
        <f t="shared" si="1089"/>
        <v>0.129097526212676-0.335307850994342i</v>
      </c>
      <c r="H3706" s="57" t="str">
        <f t="shared" si="1090"/>
        <v>0.00275174995737755-12.6771940256014i</v>
      </c>
      <c r="I3706" s="57" t="str">
        <f t="shared" si="1091"/>
        <v>-0.0482471610880564-0.0177386337525199i</v>
      </c>
      <c r="K3706" s="57" t="str">
        <f t="shared" si="1092"/>
        <v>0.000205467870289758-0.000358663992696708i</v>
      </c>
      <c r="L3706" s="57" t="str">
        <f t="shared" si="1093"/>
        <v>0.000125-0.000466092638602493i</v>
      </c>
      <c r="M3706" s="57" t="str">
        <f t="shared" si="1094"/>
        <v>0.0015-0.000224687819095306i</v>
      </c>
      <c r="N3706" s="57">
        <f t="shared" si="1095"/>
        <v>112.71314505545753</v>
      </c>
      <c r="O3706" s="57">
        <f t="shared" si="1096"/>
        <v>51.798810840452497</v>
      </c>
      <c r="P3706" s="371">
        <f t="shared" si="1097"/>
        <v>-51.798810840452497</v>
      </c>
      <c r="Q3706" s="371">
        <f t="shared" si="1098"/>
        <v>67.286854944542469</v>
      </c>
      <c r="R3706" s="12">
        <f t="shared" si="1099"/>
        <v>-112.71314505545753</v>
      </c>
      <c r="S3706" s="57">
        <f t="shared" si="1100"/>
        <v>1076.5016732258678</v>
      </c>
      <c r="T3706" s="12">
        <f t="shared" si="1083"/>
        <v>-51.798810840452497</v>
      </c>
    </row>
    <row r="3707" spans="1:20" x14ac:dyDescent="0.25">
      <c r="A3707" s="57">
        <f t="shared" si="1084"/>
        <v>6789562.1624532081</v>
      </c>
      <c r="B3707" s="12">
        <f t="shared" si="1101"/>
        <v>1080592.3795841262</v>
      </c>
      <c r="C3707" s="57" t="str">
        <f t="shared" si="1085"/>
        <v>0.000984229035313168+0.00233626227106666i</v>
      </c>
      <c r="D3707" s="57" t="str">
        <f t="shared" si="1086"/>
        <v>0.311388716809407-1.08655350519917i</v>
      </c>
      <c r="E3707" s="57" t="str">
        <f t="shared" si="1087"/>
        <v>-10.1382916571695-3.96281389459687i</v>
      </c>
      <c r="F3707" s="57" t="str">
        <f t="shared" si="1088"/>
        <v>0.492448186418071-1.34533704765962i</v>
      </c>
      <c r="G3707" s="57" t="str">
        <f t="shared" si="1089"/>
        <v>0.128247064189691-0.334364703155726i</v>
      </c>
      <c r="H3707" s="57" t="str">
        <f t="shared" si="1090"/>
        <v>0.00272326733227879-12.629170162822i</v>
      </c>
      <c r="I3707" s="57" t="str">
        <f t="shared" si="1091"/>
        <v>-0.0479270984322356-0.0175549915094655i</v>
      </c>
      <c r="K3707" s="57" t="str">
        <f t="shared" si="1092"/>
        <v>0.000204890523686181-0.000357551700435263i</v>
      </c>
      <c r="L3707" s="57" t="str">
        <f t="shared" si="1093"/>
        <v>0.000125-0.000464328191474888i</v>
      </c>
      <c r="M3707" s="57" t="str">
        <f t="shared" si="1094"/>
        <v>0.0015-0.000223837237592454i</v>
      </c>
      <c r="N3707" s="57">
        <f t="shared" si="1095"/>
        <v>112.84489510325449</v>
      </c>
      <c r="O3707" s="57">
        <f t="shared" si="1096"/>
        <v>51.92003309823312</v>
      </c>
      <c r="P3707" s="371">
        <f t="shared" si="1097"/>
        <v>-51.92003309823312</v>
      </c>
      <c r="Q3707" s="371">
        <f t="shared" si="1098"/>
        <v>67.155104896745513</v>
      </c>
      <c r="R3707" s="12">
        <f t="shared" si="1099"/>
        <v>-112.84489510325449</v>
      </c>
      <c r="S3707" s="57">
        <f t="shared" si="1100"/>
        <v>1080.5923795841261</v>
      </c>
      <c r="T3707" s="12">
        <f t="shared" si="1083"/>
        <v>-51.92003309823312</v>
      </c>
    </row>
    <row r="3708" spans="1:20" x14ac:dyDescent="0.25">
      <c r="A3708" s="57">
        <f t="shared" si="1084"/>
        <v>6815362.4986705305</v>
      </c>
      <c r="B3708" s="12">
        <f t="shared" si="1101"/>
        <v>1084698.630626546</v>
      </c>
      <c r="C3708" s="57" t="str">
        <f t="shared" si="1085"/>
        <v>0.000975848143505276+0.00230164768890183i</v>
      </c>
      <c r="D3708" s="57" t="str">
        <f t="shared" si="1086"/>
        <v>0.309222158471811-1.08307601899331i</v>
      </c>
      <c r="E3708" s="57" t="str">
        <f t="shared" si="1087"/>
        <v>-10.0687666454921-3.91918447925997i</v>
      </c>
      <c r="F3708" s="57" t="str">
        <f t="shared" si="1088"/>
        <v>0.489200914567564-1.34148491051363i</v>
      </c>
      <c r="G3708" s="57" t="str">
        <f t="shared" si="1089"/>
        <v>0.127401385206725-0.333422063238372i</v>
      </c>
      <c r="H3708" s="57" t="str">
        <f t="shared" si="1090"/>
        <v>0.00269509813905901-12.5813284306834i</v>
      </c>
      <c r="I3708" s="57" t="str">
        <f t="shared" si="1091"/>
        <v>-0.0476088690393908-0.0173731391326101i</v>
      </c>
      <c r="K3708" s="57" t="str">
        <f t="shared" si="1092"/>
        <v>0.000204316203951541-0.000356441409829187i</v>
      </c>
      <c r="L3708" s="57" t="str">
        <f t="shared" si="1093"/>
        <v>0.000125-0.000462570423864205i</v>
      </c>
      <c r="M3708" s="57" t="str">
        <f t="shared" si="1094"/>
        <v>0.0015-0.000222989876063413i</v>
      </c>
      <c r="N3708" s="57">
        <f t="shared" si="1095"/>
        <v>112.97587943441712</v>
      </c>
      <c r="O3708" s="57">
        <f t="shared" si="1096"/>
        <v>52.041295940111716</v>
      </c>
      <c r="P3708" s="371">
        <f t="shared" si="1097"/>
        <v>-52.041295940111716</v>
      </c>
      <c r="Q3708" s="371">
        <f t="shared" si="1098"/>
        <v>67.024120565582876</v>
      </c>
      <c r="R3708" s="12">
        <f t="shared" si="1099"/>
        <v>-112.97587943441712</v>
      </c>
      <c r="S3708" s="57">
        <f t="shared" si="1100"/>
        <v>1084.698630626546</v>
      </c>
      <c r="T3708" s="12">
        <f t="shared" si="1083"/>
        <v>-52.041295940111716</v>
      </c>
    </row>
    <row r="3709" spans="1:20" x14ac:dyDescent="0.25">
      <c r="A3709" s="57">
        <f t="shared" si="1084"/>
        <v>6841260.8761654794</v>
      </c>
      <c r="B3709" s="12">
        <f t="shared" si="1101"/>
        <v>1088820.485422927</v>
      </c>
      <c r="C3709" s="57" t="str">
        <f t="shared" si="1085"/>
        <v>0.000967470683311983+0.00226753442149338i</v>
      </c>
      <c r="D3709" s="57" t="str">
        <f t="shared" si="1086"/>
        <v>0.307069384584093-1.07960526056881i</v>
      </c>
      <c r="E3709" s="57" t="str">
        <f t="shared" si="1087"/>
        <v>-9.99966193716495-3.87602575719736i</v>
      </c>
      <c r="F3709" s="57" t="str">
        <f t="shared" si="1088"/>
        <v>0.48597194696071-1.33763569130047i</v>
      </c>
      <c r="G3709" s="57" t="str">
        <f t="shared" si="1089"/>
        <v>0.126560473152698-0.33247995396424i</v>
      </c>
      <c r="H3709" s="57" t="str">
        <f t="shared" si="1090"/>
        <v>0.00266723886588612-12.5336681366008i</v>
      </c>
      <c r="I3709" s="57" t="str">
        <f t="shared" si="1091"/>
        <v>-0.0472924661958279-0.0171930610199656i</v>
      </c>
      <c r="K3709" s="57" t="str">
        <f t="shared" si="1092"/>
        <v>0.000203744903719741-0.000355333129573218i</v>
      </c>
      <c r="L3709" s="57" t="str">
        <f t="shared" si="1093"/>
        <v>0.000125-0.000460819310484364i</v>
      </c>
      <c r="M3709" s="57" t="str">
        <f t="shared" si="1094"/>
        <v>0.0015-0.000222145722318602i</v>
      </c>
      <c r="N3709" s="57">
        <f t="shared" si="1095"/>
        <v>113.10609877452589</v>
      </c>
      <c r="O3709" s="57">
        <f t="shared" si="1096"/>
        <v>52.162598922370734</v>
      </c>
      <c r="P3709" s="371">
        <f t="shared" si="1097"/>
        <v>-52.162598922370734</v>
      </c>
      <c r="Q3709" s="371">
        <f t="shared" si="1098"/>
        <v>66.89390122547411</v>
      </c>
      <c r="R3709" s="12">
        <f t="shared" si="1099"/>
        <v>-113.10609877452589</v>
      </c>
      <c r="S3709" s="57">
        <f t="shared" si="1100"/>
        <v>1088.820485422927</v>
      </c>
      <c r="T3709" s="12">
        <f t="shared" si="1083"/>
        <v>-52.162598922370734</v>
      </c>
    </row>
    <row r="3710" spans="1:20" x14ac:dyDescent="0.25">
      <c r="A3710" s="57">
        <f t="shared" si="1084"/>
        <v>6867257.667494908</v>
      </c>
      <c r="B3710" s="12">
        <f t="shared" si="1101"/>
        <v>1092958.0032675341</v>
      </c>
      <c r="C3710" s="57" t="str">
        <f t="shared" si="1085"/>
        <v>0.000959098789720736+0.00223391569888166i</v>
      </c>
      <c r="D3710" s="57" t="str">
        <f t="shared" si="1086"/>
        <v>0.304930325357957-1.07614126440371i</v>
      </c>
      <c r="E3710" s="57" t="str">
        <f t="shared" si="1087"/>
        <v>-9.93097589742989-3.83333283989519i</v>
      </c>
      <c r="F3710" s="57" t="str">
        <f t="shared" si="1088"/>
        <v>0.482761221381687-1.33378947310221i</v>
      </c>
      <c r="G3710" s="57" t="str">
        <f t="shared" si="1089"/>
        <v>0.125724311824897-0.331538397838098i</v>
      </c>
      <c r="H3710" s="57" t="str">
        <f t="shared" si="1090"/>
        <v>0.00263968603866125-12.4861885906381i</v>
      </c>
      <c r="I3710" s="57" t="str">
        <f t="shared" si="1091"/>
        <v>-0.0469778831624428-0.0170147416758893i</v>
      </c>
      <c r="K3710" s="57" t="str">
        <f t="shared" si="1092"/>
        <v>0.000203176615529581-0.0003542268682666i</v>
      </c>
      <c r="L3710" s="57" t="str">
        <f t="shared" si="1093"/>
        <v>0.000125-0.000459074826145014i</v>
      </c>
      <c r="M3710" s="57" t="str">
        <f t="shared" si="1094"/>
        <v>0.0015-0.000221304764214587i</v>
      </c>
      <c r="N3710" s="57">
        <f t="shared" si="1095"/>
        <v>113.23555385529187</v>
      </c>
      <c r="O3710" s="57">
        <f t="shared" si="1096"/>
        <v>52.283941602290376</v>
      </c>
      <c r="P3710" s="371">
        <f t="shared" si="1097"/>
        <v>-52.283941602290376</v>
      </c>
      <c r="Q3710" s="371">
        <f t="shared" si="1098"/>
        <v>66.764446144708131</v>
      </c>
      <c r="R3710" s="12">
        <f t="shared" si="1099"/>
        <v>-113.23555385529187</v>
      </c>
      <c r="S3710" s="57">
        <f t="shared" si="1100"/>
        <v>1092.958003267534</v>
      </c>
      <c r="T3710" s="12">
        <f t="shared" si="1083"/>
        <v>-52.283941602290376</v>
      </c>
    </row>
    <row r="3711" spans="1:20" x14ac:dyDescent="0.25">
      <c r="A3711" s="57">
        <f t="shared" si="1084"/>
        <v>6893353.2466313886</v>
      </c>
      <c r="B3711" s="12">
        <f t="shared" si="1101"/>
        <v>1097111.2436799507</v>
      </c>
      <c r="C3711" s="57" t="str">
        <f t="shared" si="1085"/>
        <v>0.00095073453079508+0.00220078482859271i</v>
      </c>
      <c r="D3711" s="57" t="str">
        <f t="shared" si="1086"/>
        <v>0.302804911107349-1.07268406437734i</v>
      </c>
      <c r="E3711" s="57" t="str">
        <f t="shared" si="1087"/>
        <v>-9.86270688170017-3.79110088581638i</v>
      </c>
      <c r="F3711" s="57" t="str">
        <f t="shared" si="1088"/>
        <v>0.479568675271953-1.32994633818107i</v>
      </c>
      <c r="G3711" s="57" t="str">
        <f t="shared" si="1089"/>
        <v>0.124892884931356-0.330597417147925i</v>
      </c>
      <c r="H3711" s="57" t="str">
        <f t="shared" si="1090"/>
        <v>0.00261243622066351-12.4388891054967i</v>
      </c>
      <c r="I3711" s="57" t="str">
        <f t="shared" si="1091"/>
        <v>-0.0466651131755088-0.0168381657108291i</v>
      </c>
      <c r="K3711" s="57" t="str">
        <f t="shared" si="1092"/>
        <v>0.000202611331826391-0.00035312263441272i</v>
      </c>
      <c r="L3711" s="57" t="str">
        <f t="shared" si="1093"/>
        <v>0.000125-0.000457336945751158i</v>
      </c>
      <c r="M3711" s="57" t="str">
        <f t="shared" si="1094"/>
        <v>0.0015-0.000220466989653902i</v>
      </c>
      <c r="N3711" s="57">
        <f t="shared" si="1095"/>
        <v>113.36424541451427</v>
      </c>
      <c r="O3711" s="57">
        <f t="shared" si="1096"/>
        <v>52.405323538145502</v>
      </c>
      <c r="P3711" s="371">
        <f t="shared" si="1097"/>
        <v>-52.405323538145502</v>
      </c>
      <c r="Q3711" s="371">
        <f t="shared" si="1098"/>
        <v>66.635754585485728</v>
      </c>
      <c r="R3711" s="12">
        <f t="shared" si="1099"/>
        <v>-113.36424541451427</v>
      </c>
      <c r="S3711" s="57">
        <f t="shared" si="1100"/>
        <v>1097.1112436799508</v>
      </c>
      <c r="T3711" s="12">
        <f t="shared" si="1083"/>
        <v>-52.405323538145502</v>
      </c>
    </row>
    <row r="3712" spans="1:20" x14ac:dyDescent="0.25">
      <c r="A3712" s="57">
        <f t="shared" si="1084"/>
        <v>6919547.9889685875</v>
      </c>
      <c r="B3712" s="12">
        <f t="shared" si="1101"/>
        <v>1101280.2664059345</v>
      </c>
      <c r="C3712" s="57" t="str">
        <f t="shared" si="1085"/>
        <v>0.000942379909121559+0.00216813519511066i</v>
      </c>
      <c r="D3712" s="57" t="str">
        <f t="shared" si="1086"/>
        <v>0.30069307225228-1.0692336937746i</v>
      </c>
      <c r="E3712" s="57" t="str">
        <f t="shared" si="1087"/>
        <v>-9.79485323594265-3.74932510002736i</v>
      </c>
      <c r="F3712" s="57" t="str">
        <f t="shared" si="1088"/>
        <v>0.476394245739212-1.32610636798091i</v>
      </c>
      <c r="G3712" s="57" t="str">
        <f t="shared" si="1089"/>
        <v>0.124066176093189-0.329657033965306i</v>
      </c>
      <c r="H3712" s="57" t="str">
        <f t="shared" si="1090"/>
        <v>0.00258548601219707-12.3917689965061i</v>
      </c>
      <c r="I3712" s="57" t="str">
        <f t="shared" si="1091"/>
        <v>-0.0463541494474636-0.0166633178410601i</v>
      </c>
      <c r="K3712" s="57" t="str">
        <f t="shared" si="1092"/>
        <v>0.000202049044963655-0.000352020436418788i</v>
      </c>
      <c r="L3712" s="57" t="str">
        <f t="shared" si="1093"/>
        <v>0.000125-0.000455605644302807i</v>
      </c>
      <c r="M3712" s="57" t="str">
        <f t="shared" si="1094"/>
        <v>0.0015-0.00021963238658488i</v>
      </c>
      <c r="N3712" s="57">
        <f t="shared" si="1095"/>
        <v>113.49217419604155</v>
      </c>
      <c r="O3712" s="57">
        <f t="shared" si="1096"/>
        <v>52.526744289202874</v>
      </c>
      <c r="P3712" s="371">
        <f t="shared" si="1097"/>
        <v>-52.526744289202874</v>
      </c>
      <c r="Q3712" s="371">
        <f t="shared" si="1098"/>
        <v>66.507825803958454</v>
      </c>
      <c r="R3712" s="12">
        <f t="shared" si="1099"/>
        <v>-113.49217419604155</v>
      </c>
      <c r="S3712" s="57">
        <f t="shared" si="1100"/>
        <v>1101.2802664059345</v>
      </c>
      <c r="T3712" s="12">
        <f t="shared" si="1083"/>
        <v>-52.526744289202874</v>
      </c>
    </row>
    <row r="3713" spans="1:20" x14ac:dyDescent="0.25">
      <c r="A3713" s="57">
        <f t="shared" si="1084"/>
        <v>6945842.2713266686</v>
      </c>
      <c r="B3713" s="12">
        <f t="shared" si="1101"/>
        <v>1105465.131418277</v>
      </c>
      <c r="C3713" s="57" t="str">
        <f t="shared" si="1085"/>
        <v>0.00093403686323242+0.00213596025934425i</v>
      </c>
      <c r="D3713" s="57" t="str">
        <f t="shared" si="1086"/>
        <v>0.298594739322603-1.06579018529035i</v>
      </c>
      <c r="E3713" s="57" t="str">
        <f t="shared" si="1087"/>
        <v>-9.72741329705371-3.70800073382686i</v>
      </c>
      <c r="F3713" s="57" t="str">
        <f t="shared" si="1088"/>
        <v>0.473237869566423-1.322269643129i</v>
      </c>
      <c r="G3713" s="57" t="str">
        <f t="shared" si="1089"/>
        <v>0.123244168846939-0.32871727014589i</v>
      </c>
      <c r="H3713" s="57" t="str">
        <f t="shared" si="1090"/>
        <v>0.00255883205024081-12.3448275816131i</v>
      </c>
      <c r="I3713" s="57" t="str">
        <f t="shared" si="1091"/>
        <v>-0.0460449851676909-0.0164901828884166i</v>
      </c>
      <c r="K3713" s="57" t="str">
        <f t="shared" si="1092"/>
        <v>0.000201489747204644-0.000350920282595512i</v>
      </c>
      <c r="L3713" s="57" t="str">
        <f t="shared" si="1093"/>
        <v>0.000125-0.000453880896894609i</v>
      </c>
      <c r="M3713" s="57" t="str">
        <f t="shared" si="1094"/>
        <v>0.0015-0.000218800943001474i</v>
      </c>
      <c r="N3713" s="57">
        <f t="shared" si="1095"/>
        <v>113.61934094972733</v>
      </c>
      <c r="O3713" s="57">
        <f t="shared" si="1096"/>
        <v>52.648203415717518</v>
      </c>
      <c r="P3713" s="371">
        <f t="shared" si="1097"/>
        <v>-52.648203415717518</v>
      </c>
      <c r="Q3713" s="371">
        <f t="shared" si="1098"/>
        <v>66.380659050272669</v>
      </c>
      <c r="R3713" s="12">
        <f t="shared" si="1099"/>
        <v>-113.61934094972733</v>
      </c>
      <c r="S3713" s="57">
        <f t="shared" si="1100"/>
        <v>1105.465131418277</v>
      </c>
      <c r="T3713" s="12">
        <f t="shared" si="1083"/>
        <v>-52.648203415717518</v>
      </c>
    </row>
    <row r="3714" spans="1:20" x14ac:dyDescent="0.25">
      <c r="A3714" s="57">
        <f t="shared" si="1084"/>
        <v>6972236.4719577106</v>
      </c>
      <c r="B3714" s="12">
        <f t="shared" si="1101"/>
        <v>1109665.8989176666</v>
      </c>
      <c r="C3714" s="57" t="str">
        <f t="shared" si="1085"/>
        <v>0.000925707269004655+0.00210425355808718i</v>
      </c>
      <c r="D3714" s="57" t="str">
        <f t="shared" si="1086"/>
        <v>0.296509842961728-1.06235357103382i</v>
      </c>
      <c r="E3714" s="57" t="str">
        <f t="shared" si="1087"/>
        <v>-9.66038539322729-3.66712308437507i</v>
      </c>
      <c r="F3714" s="57" t="str">
        <f t="shared" si="1088"/>
        <v>0.470099483220622-1.31843624343756i</v>
      </c>
      <c r="G3714" s="57" t="str">
        <f t="shared" si="1089"/>
        <v>0.122426846646873-0.32777814732983i</v>
      </c>
      <c r="H3714" s="57" t="str">
        <f t="shared" si="1090"/>
        <v>0.00253247100810004-12.2980641813724i</v>
      </c>
      <c r="I3714" s="57" t="str">
        <f t="shared" si="1091"/>
        <v>-0.0457376135032896-0.0163187457800141i</v>
      </c>
      <c r="K3714" s="57" t="str">
        <f t="shared" si="1092"/>
        <v>0.000200933430724017-0.00034982218115681i</v>
      </c>
      <c r="L3714" s="57" t="str">
        <f t="shared" si="1093"/>
        <v>0.000125-0.000452162678715489i</v>
      </c>
      <c r="M3714" s="57" t="str">
        <f t="shared" si="1094"/>
        <v>0.0015-0.00021797264694309i</v>
      </c>
      <c r="N3714" s="57">
        <f t="shared" si="1095"/>
        <v>113.74574643139306</v>
      </c>
      <c r="O3714" s="57">
        <f t="shared" si="1096"/>
        <v>52.7697004789297</v>
      </c>
      <c r="P3714" s="371">
        <f t="shared" si="1097"/>
        <v>-52.7697004789297</v>
      </c>
      <c r="Q3714" s="371">
        <f t="shared" si="1098"/>
        <v>66.254253568606941</v>
      </c>
      <c r="R3714" s="12">
        <f t="shared" si="1099"/>
        <v>-113.74574643139306</v>
      </c>
      <c r="S3714" s="57">
        <f t="shared" si="1100"/>
        <v>1109.6658989176667</v>
      </c>
      <c r="T3714" s="12">
        <f t="shared" si="1083"/>
        <v>-52.7697004789297</v>
      </c>
    </row>
    <row r="3715" spans="1:20" x14ac:dyDescent="0.25">
      <c r="A3715" s="57">
        <f t="shared" si="1084"/>
        <v>6998730.9705511509</v>
      </c>
      <c r="B3715" s="12">
        <f t="shared" si="1101"/>
        <v>1113882.6293335538</v>
      </c>
      <c r="C3715" s="57" t="str">
        <f t="shared" si="1085"/>
        <v>0.000917392941035362+0.00207300870347313i</v>
      </c>
      <c r="D3715" s="57" t="str">
        <f t="shared" si="1086"/>
        <v>0.294438313930255-1.05892388253293i</v>
      </c>
      <c r="E3715" s="57" t="str">
        <f t="shared" si="1087"/>
        <v>-9.5937678443171-3.6266874943248i</v>
      </c>
      <c r="F3715" s="57" t="str">
        <f t="shared" si="1088"/>
        <v>0.466979022861758-1.31460624790568i</v>
      </c>
      <c r="G3715" s="57" t="str">
        <f t="shared" si="1089"/>
        <v>0.121614192867283-0.326839686942272i</v>
      </c>
      <c r="H3715" s="57" t="str">
        <f t="shared" si="1090"/>
        <v>0.00250639959506088-12.251478118936i</v>
      </c>
      <c r="I3715" s="57" t="str">
        <f t="shared" si="1091"/>
        <v>-0.0454320275998421-0.0161489915479667i</v>
      </c>
      <c r="K3715" s="57" t="str">
        <f t="shared" si="1092"/>
        <v>0.000200380087609436-0.000348726140219545i</v>
      </c>
      <c r="L3715" s="57" t="str">
        <f t="shared" si="1093"/>
        <v>0.000125-0.000450450965048307i</v>
      </c>
      <c r="M3715" s="57" t="str">
        <f t="shared" si="1094"/>
        <v>0.0015-0.000217147486494411i</v>
      </c>
      <c r="N3715" s="57">
        <f t="shared" si="1095"/>
        <v>113.87139140278637</v>
      </c>
      <c r="O3715" s="57">
        <f t="shared" si="1096"/>
        <v>52.891235041061513</v>
      </c>
      <c r="P3715" s="371">
        <f t="shared" si="1097"/>
        <v>-52.891235041061513</v>
      </c>
      <c r="Q3715" s="371">
        <f t="shared" si="1098"/>
        <v>66.128608597213628</v>
      </c>
      <c r="R3715" s="12">
        <f t="shared" si="1099"/>
        <v>-113.87139140278637</v>
      </c>
      <c r="S3715" s="57">
        <f t="shared" si="1100"/>
        <v>1113.8826293335537</v>
      </c>
      <c r="T3715" s="12">
        <f t="shared" si="1083"/>
        <v>-52.891235041061513</v>
      </c>
    </row>
    <row r="3716" spans="1:20" x14ac:dyDescent="0.25">
      <c r="A3716" s="57">
        <f t="shared" si="1084"/>
        <v>7025326.1482392456</v>
      </c>
      <c r="B3716" s="12">
        <f t="shared" si="1101"/>
        <v>1118115.3833250215</v>
      </c>
      <c r="C3716" s="57" t="str">
        <f t="shared" si="1085"/>
        <v>0.000909095633993825+0.00204221938242536i</v>
      </c>
      <c r="D3716" s="57" t="str">
        <f t="shared" si="1086"/>
        <v>0.292380083109545-1.05550115073866i</v>
      </c>
      <c r="E3716" s="57" t="str">
        <f t="shared" si="1087"/>
        <v>-9.52755896219177-3.58668935145346i</v>
      </c>
      <c r="F3716" s="57" t="str">
        <f t="shared" si="1088"/>
        <v>0.463876424351384-1.3107797347211i</v>
      </c>
      <c r="G3716" s="57" t="str">
        <f t="shared" si="1089"/>
        <v>0.120806190804753-0.325901910193848i</v>
      </c>
      <c r="H3716" s="57" t="str">
        <f t="shared" si="1090"/>
        <v>0.00248061455604682-12.2050687200434i</v>
      </c>
      <c r="I3716" s="57" t="str">
        <f t="shared" si="1091"/>
        <v>-0.0451282205821712-0.0159809053290951i</v>
      </c>
      <c r="K3716" s="57" t="str">
        <f t="shared" si="1092"/>
        <v>0.000199829709863161-0.000347632167803256i</v>
      </c>
      <c r="L3716" s="57" t="str">
        <f t="shared" si="1093"/>
        <v>0.000125-0.000448745731269482i</v>
      </c>
      <c r="M3716" s="57" t="str">
        <f t="shared" si="1094"/>
        <v>0.0015-0.000216325449785228i</v>
      </c>
      <c r="N3716" s="57">
        <f t="shared" si="1095"/>
        <v>113.99627663154243</v>
      </c>
      <c r="O3716" s="57">
        <f t="shared" si="1096"/>
        <v>53.012806665314116</v>
      </c>
      <c r="P3716" s="371">
        <f t="shared" si="1097"/>
        <v>-53.012806665314116</v>
      </c>
      <c r="Q3716" s="371">
        <f t="shared" si="1098"/>
        <v>66.003723368457571</v>
      </c>
      <c r="R3716" s="12">
        <f t="shared" si="1099"/>
        <v>-113.99627663154243</v>
      </c>
      <c r="S3716" s="57">
        <f t="shared" si="1100"/>
        <v>1118.1153833250214</v>
      </c>
      <c r="T3716" s="12">
        <f t="shared" si="1083"/>
        <v>-53.012806665314116</v>
      </c>
    </row>
    <row r="3717" spans="1:20" x14ac:dyDescent="0.25">
      <c r="A3717" s="57">
        <f t="shared" si="1084"/>
        <v>7052022.3876025556</v>
      </c>
      <c r="B3717" s="12">
        <f t="shared" si="1101"/>
        <v>1122364.2217816566</v>
      </c>
      <c r="C3717" s="57" t="str">
        <f t="shared" si="1085"/>
        <v>0.000900817043950662+0.0020118793561017i</v>
      </c>
      <c r="D3717" s="57" t="str">
        <f t="shared" si="1086"/>
        <v>0.29033508150525-1.05208540602944i</v>
      </c>
      <c r="E3717" s="57" t="str">
        <f t="shared" si="1087"/>
        <v>-9.46175705108375-3.54712408829685i</v>
      </c>
      <c r="F3717" s="57" t="str">
        <f t="shared" si="1088"/>
        <v>0.460791623261323-1.30695678126224i</v>
      </c>
      <c r="G3717" s="57" t="str">
        <f t="shared" si="1089"/>
        <v>0.120002823680413-0.3249648380812i</v>
      </c>
      <c r="H3717" s="57" t="str">
        <f t="shared" si="1090"/>
        <v>0.00245511267127772-12.1588353130114i</v>
      </c>
      <c r="I3717" s="57" t="str">
        <f t="shared" si="1091"/>
        <v>-0.044826185555094-0.0158144723646297i</v>
      </c>
      <c r="K3717" s="57" t="str">
        <f t="shared" si="1092"/>
        <v>0.00019928228940364-0.000346540271829939i</v>
      </c>
      <c r="L3717" s="57" t="str">
        <f t="shared" si="1093"/>
        <v>0.000125-0.000447046952848657i</v>
      </c>
      <c r="M3717" s="57" t="str">
        <f t="shared" si="1094"/>
        <v>0.0015-0.000215506524990265i</v>
      </c>
      <c r="N3717" s="57">
        <f t="shared" si="1095"/>
        <v>114.12040289114498</v>
      </c>
      <c r="O3717" s="57">
        <f t="shared" si="1096"/>
        <v>53.134414915863971</v>
      </c>
      <c r="P3717" s="371">
        <f t="shared" si="1097"/>
        <v>-53.134414915863971</v>
      </c>
      <c r="Q3717" s="371">
        <f t="shared" si="1098"/>
        <v>65.879597108855023</v>
      </c>
      <c r="R3717" s="12">
        <f t="shared" si="1099"/>
        <v>-114.12040289114498</v>
      </c>
      <c r="S3717" s="57">
        <f t="shared" si="1100"/>
        <v>1122.3642217816566</v>
      </c>
      <c r="T3717" s="12">
        <f t="shared" si="1083"/>
        <v>-53.134414915863971</v>
      </c>
    </row>
    <row r="3718" spans="1:20" x14ac:dyDescent="0.25">
      <c r="A3718" s="57">
        <f t="shared" si="1084"/>
        <v>7078820.0726754442</v>
      </c>
      <c r="B3718" s="12">
        <f t="shared" si="1101"/>
        <v>1126629.2058244268</v>
      </c>
      <c r="C3718" s="57" t="str">
        <f t="shared" si="1085"/>
        <v>0.000892558809684174+0.00198198245933488i</v>
      </c>
      <c r="D3718" s="57" t="str">
        <f t="shared" si="1086"/>
        <v>0.288303240250753-1.0486766782155i</v>
      </c>
      <c r="E3718" s="57" t="str">
        <f t="shared" si="1087"/>
        <v>-9.39636040793201-3.50798718178414i</v>
      </c>
      <c r="F3718" s="57" t="str">
        <f t="shared" si="1088"/>
        <v>0.457724554882227-1.30313746410015i</v>
      </c>
      <c r="G3718" s="57" t="str">
        <f t="shared" si="1089"/>
        <v>0.119204074642165-0.324028491387517i</v>
      </c>
      <c r="H3718" s="57" t="str">
        <f t="shared" si="1090"/>
        <v>0.00242989075593115-12.1127772287246i</v>
      </c>
      <c r="I3718" s="57" t="str">
        <f t="shared" si="1091"/>
        <v>-0.0445259156041668-0.0156496779999072i</v>
      </c>
      <c r="K3718" s="57" t="str">
        <f t="shared" si="1092"/>
        <v>0.00019873781806709-0.000345450460123821i</v>
      </c>
      <c r="L3718" s="57" t="str">
        <f t="shared" si="1093"/>
        <v>0.000125-0.000445354605348334i</v>
      </c>
      <c r="M3718" s="57" t="str">
        <f t="shared" si="1094"/>
        <v>0.0015-0.000214690700329014i</v>
      </c>
      <c r="N3718" s="57">
        <f t="shared" si="1095"/>
        <v>114.24377096088794</v>
      </c>
      <c r="O3718" s="57">
        <f t="shared" si="1096"/>
        <v>53.25605935785952</v>
      </c>
      <c r="P3718" s="371">
        <f t="shared" si="1097"/>
        <v>-53.25605935785952</v>
      </c>
      <c r="Q3718" s="371">
        <f t="shared" si="1098"/>
        <v>65.756229039112057</v>
      </c>
      <c r="R3718" s="12">
        <f t="shared" si="1099"/>
        <v>-114.24377096088794</v>
      </c>
      <c r="S3718" s="57">
        <f t="shared" si="1100"/>
        <v>1126.6292058244269</v>
      </c>
      <c r="T3718" s="12">
        <f t="shared" si="1083"/>
        <v>-53.25605935785952</v>
      </c>
    </row>
    <row r="3719" spans="1:20" x14ac:dyDescent="0.25">
      <c r="A3719" s="57">
        <f t="shared" si="1084"/>
        <v>7105719.5889516119</v>
      </c>
      <c r="B3719" s="12">
        <f t="shared" si="1101"/>
        <v>1130910.3968065598</v>
      </c>
      <c r="C3719" s="57" t="str">
        <f t="shared" si="1085"/>
        <v>0.000884322513964216+0.0019525226000685i</v>
      </c>
      <c r="D3719" s="57" t="str">
        <f t="shared" si="1086"/>
        <v>0.286284490610561-1.04527499654327i</v>
      </c>
      <c r="E3719" s="57" t="str">
        <f t="shared" si="1087"/>
        <v>-9.33136732271794-3.4692741528743i</v>
      </c>
      <c r="F3719" s="57" t="str">
        <f t="shared" si="1088"/>
        <v>0.454675154232061-1.29932185900066i</v>
      </c>
      <c r="G3719" s="57" t="str">
        <f t="shared" si="1089"/>
        <v>0.1184099267669-0.323092890683094i</v>
      </c>
      <c r="H3719" s="57" t="str">
        <f t="shared" si="1090"/>
        <v>0.00240494565980602-12.0668938006252i</v>
      </c>
      <c r="I3719" s="57" t="str">
        <f t="shared" si="1091"/>
        <v>-0.0442274037964244-0.0154865076840589i</v>
      </c>
      <c r="K3719" s="57" t="str">
        <f t="shared" si="1092"/>
        <v>0.000198196287609065-0.000344362740411161i</v>
      </c>
      <c r="L3719" s="57" t="str">
        <f t="shared" si="1093"/>
        <v>0.000125-0.000443668664423524i</v>
      </c>
      <c r="M3719" s="57" t="str">
        <f t="shared" si="1094"/>
        <v>0.0015-0.000213877964065565i</v>
      </c>
      <c r="N3719" s="57">
        <f t="shared" si="1095"/>
        <v>114.3663816258391</v>
      </c>
      <c r="O3719" s="57">
        <f t="shared" si="1096"/>
        <v>53.377739557418138</v>
      </c>
      <c r="P3719" s="371">
        <f t="shared" si="1097"/>
        <v>-53.377739557418138</v>
      </c>
      <c r="Q3719" s="371">
        <f t="shared" si="1098"/>
        <v>65.633618374160903</v>
      </c>
      <c r="R3719" s="12">
        <f t="shared" si="1099"/>
        <v>-114.3663816258391</v>
      </c>
      <c r="S3719" s="57">
        <f t="shared" si="1100"/>
        <v>1130.9103968065597</v>
      </c>
      <c r="T3719" s="12">
        <f t="shared" si="1083"/>
        <v>-53.377739557418138</v>
      </c>
    </row>
    <row r="3720" spans="1:20" x14ac:dyDescent="0.25">
      <c r="A3720" s="57">
        <f t="shared" si="1084"/>
        <v>7132721.323389628</v>
      </c>
      <c r="B3720" s="12">
        <f t="shared" si="1101"/>
        <v>1135207.8563144247</v>
      </c>
      <c r="C3720" s="57" t="str">
        <f t="shared" si="1085"/>
        <v>0.00087610968481383+0.0019234937587893i</v>
      </c>
      <c r="D3720" s="57" t="str">
        <f t="shared" si="1086"/>
        <v>0.284278763983625-1.04188038969973i</v>
      </c>
      <c r="E3720" s="57" t="str">
        <f t="shared" si="1087"/>
        <v>-9.26677607879524-3.43098056619409i</v>
      </c>
      <c r="F3720" s="57" t="str">
        <f t="shared" si="1088"/>
        <v>0.451643356064535-1.29551004092652i</v>
      </c>
      <c r="G3720" s="57" t="str">
        <f t="shared" si="1089"/>
        <v>0.117620363062687-0.322158056325911i</v>
      </c>
      <c r="H3720" s="57" t="str">
        <f t="shared" si="1090"/>
        <v>0.00238027426698883-12.0211843647029i</v>
      </c>
      <c r="I3720" s="57" t="str">
        <f t="shared" si="1091"/>
        <v>-0.0439306431811096-0.0153249469696947i</v>
      </c>
      <c r="K3720" s="57" t="str">
        <f t="shared" si="1092"/>
        <v>0.000197657689706029-0.000343277120320078i</v>
      </c>
      <c r="L3720" s="57" t="str">
        <f t="shared" si="1093"/>
        <v>0.000125-0.000441989105821403i</v>
      </c>
      <c r="M3720" s="57" t="str">
        <f t="shared" si="1094"/>
        <v>0.0015-0.000213068304508433i</v>
      </c>
      <c r="N3720" s="57">
        <f t="shared" si="1095"/>
        <v>114.4882356768011</v>
      </c>
      <c r="O3720" s="57">
        <f t="shared" si="1096"/>
        <v>53.499455081622344</v>
      </c>
      <c r="P3720" s="371">
        <f t="shared" si="1097"/>
        <v>-53.499455081622344</v>
      </c>
      <c r="Q3720" s="371">
        <f t="shared" si="1098"/>
        <v>65.511764323198904</v>
      </c>
      <c r="R3720" s="12">
        <f t="shared" si="1099"/>
        <v>-114.4882356768011</v>
      </c>
      <c r="S3720" s="57">
        <f t="shared" si="1100"/>
        <v>1135.2078563144246</v>
      </c>
      <c r="T3720" s="12">
        <f t="shared" si="1083"/>
        <v>-53.499455081622344</v>
      </c>
    </row>
    <row r="3721" spans="1:20" x14ac:dyDescent="0.25">
      <c r="A3721" s="57">
        <f t="shared" si="1084"/>
        <v>7159825.6644185083</v>
      </c>
      <c r="B3721" s="12">
        <f t="shared" si="1101"/>
        <v>1139521.6461684194</v>
      </c>
      <c r="C3721" s="57" t="str">
        <f t="shared" si="1085"/>
        <v>0.000867921796748952+0.00189488998795551i</v>
      </c>
      <c r="D3721" s="57" t="str">
        <f t="shared" si="1086"/>
        <v>0.282285991906606-1.03849288581674i</v>
      </c>
      <c r="E3721" s="57" t="str">
        <f t="shared" si="1087"/>
        <v>-9.2025849532141-3.39310202967758i</v>
      </c>
      <c r="F3721" s="57" t="str">
        <f t="shared" si="1088"/>
        <v>0.448629094877409-1.29170208403967i</v>
      </c>
      <c r="G3721" s="57" t="str">
        <f t="shared" si="1089"/>
        <v>0.116835366470941-0.321224008462229i</v>
      </c>
      <c r="H3721" s="57" t="str">
        <f t="shared" si="1090"/>
        <v>0.00235587349552192-11.9756482594858i</v>
      </c>
      <c r="I3721" s="57" t="str">
        <f t="shared" si="1091"/>
        <v>-0.0436356267904019-0.0151649815125793i</v>
      </c>
      <c r="K3721" s="57" t="str">
        <f t="shared" si="1092"/>
        <v>0.000197122015956902-0.000342193607380385i</v>
      </c>
      <c r="L3721" s="57" t="str">
        <f t="shared" si="1093"/>
        <v>0.000125-0.000440315905380955i</v>
      </c>
      <c r="M3721" s="57" t="str">
        <f t="shared" si="1094"/>
        <v>0.0015-0.000212261710010394i</v>
      </c>
      <c r="N3721" s="57">
        <f t="shared" si="1095"/>
        <v>114.60933391027659</v>
      </c>
      <c r="O3721" s="57">
        <f t="shared" si="1096"/>
        <v>53.621205498516893</v>
      </c>
      <c r="P3721" s="371">
        <f t="shared" si="1097"/>
        <v>-53.621205498516893</v>
      </c>
      <c r="Q3721" s="371">
        <f t="shared" si="1098"/>
        <v>65.39066608972341</v>
      </c>
      <c r="R3721" s="12">
        <f t="shared" si="1099"/>
        <v>-114.60933391027659</v>
      </c>
      <c r="S3721" s="57">
        <f t="shared" si="1100"/>
        <v>1139.5216461684195</v>
      </c>
      <c r="T3721" s="12">
        <f t="shared" si="1083"/>
        <v>-53.621205498516893</v>
      </c>
    </row>
    <row r="3722" spans="1:20" x14ac:dyDescent="0.25">
      <c r="A3722" s="57">
        <f t="shared" si="1084"/>
        <v>7187033.0019432977</v>
      </c>
      <c r="B3722" s="12">
        <f t="shared" si="1101"/>
        <v>1143851.8284238593</v>
      </c>
      <c r="C3722" s="57" t="str">
        <f t="shared" si="1085"/>
        <v>0.000859760271996453+0.00186670541142211i</v>
      </c>
      <c r="D3722" s="57" t="str">
        <f t="shared" si="1086"/>
        <v>0.280306106057092-1.0351125124755i</v>
      </c>
      <c r="E3722" s="57" t="str">
        <f t="shared" si="1087"/>
        <v>-9.13879221703826-3.35563419420707i</v>
      </c>
      <c r="F3722" s="57" t="str">
        <f t="shared" si="1088"/>
        <v>0.44563230492078-1.28789806170354i</v>
      </c>
      <c r="G3722" s="57" t="str">
        <f t="shared" si="1089"/>
        <v>0.116054919868576-0.320290767027204i</v>
      </c>
      <c r="H3722" s="57" t="str">
        <f t="shared" si="1090"/>
        <v>0.00233174029707429-11.9302848260296i</v>
      </c>
      <c r="I3722" s="57" t="str">
        <f t="shared" si="1091"/>
        <v>-0.0433423476401311-0.0150065970713033i</v>
      </c>
      <c r="K3722" s="57" t="str">
        <f t="shared" si="1092"/>
        <v>0.000196589257884607-0.000341112209023449i</v>
      </c>
      <c r="L3722" s="57" t="str">
        <f t="shared" si="1093"/>
        <v>0.000125-0.000438649039032632i</v>
      </c>
      <c r="M3722" s="57" t="str">
        <f t="shared" si="1094"/>
        <v>0.0015-0.000211458168968314i</v>
      </c>
      <c r="N3722" s="57">
        <f t="shared" si="1095"/>
        <v>114.72967712843156</v>
      </c>
      <c r="O3722" s="57">
        <f t="shared" si="1096"/>
        <v>53.742990377104796</v>
      </c>
      <c r="P3722" s="371">
        <f t="shared" si="1097"/>
        <v>-53.742990377104796</v>
      </c>
      <c r="Q3722" s="371">
        <f t="shared" si="1098"/>
        <v>65.270322871568439</v>
      </c>
      <c r="R3722" s="12">
        <f t="shared" si="1099"/>
        <v>-114.72967712843156</v>
      </c>
      <c r="S3722" s="57">
        <f t="shared" si="1100"/>
        <v>1143.8518284238594</v>
      </c>
      <c r="T3722" s="12">
        <f t="shared" si="1083"/>
        <v>-53.742990377104796</v>
      </c>
    </row>
    <row r="3723" spans="1:20" x14ac:dyDescent="0.25">
      <c r="A3723" s="57">
        <f t="shared" si="1084"/>
        <v>7214343.727350682</v>
      </c>
      <c r="B3723" s="12">
        <f t="shared" si="1101"/>
        <v>1148198.46537187</v>
      </c>
      <c r="C3723" s="57" t="str">
        <f t="shared" si="1085"/>
        <v>0.000851626481690673+0.00183893422386275i</v>
      </c>
      <c r="D3723" s="57" t="str">
        <f t="shared" si="1086"/>
        <v>0.278339038256713-1.03173929671078i</v>
      </c>
      <c r="E3723" s="57" t="str">
        <f t="shared" si="1087"/>
        <v>-9.07539613565777-3.31857275325591i</v>
      </c>
      <c r="F3723" s="57" t="str">
        <f t="shared" si="1088"/>
        <v>0.442652920205242-1.28409804648544i</v>
      </c>
      <c r="G3723" s="57" t="str">
        <f t="shared" si="1089"/>
        <v>0.115279006070135-0.319358351745522i</v>
      </c>
      <c r="H3723" s="57" t="str">
        <f t="shared" si="1090"/>
        <v>0.00230787165661479-11.8850934079089i</v>
      </c>
      <c r="I3723" s="57" t="str">
        <f t="shared" si="1091"/>
        <v>-0.0430507987304923-0.0148497795069483i</v>
      </c>
      <c r="K3723" s="57" t="str">
        <f t="shared" si="1092"/>
        <v>0.000196059406937608-0.000340032932582055i</v>
      </c>
      <c r="L3723" s="57" t="str">
        <f t="shared" si="1093"/>
        <v>0.000125-0.000436988482797998i</v>
      </c>
      <c r="M3723" s="57" t="str">
        <f t="shared" si="1094"/>
        <v>0.0015-0.000210657669822987i</v>
      </c>
      <c r="N3723" s="57">
        <f t="shared" si="1095"/>
        <v>114.84926613905959</v>
      </c>
      <c r="O3723" s="57">
        <f t="shared" si="1096"/>
        <v>53.864809287344443</v>
      </c>
      <c r="P3723" s="371">
        <f t="shared" si="1097"/>
        <v>-53.864809287344443</v>
      </c>
      <c r="Q3723" s="371">
        <f t="shared" si="1098"/>
        <v>65.150733860940406</v>
      </c>
      <c r="R3723" s="12">
        <f t="shared" si="1099"/>
        <v>-114.84926613905959</v>
      </c>
      <c r="S3723" s="57">
        <f t="shared" si="1100"/>
        <v>1148.19846537187</v>
      </c>
      <c r="T3723" s="12">
        <f t="shared" si="1083"/>
        <v>-53.864809287344443</v>
      </c>
    </row>
    <row r="3724" spans="1:20" x14ac:dyDescent="0.25">
      <c r="A3724" s="57">
        <f t="shared" si="1084"/>
        <v>7241758.2335146144</v>
      </c>
      <c r="B3724" s="12">
        <f t="shared" si="1101"/>
        <v>1152561.619540283</v>
      </c>
      <c r="C3724" s="57" t="str">
        <f t="shared" si="1085"/>
        <v>0.000843521747048942+0.0018115706901891i</v>
      </c>
      <c r="D3724" s="57" t="str">
        <f t="shared" si="1086"/>
        <v>0.276384720474251-1.02837326501538i</v>
      </c>
      <c r="E3724" s="57" t="str">
        <f t="shared" si="1087"/>
        <v>-9.01239496909427-3.28191344253253i</v>
      </c>
      <c r="F3724" s="57" t="str">
        <f t="shared" si="1088"/>
        <v>0.439690874509986-1.28030211015902i</v>
      </c>
      <c r="G3724" s="57" t="str">
        <f t="shared" si="1089"/>
        <v>0.114507607829895-0.318426782132047i</v>
      </c>
      <c r="H3724" s="57" t="str">
        <f t="shared" si="1090"/>
        <v>0.00228426459208767-11.8400733512069i</v>
      </c>
      <c r="I3724" s="57" t="str">
        <f t="shared" si="1091"/>
        <v>-0.0427609730467481-0.0146945147827457i</v>
      </c>
      <c r="K3724" s="57" t="str">
        <f t="shared" si="1092"/>
        <v>0.000195532454491437-0.000338955785290309i</v>
      </c>
      <c r="L3724" s="57" t="str">
        <f t="shared" si="1093"/>
        <v>0.000125-0.000435334212789398i</v>
      </c>
      <c r="M3724" s="57" t="str">
        <f t="shared" si="1094"/>
        <v>0.0015-0.000209860201058962i</v>
      </c>
      <c r="N3724" s="57">
        <f t="shared" si="1095"/>
        <v>114.96810175554782</v>
      </c>
      <c r="O3724" s="57">
        <f t="shared" si="1096"/>
        <v>53.986661800145555</v>
      </c>
      <c r="P3724" s="371">
        <f t="shared" si="1097"/>
        <v>-53.986661800145555</v>
      </c>
      <c r="Q3724" s="371">
        <f t="shared" si="1098"/>
        <v>65.031898244452179</v>
      </c>
      <c r="R3724" s="12">
        <f t="shared" si="1099"/>
        <v>-114.96810175554782</v>
      </c>
      <c r="S3724" s="57">
        <f t="shared" si="1100"/>
        <v>1152.5616195402829</v>
      </c>
      <c r="T3724" s="12">
        <f t="shared" si="1083"/>
        <v>-53.986661800145555</v>
      </c>
    </row>
    <row r="3725" spans="1:20" x14ac:dyDescent="0.25">
      <c r="A3725" s="57">
        <f t="shared" si="1084"/>
        <v>7269276.9148019692</v>
      </c>
      <c r="B3725" s="12">
        <f t="shared" si="1101"/>
        <v>1156941.353694536</v>
      </c>
      <c r="C3725" s="57" t="str">
        <f t="shared" si="1085"/>
        <v>0.000835447340526119+0.00178460914496752i</v>
      </c>
      <c r="D3725" s="57" t="str">
        <f t="shared" si="1086"/>
        <v>0.274443084828655-1.02501444334449i</v>
      </c>
      <c r="E3725" s="57" t="str">
        <f t="shared" si="1087"/>
        <v>-8.94978697230096-3.24565203962634i</v>
      </c>
      <c r="F3725" s="57" t="str">
        <f t="shared" si="1088"/>
        <v>0.436746101390836-1.27651032370677i</v>
      </c>
      <c r="G3725" s="57" t="str">
        <f t="shared" si="1089"/>
        <v>0.113740707843964-0.317496077492491i</v>
      </c>
      <c r="H3725" s="57" t="str">
        <f t="shared" si="1090"/>
        <v>0.00226091615409022-11.7952240045055i</v>
      </c>
      <c r="I3725" s="57" t="str">
        <f t="shared" si="1091"/>
        <v>-0.0424728635599242-0.0145407889637301i</v>
      </c>
      <c r="K3725" s="57" t="str">
        <f t="shared" si="1092"/>
        <v>0.00019500839185021-0.000337880774283547i</v>
      </c>
      <c r="L3725" s="57" t="str">
        <f t="shared" si="1093"/>
        <v>0.000125-0.000433686205209604i</v>
      </c>
      <c r="M3725" s="57" t="str">
        <f t="shared" si="1094"/>
        <v>0.0015-0.000209065751204386i</v>
      </c>
      <c r="N3725" s="57">
        <f t="shared" si="1095"/>
        <v>115.08618479684232</v>
      </c>
      <c r="O3725" s="57">
        <f t="shared" si="1096"/>
        <v>54.108547487365762</v>
      </c>
      <c r="P3725" s="371">
        <f t="shared" si="1097"/>
        <v>-54.108547487365762</v>
      </c>
      <c r="Q3725" s="371">
        <f t="shared" si="1098"/>
        <v>64.913815203157682</v>
      </c>
      <c r="R3725" s="12">
        <f t="shared" si="1099"/>
        <v>-115.08618479684232</v>
      </c>
      <c r="S3725" s="57">
        <f t="shared" si="1100"/>
        <v>1156.941353694536</v>
      </c>
      <c r="T3725" s="12">
        <f t="shared" si="1083"/>
        <v>-54.108547487365762</v>
      </c>
    </row>
    <row r="3726" spans="1:20" x14ac:dyDescent="0.25">
      <c r="A3726" s="57">
        <f t="shared" si="1084"/>
        <v>7296900.1670782184</v>
      </c>
      <c r="B3726" s="12">
        <f t="shared" si="1101"/>
        <v>1161337.7308385754</v>
      </c>
      <c r="C3726" s="57" t="str">
        <f t="shared" si="1085"/>
        <v>0.000827404486948427+0.0017580439918333i</v>
      </c>
      <c r="D3726" s="57" t="str">
        <f t="shared" si="1086"/>
        <v>0.272514063591992-1.02166285711992i</v>
      </c>
      <c r="E3726" s="57" t="str">
        <f t="shared" si="1087"/>
        <v>-8.88757039545784-3.20978436365531i</v>
      </c>
      <c r="F3726" s="57" t="str">
        <f t="shared" si="1088"/>
        <v>0.433818534188169-1.27272275732261i</v>
      </c>
      <c r="G3726" s="57" t="str">
        <f t="shared" si="1089"/>
        <v>0.112978288752341-0.316566256924098i</v>
      </c>
      <c r="H3726" s="57" t="str">
        <f t="shared" si="1090"/>
        <v>0.00223782342555318-11.7505447188764i</v>
      </c>
      <c r="I3726" s="57" t="str">
        <f t="shared" si="1091"/>
        <v>-0.0421864632275026-0.014388588216387i</v>
      </c>
      <c r="K3726" s="57" t="str">
        <f t="shared" si="1092"/>
        <v>0.00019448721024813-0.000336807906598236i</v>
      </c>
      <c r="L3726" s="57" t="str">
        <f t="shared" si="1093"/>
        <v>0.000125-0.000432044436351467i</v>
      </c>
      <c r="M3726" s="57" t="str">
        <f t="shared" si="1094"/>
        <v>0.0015-0.000208274308830829i</v>
      </c>
      <c r="N3726" s="57">
        <f t="shared" si="1095"/>
        <v>115.20351608741383</v>
      </c>
      <c r="O3726" s="57">
        <f t="shared" si="1096"/>
        <v>54.230465921807877</v>
      </c>
      <c r="P3726" s="371">
        <f t="shared" si="1097"/>
        <v>-54.230465921807877</v>
      </c>
      <c r="Q3726" s="371">
        <f t="shared" si="1098"/>
        <v>64.796483912586169</v>
      </c>
      <c r="R3726" s="12">
        <f t="shared" si="1099"/>
        <v>-115.20351608741383</v>
      </c>
      <c r="S3726" s="57">
        <f t="shared" si="1100"/>
        <v>1161.3377308385755</v>
      </c>
      <c r="T3726" s="12">
        <f t="shared" si="1083"/>
        <v>-54.230465921807877</v>
      </c>
    </row>
    <row r="3727" spans="1:20" x14ac:dyDescent="0.25">
      <c r="A3727" s="57">
        <f t="shared" si="1084"/>
        <v>7324628.3877131157</v>
      </c>
      <c r="B3727" s="12">
        <f t="shared" si="1101"/>
        <v>1165750.8142157621</v>
      </c>
      <c r="C3727" s="57" t="str">
        <f t="shared" si="1085"/>
        <v>0.000819394364627191+0.00173186970290327i</v>
      </c>
      <c r="D3727" s="57" t="str">
        <f t="shared" si="1086"/>
        <v>0.270597589192376-1.01831853123459i</v>
      </c>
      <c r="E3727" s="57" t="str">
        <f t="shared" si="1087"/>
        <v>-8.82574348425973-3.1743062749151i</v>
      </c>
      <c r="F3727" s="57" t="str">
        <f t="shared" si="1088"/>
        <v>0.430908106034801-1.26893948041456i</v>
      </c>
      <c r="G3727" s="57" t="str">
        <f t="shared" si="1089"/>
        <v>0.11222033314097-0.315637339316343i</v>
      </c>
      <c r="H3727" s="57" t="str">
        <f t="shared" si="1090"/>
        <v>0.00221498352142302-11.7060348478707i</v>
      </c>
      <c r="I3727" s="57" t="str">
        <f t="shared" si="1091"/>
        <v>-0.0419017649941022-0.0142378988082958i</v>
      </c>
      <c r="K3727" s="57" t="str">
        <f t="shared" si="1092"/>
        <v>0.000193968900850995-0.000335737189171955i</v>
      </c>
      <c r="L3727" s="57" t="str">
        <f t="shared" si="1093"/>
        <v>0.000125-0.000430408882597596i</v>
      </c>
      <c r="M3727" s="57" t="str">
        <f t="shared" si="1094"/>
        <v>0.0015-0.000207485862553127i</v>
      </c>
      <c r="N3727" s="57">
        <f t="shared" si="1095"/>
        <v>115.32009645722601</v>
      </c>
      <c r="O3727" s="57">
        <f t="shared" si="1096"/>
        <v>54.352416677214997</v>
      </c>
      <c r="P3727" s="371">
        <f t="shared" si="1097"/>
        <v>-54.352416677214997</v>
      </c>
      <c r="Q3727" s="371">
        <f t="shared" si="1098"/>
        <v>64.679903542773985</v>
      </c>
      <c r="R3727" s="12">
        <f t="shared" si="1099"/>
        <v>-115.32009645722601</v>
      </c>
      <c r="S3727" s="57">
        <f t="shared" si="1100"/>
        <v>1165.7508142157621</v>
      </c>
      <c r="T3727" s="12">
        <f t="shared" si="1083"/>
        <v>-54.352416677214997</v>
      </c>
    </row>
    <row r="3728" spans="1:20" x14ac:dyDescent="0.25">
      <c r="A3728" s="57">
        <f t="shared" si="1084"/>
        <v>7352461.9755864255</v>
      </c>
      <c r="B3728" s="12">
        <f t="shared" si="1101"/>
        <v>1170180.667309782</v>
      </c>
      <c r="C3728" s="57" t="str">
        <f t="shared" si="1085"/>
        <v>0.000811418106452172+0.00170608081818615i</v>
      </c>
      <c r="D3728" s="57" t="str">
        <f t="shared" si="1086"/>
        <v>0.268693594216797-1.01498149005677i</v>
      </c>
      <c r="E3728" s="57" t="str">
        <f t="shared" si="1087"/>
        <v>-8.76430448020007-3.13921367453i</v>
      </c>
      <c r="F3728" s="57" t="str">
        <f t="shared" si="1088"/>
        <v>0.42801474986374-1.26516056160738i</v>
      </c>
      <c r="G3728" s="57" t="str">
        <f t="shared" si="1089"/>
        <v>0.111466823543763-0.31470934335165i</v>
      </c>
      <c r="H3728" s="57" t="str">
        <f t="shared" si="1090"/>
        <v>0.00219239358834715-11.6616937475101i</v>
      </c>
      <c r="I3728" s="57" t="str">
        <f t="shared" si="1091"/>
        <v>-0.0416187617921554-0.0140887071077662i</v>
      </c>
      <c r="K3728" s="57" t="str">
        <f t="shared" si="1092"/>
        <v>0.000193453454757672-0.000334668628843315i</v>
      </c>
      <c r="L3728" s="57" t="str">
        <f t="shared" si="1093"/>
        <v>0.000125-0.000428779520420001i</v>
      </c>
      <c r="M3728" s="57" t="str">
        <f t="shared" si="1094"/>
        <v>0.0015-0.000206700401029216i</v>
      </c>
      <c r="N3728" s="57">
        <f t="shared" si="1095"/>
        <v>115.43592674170175</v>
      </c>
      <c r="O3728" s="57">
        <f t="shared" si="1096"/>
        <v>54.474399328268092</v>
      </c>
      <c r="P3728" s="371">
        <f t="shared" si="1097"/>
        <v>-54.474399328268092</v>
      </c>
      <c r="Q3728" s="371">
        <f t="shared" si="1098"/>
        <v>64.564073258298251</v>
      </c>
      <c r="R3728" s="12">
        <f t="shared" si="1099"/>
        <v>-115.43592674170175</v>
      </c>
      <c r="S3728" s="57">
        <f t="shared" si="1100"/>
        <v>1170.1806673097819</v>
      </c>
      <c r="T3728" s="12">
        <f t="shared" si="1083"/>
        <v>-54.474399328268092</v>
      </c>
    </row>
    <row r="3729" spans="1:20" x14ac:dyDescent="0.25">
      <c r="A3729" s="57">
        <f t="shared" si="1084"/>
        <v>7380401.331093655</v>
      </c>
      <c r="B3729" s="12">
        <f t="shared" si="1101"/>
        <v>1174627.3538455593</v>
      </c>
      <c r="C3729" s="57" t="str">
        <f t="shared" si="1085"/>
        <v>0.000803476800965247+0.00168067194499166i</v>
      </c>
      <c r="D3729" s="57" t="str">
        <f t="shared" si="1086"/>
        <v>0.266802011413919-1.01165175743441i</v>
      </c>
      <c r="E3729" s="57" t="str">
        <f t="shared" si="1087"/>
        <v>-8.70325162084881-3.10450250410567i</v>
      </c>
      <c r="F3729" s="57" t="str">
        <f t="shared" si="1088"/>
        <v>0.425138398415932-1.26138606874544i</v>
      </c>
      <c r="G3729" s="57" t="str">
        <f t="shared" si="1089"/>
        <v>0.110717742444609-0.313782287506127i</v>
      </c>
      <c r="H3729" s="57" t="str">
        <f t="shared" si="1090"/>
        <v>0.00217005080436082-11.6175207762769i</v>
      </c>
      <c r="I3729" s="57" t="str">
        <f t="shared" si="1091"/>
        <v>-0.0413374465425789-0.0139409995834713i</v>
      </c>
      <c r="K3729" s="57" t="str">
        <f t="shared" si="1092"/>
        <v>0.000192940863001586-0.000333602232351954i</v>
      </c>
      <c r="L3729" s="57" t="str">
        <f t="shared" si="1093"/>
        <v>0.000125-0.000427156326379757i</v>
      </c>
      <c r="M3729" s="57" t="str">
        <f t="shared" si="1094"/>
        <v>0.0015-0.000205917912959968i</v>
      </c>
      <c r="N3729" s="57">
        <f t="shared" si="1095"/>
        <v>115.55100778169101</v>
      </c>
      <c r="O3729" s="57">
        <f t="shared" si="1096"/>
        <v>54.596413450581792</v>
      </c>
      <c r="P3729" s="371">
        <f t="shared" si="1097"/>
        <v>-54.596413450581792</v>
      </c>
      <c r="Q3729" s="371">
        <f t="shared" si="1098"/>
        <v>64.448992218308987</v>
      </c>
      <c r="R3729" s="12">
        <f t="shared" si="1099"/>
        <v>-115.55100778169101</v>
      </c>
      <c r="S3729" s="57">
        <f t="shared" si="1100"/>
        <v>1174.6273538455594</v>
      </c>
      <c r="T3729" s="12">
        <f t="shared" si="1083"/>
        <v>-54.596413450581792</v>
      </c>
    </row>
    <row r="3730" spans="1:20" x14ac:dyDescent="0.25">
      <c r="A3730" s="57">
        <f t="shared" si="1084"/>
        <v>7408446.8561518108</v>
      </c>
      <c r="B3730" s="12">
        <f t="shared" si="1101"/>
        <v>1179090.9377901724</v>
      </c>
      <c r="C3730" s="57" t="str">
        <f t="shared" si="1085"/>
        <v>0.000795571493414477+0.00165563775733812i</v>
      </c>
      <c r="D3730" s="57" t="str">
        <f t="shared" si="1086"/>
        <v>0.264922773696826-1.00832935669955i</v>
      </c>
      <c r="E3730" s="57" t="str">
        <f t="shared" si="1087"/>
        <v>-8.64258314012413-3.07016874538332i</v>
      </c>
      <c r="F3730" s="57" t="str">
        <f t="shared" si="1088"/>
        <v>0.422278984247853-1.25761606889545i</v>
      </c>
      <c r="G3730" s="57" t="str">
        <f t="shared" si="1089"/>
        <v>0.109973072279355-0.312856190050309i</v>
      </c>
      <c r="H3730" s="57" t="str">
        <f t="shared" si="1090"/>
        <v>0.00214795237857681-11.5735152951044i</v>
      </c>
      <c r="I3730" s="57" t="str">
        <f t="shared" si="1091"/>
        <v>-0.0410578121554318-0.0137947628040733i</v>
      </c>
      <c r="K3730" s="57" t="str">
        <f t="shared" si="1092"/>
        <v>0.00019243111655218-0.000332538006338523i</v>
      </c>
      <c r="L3730" s="57" t="str">
        <f t="shared" si="1093"/>
        <v>0.000125-0.000425539277126676i</v>
      </c>
      <c r="M3730" s="57" t="str">
        <f t="shared" si="1094"/>
        <v>0.0015-0.00020513838708903i</v>
      </c>
      <c r="N3730" s="57">
        <f t="shared" si="1095"/>
        <v>115.6653404234405</v>
      </c>
      <c r="O3730" s="57">
        <f t="shared" si="1096"/>
        <v>54.718458620701114</v>
      </c>
      <c r="P3730" s="371">
        <f t="shared" si="1097"/>
        <v>-54.718458620701114</v>
      </c>
      <c r="Q3730" s="371">
        <f t="shared" si="1098"/>
        <v>64.334659576559503</v>
      </c>
      <c r="R3730" s="12">
        <f t="shared" si="1099"/>
        <v>-115.6653404234405</v>
      </c>
      <c r="S3730" s="57">
        <f t="shared" si="1100"/>
        <v>1179.0909377901723</v>
      </c>
      <c r="T3730" s="12">
        <f t="shared" si="1083"/>
        <v>-54.718458620701114</v>
      </c>
    </row>
    <row r="3731" spans="1:20" x14ac:dyDescent="0.25">
      <c r="A3731" s="57">
        <f t="shared" si="1084"/>
        <v>7436598.954205187</v>
      </c>
      <c r="B3731" s="12">
        <f t="shared" si="1101"/>
        <v>1183571.483353775</v>
      </c>
      <c r="C3731" s="57" t="str">
        <f t="shared" si="1085"/>
        <v>0.000787703186788849+0.00163097299535905i</v>
      </c>
      <c r="D3731" s="57" t="str">
        <f t="shared" si="1086"/>
        <v>0.263055814145678-1.00501431067254i</v>
      </c>
      <c r="E3731" s="57" t="str">
        <f t="shared" si="1087"/>
        <v>-8.5822972685605-3.03620841989607i</v>
      </c>
      <c r="F3731" s="57" t="str">
        <f t="shared" si="1088"/>
        <v>0.419436439739067-1.25385062834942i</v>
      </c>
      <c r="G3731" s="57" t="str">
        <f t="shared" si="1089"/>
        <v>0.109232795437781-0.311931069049925i</v>
      </c>
      <c r="H3731" s="57" t="str">
        <f t="shared" si="1090"/>
        <v>0.00212609555087715-11.5296766673677i</v>
      </c>
      <c r="I3731" s="57" t="str">
        <f t="shared" si="1091"/>
        <v>-0.040779851530574-0.0136499834378466i</v>
      </c>
      <c r="K3731" s="57" t="str">
        <f t="shared" si="1092"/>
        <v>0.000191924206316373-0.000331475957344686i</v>
      </c>
      <c r="L3731" s="57" t="str">
        <f t="shared" si="1093"/>
        <v>0.000125-0.000423928349398961i</v>
      </c>
      <c r="M3731" s="57" t="str">
        <f t="shared" si="1094"/>
        <v>0.0015-0.00020436181220266i</v>
      </c>
      <c r="N3731" s="57">
        <f t="shared" si="1095"/>
        <v>115.77892551856239</v>
      </c>
      <c r="O3731" s="57">
        <f t="shared" si="1096"/>
        <v>54.840534416097597</v>
      </c>
      <c r="P3731" s="371">
        <f t="shared" si="1097"/>
        <v>-54.840534416097597</v>
      </c>
      <c r="Q3731" s="371">
        <f t="shared" si="1098"/>
        <v>64.221074481437611</v>
      </c>
      <c r="R3731" s="12">
        <f t="shared" si="1099"/>
        <v>-115.77892551856239</v>
      </c>
      <c r="S3731" s="57">
        <f t="shared" si="1100"/>
        <v>1183.571483353775</v>
      </c>
      <c r="T3731" s="12">
        <f t="shared" si="1083"/>
        <v>-54.840534416097597</v>
      </c>
    </row>
    <row r="3732" spans="1:20" x14ac:dyDescent="0.25">
      <c r="A3732" s="57">
        <f t="shared" si="1084"/>
        <v>7464858.0302311666</v>
      </c>
      <c r="B3732" s="12">
        <f t="shared" si="1101"/>
        <v>1188069.0549905193</v>
      </c>
      <c r="C3732" s="57" t="str">
        <f t="shared" si="1085"/>
        <v>0.000779872842833957+0.00160667246470885i</v>
      </c>
      <c r="D3732" s="57" t="str">
        <f t="shared" si="1086"/>
        <v>0.261201066010348-1.00170664166639i</v>
      </c>
      <c r="E3732" s="57" t="str">
        <f t="shared" si="1087"/>
        <v>-8.52239223357041-3.00261758862702i</v>
      </c>
      <c r="F3732" s="57" t="str">
        <f t="shared" si="1088"/>
        <v>0.416610697099688-1.25008981262754i</v>
      </c>
      <c r="G3732" s="57" t="str">
        <f t="shared" si="1089"/>
        <v>0.108496894265534-0.311006942366673i</v>
      </c>
      <c r="H3732" s="57" t="str">
        <f t="shared" si="1090"/>
        <v>0.0021044775916077-11.4860042588749i</v>
      </c>
      <c r="I3732" s="57" t="str">
        <f t="shared" si="1091"/>
        <v>-0.0405035575583137-0.0135066482522954i</v>
      </c>
      <c r="K3732" s="57" t="str">
        <f t="shared" si="1092"/>
        <v>0.000191420123140007-0.000330416091813144i</v>
      </c>
      <c r="L3732" s="57" t="str">
        <f t="shared" si="1093"/>
        <v>0.000125-0.000422323520022872i</v>
      </c>
      <c r="M3732" s="57" t="str">
        <f t="shared" si="1094"/>
        <v>0.0015-0.000203588177129567i</v>
      </c>
      <c r="N3732" s="57">
        <f t="shared" si="1095"/>
        <v>115.89176392400377</v>
      </c>
      <c r="O3732" s="57">
        <f t="shared" si="1096"/>
        <v>54.962640415165623</v>
      </c>
      <c r="P3732" s="371">
        <f t="shared" si="1097"/>
        <v>-54.962640415165623</v>
      </c>
      <c r="Q3732" s="371">
        <f t="shared" si="1098"/>
        <v>64.108236075996231</v>
      </c>
      <c r="R3732" s="12">
        <f t="shared" si="1099"/>
        <v>-115.89176392400377</v>
      </c>
      <c r="S3732" s="57">
        <f t="shared" si="1100"/>
        <v>1188.0690549905194</v>
      </c>
      <c r="T3732" s="12">
        <f t="shared" si="1083"/>
        <v>-54.962640415165623</v>
      </c>
    </row>
    <row r="3733" spans="1:20" x14ac:dyDescent="0.25">
      <c r="A3733" s="57">
        <f t="shared" si="1084"/>
        <v>7493224.4907460455</v>
      </c>
      <c r="B3733" s="12">
        <f t="shared" si="1101"/>
        <v>1192583.7173994833</v>
      </c>
      <c r="C3733" s="57" t="str">
        <f t="shared" si="1085"/>
        <v>0.000772081383048883+0.00158273103596776i</v>
      </c>
      <c r="D3733" s="57" t="str">
        <f t="shared" si="1086"/>
        <v>0.259358462712992-0.998406371491101i</v>
      </c>
      <c r="E3733" s="57" t="str">
        <f t="shared" si="1087"/>
        <v>-8.4628662597006-2.96939235166861i</v>
      </c>
      <c r="F3733" s="57" t="str">
        <f t="shared" si="1088"/>
        <v>0.41380168837777-1.24633368648122i</v>
      </c>
      <c r="G3733" s="57" t="str">
        <f t="shared" si="1089"/>
        <v>0.107765351066057-0.310083827659016i</v>
      </c>
      <c r="H3733" s="57" t="str">
        <f t="shared" si="1090"/>
        <v>0.00208309580127411-11.4424974378561i</v>
      </c>
      <c r="I3733" s="57" t="str">
        <f t="shared" si="1091"/>
        <v>-0.0402289231200445-0.0133647441137646i</v>
      </c>
      <c r="K3733" s="57" t="str">
        <f t="shared" si="1092"/>
        <v>0.000190918857809286-0.00032935841608767i</v>
      </c>
      <c r="L3733" s="57" t="str">
        <f t="shared" si="1093"/>
        <v>0.000125-0.000420724765912405i</v>
      </c>
      <c r="M3733" s="57" t="str">
        <f t="shared" si="1094"/>
        <v>0.0015-0.000202817470740752i</v>
      </c>
      <c r="N3733" s="57">
        <f t="shared" si="1095"/>
        <v>116.00385650201724</v>
      </c>
      <c r="O3733" s="57">
        <f t="shared" si="1096"/>
        <v>55.084776197218872</v>
      </c>
      <c r="P3733" s="371">
        <f t="shared" si="1097"/>
        <v>-55.084776197218872</v>
      </c>
      <c r="Q3733" s="371">
        <f t="shared" si="1098"/>
        <v>63.99614349798275</v>
      </c>
      <c r="R3733" s="12">
        <f t="shared" si="1099"/>
        <v>-116.00385650201724</v>
      </c>
      <c r="S3733" s="57">
        <f t="shared" si="1100"/>
        <v>1192.5837173994832</v>
      </c>
      <c r="T3733" s="12">
        <f t="shared" si="1083"/>
        <v>-55.084776197218872</v>
      </c>
    </row>
    <row r="3734" spans="1:20" x14ac:dyDescent="0.25">
      <c r="A3734" s="57">
        <f t="shared" si="1084"/>
        <v>7521698.74381088</v>
      </c>
      <c r="B3734" s="12">
        <f t="shared" si="1101"/>
        <v>1197115.5355256014</v>
      </c>
      <c r="C3734" s="57" t="str">
        <f t="shared" si="1085"/>
        <v>0.000764329689664486+0.00155914364404629i</v>
      </c>
      <c r="D3734" s="57" t="str">
        <f t="shared" si="1086"/>
        <v>0.257527937850549-0.995113521457875i</v>
      </c>
      <c r="E3734" s="57" t="str">
        <f t="shared" si="1087"/>
        <v>-8.40371756888438-2.93652884788476i</v>
      </c>
      <c r="F3734" s="57" t="str">
        <f t="shared" si="1088"/>
        <v>0.411009345466618-1.24258231389611i</v>
      </c>
      <c r="G3734" s="57" t="str">
        <f t="shared" si="1089"/>
        <v>0.10703814810249-0.309161742382978i</v>
      </c>
      <c r="H3734" s="57" t="str">
        <f t="shared" si="1090"/>
        <v>0.00206194751024109-11.3991555749558i</v>
      </c>
      <c r="I3734" s="57" t="str">
        <f t="shared" si="1091"/>
        <v>-0.0399559410888834-0.0132242579870507i</v>
      </c>
      <c r="K3734" s="57" t="str">
        <f t="shared" si="1092"/>
        <v>0.000190420401052196-0.000328302936413159i</v>
      </c>
      <c r="L3734" s="57" t="str">
        <f t="shared" si="1093"/>
        <v>0.000125-0.000419132064068944i</v>
      </c>
      <c r="M3734" s="57" t="str">
        <f t="shared" si="1094"/>
        <v>0.0015-0.000202049681949345i</v>
      </c>
      <c r="N3734" s="57">
        <f t="shared" si="1095"/>
        <v>116.11520412013162</v>
      </c>
      <c r="O3734" s="57">
        <f t="shared" si="1096"/>
        <v>55.206941342487013</v>
      </c>
      <c r="P3734" s="371">
        <f t="shared" si="1097"/>
        <v>-55.206941342487013</v>
      </c>
      <c r="Q3734" s="371">
        <f t="shared" si="1098"/>
        <v>63.884795879868378</v>
      </c>
      <c r="R3734" s="12">
        <f t="shared" si="1099"/>
        <v>-116.11520412013162</v>
      </c>
      <c r="S3734" s="57">
        <f t="shared" si="1100"/>
        <v>1197.1155355256014</v>
      </c>
      <c r="T3734" s="12">
        <f t="shared" si="1083"/>
        <v>-55.206941342487013</v>
      </c>
    </row>
    <row r="3735" spans="1:20" x14ac:dyDescent="0.25">
      <c r="A3735" s="57">
        <f t="shared" si="1084"/>
        <v>7550281.1990373619</v>
      </c>
      <c r="B3735" s="12">
        <f t="shared" si="1101"/>
        <v>1201664.5745605987</v>
      </c>
      <c r="C3735" s="57" t="str">
        <f t="shared" si="1085"/>
        <v>0.000756618606603544+0.00153590528758958i</v>
      </c>
      <c r="D3735" s="57" t="str">
        <f t="shared" si="1086"/>
        <v>0.255709425197209-0.991828112383463i</v>
      </c>
      <c r="E3735" s="57" t="str">
        <f t="shared" si="1087"/>
        <v>-8.34494438068841-2.90402325457401i</v>
      </c>
      <c r="F3735" s="57" t="str">
        <f t="shared" si="1088"/>
        <v>0.408233600112004-1.23883575809524i</v>
      </c>
      <c r="G3735" s="57" t="str">
        <f t="shared" si="1089"/>
        <v>0.106315267599555-0.308240703792977i</v>
      </c>
      <c r="H3735" s="57" t="str">
        <f t="shared" si="1090"/>
        <v>0.00204103007843328-11.3559780432226i</v>
      </c>
      <c r="I3735" s="57" t="str">
        <f t="shared" si="1091"/>
        <v>-0.0396846043302959-0.0130851769350034i</v>
      </c>
      <c r="K3735" s="57" t="str">
        <f t="shared" si="1092"/>
        <v>0.000189924743539917-0.000327249658935687i</v>
      </c>
      <c r="L3735" s="57" t="str">
        <f t="shared" si="1093"/>
        <v>0.000125-0.000417545391580936i</v>
      </c>
      <c r="M3735" s="57" t="str">
        <f t="shared" si="1094"/>
        <v>0.0015-0.000201284799710445i</v>
      </c>
      <c r="N3735" s="57">
        <f t="shared" si="1095"/>
        <v>116.22580765112423</v>
      </c>
      <c r="O3735" s="57">
        <f t="shared" si="1096"/>
        <v>55.329135432111364</v>
      </c>
      <c r="P3735" s="371">
        <f t="shared" si="1097"/>
        <v>-55.329135432111364</v>
      </c>
      <c r="Q3735" s="371">
        <f t="shared" si="1098"/>
        <v>63.774192348875779</v>
      </c>
      <c r="R3735" s="12">
        <f t="shared" si="1099"/>
        <v>-116.22580765112423</v>
      </c>
      <c r="S3735" s="57">
        <f t="shared" si="1100"/>
        <v>1201.6645745605988</v>
      </c>
      <c r="T3735" s="12">
        <f t="shared" si="1083"/>
        <v>-55.329135432111364</v>
      </c>
    </row>
    <row r="3736" spans="1:20" x14ac:dyDescent="0.25">
      <c r="A3736" s="57">
        <f t="shared" si="1084"/>
        <v>7578972.2675937042</v>
      </c>
      <c r="B3736" s="12">
        <f t="shared" si="1101"/>
        <v>1206230.8999439289</v>
      </c>
      <c r="C3736" s="57" t="str">
        <f t="shared" si="1085"/>
        <v>0.000748948940422677+0.00151301102838142i</v>
      </c>
      <c r="D3736" s="57" t="str">
        <f t="shared" si="1086"/>
        <v>0.253902858706819-0.988550164594429i</v>
      </c>
      <c r="E3736" s="57" t="str">
        <f t="shared" si="1087"/>
        <v>-8.28654491255376-2.87187178713489i</v>
      </c>
      <c r="F3736" s="57" t="str">
        <f t="shared" si="1088"/>
        <v>0.405474383919329-1.23509408154211i</v>
      </c>
      <c r="G3736" s="57" t="str">
        <f t="shared" si="1089"/>
        <v>0.105596691745415-0.307320728942645i</v>
      </c>
      <c r="H3736" s="57" t="str">
        <f t="shared" si="1090"/>
        <v>0.00202034089503879-11.3129642180999i</v>
      </c>
      <c r="I3736" s="57" t="str">
        <f t="shared" si="1091"/>
        <v>-0.0394149057027127-0.0129474881181259i</v>
      </c>
      <c r="K3736" s="57" t="str">
        <f t="shared" si="1092"/>
        <v>0.000189431875888235-0.000326198589702605i</v>
      </c>
      <c r="L3736" s="57" t="str">
        <f t="shared" si="1093"/>
        <v>0.000125-0.000415964725623567i</v>
      </c>
      <c r="M3736" s="57" t="str">
        <f t="shared" si="1094"/>
        <v>0.0015-0.000200522813020965i</v>
      </c>
      <c r="N3736" s="57">
        <f t="shared" si="1095"/>
        <v>116.33566797299224</v>
      </c>
      <c r="O3736" s="57">
        <f t="shared" si="1096"/>
        <v>55.451358048141756</v>
      </c>
      <c r="P3736" s="371">
        <f t="shared" si="1097"/>
        <v>-55.451358048141756</v>
      </c>
      <c r="Q3736" s="371">
        <f t="shared" si="1098"/>
        <v>63.664332027007752</v>
      </c>
      <c r="R3736" s="12">
        <f t="shared" si="1099"/>
        <v>-116.33566797299224</v>
      </c>
      <c r="S3736" s="57">
        <f t="shared" si="1100"/>
        <v>1206.230899943929</v>
      </c>
      <c r="T3736" s="12">
        <f t="shared" si="1083"/>
        <v>-55.451358048141756</v>
      </c>
    </row>
    <row r="3737" spans="1:20" x14ac:dyDescent="0.25">
      <c r="A3737" s="57">
        <f t="shared" si="1084"/>
        <v>7607772.3622105606</v>
      </c>
      <c r="B3737" s="12">
        <f t="shared" si="1101"/>
        <v>1210814.577363716</v>
      </c>
      <c r="C3737" s="57" t="str">
        <f t="shared" si="1085"/>
        <v>0.000741321461236616+0.0014904559907486i</v>
      </c>
      <c r="D3737" s="57" t="str">
        <f t="shared" si="1086"/>
        <v>0.252108172515228-0.985279697931382i</v>
      </c>
      <c r="E3737" s="57" t="str">
        <f t="shared" si="1087"/>
        <v>-8.228517380034-2.84007069873332i</v>
      </c>
      <c r="F3737" s="57" t="str">
        <f t="shared" si="1088"/>
        <v>0.40273162836068-1.23135734594396i</v>
      </c>
      <c r="G3737" s="57" t="str">
        <f t="shared" si="1089"/>
        <v>0.104882402693513-0.306401834685677i</v>
      </c>
      <c r="H3737" s="57" t="str">
        <f t="shared" si="1090"/>
        <v>0.00199987737821505-11.2701134774175i</v>
      </c>
      <c r="I3737" s="57" t="str">
        <f t="shared" si="1091"/>
        <v>-0.0391468380581474-0.012811178794171i</v>
      </c>
      <c r="K3737" s="57" t="str">
        <f t="shared" si="1092"/>
        <v>0.000188941788658928-0.000325149734662613i</v>
      </c>
      <c r="L3737" s="57" t="str">
        <f t="shared" si="1093"/>
        <v>0.000125-0.000414390043458424i</v>
      </c>
      <c r="M3737" s="57" t="str">
        <f t="shared" si="1094"/>
        <v>0.0015-0.000199763710919471i</v>
      </c>
      <c r="N3737" s="57">
        <f t="shared" si="1095"/>
        <v>116.44478596892523</v>
      </c>
      <c r="O3737" s="57">
        <f t="shared" si="1096"/>
        <v>55.573608773532328</v>
      </c>
      <c r="P3737" s="371">
        <f t="shared" si="1097"/>
        <v>-55.573608773532328</v>
      </c>
      <c r="Q3737" s="371">
        <f t="shared" si="1098"/>
        <v>63.555214031074762</v>
      </c>
      <c r="R3737" s="12">
        <f t="shared" si="1099"/>
        <v>-116.44478596892523</v>
      </c>
      <c r="S3737" s="57">
        <f t="shared" si="1100"/>
        <v>1210.8145773637159</v>
      </c>
      <c r="T3737" s="12">
        <f t="shared" si="1083"/>
        <v>-55.573608773532328</v>
      </c>
    </row>
    <row r="3738" spans="1:20" x14ac:dyDescent="0.25">
      <c r="A3738" s="57">
        <f t="shared" si="1084"/>
        <v>7636681.897186962</v>
      </c>
      <c r="B3738" s="12">
        <f t="shared" si="1101"/>
        <v>1215415.6727576982</v>
      </c>
      <c r="C3738" s="57" t="str">
        <f t="shared" si="1085"/>
        <v>0.000733736903624899+0.00146823536096538i</v>
      </c>
      <c r="D3738" s="57" t="str">
        <f t="shared" si="1086"/>
        <v>0.250325300942595-0.982016731753257i</v>
      </c>
      <c r="E3738" s="57" t="str">
        <f t="shared" si="1087"/>
        <v>-8.1708599970268-2.80861627997158i</v>
      </c>
      <c r="F3738" s="57" t="str">
        <f t="shared" si="1088"/>
        <v>0.400005264781822-1.22762561225498i</v>
      </c>
      <c r="G3738" s="57" t="str">
        <f t="shared" si="1089"/>
        <v>0.104172382564401-0.305484037676696i</v>
      </c>
      <c r="H3738" s="57" t="str">
        <f t="shared" si="1090"/>
        <v>0.00197963697479667-11.2274252013817i</v>
      </c>
      <c r="I3738" s="57" t="str">
        <f t="shared" si="1091"/>
        <v>-0.0388803942427982-0.0126762363177314i</v>
      </c>
      <c r="K3738" s="57" t="str">
        <f t="shared" si="1092"/>
        <v>0.000188454472361151-0.000324103099665881i</v>
      </c>
      <c r="L3738" s="57" t="str">
        <f t="shared" si="1093"/>
        <v>0.000125-0.000412821322433179i</v>
      </c>
      <c r="M3738" s="57" t="str">
        <f t="shared" si="1094"/>
        <v>0.0015-0.000199007482486025i</v>
      </c>
      <c r="N3738" s="57">
        <f t="shared" si="1095"/>
        <v>116.55316252727918</v>
      </c>
      <c r="O3738" s="57">
        <f t="shared" si="1096"/>
        <v>55.695887192137938</v>
      </c>
      <c r="P3738" s="371">
        <f t="shared" si="1097"/>
        <v>-55.695887192137938</v>
      </c>
      <c r="Q3738" s="371">
        <f t="shared" si="1098"/>
        <v>63.446837472720816</v>
      </c>
      <c r="R3738" s="12">
        <f t="shared" si="1099"/>
        <v>-116.55316252727918</v>
      </c>
      <c r="S3738" s="57">
        <f t="shared" si="1100"/>
        <v>1215.4156727576983</v>
      </c>
      <c r="T3738" s="12">
        <f t="shared" si="1083"/>
        <v>-55.695887192137938</v>
      </c>
    </row>
    <row r="3739" spans="1:20" x14ac:dyDescent="0.25">
      <c r="A3739" s="57">
        <f t="shared" si="1084"/>
        <v>7665701.2883962728</v>
      </c>
      <c r="B3739" s="12">
        <f t="shared" si="1101"/>
        <v>1220034.2523141776</v>
      </c>
      <c r="C3739" s="57" t="str">
        <f t="shared" si="1085"/>
        <v>0.000726195967521183+0.0014463443866583i</v>
      </c>
      <c r="D3739" s="57" t="str">
        <f t="shared" si="1086"/>
        <v>0.248554178495633-0.978761284941536i</v>
      </c>
      <c r="E3739" s="57" t="str">
        <f t="shared" si="1087"/>
        <v>-8.11357097600085-2.77750485855917i</v>
      </c>
      <c r="F3739" s="57" t="str">
        <f t="shared" si="1088"/>
        <v>0.397295224409121-1.22389894067962i</v>
      </c>
      <c r="G3739" s="57" t="str">
        <f t="shared" si="1089"/>
        <v>0.103466613447527-0.304567354372111i</v>
      </c>
      <c r="H3739" s="57" t="str">
        <f t="shared" si="1090"/>
        <v>0.00195961716000562-11.1848987725656i</v>
      </c>
      <c r="I3739" s="57" t="str">
        <f t="shared" si="1091"/>
        <v>-0.0386155670976445-0.0125426481398272i</v>
      </c>
      <c r="K3739" s="57" t="str">
        <f t="shared" si="1092"/>
        <v>0.000187969917452801-0.000323058690464164i</v>
      </c>
      <c r="L3739" s="57" t="str">
        <f t="shared" si="1093"/>
        <v>0.000125-0.000411258539981249i</v>
      </c>
      <c r="M3739" s="57" t="str">
        <f t="shared" si="1094"/>
        <v>0.0015-0.000198254116842025i</v>
      </c>
      <c r="N3739" s="57">
        <f t="shared" si="1095"/>
        <v>116.66079854155021</v>
      </c>
      <c r="O3739" s="57">
        <f t="shared" si="1096"/>
        <v>55.818192888711422</v>
      </c>
      <c r="P3739" s="371">
        <f t="shared" si="1097"/>
        <v>-55.818192888711422</v>
      </c>
      <c r="Q3739" s="371">
        <f t="shared" si="1098"/>
        <v>63.339201458449793</v>
      </c>
      <c r="R3739" s="12">
        <f t="shared" si="1099"/>
        <v>-116.66079854155021</v>
      </c>
      <c r="S3739" s="57">
        <f t="shared" si="1100"/>
        <v>1220.0342523141776</v>
      </c>
      <c r="T3739" s="12">
        <f t="shared" si="1083"/>
        <v>-55.818192888711422</v>
      </c>
    </row>
    <row r="3740" spans="1:20" x14ac:dyDescent="0.25">
      <c r="A3740" s="57">
        <f t="shared" si="1084"/>
        <v>7694830.9532921789</v>
      </c>
      <c r="B3740" s="12">
        <f t="shared" si="1101"/>
        <v>1224670.3824729715</v>
      </c>
      <c r="C3740" s="57" t="str">
        <f t="shared" si="1085"/>
        <v>0.000718699319085759+0.0014247783762121i</v>
      </c>
      <c r="D3740" s="57" t="str">
        <f t="shared" si="1086"/>
        <v>0.246794739869807-0.975513375904489i</v>
      </c>
      <c r="E3740" s="57" t="str">
        <f t="shared" si="1087"/>
        <v>-8.05664852822031-2.74673279898617i</v>
      </c>
      <c r="F3740" s="57" t="str">
        <f t="shared" si="1088"/>
        <v>0.394601438356349-1.22017739067592i</v>
      </c>
      <c r="G3740" s="57" t="str">
        <f t="shared" si="1089"/>
        <v>0.102765077403022-0.303651801031005i</v>
      </c>
      <c r="H3740" s="57" t="str">
        <f t="shared" si="1090"/>
        <v>0.00193981543716436-11.1425335759018i</v>
      </c>
      <c r="I3740" s="57" t="str">
        <f t="shared" si="1091"/>
        <v>-0.0383523494590442-0.0124104018074908i</v>
      </c>
      <c r="K3740" s="57" t="str">
        <f t="shared" si="1092"/>
        <v>0.000187488114341881-0.000322016512710934i</v>
      </c>
      <c r="L3740" s="57" t="str">
        <f t="shared" si="1093"/>
        <v>0.000125-0.000409701673621488i</v>
      </c>
      <c r="M3740" s="57" t="str">
        <f t="shared" si="1094"/>
        <v>0.0015-0.000197503603150055i</v>
      </c>
      <c r="N3740" s="57">
        <f t="shared" si="1095"/>
        <v>116.76769491034885</v>
      </c>
      <c r="O3740" s="57">
        <f t="shared" si="1096"/>
        <v>55.940525448897972</v>
      </c>
      <c r="P3740" s="371">
        <f t="shared" si="1097"/>
        <v>-55.940525448897972</v>
      </c>
      <c r="Q3740" s="371">
        <f t="shared" si="1098"/>
        <v>63.232305089651149</v>
      </c>
      <c r="R3740" s="12">
        <f t="shared" si="1099"/>
        <v>-116.76769491034885</v>
      </c>
      <c r="S3740" s="57">
        <f t="shared" si="1100"/>
        <v>1224.6703824729714</v>
      </c>
      <c r="T3740" s="12">
        <f t="shared" si="1083"/>
        <v>-55.940525448897972</v>
      </c>
    </row>
    <row r="3741" spans="1:20" x14ac:dyDescent="0.25">
      <c r="A3741" s="57">
        <f t="shared" si="1084"/>
        <v>7724071.3109146897</v>
      </c>
      <c r="B3741" s="12">
        <f t="shared" si="1101"/>
        <v>1229324.1299263688</v>
      </c>
      <c r="C3741" s="57" t="str">
        <f t="shared" si="1085"/>
        <v>0.000711247591560968+0.0014035326981758i</v>
      </c>
      <c r="D3741" s="57" t="str">
        <f t="shared" si="1086"/>
        <v>0.245046919951476-0.972273022581368i</v>
      </c>
      <c r="E3741" s="57" t="str">
        <f t="shared" si="1087"/>
        <v>-8.00009086396164-2.71629650219775i</v>
      </c>
      <c r="F3741" s="57" t="str">
        <f t="shared" si="1088"/>
        <v>0.391923837631459-1.21646102095891i</v>
      </c>
      <c r="G3741" s="57" t="str">
        <f t="shared" si="1089"/>
        <v>0.102067756463459-0.302737393716031i</v>
      </c>
      <c r="H3741" s="57" t="str">
        <f t="shared" si="1090"/>
        <v>0.00192022933741016-11.1003289986714i</v>
      </c>
      <c r="I3741" s="57" t="str">
        <f t="shared" si="1091"/>
        <v>-0.0380907341593114-0.0122794849633454i</v>
      </c>
      <c r="K3741" s="57" t="str">
        <f t="shared" si="1092"/>
        <v>0.000187009053387848-0.000320976571961534i</v>
      </c>
      <c r="L3741" s="57" t="str">
        <f t="shared" si="1093"/>
        <v>0.000125-0.000408150700957848i</v>
      </c>
      <c r="M3741" s="57" t="str">
        <f t="shared" si="1094"/>
        <v>0.0015-0.000196755930613723i</v>
      </c>
      <c r="N3741" s="57">
        <f t="shared" si="1095"/>
        <v>116.87385253737503</v>
      </c>
      <c r="O3741" s="57">
        <f t="shared" si="1096"/>
        <v>56.062884459233153</v>
      </c>
      <c r="P3741" s="371">
        <f t="shared" si="1097"/>
        <v>-56.062884459233153</v>
      </c>
      <c r="Q3741" s="371">
        <f t="shared" si="1098"/>
        <v>63.126147462624971</v>
      </c>
      <c r="R3741" s="12">
        <f t="shared" si="1099"/>
        <v>-116.87385253737503</v>
      </c>
      <c r="S3741" s="57">
        <f t="shared" si="1100"/>
        <v>1229.3241299263689</v>
      </c>
      <c r="T3741" s="12">
        <f t="shared" si="1083"/>
        <v>-56.062884459233153</v>
      </c>
    </row>
    <row r="3742" spans="1:20" x14ac:dyDescent="0.25">
      <c r="A3742" s="57">
        <f t="shared" si="1084"/>
        <v>7753422.7818961646</v>
      </c>
      <c r="B3742" s="12">
        <f t="shared" si="1101"/>
        <v>1233995.561620089</v>
      </c>
      <c r="C3742" s="57" t="str">
        <f t="shared" si="1085"/>
        <v>0.000703841386110338+0.00138260278067023i</v>
      </c>
      <c r="D3742" s="57" t="str">
        <f t="shared" si="1086"/>
        <v>0.243310653819996-0.969040242446645i</v>
      </c>
      <c r="E3742" s="57" t="str">
        <f t="shared" si="1087"/>
        <v>-7.94389619272843-2.68619240527123i</v>
      </c>
      <c r="F3742" s="57" t="str">
        <f t="shared" si="1088"/>
        <v>0.389262353143245-1.21274988950406i</v>
      </c>
      <c r="G3742" s="57" t="str">
        <f t="shared" si="1089"/>
        <v>0.101374632635584-0.301824148294308i</v>
      </c>
      <c r="H3742" s="57" t="str">
        <f t="shared" si="1090"/>
        <v>0.00190085641941249-11.0582844304962i</v>
      </c>
      <c r="I3742" s="57" t="str">
        <f t="shared" si="1091"/>
        <v>-0.0378307140272986-0.0121498853451824i</v>
      </c>
      <c r="K3742" s="57" t="str">
        <f t="shared" si="1092"/>
        <v>0.000186532724902944-0.000319938873673331i</v>
      </c>
      <c r="L3742" s="57" t="str">
        <f t="shared" si="1093"/>
        <v>0.000125-0.000406605599679068i</v>
      </c>
      <c r="M3742" s="57" t="str">
        <f t="shared" si="1094"/>
        <v>0.0015-0.000196011088477508i</v>
      </c>
      <c r="N3742" s="57">
        <f t="shared" si="1095"/>
        <v>116.97927233139444</v>
      </c>
      <c r="O3742" s="57">
        <f t="shared" si="1096"/>
        <v>56.185269507137946</v>
      </c>
      <c r="P3742" s="371">
        <f t="shared" si="1097"/>
        <v>-56.185269507137946</v>
      </c>
      <c r="Q3742" s="371">
        <f t="shared" si="1098"/>
        <v>63.020727668605566</v>
      </c>
      <c r="R3742" s="12">
        <f t="shared" si="1099"/>
        <v>-116.97927233139444</v>
      </c>
      <c r="S3742" s="57">
        <f t="shared" si="1100"/>
        <v>1233.9955616200889</v>
      </c>
      <c r="T3742" s="12">
        <f t="shared" si="1083"/>
        <v>-56.185269507137946</v>
      </c>
    </row>
    <row r="3743" spans="1:20" x14ac:dyDescent="0.25">
      <c r="A3743" s="57">
        <f t="shared" si="1084"/>
        <v>7782885.78846737</v>
      </c>
      <c r="B3743" s="12">
        <f t="shared" si="1101"/>
        <v>1238684.7447542453</v>
      </c>
      <c r="C3743" s="57" t="str">
        <f t="shared" si="1085"/>
        <v>0.000696481272641151+0.00136198411079629i</v>
      </c>
      <c r="D3743" s="57" t="str">
        <f t="shared" si="1086"/>
        <v>0.241585876749762-0.965815052514176i</v>
      </c>
      <c r="E3743" s="57" t="str">
        <f t="shared" si="1087"/>
        <v>-7.8880627234599-2.65641698109464i</v>
      </c>
      <c r="F3743" s="57" t="str">
        <f t="shared" si="1088"/>
        <v>0.386616915707941-1.20904405355068i</v>
      </c>
      <c r="G3743" s="57" t="str">
        <f t="shared" si="1089"/>
        <v>0.100685687902042-0.300912080438348i</v>
      </c>
      <c r="H3743" s="57" t="str">
        <f t="shared" si="1090"/>
        <v>0.00188169426909245-11.0163992633288i</v>
      </c>
      <c r="I3743" s="57" t="str">
        <f t="shared" si="1091"/>
        <v>-0.0375722818889614-0.0120215907855335i</v>
      </c>
      <c r="K3743" s="57" t="str">
        <f t="shared" si="1092"/>
        <v>0.000186059119153531-0.000318903423205891i</v>
      </c>
      <c r="L3743" s="57" t="str">
        <f t="shared" si="1093"/>
        <v>0.000125-0.000405066347558346i</v>
      </c>
      <c r="M3743" s="57" t="str">
        <f t="shared" si="1094"/>
        <v>0.0015-0.000195269066026607i</v>
      </c>
      <c r="N3743" s="57">
        <f t="shared" si="1095"/>
        <v>117.08395520621292</v>
      </c>
      <c r="O3743" s="57">
        <f t="shared" si="1096"/>
        <v>56.307680180916115</v>
      </c>
      <c r="P3743" s="371">
        <f t="shared" si="1097"/>
        <v>-56.307680180916115</v>
      </c>
      <c r="Q3743" s="371">
        <f t="shared" si="1098"/>
        <v>62.916044793787073</v>
      </c>
      <c r="R3743" s="12">
        <f t="shared" si="1099"/>
        <v>-117.08395520621292</v>
      </c>
      <c r="S3743" s="57">
        <f t="shared" si="1100"/>
        <v>1238.6847447542452</v>
      </c>
      <c r="T3743" s="12">
        <f t="shared" si="1083"/>
        <v>-56.307680180916115</v>
      </c>
    </row>
    <row r="3744" spans="1:20" x14ac:dyDescent="0.25">
      <c r="A3744" s="57">
        <f t="shared" si="1084"/>
        <v>7812460.7544635469</v>
      </c>
      <c r="B3744" s="12">
        <f t="shared" si="1101"/>
        <v>1243391.7467843115</v>
      </c>
      <c r="C3744" s="57" t="str">
        <f t="shared" si="1085"/>
        <v>0.000689167790611241+0.00134167223404475i</v>
      </c>
      <c r="D3744" s="57" t="str">
        <f t="shared" si="1086"/>
        <v>0.239872524212204-0.962597469341396i</v>
      </c>
      <c r="E3744" s="57" t="str">
        <f t="shared" si="1087"/>
        <v>-7.83258866473692-2.62696673804763i</v>
      </c>
      <c r="F3744" s="57" t="str">
        <f t="shared" si="1088"/>
        <v>0.383987456055734-1.20534356960553i</v>
      </c>
      <c r="G3744" s="57" t="str">
        <f t="shared" si="1089"/>
        <v>0.100000904223065-0.300001205626968i</v>
      </c>
      <c r="H3744" s="57" t="str">
        <f t="shared" si="1090"/>
        <v>0.00186274049934423-10.9746728914442i</v>
      </c>
      <c r="I3744" s="57" t="str">
        <f t="shared" si="1091"/>
        <v>-0.0373154305679269-0.0118945892112413i</v>
      </c>
      <c r="K3744" s="57" t="str">
        <f t="shared" si="1092"/>
        <v>0.000185588226361391-0.000317870225821162i</v>
      </c>
      <c r="L3744" s="57" t="str">
        <f t="shared" si="1093"/>
        <v>0.000125-0.000403532922453024i</v>
      </c>
      <c r="M3744" s="57" t="str">
        <f t="shared" si="1094"/>
        <v>0.0015-0.000194529852586777i</v>
      </c>
      <c r="N3744" s="57">
        <f t="shared" si="1095"/>
        <v>117.18790208065656</v>
      </c>
      <c r="O3744" s="57">
        <f t="shared" si="1096"/>
        <v>56.430116069749488</v>
      </c>
      <c r="P3744" s="371">
        <f t="shared" si="1097"/>
        <v>-56.430116069749488</v>
      </c>
      <c r="Q3744" s="371">
        <f t="shared" si="1098"/>
        <v>62.812097919343451</v>
      </c>
      <c r="R3744" s="12">
        <f t="shared" si="1099"/>
        <v>-117.18790208065656</v>
      </c>
      <c r="S3744" s="57">
        <f t="shared" si="1100"/>
        <v>1243.3917467843114</v>
      </c>
      <c r="T3744" s="12">
        <f t="shared" si="1083"/>
        <v>-56.430116069749488</v>
      </c>
    </row>
    <row r="3745" spans="1:20" x14ac:dyDescent="0.25">
      <c r="A3745" s="57">
        <f t="shared" si="1084"/>
        <v>7842148.1053305082</v>
      </c>
      <c r="B3745" s="12">
        <f t="shared" si="1101"/>
        <v>1248116.6354220919</v>
      </c>
      <c r="C3745" s="57" t="str">
        <f t="shared" si="1085"/>
        <v>0.000681901449819705+0.00132166275370731i</v>
      </c>
      <c r="D3745" s="57" t="str">
        <f t="shared" si="1086"/>
        <v>0.238170531877738-0.959387509033463i</v>
      </c>
      <c r="E3745" s="57" t="str">
        <f t="shared" si="1087"/>
        <v>-7.77747222498246-2.59783821968425i</v>
      </c>
      <c r="F3745" s="57" t="str">
        <f t="shared" si="1088"/>
        <v>0.381373904837197-1.2016484934463i</v>
      </c>
      <c r="G3745" s="57" t="str">
        <f t="shared" si="1089"/>
        <v>0.0993202635381538-0.299091539146238i</v>
      </c>
      <c r="H3745" s="57" t="str">
        <f t="shared" si="1090"/>
        <v>0.00184399274975941-10.933104711431i</v>
      </c>
      <c r="I3745" s="57" t="str">
        <f t="shared" si="1091"/>
        <v>-0.0370601528860474-0.0117688686430252i</v>
      </c>
      <c r="K3745" s="57" t="str">
        <f t="shared" si="1092"/>
        <v>0.000185120036705043-0.000316839286683679i</v>
      </c>
      <c r="L3745" s="57" t="str">
        <f t="shared" si="1093"/>
        <v>0.000125-0.000402005302304268i</v>
      </c>
      <c r="M3745" s="57" t="str">
        <f t="shared" si="1094"/>
        <v>0.0015-0.000193793437524185i</v>
      </c>
      <c r="N3745" s="57">
        <f t="shared" si="1095"/>
        <v>117.2911138785459</v>
      </c>
      <c r="O3745" s="57">
        <f t="shared" si="1096"/>
        <v>56.552576763694447</v>
      </c>
      <c r="P3745" s="371">
        <f t="shared" si="1097"/>
        <v>-56.552576763694447</v>
      </c>
      <c r="Q3745" s="371">
        <f t="shared" si="1098"/>
        <v>62.7088861214541</v>
      </c>
      <c r="R3745" s="12">
        <f t="shared" si="1099"/>
        <v>-117.2911138785459</v>
      </c>
      <c r="S3745" s="57">
        <f t="shared" si="1100"/>
        <v>1248.116635422092</v>
      </c>
      <c r="T3745" s="12">
        <f t="shared" si="1083"/>
        <v>-56.552576763694447</v>
      </c>
    </row>
    <row r="3746" spans="1:20" x14ac:dyDescent="0.25">
      <c r="A3746" s="57">
        <f t="shared" si="1084"/>
        <v>7871948.2681307653</v>
      </c>
      <c r="B3746" s="12">
        <f t="shared" si="1101"/>
        <v>1252859.478636696</v>
      </c>
      <c r="C3746" s="57" t="str">
        <f t="shared" si="1085"/>
        <v>0.000674682731182112+0.00130195133028907i</v>
      </c>
      <c r="D3746" s="57" t="str">
        <f t="shared" si="1086"/>
        <v>0.236479835617662-0.956185187247425i</v>
      </c>
      <c r="E3746" s="57" t="str">
        <f t="shared" si="1087"/>
        <v>-7.72271161265775-2.56902800441745i</v>
      </c>
      <c r="F3746" s="57" t="str">
        <f t="shared" si="1088"/>
        <v>0.378776192629655-1.19795888012522i</v>
      </c>
      <c r="G3746" s="57" t="str">
        <f t="shared" si="1089"/>
        <v>0.0986437477677338-0.298183096090421i</v>
      </c>
      <c r="H3746" s="57" t="str">
        <f t="shared" si="1090"/>
        <v>0.00182544868635268-10.8916941221817i</v>
      </c>
      <c r="I3746" s="57" t="str">
        <f t="shared" si="1091"/>
        <v>-0.0368064416639478-0.0116444171950444i</v>
      </c>
      <c r="K3746" s="57" t="str">
        <f t="shared" si="1092"/>
        <v>0.000184654540321022-0.000315810610860762i</v>
      </c>
      <c r="L3746" s="57" t="str">
        <f t="shared" si="1093"/>
        <v>0.000125-0.000400483465136748i</v>
      </c>
      <c r="M3746" s="57" t="str">
        <f t="shared" si="1094"/>
        <v>0.0015-0.000193059810245253i</v>
      </c>
      <c r="N3746" s="57">
        <f t="shared" si="1095"/>
        <v>117.3935915286761</v>
      </c>
      <c r="O3746" s="57">
        <f t="shared" si="1096"/>
        <v>56.675061853678869</v>
      </c>
      <c r="P3746" s="371">
        <f t="shared" si="1097"/>
        <v>-56.675061853678869</v>
      </c>
      <c r="Q3746" s="371">
        <f t="shared" si="1098"/>
        <v>62.606408471323896</v>
      </c>
      <c r="R3746" s="12">
        <f t="shared" si="1099"/>
        <v>-117.3935915286761</v>
      </c>
      <c r="S3746" s="57">
        <f t="shared" si="1100"/>
        <v>1252.8594786366959</v>
      </c>
      <c r="T3746" s="12">
        <f t="shared" si="1083"/>
        <v>-56.675061853678869</v>
      </c>
    </row>
    <row r="3747" spans="1:20" x14ac:dyDescent="0.25">
      <c r="A3747" s="57">
        <f t="shared" si="1084"/>
        <v>7901861.671549662</v>
      </c>
      <c r="B3747" s="12">
        <f t="shared" si="1101"/>
        <v>1257620.3446555154</v>
      </c>
      <c r="C3747" s="57" t="str">
        <f t="shared" si="1085"/>
        <v>0.00066751208749045+0.00128253368092298i</v>
      </c>
      <c r="D3747" s="57" t="str">
        <f t="shared" si="1086"/>
        <v>0.234800371506016-0.952990519196364i</v>
      </c>
      <c r="E3747" s="57" t="str">
        <f t="shared" si="1087"/>
        <v>-7.66830503645555-2.54053270520601i</v>
      </c>
      <c r="F3747" s="57" t="str">
        <f t="shared" si="1088"/>
        <v>0.376194249943462-1.19427478397271i</v>
      </c>
      <c r="G3747" s="57" t="str">
        <f t="shared" si="1089"/>
        <v>0.0979713388147859-0.29727589136293i</v>
      </c>
      <c r="H3747" s="57" t="str">
        <f t="shared" si="1090"/>
        <v>0.00180710600129045-10.8504405248848i</v>
      </c>
      <c r="I3747" s="57" t="str">
        <f t="shared" si="1091"/>
        <v>-0.0365542897215717-0.0115212230744592i</v>
      </c>
      <c r="K3747" s="57" t="str">
        <f t="shared" si="1092"/>
        <v>0.000184191727305163-0.000314784203322745i</v>
      </c>
      <c r="L3747" s="57" t="str">
        <f t="shared" si="1093"/>
        <v>0.000125-0.000398967389058327i</v>
      </c>
      <c r="M3747" s="57" t="str">
        <f t="shared" si="1094"/>
        <v>0.0015-0.000192328960196506i</v>
      </c>
      <c r="N3747" s="57">
        <f t="shared" si="1095"/>
        <v>117.49533596479532</v>
      </c>
      <c r="O3747" s="57">
        <f t="shared" si="1096"/>
        <v>56.797570931497113</v>
      </c>
      <c r="P3747" s="371">
        <f t="shared" si="1097"/>
        <v>-56.797570931497113</v>
      </c>
      <c r="Q3747" s="371">
        <f t="shared" si="1098"/>
        <v>62.504664035204684</v>
      </c>
      <c r="R3747" s="12">
        <f t="shared" si="1099"/>
        <v>-117.49533596479532</v>
      </c>
      <c r="S3747" s="57">
        <f t="shared" si="1100"/>
        <v>1257.6203446555153</v>
      </c>
      <c r="T3747" s="12">
        <f t="shared" si="1083"/>
        <v>-56.797570931497113</v>
      </c>
    </row>
    <row r="3748" spans="1:20" x14ac:dyDescent="0.25">
      <c r="A3748" s="57">
        <f t="shared" si="1084"/>
        <v>7931888.7459015502</v>
      </c>
      <c r="B3748" s="12">
        <f t="shared" si="1101"/>
        <v>1262399.3019652064</v>
      </c>
      <c r="C3748" s="57" t="str">
        <f t="shared" si="1085"/>
        <v>0.000660389944157724+0.00126340557878572i</v>
      </c>
      <c r="D3748" s="57" t="str">
        <f t="shared" si="1086"/>
        <v>0.233132075821381-0.949803519653496i</v>
      </c>
      <c r="E3748" s="57" t="str">
        <f t="shared" si="1087"/>
        <v>-7.61425070548762-2.51234896924305i</v>
      </c>
      <c r="F3748" s="57" t="str">
        <f t="shared" si="1088"/>
        <v>0.373628007228197-1.19059625860102i</v>
      </c>
      <c r="G3748" s="57" t="str">
        <f t="shared" si="1089"/>
        <v>0.097303018566467-0.296369939677291i</v>
      </c>
      <c r="H3748" s="57" t="str">
        <f t="shared" si="1090"/>
        <v>0.00178896241262141-10.8093433230151i</v>
      </c>
      <c r="I3748" s="57" t="str">
        <f t="shared" si="1091"/>
        <v>-0.0363036898787127-0.0113992745809871i</v>
      </c>
      <c r="K3748" s="57" t="str">
        <f t="shared" si="1092"/>
        <v>0.000183731587713869-0.000313760068943201i</v>
      </c>
      <c r="L3748" s="57" t="str">
        <f t="shared" si="1093"/>
        <v>0.000125-0.00039745705225974i</v>
      </c>
      <c r="M3748" s="57" t="str">
        <f t="shared" si="1094"/>
        <v>0.0015-0.000191600876864422i</v>
      </c>
      <c r="N3748" s="57">
        <f t="shared" si="1095"/>
        <v>117.59634812558247</v>
      </c>
      <c r="O3748" s="57">
        <f t="shared" si="1096"/>
        <v>56.920103589807589</v>
      </c>
      <c r="P3748" s="371">
        <f t="shared" si="1097"/>
        <v>-56.920103589807589</v>
      </c>
      <c r="Q3748" s="371">
        <f t="shared" si="1098"/>
        <v>62.403651874417534</v>
      </c>
      <c r="R3748" s="12">
        <f t="shared" si="1099"/>
        <v>-117.59634812558247</v>
      </c>
      <c r="S3748" s="57">
        <f t="shared" si="1100"/>
        <v>1262.3993019652064</v>
      </c>
      <c r="T3748" s="12">
        <f t="shared" si="1083"/>
        <v>-56.920103589807589</v>
      </c>
    </row>
    <row r="3749" spans="1:20" x14ac:dyDescent="0.25">
      <c r="A3749" s="57">
        <f t="shared" si="1084"/>
        <v>7962029.9231359772</v>
      </c>
      <c r="B3749" s="12">
        <f t="shared" si="1101"/>
        <v>1267196.4193126743</v>
      </c>
      <c r="C3749" s="57" t="str">
        <f t="shared" si="1085"/>
        <v>0.000653316699947903+0.00124456285251576i</v>
      </c>
      <c r="D3749" s="57" t="str">
        <f t="shared" si="1086"/>
        <v>0.231474885048641-0.946624202956293i</v>
      </c>
      <c r="E3749" s="57" t="str">
        <f t="shared" si="1087"/>
        <v>-7.56054682946944-2.48447347764681i</v>
      </c>
      <c r="F3749" s="57" t="str">
        <f t="shared" si="1088"/>
        <v>0.371077394878793-1.18692335690791i</v>
      </c>
      <c r="G3749" s="57" t="str">
        <f t="shared" si="1089"/>
        <v>0.0966387688957022-0.29546525555812i</v>
      </c>
      <c r="H3749" s="57" t="str">
        <f t="shared" si="1090"/>
        <v>0.00177101566400944-10.7684019223253i</v>
      </c>
      <c r="I3749" s="57" t="str">
        <f t="shared" si="1091"/>
        <v>-0.0360546349555438-0.0112785601064579i</v>
      </c>
      <c r="K3749" s="57" t="str">
        <f t="shared" si="1092"/>
        <v>0.000183274111565363-0.000312738212499198i</v>
      </c>
      <c r="L3749" s="57" t="str">
        <f t="shared" si="1093"/>
        <v>0.000125-0.000395952433014286i</v>
      </c>
      <c r="M3749" s="57" t="str">
        <f t="shared" si="1094"/>
        <v>0.0015-0.000190875549775276i</v>
      </c>
      <c r="N3749" s="57">
        <f t="shared" si="1095"/>
        <v>117.69662895462938</v>
      </c>
      <c r="O3749" s="57">
        <f t="shared" si="1096"/>
        <v>57.042659422128146</v>
      </c>
      <c r="P3749" s="371">
        <f t="shared" si="1097"/>
        <v>-57.042659422128146</v>
      </c>
      <c r="Q3749" s="371">
        <f t="shared" si="1098"/>
        <v>62.303371045370618</v>
      </c>
      <c r="R3749" s="12">
        <f t="shared" si="1099"/>
        <v>-117.69662895462938</v>
      </c>
      <c r="S3749" s="57">
        <f t="shared" si="1100"/>
        <v>1267.1964193126744</v>
      </c>
      <c r="T3749" s="12">
        <f t="shared" si="1083"/>
        <v>-57.042659422128146</v>
      </c>
    </row>
    <row r="3750" spans="1:20" x14ac:dyDescent="0.25">
      <c r="A3750" s="57">
        <f t="shared" si="1084"/>
        <v>7992285.6368438946</v>
      </c>
      <c r="B3750" s="12">
        <f t="shared" si="1101"/>
        <v>1272011.7657060625</v>
      </c>
      <c r="C3750" s="57" t="str">
        <f t="shared" si="1085"/>
        <v>0.000646292727691028+0.00122600138563334i</v>
      </c>
      <c r="D3750" s="57" t="str">
        <f t="shared" si="1086"/>
        <v>0.229828735880693-0.943452583010567i</v>
      </c>
      <c r="E3750" s="57" t="str">
        <f t="shared" si="1087"/>
        <v>-7.50719161890074-2.45690294515343i</v>
      </c>
      <c r="F3750" s="57" t="str">
        <f t="shared" si="1088"/>
        <v>0.368542343241587-1.18325613108044i</v>
      </c>
      <c r="G3750" s="57" t="str">
        <f t="shared" si="1089"/>
        <v>0.0959785716627595-0.294561853342105i</v>
      </c>
      <c r="H3750" s="57" t="str">
        <f t="shared" si="1090"/>
        <v>0.00175326352446845-10.7276157308374i</v>
      </c>
      <c r="I3750" s="57" t="str">
        <f t="shared" si="1091"/>
        <v>-0.0358071177731405-0.0111590681343663i</v>
      </c>
      <c r="K3750" s="57" t="str">
        <f t="shared" si="1092"/>
        <v>0.000182819288840937-0.000311718638671539i</v>
      </c>
      <c r="L3750" s="57" t="str">
        <f t="shared" si="1093"/>
        <v>0.000125-0.000394453509677511i</v>
      </c>
      <c r="M3750" s="57" t="str">
        <f t="shared" si="1094"/>
        <v>0.0015-0.000190152968494995i</v>
      </c>
      <c r="N3750" s="57">
        <f t="shared" si="1095"/>
        <v>117.79617940041973</v>
      </c>
      <c r="O3750" s="57">
        <f t="shared" si="1096"/>
        <v>57.165238022832725</v>
      </c>
      <c r="P3750" s="371">
        <f t="shared" si="1097"/>
        <v>-57.165238022832725</v>
      </c>
      <c r="Q3750" s="371">
        <f t="shared" si="1098"/>
        <v>62.203820599580268</v>
      </c>
      <c r="R3750" s="12">
        <f t="shared" si="1099"/>
        <v>-117.79617940041973</v>
      </c>
      <c r="S3750" s="57">
        <f t="shared" si="1100"/>
        <v>1272.0117657060625</v>
      </c>
      <c r="T3750" s="12">
        <f t="shared" si="1083"/>
        <v>-57.165238022832725</v>
      </c>
    </row>
    <row r="3751" spans="1:20" x14ac:dyDescent="0.25">
      <c r="A3751" s="57">
        <f t="shared" si="1084"/>
        <v>8022656.3222639011</v>
      </c>
      <c r="B3751" s="12">
        <f t="shared" si="1101"/>
        <v>1276845.4104157456</v>
      </c>
      <c r="C3751" s="57" t="str">
        <f t="shared" si="1085"/>
        <v>0.000639318374983979+0.00120771711596268i</v>
      </c>
      <c r="D3751" s="57" t="str">
        <f t="shared" si="1086"/>
        <v>0.228193565220124-0.940288673294561i</v>
      </c>
      <c r="E3751" s="57" t="str">
        <f t="shared" si="1087"/>
        <v>-7.45418328524179-2.42963411981165i</v>
      </c>
      <c r="F3751" s="57" t="str">
        <f t="shared" si="1088"/>
        <v>0.366022782620285-1.17959463259868i</v>
      </c>
      <c r="G3751" s="57" t="str">
        <f t="shared" si="1089"/>
        <v>0.0953224087168051-0.293659747178995i</v>
      </c>
      <c r="H3751" s="57" t="str">
        <f t="shared" si="1090"/>
        <v>0.00173570378809991-10.6869841588337i</v>
      </c>
      <c r="I3751" s="57" t="str">
        <f t="shared" si="1091"/>
        <v>-0.0355611311539931-0.0110407872394203i</v>
      </c>
      <c r="K3751" s="57" t="str">
        <f t="shared" si="1092"/>
        <v>0.000182367109486179-0.000310701352045038i</v>
      </c>
      <c r="L3751" s="57" t="str">
        <f t="shared" si="1093"/>
        <v>0.000125-0.000392960260686901i</v>
      </c>
      <c r="M3751" s="57" t="str">
        <f t="shared" si="1094"/>
        <v>0.0015-0.000189433122629004i</v>
      </c>
      <c r="N3751" s="57">
        <f t="shared" si="1095"/>
        <v>117.89500041631044</v>
      </c>
      <c r="O3751" s="57">
        <f t="shared" si="1096"/>
        <v>57.287838987147104</v>
      </c>
      <c r="P3751" s="371">
        <f t="shared" si="1097"/>
        <v>-57.287838987147104</v>
      </c>
      <c r="Q3751" s="371">
        <f t="shared" si="1098"/>
        <v>62.104999583689562</v>
      </c>
      <c r="R3751" s="12">
        <f t="shared" si="1099"/>
        <v>-117.89500041631044</v>
      </c>
      <c r="S3751" s="57">
        <f t="shared" si="1100"/>
        <v>1276.8454104157456</v>
      </c>
      <c r="T3751" s="12">
        <f t="shared" si="1083"/>
        <v>-57.287838987147104</v>
      </c>
    </row>
    <row r="3752" spans="1:20" x14ac:dyDescent="0.25">
      <c r="A3752" s="57">
        <f t="shared" si="1084"/>
        <v>8053142.4162885044</v>
      </c>
      <c r="B3752" s="12">
        <f t="shared" si="1101"/>
        <v>1281697.4229753255</v>
      </c>
      <c r="C3752" s="57" t="str">
        <f t="shared" si="1085"/>
        <v>0.00063239396487693+0.00118970603505627i</v>
      </c>
      <c r="D3752" s="57" t="str">
        <f t="shared" si="1086"/>
        <v>0.226569310180825-0.937132486863i</v>
      </c>
      <c r="E3752" s="57" t="str">
        <f t="shared" si="1087"/>
        <v>-7.40152004108556-2.4026637826794i</v>
      </c>
      <c r="F3752" s="57" t="str">
        <f t="shared" si="1088"/>
        <v>0.363518643281852-1.17593891223951i</v>
      </c>
      <c r="G3752" s="57" t="str">
        <f t="shared" si="1089"/>
        <v>0.0946702618974372-0.292758951032599i</v>
      </c>
      <c r="H3752" s="57" t="str">
        <f t="shared" si="1090"/>
        <v>0.00171833427383194-10.6465066188478i</v>
      </c>
      <c r="I3752" s="57" t="str">
        <f t="shared" si="1091"/>
        <v>-0.0353166679225132-0.0109237060870878i</v>
      </c>
      <c r="K3752" s="57" t="str">
        <f t="shared" si="1092"/>
        <v>0.000181917563412195-0.000309686357108792i</v>
      </c>
      <c r="L3752" s="57" t="str">
        <f t="shared" si="1093"/>
        <v>0.000125-0.000391472664561567i</v>
      </c>
      <c r="M3752" s="57" t="str">
        <f t="shared" si="1094"/>
        <v>0.0015-0.00018871600182208i</v>
      </c>
      <c r="N3752" s="57">
        <f t="shared" si="1095"/>
        <v>117.99309296051393</v>
      </c>
      <c r="O3752" s="57">
        <f t="shared" si="1096"/>
        <v>57.410461911146214</v>
      </c>
      <c r="P3752" s="371">
        <f t="shared" si="1097"/>
        <v>-57.410461911146214</v>
      </c>
      <c r="Q3752" s="371">
        <f t="shared" si="1098"/>
        <v>62.006907039486073</v>
      </c>
      <c r="R3752" s="12">
        <f t="shared" si="1099"/>
        <v>-117.99309296051393</v>
      </c>
      <c r="S3752" s="57">
        <f t="shared" si="1100"/>
        <v>1281.6974229753255</v>
      </c>
      <c r="T3752" s="12">
        <f t="shared" si="1083"/>
        <v>-57.410461911146214</v>
      </c>
    </row>
    <row r="3753" spans="1:20" x14ac:dyDescent="0.25">
      <c r="A3753" s="57">
        <f t="shared" si="1084"/>
        <v>8083744.3574704016</v>
      </c>
      <c r="B3753" s="12">
        <f t="shared" si="1101"/>
        <v>1286567.8731826318</v>
      </c>
      <c r="C3753" s="57" t="str">
        <f t="shared" si="1085"/>
        <v>0.000625519796545921+0.0011719641876218i</v>
      </c>
      <c r="D3753" s="57" t="str">
        <f t="shared" si="1086"/>
        <v>0.22495590808957-0.933984036351127i</v>
      </c>
      <c r="E3753" s="57" t="str">
        <f t="shared" si="1087"/>
        <v>-7.34920010032745-2.3759887475229i</v>
      </c>
      <c r="F3753" s="57" t="str">
        <f t="shared" si="1088"/>
        <v>0.361029855462333-1.17228902008049i</v>
      </c>
      <c r="G3753" s="57" t="str">
        <f t="shared" si="1089"/>
        <v>0.0940221130362025-0.291859478681797i</v>
      </c>
      <c r="H3753" s="57" t="str">
        <f t="shared" si="1090"/>
        <v>0.00170115282516126-10.6061825256567i</v>
      </c>
      <c r="I3753" s="57" t="str">
        <f t="shared" si="1091"/>
        <v>-0.0350737209055383-0.0108078134331424i</v>
      </c>
      <c r="K3753" s="57" t="str">
        <f t="shared" si="1092"/>
        <v>0.00018147064049682-0.000308673658256465i</v>
      </c>
      <c r="L3753" s="57" t="str">
        <f t="shared" si="1093"/>
        <v>0.000125-0.00038999069990194i</v>
      </c>
      <c r="M3753" s="57" t="str">
        <f t="shared" si="1094"/>
        <v>0.0015-0.000188001595758199i</v>
      </c>
      <c r="N3753" s="57">
        <f t="shared" si="1095"/>
        <v>118.09045799607955</v>
      </c>
      <c r="O3753" s="57">
        <f t="shared" si="1096"/>
        <v>57.533106391749357</v>
      </c>
      <c r="P3753" s="371">
        <f t="shared" si="1097"/>
        <v>-57.533106391749357</v>
      </c>
      <c r="Q3753" s="371">
        <f t="shared" si="1098"/>
        <v>61.90954200392045</v>
      </c>
      <c r="R3753" s="12">
        <f t="shared" si="1099"/>
        <v>-118.09045799607955</v>
      </c>
      <c r="S3753" s="57">
        <f t="shared" si="1100"/>
        <v>1286.5678731826317</v>
      </c>
      <c r="T3753" s="12">
        <f t="shared" si="1083"/>
        <v>-57.533106391749357</v>
      </c>
    </row>
    <row r="3754" spans="1:20" x14ac:dyDescent="0.25">
      <c r="A3754" s="57">
        <f t="shared" si="1084"/>
        <v>8114462.5860287892</v>
      </c>
      <c r="B3754" s="12">
        <f t="shared" si="1101"/>
        <v>1291456.8311007258</v>
      </c>
      <c r="C3754" s="57" t="str">
        <f t="shared" si="1085"/>
        <v>0.000618696145951598+0.00115448767095137i</v>
      </c>
      <c r="D3754" s="57" t="str">
        <f t="shared" si="1086"/>
        <v>0.223353296487559-0.930843333978753i</v>
      </c>
      <c r="E3754" s="57" t="str">
        <f t="shared" si="1087"/>
        <v>-7.2972216783298-2.34960586051727i</v>
      </c>
      <c r="F3754" s="57" t="str">
        <f t="shared" si="1088"/>
        <v>0.358556349372596-1.16864500550366i</v>
      </c>
      <c r="G3754" s="57" t="str">
        <f t="shared" si="1089"/>
        <v>0.0933779439580871-0.290961343721546i</v>
      </c>
      <c r="H3754" s="57" t="str">
        <f t="shared" si="1090"/>
        <v>0.00168415730989681-10.5660112962717i</v>
      </c>
      <c r="I3754" s="57" t="str">
        <f t="shared" si="1091"/>
        <v>-0.0348322829328224-0.0106930981232046i</v>
      </c>
      <c r="K3754" s="57" t="str">
        <f t="shared" si="1092"/>
        <v>0.000181026330585809-0.000307663259786593i</v>
      </c>
      <c r="L3754" s="57" t="str">
        <f t="shared" si="1093"/>
        <v>0.000125-0.00038851434538946i</v>
      </c>
      <c r="M3754" s="57" t="str">
        <f t="shared" si="1094"/>
        <v>0.0015-0.00018728989416039i</v>
      </c>
      <c r="N3754" s="57">
        <f t="shared" si="1095"/>
        <v>118.18709649087742</v>
      </c>
      <c r="O3754" s="57">
        <f t="shared" si="1096"/>
        <v>57.655772026716896</v>
      </c>
      <c r="P3754" s="371">
        <f t="shared" si="1097"/>
        <v>-57.655772026716896</v>
      </c>
      <c r="Q3754" s="371">
        <f t="shared" si="1098"/>
        <v>61.812903509122584</v>
      </c>
      <c r="R3754" s="12">
        <f t="shared" si="1099"/>
        <v>-118.18709649087742</v>
      </c>
      <c r="S3754" s="57">
        <f t="shared" si="1100"/>
        <v>1291.4568311007258</v>
      </c>
      <c r="T3754" s="12">
        <f t="shared" si="1083"/>
        <v>-57.655772026716896</v>
      </c>
    </row>
    <row r="3755" spans="1:20" x14ac:dyDescent="0.25">
      <c r="A3755" s="57">
        <f t="shared" si="1084"/>
        <v>8145297.5438556978</v>
      </c>
      <c r="B3755" s="12">
        <f t="shared" si="1101"/>
        <v>1296364.3670589086</v>
      </c>
      <c r="C3755" s="57" t="str">
        <f t="shared" si="1085"/>
        <v>0.000611923266484349+0.00113727263435328i</v>
      </c>
      <c r="D3755" s="57" t="str">
        <f t="shared" si="1086"/>
        <v>0.221761413131898-0.927710391554247i</v>
      </c>
      <c r="E3755" s="57" t="str">
        <f t="shared" si="1087"/>
        <v>-7.24558299208324-2.32351199994932i</v>
      </c>
      <c r="F3755" s="57" t="str">
        <f t="shared" si="1088"/>
        <v>0.35609805520398-1.16500691719946i</v>
      </c>
      <c r="G3755" s="57" t="str">
        <f t="shared" si="1089"/>
        <v>0.0927377364829968-0.290064559563913i</v>
      </c>
      <c r="H3755" s="57" t="str">
        <f t="shared" si="1090"/>
        <v>0.0016673456199057-10.5259923499294i</v>
      </c>
      <c r="I3755" s="57" t="str">
        <f t="shared" si="1091"/>
        <v>-0.0345923468375231-0.0105795490922812i</v>
      </c>
      <c r="K3755" s="57" t="str">
        <f t="shared" si="1092"/>
        <v>0.000180584623494028-0.00030665516590288i</v>
      </c>
      <c r="L3755" s="57" t="str">
        <f t="shared" si="1093"/>
        <v>0.000125-0.000387043579786271i</v>
      </c>
      <c r="M3755" s="57" t="str">
        <f t="shared" si="1094"/>
        <v>0.0015-0.000186580886790586i</v>
      </c>
      <c r="N3755" s="57">
        <f t="shared" si="1095"/>
        <v>118.28300941758069</v>
      </c>
      <c r="O3755" s="57">
        <f t="shared" si="1096"/>
        <v>57.778458414646991</v>
      </c>
      <c r="P3755" s="371">
        <f t="shared" si="1097"/>
        <v>-57.778458414646991</v>
      </c>
      <c r="Q3755" s="371">
        <f t="shared" si="1098"/>
        <v>61.716990582419314</v>
      </c>
      <c r="R3755" s="12">
        <f t="shared" si="1099"/>
        <v>-118.28300941758069</v>
      </c>
      <c r="S3755" s="57">
        <f t="shared" si="1100"/>
        <v>1296.3643670589086</v>
      </c>
      <c r="T3755" s="12">
        <f t="shared" si="1083"/>
        <v>-57.778458414646991</v>
      </c>
    </row>
    <row r="3756" spans="1:20" x14ac:dyDescent="0.25">
      <c r="A3756" s="57">
        <f t="shared" si="1084"/>
        <v>8176249.6745223505</v>
      </c>
      <c r="B3756" s="12">
        <f t="shared" si="1101"/>
        <v>1301290.5516537325</v>
      </c>
      <c r="C3756" s="57" t="str">
        <f t="shared" si="1085"/>
        <v>0.000605201389596265+0.00112031527858666i</v>
      </c>
      <c r="D3756" s="57" t="str">
        <f t="shared" si="1086"/>
        <v>0.220180195997055-0.924585220478547i</v>
      </c>
      <c r="E3756" s="57" t="str">
        <f t="shared" si="1087"/>
        <v>-7.19428226036529-2.29770407592265i</v>
      </c>
      <c r="F3756" s="57" t="str">
        <f t="shared" si="1088"/>
        <v>0.353654903133899-1.16137480317061i</v>
      </c>
      <c r="G3756" s="57" t="str">
        <f t="shared" si="1089"/>
        <v>0.0921014724272069-0.289169139439096i</v>
      </c>
      <c r="H3756" s="57" t="str">
        <f t="shared" si="1090"/>
        <v>0.00165071567086153-10.4861251080841i</v>
      </c>
      <c r="I3756" s="57" t="str">
        <f t="shared" si="1091"/>
        <v>-0.0343539054566839-0.0104671553643047i</v>
      </c>
      <c r="K3756" s="57" t="str">
        <f t="shared" si="1092"/>
        <v>0.000180145509006623-0.000305649380714523i</v>
      </c>
      <c r="L3756" s="57" t="str">
        <f t="shared" si="1093"/>
        <v>0.000125-0.000385578381934919i</v>
      </c>
      <c r="M3756" s="57" t="str">
        <f t="shared" si="1094"/>
        <v>0.0015-0.000185874563449477i</v>
      </c>
      <c r="N3756" s="57">
        <f t="shared" si="1095"/>
        <v>118.37819775365102</v>
      </c>
      <c r="O3756" s="57">
        <f t="shared" si="1096"/>
        <v>57.901165154970826</v>
      </c>
      <c r="P3756" s="371">
        <f t="shared" si="1097"/>
        <v>-57.901165154970826</v>
      </c>
      <c r="Q3756" s="371">
        <f t="shared" si="1098"/>
        <v>61.62180224634897</v>
      </c>
      <c r="R3756" s="12">
        <f t="shared" si="1099"/>
        <v>-118.37819775365102</v>
      </c>
      <c r="S3756" s="57">
        <f t="shared" si="1100"/>
        <v>1301.2905516537326</v>
      </c>
      <c r="T3756" s="12">
        <f t="shared" ref="T3756:T3819" si="1102">P3756</f>
        <v>-57.901165154970826</v>
      </c>
    </row>
    <row r="3757" spans="1:20" x14ac:dyDescent="0.25">
      <c r="A3757" s="57">
        <f t="shared" ref="A3757:A3820" si="1103">2*PI()*B3757</f>
        <v>8207319.4232855355</v>
      </c>
      <c r="B3757" s="12">
        <f t="shared" si="1101"/>
        <v>1306235.4557500167</v>
      </c>
      <c r="C3757" s="57" t="str">
        <f t="shared" ref="C3757:C3820" si="1104">IMPRODUCT(D3757,E3757,$C$40,,K3757,$C$41)</f>
        <v>0.00059853072541978+0.00110361185529862i</v>
      </c>
      <c r="D3757" s="57" t="str">
        <f t="shared" ref="D3757:D3820" si="1105">IMDIV(IMPRODUCT($C$37,$C$38,COMPLEX(1,A3757/$C$38)),IMSUM(-1*A3757*A3757/$C$39,COMPLEX(0,1*A3757)))</f>
        <v>0.21860958327627-0.921467831749134i</v>
      </c>
      <c r="E3757" s="57" t="str">
        <f t="shared" ref="E3757:E3820" si="1106">IMDIV(IMPRODUCT(IMSUM(F3757,G3757),$C$29,H3757),IMSUM(1,I3757))</f>
        <v>-7.14331770389395-2.27217903006442i</v>
      </c>
      <c r="F3757" s="57" t="str">
        <f t="shared" ref="F3757:F3820" si="1107">IMDIV(IMPRODUCT($C$14,$C$15,COMPLEX(1,A3757/$C$15)),IMSUM(-1*A3757*A3757/$C$16,COMPLEX(0,A3757)))</f>
        <v>0.351226823331344-1.15774871073607i</v>
      </c>
      <c r="G3757" s="57" t="str">
        <f t="shared" ref="G3757:G3820" si="1108">IMDIV(1,COMPLEX(1,A3757*$C$9*$C$10))</f>
        <v>0.0914691336048002-0.288275096396458i</v>
      </c>
      <c r="H3757" s="57" t="str">
        <f t="shared" ref="H3757:H3820" si="1109">IMDIV($C$3,IMSUM(K3757,COMPLEX(0,$C$28*A3757)))</f>
        <v>0.00163426540199449-10.4464089943987i</v>
      </c>
      <c r="I3757" s="57" t="str">
        <f t="shared" ref="I3757:I3820" si="1110">IMPRODUCT(F3757,$C$29,H3757,$C$31)</f>
        <v>-0.0341169516317068-0.0103559060516686i</v>
      </c>
      <c r="K3757" s="57" t="str">
        <f t="shared" ref="K3757:K3820" si="1111">IF($C$26&lt;=0,IMDIV(1,IMSUM(IMDIV(1,L3757),1/$C$18)),IMDIV(1,IMSUM(IMDIV(1,L3757),1/$C$18,IMDIV(1,M3757))))</f>
        <v>0.000179708976880181-0.000304645908236535i</v>
      </c>
      <c r="L3757" s="57" t="str">
        <f t="shared" ref="L3757:L3820" si="1112">IMSUM($C$21/$C$22,IMDIV(1,COMPLEX(0,$C$20*$C$22*A3757)))</f>
        <v>0.000125-0.000384118730758039i</v>
      </c>
      <c r="M3757" s="57" t="str">
        <f t="shared" ref="M3757:M3820" si="1113">IMSUM($C$25/$C$26,IMDIV(1,COMPLEX(0,$C$24*$C$26*A3757)))</f>
        <v>0.0015-0.000185170913976367i</v>
      </c>
      <c r="N3757" s="57">
        <f t="shared" ref="N3757:N3820" si="1114">ABS(R3757)</f>
        <v>118.47266248132226</v>
      </c>
      <c r="O3757" s="57">
        <f t="shared" ref="O3757:O3820" si="1115">ABS(P3757)</f>
        <v>58.023891847949898</v>
      </c>
      <c r="P3757" s="371">
        <f t="shared" ref="P3757:P3820" si="1116">20*LOG10(IMABS(C3757))</f>
        <v>-58.023891847949898</v>
      </c>
      <c r="Q3757" s="371">
        <f t="shared" ref="Q3757:Q3820" si="1117">IMARGUMENT(C3757)*180/PI()</f>
        <v>61.52733751867774</v>
      </c>
      <c r="R3757" s="12">
        <f t="shared" ref="R3757:R3820" si="1118">IF(Q3757&lt;0,Q3757+180,Q3757-180)</f>
        <v>-118.47266248132226</v>
      </c>
      <c r="S3757" s="57">
        <f t="shared" ref="S3757:S3820" si="1119">B3757/1000</f>
        <v>1306.2354557500166</v>
      </c>
      <c r="T3757" s="12">
        <f t="shared" si="1102"/>
        <v>-58.023891847949898</v>
      </c>
    </row>
    <row r="3758" spans="1:20" x14ac:dyDescent="0.25">
      <c r="A3758" s="57">
        <f t="shared" si="1103"/>
        <v>8238507.2370940214</v>
      </c>
      <c r="B3758" s="12">
        <f t="shared" ref="B3758:B3821" si="1120">B3757*(1+B$42)</f>
        <v>1311199.1504818669</v>
      </c>
      <c r="C3758" s="57" t="str">
        <f t="shared" si="1104"/>
        <v>0.000591911463373481+0.00108715866646433i</v>
      </c>
      <c r="D3758" s="57" t="str">
        <f t="shared" si="1105"/>
        <v>0.217049513382907-0.918358235963981i</v>
      </c>
      <c r="E3758" s="57" t="str">
        <f t="shared" si="1106"/>
        <v>-7.09268754547855-2.24693383523425i</v>
      </c>
      <c r="F3758" s="57" t="str">
        <f t="shared" si="1107"/>
        <v>0.348813745962329-1.154128686535i</v>
      </c>
      <c r="G3758" s="57" t="str">
        <f t="shared" si="1108"/>
        <v>0.0908407018290841-0.287382443305578i</v>
      </c>
      <c r="H3758" s="57" t="str">
        <f t="shared" si="1109"/>
        <v>0.00161799277584375-10.4068434347355i</v>
      </c>
      <c r="I3758" s="57" t="str">
        <f t="shared" si="1110"/>
        <v>-0.0338814782088165-0.0102457903547602i</v>
      </c>
      <c r="K3758" s="57" t="str">
        <f t="shared" si="1111"/>
        <v>0.000179275016843881-0.000303644752390074i</v>
      </c>
      <c r="L3758" s="57" t="str">
        <f t="shared" si="1112"/>
        <v>0.000125-0.000382664605258058i</v>
      </c>
      <c r="M3758" s="57" t="str">
        <f t="shared" si="1113"/>
        <v>0.0015-0.000184469928249021i</v>
      </c>
      <c r="N3758" s="57">
        <f t="shared" si="1114"/>
        <v>118.56640458758564</v>
      </c>
      <c r="O3758" s="57">
        <f t="shared" si="1115"/>
        <v>58.146638094672568</v>
      </c>
      <c r="P3758" s="371">
        <f t="shared" si="1116"/>
        <v>-58.146638094672568</v>
      </c>
      <c r="Q3758" s="371">
        <f t="shared" si="1117"/>
        <v>61.433595412414363</v>
      </c>
      <c r="R3758" s="12">
        <f t="shared" si="1118"/>
        <v>-118.56640458758564</v>
      </c>
      <c r="S3758" s="57">
        <f t="shared" si="1119"/>
        <v>1311.1991504818668</v>
      </c>
      <c r="T3758" s="12">
        <f t="shared" si="1102"/>
        <v>-58.146638094672568</v>
      </c>
    </row>
    <row r="3759" spans="1:20" x14ac:dyDescent="0.25">
      <c r="A3759" s="57">
        <f t="shared" si="1103"/>
        <v>8269813.5645949785</v>
      </c>
      <c r="B3759" s="12">
        <f t="shared" si="1120"/>
        <v>1316181.707253698</v>
      </c>
      <c r="C3759" s="57" t="str">
        <f t="shared" si="1104"/>
        <v>0.000585343772755346+0.00107095206383023i</v>
      </c>
      <c r="D3759" s="57" t="str">
        <f t="shared" si="1105"/>
        <v>0.215499924951795-0.91525644332553i</v>
      </c>
      <c r="E3759" s="57" t="str">
        <f t="shared" si="1106"/>
        <v>-7.04239001016782-2.22196549523541i</v>
      </c>
      <c r="F3759" s="57" t="str">
        <f t="shared" si="1107"/>
        <v>0.346415601195234-1.15051477653072i</v>
      </c>
      <c r="G3759" s="57" t="str">
        <f t="shared" si="1108"/>
        <v>0.090216158913983-0.286491192857285i</v>
      </c>
      <c r="H3759" s="57" t="str">
        <f t="shared" si="1109"/>
        <v>0.0016018957780122-10.3674278571493i</v>
      </c>
      <c r="I3759" s="57" t="str">
        <f t="shared" si="1110"/>
        <v>-0.0336474780395254-0.0101367975614948i</v>
      </c>
      <c r="K3759" s="57" t="str">
        <f t="shared" si="1111"/>
        <v>0.000178843618600625-0.000302645917002799i</v>
      </c>
      <c r="L3759" s="57" t="str">
        <f t="shared" si="1112"/>
        <v>0.000125-0.000381215984516893i</v>
      </c>
      <c r="M3759" s="57" t="str">
        <f t="shared" si="1113"/>
        <v>0.0015-0.000183771596183524i</v>
      </c>
      <c r="N3759" s="57">
        <f t="shared" si="1114"/>
        <v>118.65942506417699</v>
      </c>
      <c r="O3759" s="57">
        <f t="shared" si="1115"/>
        <v>58.269403497048977</v>
      </c>
      <c r="P3759" s="371">
        <f t="shared" si="1116"/>
        <v>-58.269403497048977</v>
      </c>
      <c r="Q3759" s="371">
        <f t="shared" si="1117"/>
        <v>61.340574935823021</v>
      </c>
      <c r="R3759" s="12">
        <f t="shared" si="1118"/>
        <v>-118.65942506417699</v>
      </c>
      <c r="S3759" s="57">
        <f t="shared" si="1119"/>
        <v>1316.1817072536981</v>
      </c>
      <c r="T3759" s="12">
        <f t="shared" si="1102"/>
        <v>-58.269403497048977</v>
      </c>
    </row>
    <row r="3760" spans="1:20" x14ac:dyDescent="0.25">
      <c r="A3760" s="57">
        <f t="shared" si="1103"/>
        <v>8301238.8561404403</v>
      </c>
      <c r="B3760" s="12">
        <f t="shared" si="1120"/>
        <v>1321183.1977412621</v>
      </c>
      <c r="C3760" s="57" t="str">
        <f t="shared" si="1104"/>
        <v>0.000578827803323262+0.00105498844835988i</v>
      </c>
      <c r="D3760" s="57" t="str">
        <f t="shared" si="1105"/>
        <v>0.213960756840491-0.912162463644562i</v>
      </c>
      <c r="E3760" s="57" t="str">
        <f t="shared" si="1106"/>
        <v>-6.99242332539346-2.19727104452775i</v>
      </c>
      <c r="F3760" s="57" t="str">
        <f t="shared" si="1107"/>
        <v>0.344032319206116-1.14690702601475i</v>
      </c>
      <c r="G3760" s="57" t="str">
        <f t="shared" si="1108"/>
        <v>0.0895954866754196-0.285601357564726i</v>
      </c>
      <c r="H3760" s="57" t="str">
        <f t="shared" si="1109"/>
        <v>0.00158597241692308-10.3281616918779i</v>
      </c>
      <c r="I3760" s="57" t="str">
        <f t="shared" si="1110"/>
        <v>-0.0334149439810843-0.0100289170468451i</v>
      </c>
      <c r="K3760" s="57" t="str">
        <f t="shared" si="1111"/>
        <v>0.000178414771828169-0.000301649405809215i</v>
      </c>
      <c r="L3760" s="57" t="str">
        <f t="shared" si="1112"/>
        <v>0.000125-0.00037977284769565i</v>
      </c>
      <c r="M3760" s="57" t="str">
        <f t="shared" si="1113"/>
        <v>0.0015-0.000183075907734134i</v>
      </c>
      <c r="N3760" s="57">
        <f t="shared" si="1114"/>
        <v>118.75172490756299</v>
      </c>
      <c r="O3760" s="57">
        <f t="shared" si="1115"/>
        <v>58.39218765780889</v>
      </c>
      <c r="P3760" s="371">
        <f t="shared" si="1116"/>
        <v>-58.39218765780889</v>
      </c>
      <c r="Q3760" s="371">
        <f t="shared" si="1117"/>
        <v>61.248275092437012</v>
      </c>
      <c r="R3760" s="12">
        <f t="shared" si="1118"/>
        <v>-118.75172490756299</v>
      </c>
      <c r="S3760" s="57">
        <f t="shared" si="1119"/>
        <v>1321.1831977412621</v>
      </c>
      <c r="T3760" s="12">
        <f t="shared" si="1102"/>
        <v>-58.39218765780889</v>
      </c>
    </row>
    <row r="3761" spans="1:20" x14ac:dyDescent="0.25">
      <c r="A3761" s="57">
        <f t="shared" si="1103"/>
        <v>8332783.5637937738</v>
      </c>
      <c r="B3761" s="12">
        <f t="shared" si="1120"/>
        <v>1326203.6938926789</v>
      </c>
      <c r="C3761" s="57" t="str">
        <f t="shared" si="1104"/>
        <v>0.000572363685863344+0.00103926426968322i</v>
      </c>
      <c r="D3761" s="57" t="str">
        <f t="shared" si="1105"/>
        <v>0.212431948130539-0.909076306344158i</v>
      </c>
      <c r="E3761" s="57" t="str">
        <f t="shared" si="1106"/>
        <v>-6.94278572111046-2.17284754794273i</v>
      </c>
      <c r="F3761" s="57" t="str">
        <f t="shared" si="1107"/>
        <v>0.341663830183906-1.14330547961078i</v>
      </c>
      <c r="G3761" s="57" t="str">
        <f t="shared" si="1108"/>
        <v>0.0889786669326701-0.284712949764416i</v>
      </c>
      <c r="H3761" s="57" t="str">
        <f t="shared" si="1109"/>
        <v>0.00157022072357865-10.2890443713336i</v>
      </c>
      <c r="I3761" s="57" t="str">
        <f t="shared" si="1110"/>
        <v>-0.0331838688969274-0.0099221382723699i</v>
      </c>
      <c r="K3761" s="57" t="str">
        <f t="shared" si="1111"/>
        <v>0.00017798846618024-0.000300655222451035i</v>
      </c>
      <c r="L3761" s="57" t="str">
        <f t="shared" si="1112"/>
        <v>0.000125-0.00037833517403432i</v>
      </c>
      <c r="M3761" s="57" t="str">
        <f t="shared" si="1113"/>
        <v>0.0015-0.00018238285289314i</v>
      </c>
      <c r="N3761" s="57">
        <f t="shared" si="1114"/>
        <v>118.84330511892483</v>
      </c>
      <c r="O3761" s="57">
        <f t="shared" si="1115"/>
        <v>58.51499018049747</v>
      </c>
      <c r="P3761" s="371">
        <f t="shared" si="1116"/>
        <v>-58.51499018049747</v>
      </c>
      <c r="Q3761" s="371">
        <f t="shared" si="1117"/>
        <v>61.156694881075161</v>
      </c>
      <c r="R3761" s="12">
        <f t="shared" si="1118"/>
        <v>-118.84330511892483</v>
      </c>
      <c r="S3761" s="57">
        <f t="shared" si="1119"/>
        <v>1326.203693892679</v>
      </c>
      <c r="T3761" s="12">
        <f t="shared" si="1102"/>
        <v>-58.51499018049747</v>
      </c>
    </row>
    <row r="3762" spans="1:20" x14ac:dyDescent="0.25">
      <c r="A3762" s="57">
        <f t="shared" si="1103"/>
        <v>8364448.1413361905</v>
      </c>
      <c r="B3762" s="12">
        <f t="shared" si="1120"/>
        <v>1331243.2679294711</v>
      </c>
      <c r="C3762" s="57" t="str">
        <f t="shared" si="1104"/>
        <v>0.000565951532746284+0.00102377602554878i</v>
      </c>
      <c r="D3762" s="57" t="str">
        <f t="shared" si="1105"/>
        <v>0.210913438128661-0.905997980463551i</v>
      </c>
      <c r="E3762" s="57" t="str">
        <f t="shared" si="1106"/>
        <v>-6.89347542993542-2.14869210040069i</v>
      </c>
      <c r="F3762" s="57" t="str">
        <f t="shared" si="1107"/>
        <v>0.339310064335557-1.13971018127881i</v>
      </c>
      <c r="G3762" s="57" t="str">
        <f t="shared" si="1108"/>
        <v>0.0883656815097028-0.283825981617308i</v>
      </c>
      <c r="H3762" s="57" t="str">
        <f t="shared" si="1109"/>
        <v>0.00155463875132124-10.2500753300954i</v>
      </c>
      <c r="I3762" s="57" t="str">
        <f t="shared" si="1110"/>
        <v>-0.0329542456571167-0.00981645078574223i</v>
      </c>
      <c r="K3762" s="57" t="str">
        <f t="shared" si="1111"/>
        <v>0.000177564691287621-0.000299663370477552i</v>
      </c>
      <c r="L3762" s="57" t="str">
        <f t="shared" si="1112"/>
        <v>0.000125-0.000376902942851484i</v>
      </c>
      <c r="M3762" s="57" t="str">
        <f t="shared" si="1113"/>
        <v>0.0015-0.000181692421690715i</v>
      </c>
      <c r="N3762" s="57">
        <f t="shared" si="1114"/>
        <v>118.93416670415169</v>
      </c>
      <c r="O3762" s="57">
        <f t="shared" si="1115"/>
        <v>58.637810669471769</v>
      </c>
      <c r="P3762" s="371">
        <f t="shared" si="1116"/>
        <v>-58.637810669471769</v>
      </c>
      <c r="Q3762" s="371">
        <f t="shared" si="1117"/>
        <v>61.065833295848314</v>
      </c>
      <c r="R3762" s="12">
        <f t="shared" si="1118"/>
        <v>-118.93416670415169</v>
      </c>
      <c r="S3762" s="57">
        <f t="shared" si="1119"/>
        <v>1331.2432679294711</v>
      </c>
      <c r="T3762" s="12">
        <f t="shared" si="1102"/>
        <v>-58.637810669471769</v>
      </c>
    </row>
    <row r="3763" spans="1:20" x14ac:dyDescent="0.25">
      <c r="A3763" s="57">
        <f t="shared" si="1103"/>
        <v>8396233.0442732684</v>
      </c>
      <c r="B3763" s="12">
        <f t="shared" si="1120"/>
        <v>1336301.9923476032</v>
      </c>
      <c r="C3763" s="57" t="str">
        <f t="shared" si="1104"/>
        <v>0.000559591438471643+0.00100852026127926i</v>
      </c>
      <c r="D3763" s="57" t="str">
        <f t="shared" si="1105"/>
        <v>0.209405166367932-0.902927494662018i</v>
      </c>
      <c r="E3763" s="57" t="str">
        <f t="shared" si="1106"/>
        <v>-6.8444906872801-2.12480182662984i</v>
      </c>
      <c r="F3763" s="57" t="str">
        <f t="shared" si="1107"/>
        <v>0.336970951891099-1.13612117431914i</v>
      </c>
      <c r="G3763" s="57" t="str">
        <f t="shared" si="1108"/>
        <v>0.0877565122364982-0.282940465109859i</v>
      </c>
      <c r="H3763" s="57" t="str">
        <f t="shared" si="1109"/>
        <v>0.00153922457559618-10.2112540049003i</v>
      </c>
      <c r="I3763" s="57" t="str">
        <f t="shared" si="1110"/>
        <v>-0.0327260671387726-0.00971184422027446i</v>
      </c>
      <c r="K3763" s="57" t="str">
        <f t="shared" si="1111"/>
        <v>0.000177143436759258-0.000298673853346018i</v>
      </c>
      <c r="L3763" s="57" t="str">
        <f t="shared" si="1112"/>
        <v>0.000125-0.000375476133544017i</v>
      </c>
      <c r="M3763" s="57" t="str">
        <f t="shared" si="1113"/>
        <v>0.0015-0.000181004604194775i</v>
      </c>
      <c r="N3763" s="57">
        <f t="shared" si="1114"/>
        <v>119.02431067382443</v>
      </c>
      <c r="O3763" s="57">
        <f t="shared" si="1115"/>
        <v>58.760648729897042</v>
      </c>
      <c r="P3763" s="371">
        <f t="shared" si="1116"/>
        <v>-58.760648729897042</v>
      </c>
      <c r="Q3763" s="371">
        <f t="shared" si="1117"/>
        <v>60.975689326175569</v>
      </c>
      <c r="R3763" s="12">
        <f t="shared" si="1118"/>
        <v>-119.02431067382443</v>
      </c>
      <c r="S3763" s="57">
        <f t="shared" si="1119"/>
        <v>1336.3019923476031</v>
      </c>
      <c r="T3763" s="12">
        <f t="shared" si="1102"/>
        <v>-58.760648729897042</v>
      </c>
    </row>
    <row r="3764" spans="1:20" x14ac:dyDescent="0.25">
      <c r="A3764" s="57">
        <f t="shared" si="1103"/>
        <v>8428138.7298415061</v>
      </c>
      <c r="B3764" s="12">
        <f t="shared" si="1120"/>
        <v>1341379.9399185241</v>
      </c>
      <c r="C3764" s="57" t="str">
        <f t="shared" si="1104"/>
        <v>0.000553283480200572+0.000993493569230324i</v>
      </c>
      <c r="D3764" s="57" t="str">
        <f t="shared" si="1105"/>
        <v>0.207907072608897-0.899864857222732i</v>
      </c>
      <c r="E3764" s="57" t="str">
        <f t="shared" si="1106"/>
        <v>-6.79582973148277-2.10117388088763i</v>
      </c>
      <c r="F3764" s="57" t="str">
        <f t="shared" si="1107"/>
        <v>0.334646423108647-1.13253850137649i</v>
      </c>
      <c r="G3764" s="57" t="str">
        <f t="shared" si="1108"/>
        <v>0.087151140950349-0.282056412055109i</v>
      </c>
      <c r="H3764" s="57" t="str">
        <f t="shared" si="1109"/>
        <v>0.00152397629371687-10.1725798346351i</v>
      </c>
      <c r="I3764" s="57" t="str">
        <f t="shared" si="1110"/>
        <v>-0.0324993262265021-0.00960830829444354i</v>
      </c>
      <c r="K3764" s="57" t="str">
        <f t="shared" si="1111"/>
        <v>0.000176724692183325-0.000297686674422032i</v>
      </c>
      <c r="L3764" s="57" t="str">
        <f t="shared" si="1112"/>
        <v>0.000125-0.000374054725586786i</v>
      </c>
      <c r="M3764" s="57" t="str">
        <f t="shared" si="1113"/>
        <v>0.0015-0.000180319390510834i</v>
      </c>
      <c r="N3764" s="57">
        <f t="shared" si="1114"/>
        <v>119.11373804320672</v>
      </c>
      <c r="O3764" s="57">
        <f t="shared" si="1115"/>
        <v>58.883503967743167</v>
      </c>
      <c r="P3764" s="371">
        <f t="shared" si="1116"/>
        <v>-58.883503967743167</v>
      </c>
      <c r="Q3764" s="371">
        <f t="shared" si="1117"/>
        <v>60.88626195679327</v>
      </c>
      <c r="R3764" s="12">
        <f t="shared" si="1118"/>
        <v>-119.11373804320672</v>
      </c>
      <c r="S3764" s="57">
        <f t="shared" si="1119"/>
        <v>1341.3799399185241</v>
      </c>
      <c r="T3764" s="12">
        <f t="shared" si="1102"/>
        <v>-58.883503967743167</v>
      </c>
    </row>
    <row r="3765" spans="1:20" x14ac:dyDescent="0.25">
      <c r="A3765" s="57">
        <f t="shared" si="1103"/>
        <v>8460165.6570149045</v>
      </c>
      <c r="B3765" s="12">
        <f t="shared" si="1120"/>
        <v>1346477.1836902145</v>
      </c>
      <c r="C3765" s="57" t="str">
        <f t="shared" si="1104"/>
        <v>0.000547027718276975+0.00097869258825276i</v>
      </c>
      <c r="D3765" s="57" t="str">
        <f t="shared" si="1105"/>
        <v>0.206419096840655-0.896810076056566i</v>
      </c>
      <c r="E3765" s="57" t="str">
        <f t="shared" si="1106"/>
        <v>-6.74749080393625-2.07780544668394i</v>
      </c>
      <c r="F3765" s="57" t="str">
        <f t="shared" si="1107"/>
        <v>0.332336408279311-1.12896220444412i</v>
      </c>
      <c r="G3765" s="57" t="str">
        <f t="shared" si="1108"/>
        <v>0.0865495494971409-0.281173834093756i</v>
      </c>
      <c r="H3765" s="57" t="str">
        <f t="shared" si="1109"/>
        <v>0.00150889202463201-10.1340522603282i</v>
      </c>
      <c r="I3765" s="57" t="str">
        <f t="shared" si="1110"/>
        <v>-0.0322740158128204-0.00950583281141401i</v>
      </c>
      <c r="K3765" s="57" t="str">
        <f t="shared" si="1111"/>
        <v>0.000176308447128294-0.000296701836979928i</v>
      </c>
      <c r="L3765" s="57" t="str">
        <f t="shared" si="1112"/>
        <v>0.000125-0.000372638698532363i</v>
      </c>
      <c r="M3765" s="57" t="str">
        <f t="shared" si="1113"/>
        <v>0.0015-0.000179636770781863i</v>
      </c>
      <c r="N3765" s="57">
        <f t="shared" si="1114"/>
        <v>119.20244983223338</v>
      </c>
      <c r="O3765" s="57">
        <f t="shared" si="1115"/>
        <v>59.006375989781304</v>
      </c>
      <c r="P3765" s="371">
        <f t="shared" si="1116"/>
        <v>-59.006375989781304</v>
      </c>
      <c r="Q3765" s="371">
        <f t="shared" si="1117"/>
        <v>60.797550167766616</v>
      </c>
      <c r="R3765" s="12">
        <f t="shared" si="1118"/>
        <v>-119.20244983223338</v>
      </c>
      <c r="S3765" s="57">
        <f t="shared" si="1119"/>
        <v>1346.4771836902146</v>
      </c>
      <c r="T3765" s="12">
        <f t="shared" si="1102"/>
        <v>-59.006375989781304</v>
      </c>
    </row>
    <row r="3766" spans="1:20" x14ac:dyDescent="0.25">
      <c r="A3766" s="57">
        <f t="shared" si="1103"/>
        <v>8492314.2865115609</v>
      </c>
      <c r="B3766" s="12">
        <f t="shared" si="1120"/>
        <v>1351593.7969882374</v>
      </c>
      <c r="C3766" s="57" t="str">
        <f t="shared" si="1104"/>
        <v>0.00054082419673741+0.000964114003158079i</v>
      </c>
      <c r="D3766" s="57" t="str">
        <f t="shared" si="1105"/>
        <v>0.204941179281918-0.893763158705939i</v>
      </c>
      <c r="E3766" s="57" t="str">
        <f t="shared" si="1106"/>
        <v>-6.69947214921247-2.0546937365063i</v>
      </c>
      <c r="F3766" s="57" t="str">
        <f t="shared" si="1107"/>
        <v>0.330040837732046-1.1253923248679i</v>
      </c>
      <c r="G3766" s="57" t="str">
        <f t="shared" si="1108"/>
        <v>0.0859517197326153-0.280292742695242i</v>
      </c>
      <c r="H3766" s="57" t="str">
        <f t="shared" si="1109"/>
        <v>0.0014939699086948-10.0956707251413i</v>
      </c>
      <c r="I3766" s="57" t="str">
        <f t="shared" si="1110"/>
        <v>-0.0320501287985629-0.00940440765856013i</v>
      </c>
      <c r="K3766" s="57" t="str">
        <f t="shared" si="1111"/>
        <v>0.000175894691143992-0.000295719344203185i</v>
      </c>
      <c r="L3766" s="57" t="str">
        <f t="shared" si="1112"/>
        <v>0.000125-0.000371228032010723i</v>
      </c>
      <c r="M3766" s="57" t="str">
        <f t="shared" si="1113"/>
        <v>0.0015-0.000178956735188148i</v>
      </c>
      <c r="N3766" s="57">
        <f t="shared" si="1114"/>
        <v>119.2904470655003</v>
      </c>
      <c r="O3766" s="57">
        <f t="shared" si="1115"/>
        <v>59.129264403580336</v>
      </c>
      <c r="P3766" s="371">
        <f t="shared" si="1116"/>
        <v>-59.129264403580336</v>
      </c>
      <c r="Q3766" s="371">
        <f t="shared" si="1117"/>
        <v>60.709552934499698</v>
      </c>
      <c r="R3766" s="12">
        <f t="shared" si="1118"/>
        <v>-119.2904470655003</v>
      </c>
      <c r="S3766" s="57">
        <f t="shared" si="1119"/>
        <v>1351.5937969882375</v>
      </c>
      <c r="T3766" s="12">
        <f t="shared" si="1102"/>
        <v>-59.129264403580336</v>
      </c>
    </row>
    <row r="3767" spans="1:20" x14ac:dyDescent="0.25">
      <c r="A3767" s="57">
        <f t="shared" si="1103"/>
        <v>8524585.0808003061</v>
      </c>
      <c r="B3767" s="12">
        <f t="shared" si="1120"/>
        <v>1356729.8534167928</v>
      </c>
      <c r="C3767" s="57" t="str">
        <f t="shared" si="1104"/>
        <v>0.000534672943809913+0.000949754544187548i</v>
      </c>
      <c r="D3767" s="57" t="str">
        <f t="shared" si="1105"/>
        <v>0.203473260382014-0.890724112348599i</v>
      </c>
      <c r="E3767" s="57" t="str">
        <f t="shared" si="1106"/>
        <v>-6.65177201518466-2.0318359915472i</v>
      </c>
      <c r="F3767" s="57" t="str">
        <f t="shared" si="1107"/>
        <v>0.327759641838424-1.12182890335052i</v>
      </c>
      <c r="G3767" s="57" t="str">
        <f t="shared" si="1108"/>
        <v>0.0853576335236145-0.279413149158845i</v>
      </c>
      <c r="H3767" s="57" t="str">
        <f t="shared" si="1109"/>
        <v>0.00147920810743416-10.0574346743609i</v>
      </c>
      <c r="I3767" s="57" t="str">
        <f t="shared" si="1110"/>
        <v>-0.0318276580932948-0.00930402280698654i</v>
      </c>
      <c r="K3767" s="57" t="str">
        <f t="shared" si="1111"/>
        <v>0.000175483413762629-0.000294739199184827i</v>
      </c>
      <c r="L3767" s="57" t="str">
        <f t="shared" si="1112"/>
        <v>0.000125-0.000369822705728953i</v>
      </c>
      <c r="M3767" s="57" t="str">
        <f t="shared" si="1113"/>
        <v>0.0015-0.000178279273947149i</v>
      </c>
      <c r="N3767" s="57">
        <f t="shared" si="1114"/>
        <v>119.37773077225717</v>
      </c>
      <c r="O3767" s="57">
        <f t="shared" si="1115"/>
        <v>59.252168817503453</v>
      </c>
      <c r="P3767" s="371">
        <f t="shared" si="1116"/>
        <v>-59.252168817503453</v>
      </c>
      <c r="Q3767" s="371">
        <f t="shared" si="1117"/>
        <v>60.622269227742827</v>
      </c>
      <c r="R3767" s="12">
        <f t="shared" si="1118"/>
        <v>-119.37773077225717</v>
      </c>
      <c r="S3767" s="57">
        <f t="shared" si="1119"/>
        <v>1356.7298534167928</v>
      </c>
      <c r="T3767" s="12">
        <f t="shared" si="1102"/>
        <v>-59.252168817503453</v>
      </c>
    </row>
    <row r="3768" spans="1:20" x14ac:dyDescent="0.25">
      <c r="A3768" s="57">
        <f t="shared" si="1103"/>
        <v>8556978.5041073486</v>
      </c>
      <c r="B3768" s="12">
        <f t="shared" si="1120"/>
        <v>1361885.4268597767</v>
      </c>
      <c r="C3768" s="57" t="str">
        <f t="shared" si="1104"/>
        <v>0.000528573972401875+0.000935610986484853i</v>
      </c>
      <c r="D3768" s="57" t="str">
        <f t="shared" si="1105"/>
        <v>0.202015280821865-0.887692943801391i</v>
      </c>
      <c r="E3768" s="57" t="str">
        <f t="shared" si="1106"/>
        <v>-6.60438865314629-2.00922948143355i</v>
      </c>
      <c r="F3768" s="57" t="str">
        <f t="shared" si="1107"/>
        <v>0.325492751017354-1.1182719799556i</v>
      </c>
      <c r="G3768" s="57" t="str">
        <f t="shared" si="1108"/>
        <v>0.0847672727493058-0.278535064614764i</v>
      </c>
      <c r="H3768" s="57" t="str">
        <f t="shared" si="1109"/>
        <v>0.0014646048033281-10.0193435553906i</v>
      </c>
      <c r="I3768" s="57" t="str">
        <f t="shared" si="1110"/>
        <v>-0.031606596615712-0.00920466831104913i</v>
      </c>
      <c r="K3768" s="57" t="str">
        <f t="shared" si="1111"/>
        <v>0.00017507460449984-0.000293761404927853i</v>
      </c>
      <c r="L3768" s="57" t="str">
        <f t="shared" si="1112"/>
        <v>0.000125-0.000368422699470963i</v>
      </c>
      <c r="M3768" s="57" t="str">
        <f t="shared" si="1113"/>
        <v>0.0015-0.000177604377313358i</v>
      </c>
      <c r="N3768" s="57">
        <f t="shared" si="1114"/>
        <v>119.46430198639672</v>
      </c>
      <c r="O3768" s="57">
        <f t="shared" si="1115"/>
        <v>59.375088840704329</v>
      </c>
      <c r="P3768" s="371">
        <f t="shared" si="1116"/>
        <v>-59.375088840704329</v>
      </c>
      <c r="Q3768" s="371">
        <f t="shared" si="1117"/>
        <v>60.535698013603287</v>
      </c>
      <c r="R3768" s="12">
        <f t="shared" si="1118"/>
        <v>-119.46430198639672</v>
      </c>
      <c r="S3768" s="57">
        <f t="shared" si="1119"/>
        <v>1361.8854268597768</v>
      </c>
      <c r="T3768" s="12">
        <f t="shared" si="1102"/>
        <v>-59.375088840704329</v>
      </c>
    </row>
    <row r="3769" spans="1:20" x14ac:dyDescent="0.25">
      <c r="A3769" s="57">
        <f t="shared" si="1103"/>
        <v>8589495.0224229563</v>
      </c>
      <c r="B3769" s="12">
        <f t="shared" si="1120"/>
        <v>1367060.591481844</v>
      </c>
      <c r="C3769" s="57" t="str">
        <f t="shared" si="1104"/>
        <v>0.000522527280577175+0.000921680149572238i</v>
      </c>
      <c r="D3769" s="57" t="str">
        <f t="shared" si="1105"/>
        <v>0.200567181514926-0.884669659524015i</v>
      </c>
      <c r="E3769" s="57" t="str">
        <f t="shared" si="1106"/>
        <v>-6.55732031792699-1.98687150395799i</v>
      </c>
      <c r="F3769" s="57" t="str">
        <f t="shared" si="1107"/>
        <v>0.323240095739698-1.11472159411186i</v>
      </c>
      <c r="G3769" s="57" t="str">
        <f t="shared" si="1108"/>
        <v>0.0841806193023872-0.277658500025218i</v>
      </c>
      <c r="H3769" s="57" t="str">
        <f t="shared" si="1109"/>
        <v>0.00145015819957915-9.98139681774285i</v>
      </c>
      <c r="I3769" s="57" t="str">
        <f t="shared" si="1110"/>
        <v>-0.0313869372940366-0.00910633430787349i</v>
      </c>
      <c r="K3769" s="57" t="str">
        <f t="shared" si="1111"/>
        <v>0.000174668252855701-0.000292785964345649i</v>
      </c>
      <c r="L3769" s="57" t="str">
        <f t="shared" si="1112"/>
        <v>0.000125-0.000367027993097194i</v>
      </c>
      <c r="M3769" s="57" t="str">
        <f t="shared" si="1113"/>
        <v>0.0015-0.000176932035578161i</v>
      </c>
      <c r="N3769" s="57">
        <f t="shared" si="1114"/>
        <v>119.55016174644615</v>
      </c>
      <c r="O3769" s="57">
        <f t="shared" si="1115"/>
        <v>59.49802408312398</v>
      </c>
      <c r="P3769" s="371">
        <f t="shared" si="1116"/>
        <v>-59.49802408312398</v>
      </c>
      <c r="Q3769" s="371">
        <f t="shared" si="1117"/>
        <v>60.449838253553843</v>
      </c>
      <c r="R3769" s="12">
        <f t="shared" si="1118"/>
        <v>-119.55016174644615</v>
      </c>
      <c r="S3769" s="57">
        <f t="shared" si="1119"/>
        <v>1367.0605914818439</v>
      </c>
      <c r="T3769" s="12">
        <f t="shared" si="1102"/>
        <v>-59.49802408312398</v>
      </c>
    </row>
    <row r="3770" spans="1:20" x14ac:dyDescent="0.25">
      <c r="A3770" s="57">
        <f t="shared" si="1103"/>
        <v>8622135.1035081651</v>
      </c>
      <c r="B3770" s="12">
        <f t="shared" si="1120"/>
        <v>1372255.421729475</v>
      </c>
      <c r="C3770" s="57" t="str">
        <f t="shared" si="1104"/>
        <v>0.000516532852022801+0.000907958896830267i</v>
      </c>
      <c r="D3770" s="57" t="str">
        <f t="shared" si="1105"/>
        <v>0.199128903608089-0.881654265622771i</v>
      </c>
      <c r="E3770" s="57" t="str">
        <f t="shared" si="1106"/>
        <v>-6.51056526800548-1.96475938481217i</v>
      </c>
      <c r="F3770" s="57" t="str">
        <f t="shared" si="1107"/>
        <v>0.321001606532844-1.11117778461732i</v>
      </c>
      <c r="G3770" s="57" t="str">
        <f t="shared" si="1108"/>
        <v>0.0835976550902786-0.276783466185546i</v>
      </c>
      <c r="H3770" s="57" t="str">
        <f t="shared" si="1109"/>
        <v>0.00143586651989159-9.94359391303028i</v>
      </c>
      <c r="I3770" s="57" t="str">
        <f t="shared" si="1110"/>
        <v>-0.0311686730664039-0.00900901101687291i</v>
      </c>
      <c r="K3770" s="57" t="str">
        <f t="shared" si="1111"/>
        <v>0.000174264348315729-0.000291812880262422i</v>
      </c>
      <c r="L3770" s="57" t="str">
        <f t="shared" si="1112"/>
        <v>0.000125-0.000365638566544325i</v>
      </c>
      <c r="M3770" s="57" t="str">
        <f t="shared" si="1113"/>
        <v>0.0015-0.000176262239069696i</v>
      </c>
      <c r="N3770" s="57">
        <f t="shared" si="1114"/>
        <v>119.63531109556078</v>
      </c>
      <c r="O3770" s="57">
        <f t="shared" si="1115"/>
        <v>59.620974155487723</v>
      </c>
      <c r="P3770" s="371">
        <f t="shared" si="1116"/>
        <v>-59.620974155487723</v>
      </c>
      <c r="Q3770" s="371">
        <f t="shared" si="1117"/>
        <v>60.364688904439227</v>
      </c>
      <c r="R3770" s="12">
        <f t="shared" si="1118"/>
        <v>-119.63531109556078</v>
      </c>
      <c r="S3770" s="57">
        <f t="shared" si="1119"/>
        <v>1372.2554217294751</v>
      </c>
      <c r="T3770" s="12">
        <f t="shared" si="1102"/>
        <v>-59.620974155487723</v>
      </c>
    </row>
    <row r="3771" spans="1:20" x14ac:dyDescent="0.25">
      <c r="A3771" s="57">
        <f t="shared" si="1103"/>
        <v>8654899.2169014961</v>
      </c>
      <c r="B3771" s="12">
        <f t="shared" si="1120"/>
        <v>1377469.9923320471</v>
      </c>
      <c r="C3771" s="57" t="str">
        <f t="shared" si="1104"/>
        <v>0.00051059065650516+0.00089444413498139i</v>
      </c>
      <c r="D3771" s="57" t="str">
        <f t="shared" si="1105"/>
        <v>0.197700388482549-0.878646767854264i</v>
      </c>
      <c r="E3771" s="57" t="str">
        <f t="shared" si="1106"/>
        <v>-6.4641217656204-1.94289047732238i</v>
      </c>
      <c r="F3771" s="57" t="str">
        <f t="shared" si="1107"/>
        <v>0.318777213985192-1.10764058964347i</v>
      </c>
      <c r="G3771" s="57" t="str">
        <f t="shared" si="1108"/>
        <v>0.0830183620362898-0.27590997372531i</v>
      </c>
      <c r="H3771" s="57" t="str">
        <f t="shared" si="1109"/>
        <v>0.00142172800825106-9.9059342949585i</v>
      </c>
      <c r="I3771" s="57" t="str">
        <f t="shared" si="1110"/>
        <v>-0.0309517968812475-0.00891268873926646i</v>
      </c>
      <c r="K3771" s="57" t="str">
        <f t="shared" si="1111"/>
        <v>0.000173862880351878-0.000290842155413641i</v>
      </c>
      <c r="L3771" s="57" t="str">
        <f t="shared" si="1112"/>
        <v>0.000125-0.000364254399824991i</v>
      </c>
      <c r="M3771" s="57" t="str">
        <f t="shared" si="1113"/>
        <v>0.0015-0.000175594978152716i</v>
      </c>
      <c r="N3771" s="57">
        <f t="shared" si="1114"/>
        <v>119.71975108151679</v>
      </c>
      <c r="O3771" s="57">
        <f t="shared" si="1115"/>
        <v>59.743938669301002</v>
      </c>
      <c r="P3771" s="371">
        <f t="shared" si="1116"/>
        <v>-59.743938669301002</v>
      </c>
      <c r="Q3771" s="371">
        <f t="shared" si="1117"/>
        <v>60.280248918483217</v>
      </c>
      <c r="R3771" s="12">
        <f t="shared" si="1118"/>
        <v>-119.71975108151679</v>
      </c>
      <c r="S3771" s="57">
        <f t="shared" si="1119"/>
        <v>1377.469992332047</v>
      </c>
      <c r="T3771" s="12">
        <f t="shared" si="1102"/>
        <v>-59.743938669301002</v>
      </c>
    </row>
    <row r="3772" spans="1:20" x14ac:dyDescent="0.25">
      <c r="A3772" s="57">
        <f t="shared" si="1103"/>
        <v>8687787.8339257222</v>
      </c>
      <c r="B3772" s="12">
        <f t="shared" si="1120"/>
        <v>1382704.378302909</v>
      </c>
      <c r="C3772" s="57" t="str">
        <f t="shared" si="1104"/>
        <v>0.000504700650316143+0.000881132813577099i</v>
      </c>
      <c r="D3772" s="57" t="str">
        <f t="shared" si="1105"/>
        <v>0.196281577754635-0.875647171629094i</v>
      </c>
      <c r="E3772" s="57" t="str">
        <f t="shared" si="1106"/>
        <v>-6.41798807687781-1.92126216218689i</v>
      </c>
      <c r="F3772" s="57" t="str">
        <f t="shared" si="1107"/>
        <v>0.316566848750591-1.10411004673951i</v>
      </c>
      <c r="G3772" s="57" t="str">
        <f t="shared" si="1108"/>
        <v>0.0824427220807716-0.275038033109394i</v>
      </c>
      <c r="H3772" s="57" t="str">
        <f t="shared" si="1109"/>
        <v>0.0014077409287058-9.86841741931756i</v>
      </c>
      <c r="I3772" s="57" t="str">
        <f t="shared" si="1110"/>
        <v>-0.0307363016976743-0.00881735785759561i</v>
      </c>
      <c r="K3772" s="57" t="str">
        <f t="shared" si="1111"/>
        <v>0.000173463838423519-0.000289873792446476i</v>
      </c>
      <c r="L3772" s="57" t="str">
        <f t="shared" si="1112"/>
        <v>0.000125-0.000362875473027486i</v>
      </c>
      <c r="M3772" s="57" t="str">
        <f t="shared" si="1113"/>
        <v>0.0015-0.000174930243228448i</v>
      </c>
      <c r="N3772" s="57">
        <f t="shared" si="1114"/>
        <v>119.80348275670491</v>
      </c>
      <c r="O3772" s="57">
        <f t="shared" si="1115"/>
        <v>59.866917236846447</v>
      </c>
      <c r="P3772" s="371">
        <f t="shared" si="1116"/>
        <v>-59.866917236846447</v>
      </c>
      <c r="Q3772" s="371">
        <f t="shared" si="1117"/>
        <v>60.196517243295098</v>
      </c>
      <c r="R3772" s="12">
        <f t="shared" si="1118"/>
        <v>-119.80348275670491</v>
      </c>
      <c r="S3772" s="57">
        <f t="shared" si="1119"/>
        <v>1382.7043783029089</v>
      </c>
      <c r="T3772" s="12">
        <f t="shared" si="1102"/>
        <v>-59.866917236846447</v>
      </c>
    </row>
    <row r="3773" spans="1:20" x14ac:dyDescent="0.25">
      <c r="A3773" s="57">
        <f t="shared" si="1103"/>
        <v>8720801.4276946411</v>
      </c>
      <c r="B3773" s="12">
        <f t="shared" si="1120"/>
        <v>1387958.6549404601</v>
      </c>
      <c r="C3773" s="57" t="str">
        <f t="shared" si="1104"/>
        <v>0.000498862776709205+0.000868021924488871i</v>
      </c>
      <c r="D3773" s="57" t="str">
        <f t="shared" si="1105"/>
        <v>0.194872413276614-0.872655482015553i</v>
      </c>
      <c r="E3773" s="57" t="str">
        <f t="shared" si="1106"/>
        <v>-6.37216247185558-1.89987184721529i</v>
      </c>
      <c r="F3773" s="57" t="str">
        <f t="shared" si="1107"/>
        <v>0.314370441552677-1.10058619283654i</v>
      </c>
      <c r="G3773" s="57" t="str">
        <f t="shared" si="1108"/>
        <v>0.0818707171822536-0.274167654639122i</v>
      </c>
      <c r="H3773" s="57" t="str">
        <f t="shared" si="1109"/>
        <v>0.00139390356515004-9.8310427439736i</v>
      </c>
      <c r="I3773" s="57" t="str">
        <f t="shared" si="1110"/>
        <v>-0.0305221804858336-0.00872300883523963i</v>
      </c>
      <c r="K3773" s="57" t="str">
        <f t="shared" si="1111"/>
        <v>0.000173067211978414-0.000288907793920254i</v>
      </c>
      <c r="L3773" s="57" t="str">
        <f t="shared" si="1112"/>
        <v>0.000125-0.000361501766315487i</v>
      </c>
      <c r="M3773" s="57" t="str">
        <f t="shared" si="1113"/>
        <v>0.0015-0.000174268024734457i</v>
      </c>
      <c r="N3773" s="57">
        <f t="shared" si="1114"/>
        <v>119.88650717812422</v>
      </c>
      <c r="O3773" s="57">
        <f t="shared" si="1115"/>
        <v>59.989909471180773</v>
      </c>
      <c r="P3773" s="371">
        <f t="shared" si="1116"/>
        <v>-59.989909471180773</v>
      </c>
      <c r="Q3773" s="371">
        <f t="shared" si="1117"/>
        <v>60.113492821875781</v>
      </c>
      <c r="R3773" s="12">
        <f t="shared" si="1118"/>
        <v>-119.88650717812422</v>
      </c>
      <c r="S3773" s="57">
        <f t="shared" si="1119"/>
        <v>1387.9586549404601</v>
      </c>
      <c r="T3773" s="12">
        <f t="shared" si="1102"/>
        <v>-59.989909471180773</v>
      </c>
    </row>
    <row r="3774" spans="1:20" x14ac:dyDescent="0.25">
      <c r="A3774" s="57">
        <f t="shared" si="1103"/>
        <v>8753940.473119881</v>
      </c>
      <c r="B3774" s="12">
        <f t="shared" si="1120"/>
        <v>1393232.8978292339</v>
      </c>
      <c r="C3774" s="57" t="str">
        <f t="shared" si="1104"/>
        <v>0.000493076966325638+0.00085510850140296i</v>
      </c>
      <c r="D3774" s="57" t="str">
        <f t="shared" si="1105"/>
        <v>0.19347283713745-0.869671703743244i</v>
      </c>
      <c r="E3774" s="57" t="str">
        <f t="shared" si="1106"/>
        <v>-6.32664322470616-1.87871696707018i</v>
      </c>
      <c r="F3774" s="57" t="str">
        <f t="shared" si="1107"/>
        <v>0.312187923189169-1.09706906425179i</v>
      </c>
      <c r="G3774" s="57" t="str">
        <f t="shared" si="1108"/>
        <v>0.0813023293185559-0.273298848453361i</v>
      </c>
      <c r="H3774" s="57" t="str">
        <f t="shared" si="1109"/>
        <v>0.00138021422110958-9.79380972886173i</v>
      </c>
      <c r="I3774" s="57" t="str">
        <f t="shared" si="1110"/>
        <v>-0.0303094262272831-0.00862963221593228i</v>
      </c>
      <c r="K3774" s="57" t="str">
        <f t="shared" si="1111"/>
        <v>0.000172672990453674-0.000287944162306907i</v>
      </c>
      <c r="L3774" s="57" t="str">
        <f t="shared" si="1112"/>
        <v>0.000125-0.000360133259927761i</v>
      </c>
      <c r="M3774" s="57" t="str">
        <f t="shared" si="1113"/>
        <v>0.0015-0.000173608313144508i</v>
      </c>
      <c r="N3774" s="57">
        <f t="shared" si="1114"/>
        <v>119.96882540737582</v>
      </c>
      <c r="O3774" s="57">
        <f t="shared" si="1115"/>
        <v>60.112914986131202</v>
      </c>
      <c r="P3774" s="371">
        <f t="shared" si="1116"/>
        <v>-60.112914986131202</v>
      </c>
      <c r="Q3774" s="371">
        <f t="shared" si="1117"/>
        <v>60.031174592624183</v>
      </c>
      <c r="R3774" s="12">
        <f t="shared" si="1118"/>
        <v>-119.96882540737582</v>
      </c>
      <c r="S3774" s="57">
        <f t="shared" si="1119"/>
        <v>1393.2328978292339</v>
      </c>
      <c r="T3774" s="12">
        <f t="shared" si="1102"/>
        <v>-60.112914986131202</v>
      </c>
    </row>
    <row r="3775" spans="1:20" x14ac:dyDescent="0.25">
      <c r="A3775" s="57">
        <f t="shared" si="1103"/>
        <v>8787205.446917735</v>
      </c>
      <c r="B3775" s="12">
        <f t="shared" si="1120"/>
        <v>1398527.182840985</v>
      </c>
      <c r="C3775" s="57" t="str">
        <f t="shared" si="1104"/>
        <v>0.000487343137611238+0.000842389619318962i</v>
      </c>
      <c r="D3775" s="57" t="str">
        <f t="shared" si="1105"/>
        <v>0.192082791663539-0.866695841206753i</v>
      </c>
      <c r="E3775" s="57" t="str">
        <f t="shared" si="1106"/>
        <v>-6.28142861375582-1.85779498301041i</v>
      </c>
      <c r="F3775" s="57" t="str">
        <f t="shared" si="1107"/>
        <v>0.310019224536082-1.09355869669289i</v>
      </c>
      <c r="G3775" s="57" t="str">
        <f t="shared" si="1108"/>
        <v>0.0807375404878895-0.272431624529635i</v>
      </c>
      <c r="H3775" s="57" t="str">
        <f t="shared" si="1109"/>
        <v>0.00136667121952887-9.75671783597713i</v>
      </c>
      <c r="I3775" s="57" t="str">
        <f t="shared" si="1110"/>
        <v>-0.0300980319153453-0.00853721862327586i</v>
      </c>
      <c r="K3775" s="57" t="str">
        <f t="shared" si="1111"/>
        <v>0.000172281163276699-0.000286982899991442i</v>
      </c>
      <c r="L3775" s="57" t="str">
        <f t="shared" si="1112"/>
        <v>0.000125-0.000358769934177885i</v>
      </c>
      <c r="M3775" s="57" t="str">
        <f t="shared" si="1113"/>
        <v>0.0015-0.000172951098968428i</v>
      </c>
      <c r="N3775" s="57">
        <f t="shared" si="1114"/>
        <v>120.05043851066051</v>
      </c>
      <c r="O3775" s="57">
        <f t="shared" si="1115"/>
        <v>60.235933396292261</v>
      </c>
      <c r="P3775" s="371">
        <f t="shared" si="1116"/>
        <v>-60.235933396292261</v>
      </c>
      <c r="Q3775" s="371">
        <f t="shared" si="1117"/>
        <v>59.94956148933948</v>
      </c>
      <c r="R3775" s="12">
        <f t="shared" si="1118"/>
        <v>-120.05043851066051</v>
      </c>
      <c r="S3775" s="57">
        <f t="shared" si="1119"/>
        <v>1398.527182840985</v>
      </c>
      <c r="T3775" s="12">
        <f t="shared" si="1102"/>
        <v>-60.235933396292261</v>
      </c>
    </row>
    <row r="3776" spans="1:20" x14ac:dyDescent="0.25">
      <c r="A3776" s="57">
        <f t="shared" si="1103"/>
        <v>8820596.8276160248</v>
      </c>
      <c r="B3776" s="12">
        <f t="shared" si="1120"/>
        <v>1403841.5861357809</v>
      </c>
      <c r="C3776" s="57" t="str">
        <f t="shared" si="1104"/>
        <v>0.000481661197223411+0.000829862394052265i</v>
      </c>
      <c r="D3776" s="57" t="str">
        <f t="shared" si="1105"/>
        <v>0.190702219419407-0.863727898469238i</v>
      </c>
      <c r="E3776" s="57" t="str">
        <f t="shared" si="1106"/>
        <v>-6.23651692160154-1.83710338263667i</v>
      </c>
      <c r="F3776" s="57" t="str">
        <f t="shared" si="1107"/>
        <v>0.30786427655187-1.09005512526203i</v>
      </c>
      <c r="G3776" s="57" t="str">
        <f t="shared" si="1108"/>
        <v>0.0801763327099374-0.271565992685246i</v>
      </c>
      <c r="H3776" s="57" t="str">
        <f t="shared" si="1109"/>
        <v>0.00135327290256056-9.7197665293679i</v>
      </c>
      <c r="I3776" s="57" t="str">
        <f t="shared" si="1110"/>
        <v>-0.0298879905554589-0.00844575876025654i</v>
      </c>
      <c r="K3776" s="57" t="str">
        <f t="shared" si="1111"/>
        <v>0.000171891719866119-0.000286024009272408i</v>
      </c>
      <c r="L3776" s="57" t="str">
        <f t="shared" si="1112"/>
        <v>0.000125-0.000357411769453961i</v>
      </c>
      <c r="M3776" s="57" t="str">
        <f t="shared" si="1113"/>
        <v>0.0015-0.00017229637275197i</v>
      </c>
      <c r="N3776" s="57">
        <f t="shared" si="1114"/>
        <v>120.13134755877249</v>
      </c>
      <c r="O3776" s="57">
        <f t="shared" si="1115"/>
        <v>60.358964317022824</v>
      </c>
      <c r="P3776" s="371">
        <f t="shared" si="1116"/>
        <v>-60.358964317022824</v>
      </c>
      <c r="Q3776" s="371">
        <f t="shared" si="1117"/>
        <v>59.868652441227518</v>
      </c>
      <c r="R3776" s="12">
        <f t="shared" si="1118"/>
        <v>-120.13134755877249</v>
      </c>
      <c r="S3776" s="57">
        <f t="shared" si="1119"/>
        <v>1403.841586135781</v>
      </c>
      <c r="T3776" s="12">
        <f t="shared" si="1102"/>
        <v>-60.358964317022824</v>
      </c>
    </row>
    <row r="3777" spans="1:20" x14ac:dyDescent="0.25">
      <c r="A3777" s="57">
        <f t="shared" si="1103"/>
        <v>8854115.0955609642</v>
      </c>
      <c r="B3777" s="12">
        <f t="shared" si="1120"/>
        <v>1409176.1841630968</v>
      </c>
      <c r="C3777" s="57" t="str">
        <f t="shared" si="1104"/>
        <v>0.000476031040429049+0.000817523981740402i</v>
      </c>
      <c r="D3777" s="57" t="str">
        <f t="shared" si="1105"/>
        <v>0.189331063208372-0.860767879266017i</v>
      </c>
      <c r="E3777" s="57" t="str">
        <f t="shared" si="1106"/>
        <v>-6.19190643520577-1.81663967963894i</v>
      </c>
      <c r="F3777" s="57" t="str">
        <f t="shared" si="1107"/>
        <v>0.30572301028153-1.08655838446033i</v>
      </c>
      <c r="G3777" s="57" t="str">
        <f t="shared" si="1108"/>
        <v>0.0796186880269156-0.270701962578383i</v>
      </c>
      <c r="H3777" s="57" t="str">
        <f t="shared" si="1109"/>
        <v>0.00134001763135657-9.6829552751266i</v>
      </c>
      <c r="I3777" s="57" t="str">
        <f t="shared" si="1110"/>
        <v>-0.0296792951655264-0.00835524340875872i</v>
      </c>
      <c r="K3777" s="57" t="str">
        <f t="shared" si="1111"/>
        <v>0.000171504649632712-0.000285067492362361i</v>
      </c>
      <c r="L3777" s="57" t="str">
        <f t="shared" si="1112"/>
        <v>0.000125-0.000356058746218331i</v>
      </c>
      <c r="M3777" s="57" t="str">
        <f t="shared" si="1113"/>
        <v>0.0015-0.000171644125076679i</v>
      </c>
      <c r="N3777" s="57">
        <f t="shared" si="1114"/>
        <v>120.21155362709655</v>
      </c>
      <c r="O3777" s="57">
        <f t="shared" si="1115"/>
        <v>60.482007364442779</v>
      </c>
      <c r="P3777" s="371">
        <f t="shared" si="1116"/>
        <v>-60.482007364442779</v>
      </c>
      <c r="Q3777" s="371">
        <f t="shared" si="1117"/>
        <v>59.788446372903458</v>
      </c>
      <c r="R3777" s="12">
        <f t="shared" si="1118"/>
        <v>-120.21155362709655</v>
      </c>
      <c r="S3777" s="57">
        <f t="shared" si="1119"/>
        <v>1409.1761841630969</v>
      </c>
      <c r="T3777" s="12">
        <f t="shared" si="1102"/>
        <v>-60.482007364442779</v>
      </c>
    </row>
    <row r="3778" spans="1:20" x14ac:dyDescent="0.25">
      <c r="A3778" s="57">
        <f t="shared" si="1103"/>
        <v>8887760.7329240963</v>
      </c>
      <c r="B3778" s="12">
        <f t="shared" si="1120"/>
        <v>1414531.0536629166</v>
      </c>
      <c r="C3778" s="57" t="str">
        <f t="shared" si="1104"/>
        <v>0.000470452551493297+0.000805371578353398i</v>
      </c>
      <c r="D3778" s="57" t="str">
        <f t="shared" si="1105"/>
        <v>0.187969266073186-0.857815787008175i</v>
      </c>
      <c r="E3778" s="57" t="str">
        <f t="shared" si="1106"/>
        <v>-6.14759544598837-1.79640141354593i</v>
      </c>
      <c r="F3778" s="57" t="str">
        <f t="shared" si="1107"/>
        <v>0.303595356860585-1.083068508192i</v>
      </c>
      <c r="G3778" s="57" t="str">
        <f t="shared" si="1108"/>
        <v>0.0790645885046207-0.269839543709249i</v>
      </c>
      <c r="H3778" s="57" t="str">
        <f t="shared" si="1109"/>
        <v>0.0013269037858615-9.64628354138294i</v>
      </c>
      <c r="I3778" s="57" t="str">
        <f t="shared" si="1110"/>
        <v>-0.0294719387762527-0.00826566342907885i</v>
      </c>
      <c r="K3778" s="57" t="str">
        <f t="shared" si="1111"/>
        <v>0.00017111994198032-0.000284113351388359i</v>
      </c>
      <c r="L3778" s="57" t="str">
        <f t="shared" si="1112"/>
        <v>0.000125-0.000354710845007304i</v>
      </c>
      <c r="M3778" s="57" t="str">
        <f t="shared" si="1113"/>
        <v>0.0015-0.000170994346559751i</v>
      </c>
      <c r="N3778" s="57">
        <f t="shared" si="1114"/>
        <v>120.29105779560575</v>
      </c>
      <c r="O3778" s="57">
        <f t="shared" si="1115"/>
        <v>60.605062155429195</v>
      </c>
      <c r="P3778" s="371">
        <f t="shared" si="1116"/>
        <v>-60.605062155429195</v>
      </c>
      <c r="Q3778" s="371">
        <f t="shared" si="1117"/>
        <v>59.708942204394255</v>
      </c>
      <c r="R3778" s="12">
        <f t="shared" si="1118"/>
        <v>-120.29105779560575</v>
      </c>
      <c r="S3778" s="57">
        <f t="shared" si="1119"/>
        <v>1414.5310536629167</v>
      </c>
      <c r="T3778" s="12">
        <f t="shared" si="1102"/>
        <v>-60.605062155429195</v>
      </c>
    </row>
    <row r="3779" spans="1:20" x14ac:dyDescent="0.25">
      <c r="A3779" s="57">
        <f t="shared" si="1103"/>
        <v>8921534.2237092089</v>
      </c>
      <c r="B3779" s="12">
        <f t="shared" si="1120"/>
        <v>1419906.2716668358</v>
      </c>
      <c r="C3779" s="57" t="str">
        <f t="shared" si="1104"/>
        <v>0.000464925604059175+0.000793402419207825i</v>
      </c>
      <c r="D3779" s="57" t="str">
        <f t="shared" si="1105"/>
        <v>0.186616771296627-0.854871624786061i</v>
      </c>
      <c r="E3779" s="57" t="str">
        <f t="shared" si="1106"/>
        <v>-6.10358224991543-1.77638614947635i</v>
      </c>
      <c r="F3779" s="57" t="str">
        <f t="shared" si="1107"/>
        <v>0.301481247519058-1.07958552976867i</v>
      </c>
      <c r="G3779" s="57" t="str">
        <f t="shared" si="1108"/>
        <v>0.0785140162334562-0.268978745421174i</v>
      </c>
      <c r="H3779" s="57" t="str">
        <f t="shared" si="1109"/>
        <v>0.00131392976460746-9.60975079829506i</v>
      </c>
      <c r="I3779" s="57" t="str">
        <f t="shared" si="1110"/>
        <v>-0.0292659144314778-0.00817700975943922i</v>
      </c>
      <c r="K3779" s="57" t="str">
        <f t="shared" si="1111"/>
        <v>0.000170737586306745-0.000283161588392427i</v>
      </c>
      <c r="L3779" s="57" t="str">
        <f t="shared" si="1112"/>
        <v>0.000125-0.000353368046430866i</v>
      </c>
      <c r="M3779" s="57" t="str">
        <f t="shared" si="1113"/>
        <v>0.0015-0.000170347027853907i</v>
      </c>
      <c r="N3779" s="57">
        <f t="shared" si="1114"/>
        <v>120.3698611488575</v>
      </c>
      <c r="O3779" s="57">
        <f t="shared" si="1115"/>
        <v>60.728128307615073</v>
      </c>
      <c r="P3779" s="371">
        <f t="shared" si="1116"/>
        <v>-60.728128307615073</v>
      </c>
      <c r="Q3779" s="371">
        <f t="shared" si="1117"/>
        <v>59.630138851142505</v>
      </c>
      <c r="R3779" s="12">
        <f t="shared" si="1118"/>
        <v>-120.3698611488575</v>
      </c>
      <c r="S3779" s="57">
        <f t="shared" si="1119"/>
        <v>1419.9062716668357</v>
      </c>
      <c r="T3779" s="12">
        <f t="shared" si="1102"/>
        <v>-60.728128307615073</v>
      </c>
    </row>
    <row r="3780" spans="1:20" x14ac:dyDescent="0.25">
      <c r="A3780" s="57">
        <f t="shared" si="1103"/>
        <v>8955436.0537593048</v>
      </c>
      <c r="B3780" s="12">
        <f t="shared" si="1120"/>
        <v>1425301.9154991698</v>
      </c>
      <c r="C3780" s="57" t="str">
        <f t="shared" si="1104"/>
        <v>0.000459450061518667+0.000781613778485219i</v>
      </c>
      <c r="D3780" s="57" t="str">
        <f t="shared" si="1105"/>
        <v>0.18527352240208-0.851935395372864i</v>
      </c>
      <c r="E3780" s="57" t="str">
        <f t="shared" si="1106"/>
        <v>-6.05986514758735-1.7565914778926i</v>
      </c>
      <c r="F3780" s="57" t="str">
        <f t="shared" si="1107"/>
        <v>0.29938061358534-1.07610948191362i</v>
      </c>
      <c r="G3780" s="57" t="str">
        <f t="shared" si="1108"/>
        <v>0.0779669533294463-0.268119576901744i</v>
      </c>
      <c r="H3780" s="57" t="str">
        <f t="shared" si="1109"/>
        <v>0.00130109398451149-9.57335651804286i</v>
      </c>
      <c r="I3780" s="57" t="str">
        <f t="shared" si="1110"/>
        <v>-0.0290612151885075-0.00808927341550232i</v>
      </c>
      <c r="K3780" s="57" t="str">
        <f t="shared" si="1111"/>
        <v>0.00017035757200464-0.000282212205332068i</v>
      </c>
      <c r="L3780" s="57" t="str">
        <f t="shared" si="1112"/>
        <v>0.000125-0.000352030331172411i</v>
      </c>
      <c r="M3780" s="57" t="str">
        <f t="shared" si="1113"/>
        <v>0.0015-0.000169702159647247i</v>
      </c>
      <c r="N3780" s="57">
        <f t="shared" si="1114"/>
        <v>120.44796477599284</v>
      </c>
      <c r="O3780" s="57">
        <f t="shared" si="1115"/>
        <v>60.851205439383932</v>
      </c>
      <c r="P3780" s="371">
        <f t="shared" si="1116"/>
        <v>-60.851205439383932</v>
      </c>
      <c r="Q3780" s="371">
        <f t="shared" si="1117"/>
        <v>59.552035224007156</v>
      </c>
      <c r="R3780" s="12">
        <f t="shared" si="1118"/>
        <v>-120.44796477599284</v>
      </c>
      <c r="S3780" s="57">
        <f t="shared" si="1119"/>
        <v>1425.3019154991698</v>
      </c>
      <c r="T3780" s="12">
        <f t="shared" si="1102"/>
        <v>-60.851205439383932</v>
      </c>
    </row>
    <row r="3781" spans="1:20" x14ac:dyDescent="0.25">
      <c r="A3781" s="57">
        <f t="shared" si="1103"/>
        <v>8989466.7107635885</v>
      </c>
      <c r="B3781" s="12">
        <f t="shared" si="1120"/>
        <v>1430718.0627780666</v>
      </c>
      <c r="C3781" s="57" t="str">
        <f t="shared" si="1104"/>
        <v>0.000454025777374902+0.000770002968754109i</v>
      </c>
      <c r="D3781" s="57" t="str">
        <f t="shared" si="1105"/>
        <v>0.183939463154072-0.849007101228096i</v>
      </c>
      <c r="E3781" s="57" t="str">
        <f t="shared" si="1106"/>
        <v>-6.01644244432272-1.73701501435591i</v>
      </c>
      <c r="F3781" s="57" t="str">
        <f t="shared" si="1107"/>
        <v>0.297293386490016-1.07264039676608i</v>
      </c>
      <c r="G3781" s="57" t="str">
        <f t="shared" si="1108"/>
        <v>0.077423381935226-0.267262047183917i</v>
      </c>
      <c r="H3781" s="57" t="str">
        <f t="shared" si="1109"/>
        <v>0.00128839488067414-9.53710017481931i</v>
      </c>
      <c r="I3781" s="57" t="str">
        <f t="shared" si="1110"/>
        <v>-0.0288578341184329-0.00800244548988409i</v>
      </c>
      <c r="K3781" s="57" t="str">
        <f t="shared" si="1111"/>
        <v>0.00016997988846238-0.000281265204080737i</v>
      </c>
      <c r="L3781" s="57" t="str">
        <f t="shared" si="1112"/>
        <v>0.000125-0.000350697679988455i</v>
      </c>
      <c r="M3781" s="57" t="str">
        <f t="shared" si="1113"/>
        <v>0.0015-0.000169059732663127i</v>
      </c>
      <c r="N3781" s="57">
        <f t="shared" si="1114"/>
        <v>120.52536977073447</v>
      </c>
      <c r="O3781" s="57">
        <f t="shared" si="1115"/>
        <v>60.974293169868687</v>
      </c>
      <c r="P3781" s="371">
        <f t="shared" si="1116"/>
        <v>-60.974293169868687</v>
      </c>
      <c r="Q3781" s="371">
        <f t="shared" si="1117"/>
        <v>59.474630229265536</v>
      </c>
      <c r="R3781" s="12">
        <f t="shared" si="1118"/>
        <v>-120.52536977073447</v>
      </c>
      <c r="S3781" s="57">
        <f t="shared" si="1119"/>
        <v>1430.7180627780667</v>
      </c>
      <c r="T3781" s="12">
        <f t="shared" si="1102"/>
        <v>-60.974293169868687</v>
      </c>
    </row>
    <row r="3782" spans="1:20" x14ac:dyDescent="0.25">
      <c r="A3782" s="57">
        <f t="shared" si="1103"/>
        <v>9023626.6842644922</v>
      </c>
      <c r="B3782" s="12">
        <f t="shared" si="1120"/>
        <v>1436154.7914166234</v>
      </c>
      <c r="C3782" s="57" t="str">
        <f t="shared" si="1104"/>
        <v>0.000448652595595994+0.000758567340496296i</v>
      </c>
      <c r="D3782" s="57" t="str">
        <f t="shared" si="1105"/>
        <v>0.182614537558782-0.846086744501083i</v>
      </c>
      <c r="E3782" s="57" t="str">
        <f t="shared" si="1106"/>
        <v>-5.9733124502409-1.71765439928375i</v>
      </c>
      <c r="F3782" s="57" t="str">
        <f t="shared" si="1107"/>
        <v>0.295219497769612-1.06917830588549i</v>
      </c>
      <c r="G3782" s="57" t="str">
        <f t="shared" si="1108"/>
        <v>0.0768832842210223-0.266406165147152i</v>
      </c>
      <c r="H3782" s="57" t="str">
        <f t="shared" si="1109"/>
        <v>0.00127583090618058-9.5009812448231i</v>
      </c>
      <c r="I3782" s="57" t="str">
        <f t="shared" si="1110"/>
        <v>-0.0286557643064478-0.0079165171516678i</v>
      </c>
      <c r="K3782" s="57" t="str">
        <f t="shared" si="1111"/>
        <v>0.000169604525064933-0.000280320586428351i</v>
      </c>
      <c r="L3782" s="57" t="str">
        <f t="shared" si="1112"/>
        <v>0.000125-0.000349370073708362i</v>
      </c>
      <c r="M3782" s="57" t="str">
        <f t="shared" si="1113"/>
        <v>0.0015-0.000168419737660019i</v>
      </c>
      <c r="N3782" s="57">
        <f t="shared" si="1114"/>
        <v>120.60207723138559</v>
      </c>
      <c r="O3782" s="57">
        <f t="shared" si="1115"/>
        <v>61.097391118948067</v>
      </c>
      <c r="P3782" s="371">
        <f t="shared" si="1116"/>
        <v>-61.097391118948067</v>
      </c>
      <c r="Q3782" s="371">
        <f t="shared" si="1117"/>
        <v>59.397922768614407</v>
      </c>
      <c r="R3782" s="12">
        <f t="shared" si="1118"/>
        <v>-120.60207723138559</v>
      </c>
      <c r="S3782" s="57">
        <f t="shared" si="1119"/>
        <v>1436.1547914166233</v>
      </c>
      <c r="T3782" s="12">
        <f t="shared" si="1102"/>
        <v>-61.097391118948067</v>
      </c>
    </row>
    <row r="3783" spans="1:20" x14ac:dyDescent="0.25">
      <c r="A3783" s="57">
        <f t="shared" si="1103"/>
        <v>9057916.4656646959</v>
      </c>
      <c r="B3783" s="12">
        <f t="shared" si="1120"/>
        <v>1441612.1796240066</v>
      </c>
      <c r="C3783" s="57" t="str">
        <f t="shared" si="1104"/>
        <v>0.000443330350960556+0.000747304281637126i</v>
      </c>
      <c r="D3783" s="57" t="str">
        <f t="shared" si="1105"/>
        <v>0.181298689864526-0.843174327034434i</v>
      </c>
      <c r="E3783" s="57" t="str">
        <f t="shared" si="1106"/>
        <v>-5.93047348034229-1.69850729770912i</v>
      </c>
      <c r="F3783" s="57" t="str">
        <f t="shared" si="1107"/>
        <v>0.293158879070279-1.06572324025579i</v>
      </c>
      <c r="G3783" s="57" t="str">
        <f t="shared" si="1108"/>
        <v>0.0763466423856124-0.265551939518535i</v>
      </c>
      <c r="H3783" s="57" t="str">
        <f t="shared" si="1109"/>
        <v>0.00126340053190317-9.46499920625089i</v>
      </c>
      <c r="I3783" s="57" t="str">
        <f t="shared" si="1110"/>
        <v>-0.0284549988521589-0.00783147964591775i</v>
      </c>
      <c r="K3783" s="57" t="str">
        <f t="shared" si="1111"/>
        <v>0.000169231471194709-0.000279378354081795i</v>
      </c>
      <c r="L3783" s="57" t="str">
        <f t="shared" si="1112"/>
        <v>0.000125-0.000348047493234073i</v>
      </c>
      <c r="M3783" s="57" t="str">
        <f t="shared" si="1113"/>
        <v>0.0015-0.00016778216543138i</v>
      </c>
      <c r="N3783" s="57">
        <f t="shared" si="1114"/>
        <v>120.67808826083106</v>
      </c>
      <c r="O3783" s="57">
        <f t="shared" si="1115"/>
        <v>61.220498907243311</v>
      </c>
      <c r="P3783" s="371">
        <f t="shared" si="1116"/>
        <v>-61.220498907243311</v>
      </c>
      <c r="Q3783" s="371">
        <f t="shared" si="1117"/>
        <v>59.321911739168947</v>
      </c>
      <c r="R3783" s="12">
        <f t="shared" si="1118"/>
        <v>-120.67808826083106</v>
      </c>
      <c r="S3783" s="57">
        <f t="shared" si="1119"/>
        <v>1441.6121796240066</v>
      </c>
      <c r="T3783" s="12">
        <f t="shared" si="1102"/>
        <v>-61.220498907243311</v>
      </c>
    </row>
    <row r="3784" spans="1:20" x14ac:dyDescent="0.25">
      <c r="A3784" s="57">
        <f t="shared" si="1103"/>
        <v>9092336.5482342243</v>
      </c>
      <c r="B3784" s="12">
        <f t="shared" si="1120"/>
        <v>1447090.305906578</v>
      </c>
      <c r="C3784" s="57" t="str">
        <f t="shared" si="1104"/>
        <v>0.000438058869394977+0.000736211217079798i</v>
      </c>
      <c r="D3784" s="57" t="str">
        <f t="shared" si="1105"/>
        <v>0.179991864562205-0.840269850367488i</v>
      </c>
      <c r="E3784" s="57" t="str">
        <f t="shared" si="1106"/>
        <v>-5.88792385458625-1.67957139904181i</v>
      </c>
      <c r="F3784" s="57" t="str">
        <f t="shared" si="1107"/>
        <v>0.291111462151425-1.06227523028974i</v>
      </c>
      <c r="G3784" s="57" t="str">
        <f t="shared" si="1108"/>
        <v>0.0758134386572663-0.264699378873898i</v>
      </c>
      <c r="H3784" s="57" t="str">
        <f t="shared" si="1109"/>
        <v>0.00125110224630616-9.42915353928976i</v>
      </c>
      <c r="I3784" s="57" t="str">
        <f t="shared" si="1110"/>
        <v>-0.0282555308698923-0.00774732429319355i</v>
      </c>
      <c r="K3784" s="57" t="str">
        <f t="shared" si="1111"/>
        <v>0.000168860716232405-0.000278438508665418i</v>
      </c>
      <c r="L3784" s="57" t="str">
        <f t="shared" si="1112"/>
        <v>0.000125-0.000346729919539821i</v>
      </c>
      <c r="M3784" s="57" t="str">
        <f t="shared" si="1113"/>
        <v>0.0015-0.000167147006805519i</v>
      </c>
      <c r="N3784" s="57">
        <f t="shared" si="1114"/>
        <v>120.75340396653607</v>
      </c>
      <c r="O3784" s="57">
        <f t="shared" si="1115"/>
        <v>61.343616156115395</v>
      </c>
      <c r="P3784" s="371">
        <f t="shared" si="1116"/>
        <v>-61.343616156115395</v>
      </c>
      <c r="Q3784" s="371">
        <f t="shared" si="1117"/>
        <v>59.246596033463938</v>
      </c>
      <c r="R3784" s="12">
        <f t="shared" si="1118"/>
        <v>-120.75340396653607</v>
      </c>
      <c r="S3784" s="57">
        <f t="shared" si="1119"/>
        <v>1447.0903059065779</v>
      </c>
      <c r="T3784" s="12">
        <f t="shared" si="1102"/>
        <v>-61.343616156115395</v>
      </c>
    </row>
    <row r="3785" spans="1:20" x14ac:dyDescent="0.25">
      <c r="A3785" s="57">
        <f t="shared" si="1103"/>
        <v>9126887.4271175135</v>
      </c>
      <c r="B3785" s="12">
        <f t="shared" si="1120"/>
        <v>1452589.2490690229</v>
      </c>
      <c r="C3785" s="57" t="str">
        <f t="shared" si="1104"/>
        <v>0.000432837968302665+0.000725285608243649i</v>
      </c>
      <c r="D3785" s="57" t="str">
        <f t="shared" si="1105"/>
        <v>0.178694006385727-0.837373315739717i</v>
      </c>
      <c r="E3785" s="57" t="str">
        <f t="shared" si="1106"/>
        <v>-5.84566189796598-1.6608444168315i</v>
      </c>
      <c r="F3785" s="57" t="str">
        <f t="shared" si="1107"/>
        <v>0.289077178889267-1.05883430583314i</v>
      </c>
      <c r="G3785" s="57" t="str">
        <f t="shared" si="1108"/>
        <v>0.0752836552946762-0.263848491638949i</v>
      </c>
      <c r="H3785" s="57" t="str">
        <f t="shared" si="1109"/>
        <v>0.00123893455525198-9.393443726109i</v>
      </c>
      <c r="I3785" s="57" t="str">
        <f t="shared" si="1110"/>
        <v>-0.028057353488989-0.00766404248906361i</v>
      </c>
      <c r="K3785" s="57" t="str">
        <f t="shared" si="1111"/>
        <v>0.000168492249557832-0.000277501051721561i</v>
      </c>
      <c r="L3785" s="57" t="str">
        <f t="shared" si="1112"/>
        <v>0.000125-0.000345417333671868i</v>
      </c>
      <c r="M3785" s="57" t="str">
        <f t="shared" si="1113"/>
        <v>0.0015-0.000166514252645466i</v>
      </c>
      <c r="N3785" s="57">
        <f t="shared" si="1114"/>
        <v>120.82802546054788</v>
      </c>
      <c r="O3785" s="57">
        <f t="shared" si="1115"/>
        <v>61.466742487663126</v>
      </c>
      <c r="P3785" s="371">
        <f t="shared" si="1116"/>
        <v>-61.466742487663126</v>
      </c>
      <c r="Q3785" s="371">
        <f t="shared" si="1117"/>
        <v>59.17197453945213</v>
      </c>
      <c r="R3785" s="12">
        <f t="shared" si="1118"/>
        <v>-120.82802546054788</v>
      </c>
      <c r="S3785" s="57">
        <f t="shared" si="1119"/>
        <v>1452.589249069023</v>
      </c>
      <c r="T3785" s="12">
        <f t="shared" si="1102"/>
        <v>-61.466742487663126</v>
      </c>
    </row>
    <row r="3786" spans="1:20" x14ac:dyDescent="0.25">
      <c r="A3786" s="57">
        <f t="shared" si="1103"/>
        <v>9161569.5993405599</v>
      </c>
      <c r="B3786" s="12">
        <f t="shared" si="1120"/>
        <v>1458109.0882154852</v>
      </c>
      <c r="C3786" s="57" t="str">
        <f t="shared" si="1104"/>
        <v>0.00042766745688552+0.000714524952606736i</v>
      </c>
      <c r="D3786" s="57" t="str">
        <f t="shared" si="1105"/>
        <v>0.177405060312405-0.834484724094163i</v>
      </c>
      <c r="E3786" s="57" t="str">
        <f t="shared" si="1106"/>
        <v>-5.80368594058285-1.64232408853297i</v>
      </c>
      <c r="F3786" s="57" t="str">
        <f t="shared" si="1107"/>
        <v>0.287055961280337-1.05540049616917i</v>
      </c>
      <c r="G3786" s="57" t="str">
        <f t="shared" si="1108"/>
        <v>0.0747572745878666-0.262999286090402i</v>
      </c>
      <c r="H3786" s="57" t="str">
        <f t="shared" si="1109"/>
        <v>0.00122689598180978-9.35786925085326i</v>
      </c>
      <c r="I3786" s="57" t="str">
        <f t="shared" si="1110"/>
        <v>-0.0278604598541022-0.00758162570362036i</v>
      </c>
      <c r="K3786" s="57" t="str">
        <f t="shared" si="1111"/>
        <v>0.000168126060550742-0.00027656598471106i</v>
      </c>
      <c r="L3786" s="57" t="str">
        <f t="shared" si="1112"/>
        <v>0.000125-0.000344109716748225i</v>
      </c>
      <c r="M3786" s="57" t="str">
        <f t="shared" si="1113"/>
        <v>0.0015-0.000165883893848841i</v>
      </c>
      <c r="N3786" s="57">
        <f t="shared" si="1114"/>
        <v>120.90195385949632</v>
      </c>
      <c r="O3786" s="57">
        <f t="shared" si="1115"/>
        <v>61.589877524718879</v>
      </c>
      <c r="P3786" s="371">
        <f t="shared" si="1116"/>
        <v>-61.589877524718879</v>
      </c>
      <c r="Q3786" s="371">
        <f t="shared" si="1117"/>
        <v>59.098046140503683</v>
      </c>
      <c r="R3786" s="12">
        <f t="shared" si="1118"/>
        <v>-120.90195385949632</v>
      </c>
      <c r="S3786" s="57">
        <f t="shared" si="1119"/>
        <v>1458.1090882154851</v>
      </c>
      <c r="T3786" s="12">
        <f t="shared" si="1102"/>
        <v>-61.589877524718879</v>
      </c>
    </row>
    <row r="3787" spans="1:20" x14ac:dyDescent="0.25">
      <c r="A3787" s="57">
        <f t="shared" si="1103"/>
        <v>9196383.5638180543</v>
      </c>
      <c r="B3787" s="12">
        <f t="shared" si="1120"/>
        <v>1463649.9027507042</v>
      </c>
      <c r="C3787" s="57" t="str">
        <f t="shared" si="1104"/>
        <v>0.000422547136457583+0.000703926783252267i</v>
      </c>
      <c r="D3787" s="57" t="str">
        <f t="shared" si="1105"/>
        <v>0.17612497156332-0.831604076080778i</v>
      </c>
      <c r="E3787" s="57" t="str">
        <f t="shared" si="1106"/>
        <v>-5.76199431771727-1.62400817527309i</v>
      </c>
      <c r="F3787" s="57" t="str">
        <f t="shared" si="1107"/>
        <v>0.285047741444906-1.05197383002267i</v>
      </c>
      <c r="G3787" s="57" t="str">
        <f t="shared" si="1108"/>
        <v>0.0742342788590879-0.262151770357095i</v>
      </c>
      <c r="H3787" s="57" t="str">
        <f t="shared" si="1109"/>
        <v>0.00121498506606532-9.32242959963442i</v>
      </c>
      <c r="I3787" s="57" t="str">
        <f t="shared" si="1110"/>
        <v>-0.0276648431254831-0.0075000654809943i</v>
      </c>
      <c r="K3787" s="57" t="str">
        <f t="shared" si="1111"/>
        <v>0.00016776213859162-0.000275633309013773i</v>
      </c>
      <c r="L3787" s="57" t="str">
        <f t="shared" si="1112"/>
        <v>0.000125-0.000342807049958383i</v>
      </c>
      <c r="M3787" s="57" t="str">
        <f t="shared" si="1113"/>
        <v>0.0015-0.000165255921347719i</v>
      </c>
      <c r="N3787" s="57">
        <f t="shared" si="1114"/>
        <v>120.97519028459757</v>
      </c>
      <c r="O3787" s="57">
        <f t="shared" si="1115"/>
        <v>61.71302089084697</v>
      </c>
      <c r="P3787" s="371">
        <f t="shared" si="1116"/>
        <v>-61.71302089084697</v>
      </c>
      <c r="Q3787" s="371">
        <f t="shared" si="1117"/>
        <v>59.024809715402434</v>
      </c>
      <c r="R3787" s="12">
        <f t="shared" si="1118"/>
        <v>-120.97519028459757</v>
      </c>
      <c r="S3787" s="57">
        <f t="shared" si="1119"/>
        <v>1463.6499027507043</v>
      </c>
      <c r="T3787" s="12">
        <f t="shared" si="1102"/>
        <v>-61.71302089084697</v>
      </c>
    </row>
    <row r="3788" spans="1:20" x14ac:dyDescent="0.25">
      <c r="A3788" s="57">
        <f t="shared" si="1103"/>
        <v>9231329.8213605639</v>
      </c>
      <c r="B3788" s="12">
        <f t="shared" si="1120"/>
        <v>1469211.7723811569</v>
      </c>
      <c r="C3788" s="57" t="str">
        <f t="shared" si="1104"/>
        <v>0.00041747680075112+0.000693488668419286i</v>
      </c>
      <c r="D3788" s="57" t="str">
        <f t="shared" si="1105"/>
        <v>0.174853685603657-0.828731372059799i</v>
      </c>
      <c r="E3788" s="57" t="str">
        <f t="shared" si="1106"/>
        <v>-5.72058536989779-1.60589446161977i</v>
      </c>
      <c r="F3788" s="57" t="str">
        <f t="shared" si="1107"/>
        <v>0.283052451630362-1.04855433556441i</v>
      </c>
      <c r="G3788" s="57" t="str">
        <f t="shared" si="1108"/>
        <v>0.0737146504636942-0.261305952421122i</v>
      </c>
      <c r="H3788" s="57" t="str">
        <f t="shared" si="1109"/>
        <v>0.0012032003649331-9.28712426052427i</v>
      </c>
      <c r="I3788" s="57" t="str">
        <f t="shared" si="1110"/>
        <v>-0.0274704964792639-0.00741935343886935i</v>
      </c>
      <c r="K3788" s="57" t="str">
        <f t="shared" si="1111"/>
        <v>0.000167400473062501-0.000274703025929103i</v>
      </c>
      <c r="L3788" s="57" t="str">
        <f t="shared" si="1112"/>
        <v>0.000125-0.000341509314563044i</v>
      </c>
      <c r="M3788" s="57" t="str">
        <f t="shared" si="1113"/>
        <v>0.0015-0.000164630326108507i</v>
      </c>
      <c r="N3788" s="57">
        <f t="shared" si="1114"/>
        <v>121.04773586165365</v>
      </c>
      <c r="O3788" s="57">
        <f t="shared" si="1115"/>
        <v>61.836172210340685</v>
      </c>
      <c r="P3788" s="371">
        <f t="shared" si="1116"/>
        <v>-61.836172210340685</v>
      </c>
      <c r="Q3788" s="371">
        <f t="shared" si="1117"/>
        <v>58.952264138346358</v>
      </c>
      <c r="R3788" s="12">
        <f t="shared" si="1118"/>
        <v>-121.04773586165365</v>
      </c>
      <c r="S3788" s="57">
        <f t="shared" si="1119"/>
        <v>1469.2117723811568</v>
      </c>
      <c r="T3788" s="12">
        <f t="shared" si="1102"/>
        <v>-61.836172210340685</v>
      </c>
    </row>
    <row r="3789" spans="1:20" x14ac:dyDescent="0.25">
      <c r="A3789" s="57">
        <f t="shared" si="1103"/>
        <v>9266408.8746817335</v>
      </c>
      <c r="B3789" s="12">
        <f t="shared" si="1120"/>
        <v>1474794.7771162053</v>
      </c>
      <c r="C3789" s="57" t="str">
        <f t="shared" si="1104"/>
        <v>0.000412456236215327+0.000683208211057405i</v>
      </c>
      <c r="D3789" s="57" t="str">
        <f t="shared" si="1105"/>
        <v>0.173591148143022-0.825866612105093i</v>
      </c>
      <c r="E3789" s="57" t="str">
        <f t="shared" si="1106"/>
        <v>-5.67945744296841-1.58798075535286i</v>
      </c>
      <c r="F3789" s="57" t="str">
        <f t="shared" si="1107"/>
        <v>0.281070024214522-1.04514204041537i</v>
      </c>
      <c r="G3789" s="57" t="str">
        <f t="shared" si="1108"/>
        <v>0.0731983717910083-0.260461840118958i</v>
      </c>
      <c r="H3789" s="57" t="str">
        <f t="shared" si="1109"/>
        <v>0.00119154045197003-9.25195272354673i</v>
      </c>
      <c r="I3789" s="57" t="str">
        <f t="shared" si="1110"/>
        <v>-0.0272774131077339-0.00733948126799828i</v>
      </c>
      <c r="K3789" s="57" t="str">
        <f t="shared" si="1111"/>
        <v>0.000167041053347739-0.000273775136676524i</v>
      </c>
      <c r="L3789" s="57" t="str">
        <f t="shared" si="1112"/>
        <v>0.000125-0.000340216491893847i</v>
      </c>
      <c r="M3789" s="57" t="str">
        <f t="shared" si="1113"/>
        <v>0.0015-0.000164007099131806i</v>
      </c>
      <c r="N3789" s="57">
        <f t="shared" si="1114"/>
        <v>121.11959172105779</v>
      </c>
      <c r="O3789" s="57">
        <f t="shared" si="1115"/>
        <v>61.959331108219551</v>
      </c>
      <c r="P3789" s="371">
        <f t="shared" si="1116"/>
        <v>-61.959331108219551</v>
      </c>
      <c r="Q3789" s="371">
        <f t="shared" si="1117"/>
        <v>58.880408278942213</v>
      </c>
      <c r="R3789" s="12">
        <f t="shared" si="1118"/>
        <v>-121.11959172105779</v>
      </c>
      <c r="S3789" s="57">
        <f t="shared" si="1119"/>
        <v>1474.7947771162053</v>
      </c>
      <c r="T3789" s="12">
        <f t="shared" si="1102"/>
        <v>-61.959331108219551</v>
      </c>
    </row>
    <row r="3790" spans="1:20" x14ac:dyDescent="0.25">
      <c r="A3790" s="57">
        <f t="shared" si="1103"/>
        <v>9301621.228405524</v>
      </c>
      <c r="B3790" s="12">
        <f t="shared" si="1120"/>
        <v>1480398.997269247</v>
      </c>
      <c r="C3790" s="57" t="str">
        <f t="shared" si="1104"/>
        <v>0.00040748522230769+0.000673083048385673i</v>
      </c>
      <c r="D3790" s="57" t="str">
        <f t="shared" si="1105"/>
        <v>0.172337305135725-0.823009796007448i</v>
      </c>
      <c r="E3790" s="57" t="str">
        <f t="shared" si="1106"/>
        <v>-5.63860888815374-1.57026488723689i</v>
      </c>
      <c r="F3790" s="57" t="str">
        <f t="shared" si="1107"/>
        <v>0.279100391708883-1.0417369716511i</v>
      </c>
      <c r="G3790" s="57" t="str">
        <f t="shared" si="1108"/>
        <v>0.0726854252651653-0.259619441142583i</v>
      </c>
      <c r="H3790" s="57" t="str">
        <f t="shared" si="1109"/>
        <v>0.00118000391719105-9.21691448067056i</v>
      </c>
      <c r="I3790" s="57" t="str">
        <f t="shared" si="1110"/>
        <v>-0.0270855862196131-0.00726044073171884i</v>
      </c>
      <c r="K3790" s="57" t="str">
        <f t="shared" si="1111"/>
        <v>0.000166683868834792-0.000272849642396115i</v>
      </c>
      <c r="L3790" s="57" t="str">
        <f t="shared" si="1112"/>
        <v>0.000125-0.000338928563353106i</v>
      </c>
      <c r="M3790" s="57" t="str">
        <f t="shared" si="1113"/>
        <v>0.0015-0.000163386231452288i</v>
      </c>
      <c r="N3790" s="57">
        <f t="shared" si="1114"/>
        <v>121.19075899779634</v>
      </c>
      <c r="O3790" s="57">
        <f t="shared" si="1115"/>
        <v>62.082497210226748</v>
      </c>
      <c r="P3790" s="371">
        <f t="shared" si="1116"/>
        <v>-62.082497210226748</v>
      </c>
      <c r="Q3790" s="371">
        <f t="shared" si="1117"/>
        <v>58.80924100220367</v>
      </c>
      <c r="R3790" s="12">
        <f t="shared" si="1118"/>
        <v>-121.19075899779634</v>
      </c>
      <c r="S3790" s="57">
        <f t="shared" si="1119"/>
        <v>1480.398997269247</v>
      </c>
      <c r="T3790" s="12">
        <f t="shared" si="1102"/>
        <v>-62.082497210226748</v>
      </c>
    </row>
    <row r="3791" spans="1:20" x14ac:dyDescent="0.25">
      <c r="A3791" s="57">
        <f t="shared" si="1103"/>
        <v>9336967.3890734669</v>
      </c>
      <c r="B3791" s="12">
        <f t="shared" si="1120"/>
        <v>1486024.5134588701</v>
      </c>
      <c r="C3791" s="57" t="str">
        <f t="shared" si="1104"/>
        <v>0.000402563531778231+0.000663110851455525i</v>
      </c>
      <c r="D3791" s="57" t="str">
        <f t="shared" si="1105"/>
        <v>0.17109210278103-0.820160923277877i</v>
      </c>
      <c r="E3791" s="57" t="str">
        <f t="shared" si="1106"/>
        <v>-5.59803806212205-1.55274471079573i</v>
      </c>
      <c r="F3791" s="57" t="str">
        <f t="shared" si="1107"/>
        <v>0.277143486761804-1.03833915580591i</v>
      </c>
      <c r="G3791" s="57" t="str">
        <f t="shared" si="1108"/>
        <v>0.0721757933459442-0.258778763040609i</v>
      </c>
      <c r="H3791" s="57" t="str">
        <f t="shared" si="1109"/>
        <v>0.00116858936688645-9.18200902580177i</v>
      </c>
      <c r="I3791" s="57" t="str">
        <f t="shared" si="1110"/>
        <v>-0.0268950090403156-0.00718222366547002i</v>
      </c>
      <c r="K3791" s="57" t="str">
        <f t="shared" si="1111"/>
        <v>0.000166328908914978-0.000271926544149094i</v>
      </c>
      <c r="L3791" s="57" t="str">
        <f t="shared" si="1112"/>
        <v>0.000125-0.000337645510413535i</v>
      </c>
      <c r="M3791" s="57" t="str">
        <f t="shared" si="1113"/>
        <v>0.0015-0.000162767714138561i</v>
      </c>
      <c r="N3791" s="57">
        <f t="shared" si="1114"/>
        <v>121.26123883145476</v>
      </c>
      <c r="O3791" s="57">
        <f t="shared" si="1115"/>
        <v>62.205670142826676</v>
      </c>
      <c r="P3791" s="371">
        <f t="shared" si="1116"/>
        <v>-62.205670142826676</v>
      </c>
      <c r="Q3791" s="371">
        <f t="shared" si="1117"/>
        <v>58.738761168545238</v>
      </c>
      <c r="R3791" s="12">
        <f t="shared" si="1118"/>
        <v>-121.26123883145476</v>
      </c>
      <c r="S3791" s="57">
        <f t="shared" si="1119"/>
        <v>1486.0245134588702</v>
      </c>
      <c r="T3791" s="12">
        <f t="shared" si="1102"/>
        <v>-62.205670142826676</v>
      </c>
    </row>
    <row r="3792" spans="1:20" x14ac:dyDescent="0.25">
      <c r="A3792" s="57">
        <f t="shared" si="1103"/>
        <v>9372447.8651519455</v>
      </c>
      <c r="B3792" s="12">
        <f t="shared" si="1120"/>
        <v>1491671.4066100139</v>
      </c>
      <c r="C3792" s="57" t="str">
        <f t="shared" si="1104"/>
        <v>0.00039769093094668+0.000653289324717909i</v>
      </c>
      <c r="D3792" s="57" t="str">
        <f t="shared" si="1105"/>
        <v>0.169855487523405-0.817319993150905i</v>
      </c>
      <c r="E3792" s="57" t="str">
        <f t="shared" si="1106"/>
        <v>-5.55774332704634-1.53541810208922i</v>
      </c>
      <c r="F3792" s="57" t="str">
        <f t="shared" si="1107"/>
        <v>0.275199242161646-1.03494861887718i</v>
      </c>
      <c r="G3792" s="57" t="str">
        <f t="shared" si="1108"/>
        <v>0.0716694585295836-0.257939813219402i</v>
      </c>
      <c r="H3792" s="57" t="str">
        <f t="shared" si="1109"/>
        <v>0.00115729542344115-9.14723585477649i</v>
      </c>
      <c r="I3792" s="57" t="str">
        <f t="shared" si="1110"/>
        <v>-0.0267056748122124-0.00710482197630975i</v>
      </c>
      <c r="K3792" s="57" t="str">
        <f t="shared" si="1111"/>
        <v>0.000165976162984235-0.000271005842918353i</v>
      </c>
      <c r="L3792" s="57" t="str">
        <f t="shared" si="1112"/>
        <v>0.000125-0.000336367314617986i</v>
      </c>
      <c r="M3792" s="57" t="str">
        <f t="shared" si="1113"/>
        <v>0.0015-0.000162151538293047i</v>
      </c>
      <c r="N3792" s="57">
        <f t="shared" si="1114"/>
        <v>121.33103236621837</v>
      </c>
      <c r="O3792" s="57">
        <f t="shared" si="1115"/>
        <v>62.32884953320233</v>
      </c>
      <c r="P3792" s="371">
        <f t="shared" si="1116"/>
        <v>-62.32884953320233</v>
      </c>
      <c r="Q3792" s="371">
        <f t="shared" si="1117"/>
        <v>58.668967633781634</v>
      </c>
      <c r="R3792" s="12">
        <f t="shared" si="1118"/>
        <v>-121.33103236621837</v>
      </c>
      <c r="S3792" s="57">
        <f t="shared" si="1119"/>
        <v>1491.6714066100139</v>
      </c>
      <c r="T3792" s="12">
        <f t="shared" si="1102"/>
        <v>-62.32884953320233</v>
      </c>
    </row>
    <row r="3793" spans="1:20" x14ac:dyDescent="0.25">
      <c r="A3793" s="57">
        <f t="shared" si="1103"/>
        <v>9408063.1670395229</v>
      </c>
      <c r="B3793" s="12">
        <f t="shared" si="1120"/>
        <v>1497339.7579551321</v>
      </c>
      <c r="C3793" s="57" t="str">
        <f t="shared" si="1104"/>
        <v>0.000392867179972854+0.000643616205594439i</v>
      </c>
      <c r="D3793" s="57" t="str">
        <f t="shared" si="1105"/>
        <v>0.168627406052707-0.814487004587771i</v>
      </c>
      <c r="E3793" s="57" t="str">
        <f t="shared" si="1106"/>
        <v>-5.51772305066386-1.51828295949147i</v>
      </c>
      <c r="F3793" s="57" t="str">
        <f t="shared" si="1107"/>
        <v>0.273267590839834-1.03156538632969i</v>
      </c>
      <c r="G3793" s="57" t="str">
        <f t="shared" si="1108"/>
        <v>0.0711664033495811-0.257102598944207i</v>
      </c>
      <c r="H3793" s="57" t="str">
        <f t="shared" si="1109"/>
        <v>0.00114612072515533-9.11259446535291i</v>
      </c>
      <c r="I3793" s="57" t="str">
        <f t="shared" si="1110"/>
        <v>-0.0265175767948858-0.00702822764243192i</v>
      </c>
      <c r="K3793" s="57" t="str">
        <f t="shared" si="1111"/>
        <v>0.000165625620443851-0.000270087539609001i</v>
      </c>
      <c r="L3793" s="57" t="str">
        <f t="shared" si="1112"/>
        <v>0.000125-0.000335093957579185i</v>
      </c>
      <c r="M3793" s="57" t="str">
        <f t="shared" si="1113"/>
        <v>0.0015-0.00016153769505185i</v>
      </c>
      <c r="N3793" s="57">
        <f t="shared" si="1114"/>
        <v>121.4001407508822</v>
      </c>
      <c r="O3793" s="57">
        <f t="shared" si="1115"/>
        <v>62.452035009253251</v>
      </c>
      <c r="P3793" s="371">
        <f t="shared" si="1116"/>
        <v>-62.452035009253251</v>
      </c>
      <c r="Q3793" s="371">
        <f t="shared" si="1117"/>
        <v>58.599859249117799</v>
      </c>
      <c r="R3793" s="12">
        <f t="shared" si="1118"/>
        <v>-121.4001407508822</v>
      </c>
      <c r="S3793" s="57">
        <f t="shared" si="1119"/>
        <v>1497.339757955132</v>
      </c>
      <c r="T3793" s="12">
        <f t="shared" si="1102"/>
        <v>-62.452035009253251</v>
      </c>
    </row>
    <row r="3794" spans="1:20" x14ac:dyDescent="0.25">
      <c r="A3794" s="57">
        <f t="shared" si="1103"/>
        <v>9443813.8070742749</v>
      </c>
      <c r="B3794" s="12">
        <f t="shared" si="1120"/>
        <v>1503029.6490353616</v>
      </c>
      <c r="C3794" s="57" t="str">
        <f t="shared" si="1104"/>
        <v>0.0003880920331202+0.000634089264052787i</v>
      </c>
      <c r="D3794" s="57" t="str">
        <f t="shared" si="1105"/>
        <v>0.167407805304384-0.81166195627971i</v>
      </c>
      <c r="E3794" s="57" t="str">
        <f t="shared" si="1106"/>
        <v>-5.47797560633309-1.50133720347127i</v>
      </c>
      <c r="F3794" s="57" t="str">
        <f t="shared" si="1107"/>
        <v>0.271348465873876-1.02818948309983i</v>
      </c>
      <c r="G3794" s="57" t="str">
        <f t="shared" si="1108"/>
        <v>0.0706666103774773-0.256267127340272i</v>
      </c>
      <c r="H3794" s="57" t="str">
        <f t="shared" si="1109"/>
        <v>0.00113506392606734-9.0780843572044i</v>
      </c>
      <c r="I3794" s="57" t="str">
        <f t="shared" si="1110"/>
        <v>-0.0263307082653797-0.00695243271268548i</v>
      </c>
      <c r="K3794" s="57" t="str">
        <f t="shared" si="1111"/>
        <v>0.000165277270701208-0.000269171635048908i</v>
      </c>
      <c r="L3794" s="57" t="str">
        <f t="shared" si="1112"/>
        <v>0.000125-0.000333825420979463i</v>
      </c>
      <c r="M3794" s="57" t="str">
        <f t="shared" si="1113"/>
        <v>0.0015-0.000160926175584629i</v>
      </c>
      <c r="N3794" s="57">
        <f t="shared" si="1114"/>
        <v>121.46856513885149</v>
      </c>
      <c r="O3794" s="57">
        <f t="shared" si="1115"/>
        <v>62.575226199592763</v>
      </c>
      <c r="P3794" s="371">
        <f t="shared" si="1116"/>
        <v>-62.575226199592763</v>
      </c>
      <c r="Q3794" s="371">
        <f t="shared" si="1117"/>
        <v>58.531434861148519</v>
      </c>
      <c r="R3794" s="12">
        <f t="shared" si="1118"/>
        <v>-121.46856513885149</v>
      </c>
      <c r="S3794" s="57">
        <f t="shared" si="1119"/>
        <v>1503.0296490353617</v>
      </c>
      <c r="T3794" s="12">
        <f t="shared" si="1102"/>
        <v>-62.575226199592763</v>
      </c>
    </row>
    <row r="3795" spans="1:20" x14ac:dyDescent="0.25">
      <c r="A3795" s="57">
        <f t="shared" si="1103"/>
        <v>9479700.2995411567</v>
      </c>
      <c r="B3795" s="12">
        <f t="shared" si="1120"/>
        <v>1508741.161701696</v>
      </c>
      <c r="C3795" s="57" t="str">
        <f t="shared" si="1104"/>
        <v>0.000383365239012813+0.000624706302186102i</v>
      </c>
      <c r="D3795" s="57" t="str">
        <f t="shared" si="1105"/>
        <v>0.166196632459614-0.8088448466511i</v>
      </c>
      <c r="E3795" s="57" t="str">
        <f t="shared" si="1106"/>
        <v>-5.43849937308977-1.48457877637419i</v>
      </c>
      <c r="F3795" s="57" t="str">
        <f t="shared" si="1107"/>
        <v>0.269441800490313-1.02482093359991i</v>
      </c>
      <c r="G3795" s="57" t="str">
        <f t="shared" si="1108"/>
        <v>0.0701700622236246-0.255433405393964i</v>
      </c>
      <c r="H3795" s="57" t="str">
        <f t="shared" si="1109"/>
        <v>0.00112412369577799-9.04370503191213i</v>
      </c>
      <c r="I3795" s="57" t="str">
        <f t="shared" si="1110"/>
        <v>-0.0261450625184455-0.00687742930609356i</v>
      </c>
      <c r="K3795" s="57" t="str">
        <f t="shared" si="1111"/>
        <v>0.000164931103170493-0.000268258129989251i</v>
      </c>
      <c r="L3795" s="57" t="str">
        <f t="shared" si="1112"/>
        <v>0.000125-0.000332561686570496i</v>
      </c>
      <c r="M3795" s="57" t="str">
        <f t="shared" si="1113"/>
        <v>0.0015-0.00016031697109447i</v>
      </c>
      <c r="N3795" s="57">
        <f t="shared" si="1114"/>
        <v>121.53630668815138</v>
      </c>
      <c r="O3795" s="57">
        <f t="shared" si="1115"/>
        <v>62.698422733545783</v>
      </c>
      <c r="P3795" s="371">
        <f t="shared" si="1116"/>
        <v>-62.698422733545783</v>
      </c>
      <c r="Q3795" s="371">
        <f t="shared" si="1117"/>
        <v>58.463693311848616</v>
      </c>
      <c r="R3795" s="12">
        <f t="shared" si="1118"/>
        <v>-121.53630668815138</v>
      </c>
      <c r="S3795" s="57">
        <f t="shared" si="1119"/>
        <v>1508.741161701696</v>
      </c>
      <c r="T3795" s="12">
        <f t="shared" si="1102"/>
        <v>-62.698422733545783</v>
      </c>
    </row>
    <row r="3796" spans="1:20" x14ac:dyDescent="0.25">
      <c r="A3796" s="57">
        <f t="shared" si="1103"/>
        <v>9515723.160679413</v>
      </c>
      <c r="B3796" s="12">
        <f t="shared" si="1120"/>
        <v>1514474.3781161625</v>
      </c>
      <c r="C3796" s="57" t="str">
        <f t="shared" si="1104"/>
        <v>0.000378686540885895+0.000615465153796566i</v>
      </c>
      <c r="D3796" s="57" t="str">
        <f t="shared" si="1105"/>
        <v>0.164993834945452-0.806035673862695i</v>
      </c>
      <c r="E3796" s="57" t="str">
        <f t="shared" si="1106"/>
        <v>-5.39929273570007-1.46800564220657i</v>
      </c>
      <c r="F3796" s="57" t="str">
        <f t="shared" si="1107"/>
        <v>0.267547528067613-1.0214597617224i</v>
      </c>
      <c r="G3796" s="57" t="str">
        <f t="shared" si="1108"/>
        <v>0.0696767415379419-0.254601439953895i</v>
      </c>
      <c r="H3796" s="57" t="str">
        <f t="shared" si="1109"/>
        <v>0.00111329871927664-9.00945599295741i</v>
      </c>
      <c r="I3796" s="57" t="str">
        <f t="shared" si="1110"/>
        <v>-0.0259606328667803-0.00680320961137326i</v>
      </c>
      <c r="K3796" s="57" t="str">
        <f t="shared" si="1111"/>
        <v>0.000164587107273406-0.00026734702510506i</v>
      </c>
      <c r="L3796" s="57" t="str">
        <f t="shared" si="1112"/>
        <v>0.000125-0.000331302736173038i</v>
      </c>
      <c r="M3796" s="57" t="str">
        <f t="shared" si="1113"/>
        <v>0.0015-0.000159710072817762i</v>
      </c>
      <c r="N3796" s="57">
        <f t="shared" si="1114"/>
        <v>121.60336656143181</v>
      </c>
      <c r="O3796" s="57">
        <f t="shared" si="1115"/>
        <v>62.821624241146864</v>
      </c>
      <c r="P3796" s="371">
        <f t="shared" si="1116"/>
        <v>-62.821624241146864</v>
      </c>
      <c r="Q3796" s="371">
        <f t="shared" si="1117"/>
        <v>58.396633438568188</v>
      </c>
      <c r="R3796" s="12">
        <f t="shared" si="1118"/>
        <v>-121.60336656143181</v>
      </c>
      <c r="S3796" s="57">
        <f t="shared" si="1119"/>
        <v>1514.4743781161626</v>
      </c>
      <c r="T3796" s="12">
        <f t="shared" si="1102"/>
        <v>-62.821624241146864</v>
      </c>
    </row>
    <row r="3797" spans="1:20" x14ac:dyDescent="0.25">
      <c r="A3797" s="57">
        <f t="shared" si="1103"/>
        <v>9551882.9086899962</v>
      </c>
      <c r="B3797" s="12">
        <f t="shared" si="1120"/>
        <v>1520229.380753004</v>
      </c>
      <c r="C3797" s="57" t="str">
        <f t="shared" si="1104"/>
        <v>0.000374055676829911+0.000606363683983111i</v>
      </c>
      <c r="D3797" s="57" t="str">
        <f t="shared" si="1105"/>
        <v>0.16379936043493-0.803234435814749i</v>
      </c>
      <c r="E3797" s="57" t="str">
        <f t="shared" si="1106"/>
        <v>-5.36035408471293-1.45161578642143i</v>
      </c>
      <c r="F3797" s="57" t="str">
        <f t="shared" si="1107"/>
        <v>0.265665582139011-1.01810599084421i</v>
      </c>
      <c r="G3797" s="57" t="str">
        <f t="shared" si="1108"/>
        <v>0.0691866310106546-0.253771237732037i</v>
      </c>
      <c r="H3797" s="57" t="str">
        <f t="shared" si="1109"/>
        <v>0.00110258769676913-8.97533674571469i</v>
      </c>
      <c r="I3797" s="57" t="str">
        <f t="shared" si="1110"/>
        <v>-0.0257774126412629-0.0067297658864568i</v>
      </c>
      <c r="K3797" s="57" t="str">
        <f t="shared" si="1111"/>
        <v>0.000164245272439866-0.000266438320995776i</v>
      </c>
      <c r="L3797" s="57" t="str">
        <f t="shared" si="1112"/>
        <v>0.000125-0.000330048551676666i</v>
      </c>
      <c r="M3797" s="57" t="str">
        <f t="shared" si="1113"/>
        <v>0.0015-0.000159105472024071i</v>
      </c>
      <c r="N3797" s="57">
        <f t="shared" si="1114"/>
        <v>121.66974592597401</v>
      </c>
      <c r="O3797" s="57">
        <f t="shared" si="1115"/>
        <v>62.944830353137455</v>
      </c>
      <c r="P3797" s="371">
        <f t="shared" si="1116"/>
        <v>-62.944830353137455</v>
      </c>
      <c r="Q3797" s="371">
        <f t="shared" si="1117"/>
        <v>58.33025407402598</v>
      </c>
      <c r="R3797" s="12">
        <f t="shared" si="1118"/>
        <v>-121.66974592597401</v>
      </c>
      <c r="S3797" s="57">
        <f t="shared" si="1119"/>
        <v>1520.2293807530041</v>
      </c>
      <c r="T3797" s="12">
        <f t="shared" si="1102"/>
        <v>-62.944830353137455</v>
      </c>
    </row>
    <row r="3798" spans="1:20" x14ac:dyDescent="0.25">
      <c r="A3798" s="57">
        <f t="shared" si="1103"/>
        <v>9588180.0637430176</v>
      </c>
      <c r="B3798" s="12">
        <f t="shared" si="1120"/>
        <v>1526006.2523998655</v>
      </c>
      <c r="C3798" s="57" t="str">
        <f t="shared" si="1104"/>
        <v>0.00036947238002847+0.000597399788733138i</v>
      </c>
      <c r="D3798" s="57" t="str">
        <f t="shared" si="1105"/>
        <v>0.162613156847145-0.800441130150161i</v>
      </c>
      <c r="E3798" s="57" t="str">
        <f t="shared" si="1106"/>
        <v>-5.32168181650979-1.43540721570604i</v>
      </c>
      <c r="F3798" s="57" t="str">
        <f t="shared" si="1107"/>
        <v>0.263795896395288-1.01475964383092i</v>
      </c>
      <c r="G3798" s="57" t="str">
        <f t="shared" si="1108"/>
        <v>0.068699713373017-0.25294280530484i</v>
      </c>
      <c r="H3798" s="57" t="str">
        <f t="shared" si="1109"/>
        <v>0.00109198934350727-8.94134679744417i</v>
      </c>
      <c r="I3798" s="57" t="str">
        <f t="shared" si="1110"/>
        <v>-0.0255953951911828-0.00665709045801315i</v>
      </c>
      <c r="K3798" s="57" t="str">
        <f t="shared" si="1111"/>
        <v>0.000163905588108691-0.000265532018185799i</v>
      </c>
      <c r="L3798" s="57" t="str">
        <f t="shared" si="1112"/>
        <v>0.000125-0.000328799115039517i</v>
      </c>
      <c r="M3798" s="57" t="str">
        <f t="shared" si="1113"/>
        <v>0.0015-0.00015850316001601i</v>
      </c>
      <c r="N3798" s="57">
        <f t="shared" si="1114"/>
        <v>121.7354459536989</v>
      </c>
      <c r="O3798" s="57">
        <f t="shared" si="1115"/>
        <v>63.068040700964715</v>
      </c>
      <c r="P3798" s="371">
        <f t="shared" si="1116"/>
        <v>-63.068040700964715</v>
      </c>
      <c r="Q3798" s="371">
        <f t="shared" si="1117"/>
        <v>58.264554046301093</v>
      </c>
      <c r="R3798" s="12">
        <f t="shared" si="1118"/>
        <v>-121.7354459536989</v>
      </c>
      <c r="S3798" s="57">
        <f t="shared" si="1119"/>
        <v>1526.0062523998656</v>
      </c>
      <c r="T3798" s="12">
        <f t="shared" si="1102"/>
        <v>-63.068040700964715</v>
      </c>
    </row>
    <row r="3799" spans="1:20" x14ac:dyDescent="0.25">
      <c r="A3799" s="57">
        <f t="shared" si="1103"/>
        <v>9624615.1479852423</v>
      </c>
      <c r="B3799" s="12">
        <f t="shared" si="1120"/>
        <v>1531805.076158985</v>
      </c>
      <c r="C3799" s="57" t="str">
        <f t="shared" si="1104"/>
        <v>0.000364936378990172+0.000588571394518486i</v>
      </c>
      <c r="D3799" s="57" t="str">
        <f t="shared" si="1105"/>
        <v>0.161435172347321-0.797655754257608i</v>
      </c>
      <c r="E3799" s="57" t="str">
        <f t="shared" si="1106"/>
        <v>-5.28327433335361-1.41937795777158i</v>
      </c>
      <c r="F3799" s="57" t="str">
        <f t="shared" si="1107"/>
        <v>0.261938404687505-1.01142074304108i</v>
      </c>
      <c r="G3799" s="57" t="str">
        <f t="shared" si="1108"/>
        <v>0.0682159713980235-0.252116149114347i</v>
      </c>
      <c r="H3799" s="57" t="str">
        <f t="shared" si="1109"/>
        <v>0.00108150238962007-8.90748565728451i</v>
      </c>
      <c r="I3799" s="57" t="str">
        <f t="shared" si="1110"/>
        <v>-0.0254145738844657-0.00658517572097098i</v>
      </c>
      <c r="K3799" s="57" t="str">
        <f t="shared" si="1111"/>
        <v>0.000163568043728275-0.000264628117125045i</v>
      </c>
      <c r="L3799" s="57" t="str">
        <f t="shared" si="1112"/>
        <v>0.000125-0.000327554408288021i</v>
      </c>
      <c r="M3799" s="57" t="str">
        <f t="shared" si="1113"/>
        <v>0.0015-0.000157903128129119i</v>
      </c>
      <c r="N3799" s="57">
        <f t="shared" si="1114"/>
        <v>121.80046782117458</v>
      </c>
      <c r="O3799" s="57">
        <f t="shared" si="1115"/>
        <v>63.191254916778249</v>
      </c>
      <c r="P3799" s="371">
        <f t="shared" si="1116"/>
        <v>-63.191254916778249</v>
      </c>
      <c r="Q3799" s="371">
        <f t="shared" si="1117"/>
        <v>58.199532178825415</v>
      </c>
      <c r="R3799" s="12">
        <f t="shared" si="1118"/>
        <v>-121.80046782117458</v>
      </c>
      <c r="S3799" s="57">
        <f t="shared" si="1119"/>
        <v>1531.805076158985</v>
      </c>
      <c r="T3799" s="12">
        <f t="shared" si="1102"/>
        <v>-63.191254916778249</v>
      </c>
    </row>
    <row r="3800" spans="1:20" x14ac:dyDescent="0.25">
      <c r="A3800" s="57">
        <f t="shared" si="1103"/>
        <v>9661188.6855475865</v>
      </c>
      <c r="B3800" s="12">
        <f t="shared" si="1120"/>
        <v>1537625.9354483893</v>
      </c>
      <c r="C3800" s="57" t="str">
        <f t="shared" si="1104"/>
        <v>0.000360447397774374+0.000579876457895336i</v>
      </c>
      <c r="D3800" s="57" t="str">
        <f t="shared" si="1105"/>
        <v>0.160265355346848-0.794878305274611i</v>
      </c>
      <c r="E3800" s="57" t="str">
        <f t="shared" si="1106"/>
        <v>-5.24513004343497-1.40352606114427i</v>
      </c>
      <c r="F3800" s="57" t="str">
        <f t="shared" si="1107"/>
        <v>0.260093041029663-1.00808931033037i</v>
      </c>
      <c r="G3800" s="57" t="str">
        <f t="shared" si="1108"/>
        <v>0.0677353879011035-0.251291275469306i</v>
      </c>
      <c r="H3800" s="57" t="str">
        <f t="shared" si="1109"/>
        <v>0.00107112557994672-8.87375283624566i</v>
      </c>
      <c r="I3800" s="57" t="str">
        <f t="shared" si="1110"/>
        <v>-0.0252349421078918-0.00651401413804214i</v>
      </c>
      <c r="K3800" s="57" t="str">
        <f t="shared" si="1111"/>
        <v>0.000163232628757263-0.000263726618189509i</v>
      </c>
      <c r="L3800" s="57" t="str">
        <f t="shared" si="1112"/>
        <v>0.000125-0.000326314413516659i</v>
      </c>
      <c r="M3800" s="57" t="str">
        <f t="shared" si="1113"/>
        <v>0.0015-0.000157305367731739i</v>
      </c>
      <c r="N3800" s="57">
        <f t="shared" si="1114"/>
        <v>121.8648127096242</v>
      </c>
      <c r="O3800" s="57">
        <f t="shared" si="1115"/>
        <v>63.314472633429268</v>
      </c>
      <c r="P3800" s="371">
        <f t="shared" si="1116"/>
        <v>-63.314472633429268</v>
      </c>
      <c r="Q3800" s="371">
        <f t="shared" si="1117"/>
        <v>58.135187290375796</v>
      </c>
      <c r="R3800" s="12">
        <f t="shared" si="1118"/>
        <v>-121.8648127096242</v>
      </c>
      <c r="S3800" s="57">
        <f t="shared" si="1119"/>
        <v>1537.6259354483893</v>
      </c>
      <c r="T3800" s="12">
        <f t="shared" si="1102"/>
        <v>-63.314472633429268</v>
      </c>
    </row>
    <row r="3801" spans="1:20" x14ac:dyDescent="0.25">
      <c r="A3801" s="57">
        <f t="shared" si="1103"/>
        <v>9697901.2025526688</v>
      </c>
      <c r="B3801" s="12">
        <f t="shared" si="1120"/>
        <v>1543468.9140030933</v>
      </c>
      <c r="C3801" s="57" t="str">
        <f t="shared" si="1104"/>
        <v>0.000356005156211187+0.000571312965108321i</v>
      </c>
      <c r="D3801" s="57" t="str">
        <f t="shared" si="1105"/>
        <v>0.159103654503298-0.792108780090625i</v>
      </c>
      <c r="E3801" s="57" t="str">
        <f t="shared" si="1106"/>
        <v>-5.20724736091774-1.38784959495861i</v>
      </c>
      <c r="F3801" s="57" t="str">
        <f t="shared" si="1107"/>
        <v>0.258259739601319-1.00476536705592i</v>
      </c>
      <c r="G3801" s="57" t="str">
        <f t="shared" si="1108"/>
        <v>0.0672579457408019-0.250468190546283i</v>
      </c>
      <c r="H3801" s="57" t="str">
        <f t="shared" si="1109"/>
        <v>0.00106085767387115-8.84014784720176i</v>
      </c>
      <c r="I3801" s="57" t="str">
        <f t="shared" si="1110"/>
        <v>-0.0250564932673123-0.00644359823924656i</v>
      </c>
      <c r="K3801" s="57" t="str">
        <f t="shared" si="1111"/>
        <v>0.000162899332665196-0.000262827521681817i</v>
      </c>
      <c r="L3801" s="57" t="str">
        <f t="shared" si="1112"/>
        <v>0.000125-0.000325079112887685i</v>
      </c>
      <c r="M3801" s="57" t="str">
        <f t="shared" si="1113"/>
        <v>0.0015-0.000156709870224884i</v>
      </c>
      <c r="N3801" s="57">
        <f t="shared" si="1114"/>
        <v>121.92848180493563</v>
      </c>
      <c r="O3801" s="57">
        <f t="shared" si="1115"/>
        <v>63.437693484467857</v>
      </c>
      <c r="P3801" s="371">
        <f t="shared" si="1116"/>
        <v>-63.437693484467857</v>
      </c>
      <c r="Q3801" s="371">
        <f t="shared" si="1117"/>
        <v>58.071518195064371</v>
      </c>
      <c r="R3801" s="12">
        <f t="shared" si="1118"/>
        <v>-121.92848180493563</v>
      </c>
      <c r="S3801" s="57">
        <f t="shared" si="1119"/>
        <v>1543.4689140030932</v>
      </c>
      <c r="T3801" s="12">
        <f t="shared" si="1102"/>
        <v>-63.437693484467857</v>
      </c>
    </row>
    <row r="3802" spans="1:20" x14ac:dyDescent="0.25">
      <c r="A3802" s="57">
        <f t="shared" si="1103"/>
        <v>9734753.2271223683</v>
      </c>
      <c r="B3802" s="12">
        <f t="shared" si="1120"/>
        <v>1549334.0958763051</v>
      </c>
      <c r="C3802" s="57" t="str">
        <f t="shared" si="1104"/>
        <v>0.000351609370115668+0.000562878931698662i</v>
      </c>
      <c r="D3802" s="57" t="str">
        <f t="shared" si="1105"/>
        <v>0.157950018720423-0.789347175350082i</v>
      </c>
      <c r="E3802" s="57" t="str">
        <f t="shared" si="1106"/>
        <v>-5.1696247059823-1.37234664875229i</v>
      </c>
      <c r="F3802" s="57" t="str">
        <f t="shared" si="1107"/>
        <v>0.256438434750153-1.00144893408048i</v>
      </c>
      <c r="G3802" s="57" t="str">
        <f t="shared" si="1108"/>
        <v>0.0667836278194478-0.249646900390774i</v>
      </c>
      <c r="H3802" s="57" t="str">
        <f t="shared" si="1109"/>
        <v>0.0010506974451583-8.80667020488378i</v>
      </c>
      <c r="I3802" s="57" t="str">
        <f t="shared" si="1110"/>
        <v>-0.0248792207878581-0.00637392062143812i</v>
      </c>
      <c r="K3802" s="57" t="str">
        <f t="shared" si="1111"/>
        <v>0.000162568144933166-0.000261930827831796i</v>
      </c>
      <c r="L3802" s="57" t="str">
        <f t="shared" si="1112"/>
        <v>0.000125-0.000323848488630888i</v>
      </c>
      <c r="M3802" s="57" t="str">
        <f t="shared" si="1113"/>
        <v>0.0015-0.000156116627042124i</v>
      </c>
      <c r="N3802" s="57">
        <f t="shared" si="1114"/>
        <v>121.99147629766954</v>
      </c>
      <c r="O3802" s="57">
        <f t="shared" si="1115"/>
        <v>63.560917104141275</v>
      </c>
      <c r="P3802" s="371">
        <f t="shared" si="1116"/>
        <v>-63.560917104141275</v>
      </c>
      <c r="Q3802" s="371">
        <f t="shared" si="1117"/>
        <v>58.008523702330464</v>
      </c>
      <c r="R3802" s="12">
        <f t="shared" si="1118"/>
        <v>-121.99147629766954</v>
      </c>
      <c r="S3802" s="57">
        <f t="shared" si="1119"/>
        <v>1549.3340958763051</v>
      </c>
      <c r="T3802" s="12">
        <f t="shared" si="1102"/>
        <v>-63.560917104141275</v>
      </c>
    </row>
    <row r="3803" spans="1:20" x14ac:dyDescent="0.25">
      <c r="A3803" s="57">
        <f t="shared" si="1103"/>
        <v>9771745.2893854342</v>
      </c>
      <c r="B3803" s="12">
        <f t="shared" si="1120"/>
        <v>1555221.5654406352</v>
      </c>
      <c r="C3803" s="57" t="str">
        <f t="shared" si="1104"/>
        <v>0.000347259751496389+0.000554572402116321i</v>
      </c>
      <c r="D3803" s="57" t="str">
        <f t="shared" si="1105"/>
        <v>0.156804397148124-0.78659348745542i</v>
      </c>
      <c r="E3803" s="57" t="str">
        <f t="shared" si="1106"/>
        <v>-5.13226050486721-1.3570153322628i</v>
      </c>
      <c r="F3803" s="57" t="str">
        <f t="shared" si="1107"/>
        <v>0.254629060994466-0.998140031776623i</v>
      </c>
      <c r="G3803" s="57" t="str">
        <f t="shared" si="1108"/>
        <v>0.0663124170838036-0.248827410918306i</v>
      </c>
      <c r="H3803" s="57" t="str">
        <f t="shared" si="1109"/>
        <v>0.00104064368179194-8.77331942587255i</v>
      </c>
      <c r="I3803" s="57" t="str">
        <f t="shared" si="1110"/>
        <v>-0.0247031181141446-0.00630497394783151i</v>
      </c>
      <c r="K3803" s="57" t="str">
        <f t="shared" si="1111"/>
        <v>0.000162239055054442-0.000261036536797031i</v>
      </c>
      <c r="L3803" s="57" t="str">
        <f t="shared" si="1112"/>
        <v>0.000125-0.000322622523043323i</v>
      </c>
      <c r="M3803" s="57" t="str">
        <f t="shared" si="1113"/>
        <v>0.0015-0.000155525629649456i</v>
      </c>
      <c r="N3803" s="57">
        <f t="shared" si="1114"/>
        <v>122.0537973830703</v>
      </c>
      <c r="O3803" s="57">
        <f t="shared" si="1115"/>
        <v>63.684143127392787</v>
      </c>
      <c r="P3803" s="371">
        <f t="shared" si="1116"/>
        <v>-63.684143127392787</v>
      </c>
      <c r="Q3803" s="371">
        <f t="shared" si="1117"/>
        <v>57.946202616929703</v>
      </c>
      <c r="R3803" s="12">
        <f t="shared" si="1118"/>
        <v>-122.0537973830703</v>
      </c>
      <c r="S3803" s="57">
        <f t="shared" si="1119"/>
        <v>1555.2215654406352</v>
      </c>
      <c r="T3803" s="12">
        <f t="shared" si="1102"/>
        <v>-63.684143127392787</v>
      </c>
    </row>
    <row r="3804" spans="1:20" x14ac:dyDescent="0.25">
      <c r="A3804" s="57">
        <f t="shared" si="1103"/>
        <v>9808877.9214850999</v>
      </c>
      <c r="B3804" s="12">
        <f t="shared" si="1120"/>
        <v>1561131.4073893097</v>
      </c>
      <c r="C3804" s="57" t="str">
        <f t="shared" si="1104"/>
        <v>0.000342956008758521+0.0005463914493363i</v>
      </c>
      <c r="D3804" s="57" t="str">
        <f t="shared" si="1105"/>
        <v>0.155666739182403-0.783847712570074i</v>
      </c>
      <c r="E3804" s="57" t="str">
        <f t="shared" si="1106"/>
        <v>-5.09515318990981-1.34185377522593i</v>
      </c>
      <c r="F3804" s="57" t="str">
        <f t="shared" si="1107"/>
        <v>0.252831553025639-0.994838680031028i</v>
      </c>
      <c r="G3804" s="57" t="str">
        <f t="shared" si="1108"/>
        <v>0.0658442965257073-0.248009727915544i</v>
      </c>
      <c r="H3804" s="57" t="str">
        <f t="shared" si="1109"/>
        <v>0.00103069518581431-8.74009502859145i</v>
      </c>
      <c r="I3804" s="57" t="str">
        <f t="shared" si="1110"/>
        <v>-0.0245281787104733-0.00623675094753036i</v>
      </c>
      <c r="K3804" s="57" t="str">
        <f t="shared" si="1111"/>
        <v>0.000161912052535105-0.000260144648663435i</v>
      </c>
      <c r="L3804" s="57" t="str">
        <f t="shared" si="1112"/>
        <v>0.000125-0.000321401198489065i</v>
      </c>
      <c r="M3804" s="57" t="str">
        <f t="shared" si="1113"/>
        <v>0.0015-0.000154936869545184i</v>
      </c>
      <c r="N3804" s="57">
        <f t="shared" si="1114"/>
        <v>122.11544626107535</v>
      </c>
      <c r="O3804" s="57">
        <f t="shared" si="1115"/>
        <v>63.807371189859275</v>
      </c>
      <c r="P3804" s="371">
        <f t="shared" si="1116"/>
        <v>-63.807371189859275</v>
      </c>
      <c r="Q3804" s="371">
        <f t="shared" si="1117"/>
        <v>57.884553738924652</v>
      </c>
      <c r="R3804" s="12">
        <f t="shared" si="1118"/>
        <v>-122.11544626107535</v>
      </c>
      <c r="S3804" s="57">
        <f t="shared" si="1119"/>
        <v>1561.1314073893097</v>
      </c>
      <c r="T3804" s="12">
        <f t="shared" si="1102"/>
        <v>-63.807371189859275</v>
      </c>
    </row>
    <row r="3805" spans="1:20" x14ac:dyDescent="0.25">
      <c r="A3805" s="57">
        <f t="shared" si="1103"/>
        <v>9846151.6575867422</v>
      </c>
      <c r="B3805" s="12">
        <f t="shared" si="1120"/>
        <v>1567063.7067373891</v>
      </c>
      <c r="C3805" s="57" t="str">
        <f t="shared" si="1104"/>
        <v>0.000338697846901508+0.000538334174478936i</v>
      </c>
      <c r="D3805" s="57" t="str">
        <f t="shared" si="1105"/>
        <v>0.154536994465299-0.781109846621479i</v>
      </c>
      <c r="E3805" s="57" t="str">
        <f t="shared" si="1106"/>
        <v>-5.058301199585-1.32686012717607i</v>
      </c>
      <c r="F3805" s="57" t="str">
        <f t="shared" si="1107"/>
        <v>0.251045845710528-0.991544898248604i</v>
      </c>
      <c r="G3805" s="57" t="str">
        <f t="shared" si="1108"/>
        <v>0.0653792491826949-0.247193857041396i</v>
      </c>
      <c r="H3805" s="57" t="str">
        <f t="shared" si="1109"/>
        <v>0.00102085077316721-8.70699653329968i</v>
      </c>
      <c r="I3805" s="57" t="str">
        <f t="shared" si="1110"/>
        <v>-0.0243543960610267-0.00616924441505674i</v>
      </c>
      <c r="K3805" s="57" t="str">
        <f t="shared" si="1111"/>
        <v>0.000161587126894654-0.000259255163445814i</v>
      </c>
      <c r="L3805" s="57" t="str">
        <f t="shared" si="1112"/>
        <v>0.000125-0.000320184497398949i</v>
      </c>
      <c r="M3805" s="57" t="str">
        <f t="shared" si="1113"/>
        <v>0.0015-0.000154350338259797i</v>
      </c>
      <c r="N3805" s="57">
        <f t="shared" si="1114"/>
        <v>122.1764241363262</v>
      </c>
      <c r="O3805" s="57">
        <f t="shared" si="1115"/>
        <v>63.93060092786957</v>
      </c>
      <c r="P3805" s="371">
        <f t="shared" si="1116"/>
        <v>-63.93060092786957</v>
      </c>
      <c r="Q3805" s="371">
        <f t="shared" si="1117"/>
        <v>57.823575863673788</v>
      </c>
      <c r="R3805" s="12">
        <f t="shared" si="1118"/>
        <v>-122.1764241363262</v>
      </c>
      <c r="S3805" s="57">
        <f t="shared" si="1119"/>
        <v>1567.0637067373891</v>
      </c>
      <c r="T3805" s="12">
        <f t="shared" si="1102"/>
        <v>-63.93060092786957</v>
      </c>
    </row>
    <row r="3806" spans="1:20" x14ac:dyDescent="0.25">
      <c r="A3806" s="57">
        <f t="shared" si="1103"/>
        <v>9883567.033885574</v>
      </c>
      <c r="B3806" s="12">
        <f t="shared" si="1120"/>
        <v>1573018.5488229913</v>
      </c>
      <c r="C3806" s="57" t="str">
        <f t="shared" si="1104"/>
        <v>0.00033448496771141+0.000530398706434177i</v>
      </c>
      <c r="D3806" s="57" t="str">
        <f t="shared" si="1105"/>
        <v>0.153415112884793-0.778379885304016i</v>
      </c>
      <c r="E3806" s="57" t="str">
        <f t="shared" si="1106"/>
        <v>-5.02170297854211-1.31203255724805i</v>
      </c>
      <c r="F3806" s="57" t="str">
        <f t="shared" si="1107"/>
        <v>0.249271874093813-0.988258705356712i</v>
      </c>
      <c r="G3806" s="57" t="str">
        <f t="shared" si="1108"/>
        <v>0.0649172581386129-0.246379803828109i</v>
      </c>
      <c r="H3806" s="57" t="str">
        <f t="shared" si="1109"/>
        <v>0.00101110927353472-8.67402346208469i</v>
      </c>
      <c r="I3806" s="57" t="str">
        <f t="shared" si="1110"/>
        <v>-0.0241817636700588-0.0061024472098814i</v>
      </c>
      <c r="K3806" s="57" t="str">
        <f t="shared" si="1111"/>
        <v>0.000161264267666618-0.000258368081088435i</v>
      </c>
      <c r="L3806" s="57" t="str">
        <f t="shared" si="1112"/>
        <v>0.000125-0.000318972402270322i</v>
      </c>
      <c r="M3806" s="57" t="str">
        <f t="shared" si="1113"/>
        <v>0.0015-0.000153766027355845i</v>
      </c>
      <c r="N3806" s="57">
        <f t="shared" si="1114"/>
        <v>122.23673221817913</v>
      </c>
      <c r="O3806" s="57">
        <f t="shared" si="1115"/>
        <v>64.053831978443526</v>
      </c>
      <c r="P3806" s="371">
        <f t="shared" si="1116"/>
        <v>-64.053831978443526</v>
      </c>
      <c r="Q3806" s="371">
        <f t="shared" si="1117"/>
        <v>57.763267781820865</v>
      </c>
      <c r="R3806" s="12">
        <f t="shared" si="1118"/>
        <v>-122.23673221817913</v>
      </c>
      <c r="S3806" s="57">
        <f t="shared" si="1119"/>
        <v>1573.0185488229913</v>
      </c>
      <c r="T3806" s="12">
        <f t="shared" si="1102"/>
        <v>-64.053831978443526</v>
      </c>
    </row>
    <row r="3807" spans="1:20" x14ac:dyDescent="0.25">
      <c r="A3807" s="57">
        <f t="shared" si="1103"/>
        <v>9921124.588614339</v>
      </c>
      <c r="B3807" s="12">
        <f t="shared" si="1120"/>
        <v>1578996.0193085186</v>
      </c>
      <c r="C3807" s="57" t="str">
        <f t="shared" si="1104"/>
        <v>0.000330317069948133+0.00052258320148996i</v>
      </c>
      <c r="D3807" s="57" t="str">
        <f t="shared" si="1105"/>
        <v>0.152301044574701-0.775657824081958i</v>
      </c>
      <c r="E3807" s="57" t="str">
        <f t="shared" si="1106"/>
        <v>-4.9853569776412-1.29736925398105i</v>
      </c>
      <c r="F3807" s="57" t="str">
        <f t="shared" si="1107"/>
        <v>0.247509573400292-0.984980119809341i</v>
      </c>
      <c r="G3807" s="57" t="str">
        <f t="shared" si="1108"/>
        <v>0.0644583065242157-0.245567573682369i</v>
      </c>
      <c r="H3807" s="57" t="str">
        <f t="shared" si="1109"/>
        <v>0.00100146953018764-8.64117533885575i</v>
      </c>
      <c r="I3807" s="57" t="str">
        <f t="shared" si="1110"/>
        <v>-0.0240102750620822-0.00603635225595599i</v>
      </c>
      <c r="K3807" s="57" t="str">
        <f t="shared" si="1111"/>
        <v>0.000160943464399142-0.000257483401465594i</v>
      </c>
      <c r="L3807" s="57" t="str">
        <f t="shared" si="1112"/>
        <v>0.000125-0.000317764895666787i</v>
      </c>
      <c r="M3807" s="57" t="str">
        <f t="shared" si="1113"/>
        <v>0.0015-0.000153183928427819i</v>
      </c>
      <c r="N3807" s="57">
        <f t="shared" si="1114"/>
        <v>122.29637172071698</v>
      </c>
      <c r="O3807" s="57">
        <f t="shared" si="1115"/>
        <v>64.177063979289755</v>
      </c>
      <c r="P3807" s="371">
        <f t="shared" si="1116"/>
        <v>-64.177063979289755</v>
      </c>
      <c r="Q3807" s="371">
        <f t="shared" si="1117"/>
        <v>57.703628279283024</v>
      </c>
      <c r="R3807" s="12">
        <f t="shared" si="1118"/>
        <v>-122.29637172071698</v>
      </c>
      <c r="S3807" s="57">
        <f t="shared" si="1119"/>
        <v>1578.9960193085187</v>
      </c>
      <c r="T3807" s="12">
        <f t="shared" si="1102"/>
        <v>-64.177063979289755</v>
      </c>
    </row>
    <row r="3808" spans="1:20" x14ac:dyDescent="0.25">
      <c r="A3808" s="57">
        <f t="shared" si="1103"/>
        <v>9958824.8620510735</v>
      </c>
      <c r="B3808" s="12">
        <f t="shared" si="1120"/>
        <v>1584996.2041818909</v>
      </c>
      <c r="C3808" s="57" t="str">
        <f t="shared" si="1104"/>
        <v>0.000326193849527523+0.000514885842964519i</v>
      </c>
      <c r="D3808" s="57" t="str">
        <f t="shared" si="1105"/>
        <v>0.151194739914543-0.772943658192375i</v>
      </c>
      <c r="E3808" s="57" t="str">
        <f t="shared" si="1106"/>
        <v>-4.94926165398697-1.2828684251239i</v>
      </c>
      <c r="F3808" s="57" t="str">
        <f t="shared" si="1107"/>
        <v>0.245758879037128-0.981709159591272i</v>
      </c>
      <c r="G3808" s="57" t="str">
        <f t="shared" si="1108"/>
        <v>0.0640023775177504-0.244757171886394i</v>
      </c>
      <c r="H3808" s="57" t="str">
        <f t="shared" si="1109"/>
        <v>0.000991930399829417-8.60845168933646i</v>
      </c>
      <c r="I3808" s="57" t="str">
        <f t="shared" si="1110"/>
        <v>-0.0238399237820495-0.00597095254124599i</v>
      </c>
      <c r="K3808" s="57" t="str">
        <f t="shared" si="1111"/>
        <v>0.000160624706655587-0.000256601124382192i</v>
      </c>
      <c r="L3808" s="57" t="str">
        <f t="shared" si="1112"/>
        <v>0.000125-0.000316561960217959i</v>
      </c>
      <c r="M3808" s="57" t="str">
        <f t="shared" si="1113"/>
        <v>0.0015-0.000152604033102031i</v>
      </c>
      <c r="N3808" s="57">
        <f t="shared" si="1114"/>
        <v>122.35534386275987</v>
      </c>
      <c r="O3808" s="57">
        <f t="shared" si="1115"/>
        <v>64.300296568804541</v>
      </c>
      <c r="P3808" s="371">
        <f t="shared" si="1116"/>
        <v>-64.300296568804541</v>
      </c>
      <c r="Q3808" s="371">
        <f t="shared" si="1117"/>
        <v>57.644656137240126</v>
      </c>
      <c r="R3808" s="12">
        <f t="shared" si="1118"/>
        <v>-122.35534386275987</v>
      </c>
      <c r="S3808" s="57">
        <f t="shared" si="1119"/>
        <v>1584.996204181891</v>
      </c>
      <c r="T3808" s="12">
        <f t="shared" si="1102"/>
        <v>-64.300296568804541</v>
      </c>
    </row>
    <row r="3809" spans="1:20" x14ac:dyDescent="0.25">
      <c r="A3809" s="57">
        <f t="shared" si="1103"/>
        <v>9996668.3965268675</v>
      </c>
      <c r="B3809" s="12">
        <f t="shared" si="1120"/>
        <v>1591019.1897577823</v>
      </c>
      <c r="C3809" s="57" t="str">
        <f t="shared" si="1104"/>
        <v>0.000322114999698519+0.000507304840842662i</v>
      </c>
      <c r="D3809" s="57" t="str">
        <f t="shared" si="1105"/>
        <v>0.150096149529395-0.770237382648037i</v>
      </c>
      <c r="E3809" s="57" t="str">
        <f t="shared" si="1106"/>
        <v>-4.91341547096175-1.26852829744232i</v>
      </c>
      <c r="F3809" s="57" t="str">
        <f t="shared" si="1107"/>
        <v>0.244019726596035-0.978445842222239i</v>
      </c>
      <c r="G3809" s="57" t="str">
        <f t="shared" si="1108"/>
        <v>0.0635494543455262-0.243948603599021i</v>
      </c>
      <c r="H3809" s="57" t="str">
        <f t="shared" si="1109"/>
        <v>0.000982490752443597-8.57585204105805i</v>
      </c>
      <c r="I3809" s="57" t="str">
        <f t="shared" si="1110"/>
        <v>-0.0236707033955303-0.00590624111726523i</v>
      </c>
      <c r="K3809" s="57" t="str">
        <f t="shared" si="1111"/>
        <v>0.000160307984015087-0.000255721249574296i</v>
      </c>
      <c r="L3809" s="57" t="str">
        <f t="shared" si="1112"/>
        <v>0.000125-0.000315363578619206i</v>
      </c>
      <c r="M3809" s="57" t="str">
        <f t="shared" si="1113"/>
        <v>0.0015-0.000152026333036493i</v>
      </c>
      <c r="N3809" s="57">
        <f t="shared" si="1114"/>
        <v>122.41364986787914</v>
      </c>
      <c r="O3809" s="57">
        <f t="shared" si="1115"/>
        <v>64.423529386070811</v>
      </c>
      <c r="P3809" s="371">
        <f t="shared" si="1116"/>
        <v>-64.423529386070811</v>
      </c>
      <c r="Q3809" s="371">
        <f t="shared" si="1117"/>
        <v>57.586350132120863</v>
      </c>
      <c r="R3809" s="12">
        <f t="shared" si="1118"/>
        <v>-122.41364986787914</v>
      </c>
      <c r="S3809" s="57">
        <f t="shared" si="1119"/>
        <v>1591.0191897577822</v>
      </c>
      <c r="T3809" s="12">
        <f t="shared" si="1102"/>
        <v>-64.423529386070811</v>
      </c>
    </row>
    <row r="3810" spans="1:20" x14ac:dyDescent="0.25">
      <c r="A3810" s="57">
        <f t="shared" si="1103"/>
        <v>10034655.73643367</v>
      </c>
      <c r="B3810" s="12">
        <f t="shared" si="1120"/>
        <v>1597065.0626788619</v>
      </c>
      <c r="C3810" s="57" t="str">
        <f t="shared" si="1104"/>
        <v>0.000318080211215459+0.000499838431416094i</v>
      </c>
      <c r="D3810" s="57" t="str">
        <f t="shared" si="1105"/>
        <v>0.149005224289721-0.76753899224029i</v>
      </c>
      <c r="E3810" s="57" t="str">
        <f t="shared" si="1106"/>
        <v>-4.87781689825713-1.25434711652784i</v>
      </c>
      <c r="F3810" s="57" t="str">
        <f t="shared" si="1107"/>
        <v>0.242292051855432-0.97519018476107i</v>
      </c>
      <c r="G3810" s="57" t="str">
        <f t="shared" si="1108"/>
        <v>0.0630995202824754-0.243141873856802i</v>
      </c>
      <c r="H3810" s="57" t="str">
        <f t="shared" si="1109"/>
        <v>0.000973149471142976-8.54337592335238i</v>
      </c>
      <c r="I3810" s="57" t="str">
        <f t="shared" si="1110"/>
        <v>-0.0235026074888844-0.00584221109861208i</v>
      </c>
      <c r="K3810" s="57" t="str">
        <f t="shared" si="1111"/>
        <v>0.000159993286073127-0.000254843776709722i</v>
      </c>
      <c r="L3810" s="57" t="str">
        <f t="shared" si="1112"/>
        <v>0.000125-0.000314169733631407i</v>
      </c>
      <c r="M3810" s="57" t="str">
        <f t="shared" si="1113"/>
        <v>0.0015-0.000151450819920794i</v>
      </c>
      <c r="N3810" s="57">
        <f t="shared" si="1114"/>
        <v>122.47129096440872</v>
      </c>
      <c r="O3810" s="57">
        <f t="shared" si="1115"/>
        <v>64.54676207085609</v>
      </c>
      <c r="P3810" s="371">
        <f t="shared" si="1116"/>
        <v>-64.54676207085609</v>
      </c>
      <c r="Q3810" s="371">
        <f t="shared" si="1117"/>
        <v>57.528709035591277</v>
      </c>
      <c r="R3810" s="12">
        <f t="shared" si="1118"/>
        <v>-122.47129096440872</v>
      </c>
      <c r="S3810" s="57">
        <f t="shared" si="1119"/>
        <v>1597.065062678862</v>
      </c>
      <c r="T3810" s="12">
        <f t="shared" si="1102"/>
        <v>-64.54676207085609</v>
      </c>
    </row>
    <row r="3811" spans="1:20" x14ac:dyDescent="0.25">
      <c r="A3811" s="57">
        <f t="shared" si="1103"/>
        <v>10072787.428232118</v>
      </c>
      <c r="B3811" s="12">
        <f t="shared" si="1120"/>
        <v>1603133.9099170417</v>
      </c>
      <c r="C3811" s="57" t="str">
        <f t="shared" si="1104"/>
        <v>0.00031408917250558+0.000492484876927578i</v>
      </c>
      <c r="D3811" s="57" t="str">
        <f t="shared" si="1105"/>
        <v>0.147921915311184-0.764848481541895i</v>
      </c>
      <c r="E3811" s="57" t="str">
        <f t="shared" si="1106"/>
        <v>-4.84246441190385-1.24032314660836i</v>
      </c>
      <c r="F3811" s="57" t="str">
        <f t="shared" si="1107"/>
        <v>0.240575790782522-0.971942203809828i</v>
      </c>
      <c r="G3811" s="57" t="str">
        <f t="shared" si="1108"/>
        <v>0.0626525586526955-0.242336987575083i</v>
      </c>
      <c r="H3811" s="57" t="str">
        <f t="shared" si="1109"/>
        <v>0.000963905452020135-8.51102286734479i</v>
      </c>
      <c r="I3811" s="57" t="str">
        <f t="shared" si="1110"/>
        <v>-0.0233356296694293-0.00577885566250625i</v>
      </c>
      <c r="K3811" s="57" t="str">
        <f t="shared" si="1111"/>
        <v>0.000159680602442091-0.000253968705388602i</v>
      </c>
      <c r="L3811" s="57" t="str">
        <f t="shared" si="1112"/>
        <v>0.000125-0.0003129804080807i</v>
      </c>
      <c r="M3811" s="57" t="str">
        <f t="shared" si="1113"/>
        <v>0.0015-0.000150877485475985i</v>
      </c>
      <c r="N3811" s="57">
        <f t="shared" si="1114"/>
        <v>122.52826838545911</v>
      </c>
      <c r="O3811" s="57">
        <f t="shared" si="1115"/>
        <v>64.669994263612068</v>
      </c>
      <c r="P3811" s="371">
        <f t="shared" si="1116"/>
        <v>-64.669994263612068</v>
      </c>
      <c r="Q3811" s="371">
        <f t="shared" si="1117"/>
        <v>57.471731614540893</v>
      </c>
      <c r="R3811" s="12">
        <f t="shared" si="1118"/>
        <v>-122.52826838545911</v>
      </c>
      <c r="S3811" s="57">
        <f t="shared" si="1119"/>
        <v>1603.1339099170416</v>
      </c>
      <c r="T3811" s="12">
        <f t="shared" si="1102"/>
        <v>-64.669994263612068</v>
      </c>
    </row>
    <row r="3812" spans="1:20" x14ac:dyDescent="0.25">
      <c r="A3812" s="57">
        <f t="shared" si="1103"/>
        <v>10111064.0204594</v>
      </c>
      <c r="B3812" s="12">
        <f t="shared" si="1120"/>
        <v>1609225.8187747265</v>
      </c>
      <c r="C3812" s="57" t="str">
        <f t="shared" si="1104"/>
        <v>0.000310141569831892+0.000485242465219113i</v>
      </c>
      <c r="D3812" s="57" t="str">
        <f t="shared" si="1105"/>
        <v>0.146846173954444-0.762165844909859i</v>
      </c>
      <c r="E3812" s="57" t="str">
        <f t="shared" si="1106"/>
        <v>-4.80735649430076-1.22645467036046i</v>
      </c>
      <c r="F3812" s="57" t="str">
        <f t="shared" si="1107"/>
        <v>0.238870879535349-0.968701915517922i</v>
      </c>
      <c r="G3812" s="57" t="str">
        <f t="shared" si="1108"/>
        <v>0.0622085528299828-0.241533949549089i</v>
      </c>
      <c r="H3812" s="57" t="str">
        <f t="shared" si="1109"/>
        <v>0.000954757603999721-8.47879240594765i</v>
      </c>
      <c r="I3812" s="57" t="str">
        <f t="shared" si="1110"/>
        <v>-0.023169763565605-0.00571616804832827i</v>
      </c>
      <c r="K3812" s="57" t="str">
        <f t="shared" si="1111"/>
        <v>0.000159369922751813-0.000253096035143959i</v>
      </c>
      <c r="L3812" s="57" t="str">
        <f t="shared" si="1112"/>
        <v>0.000125-0.000311795584858239i</v>
      </c>
      <c r="M3812" s="57" t="str">
        <f t="shared" si="1113"/>
        <v>0.0015-0.000150306321454458i</v>
      </c>
      <c r="N3812" s="57">
        <f t="shared" si="1114"/>
        <v>122.58458336892984</v>
      </c>
      <c r="O3812" s="57">
        <f t="shared" si="1115"/>
        <v>64.793225605472955</v>
      </c>
      <c r="P3812" s="371">
        <f t="shared" si="1116"/>
        <v>-64.793225605472955</v>
      </c>
      <c r="Q3812" s="371">
        <f t="shared" si="1117"/>
        <v>57.415416631070158</v>
      </c>
      <c r="R3812" s="12">
        <f t="shared" si="1118"/>
        <v>-122.58458336892984</v>
      </c>
      <c r="S3812" s="57">
        <f t="shared" si="1119"/>
        <v>1609.2258187747266</v>
      </c>
      <c r="T3812" s="12">
        <f t="shared" si="1102"/>
        <v>-64.793225605472955</v>
      </c>
    </row>
    <row r="3813" spans="1:20" x14ac:dyDescent="0.25">
      <c r="A3813" s="57">
        <f t="shared" si="1103"/>
        <v>10149486.063737147</v>
      </c>
      <c r="B3813" s="12">
        <f t="shared" si="1120"/>
        <v>1615340.8768860705</v>
      </c>
      <c r="C3813" s="57" t="str">
        <f t="shared" si="1104"/>
        <v>0.000306237087451476+0.000478109509383968i</v>
      </c>
      <c r="D3813" s="57" t="str">
        <f t="shared" si="1105"/>
        <v>0.14577795182493-0.759491076488243i</v>
      </c>
      <c r="E3813" s="57" t="str">
        <f t="shared" si="1106"/>
        <v>-4.7724916342422-1.21273998872338i</v>
      </c>
      <c r="F3813" s="57" t="str">
        <f t="shared" si="1107"/>
        <v>0.237177254464784-0.965469335586226i</v>
      </c>
      <c r="G3813" s="57" t="str">
        <f t="shared" si="1108"/>
        <v>0.0617674862383525-0.240732764455002i</v>
      </c>
      <c r="H3813" s="57" t="str">
        <f t="shared" si="1109"/>
        <v>0.000945704848692067-8.44668407385326i</v>
      </c>
      <c r="I3813" s="57" t="str">
        <f t="shared" si="1110"/>
        <v>-0.0230050028271335-0.0056541415571594i</v>
      </c>
      <c r="K3813" s="57" t="str">
        <f t="shared" si="1111"/>
        <v>0.00015906123665011-0.000252225765442283i</v>
      </c>
      <c r="L3813" s="57" t="str">
        <f t="shared" si="1112"/>
        <v>0.000125-0.000310615246919943i</v>
      </c>
      <c r="M3813" s="57" t="str">
        <f t="shared" si="1113"/>
        <v>0.0015-0.000149737319639827i</v>
      </c>
      <c r="N3813" s="57">
        <f t="shared" si="1114"/>
        <v>122.64023715752411</v>
      </c>
      <c r="O3813" s="57">
        <f t="shared" si="1115"/>
        <v>64.916455738254584</v>
      </c>
      <c r="P3813" s="371">
        <f t="shared" si="1116"/>
        <v>-64.916455738254584</v>
      </c>
      <c r="Q3813" s="371">
        <f t="shared" si="1117"/>
        <v>57.359762842475888</v>
      </c>
      <c r="R3813" s="12">
        <f t="shared" si="1118"/>
        <v>-122.64023715752411</v>
      </c>
      <c r="S3813" s="57">
        <f t="shared" si="1119"/>
        <v>1615.3408768860704</v>
      </c>
      <c r="T3813" s="12">
        <f t="shared" si="1102"/>
        <v>-64.916455738254584</v>
      </c>
    </row>
    <row r="3814" spans="1:20" x14ac:dyDescent="0.25">
      <c r="A3814" s="57">
        <f t="shared" si="1103"/>
        <v>10188054.110779349</v>
      </c>
      <c r="B3814" s="12">
        <f t="shared" si="1120"/>
        <v>1621479.1722182375</v>
      </c>
      <c r="C3814" s="57" t="str">
        <f t="shared" si="1104"/>
        <v>0.000302375407769293+0.000471084347422613i</v>
      </c>
      <c r="D3814" s="57" t="str">
        <f t="shared" si="1105"/>
        <v>0.144717200772604-0.756824170210946i</v>
      </c>
      <c r="E3814" s="57" t="str">
        <f t="shared" si="1106"/>
        <v>-4.73786832694397-1.19917742071463i</v>
      </c>
      <c r="F3814" s="57" t="str">
        <f t="shared" si="1107"/>
        <v>0.235494852116475-0.962244479271168i</v>
      </c>
      <c r="G3814" s="57" t="str">
        <f t="shared" si="1108"/>
        <v>0.0613293423525441-0.239933436851033i</v>
      </c>
      <c r="H3814" s="57" t="str">
        <f t="shared" si="1109"/>
        <v>0.000936746120248369-8.41469740752677i</v>
      </c>
      <c r="I3814" s="57" t="str">
        <f t="shared" si="1110"/>
        <v>-0.0228413411251727-0.00559276955132333i</v>
      </c>
      <c r="K3814" s="57" t="str">
        <f t="shared" si="1111"/>
        <v>0.000158754533803312-0.000251357895684103i</v>
      </c>
      <c r="L3814" s="57" t="str">
        <f t="shared" si="1112"/>
        <v>0.000125-0.000309439377286255i</v>
      </c>
      <c r="M3814" s="57" t="str">
        <f t="shared" si="1113"/>
        <v>0.0015-0.000149170471846809i</v>
      </c>
      <c r="N3814" s="57">
        <f t="shared" si="1114"/>
        <v>122.69523099876145</v>
      </c>
      <c r="O3814" s="57">
        <f t="shared" si="1115"/>
        <v>65.039684304453701</v>
      </c>
      <c r="P3814" s="371">
        <f t="shared" si="1116"/>
        <v>-65.039684304453701</v>
      </c>
      <c r="Q3814" s="371">
        <f t="shared" si="1117"/>
        <v>57.304769001238562</v>
      </c>
      <c r="R3814" s="12">
        <f t="shared" si="1118"/>
        <v>-122.69523099876145</v>
      </c>
      <c r="S3814" s="57">
        <f t="shared" si="1119"/>
        <v>1621.4791722182376</v>
      </c>
      <c r="T3814" s="12">
        <f t="shared" si="1102"/>
        <v>-65.039684304453701</v>
      </c>
    </row>
    <row r="3815" spans="1:20" x14ac:dyDescent="0.25">
      <c r="A3815" s="57">
        <f t="shared" si="1103"/>
        <v>10226768.71640031</v>
      </c>
      <c r="B3815" s="12">
        <f t="shared" si="1120"/>
        <v>1627640.793072667</v>
      </c>
      <c r="C3815" s="57" t="str">
        <f t="shared" si="1104"/>
        <v>0.000298556211487694+0.000464165341902534i</v>
      </c>
      <c r="D3815" s="57" t="str">
        <f t="shared" si="1105"/>
        <v>0.143663872891695-0.754165119804466i</v>
      </c>
      <c r="E3815" s="57" t="str">
        <f t="shared" si="1106"/>
        <v>-4.70348507406858-1.18576530324732i</v>
      </c>
      <c r="F3815" s="57" t="str">
        <f t="shared" si="1107"/>
        <v>0.233823609232747-0.959027361388813i</v>
      </c>
      <c r="G3815" s="57" t="str">
        <f t="shared" si="1108"/>
        <v>0.0608941046985178-0.239135971178499i</v>
      </c>
      <c r="H3815" s="57" t="str">
        <f t="shared" si="1109"/>
        <v>0.000927880365217437-8.38283194519987i</v>
      </c>
      <c r="I3815" s="57" t="str">
        <f t="shared" si="1110"/>
        <v>-0.0226787721524696-0.00553204545393001i</v>
      </c>
      <c r="K3815" s="57" t="str">
        <f t="shared" si="1111"/>
        <v>0.000158449803896771-0.000250492425204567i</v>
      </c>
      <c r="L3815" s="57" t="str">
        <f t="shared" si="1112"/>
        <v>0.000125-0.000308267959041896i</v>
      </c>
      <c r="M3815" s="57" t="str">
        <f t="shared" si="1113"/>
        <v>0.0015-0.000148605769921109i</v>
      </c>
      <c r="N3815" s="57">
        <f t="shared" si="1114"/>
        <v>122.74956614499581</v>
      </c>
      <c r="O3815" s="57">
        <f t="shared" si="1115"/>
        <v>65.16291094724653</v>
      </c>
      <c r="P3815" s="371">
        <f t="shared" si="1116"/>
        <v>-65.16291094724653</v>
      </c>
      <c r="Q3815" s="371">
        <f t="shared" si="1117"/>
        <v>57.250433855004182</v>
      </c>
      <c r="R3815" s="12">
        <f t="shared" si="1118"/>
        <v>-122.74956614499581</v>
      </c>
      <c r="S3815" s="57">
        <f t="shared" si="1119"/>
        <v>1627.6407930726671</v>
      </c>
      <c r="T3815" s="12">
        <f t="shared" si="1102"/>
        <v>-65.16291094724653</v>
      </c>
    </row>
    <row r="3816" spans="1:20" x14ac:dyDescent="0.25">
      <c r="A3816" s="57">
        <f t="shared" si="1103"/>
        <v>10265630.437522631</v>
      </c>
      <c r="B3816" s="12">
        <f t="shared" si="1120"/>
        <v>1633825.8280863431</v>
      </c>
      <c r="C3816" s="57" t="str">
        <f t="shared" si="1104"/>
        <v>0.000294779177751548+0.000457350879621881i</v>
      </c>
      <c r="D3816" s="57" t="str">
        <f t="shared" si="1105"/>
        <v>0.142617920520429-0.751513918790646i</v>
      </c>
      <c r="E3816" s="57" t="str">
        <f t="shared" si="1106"/>
        <v>-4.66934038374851-1.17250199094904i</v>
      </c>
      <c r="F3816" s="57" t="str">
        <f t="shared" si="1107"/>
        <v>0.232163462754449-0.955817996318941i</v>
      </c>
      <c r="G3816" s="57" t="str">
        <f t="shared" si="1108"/>
        <v>0.0604617568539352-0.238340371762886i</v>
      </c>
      <c r="H3816" s="57" t="str">
        <f t="shared" si="1109"/>
        <v>0.000919106542403878-8.35108722686354i</v>
      </c>
      <c r="I3816" s="57" t="str">
        <f t="shared" si="1110"/>
        <v>-0.0225172896235054-0.0054719627484201i</v>
      </c>
      <c r="K3816" s="57" t="str">
        <f t="shared" si="1111"/>
        <v>0.000158147036635384-0.000249629353274011i</v>
      </c>
      <c r="L3816" s="57" t="str">
        <f t="shared" si="1112"/>
        <v>0.000125-0.000307100975335621i</v>
      </c>
      <c r="M3816" s="57" t="str">
        <f t="shared" si="1113"/>
        <v>0.0015-0.000148043205739299i</v>
      </c>
      <c r="N3816" s="57">
        <f t="shared" si="1114"/>
        <v>122.80324385342621</v>
      </c>
      <c r="O3816" s="57">
        <f t="shared" si="1115"/>
        <v>65.286135310488447</v>
      </c>
      <c r="P3816" s="371">
        <f t="shared" si="1116"/>
        <v>-65.286135310488447</v>
      </c>
      <c r="Q3816" s="371">
        <f t="shared" si="1117"/>
        <v>57.19675614657379</v>
      </c>
      <c r="R3816" s="12">
        <f t="shared" si="1118"/>
        <v>-122.80324385342621</v>
      </c>
      <c r="S3816" s="57">
        <f t="shared" si="1119"/>
        <v>1633.8258280863431</v>
      </c>
      <c r="T3816" s="12">
        <f t="shared" si="1102"/>
        <v>-65.286135310488447</v>
      </c>
    </row>
    <row r="3817" spans="1:20" x14ac:dyDescent="0.25">
      <c r="A3817" s="57">
        <f t="shared" si="1103"/>
        <v>10304639.833185218</v>
      </c>
      <c r="B3817" s="12">
        <f t="shared" si="1120"/>
        <v>1640034.3662330713</v>
      </c>
      <c r="C3817" s="57" t="str">
        <f t="shared" si="1104"/>
        <v>0.000291043984289265+0.000450639371276938i</v>
      </c>
      <c r="D3817" s="57" t="str">
        <f t="shared" si="1105"/>
        <v>0.141579296240735-0.748870560489372i</v>
      </c>
      <c r="E3817" s="57" t="str">
        <f t="shared" si="1106"/>
        <v>-4.63543277060889-1.15938585598261i</v>
      </c>
      <c r="F3817" s="57" t="str">
        <f t="shared" si="1107"/>
        <v>0.230514349822769-0.952616398009089i</v>
      </c>
      <c r="G3817" s="57" t="str">
        <f t="shared" si="1108"/>
        <v>0.0600322824486305-0.237546642814918i</v>
      </c>
      <c r="H3817" s="57" t="str">
        <f t="shared" si="1109"/>
        <v>0.000910423622727759-8.31946279426171i</v>
      </c>
      <c r="I3817" s="57" t="str">
        <f t="shared" si="1110"/>
        <v>-0.0223568872746394-0.00541251497811216i</v>
      </c>
      <c r="K3817" s="57" t="str">
        <f t="shared" si="1111"/>
        <v>0.000157846221744074-0.000248768679098537i</v>
      </c>
      <c r="L3817" s="57" t="str">
        <f t="shared" si="1112"/>
        <v>0.000125-0.000305938409379977i</v>
      </c>
      <c r="M3817" s="57" t="str">
        <f t="shared" si="1113"/>
        <v>0.0015-0.000147482771208706i</v>
      </c>
      <c r="N3817" s="57">
        <f t="shared" si="1114"/>
        <v>122.85626538611422</v>
      </c>
      <c r="O3817" s="57">
        <f t="shared" si="1115"/>
        <v>65.409357038713097</v>
      </c>
      <c r="P3817" s="371">
        <f t="shared" si="1116"/>
        <v>-65.409357038713097</v>
      </c>
      <c r="Q3817" s="371">
        <f t="shared" si="1117"/>
        <v>57.143734613885783</v>
      </c>
      <c r="R3817" s="12">
        <f t="shared" si="1118"/>
        <v>-122.85626538611422</v>
      </c>
      <c r="S3817" s="57">
        <f t="shared" si="1119"/>
        <v>1640.0343662330713</v>
      </c>
      <c r="T3817" s="12">
        <f t="shared" si="1102"/>
        <v>-65.409357038713097</v>
      </c>
    </row>
    <row r="3818" spans="1:20" x14ac:dyDescent="0.25">
      <c r="A3818" s="57">
        <f t="shared" si="1103"/>
        <v>10343797.464551322</v>
      </c>
      <c r="B3818" s="12">
        <f t="shared" si="1120"/>
        <v>1646266.496824757</v>
      </c>
      <c r="C3818" s="57" t="str">
        <f t="shared" si="1104"/>
        <v>0.000287350307549708+0.000444029251133402i</v>
      </c>
      <c r="D3818" s="57" t="str">
        <f t="shared" si="1105"/>
        <v>0.140547952877934-0.746235038021303i</v>
      </c>
      <c r="E3818" s="57" t="str">
        <f t="shared" si="1106"/>
        <v>-4.60176075578843-1.14641528786807i</v>
      </c>
      <c r="F3818" s="57" t="str">
        <f t="shared" si="1107"/>
        <v>0.228876207780981-0.949422579978595i</v>
      </c>
      <c r="G3818" s="57" t="str">
        <f t="shared" si="1108"/>
        <v>0.0596056651650679-0.236754788431613i</v>
      </c>
      <c r="H3818" s="57" t="str">
        <f t="shared" si="1109"/>
        <v>0.000901830589085702-8.28795819088404i</v>
      </c>
      <c r="I3818" s="57" t="str">
        <f t="shared" si="1110"/>
        <v>-0.0221975588642464-0.0053536957457502i</v>
      </c>
      <c r="K3818" s="57" t="str">
        <f t="shared" si="1111"/>
        <v>0.000157547348968292-0.000247910401820596i</v>
      </c>
      <c r="L3818" s="57" t="str">
        <f t="shared" si="1112"/>
        <v>0.000125-0.000304780244451063i</v>
      </c>
      <c r="M3818" s="57" t="str">
        <f t="shared" si="1113"/>
        <v>0.0015-0.00014692445826729i</v>
      </c>
      <c r="N3818" s="57">
        <f t="shared" si="1114"/>
        <v>122.90863201000063</v>
      </c>
      <c r="O3818" s="57">
        <f t="shared" si="1115"/>
        <v>65.532575777131726</v>
      </c>
      <c r="P3818" s="371">
        <f t="shared" si="1116"/>
        <v>-65.532575777131726</v>
      </c>
      <c r="Q3818" s="371">
        <f t="shared" si="1117"/>
        <v>57.09136798999937</v>
      </c>
      <c r="R3818" s="12">
        <f t="shared" si="1118"/>
        <v>-122.90863201000063</v>
      </c>
      <c r="S3818" s="57">
        <f t="shared" si="1119"/>
        <v>1646.266496824757</v>
      </c>
      <c r="T3818" s="12">
        <f t="shared" si="1102"/>
        <v>-65.532575777131726</v>
      </c>
    </row>
    <row r="3819" spans="1:20" x14ac:dyDescent="0.25">
      <c r="A3819" s="57">
        <f t="shared" si="1103"/>
        <v>10383103.894916618</v>
      </c>
      <c r="B3819" s="12">
        <f t="shared" si="1120"/>
        <v>1652522.3095126911</v>
      </c>
      <c r="C3819" s="57" t="str">
        <f t="shared" si="1104"/>
        <v>0.000283697822835067+0.000437518976701464i</v>
      </c>
      <c r="D3819" s="57" t="str">
        <f t="shared" si="1105"/>
        <v>0.139523843500415-0.74360734431052i</v>
      </c>
      <c r="E3819" s="57" t="str">
        <f t="shared" si="1106"/>
        <v>-4.56832286695978-1.13358869330675i</v>
      </c>
      <c r="F3819" s="57" t="str">
        <f t="shared" si="1107"/>
        <v>0.227248974176172-0.946236555322632i</v>
      </c>
      <c r="G3819" s="57" t="str">
        <f t="shared" si="1108"/>
        <v>0.0591818887387894-0.235964812597342i</v>
      </c>
      <c r="H3819" s="57" t="str">
        <f t="shared" si="1109"/>
        <v>0.000893326436213582-8.25657296195977i</v>
      </c>
      <c r="I3819" s="57" t="str">
        <f t="shared" si="1110"/>
        <v>-0.0220392981728526-0.00529549871305434i</v>
      </c>
      <c r="K3819" s="57" t="str">
        <f t="shared" si="1111"/>
        <v>0.000157250408074494-0.00024705452051955i</v>
      </c>
      <c r="L3819" s="57" t="str">
        <f t="shared" si="1112"/>
        <v>0.000125-0.000303626463888287i</v>
      </c>
      <c r="M3819" s="57" t="str">
        <f t="shared" si="1113"/>
        <v>0.0015-0.000146368258883533i</v>
      </c>
      <c r="N3819" s="57">
        <f t="shared" si="1114"/>
        <v>122.96034499691794</v>
      </c>
      <c r="O3819" s="57">
        <f t="shared" si="1115"/>
        <v>65.655791171632529</v>
      </c>
      <c r="P3819" s="371">
        <f t="shared" si="1116"/>
        <v>-65.655791171632529</v>
      </c>
      <c r="Q3819" s="371">
        <f t="shared" si="1117"/>
        <v>57.039655003082053</v>
      </c>
      <c r="R3819" s="12">
        <f t="shared" si="1118"/>
        <v>-122.96034499691794</v>
      </c>
      <c r="S3819" s="57">
        <f t="shared" si="1119"/>
        <v>1652.5223095126912</v>
      </c>
      <c r="T3819" s="12">
        <f t="shared" si="1102"/>
        <v>-65.655791171632529</v>
      </c>
    </row>
    <row r="3820" spans="1:20" x14ac:dyDescent="0.25">
      <c r="A3820" s="57">
        <f t="shared" si="1103"/>
        <v>10422559.6897173</v>
      </c>
      <c r="B3820" s="12">
        <f t="shared" si="1120"/>
        <v>1658801.8942888393</v>
      </c>
      <c r="C3820" s="57" t="str">
        <f t="shared" si="1104"/>
        <v>0.000280086204429861+0.000431107028414594i</v>
      </c>
      <c r="D3820" s="57" t="str">
        <f t="shared" si="1105"/>
        <v>0.138506921419291-0.740987472087185i</v>
      </c>
      <c r="E3820" s="57" t="str">
        <f t="shared" si="1106"/>
        <v>-4.53511763834821-1.12090449600655i</v>
      </c>
      <c r="F3820" s="57" t="str">
        <f t="shared" si="1107"/>
        <v>0.225632586760899-0.943058336716204i</v>
      </c>
      <c r="G3820" s="57" t="str">
        <f t="shared" si="1108"/>
        <v>0.0587609369588474-0.235176719184884i</v>
      </c>
      <c r="H3820" s="57" t="str">
        <f t="shared" si="1109"/>
        <v>0.00088491017055043-8.22530665445058i</v>
      </c>
      <c r="I3820" s="57" t="str">
        <f t="shared" si="1110"/>
        <v>-0.0218820990032652-0.00523791760027183i</v>
      </c>
      <c r="K3820" s="57" t="str">
        <f t="shared" si="1111"/>
        <v>0.000156955388850609-0.000246201034212258i</v>
      </c>
      <c r="L3820" s="57" t="str">
        <f t="shared" si="1112"/>
        <v>0.000125-0.000302477051094129i</v>
      </c>
      <c r="M3820" s="57" t="str">
        <f t="shared" si="1113"/>
        <v>0.0015-0.000145814165056319i</v>
      </c>
      <c r="N3820" s="57">
        <f t="shared" si="1114"/>
        <v>123.01140562361059</v>
      </c>
      <c r="O3820" s="57">
        <f t="shared" si="1115"/>
        <v>65.779002868780353</v>
      </c>
      <c r="P3820" s="371">
        <f t="shared" si="1116"/>
        <v>-65.779002868780353</v>
      </c>
      <c r="Q3820" s="371">
        <f t="shared" si="1117"/>
        <v>56.988594376389408</v>
      </c>
      <c r="R3820" s="12">
        <f t="shared" si="1118"/>
        <v>-123.01140562361059</v>
      </c>
      <c r="S3820" s="57">
        <f t="shared" si="1119"/>
        <v>1658.8018942888393</v>
      </c>
      <c r="T3820" s="12">
        <f t="shared" ref="T3820:T3845" si="1121">P3820</f>
        <v>-65.779002868780353</v>
      </c>
    </row>
    <row r="3821" spans="1:20" x14ac:dyDescent="0.25">
      <c r="A3821" s="57">
        <f t="shared" ref="A3821:A3845" si="1122">2*PI()*B3821</f>
        <v>10462165.416538225</v>
      </c>
      <c r="B3821" s="12">
        <f t="shared" si="1120"/>
        <v>1665105.3414871369</v>
      </c>
      <c r="C3821" s="57" t="str">
        <f t="shared" ref="C3821:C3845" si="1123">IMPRODUCT(D3821,E3821,$C$40,,K3821,$C$41)</f>
        <v>0.000276515125726069+0.000424791909312109i</v>
      </c>
      <c r="D3821" s="57" t="str">
        <f t="shared" ref="D3821:D3845" si="1124">IMDIV(IMPRODUCT($C$37,$C$38,COMPLEX(1,A3821/$C$38)),IMSUM(-1*A3821*A3821/$C$39,COMPLEX(0,1*A3821)))</f>
        <v>0.137497140188047-0.738375413890179i</v>
      </c>
      <c r="E3821" s="57" t="str">
        <f t="shared" ref="E3821:E3845" si="1125">IMDIV(IMPRODUCT(IMSUM(F3821,G3821),$C$29,H3821),IMSUM(1,I3821))</f>
        <v>-4.50214361074929-1.10836113650898i</v>
      </c>
      <c r="F3821" s="57" t="str">
        <f t="shared" ref="F3821:F3845" si="1126">IMDIV(IMPRODUCT($C$14,$C$15,COMPLEX(1,A3821/$C$15)),IMSUM(-1*A3821*A3821/$C$16,COMPLEX(0,A3821)))</f>
        <v>0.224026983494819-0.939887936418159i</v>
      </c>
      <c r="G3821" s="57" t="str">
        <f t="shared" ref="G3821:G3845" si="1127">IMDIV(1,COMPLEX(1,A3821*$C$9*$C$10))</f>
        <v>0.0583427936682289-0.234390511956468i</v>
      </c>
      <c r="H3821" s="57" t="str">
        <f t="shared" ref="H3821:H3845" si="1128">IMDIV($C$3,IMSUM(K3821,COMPLEX(0,$C$28*A3821)))</f>
        <v>0.000876580810103979-8.19415881704414i</v>
      </c>
      <c r="I3821" s="57" t="str">
        <f t="shared" ref="I3821:I3845" si="1129">IMPRODUCT(F3821,$C$29,H3821,$C$31)</f>
        <v>-0.0217259551806994-0.00518094618573067i</v>
      </c>
      <c r="K3821" s="57" t="str">
        <f t="shared" ref="K3821:K3845" si="1130">IF($C$26&lt;=0,IMDIV(1,IMSUM(IMDIV(1,L3821),1/$C$18)),IMDIV(1,IMSUM(IMDIV(1,L3821),1/$C$18,IMDIV(1,M3821))))</f>
        <v>0.000156662281106508-0.000245349941853652i</v>
      </c>
      <c r="L3821" s="57" t="str">
        <f t="shared" ref="L3821:L3845" si="1131">IMSUM($C$21/$C$22,IMDIV(1,COMPLEX(0,$C$20*$C$22*A3821)))</f>
        <v>0.000125-0.000301331989533901i</v>
      </c>
      <c r="M3821" s="57" t="str">
        <f t="shared" ref="M3821:M3845" si="1132">IMSUM($C$25/$C$26,IMDIV(1,COMPLEX(0,$C$24*$C$26*A3821)))</f>
        <v>0.0015-0.000145262168814823i</v>
      </c>
      <c r="N3821" s="57">
        <f t="shared" ref="N3821:N3845" si="1133">ABS(R3821)</f>
        <v>123.06181517174898</v>
      </c>
      <c r="O3821" s="57">
        <f t="shared" ref="O3821:O3845" si="1134">ABS(P3821)</f>
        <v>65.90221051581625</v>
      </c>
      <c r="P3821" s="371">
        <f t="shared" ref="P3821:P3845" si="1135">20*LOG10(IMABS(C3821))</f>
        <v>-65.90221051581625</v>
      </c>
      <c r="Q3821" s="371">
        <f t="shared" ref="Q3821:Q3845" si="1136">IMARGUMENT(C3821)*180/PI()</f>
        <v>56.938184828251025</v>
      </c>
      <c r="R3821" s="12">
        <f t="shared" ref="R3821:R3845" si="1137">IF(Q3821&lt;0,Q3821+180,Q3821-180)</f>
        <v>-123.06181517174898</v>
      </c>
      <c r="S3821" s="57">
        <f t="shared" ref="S3821:S3845" si="1138">B3821/1000</f>
        <v>1665.1053414871369</v>
      </c>
      <c r="T3821" s="12">
        <f t="shared" si="1121"/>
        <v>-65.90221051581625</v>
      </c>
    </row>
    <row r="3822" spans="1:20" x14ac:dyDescent="0.25">
      <c r="A3822" s="57">
        <f t="shared" si="1122"/>
        <v>10501921.645121071</v>
      </c>
      <c r="B3822" s="12">
        <f t="shared" ref="B3822:B3845" si="1139">B3821*(1+B$42)</f>
        <v>1671432.741784788</v>
      </c>
      <c r="C3822" s="57" t="str">
        <f t="shared" si="1123"/>
        <v>0.000272984259344536+0.000418572144725431i</v>
      </c>
      <c r="D3822" s="57" t="str">
        <f t="shared" si="1124"/>
        <v>0.136494453602162-0.7357711620697i</v>
      </c>
      <c r="E3822" s="57" t="str">
        <f t="shared" si="1125"/>
        <v>-4.46939933154579-1.09595707201792i</v>
      </c>
      <c r="F3822" s="57" t="str">
        <f t="shared" si="1126"/>
        <v>0.222432102546275-0.936725366275158i</v>
      </c>
      <c r="G3822" s="57" t="str">
        <f t="shared" si="1127"/>
        <v>0.0579274427642673-0.233606194564827i</v>
      </c>
      <c r="H3822" s="57" t="str">
        <f t="shared" si="1128"/>
        <v>0.000868337384317511-8.16312900014752i</v>
      </c>
      <c r="I3822" s="57" t="str">
        <f t="shared" si="1129"/>
        <v>-0.0215708605529014-0.00512457830539489i</v>
      </c>
      <c r="K3822" s="57" t="str">
        <f t="shared" si="1130"/>
        <v>0.000156371074674449-0.000244501242337303i</v>
      </c>
      <c r="L3822" s="57" t="str">
        <f t="shared" si="1131"/>
        <v>0.000125-0.000300191262735506i</v>
      </c>
      <c r="M3822" s="57" t="str">
        <f t="shared" si="1132"/>
        <v>0.0015-0.000144712262218393i</v>
      </c>
      <c r="N3822" s="57">
        <f t="shared" si="1133"/>
        <v>123.11157492794712</v>
      </c>
      <c r="O3822" s="57">
        <f t="shared" si="1134"/>
        <v>66.025413760657145</v>
      </c>
      <c r="P3822" s="371">
        <f t="shared" si="1135"/>
        <v>-66.025413760657145</v>
      </c>
      <c r="Q3822" s="371">
        <f t="shared" si="1136"/>
        <v>56.888425072052875</v>
      </c>
      <c r="R3822" s="12">
        <f t="shared" si="1137"/>
        <v>-123.11157492794712</v>
      </c>
      <c r="S3822" s="57">
        <f t="shared" si="1138"/>
        <v>1671.432741784788</v>
      </c>
      <c r="T3822" s="12">
        <f t="shared" si="1121"/>
        <v>-66.025413760657145</v>
      </c>
    </row>
    <row r="3823" spans="1:20" x14ac:dyDescent="0.25">
      <c r="A3823" s="57">
        <f t="shared" si="1122"/>
        <v>10541828.947372532</v>
      </c>
      <c r="B3823" s="12">
        <f t="shared" si="1139"/>
        <v>1677784.1862035701</v>
      </c>
      <c r="C3823" s="57" t="str">
        <f t="shared" si="1123"/>
        <v>0.000269493277252709+0.000412446281968031i</v>
      </c>
      <c r="D3823" s="57" t="str">
        <f t="shared" si="1124"/>
        <v>0.135498815698727-0.733174708789878i</v>
      </c>
      <c r="E3823" s="57" t="str">
        <f t="shared" si="1125"/>
        <v>-4.43688335472293-1.08369077622965i</v>
      </c>
      <c r="F3823" s="57" t="str">
        <f t="shared" si="1126"/>
        <v>0.220847882293818-0.933570637725644i</v>
      </c>
      <c r="G3823" s="57" t="str">
        <f t="shared" si="1127"/>
        <v>0.0575148681990416-0.23282377055423i</v>
      </c>
      <c r="H3823" s="57" t="str">
        <f t="shared" si="1128"/>
        <v>0.000860178933938144-8.13221675588045i</v>
      </c>
      <c r="I3823" s="57" t="str">
        <f t="shared" si="1129"/>
        <v>-0.0214168089902664-0.00506880785242099i</v>
      </c>
      <c r="K3823" s="57" t="str">
        <f t="shared" si="1130"/>
        <v>0.000156081759409529-0.000243654934496005i</v>
      </c>
      <c r="L3823" s="57" t="str">
        <f t="shared" si="1131"/>
        <v>0.000125-0.000299054854289207i</v>
      </c>
      <c r="M3823" s="57" t="str">
        <f t="shared" si="1132"/>
        <v>0.0015-0.000144164437356438i</v>
      </c>
      <c r="N3823" s="57">
        <f t="shared" si="1133"/>
        <v>123.16068618378009</v>
      </c>
      <c r="O3823" s="57">
        <f t="shared" si="1134"/>
        <v>66.148612251895628</v>
      </c>
      <c r="P3823" s="371">
        <f t="shared" si="1135"/>
        <v>-66.148612251895628</v>
      </c>
      <c r="Q3823" s="371">
        <f t="shared" si="1136"/>
        <v>56.839313816219921</v>
      </c>
      <c r="R3823" s="12">
        <f t="shared" si="1137"/>
        <v>-123.16068618378009</v>
      </c>
      <c r="S3823" s="57">
        <f t="shared" si="1138"/>
        <v>1677.78418620357</v>
      </c>
      <c r="T3823" s="12">
        <f t="shared" si="1121"/>
        <v>-66.148612251895628</v>
      </c>
    </row>
    <row r="3824" spans="1:20" x14ac:dyDescent="0.25">
      <c r="A3824" s="57">
        <f t="shared" si="1122"/>
        <v>10581887.897372546</v>
      </c>
      <c r="B3824" s="12">
        <f t="shared" si="1139"/>
        <v>1684159.7661111436</v>
      </c>
      <c r="C3824" s="57" t="str">
        <f t="shared" si="1123"/>
        <v>0.00026604185087878+0.000406412890029028i</v>
      </c>
      <c r="D3824" s="57" t="str">
        <f t="shared" si="1124"/>
        <v>0.134510180756039-0.730586046031304i</v>
      </c>
      <c r="E3824" s="57" t="str">
        <f t="shared" si="1125"/>
        <v>-4.40459424088312-1.07156073916468i</v>
      </c>
      <c r="F3824" s="57" t="str">
        <f t="shared" si="1126"/>
        <v>0.219274261327711-0.930423761803766i</v>
      </c>
      <c r="G3824" s="57" t="str">
        <f t="shared" si="1127"/>
        <v>0.0571050539797663-0.232043243361522i</v>
      </c>
      <c r="H3824" s="57" t="str">
        <f t="shared" si="1128"/>
        <v>0.000852104510886507-8.10142163806873i</v>
      </c>
      <c r="I3824" s="57" t="str">
        <f t="shared" si="1129"/>
        <v>-0.0212637943859539-0.0050136287767169i</v>
      </c>
      <c r="K3824" s="57" t="str">
        <f t="shared" si="1130"/>
        <v>0.000155794325190119-0.000242811017102343i</v>
      </c>
      <c r="L3824" s="57" t="str">
        <f t="shared" si="1131"/>
        <v>0.000125-0.000297922747847387i</v>
      </c>
      <c r="M3824" s="57" t="str">
        <f t="shared" si="1132"/>
        <v>0.0015-0.000143618686348315i</v>
      </c>
      <c r="N3824" s="57">
        <f t="shared" si="1133"/>
        <v>123.20915023580099</v>
      </c>
      <c r="O3824" s="57">
        <f t="shared" si="1134"/>
        <v>66.271805638799975</v>
      </c>
      <c r="P3824" s="371">
        <f t="shared" si="1135"/>
        <v>-66.271805638799975</v>
      </c>
      <c r="Q3824" s="371">
        <f t="shared" si="1136"/>
        <v>56.79084976419901</v>
      </c>
      <c r="R3824" s="12">
        <f t="shared" si="1137"/>
        <v>-123.20915023580099</v>
      </c>
      <c r="S3824" s="57">
        <f t="shared" si="1138"/>
        <v>1684.1597661111437</v>
      </c>
      <c r="T3824" s="12">
        <f t="shared" si="1121"/>
        <v>-66.271805638799975</v>
      </c>
    </row>
    <row r="3825" spans="1:20" x14ac:dyDescent="0.25">
      <c r="A3825" s="57">
        <f t="shared" si="1122"/>
        <v>10622099.071382562</v>
      </c>
      <c r="B3825" s="12">
        <f t="shared" si="1139"/>
        <v>1690559.5732223659</v>
      </c>
      <c r="C3825" s="57" t="str">
        <f t="shared" si="1123"/>
        <v>0.000262629651222352+0.00040047055927045i</v>
      </c>
      <c r="D3825" s="57" t="str">
        <f t="shared" si="1124"/>
        <v>0.13352850329319-0.728005165593612i</v>
      </c>
      <c r="E3825" s="57" t="str">
        <f t="shared" si="1125"/>
        <v>-4.37253055725934-1.05956546700115i</v>
      </c>
      <c r="F3825" s="57" t="str">
        <f t="shared" si="1126"/>
        <v>0.217711178451385-0.927284749143351i</v>
      </c>
      <c r="G3825" s="57" t="str">
        <f t="shared" si="1127"/>
        <v>0.0566979841691695-0.231264616317158i</v>
      </c>
      <c r="H3825" s="57" t="str">
        <f t="shared" si="1128"/>
        <v>0.000844113178127852-8.07074320223808i</v>
      </c>
      <c r="I3825" s="57" t="str">
        <f t="shared" si="1129"/>
        <v>-0.0211118106560001-0.00495903508450283i</v>
      </c>
      <c r="K3825" s="57" t="str">
        <f t="shared" si="1130"/>
        <v>0.000155508761918284-0.000241969488869274i</v>
      </c>
      <c r="L3825" s="57" t="str">
        <f t="shared" si="1131"/>
        <v>0.000125-0.000296794927124314i</v>
      </c>
      <c r="M3825" s="57" t="str">
        <f t="shared" si="1132"/>
        <v>0.0015-0.00014307500134321i</v>
      </c>
      <c r="N3825" s="57">
        <f t="shared" si="1133"/>
        <v>123.25696838555933</v>
      </c>
      <c r="O3825" s="57">
        <f t="shared" si="1134"/>
        <v>66.394993571313677</v>
      </c>
      <c r="P3825" s="371">
        <f t="shared" si="1135"/>
        <v>-66.394993571313677</v>
      </c>
      <c r="Q3825" s="371">
        <f t="shared" si="1136"/>
        <v>56.74303161444066</v>
      </c>
      <c r="R3825" s="12">
        <f t="shared" si="1137"/>
        <v>-123.25696838555933</v>
      </c>
      <c r="S3825" s="57">
        <f t="shared" si="1138"/>
        <v>1690.559573222366</v>
      </c>
      <c r="T3825" s="12">
        <f t="shared" si="1121"/>
        <v>-66.394993571313677</v>
      </c>
    </row>
    <row r="3826" spans="1:20" x14ac:dyDescent="0.25">
      <c r="A3826" s="57">
        <f t="shared" si="1122"/>
        <v>10662463.047853814</v>
      </c>
      <c r="B3826" s="12">
        <f t="shared" si="1139"/>
        <v>1696983.6996006109</v>
      </c>
      <c r="C3826" s="57" t="str">
        <f t="shared" si="1123"/>
        <v>0.000259256348961644+0.000394617901128055i</v>
      </c>
      <c r="D3826" s="57" t="str">
        <f t="shared" si="1124"/>
        <v>0.132553738069627-0.725432059097982i</v>
      </c>
      <c r="E3826" s="57" t="str">
        <f t="shared" si="1125"/>
        <v>-4.34069087772752-1.04770348190951i</v>
      </c>
      <c r="F3826" s="57" t="str">
        <f t="shared" si="1126"/>
        <v>0.216158572682835-0.92415360998181i</v>
      </c>
      <c r="G3826" s="57" t="str">
        <f t="shared" si="1127"/>
        <v>0.0562936428858584-0.230487892646225i</v>
      </c>
      <c r="H3826" s="57" t="str">
        <f t="shared" si="1128"/>
        <v>0.000836204009544409-8.04018100560699i</v>
      </c>
      <c r="I3826" s="57" t="str">
        <f t="shared" si="1129"/>
        <v>-0.0209608517394243-0.00490502083787299i</v>
      </c>
      <c r="K3826" s="57" t="str">
        <f t="shared" si="1130"/>
        <v>0.000155225059520212-0.000241130348450691i</v>
      </c>
      <c r="L3826" s="57" t="str">
        <f t="shared" si="1131"/>
        <v>0.000125-0.00029567137589591i</v>
      </c>
      <c r="M3826" s="57" t="str">
        <f t="shared" si="1132"/>
        <v>0.0015-0.000142533374520034i</v>
      </c>
      <c r="N3826" s="57">
        <f t="shared" si="1133"/>
        <v>123.30414193961909</v>
      </c>
      <c r="O3826" s="57">
        <f t="shared" si="1134"/>
        <v>66.51817570005602</v>
      </c>
      <c r="P3826" s="371">
        <f t="shared" si="1135"/>
        <v>-66.51817570005602</v>
      </c>
      <c r="Q3826" s="371">
        <f t="shared" si="1136"/>
        <v>56.695858060380914</v>
      </c>
      <c r="R3826" s="12">
        <f t="shared" si="1137"/>
        <v>-123.30414193961909</v>
      </c>
      <c r="S3826" s="57">
        <f t="shared" si="1138"/>
        <v>1696.9836996006109</v>
      </c>
      <c r="T3826" s="12">
        <f t="shared" si="1121"/>
        <v>-66.51817570005602</v>
      </c>
    </row>
    <row r="3827" spans="1:20" x14ac:dyDescent="0.25">
      <c r="A3827" s="57">
        <f t="shared" si="1122"/>
        <v>10702980.407435659</v>
      </c>
      <c r="B3827" s="12">
        <f t="shared" si="1139"/>
        <v>1703432.2376590932</v>
      </c>
      <c r="C3827" s="57" t="str">
        <f t="shared" si="1123"/>
        <v>0.000255921614557378+0.000388853547815787i</v>
      </c>
      <c r="D3827" s="57" t="str">
        <f t="shared" si="1124"/>
        <v>0.131585840084721-0.722866717989651i</v>
      </c>
      <c r="E3827" s="57" t="str">
        <f t="shared" si="1125"/>
        <v>-4.30907378281807-1.03597332188903i</v>
      </c>
      <c r="F3827" s="57" t="str">
        <f t="shared" si="1126"/>
        <v>0.214616383256004-0.921030354164002i</v>
      </c>
      <c r="G3827" s="57" t="str">
        <f t="shared" si="1127"/>
        <v>0.0558920143046786-0.229713075469474i</v>
      </c>
      <c r="H3827" s="57" t="str">
        <f t="shared" si="1128"/>
        <v>0.00082837608980922-8.0097346070806i</v>
      </c>
      <c r="I3827" s="57" t="str">
        <f t="shared" si="1129"/>
        <v>-0.0208109115983324-0.00485158015436041i</v>
      </c>
      <c r="K3827" s="57" t="str">
        <f t="shared" si="1130"/>
        <v>0.000154943207946617-0.000240293594442003i</v>
      </c>
      <c r="L3827" s="57" t="str">
        <f t="shared" si="1131"/>
        <v>0.000125-0.000294552077999512i</v>
      </c>
      <c r="M3827" s="57" t="str">
        <f t="shared" si="1132"/>
        <v>0.0015-0.000141993798087303i</v>
      </c>
      <c r="N3827" s="57">
        <f t="shared" si="1133"/>
        <v>123.35067220957657</v>
      </c>
      <c r="O3827" s="57">
        <f t="shared" si="1134"/>
        <v>66.641351676321904</v>
      </c>
      <c r="P3827" s="371">
        <f t="shared" si="1135"/>
        <v>-66.641351676321904</v>
      </c>
      <c r="Q3827" s="371">
        <f t="shared" si="1136"/>
        <v>56.64932779042342</v>
      </c>
      <c r="R3827" s="12">
        <f t="shared" si="1137"/>
        <v>-123.35067220957657</v>
      </c>
      <c r="S3827" s="57">
        <f t="shared" si="1138"/>
        <v>1703.4322376590933</v>
      </c>
      <c r="T3827" s="12">
        <f t="shared" si="1121"/>
        <v>-66.641351676321904</v>
      </c>
    </row>
    <row r="3828" spans="1:20" x14ac:dyDescent="0.25">
      <c r="A3828" s="57">
        <f t="shared" si="1122"/>
        <v>10743651.732983915</v>
      </c>
      <c r="B3828" s="12">
        <f t="shared" si="1139"/>
        <v>1709905.2801621978</v>
      </c>
      <c r="C3828" s="57" t="str">
        <f t="shared" si="1123"/>
        <v>0.000252625118353371+0.000383176152033746i</v>
      </c>
      <c r="D3828" s="57" t="str">
        <f t="shared" si="1124"/>
        <v>0.130624764577297-0.720309133540394i</v>
      </c>
      <c r="E3828" s="57" t="str">
        <f t="shared" si="1125"/>
        <v>-4.27767785972609-1.02437354060563i</v>
      </c>
      <c r="F3828" s="57" t="str">
        <f t="shared" si="1126"/>
        <v>0.21308454962209-0.917914991146142i</v>
      </c>
      <c r="G3828" s="57" t="str">
        <f t="shared" si="1127"/>
        <v>0.0554930826570562-0.228940167804327i</v>
      </c>
      <c r="H3828" s="57" t="str">
        <f t="shared" si="1128"/>
        <v>0.00082062851426132-7.9794035672442i</v>
      </c>
      <c r="I3828" s="57" t="str">
        <f t="shared" si="1129"/>
        <v>-0.0206619842180181-0.00479870720650261i</v>
      </c>
      <c r="K3828" s="57" t="str">
        <f t="shared" si="1130"/>
        <v>0.000154663197173147-0.000239459225380704i</v>
      </c>
      <c r="L3828" s="57" t="str">
        <f t="shared" si="1131"/>
        <v>0.000125-0.000293437017333644i</v>
      </c>
      <c r="M3828" s="57" t="str">
        <f t="shared" si="1132"/>
        <v>0.0015-0.000141456264283027i</v>
      </c>
      <c r="N3828" s="57">
        <f t="shared" si="1133"/>
        <v>123.39656051207939</v>
      </c>
      <c r="O3828" s="57">
        <f t="shared" si="1134"/>
        <v>66.764521152082338</v>
      </c>
      <c r="P3828" s="371">
        <f t="shared" si="1135"/>
        <v>-66.764521152082338</v>
      </c>
      <c r="Q3828" s="371">
        <f t="shared" si="1136"/>
        <v>56.603439487920603</v>
      </c>
      <c r="R3828" s="12">
        <f t="shared" si="1137"/>
        <v>-123.39656051207939</v>
      </c>
      <c r="S3828" s="57">
        <f t="shared" si="1138"/>
        <v>1709.9052801621979</v>
      </c>
      <c r="T3828" s="12">
        <f t="shared" si="1121"/>
        <v>-66.764521152082338</v>
      </c>
    </row>
    <row r="3829" spans="1:20" x14ac:dyDescent="0.25">
      <c r="A3829" s="57">
        <f t="shared" si="1122"/>
        <v>10784477.609569255</v>
      </c>
      <c r="B3829" s="12">
        <f t="shared" si="1139"/>
        <v>1716402.9202268142</v>
      </c>
      <c r="C3829" s="57" t="str">
        <f t="shared" si="1123"/>
        <v>0.000249366530673954+0.00037758438667973i</v>
      </c>
      <c r="D3829" s="57" t="str">
        <f t="shared" si="1124"/>
        <v>0.129670467025175-0.717759296850987i</v>
      </c>
      <c r="E3829" s="57" t="str">
        <f t="shared" si="1125"/>
        <v>-4.24650170232125-1.01290270723139i</v>
      </c>
      <c r="F3829" s="57" t="str">
        <f t="shared" si="1126"/>
        <v>0.211563011450855-0.914807529999664i</v>
      </c>
      <c r="G3829" s="57" t="str">
        <f t="shared" si="1127"/>
        <v>0.0550968322313357-0.228169172565901i</v>
      </c>
      <c r="H3829" s="57" t="str">
        <f t="shared" si="1128"/>
        <v>0.000812960388782143-7.94918744835675i</v>
      </c>
      <c r="I3829" s="57" t="str">
        <f t="shared" si="1129"/>
        <v>-0.0205140636070596-0.00474639622141021i</v>
      </c>
      <c r="K3829" s="57" t="str">
        <f t="shared" si="1130"/>
        <v>0.000154385017200768-0.000238627239746941i</v>
      </c>
      <c r="L3829" s="57" t="str">
        <f t="shared" si="1131"/>
        <v>0.000125-0.000292326177857784i</v>
      </c>
      <c r="M3829" s="57" t="str">
        <f t="shared" si="1132"/>
        <v>0.0015-0.000140920765374604i</v>
      </c>
      <c r="N3829" s="57">
        <f t="shared" si="1133"/>
        <v>123.44180816884494</v>
      </c>
      <c r="O3829" s="57">
        <f t="shared" si="1134"/>
        <v>66.887683779984471</v>
      </c>
      <c r="P3829" s="371">
        <f t="shared" si="1135"/>
        <v>-66.887683779984471</v>
      </c>
      <c r="Q3829" s="371">
        <f t="shared" si="1136"/>
        <v>56.558191831155064</v>
      </c>
      <c r="R3829" s="12">
        <f t="shared" si="1137"/>
        <v>-123.44180816884494</v>
      </c>
      <c r="S3829" s="57">
        <f t="shared" si="1138"/>
        <v>1716.4029202268143</v>
      </c>
      <c r="T3829" s="12">
        <f t="shared" si="1121"/>
        <v>-66.887683779984471</v>
      </c>
    </row>
    <row r="3830" spans="1:20" x14ac:dyDescent="0.25">
      <c r="A3830" s="57">
        <f t="shared" si="1122"/>
        <v>10825458.624485618</v>
      </c>
      <c r="B3830" s="12">
        <f t="shared" si="1139"/>
        <v>1722925.2513236762</v>
      </c>
      <c r="C3830" s="57" t="str">
        <f t="shared" si="1123"/>
        <v>0.000246145521918248+0.00037207694456424i</v>
      </c>
      <c r="D3830" s="57" t="str">
        <f t="shared" si="1124"/>
        <v>0.128722903144672-0.715217198853646i</v>
      </c>
      <c r="E3830" s="57" t="str">
        <f t="shared" si="1125"/>
        <v>-4.21554391115593-1.00155940628536i</v>
      </c>
      <c r="F3830" s="57" t="str">
        <f t="shared" si="1126"/>
        <v>0.210051708631856-0.91170797941507i</v>
      </c>
      <c r="G3830" s="57" t="str">
        <f t="shared" si="1127"/>
        <v>0.0547032473731031-0.227400092568012i</v>
      </c>
      <c r="H3830" s="57" t="str">
        <f t="shared" si="1128"/>
        <v>0.000805370829673376-7.91908581434433i</v>
      </c>
      <c r="I3830" s="57" t="str">
        <f t="shared" si="1129"/>
        <v>-0.0203671437974118-0.00469464148033644i</v>
      </c>
      <c r="K3830" s="57" t="str">
        <f t="shared" si="1130"/>
        <v>0.000154108658056161-0.000237797635964092i</v>
      </c>
      <c r="L3830" s="57" t="str">
        <f t="shared" si="1131"/>
        <v>0.000125-0.000291219543592134i</v>
      </c>
      <c r="M3830" s="57" t="str">
        <f t="shared" si="1132"/>
        <v>0.0015-0.000140387293658701i</v>
      </c>
      <c r="N3830" s="57">
        <f t="shared" si="1133"/>
        <v>123.48641650668031</v>
      </c>
      <c r="O3830" s="57">
        <f t="shared" si="1134"/>
        <v>67.010839213352284</v>
      </c>
      <c r="P3830" s="371">
        <f t="shared" si="1135"/>
        <v>-67.010839213352284</v>
      </c>
      <c r="Q3830" s="371">
        <f t="shared" si="1136"/>
        <v>56.513583493319693</v>
      </c>
      <c r="R3830" s="12">
        <f t="shared" si="1137"/>
        <v>-123.48641650668031</v>
      </c>
      <c r="S3830" s="57">
        <f t="shared" si="1138"/>
        <v>1722.9252513236761</v>
      </c>
      <c r="T3830" s="12">
        <f t="shared" si="1121"/>
        <v>-67.010839213352284</v>
      </c>
    </row>
    <row r="3831" spans="1:20" x14ac:dyDescent="0.25">
      <c r="A3831" s="57">
        <f t="shared" si="1122"/>
        <v>10866595.367258664</v>
      </c>
      <c r="B3831" s="12">
        <f t="shared" si="1139"/>
        <v>1729472.3672787063</v>
      </c>
      <c r="C3831" s="57" t="str">
        <f t="shared" si="1123"/>
        <v>0.000242961762651395+0.000366652538129007i</v>
      </c>
      <c r="D3831" s="57" t="str">
        <f t="shared" si="1124"/>
        <v>0.127782028890123-0.712682830314445i</v>
      </c>
      <c r="E3831" s="57" t="str">
        <f t="shared" si="1125"/>
        <v>-4.18480309347326-0.990342237476035i</v>
      </c>
      <c r="F3831" s="57" t="str">
        <f t="shared" si="1126"/>
        <v>0.20855058127566-0.908616347705729i</v>
      </c>
      <c r="G3831" s="57" t="str">
        <f t="shared" si="1127"/>
        <v>0.0543123124855018-0.226632930524183i</v>
      </c>
      <c r="H3831" s="57" t="str">
        <f t="shared" si="1128"/>
        <v>0.000797858963536101-7.88909823079405i</v>
      </c>
      <c r="I3831" s="57" t="str">
        <f t="shared" si="1129"/>
        <v>-0.020221218844497-0.00464343731824948i</v>
      </c>
      <c r="K3831" s="57" t="str">
        <f t="shared" si="1130"/>
        <v>0.000153834109792093-0.000236970412399324i</v>
      </c>
      <c r="L3831" s="57" t="str">
        <f t="shared" si="1131"/>
        <v>0.000125-0.000290117098617388i</v>
      </c>
      <c r="M3831" s="57" t="str">
        <f t="shared" si="1132"/>
        <v>0.0015-0.000139855841461148i</v>
      </c>
      <c r="N3831" s="57">
        <f t="shared" si="1133"/>
        <v>123.53038685750002</v>
      </c>
      <c r="O3831" s="57">
        <f t="shared" si="1134"/>
        <v>67.13398710618668</v>
      </c>
      <c r="P3831" s="371">
        <f t="shared" si="1135"/>
        <v>-67.13398710618668</v>
      </c>
      <c r="Q3831" s="371">
        <f t="shared" si="1136"/>
        <v>56.469613142499988</v>
      </c>
      <c r="R3831" s="12">
        <f t="shared" si="1137"/>
        <v>-123.53038685750002</v>
      </c>
      <c r="S3831" s="57">
        <f t="shared" si="1138"/>
        <v>1729.4723672787063</v>
      </c>
      <c r="T3831" s="12">
        <f t="shared" si="1121"/>
        <v>-67.13398710618668</v>
      </c>
    </row>
    <row r="3832" spans="1:20" x14ac:dyDescent="0.25">
      <c r="A3832" s="57">
        <f t="shared" si="1122"/>
        <v>10907888.429654248</v>
      </c>
      <c r="B3832" s="12">
        <f t="shared" si="1139"/>
        <v>1736044.3622743655</v>
      </c>
      <c r="C3832" s="57" t="str">
        <f t="shared" si="1123"/>
        <v>0.000239814923692809+0.000361309899168904i</v>
      </c>
      <c r="D3832" s="57" t="str">
        <f t="shared" si="1124"/>
        <v>0.126847800453353-0.710156181835721i</v>
      </c>
      <c r="E3832" s="57" t="str">
        <f t="shared" si="1125"/>
        <v>-4.15427786321348-0.979249815545154i</v>
      </c>
      <c r="F3832" s="57" t="str">
        <f t="shared" si="1126"/>
        <v>0.207059569715011-0.905532642811746i</v>
      </c>
      <c r="G3832" s="57" t="str">
        <f t="shared" si="1127"/>
        <v>0.0539240120295352-0.225867689048641i</v>
      </c>
      <c r="H3832" s="57" t="str">
        <f t="shared" si="1128"/>
        <v>0.000790423927151093-7.85922426494717i</v>
      </c>
      <c r="I3832" s="57" t="str">
        <f t="shared" si="1129"/>
        <v>-0.0200762828272903-0.00459277812340604i</v>
      </c>
      <c r="K3832" s="57" t="str">
        <f t="shared" si="1130"/>
        <v>0.000153561362487782-0.000236145567364171i</v>
      </c>
      <c r="L3832" s="57" t="str">
        <f t="shared" si="1131"/>
        <v>0.000125-0.000289018827074505i</v>
      </c>
      <c r="M3832" s="57" t="str">
        <f t="shared" si="1132"/>
        <v>0.0015-0.000139326401136828i</v>
      </c>
      <c r="N3832" s="57">
        <f t="shared" si="1133"/>
        <v>123.5737205583486</v>
      </c>
      <c r="O3832" s="57">
        <f t="shared" si="1134"/>
        <v>67.257127113166703</v>
      </c>
      <c r="P3832" s="371">
        <f t="shared" si="1135"/>
        <v>-67.257127113166703</v>
      </c>
      <c r="Q3832" s="371">
        <f t="shared" si="1136"/>
        <v>56.426279441651403</v>
      </c>
      <c r="R3832" s="12">
        <f t="shared" si="1137"/>
        <v>-123.5737205583486</v>
      </c>
      <c r="S3832" s="57">
        <f t="shared" si="1138"/>
        <v>1736.0443622743655</v>
      </c>
      <c r="T3832" s="12">
        <f t="shared" si="1121"/>
        <v>-67.257127113166703</v>
      </c>
    </row>
    <row r="3833" spans="1:20" x14ac:dyDescent="0.25">
      <c r="A3833" s="57">
        <f t="shared" si="1122"/>
        <v>10949338.405686935</v>
      </c>
      <c r="B3833" s="12">
        <f t="shared" si="1139"/>
        <v>1742641.3308510082</v>
      </c>
      <c r="C3833" s="57" t="str">
        <f t="shared" si="1123"/>
        <v>0.000236704676201485+0.000356047778557339i</v>
      </c>
      <c r="D3833" s="57" t="str">
        <f t="shared" si="1124"/>
        <v>0.125920174263174-0.707637243858439i</v>
      </c>
      <c r="E3833" s="57" t="str">
        <f t="shared" si="1125"/>
        <v>-4.12396684101991-0.968280770113119i</v>
      </c>
      <c r="F3833" s="57" t="str">
        <f t="shared" si="1126"/>
        <v>0.205578614505958-0.902456872303673i</v>
      </c>
      <c r="G3833" s="57" t="str">
        <f t="shared" si="1127"/>
        <v>0.0535383305243624-0.225104370657316i</v>
      </c>
      <c r="H3833" s="57" t="str">
        <f t="shared" si="1128"/>
        <v>0.000783064867360686-7.82946348569329i</v>
      </c>
      <c r="I3833" s="57" t="str">
        <f t="shared" si="1129"/>
        <v>-0.0199323298484024-0.00454265833692761i</v>
      </c>
      <c r="K3833" s="57" t="str">
        <f t="shared" si="1130"/>
        <v>0.000153290406249266-0.000235323099115091i</v>
      </c>
      <c r="L3833" s="57" t="str">
        <f t="shared" si="1131"/>
        <v>0.000125-0.00028792471316448i</v>
      </c>
      <c r="M3833" s="57" t="str">
        <f t="shared" si="1132"/>
        <v>0.0015-0.000138798965069564i</v>
      </c>
      <c r="N3833" s="57">
        <f t="shared" si="1133"/>
        <v>123.61641895141639</v>
      </c>
      <c r="O3833" s="57">
        <f t="shared" si="1134"/>
        <v>67.380258889650108</v>
      </c>
      <c r="P3833" s="371">
        <f t="shared" si="1135"/>
        <v>-67.380258889650108</v>
      </c>
      <c r="Q3833" s="371">
        <f t="shared" si="1136"/>
        <v>56.383581048583608</v>
      </c>
      <c r="R3833" s="12">
        <f t="shared" si="1137"/>
        <v>-123.61641895141639</v>
      </c>
      <c r="S3833" s="57">
        <f t="shared" si="1138"/>
        <v>1742.6413308510082</v>
      </c>
      <c r="T3833" s="12">
        <f t="shared" si="1121"/>
        <v>-67.380258889650108</v>
      </c>
    </row>
    <row r="3834" spans="1:20" x14ac:dyDescent="0.25">
      <c r="A3834" s="57">
        <f t="shared" si="1122"/>
        <v>10990945.891628547</v>
      </c>
      <c r="B3834" s="12">
        <f t="shared" si="1139"/>
        <v>1749263.3679082422</v>
      </c>
      <c r="C3834" s="57" t="str">
        <f t="shared" si="1123"/>
        <v>0.000233630691758525+0.000350864945975037i</v>
      </c>
      <c r="D3834" s="57" t="str">
        <f t="shared" si="1124"/>
        <v>0.124999106984839-0.705126006664564i</v>
      </c>
      <c r="E3834" s="57" t="str">
        <f t="shared" si="1125"/>
        <v>-4.09386865424404-0.957433745525756i</v>
      </c>
      <c r="F3834" s="57" t="str">
        <f t="shared" si="1126"/>
        <v>0.20410765642895-0.899389043386346i</v>
      </c>
      <c r="G3834" s="57" t="str">
        <f t="shared" si="1127"/>
        <v>0.0531552525475817-0.224342977768827i</v>
      </c>
      <c r="H3834" s="57" t="str">
        <f t="shared" si="1128"/>
        <v>0.000775780940951689-7.79981546356372i</v>
      </c>
      <c r="I3834" s="57" t="str">
        <f t="shared" si="1129"/>
        <v>-0.0197893540341599-0.00449307245237818i</v>
      </c>
      <c r="K3834" s="57" t="str">
        <f t="shared" si="1130"/>
        <v>0.000153021231209755-0.000234503005854043i</v>
      </c>
      <c r="L3834" s="57" t="str">
        <f t="shared" si="1131"/>
        <v>0.000125-0.000286834741148117i</v>
      </c>
      <c r="M3834" s="57" t="str">
        <f t="shared" si="1132"/>
        <v>0.0015-0.00013827352567201i</v>
      </c>
      <c r="N3834" s="57">
        <f t="shared" si="1133"/>
        <v>123.65848338406232</v>
      </c>
      <c r="O3834" s="57">
        <f t="shared" si="1134"/>
        <v>67.503382091673544</v>
      </c>
      <c r="P3834" s="371">
        <f t="shared" si="1135"/>
        <v>-67.503382091673544</v>
      </c>
      <c r="Q3834" s="371">
        <f t="shared" si="1136"/>
        <v>56.341516615937671</v>
      </c>
      <c r="R3834" s="12">
        <f t="shared" si="1137"/>
        <v>-123.65848338406232</v>
      </c>
      <c r="S3834" s="57">
        <f t="shared" si="1138"/>
        <v>1749.2633679082421</v>
      </c>
      <c r="T3834" s="12">
        <f t="shared" si="1121"/>
        <v>-67.503382091673544</v>
      </c>
    </row>
    <row r="3835" spans="1:20" x14ac:dyDescent="0.25">
      <c r="A3835" s="57">
        <f t="shared" si="1122"/>
        <v>11032711.486016735</v>
      </c>
      <c r="B3835" s="12">
        <f t="shared" si="1139"/>
        <v>1755910.5687062936</v>
      </c>
      <c r="C3835" s="57" t="str">
        <f t="shared" si="1123"/>
        <v>0.000230592642446827+0.000345760189642147i</v>
      </c>
      <c r="D3835" s="57" t="str">
        <f t="shared" si="1124"/>
        <v>0.124084555519502-0.702622460379387i</v>
      </c>
      <c r="E3835" s="57" t="str">
        <f t="shared" si="1125"/>
        <v>-4.06398193694964-0.946707400702563i</v>
      </c>
      <c r="F3835" s="57" t="str">
        <f t="shared" si="1126"/>
        <v>0.202646636489892-0.896329162902627i</v>
      </c>
      <c r="G3835" s="57" t="str">
        <f t="shared" si="1127"/>
        <v>0.0527747627355064-0.223583512705471i</v>
      </c>
      <c r="H3835" s="57" t="str">
        <f t="shared" si="1128"/>
        <v>0.000768571314539655-7.7702797707253i</v>
      </c>
      <c r="I3835" s="57" t="str">
        <f t="shared" si="1129"/>
        <v>-0.0196473495346806-0.00444401501534442i</v>
      </c>
      <c r="K3835" s="57" t="str">
        <f t="shared" si="1130"/>
        <v>0.000152753827529972-0.000233685285729042i</v>
      </c>
      <c r="L3835" s="57" t="str">
        <f t="shared" si="1131"/>
        <v>0.000125-0.000285748895345803i</v>
      </c>
      <c r="M3835" s="57" t="str">
        <f t="shared" si="1132"/>
        <v>0.0015-0.000137750075385545i</v>
      </c>
      <c r="N3835" s="57">
        <f t="shared" si="1133"/>
        <v>123.6999152088338</v>
      </c>
      <c r="O3835" s="57">
        <f t="shared" si="1134"/>
        <v>67.626496375953977</v>
      </c>
      <c r="P3835" s="371">
        <f t="shared" si="1135"/>
        <v>-67.626496375953977</v>
      </c>
      <c r="Q3835" s="371">
        <f t="shared" si="1136"/>
        <v>56.300084791166192</v>
      </c>
      <c r="R3835" s="12">
        <f t="shared" si="1137"/>
        <v>-123.6999152088338</v>
      </c>
      <c r="S3835" s="57">
        <f t="shared" si="1138"/>
        <v>1755.9105687062936</v>
      </c>
      <c r="T3835" s="12">
        <f t="shared" si="1121"/>
        <v>-67.626496375953977</v>
      </c>
    </row>
    <row r="3836" spans="1:20" x14ac:dyDescent="0.25">
      <c r="A3836" s="57">
        <f t="shared" si="1122"/>
        <v>11074635.7896636</v>
      </c>
      <c r="B3836" s="12">
        <f t="shared" si="1139"/>
        <v>1762583.0288673777</v>
      </c>
      <c r="C3836" s="57" t="str">
        <f t="shared" si="1123"/>
        <v>0.000227590200928061+0.000340732316053701i</v>
      </c>
      <c r="D3836" s="57" t="str">
        <f t="shared" si="1124"/>
        <v>0.123176477003666-0.700126594973846i</v>
      </c>
      <c r="E3836" s="57" t="str">
        <f t="shared" si="1125"/>
        <v>-4.03430532991575-0.936100408986348i</v>
      </c>
      <c r="F3836" s="57" t="str">
        <f t="shared" si="1126"/>
        <v>0.201195495921156-0.893277237337107i</v>
      </c>
      <c r="G3836" s="57" t="str">
        <f t="shared" si="1127"/>
        <v>0.0523968457834293-0.222825977694202i</v>
      </c>
      <c r="H3836" s="57" t="str">
        <f t="shared" si="1128"/>
        <v>0.00076143516445434-7.74085598097387i</v>
      </c>
      <c r="I3836" s="57" t="str">
        <f t="shared" si="1129"/>
        <v>-0.019506310523946-0.00439548062301727i</v>
      </c>
      <c r="K3836" s="57" t="str">
        <f t="shared" si="1130"/>
        <v>0.000152488185398492-0.000232869936834724i</v>
      </c>
      <c r="L3836" s="57" t="str">
        <f t="shared" si="1131"/>
        <v>0.000125-0.000284667160137282i</v>
      </c>
      <c r="M3836" s="57" t="str">
        <f t="shared" si="1132"/>
        <v>0.0015-0.00013722860668016i</v>
      </c>
      <c r="N3836" s="57">
        <f t="shared" si="1133"/>
        <v>123.74071578348571</v>
      </c>
      <c r="O3836" s="57">
        <f t="shared" si="1134"/>
        <v>67.749601399890139</v>
      </c>
      <c r="P3836" s="371">
        <f t="shared" si="1135"/>
        <v>-67.749601399890139</v>
      </c>
      <c r="Q3836" s="371">
        <f t="shared" si="1136"/>
        <v>56.259284216514295</v>
      </c>
      <c r="R3836" s="12">
        <f t="shared" si="1137"/>
        <v>-123.74071578348571</v>
      </c>
      <c r="S3836" s="57">
        <f t="shared" si="1138"/>
        <v>1762.5830288673776</v>
      </c>
      <c r="T3836" s="12">
        <f t="shared" si="1121"/>
        <v>-67.749601399890139</v>
      </c>
    </row>
    <row r="3837" spans="1:20" x14ac:dyDescent="0.25">
      <c r="A3837" s="57">
        <f t="shared" si="1122"/>
        <v>11116719.405664321</v>
      </c>
      <c r="B3837" s="12">
        <f t="shared" si="1139"/>
        <v>1769280.8443770737</v>
      </c>
      <c r="C3837" s="57" t="str">
        <f t="shared" si="1123"/>
        <v>0.000224623040517047+0.000335780149718419i</v>
      </c>
      <c r="D3837" s="57" t="str">
        <f t="shared" si="1124"/>
        <v>0.122274828808608-0.69763840026682i</v>
      </c>
      <c r="E3837" s="57" t="str">
        <f t="shared" si="1125"/>
        <v>-4.00483748063958-0.925611457994375i</v>
      </c>
      <c r="F3837" s="57" t="str">
        <f t="shared" si="1126"/>
        <v>0.199754176182568-0.890233272819855i</v>
      </c>
      <c r="G3837" s="57" t="str">
        <f t="shared" si="1127"/>
        <v>0.0520214864458774-0.222070374867606i</v>
      </c>
      <c r="H3837" s="57" t="str">
        <f t="shared" si="1128"/>
        <v>0.000754371676626571-7.7115436697284i</v>
      </c>
      <c r="I3837" s="57" t="str">
        <f t="shared" si="1129"/>
        <v>-0.0193662311998721-0.00434746392377642i</v>
      </c>
      <c r="K3837" s="57" t="str">
        <f t="shared" si="1130"/>
        <v>0.000152224295032074-0.000232056957212908i</v>
      </c>
      <c r="L3837" s="57" t="str">
        <f t="shared" si="1131"/>
        <v>0.000125-0.000283589519961428i</v>
      </c>
      <c r="M3837" s="57" t="str">
        <f t="shared" si="1132"/>
        <v>0.0015-0.000136709112054354i</v>
      </c>
      <c r="N3837" s="57">
        <f t="shared" si="1133"/>
        <v>123.78088647100263</v>
      </c>
      <c r="O3837" s="57">
        <f t="shared" si="1134"/>
        <v>67.872696821562769</v>
      </c>
      <c r="P3837" s="371">
        <f t="shared" si="1135"/>
        <v>-67.872696821562769</v>
      </c>
      <c r="Q3837" s="371">
        <f t="shared" si="1136"/>
        <v>56.219113528997369</v>
      </c>
      <c r="R3837" s="12">
        <f t="shared" si="1137"/>
        <v>-123.78088647100263</v>
      </c>
      <c r="S3837" s="57">
        <f t="shared" si="1138"/>
        <v>1769.2808443770737</v>
      </c>
      <c r="T3837" s="12">
        <f t="shared" si="1121"/>
        <v>-67.872696821562769</v>
      </c>
    </row>
    <row r="3838" spans="1:20" x14ac:dyDescent="0.25">
      <c r="A3838" s="57">
        <f t="shared" si="1122"/>
        <v>11158962.939405847</v>
      </c>
      <c r="B3838" s="12">
        <f t="shared" si="1139"/>
        <v>1776004.1115857067</v>
      </c>
      <c r="C3838" s="57" t="str">
        <f t="shared" si="1123"/>
        <v>0.000221690835253506+0.000330902532900771i</v>
      </c>
      <c r="D3838" s="57" t="str">
        <f t="shared" si="1124"/>
        <v>0.121379568539808-0.695157865927406i</v>
      </c>
      <c r="E3838" s="57" t="str">
        <f t="shared" si="1125"/>
        <v>-3.97557704333814-0.915239249470881i</v>
      </c>
      <c r="F3838" s="57" t="str">
        <f t="shared" si="1126"/>
        <v>0.198322618962357-0.887197275130121i</v>
      </c>
      <c r="G3838" s="57" t="str">
        <f t="shared" si="1127"/>
        <v>0.05164866953686-0.221316706264873i</v>
      </c>
      <c r="H3838" s="57" t="str">
        <f t="shared" si="1128"/>
        <v>0.000747380046476184-7.68234241402459i</v>
      </c>
      <c r="I3838" s="57" t="str">
        <f t="shared" si="1129"/>
        <v>-0.0192271057843753-0.00429995961677639i</v>
      </c>
      <c r="K3838" s="57" t="str">
        <f t="shared" si="1130"/>
        <v>0.000151962146675982-0.00023124634485316i</v>
      </c>
      <c r="L3838" s="57" t="str">
        <f t="shared" si="1131"/>
        <v>0.000125-0.000282515959316027i</v>
      </c>
      <c r="M3838" s="57" t="str">
        <f t="shared" si="1132"/>
        <v>0.0015-0.000136191584035021i</v>
      </c>
      <c r="N3838" s="57">
        <f t="shared" si="1133"/>
        <v>123.82042863961867</v>
      </c>
      <c r="O3838" s="57">
        <f t="shared" si="1134"/>
        <v>67.995782299735851</v>
      </c>
      <c r="P3838" s="371">
        <f t="shared" si="1135"/>
        <v>-67.995782299735851</v>
      </c>
      <c r="Q3838" s="371">
        <f t="shared" si="1136"/>
        <v>56.179571360381331</v>
      </c>
      <c r="R3838" s="12">
        <f t="shared" si="1137"/>
        <v>-123.82042863961867</v>
      </c>
      <c r="S3838" s="57">
        <f t="shared" si="1138"/>
        <v>1776.0041115857066</v>
      </c>
      <c r="T3838" s="12">
        <f t="shared" si="1121"/>
        <v>-67.995782299735851</v>
      </c>
    </row>
    <row r="3839" spans="1:20" x14ac:dyDescent="0.25">
      <c r="A3839" s="57">
        <f t="shared" si="1122"/>
        <v>11201366.998575589</v>
      </c>
      <c r="B3839" s="12">
        <f t="shared" si="1139"/>
        <v>1782752.9272097324</v>
      </c>
      <c r="C3839" s="57" t="str">
        <f t="shared" si="1123"/>
        <v>0.000218793259971266+0.000326098325366254i</v>
      </c>
      <c r="D3839" s="57" t="str">
        <f t="shared" si="1124"/>
        <v>0.120490654036359-0.692684981477168i</v>
      </c>
      <c r="E3839" s="57" t="str">
        <f t="shared" si="1125"/>
        <v>-3.9465226789489-0.904982499140923i</v>
      </c>
      <c r="F3839" s="57" t="str">
        <f t="shared" si="1126"/>
        <v>0.196900766178058-0.884169249699971i</v>
      </c>
      <c r="G3839" s="57" t="str">
        <f t="shared" si="1127"/>
        <v>0.0512783799301043-0.220564973832765i</v>
      </c>
      <c r="H3839" s="57" t="str">
        <f t="shared" si="1128"/>
        <v>0.000740459478801229-7.65325179250854i</v>
      </c>
      <c r="I3839" s="57" t="str">
        <f t="shared" si="1129"/>
        <v>-0.0190889285234349-0.00425296245153452i</v>
      </c>
      <c r="K3839" s="57" t="str">
        <f t="shared" si="1130"/>
        <v>0.0001517017306043-0.000230438097693345i</v>
      </c>
      <c r="L3839" s="57" t="str">
        <f t="shared" si="1131"/>
        <v>0.000125-0.000281446462757548i</v>
      </c>
      <c r="M3839" s="57" t="str">
        <f t="shared" si="1132"/>
        <v>0.0015-0.000135676015177347i</v>
      </c>
      <c r="N3839" s="57">
        <f t="shared" si="1133"/>
        <v>123.85934366283782</v>
      </c>
      <c r="O3839" s="57">
        <f t="shared" si="1134"/>
        <v>68.118857493858755</v>
      </c>
      <c r="P3839" s="371">
        <f t="shared" si="1135"/>
        <v>-68.118857493858755</v>
      </c>
      <c r="Q3839" s="371">
        <f t="shared" si="1136"/>
        <v>56.140656337162184</v>
      </c>
      <c r="R3839" s="12">
        <f t="shared" si="1137"/>
        <v>-123.85934366283782</v>
      </c>
      <c r="S3839" s="57">
        <f t="shared" si="1138"/>
        <v>1782.7529272097324</v>
      </c>
      <c r="T3839" s="12">
        <f t="shared" si="1121"/>
        <v>-68.118857493858755</v>
      </c>
    </row>
    <row r="3840" spans="1:20" x14ac:dyDescent="0.25">
      <c r="A3840" s="57">
        <f t="shared" si="1122"/>
        <v>11243932.193170177</v>
      </c>
      <c r="B3840" s="12">
        <f t="shared" si="1139"/>
        <v>1789527.3883331295</v>
      </c>
      <c r="C3840" s="57" t="str">
        <f t="shared" si="1123"/>
        <v>0.000215929990365055+0.000321366404129954i</v>
      </c>
      <c r="D3840" s="57" t="str">
        <f t="shared" si="1124"/>
        <v>0.119608043370364-0.690219736292376i</v>
      </c>
      <c r="E3840" s="57" t="str">
        <f t="shared" si="1125"/>
        <v>-3.91767305513013-0.89483993656573i</v>
      </c>
      <c r="F3840" s="57" t="str">
        <f t="shared" si="1126"/>
        <v>0.195488559977389-0.881149201618003i</v>
      </c>
      <c r="G3840" s="57" t="str">
        <f t="shared" si="1127"/>
        <v>0.0509106025592835-0.219815179426568i</v>
      </c>
      <c r="H3840" s="57" t="str">
        <f t="shared" si="1128"/>
        <v>0.000733609187668436-7.62427138543073i</v>
      </c>
      <c r="I3840" s="57" t="str">
        <f t="shared" si="1129"/>
        <v>-0.018951693687155-0.00420646722752144i</v>
      </c>
      <c r="K3840" s="57" t="str">
        <f t="shared" si="1130"/>
        <v>0.000151443037120241-0.000229632213620188i</v>
      </c>
      <c r="L3840" s="57" t="str">
        <f t="shared" si="1131"/>
        <v>0.000125-0.000280381014900925i</v>
      </c>
      <c r="M3840" s="57" t="str">
        <f t="shared" si="1132"/>
        <v>0.0015-0.000135162398064701i</v>
      </c>
      <c r="N3840" s="57">
        <f t="shared" si="1133"/>
        <v>123.89763291945596</v>
      </c>
      <c r="O3840" s="57">
        <f t="shared" si="1134"/>
        <v>68.24192206406687</v>
      </c>
      <c r="P3840" s="371">
        <f t="shared" si="1135"/>
        <v>-68.24192206406687</v>
      </c>
      <c r="Q3840" s="371">
        <f t="shared" si="1136"/>
        <v>56.102367080544035</v>
      </c>
      <c r="R3840" s="12">
        <f t="shared" si="1137"/>
        <v>-123.89763291945596</v>
      </c>
      <c r="S3840" s="57">
        <f t="shared" si="1138"/>
        <v>1789.5273883331295</v>
      </c>
      <c r="T3840" s="12">
        <f t="shared" si="1121"/>
        <v>-68.24192206406687</v>
      </c>
    </row>
    <row r="3841" spans="1:20" x14ac:dyDescent="0.25">
      <c r="A3841" s="57">
        <f t="shared" si="1122"/>
        <v>11286659.135504223</v>
      </c>
      <c r="B3841" s="12">
        <f t="shared" si="1139"/>
        <v>1796327.5924087954</v>
      </c>
      <c r="C3841" s="57" t="str">
        <f t="shared" si="1123"/>
        <v>0.000213100703054852+0.000316705663208264i</v>
      </c>
      <c r="D3841" s="57" t="str">
        <f t="shared" si="1124"/>
        <v>0.118731694846331-0.687762119606222i</v>
      </c>
      <c r="E3841" s="57" t="str">
        <f t="shared" si="1125"/>
        <v>-3.88902684626037-0.884810304999351i</v>
      </c>
      <c r="F3841" s="57" t="str">
        <f t="shared" si="1126"/>
        <v>0.194085942739093-0.878137135632934i</v>
      </c>
      <c r="G3841" s="57" t="str">
        <f t="shared" si="1127"/>
        <v>0.0505453224182362-0.219067324811056i</v>
      </c>
      <c r="H3841" s="57" t="str">
        <f t="shared" si="1128"/>
        <v>0.000726828396304808-7.59540077463978i</v>
      </c>
      <c r="I3841" s="57" t="str">
        <f t="shared" si="1129"/>
        <v>-0.0188153955698198-0.00416046879375348i</v>
      </c>
      <c r="K3841" s="57" t="str">
        <f t="shared" si="1130"/>
        <v>0.000151186056556442-0.000228828690469824i</v>
      </c>
      <c r="L3841" s="57" t="str">
        <f t="shared" si="1131"/>
        <v>0.000125-0.000279319600419331i</v>
      </c>
      <c r="M3841" s="57" t="str">
        <f t="shared" si="1132"/>
        <v>0.0015-0.000134650725308529i</v>
      </c>
      <c r="N3841" s="57">
        <f t="shared" si="1133"/>
        <v>123.93529779358171</v>
      </c>
      <c r="O3841" s="57">
        <f t="shared" si="1134"/>
        <v>68.364975671183515</v>
      </c>
      <c r="P3841" s="371">
        <f t="shared" si="1135"/>
        <v>-68.364975671183515</v>
      </c>
      <c r="Q3841" s="371">
        <f t="shared" si="1136"/>
        <v>56.064702206418289</v>
      </c>
      <c r="R3841" s="12">
        <f t="shared" si="1137"/>
        <v>-123.93529779358171</v>
      </c>
      <c r="S3841" s="57">
        <f t="shared" si="1138"/>
        <v>1796.3275924087955</v>
      </c>
      <c r="T3841" s="12">
        <f t="shared" si="1121"/>
        <v>-68.364975671183515</v>
      </c>
    </row>
    <row r="3842" spans="1:20" x14ac:dyDescent="0.25">
      <c r="A3842" s="57">
        <f t="shared" si="1122"/>
        <v>11329548.44021914</v>
      </c>
      <c r="B3842" s="12">
        <f t="shared" si="1139"/>
        <v>1803153.6372599488</v>
      </c>
      <c r="C3842" s="57" t="str">
        <f t="shared" si="1123"/>
        <v>0.00021030507564791+0.000312115013373795i</v>
      </c>
      <c r="D3842" s="57" t="str">
        <f t="shared" si="1124"/>
        <v>0.117861567000556-0.68531212051102i</v>
      </c>
      <c r="E3842" s="57" t="str">
        <f t="shared" si="1125"/>
        <v>-3.86058273343698-0.874892361246742i</v>
      </c>
      <c r="F3842" s="57" t="str">
        <f t="shared" si="1126"/>
        <v>0.192692857073743-0.875133056157243i</v>
      </c>
      <c r="G3842" s="57" t="str">
        <f t="shared" si="1127"/>
        <v>0.0501825245611755-0.218321411661437i</v>
      </c>
      <c r="H3842" s="57" t="str">
        <f t="shared" si="1128"/>
        <v>0.000720116336990502-7.56663954357643i</v>
      </c>
      <c r="I3842" s="57" t="str">
        <f t="shared" si="1129"/>
        <v>-0.018680028489949-0.00411496204838726i</v>
      </c>
      <c r="K3842" s="57" t="str">
        <f t="shared" si="1130"/>
        <v>0.000150930779275263-0.000228027526028364i</v>
      </c>
      <c r="L3842" s="57" t="str">
        <f t="shared" si="1131"/>
        <v>0.000125-0.000278262204043964i</v>
      </c>
      <c r="M3842" s="57" t="str">
        <f t="shared" si="1132"/>
        <v>0.0015-0.000134140989548245i</v>
      </c>
      <c r="N3842" s="57">
        <f t="shared" si="1133"/>
        <v>123.97233967465755</v>
      </c>
      <c r="O3842" s="57">
        <f t="shared" si="1134"/>
        <v>68.488017976720968</v>
      </c>
      <c r="P3842" s="371">
        <f t="shared" si="1135"/>
        <v>-68.488017976720968</v>
      </c>
      <c r="Q3842" s="371">
        <f t="shared" si="1136"/>
        <v>56.027660325342453</v>
      </c>
      <c r="R3842" s="12">
        <f t="shared" si="1137"/>
        <v>-123.97233967465755</v>
      </c>
      <c r="S3842" s="57">
        <f t="shared" si="1138"/>
        <v>1803.1536372599487</v>
      </c>
      <c r="T3842" s="12">
        <f t="shared" si="1121"/>
        <v>-68.488017976720968</v>
      </c>
    </row>
    <row r="3843" spans="1:20" x14ac:dyDescent="0.25">
      <c r="A3843" s="57">
        <f t="shared" si="1122"/>
        <v>11372600.724291973</v>
      </c>
      <c r="B3843" s="12">
        <f t="shared" si="1139"/>
        <v>1810005.6210815366</v>
      </c>
      <c r="C3843" s="57" t="str">
        <f t="shared" si="1123"/>
        <v>0.000207542786798458+0.000307593381913384i</v>
      </c>
      <c r="D3843" s="57" t="str">
        <f t="shared" si="1124"/>
        <v>0.116997618600491-0.682869727960355i</v>
      </c>
      <c r="E3843" s="57" t="str">
        <f t="shared" si="1125"/>
        <v>-3.83233940447422-0.865084875523128i</v>
      </c>
      <c r="F3843" s="57" t="str">
        <f t="shared" si="1126"/>
        <v>0.191309245824516-0.872136967270768i</v>
      </c>
      <c r="G3843" s="57" t="str">
        <f t="shared" si="1127"/>
        <v>0.0498221941028913-0.217577441564297i</v>
      </c>
      <c r="H3843" s="57" t="str">
        <f t="shared" si="1128"/>
        <v>0.000713472250952781-7.53798727726729i</v>
      </c>
      <c r="I3843" s="57" t="str">
        <f t="shared" si="1129"/>
        <v>-0.0185455867903486-0.0040699419383163i</v>
      </c>
      <c r="K3843" s="57" t="str">
        <f t="shared" si="1130"/>
        <v>0.00015067719566907-0.000227228718032432i</v>
      </c>
      <c r="L3843" s="57" t="str">
        <f t="shared" si="1131"/>
        <v>0.000125-0.000277208810563822i</v>
      </c>
      <c r="M3843" s="57" t="str">
        <f t="shared" si="1132"/>
        <v>0.0015-0.000133633183451131i</v>
      </c>
      <c r="N3843" s="57">
        <f t="shared" si="1133"/>
        <v>124.00875995748071</v>
      </c>
      <c r="O3843" s="57">
        <f t="shared" si="1134"/>
        <v>68.611048642883048</v>
      </c>
      <c r="P3843" s="371">
        <f t="shared" si="1135"/>
        <v>-68.611048642883048</v>
      </c>
      <c r="Q3843" s="371">
        <f t="shared" si="1136"/>
        <v>55.991240042519294</v>
      </c>
      <c r="R3843" s="12">
        <f t="shared" si="1137"/>
        <v>-124.00875995748071</v>
      </c>
      <c r="S3843" s="57">
        <f t="shared" si="1138"/>
        <v>1810.0056210815367</v>
      </c>
      <c r="T3843" s="12">
        <f t="shared" si="1121"/>
        <v>-68.611048642883048</v>
      </c>
    </row>
    <row r="3844" spans="1:20" x14ac:dyDescent="0.25">
      <c r="A3844" s="57">
        <f t="shared" si="1122"/>
        <v>11415816.607044281</v>
      </c>
      <c r="B3844" s="12">
        <f t="shared" si="1139"/>
        <v>1816883.6424416464</v>
      </c>
      <c r="C3844" s="57" t="str">
        <f t="shared" si="1123"/>
        <v>0.000204813516265217+0.000303139712389257i</v>
      </c>
      <c r="D3844" s="57" t="str">
        <f t="shared" si="1124"/>
        <v>0.116139808644104-0.68043493077128i</v>
      </c>
      <c r="E3844" s="57" t="str">
        <f t="shared" si="1125"/>
        <v>-3.80429555390056-0.855386631314796i</v>
      </c>
      <c r="F3844" s="57" t="str">
        <f t="shared" si="1126"/>
        <v>0.189935052067929-0.869148872724286i</v>
      </c>
      <c r="G3844" s="57" t="str">
        <f t="shared" si="1127"/>
        <v>0.0494643162189422-0.216835416018543i</v>
      </c>
      <c r="H3844" s="57" t="str">
        <f t="shared" si="1128"/>
        <v>0.000706895388261221-7.50944356231894i</v>
      </c>
      <c r="I3844" s="57" t="str">
        <f t="shared" si="1129"/>
        <v>-0.0184120648381592-0.00402540345876996i</v>
      </c>
      <c r="K3844" s="57" t="str">
        <f t="shared" si="1130"/>
        <v>0.000150425296160511-0.000226432264169721i</v>
      </c>
      <c r="L3844" s="57" t="str">
        <f t="shared" si="1131"/>
        <v>0.000125-0.000276159404825485i</v>
      </c>
      <c r="M3844" s="57" t="str">
        <f t="shared" si="1132"/>
        <v>0.0015-0.000133127299712225i</v>
      </c>
      <c r="N3844" s="57">
        <f t="shared" si="1133"/>
        <v>124.04456004222618</v>
      </c>
      <c r="O3844" s="57">
        <f t="shared" si="1134"/>
        <v>68.734067332565971</v>
      </c>
      <c r="P3844" s="371">
        <f t="shared" si="1135"/>
        <v>-68.734067332565971</v>
      </c>
      <c r="Q3844" s="371">
        <f t="shared" si="1136"/>
        <v>55.955439957773812</v>
      </c>
      <c r="R3844" s="12">
        <f t="shared" si="1137"/>
        <v>-124.04456004222618</v>
      </c>
      <c r="S3844" s="57">
        <f t="shared" si="1138"/>
        <v>1816.8836424416463</v>
      </c>
      <c r="T3844" s="12">
        <f t="shared" si="1121"/>
        <v>-68.734067332565971</v>
      </c>
    </row>
    <row r="3845" spans="1:20" x14ac:dyDescent="0.25">
      <c r="A3845" s="57">
        <f t="shared" si="1122"/>
        <v>11459196.71015105</v>
      </c>
      <c r="B3845" s="12">
        <f t="shared" si="1139"/>
        <v>1823787.8002829247</v>
      </c>
      <c r="C3845" s="57" t="str">
        <f t="shared" si="1123"/>
        <v>0.000202116944966679+0.000298752964403225i</v>
      </c>
      <c r="D3845" s="57" t="str">
        <f t="shared" si="1124"/>
        <v>0.115288096359237-0.678007717626406i</v>
      </c>
      <c r="E3845" s="57" t="str">
        <f t="shared" si="1125"/>
        <v>-3.77644988295507-0.84579642524116i</v>
      </c>
      <c r="F3845" s="57" t="str">
        <f t="shared" si="1126"/>
        <v>0.188570219114555-0.866168775943082i</v>
      </c>
      <c r="G3845" s="57" t="str">
        <f t="shared" si="1127"/>
        <v>0.0491088761458393-0.216095336436333i</v>
      </c>
      <c r="H3845" s="57" t="str">
        <f t="shared" si="1128"/>
        <v>0.000700385007723989-7.48100798691155i</v>
      </c>
      <c r="I3845" s="57" t="str">
        <f t="shared" si="1129"/>
        <v>-0.0182794570249015-0.00398134165291436i</v>
      </c>
      <c r="K3845" s="57" t="str">
        <f t="shared" si="1130"/>
        <v>0.000150175071202791-0.000225638162079547i</v>
      </c>
      <c r="L3845" s="57" t="str">
        <f t="shared" si="1131"/>
        <v>0.000125-0.0002751139717329i</v>
      </c>
      <c r="M3845" s="57" t="str">
        <f t="shared" si="1132"/>
        <v>0.0015-0.000132623331054219i</v>
      </c>
      <c r="N3845" s="57">
        <f t="shared" si="1133"/>
        <v>124.07974133446682</v>
      </c>
      <c r="O3845" s="57">
        <f t="shared" si="1134"/>
        <v>68.85707370936116</v>
      </c>
      <c r="P3845" s="371">
        <f t="shared" si="1135"/>
        <v>-68.85707370936116</v>
      </c>
      <c r="Q3845" s="371">
        <f t="shared" si="1136"/>
        <v>55.920258665533183</v>
      </c>
      <c r="R3845" s="12">
        <f t="shared" si="1137"/>
        <v>-124.07974133446682</v>
      </c>
      <c r="S3845" s="57">
        <f t="shared" si="1138"/>
        <v>1823.7878002829248</v>
      </c>
      <c r="T3845" s="12">
        <f t="shared" si="1121"/>
        <v>-68.85707370936116</v>
      </c>
    </row>
  </sheetData>
  <sheetProtection algorithmName="SHA-512" hashValue="YZbOxFMDc4o16jKiQ0WefjIYg9l8rAC3gx6KL7+oY1dHV0CBlHLyYsEk5aKqVV5K6hFvcsmdDTfA34TljP2+Ow==" saltValue="jsyAnu+7fEyQJgWgL0jwO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zoomScale="90" zoomScaleNormal="90" workbookViewId="0">
      <selection activeCell="C7" sqref="C7"/>
    </sheetView>
  </sheetViews>
  <sheetFormatPr defaultColWidth="9.140625" defaultRowHeight="14.25" x14ac:dyDescent="0.2"/>
  <cols>
    <col min="1" max="1" width="1.42578125" style="171" customWidth="1"/>
    <col min="2" max="2" width="10" style="171" customWidth="1"/>
    <col min="3" max="3" width="28.42578125" style="171" bestFit="1" customWidth="1"/>
    <col min="4" max="4" width="20.5703125" style="171" bestFit="1" customWidth="1"/>
    <col min="5" max="5" width="12" style="171" customWidth="1"/>
    <col min="6" max="6" width="15.5703125" style="171" customWidth="1"/>
    <col min="7" max="7" width="18.140625" style="171" customWidth="1"/>
    <col min="8" max="8" width="18.42578125" style="171" customWidth="1"/>
    <col min="9" max="9" width="19.42578125" style="171" bestFit="1" customWidth="1"/>
    <col min="10" max="10" width="26" style="171" customWidth="1"/>
    <col min="11" max="11" width="9.7109375" style="264" customWidth="1"/>
    <col min="12" max="12" width="24.85546875" style="264" bestFit="1" customWidth="1"/>
    <col min="13" max="13" width="14.5703125" style="264" bestFit="1" customWidth="1"/>
    <col min="14" max="14" width="6.42578125" style="171" bestFit="1" customWidth="1"/>
    <col min="15" max="15" width="9.140625" style="171"/>
    <col min="16" max="17" width="13.28515625" style="264" customWidth="1"/>
    <col min="18" max="18" width="14.42578125" style="264" customWidth="1"/>
    <col min="19" max="19" width="9.7109375" style="264" customWidth="1"/>
    <col min="20" max="20" width="35.85546875" style="171" bestFit="1" customWidth="1"/>
    <col min="21" max="16384" width="9.140625" style="171"/>
  </cols>
  <sheetData>
    <row r="1" spans="2:20" ht="7.5" customHeight="1" thickBot="1" x14ac:dyDescent="0.25"/>
    <row r="2" spans="2:20" ht="32.25" thickBot="1" x14ac:dyDescent="0.3">
      <c r="B2" s="345" t="s">
        <v>207</v>
      </c>
      <c r="C2" s="479" t="str">
        <f>'Device Calculator'!C3</f>
        <v>TPS546D24A</v>
      </c>
      <c r="D2" s="479"/>
      <c r="E2" s="479"/>
      <c r="F2" s="479"/>
      <c r="G2" s="479"/>
      <c r="H2" s="479"/>
      <c r="I2" s="479"/>
      <c r="J2" s="480"/>
      <c r="L2" s="462" t="s">
        <v>352</v>
      </c>
      <c r="M2" s="463"/>
      <c r="N2" s="464"/>
      <c r="P2" s="476" t="s">
        <v>159</v>
      </c>
      <c r="Q2" s="477"/>
      <c r="R2" s="478"/>
      <c r="T2" s="179" t="s">
        <v>16</v>
      </c>
    </row>
    <row r="3" spans="2:20" ht="16.5" thickBot="1" x14ac:dyDescent="0.3">
      <c r="B3" s="473" t="s">
        <v>206</v>
      </c>
      <c r="C3" s="474"/>
      <c r="D3" s="474"/>
      <c r="E3" s="474"/>
      <c r="F3" s="474"/>
      <c r="G3" s="474"/>
      <c r="H3" s="474"/>
      <c r="I3" s="474"/>
      <c r="J3" s="475"/>
      <c r="L3" s="265" t="s">
        <v>308</v>
      </c>
      <c r="M3" s="266" t="s">
        <v>21</v>
      </c>
      <c r="N3" s="267" t="s">
        <v>210</v>
      </c>
      <c r="P3" s="268" t="s">
        <v>156</v>
      </c>
      <c r="Q3" s="269" t="s">
        <v>157</v>
      </c>
      <c r="R3" s="270" t="s">
        <v>158</v>
      </c>
      <c r="T3" s="58" t="s">
        <v>547</v>
      </c>
    </row>
    <row r="4" spans="2:20" ht="43.5" thickBot="1" x14ac:dyDescent="0.25">
      <c r="B4" s="271" t="s">
        <v>208</v>
      </c>
      <c r="C4" s="271" t="s">
        <v>209</v>
      </c>
      <c r="D4" s="271" t="s">
        <v>553</v>
      </c>
      <c r="E4" s="271" t="s">
        <v>210</v>
      </c>
      <c r="F4" s="363" t="s">
        <v>699</v>
      </c>
      <c r="G4" s="363" t="s">
        <v>697</v>
      </c>
      <c r="H4" s="363" t="s">
        <v>698</v>
      </c>
      <c r="I4" s="271" t="s">
        <v>213</v>
      </c>
      <c r="J4" s="271" t="s">
        <v>684</v>
      </c>
      <c r="L4" s="272" t="s">
        <v>192</v>
      </c>
      <c r="M4" s="273" t="str">
        <f>'Device Calculator'!C3</f>
        <v>TPS546D24A</v>
      </c>
      <c r="N4" s="274"/>
      <c r="P4" s="275">
        <v>0</v>
      </c>
      <c r="Q4" s="276" t="s">
        <v>38</v>
      </c>
      <c r="R4" s="277" t="s">
        <v>38</v>
      </c>
      <c r="T4" s="59" t="s">
        <v>548</v>
      </c>
    </row>
    <row r="5" spans="2:20" ht="15.75" thickBot="1" x14ac:dyDescent="0.25">
      <c r="B5" s="465" t="s">
        <v>215</v>
      </c>
      <c r="C5" s="278" t="s">
        <v>123</v>
      </c>
      <c r="D5" s="258">
        <v>14</v>
      </c>
      <c r="E5" s="279"/>
      <c r="F5" s="348">
        <f>IF(AND(D6=550,OR(D5=7,D5=8,D5=9,D5=10,D5=12,D5=13,D5=14,D5=15,D5=17,D5=18,D5=19,D5=20,D5=22,D5=23,D5=24,D5=25)),VLOOKUP(D5,'Resistor References'!I2:J17,2,FALSE),VLOOKUP(D5,'Resistor References'!G2:H35,2,FALSE))</f>
        <v>6</v>
      </c>
      <c r="G5" s="309" t="str">
        <f>'Resistor References'!G3</f>
        <v>SHORT</v>
      </c>
      <c r="H5" s="280" t="str">
        <f>'Resistor References'!G2</f>
        <v>EEPROM</v>
      </c>
      <c r="I5" s="355"/>
      <c r="J5" s="466" t="str">
        <f>IF(AND(D5=G5,D6=G6),"SHORT",IF(AND(H5=D5,H6=D6),"FLOAT","Resistor"))</f>
        <v>Resistor</v>
      </c>
      <c r="L5" s="281" t="s">
        <v>347</v>
      </c>
      <c r="M5" s="282">
        <f>ILOOP_trgt</f>
        <v>4.0492772897610116</v>
      </c>
      <c r="N5" s="283"/>
      <c r="P5" s="284">
        <v>1</v>
      </c>
      <c r="Q5" s="285">
        <v>2</v>
      </c>
      <c r="R5" s="286">
        <v>0.5</v>
      </c>
      <c r="T5" s="60" t="s">
        <v>549</v>
      </c>
    </row>
    <row r="6" spans="2:20" ht="15.75" thickBot="1" x14ac:dyDescent="0.25">
      <c r="B6" s="465"/>
      <c r="C6" s="287" t="s">
        <v>36</v>
      </c>
      <c r="D6" s="259">
        <f>fsw</f>
        <v>550</v>
      </c>
      <c r="E6" s="288" t="s">
        <v>11</v>
      </c>
      <c r="F6" s="349" t="str">
        <f>IF(AND(D6=550,OR(D5=7,D5=8,D5=9,D5=10,D5=12, D5=13, D5=14, D5=15, D5=17, D5=18, D5=19, D5=20, D5=22, D5=23, D5=24, D5=25)),"Open",VLOOKUP(D6,'Resistor References'!K3:L10,2,FALSE))</f>
        <v>Open</v>
      </c>
      <c r="G6" s="312">
        <v>550</v>
      </c>
      <c r="H6" s="289" t="s">
        <v>38</v>
      </c>
      <c r="I6" s="356">
        <v>450</v>
      </c>
      <c r="J6" s="467"/>
      <c r="L6" s="281" t="s">
        <v>348</v>
      </c>
      <c r="M6" s="282">
        <f>VLOOP_trgt</f>
        <v>4.9050884184115118</v>
      </c>
      <c r="N6" s="283"/>
      <c r="P6" s="275">
        <v>2</v>
      </c>
      <c r="Q6" s="290">
        <v>2</v>
      </c>
      <c r="R6" s="291">
        <v>1</v>
      </c>
      <c r="T6" s="61" t="s">
        <v>17</v>
      </c>
    </row>
    <row r="7" spans="2:20" ht="15.75" thickBot="1" x14ac:dyDescent="0.25">
      <c r="B7" s="465" t="s">
        <v>216</v>
      </c>
      <c r="C7" s="278" t="s">
        <v>217</v>
      </c>
      <c r="D7" s="258">
        <v>3</v>
      </c>
      <c r="E7" s="279" t="s">
        <v>218</v>
      </c>
      <c r="F7" s="348">
        <f>VLOOKUP(D7,'Resistor References'!M3:N10,2,FALSE)</f>
        <v>2</v>
      </c>
      <c r="G7" s="309">
        <v>3</v>
      </c>
      <c r="H7" s="280">
        <v>3</v>
      </c>
      <c r="I7" s="355">
        <v>3</v>
      </c>
      <c r="J7" s="466" t="str">
        <f>IF(AND(D7=G7,D8=G8,G9=D9),"SHORT",IF(AND(H7=D7,H8=D8,H9=D9),"FLOAT","Resistor"))</f>
        <v>Resistor</v>
      </c>
      <c r="L7" s="292" t="s">
        <v>351</v>
      </c>
      <c r="M7" s="273">
        <f>Comp_Code</f>
        <v>14</v>
      </c>
      <c r="N7" s="293"/>
      <c r="P7" s="284">
        <v>3</v>
      </c>
      <c r="Q7" s="285">
        <v>2</v>
      </c>
      <c r="R7" s="286">
        <v>2</v>
      </c>
      <c r="T7" s="62" t="s">
        <v>18</v>
      </c>
    </row>
    <row r="8" spans="2:20" ht="15.75" thickBot="1" x14ac:dyDescent="0.25">
      <c r="B8" s="465"/>
      <c r="C8" s="294" t="s">
        <v>219</v>
      </c>
      <c r="D8" s="65" t="s">
        <v>271</v>
      </c>
      <c r="E8" s="295" t="s">
        <v>26</v>
      </c>
      <c r="F8" s="350">
        <f>VLOOKUP(D8,'Resistor References'!O3:P6,2,FALSE)</f>
        <v>3</v>
      </c>
      <c r="G8" s="183" t="str">
        <f>'Resistor References'!O3</f>
        <v>40/52</v>
      </c>
      <c r="H8" s="182" t="str">
        <f>'Resistor References'!O3</f>
        <v>40/52</v>
      </c>
      <c r="I8" s="357" t="s">
        <v>221</v>
      </c>
      <c r="J8" s="472"/>
      <c r="L8" s="292" t="s">
        <v>37</v>
      </c>
      <c r="M8" s="273">
        <f>fsw</f>
        <v>550</v>
      </c>
      <c r="N8" s="293" t="s">
        <v>11</v>
      </c>
      <c r="P8" s="275">
        <v>4</v>
      </c>
      <c r="Q8" s="290">
        <v>2</v>
      </c>
      <c r="R8" s="291">
        <v>4</v>
      </c>
      <c r="T8" s="63" t="s">
        <v>19</v>
      </c>
    </row>
    <row r="9" spans="2:20" ht="15" thickBot="1" x14ac:dyDescent="0.25">
      <c r="B9" s="465"/>
      <c r="C9" s="296" t="s">
        <v>222</v>
      </c>
      <c r="D9" s="260">
        <v>1</v>
      </c>
      <c r="E9" s="297"/>
      <c r="F9" s="351">
        <f>VLOOKUP(D9,'Resistor References'!Q3:R6,2,FALSE)</f>
        <v>0</v>
      </c>
      <c r="G9" s="353">
        <v>1</v>
      </c>
      <c r="H9" s="298">
        <v>2</v>
      </c>
      <c r="I9" s="358" t="s">
        <v>221</v>
      </c>
      <c r="J9" s="472"/>
      <c r="L9" s="292" t="s">
        <v>353</v>
      </c>
      <c r="M9" s="273">
        <f>Phases</f>
        <v>1</v>
      </c>
      <c r="N9" s="293"/>
      <c r="P9" s="284">
        <v>5</v>
      </c>
      <c r="Q9" s="285">
        <v>2</v>
      </c>
      <c r="R9" s="286">
        <v>8</v>
      </c>
    </row>
    <row r="10" spans="2:20" ht="15" thickBot="1" x14ac:dyDescent="0.25">
      <c r="B10" s="465" t="s">
        <v>223</v>
      </c>
      <c r="C10" s="278" t="s">
        <v>224</v>
      </c>
      <c r="D10" s="258" t="s">
        <v>225</v>
      </c>
      <c r="E10" s="279" t="s">
        <v>22</v>
      </c>
      <c r="F10" s="348" t="str">
        <f>VLOOKUP(D10,'Resistor References'!S2:T17,2,FALSE)</f>
        <v>FLOAT</v>
      </c>
      <c r="G10" s="309" t="s">
        <v>38</v>
      </c>
      <c r="H10" s="299">
        <v>1</v>
      </c>
      <c r="I10" s="355" t="s">
        <v>226</v>
      </c>
      <c r="J10" s="466" t="str">
        <f>IF(AND(D10=G10,D11=G11),"SHORT",IF(AND(H10=D10,H11=D11),"FLOAT","Resistor"))</f>
        <v>Resistor</v>
      </c>
      <c r="L10" s="292" t="s">
        <v>309</v>
      </c>
      <c r="M10" s="273">
        <f>Iphase</f>
        <v>11</v>
      </c>
      <c r="N10" s="293" t="s">
        <v>26</v>
      </c>
      <c r="P10" s="275">
        <v>6</v>
      </c>
      <c r="Q10" s="290">
        <v>3</v>
      </c>
      <c r="R10" s="291">
        <v>0.5</v>
      </c>
    </row>
    <row r="11" spans="2:20" ht="15" thickBot="1" x14ac:dyDescent="0.25">
      <c r="B11" s="465"/>
      <c r="C11" s="294" t="s">
        <v>227</v>
      </c>
      <c r="D11" s="261">
        <v>0.8</v>
      </c>
      <c r="E11" s="295" t="s">
        <v>22</v>
      </c>
      <c r="F11" s="350">
        <f>IF(D10='Resistor References'!S2,'Resistor References'!S2,VLOOKUP(D11,'Resistor References'!X3:Y18,2,FALSE))</f>
        <v>6</v>
      </c>
      <c r="G11" s="183" t="s">
        <v>38</v>
      </c>
      <c r="H11" s="194">
        <v>1</v>
      </c>
      <c r="I11" s="359">
        <v>0.8</v>
      </c>
      <c r="J11" s="472"/>
      <c r="L11" s="292" t="s">
        <v>227</v>
      </c>
      <c r="M11" s="273">
        <f>Vout</f>
        <v>0.8</v>
      </c>
      <c r="N11" s="293" t="s">
        <v>22</v>
      </c>
      <c r="P11" s="284">
        <v>7</v>
      </c>
      <c r="Q11" s="285">
        <v>3</v>
      </c>
      <c r="R11" s="286">
        <v>1</v>
      </c>
    </row>
    <row r="12" spans="2:20" ht="15" thickBot="1" x14ac:dyDescent="0.25">
      <c r="B12" s="465"/>
      <c r="C12" s="287" t="s">
        <v>228</v>
      </c>
      <c r="D12" s="262">
        <f>VLOOKUP(D10,'Resistor References'!S2:U17,3,FALSE)</f>
        <v>0.5</v>
      </c>
      <c r="E12" s="288"/>
      <c r="F12" s="349" t="s">
        <v>221</v>
      </c>
      <c r="G12" s="312" t="s">
        <v>38</v>
      </c>
      <c r="H12" s="300">
        <v>0.5</v>
      </c>
      <c r="I12" s="360">
        <v>0.5</v>
      </c>
      <c r="J12" s="467"/>
      <c r="L12" s="301" t="s">
        <v>228</v>
      </c>
      <c r="M12" s="302">
        <f>VOSL</f>
        <v>0.5</v>
      </c>
      <c r="N12" s="303" t="s">
        <v>22</v>
      </c>
      <c r="P12" s="275">
        <v>8</v>
      </c>
      <c r="Q12" s="290">
        <v>3</v>
      </c>
      <c r="R12" s="291">
        <v>2</v>
      </c>
    </row>
    <row r="13" spans="2:20" ht="15" thickBot="1" x14ac:dyDescent="0.25">
      <c r="B13" s="465" t="s">
        <v>229</v>
      </c>
      <c r="C13" s="304" t="s">
        <v>230</v>
      </c>
      <c r="D13" s="263" t="s">
        <v>38</v>
      </c>
      <c r="E13" s="305" t="s">
        <v>231</v>
      </c>
      <c r="F13" s="352" t="str">
        <f>VLOOKUP(D13,'Resistor References'!Z2:AA34,2,FALSE)</f>
        <v>FLOAT</v>
      </c>
      <c r="G13" s="354" t="s">
        <v>232</v>
      </c>
      <c r="H13" s="306" t="s">
        <v>38</v>
      </c>
      <c r="I13" s="361">
        <v>36</v>
      </c>
      <c r="J13" s="472" t="str">
        <f>IF(AND(D13=G13,D14=G14),"SHORT",IF(AND(H13=D13,H14=D14),"FLOAT","Resistor"))</f>
        <v>Resistor</v>
      </c>
      <c r="P13" s="284">
        <v>9</v>
      </c>
      <c r="Q13" s="285">
        <v>3</v>
      </c>
      <c r="R13" s="286">
        <v>4</v>
      </c>
    </row>
    <row r="14" spans="2:20" ht="15" thickBot="1" x14ac:dyDescent="0.25">
      <c r="B14" s="465"/>
      <c r="C14" s="287" t="str">
        <f>IF(D9=1,"INTERLEAVE","SYNC_CONFIG")</f>
        <v>INTERLEAVE</v>
      </c>
      <c r="D14" s="259" t="s">
        <v>233</v>
      </c>
      <c r="E14" s="288"/>
      <c r="F14" s="349" t="e">
        <f>VLOOKUP(D14,'Resistor References'!AB2:AC11,2,FALSE)</f>
        <v>#N/A</v>
      </c>
      <c r="G14" s="312" t="str">
        <f>'Resistor References'!AB3</f>
        <v>N/A</v>
      </c>
      <c r="H14" s="289" t="str">
        <f>'Resistor References'!AB3</f>
        <v>N/A</v>
      </c>
      <c r="I14" s="356" t="s">
        <v>233</v>
      </c>
      <c r="J14" s="467"/>
      <c r="P14" s="275">
        <v>10</v>
      </c>
      <c r="Q14" s="290">
        <v>3</v>
      </c>
      <c r="R14" s="291">
        <v>8</v>
      </c>
    </row>
    <row r="15" spans="2:20" ht="15" thickBot="1" x14ac:dyDescent="0.25">
      <c r="P15" s="284">
        <v>11</v>
      </c>
      <c r="Q15" s="285">
        <v>4</v>
      </c>
      <c r="R15" s="286">
        <v>0.5</v>
      </c>
    </row>
    <row r="16" spans="2:20" ht="15.75" customHeight="1" thickBot="1" x14ac:dyDescent="0.3">
      <c r="B16" s="473" t="s">
        <v>680</v>
      </c>
      <c r="C16" s="474"/>
      <c r="D16" s="474"/>
      <c r="E16" s="474"/>
      <c r="F16" s="474"/>
      <c r="G16" s="474"/>
      <c r="H16" s="474"/>
      <c r="I16" s="474"/>
      <c r="J16" s="475"/>
      <c r="P16" s="275">
        <v>12</v>
      </c>
      <c r="Q16" s="290">
        <v>4</v>
      </c>
      <c r="R16" s="291">
        <v>1</v>
      </c>
    </row>
    <row r="17" spans="2:18" ht="15" thickBot="1" x14ac:dyDescent="0.25">
      <c r="B17" s="271" t="s">
        <v>208</v>
      </c>
      <c r="C17" s="271" t="s">
        <v>21</v>
      </c>
      <c r="D17" s="271" t="s">
        <v>304</v>
      </c>
      <c r="E17" s="271" t="s">
        <v>305</v>
      </c>
      <c r="F17" s="271"/>
      <c r="G17" s="271" t="s">
        <v>685</v>
      </c>
      <c r="H17" s="271" t="s">
        <v>686</v>
      </c>
      <c r="I17" s="456" t="s">
        <v>238</v>
      </c>
      <c r="J17" s="457"/>
      <c r="P17" s="284">
        <v>13</v>
      </c>
      <c r="Q17" s="285">
        <v>4</v>
      </c>
      <c r="R17" s="286">
        <v>2</v>
      </c>
    </row>
    <row r="18" spans="2:18" ht="15" thickBot="1" x14ac:dyDescent="0.25">
      <c r="B18" s="307" t="str">
        <f>B$5</f>
        <v>MSEL1</v>
      </c>
      <c r="C18" s="278" t="s">
        <v>239</v>
      </c>
      <c r="D18" s="280">
        <f>IF(OR(J5="SHORT",J5="FLOAT"),J5,IF(F5&lt;16,F5,F5-16))</f>
        <v>6</v>
      </c>
      <c r="E18" s="280" t="str">
        <f>IF(OR(J5="SHORT",J5="FLOAT", F6="Open"),"Open",IF(F5&lt;16,2*F6,2*F6+1))</f>
        <v>Open</v>
      </c>
      <c r="F18" s="308"/>
      <c r="G18" s="309">
        <f>IF(OR(D18="FLOAT",D18="SHORT"),D18,HLOOKUP(D18,'Resistor Selection'!C$13:R$14,2,FALSE))</f>
        <v>14700</v>
      </c>
      <c r="H18" s="310" t="str">
        <f>IF(E18="Open","Open",VLOOKUP(E18,'Resistor Selection'!B$15:R$30,'Pin Detect Programming'!D18+2,FALSE))</f>
        <v>Open</v>
      </c>
      <c r="I18" s="458"/>
      <c r="J18" s="459"/>
      <c r="P18" s="275">
        <v>14</v>
      </c>
      <c r="Q18" s="290">
        <v>4</v>
      </c>
      <c r="R18" s="291">
        <v>4</v>
      </c>
    </row>
    <row r="19" spans="2:18" ht="15" thickBot="1" x14ac:dyDescent="0.25">
      <c r="B19" s="307" t="str">
        <f>B$7</f>
        <v>MSEL2</v>
      </c>
      <c r="C19" s="294" t="s">
        <v>240</v>
      </c>
      <c r="D19" s="182">
        <f>IF(OR(J7="SHORT",J7="FLOAT"),J7,F9+4*F8)</f>
        <v>12</v>
      </c>
      <c r="E19" s="182" t="str">
        <f>IF(OR(D7=3,J7="FLOAT",J7="SHORT"),"Open",F7)</f>
        <v>Open</v>
      </c>
      <c r="F19" s="181"/>
      <c r="G19" s="183">
        <f>IF(OR(D19="FLOAT",D19="SHORT"),D19,HLOOKUP(D19,'Resistor Selection'!C$13:R$14,2,FALSE))</f>
        <v>46400</v>
      </c>
      <c r="H19" s="311" t="str">
        <f>IF(E19="Open","Open",VLOOKUP(E19,'Resistor Selection'!B$15:R$30,'Pin Detect Programming'!D19+2,FALSE))</f>
        <v>Open</v>
      </c>
      <c r="I19" s="458"/>
      <c r="J19" s="459"/>
      <c r="P19" s="284">
        <v>15</v>
      </c>
      <c r="Q19" s="285">
        <v>4</v>
      </c>
      <c r="R19" s="286">
        <v>8</v>
      </c>
    </row>
    <row r="20" spans="2:18" ht="15" thickBot="1" x14ac:dyDescent="0.25">
      <c r="B20" s="307" t="str">
        <f>B$10</f>
        <v>VSEL</v>
      </c>
      <c r="C20" s="294" t="s">
        <v>241</v>
      </c>
      <c r="D20" s="182">
        <f>IF(OR(J10="SHORT",J10="FLOAT"),J10,F11)</f>
        <v>6</v>
      </c>
      <c r="E20" s="182" t="str">
        <f>IF(OR(F10="Float",F10="Short"),"Open",F10)</f>
        <v>Open</v>
      </c>
      <c r="F20" s="181"/>
      <c r="G20" s="183">
        <f>IF(OR(D20="FLOAT",D20="SHORT"),D20,HLOOKUP(D20,'Resistor Selection'!C$13:R$14,2,FALSE))</f>
        <v>14700</v>
      </c>
      <c r="H20" s="311" t="str">
        <f>IF(E20="Open","Open",VLOOKUP(E20,'Resistor Selection'!B$15:R$30,'Pin Detect Programming'!D20+2,FALSE))</f>
        <v>Open</v>
      </c>
      <c r="I20" s="458"/>
      <c r="J20" s="459"/>
      <c r="P20" s="275">
        <v>16</v>
      </c>
      <c r="Q20" s="290">
        <v>5</v>
      </c>
      <c r="R20" s="291">
        <v>0.5</v>
      </c>
    </row>
    <row r="21" spans="2:18" ht="15" thickBot="1" x14ac:dyDescent="0.25">
      <c r="B21" s="307" t="str">
        <f>B$13</f>
        <v>ADRSEL</v>
      </c>
      <c r="C21" s="287" t="s">
        <v>242</v>
      </c>
      <c r="D21" s="289" t="str">
        <f>IF(OR(J13="SHORT",J13="FLOAT"),J13,IF(AND(D14='Resistor References'!AB3,'Pin Detect Programming'!D13&gt;31),'Resistor References'!AM1,IF(F13='Resistor References'!T3,'Resistor References'!T3,IF(F13&lt;16,F13,F13-16))))</f>
        <v>FLOAT</v>
      </c>
      <c r="E21" s="289" t="str">
        <f>IF(OR(F13="Float",F13="Short"),"Open",IF(AND(F14='Resistor References'!AC3,F13&lt;16),F14,IF(F13&lt;16,2*F14,2*F14+1)))</f>
        <v>Open</v>
      </c>
      <c r="F21" s="243"/>
      <c r="G21" s="312" t="str">
        <f>IF(OR(D21="FLOAT",D21="SHORT"),D21,HLOOKUP(D21,'Resistor Selection'!C$13:R$14,2,FALSE))</f>
        <v>FLOAT</v>
      </c>
      <c r="H21" s="313" t="str">
        <f>IF(E21="Open","Open",VLOOKUP(E21,'Resistor Selection'!B$15:R$30,'Pin Detect Programming'!D21+2,FALSE))</f>
        <v>Open</v>
      </c>
      <c r="I21" s="460"/>
      <c r="J21" s="461"/>
      <c r="P21" s="284">
        <v>17</v>
      </c>
      <c r="Q21" s="285">
        <v>5</v>
      </c>
      <c r="R21" s="286">
        <v>1</v>
      </c>
    </row>
    <row r="22" spans="2:18" ht="15" thickBot="1" x14ac:dyDescent="0.25">
      <c r="P22" s="275">
        <v>18</v>
      </c>
      <c r="Q22" s="290">
        <v>5</v>
      </c>
      <c r="R22" s="291">
        <v>2</v>
      </c>
    </row>
    <row r="23" spans="2:18" ht="15.75" thickBot="1" x14ac:dyDescent="0.3">
      <c r="B23" s="468" t="s">
        <v>243</v>
      </c>
      <c r="C23" s="469"/>
      <c r="D23" s="469"/>
      <c r="E23" s="469"/>
      <c r="F23" s="469"/>
      <c r="G23" s="469"/>
      <c r="H23" s="469"/>
      <c r="I23" s="469"/>
      <c r="J23" s="470"/>
      <c r="P23" s="284">
        <v>19</v>
      </c>
      <c r="Q23" s="285">
        <v>5</v>
      </c>
      <c r="R23" s="286">
        <v>4</v>
      </c>
    </row>
    <row r="24" spans="2:18" ht="43.5" thickBot="1" x14ac:dyDescent="0.25">
      <c r="B24" s="271" t="s">
        <v>208</v>
      </c>
      <c r="C24" s="271" t="s">
        <v>209</v>
      </c>
      <c r="D24" s="271" t="s">
        <v>553</v>
      </c>
      <c r="E24" s="271" t="s">
        <v>210</v>
      </c>
      <c r="F24" s="363" t="s">
        <v>699</v>
      </c>
      <c r="G24" s="363" t="s">
        <v>697</v>
      </c>
      <c r="H24" s="363" t="s">
        <v>698</v>
      </c>
      <c r="I24" s="271" t="s">
        <v>213</v>
      </c>
      <c r="J24" s="271" t="s">
        <v>214</v>
      </c>
      <c r="P24" s="275">
        <v>20</v>
      </c>
      <c r="Q24" s="290">
        <v>5</v>
      </c>
      <c r="R24" s="291">
        <v>8</v>
      </c>
    </row>
    <row r="25" spans="2:18" ht="43.5" thickBot="1" x14ac:dyDescent="0.25">
      <c r="B25" s="465" t="str">
        <f>B7</f>
        <v>MSEL2</v>
      </c>
      <c r="C25" s="346" t="s">
        <v>679</v>
      </c>
      <c r="D25" s="347" t="s">
        <v>689</v>
      </c>
      <c r="E25" s="279"/>
      <c r="F25" s="348">
        <f>IF(AND(D25=G25,D26=G26),"SHORT",IF(AND(D25=H25,D26=H26),"FLOAT",VLOOKUP(D25,'Resistor References'!AF$4:AG$11,2,FALSE)))</f>
        <v>1</v>
      </c>
      <c r="G25" s="309" t="str">
        <f>'Resistor References'!AF$2</f>
        <v>180°, 2</v>
      </c>
      <c r="H25" s="280" t="str">
        <f>'Resistor References'!AF$3</f>
        <v>180°, 2</v>
      </c>
      <c r="I25" s="355" t="s">
        <v>221</v>
      </c>
      <c r="J25" s="466" t="str">
        <f>IF(AND(D25=G25,D26=G26),"SHORT",IF(AND(H25=D25,H26=D26),"FLOAT","Resistor"))</f>
        <v>Resistor</v>
      </c>
      <c r="P25" s="284">
        <v>21</v>
      </c>
      <c r="Q25" s="285">
        <v>6</v>
      </c>
      <c r="R25" s="286">
        <v>0.5</v>
      </c>
    </row>
    <row r="26" spans="2:18" ht="15" thickBot="1" x14ac:dyDescent="0.25">
      <c r="B26" s="465"/>
      <c r="C26" s="287" t="s">
        <v>219</v>
      </c>
      <c r="D26" s="259" t="str">
        <f>D8</f>
        <v>10/14</v>
      </c>
      <c r="E26" s="288" t="s">
        <v>26</v>
      </c>
      <c r="F26" s="349">
        <f>VLOOKUP(D26,'Resistor References'!O$3:P$6,2,FALSE)</f>
        <v>3</v>
      </c>
      <c r="G26" s="312" t="str">
        <f>'Resistor References'!O$3</f>
        <v>40/52</v>
      </c>
      <c r="H26" s="289" t="str">
        <f>'Resistor References'!O$4</f>
        <v>30/39</v>
      </c>
      <c r="I26" s="356">
        <v>52</v>
      </c>
      <c r="J26" s="467"/>
      <c r="P26" s="275">
        <v>22</v>
      </c>
      <c r="Q26" s="290">
        <v>6</v>
      </c>
      <c r="R26" s="291">
        <v>1</v>
      </c>
    </row>
    <row r="27" spans="2:18" ht="15" thickBot="1" x14ac:dyDescent="0.25">
      <c r="P27" s="284">
        <v>23</v>
      </c>
      <c r="Q27" s="285">
        <v>6</v>
      </c>
      <c r="R27" s="286">
        <v>2</v>
      </c>
    </row>
    <row r="28" spans="2:18" ht="16.5" thickBot="1" x14ac:dyDescent="0.3">
      <c r="B28" s="473" t="s">
        <v>681</v>
      </c>
      <c r="C28" s="474"/>
      <c r="D28" s="474"/>
      <c r="E28" s="474"/>
      <c r="F28" s="474"/>
      <c r="G28" s="474"/>
      <c r="H28" s="474"/>
      <c r="I28" s="474"/>
      <c r="J28" s="475"/>
      <c r="P28" s="275">
        <v>24</v>
      </c>
      <c r="Q28" s="290">
        <v>6</v>
      </c>
      <c r="R28" s="291">
        <v>4</v>
      </c>
    </row>
    <row r="29" spans="2:18" ht="15" customHeight="1" thickBot="1" x14ac:dyDescent="0.25">
      <c r="B29" s="271" t="s">
        <v>208</v>
      </c>
      <c r="C29" s="271" t="s">
        <v>21</v>
      </c>
      <c r="D29" s="271" t="s">
        <v>304</v>
      </c>
      <c r="E29" s="271" t="s">
        <v>305</v>
      </c>
      <c r="F29" s="271"/>
      <c r="G29" s="271" t="s">
        <v>685</v>
      </c>
      <c r="H29" s="271" t="s">
        <v>237</v>
      </c>
      <c r="I29" s="471" t="s">
        <v>246</v>
      </c>
      <c r="J29" s="457"/>
      <c r="P29" s="284">
        <v>25</v>
      </c>
      <c r="Q29" s="285">
        <v>6</v>
      </c>
      <c r="R29" s="286">
        <v>8</v>
      </c>
    </row>
    <row r="30" spans="2:18" ht="15" thickBot="1" x14ac:dyDescent="0.25">
      <c r="B30" s="307" t="str">
        <f>B$5</f>
        <v>MSEL1</v>
      </c>
      <c r="C30" s="278" t="s">
        <v>221</v>
      </c>
      <c r="D30" s="280" t="s">
        <v>211</v>
      </c>
      <c r="E30" s="280" t="s">
        <v>247</v>
      </c>
      <c r="F30" s="308"/>
      <c r="G30" s="309" t="s">
        <v>248</v>
      </c>
      <c r="H30" s="310" t="s">
        <v>248</v>
      </c>
      <c r="I30" s="458"/>
      <c r="J30" s="459"/>
      <c r="P30" s="275">
        <v>26</v>
      </c>
      <c r="Q30" s="290">
        <v>7</v>
      </c>
      <c r="R30" s="291">
        <v>0.5</v>
      </c>
    </row>
    <row r="31" spans="2:18" ht="15" thickBot="1" x14ac:dyDescent="0.25">
      <c r="B31" s="307" t="str">
        <f>B$7</f>
        <v>MSEL2</v>
      </c>
      <c r="C31" s="294" t="s">
        <v>249</v>
      </c>
      <c r="D31" s="182" t="str">
        <f>IF(D9&lt;2,"N/A",IF(OR(J25="SHORT",J25="FLOAT"),J25,2*F25+MOD(F26,2)))</f>
        <v>N/A</v>
      </c>
      <c r="E31" s="182">
        <f>IF(OR(J25='Resistor References'!AG$2,J25='Resistor References'!AG$3,'Pin Detect Programming'!F26&lt;2),"OPEN",1)</f>
        <v>1</v>
      </c>
      <c r="F31" s="181"/>
      <c r="G31" s="183" t="e">
        <f>IF(OR(D31="FLOAT",D31="SHORT"),D31,HLOOKUP(D31,'Resistor Selection'!C13:R14,2,FALSE))</f>
        <v>#N/A</v>
      </c>
      <c r="H31" s="311" t="e">
        <f>IF(E31="Open","Open",VLOOKUP(E31,'Resistor Selection'!B$13:AH$30,'Pin Detect Programming'!D31+2,FALSE))</f>
        <v>#VALUE!</v>
      </c>
      <c r="I31" s="458"/>
      <c r="J31" s="459"/>
      <c r="P31" s="284">
        <v>27</v>
      </c>
      <c r="Q31" s="285">
        <v>7</v>
      </c>
      <c r="R31" s="286">
        <v>1</v>
      </c>
    </row>
    <row r="32" spans="2:18" ht="15" thickBot="1" x14ac:dyDescent="0.25">
      <c r="B32" s="307" t="str">
        <f>B$10</f>
        <v>VSEL</v>
      </c>
      <c r="C32" s="294" t="s">
        <v>221</v>
      </c>
      <c r="D32" s="182" t="s">
        <v>211</v>
      </c>
      <c r="E32" s="182" t="s">
        <v>247</v>
      </c>
      <c r="F32" s="181"/>
      <c r="G32" s="183" t="s">
        <v>248</v>
      </c>
      <c r="H32" s="311" t="s">
        <v>248</v>
      </c>
      <c r="I32" s="458"/>
      <c r="J32" s="459"/>
      <c r="P32" s="275">
        <v>28</v>
      </c>
      <c r="Q32" s="290">
        <v>7</v>
      </c>
      <c r="R32" s="291">
        <v>2</v>
      </c>
    </row>
    <row r="33" spans="2:18" ht="15" thickBot="1" x14ac:dyDescent="0.25">
      <c r="B33" s="307" t="str">
        <f>B$13</f>
        <v>ADRSEL</v>
      </c>
      <c r="C33" s="287" t="s">
        <v>221</v>
      </c>
      <c r="D33" s="289" t="s">
        <v>211</v>
      </c>
      <c r="E33" s="289" t="s">
        <v>247</v>
      </c>
      <c r="F33" s="243"/>
      <c r="G33" s="312" t="s">
        <v>248</v>
      </c>
      <c r="H33" s="313" t="s">
        <v>248</v>
      </c>
      <c r="I33" s="460"/>
      <c r="J33" s="461"/>
      <c r="P33" s="284">
        <v>29</v>
      </c>
      <c r="Q33" s="285">
        <v>7</v>
      </c>
      <c r="R33" s="286">
        <v>4</v>
      </c>
    </row>
    <row r="34" spans="2:18" ht="15" thickBot="1" x14ac:dyDescent="0.25">
      <c r="L34" s="314"/>
      <c r="P34" s="275">
        <v>30</v>
      </c>
      <c r="Q34" s="290">
        <v>7</v>
      </c>
      <c r="R34" s="291">
        <v>8</v>
      </c>
    </row>
    <row r="35" spans="2:18" ht="15.75" thickBot="1" x14ac:dyDescent="0.3">
      <c r="B35" s="468" t="s">
        <v>250</v>
      </c>
      <c r="C35" s="469"/>
      <c r="D35" s="469"/>
      <c r="E35" s="469"/>
      <c r="F35" s="469"/>
      <c r="G35" s="469"/>
      <c r="H35" s="469"/>
      <c r="I35" s="469"/>
      <c r="J35" s="470"/>
      <c r="P35" s="315">
        <v>31</v>
      </c>
      <c r="Q35" s="316">
        <v>10</v>
      </c>
      <c r="R35" s="317">
        <v>2</v>
      </c>
    </row>
    <row r="36" spans="2:18" ht="43.5" thickBot="1" x14ac:dyDescent="0.25">
      <c r="B36" s="271" t="s">
        <v>208</v>
      </c>
      <c r="C36" s="271" t="s">
        <v>209</v>
      </c>
      <c r="D36" s="271" t="s">
        <v>553</v>
      </c>
      <c r="E36" s="271" t="s">
        <v>210</v>
      </c>
      <c r="F36" s="363" t="s">
        <v>699</v>
      </c>
      <c r="G36" s="363" t="s">
        <v>697</v>
      </c>
      <c r="H36" s="363" t="s">
        <v>698</v>
      </c>
      <c r="I36" s="271" t="s">
        <v>213</v>
      </c>
      <c r="J36" s="271" t="s">
        <v>214</v>
      </c>
    </row>
    <row r="37" spans="2:18" ht="43.5" thickBot="1" x14ac:dyDescent="0.25">
      <c r="B37" s="465" t="str">
        <f>B7</f>
        <v>MSEL2</v>
      </c>
      <c r="C37" s="346" t="s">
        <v>679</v>
      </c>
      <c r="D37" s="258" t="s">
        <v>691</v>
      </c>
      <c r="E37" s="279"/>
      <c r="F37" s="348">
        <f>IF(AND(D37=G37,D38=G38),"SHORT",IF(AND(D37=H37,D38=H38),"FLOAT",VLOOKUP(D37,'Resistor References'!AF$4:AG$11,2,FALSE)))</f>
        <v>7</v>
      </c>
      <c r="G37" s="309" t="s">
        <v>221</v>
      </c>
      <c r="H37" s="280" t="s">
        <v>221</v>
      </c>
      <c r="I37" s="355" t="s">
        <v>221</v>
      </c>
      <c r="J37" s="466" t="str">
        <f>IF(AND(D37=G37,D38=G38),"SHORT",IF(AND(H37=D37,H38=D38),"FLOAT","Resistor"))</f>
        <v>Resistor</v>
      </c>
    </row>
    <row r="38" spans="2:18" ht="15.75" customHeight="1" thickBot="1" x14ac:dyDescent="0.25">
      <c r="B38" s="465"/>
      <c r="C38" s="287" t="s">
        <v>219</v>
      </c>
      <c r="D38" s="259" t="str">
        <f>D8</f>
        <v>10/14</v>
      </c>
      <c r="E38" s="288" t="s">
        <v>26</v>
      </c>
      <c r="F38" s="349">
        <f>VLOOKUP(D38,'Resistor References'!O$3:P$6,2,FALSE)</f>
        <v>3</v>
      </c>
      <c r="G38" s="312" t="s">
        <v>221</v>
      </c>
      <c r="H38" s="289" t="s">
        <v>221</v>
      </c>
      <c r="I38" s="356">
        <v>52</v>
      </c>
      <c r="J38" s="467"/>
    </row>
    <row r="39" spans="2:18" ht="15" thickBot="1" x14ac:dyDescent="0.25"/>
    <row r="40" spans="2:18" ht="16.5" thickBot="1" x14ac:dyDescent="0.3">
      <c r="B40" s="473" t="s">
        <v>683</v>
      </c>
      <c r="C40" s="474"/>
      <c r="D40" s="474"/>
      <c r="E40" s="474"/>
      <c r="F40" s="474"/>
      <c r="G40" s="474"/>
      <c r="H40" s="474"/>
      <c r="I40" s="474"/>
      <c r="J40" s="475"/>
    </row>
    <row r="41" spans="2:18" ht="15" thickBot="1" x14ac:dyDescent="0.25">
      <c r="B41" s="271" t="s">
        <v>208</v>
      </c>
      <c r="C41" s="271" t="s">
        <v>21</v>
      </c>
      <c r="D41" s="271" t="s">
        <v>304</v>
      </c>
      <c r="E41" s="271" t="s">
        <v>305</v>
      </c>
      <c r="F41" s="271"/>
      <c r="G41" s="271" t="s">
        <v>685</v>
      </c>
      <c r="H41" s="271" t="s">
        <v>237</v>
      </c>
      <c r="I41" s="456" t="s">
        <v>246</v>
      </c>
      <c r="J41" s="457"/>
    </row>
    <row r="42" spans="2:18" ht="15" thickBot="1" x14ac:dyDescent="0.25">
      <c r="B42" s="307" t="str">
        <f>B$5</f>
        <v>MSEL1</v>
      </c>
      <c r="C42" s="278" t="s">
        <v>221</v>
      </c>
      <c r="D42" s="280" t="s">
        <v>211</v>
      </c>
      <c r="E42" s="280" t="s">
        <v>247</v>
      </c>
      <c r="F42" s="308"/>
      <c r="G42" s="309" t="s">
        <v>248</v>
      </c>
      <c r="H42" s="310" t="s">
        <v>248</v>
      </c>
      <c r="I42" s="458"/>
      <c r="J42" s="459"/>
    </row>
    <row r="43" spans="2:18" ht="15" thickBot="1" x14ac:dyDescent="0.25">
      <c r="B43" s="307" t="str">
        <f>B$7</f>
        <v>MSEL2</v>
      </c>
      <c r="C43" s="294" t="s">
        <v>249</v>
      </c>
      <c r="D43" s="182" t="str">
        <f>IF(D9&lt;3,"N/A",IF(OR(J37="SHORT",J37="FLOAT"),J37,2*F37+MOD(F38,2)))</f>
        <v>N/A</v>
      </c>
      <c r="E43" s="182">
        <f>IF(OR(J37='Resistor References'!AG$2,J37='Resistor References'!AG$3,'Pin Detect Programming'!F38&lt;2),"OPEN",1)</f>
        <v>1</v>
      </c>
      <c r="F43" s="181"/>
      <c r="G43" s="183" t="e">
        <f>IF(OR(D43="FLOAT",D43="SHORT"),D43,HLOOKUP(D43,'Resistor Selection'!C13:R14,2,FALSE))</f>
        <v>#N/A</v>
      </c>
      <c r="H43" s="311" t="e">
        <f>IF(E43="Open","Open",VLOOKUP(E43,'Resistor Selection'!B$13:AH$30,'Pin Detect Programming'!D43+2,FALSE))</f>
        <v>#VALUE!</v>
      </c>
      <c r="I43" s="458"/>
      <c r="J43" s="459"/>
    </row>
    <row r="44" spans="2:18" ht="15" thickBot="1" x14ac:dyDescent="0.25">
      <c r="B44" s="307" t="str">
        <f>B$10</f>
        <v>VSEL</v>
      </c>
      <c r="C44" s="294" t="s">
        <v>221</v>
      </c>
      <c r="D44" s="182" t="s">
        <v>211</v>
      </c>
      <c r="E44" s="182" t="s">
        <v>247</v>
      </c>
      <c r="F44" s="181"/>
      <c r="G44" s="183" t="s">
        <v>248</v>
      </c>
      <c r="H44" s="311" t="s">
        <v>248</v>
      </c>
      <c r="I44" s="458"/>
      <c r="J44" s="459"/>
    </row>
    <row r="45" spans="2:18" ht="15" thickBot="1" x14ac:dyDescent="0.25">
      <c r="B45" s="307" t="str">
        <f>B$13</f>
        <v>ADRSEL</v>
      </c>
      <c r="C45" s="287" t="s">
        <v>221</v>
      </c>
      <c r="D45" s="289" t="s">
        <v>211</v>
      </c>
      <c r="E45" s="289" t="s">
        <v>247</v>
      </c>
      <c r="F45" s="243"/>
      <c r="G45" s="312" t="s">
        <v>248</v>
      </c>
      <c r="H45" s="313" t="s">
        <v>248</v>
      </c>
      <c r="I45" s="460"/>
      <c r="J45" s="461"/>
    </row>
    <row r="46" spans="2:18" ht="15" thickBot="1" x14ac:dyDescent="0.25"/>
    <row r="47" spans="2:18" ht="15.75" thickBot="1" x14ac:dyDescent="0.3">
      <c r="B47" s="468" t="s">
        <v>251</v>
      </c>
      <c r="C47" s="469"/>
      <c r="D47" s="469"/>
      <c r="E47" s="469"/>
      <c r="F47" s="469"/>
      <c r="G47" s="469"/>
      <c r="H47" s="469"/>
      <c r="I47" s="469"/>
      <c r="J47" s="470"/>
    </row>
    <row r="48" spans="2:18" ht="43.5" thickBot="1" x14ac:dyDescent="0.25">
      <c r="B48" s="271" t="s">
        <v>208</v>
      </c>
      <c r="C48" s="271" t="s">
        <v>209</v>
      </c>
      <c r="D48" s="271" t="s">
        <v>553</v>
      </c>
      <c r="E48" s="271" t="s">
        <v>210</v>
      </c>
      <c r="F48" s="363" t="s">
        <v>699</v>
      </c>
      <c r="G48" s="363" t="s">
        <v>697</v>
      </c>
      <c r="H48" s="363" t="s">
        <v>698</v>
      </c>
      <c r="I48" s="271" t="s">
        <v>213</v>
      </c>
      <c r="J48" s="271" t="s">
        <v>214</v>
      </c>
    </row>
    <row r="49" spans="2:10" ht="43.5" thickBot="1" x14ac:dyDescent="0.25">
      <c r="B49" s="465" t="str">
        <f>B7</f>
        <v>MSEL2</v>
      </c>
      <c r="C49" s="346" t="s">
        <v>679</v>
      </c>
      <c r="D49" s="258" t="s">
        <v>692</v>
      </c>
      <c r="E49" s="279"/>
      <c r="F49" s="348">
        <f>IF(AND(D49=G49,D50=G50),"SHORT",IF(AND(D49=H49,D50=H50),"FLOAT",VLOOKUP(D49,'Resistor References'!AF$4:AG$11,2,FALSE)))</f>
        <v>5</v>
      </c>
      <c r="G49" s="309" t="s">
        <v>221</v>
      </c>
      <c r="H49" s="280" t="s">
        <v>221</v>
      </c>
      <c r="I49" s="355" t="s">
        <v>221</v>
      </c>
      <c r="J49" s="466" t="str">
        <f>IF(AND(D49=G49,D50=G50),"SHORT",IF(AND(H49=D49,H50=D50),"FLOAT","Resistor"))</f>
        <v>Resistor</v>
      </c>
    </row>
    <row r="50" spans="2:10" ht="15" thickBot="1" x14ac:dyDescent="0.25">
      <c r="B50" s="465"/>
      <c r="C50" s="287" t="s">
        <v>219</v>
      </c>
      <c r="D50" s="259" t="str">
        <f>D8</f>
        <v>10/14</v>
      </c>
      <c r="E50" s="288" t="s">
        <v>26</v>
      </c>
      <c r="F50" s="349">
        <f>VLOOKUP(D50,'Resistor References'!O$3:P$6,2,FALSE)</f>
        <v>3</v>
      </c>
      <c r="G50" s="312" t="s">
        <v>221</v>
      </c>
      <c r="H50" s="289" t="s">
        <v>221</v>
      </c>
      <c r="I50" s="356">
        <v>52</v>
      </c>
      <c r="J50" s="467"/>
    </row>
    <row r="51" spans="2:10" ht="15" thickBot="1" x14ac:dyDescent="0.25"/>
    <row r="52" spans="2:10" ht="16.5" thickBot="1" x14ac:dyDescent="0.3">
      <c r="B52" s="473" t="s">
        <v>682</v>
      </c>
      <c r="C52" s="474"/>
      <c r="D52" s="474"/>
      <c r="E52" s="474"/>
      <c r="F52" s="474"/>
      <c r="G52" s="474"/>
      <c r="H52" s="474"/>
      <c r="I52" s="474"/>
      <c r="J52" s="475"/>
    </row>
    <row r="53" spans="2:10" ht="15" thickBot="1" x14ac:dyDescent="0.25">
      <c r="B53" s="271" t="s">
        <v>208</v>
      </c>
      <c r="C53" s="271" t="s">
        <v>21</v>
      </c>
      <c r="D53" s="271" t="s">
        <v>304</v>
      </c>
      <c r="E53" s="271" t="s">
        <v>305</v>
      </c>
      <c r="F53" s="271"/>
      <c r="G53" s="271" t="s">
        <v>685</v>
      </c>
      <c r="H53" s="271" t="s">
        <v>237</v>
      </c>
      <c r="I53" s="456" t="s">
        <v>246</v>
      </c>
      <c r="J53" s="457"/>
    </row>
    <row r="54" spans="2:10" ht="15" thickBot="1" x14ac:dyDescent="0.25">
      <c r="B54" s="307" t="str">
        <f>B$5</f>
        <v>MSEL1</v>
      </c>
      <c r="C54" s="278" t="s">
        <v>221</v>
      </c>
      <c r="D54" s="280" t="s">
        <v>211</v>
      </c>
      <c r="E54" s="280" t="s">
        <v>247</v>
      </c>
      <c r="F54" s="308"/>
      <c r="G54" s="309" t="s">
        <v>248</v>
      </c>
      <c r="H54" s="310" t="s">
        <v>248</v>
      </c>
      <c r="I54" s="458"/>
      <c r="J54" s="459"/>
    </row>
    <row r="55" spans="2:10" ht="15" thickBot="1" x14ac:dyDescent="0.25">
      <c r="B55" s="307" t="str">
        <f>B$7</f>
        <v>MSEL2</v>
      </c>
      <c r="C55" s="294" t="s">
        <v>249</v>
      </c>
      <c r="D55" s="182" t="str">
        <f>IF(D9&lt;4,"N/A",IF(OR(J49="SHORT",J49="FLOAT"),J49,2*F49+MOD(F50,2)))</f>
        <v>N/A</v>
      </c>
      <c r="E55" s="182">
        <f>IF(OR(J49='Resistor References'!AG$2,J49='Resistor References'!AG$3,'Pin Detect Programming'!F50&lt;2),"OPEN",1)</f>
        <v>1</v>
      </c>
      <c r="F55" s="181"/>
      <c r="G55" s="183" t="e">
        <f>IF(OR(D55="FLOAT",D55="SHORT"),D55,HLOOKUP(D55,'Resistor Selection'!C13:R14,2,FALSE))</f>
        <v>#N/A</v>
      </c>
      <c r="H55" s="311" t="e">
        <f>IF(E55="Open","Open",VLOOKUP(E55,'Resistor Selection'!B$13:AH$30,'Pin Detect Programming'!D55+2,FALSE))</f>
        <v>#VALUE!</v>
      </c>
      <c r="I55" s="458"/>
      <c r="J55" s="459"/>
    </row>
    <row r="56" spans="2:10" ht="15" thickBot="1" x14ac:dyDescent="0.25">
      <c r="B56" s="307" t="str">
        <f>B$10</f>
        <v>VSEL</v>
      </c>
      <c r="C56" s="294" t="s">
        <v>221</v>
      </c>
      <c r="D56" s="182" t="s">
        <v>211</v>
      </c>
      <c r="E56" s="182" t="s">
        <v>247</v>
      </c>
      <c r="F56" s="181"/>
      <c r="G56" s="183" t="s">
        <v>248</v>
      </c>
      <c r="H56" s="311" t="s">
        <v>248</v>
      </c>
      <c r="I56" s="458"/>
      <c r="J56" s="459"/>
    </row>
    <row r="57" spans="2:10" ht="15" thickBot="1" x14ac:dyDescent="0.25">
      <c r="B57" s="307" t="str">
        <f>B$13</f>
        <v>ADRSEL</v>
      </c>
      <c r="C57" s="287" t="s">
        <v>221</v>
      </c>
      <c r="D57" s="289" t="s">
        <v>211</v>
      </c>
      <c r="E57" s="289" t="s">
        <v>247</v>
      </c>
      <c r="F57" s="243"/>
      <c r="G57" s="312" t="s">
        <v>248</v>
      </c>
      <c r="H57" s="313" t="s">
        <v>248</v>
      </c>
      <c r="I57" s="460"/>
      <c r="J57" s="461"/>
    </row>
  </sheetData>
  <sheetProtection algorithmName="SHA-512" hashValue="LZRPi+LVTwisb5aqjnt7nIoUC2u6FQyFLsBpqOV0xo8bRUuBSI+kVMmEpdpaLfrHScdH3Fn39Ue/onpXhiCNJw==" saltValue="nm1QyLocMmr/xpXdNf9KFQ==" spinCount="100000" sheet="1" objects="1" scenarios="1"/>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D18">
    <cfRule type="cellIs" dxfId="89" priority="47" stopIfTrue="1" operator="equal">
      <formula>$H$4</formula>
    </cfRule>
    <cfRule type="cellIs" dxfId="88" priority="48" stopIfTrue="1" operator="equal">
      <formula>$G$4</formula>
    </cfRule>
    <cfRule type="cellIs" dxfId="87" priority="49" operator="greaterThan">
      <formula>29.5</formula>
    </cfRule>
  </conditionalFormatting>
  <conditionalFormatting sqref="D19">
    <cfRule type="cellIs" dxfId="86" priority="44" stopIfTrue="1" operator="equal">
      <formula>$H$4</formula>
    </cfRule>
    <cfRule type="cellIs" dxfId="85" priority="45" stopIfTrue="1" operator="equal">
      <formula>$G$4</formula>
    </cfRule>
    <cfRule type="cellIs" dxfId="84" priority="46" operator="greaterThan">
      <formula>29.5</formula>
    </cfRule>
  </conditionalFormatting>
  <conditionalFormatting sqref="D20">
    <cfRule type="cellIs" dxfId="83" priority="41" stopIfTrue="1" operator="equal">
      <formula>$H$4</formula>
    </cfRule>
    <cfRule type="cellIs" dxfId="82" priority="42" stopIfTrue="1" operator="equal">
      <formula>$G$4</formula>
    </cfRule>
    <cfRule type="cellIs" dxfId="81" priority="43" operator="greaterThan">
      <formula>29.5</formula>
    </cfRule>
  </conditionalFormatting>
  <conditionalFormatting sqref="D21">
    <cfRule type="cellIs" dxfId="80" priority="38" stopIfTrue="1" operator="equal">
      <formula>$H$4</formula>
    </cfRule>
    <cfRule type="cellIs" dxfId="79" priority="39" stopIfTrue="1" operator="equal">
      <formula>$G$4</formula>
    </cfRule>
    <cfRule type="cellIs" dxfId="78" priority="40" operator="greaterThan">
      <formula>29.5</formula>
    </cfRule>
  </conditionalFormatting>
  <conditionalFormatting sqref="D31">
    <cfRule type="cellIs" dxfId="77" priority="35" stopIfTrue="1" operator="equal">
      <formula>$H$4</formula>
    </cfRule>
    <cfRule type="cellIs" dxfId="76" priority="36" stopIfTrue="1" operator="equal">
      <formula>$G$4</formula>
    </cfRule>
    <cfRule type="cellIs" dxfId="75" priority="37" operator="greaterThan">
      <formula>29.5</formula>
    </cfRule>
  </conditionalFormatting>
  <conditionalFormatting sqref="D43">
    <cfRule type="cellIs" dxfId="74" priority="32" stopIfTrue="1" operator="equal">
      <formula>$H$4</formula>
    </cfRule>
    <cfRule type="cellIs" dxfId="73" priority="33" stopIfTrue="1" operator="equal">
      <formula>$G$4</formula>
    </cfRule>
    <cfRule type="cellIs" dxfId="72" priority="34" operator="greaterThan">
      <formula>29.5</formula>
    </cfRule>
  </conditionalFormatting>
  <conditionalFormatting sqref="D55">
    <cfRule type="cellIs" dxfId="71" priority="29" stopIfTrue="1" operator="equal">
      <formula>$H$4</formula>
    </cfRule>
    <cfRule type="cellIs" dxfId="70" priority="30" stopIfTrue="1" operator="equal">
      <formula>$G$4</formula>
    </cfRule>
    <cfRule type="cellIs" dxfId="69" priority="31" operator="greaterThan">
      <formula>29.5</formula>
    </cfRule>
  </conditionalFormatting>
  <conditionalFormatting sqref="Q4">
    <cfRule type="expression" dxfId="68" priority="22">
      <formula>"K3=$C$4"</formula>
    </cfRule>
  </conditionalFormatting>
  <conditionalFormatting sqref="R4">
    <cfRule type="expression" dxfId="67" priority="21">
      <formula>"K3=$C$4"</formula>
    </cfRule>
  </conditionalFormatting>
  <conditionalFormatting sqref="D11">
    <cfRule type="cellIs" dxfId="66" priority="16" operator="notEqual">
      <formula>Vout</formula>
    </cfRule>
  </conditionalFormatting>
  <conditionalFormatting sqref="Q5:Q35">
    <cfRule type="cellIs" dxfId="65" priority="19" operator="greaterThan">
      <formula>ILOOP_trgt</formula>
    </cfRule>
  </conditionalFormatting>
  <conditionalFormatting sqref="D6">
    <cfRule type="cellIs" dxfId="64" priority="17" operator="notEqual">
      <formula>fsw</formula>
    </cfRule>
  </conditionalFormatting>
  <conditionalFormatting sqref="D12">
    <cfRule type="cellIs" dxfId="63" priority="15" operator="notEqual">
      <formula>VOSL</formula>
    </cfRule>
  </conditionalFormatting>
  <conditionalFormatting sqref="P4:P35">
    <cfRule type="cellIs" dxfId="62" priority="14" operator="equal">
      <formula>$D$5</formula>
    </cfRule>
  </conditionalFormatting>
  <conditionalFormatting sqref="D37">
    <cfRule type="expression" dxfId="61" priority="13">
      <formula>NOT(AND(ISNUMBER(FIND($D$9,$D$37)),IF(ISNUMBER(FIND($D$9,$D$37)),FIND($D$9,$D$37)&gt;3,0)))</formula>
    </cfRule>
  </conditionalFormatting>
  <conditionalFormatting sqref="D49">
    <cfRule type="expression" dxfId="60" priority="12">
      <formula>NOT(AND(ISNUMBER(FIND($D$9,$D$49)),IF(ISNUMBER(FIND($D$9,$D$49)),FIND($D$9,$D$49)&gt;3,0)))</formula>
    </cfRule>
  </conditionalFormatting>
  <conditionalFormatting sqref="D25">
    <cfRule type="expression" dxfId="59" priority="11">
      <formula>NOT(AND(ISNUMBER(FIND($D$9,$D$25)),IF(ISNUMBER(FIND($D$9,$D$25)),FIND($D$9,$D$25)&gt;3,0)))</formula>
    </cfRule>
  </conditionalFormatting>
  <conditionalFormatting sqref="D26">
    <cfRule type="cellIs" dxfId="58" priority="10" operator="notEqual">
      <formula>$D$8</formula>
    </cfRule>
  </conditionalFormatting>
  <conditionalFormatting sqref="D38">
    <cfRule type="cellIs" dxfId="57" priority="9" operator="notEqual">
      <formula>$D$8</formula>
    </cfRule>
  </conditionalFormatting>
  <conditionalFormatting sqref="D50">
    <cfRule type="cellIs" dxfId="56" priority="8" operator="notEqual">
      <formula>$D$8</formula>
    </cfRule>
  </conditionalFormatting>
  <conditionalFormatting sqref="B47:J47 B49 D49:J49 B50:J51 B54:J57 B53:C53 F53 B48:C48 I48:J48 H53:J53 E48">
    <cfRule type="expression" dxfId="55" priority="7">
      <formula>$D$9&lt;&gt;4</formula>
    </cfRule>
  </conditionalFormatting>
  <conditionalFormatting sqref="B35:J35 B37 D37:J37 B38:J39 B42:J45 B41:C41 F41 B36:C36 I36:J36 H41:J41 E36">
    <cfRule type="expression" dxfId="54" priority="6">
      <formula>$D$9&lt;3</formula>
    </cfRule>
  </conditionalFormatting>
  <conditionalFormatting sqref="B23:J23 B30:J33 B29:C29 F29 B25:J27 B24:E24 I24:J24 H29:J29">
    <cfRule type="expression" dxfId="53" priority="5">
      <formula>$D$9&lt;2</formula>
    </cfRule>
  </conditionalFormatting>
  <conditionalFormatting sqref="C37">
    <cfRule type="expression" dxfId="52" priority="4">
      <formula>$D$9&lt;2</formula>
    </cfRule>
  </conditionalFormatting>
  <conditionalFormatting sqref="C49">
    <cfRule type="expression" dxfId="51" priority="3">
      <formula>$D$9&lt;2</formula>
    </cfRule>
  </conditionalFormatting>
  <conditionalFormatting sqref="D36">
    <cfRule type="expression" dxfId="50" priority="2">
      <formula>$D$9&lt;2</formula>
    </cfRule>
  </conditionalFormatting>
  <conditionalFormatting sqref="D48">
    <cfRule type="expression" dxfId="49" priority="1">
      <formula>$D$9&lt;2</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R5:R11</xm:sqref>
        </x14:conditionalFormatting>
        <x14:conditionalFormatting xmlns:xm="http://schemas.microsoft.com/office/excel/2006/main">
          <x14:cfRule type="cellIs" priority="63" operator="greaterThan" id="{962165AF-371E-429A-9EEB-1504A04499E3}">
            <xm:f>'Device Calculator'!$M99</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122" operator="greaterThan" id="{962165AF-371E-429A-9EEB-1504A04499E3}">
            <xm:f>'Device Calculator'!$M89</xm:f>
            <x14:dxf>
              <font>
                <color rgb="FF9C0006"/>
              </font>
              <fill>
                <patternFill>
                  <bgColor rgb="FFFFC7CE"/>
                </patternFill>
              </fill>
            </x14:dxf>
          </x14:cfRule>
          <xm:sqref>R12:R20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O63"/>
  <sheetViews>
    <sheetView topLeftCell="D1" zoomScale="85" zoomScaleNormal="85" workbookViewId="0">
      <pane ySplit="1" topLeftCell="A2" activePane="bottomLeft" state="frozen"/>
      <selection activeCell="T16" sqref="T16"/>
      <selection pane="bottomLeft" activeCell="T16" sqref="T16"/>
    </sheetView>
  </sheetViews>
  <sheetFormatPr defaultColWidth="9.140625" defaultRowHeight="15" x14ac:dyDescent="0.25"/>
  <cols>
    <col min="1" max="1" width="15.28515625" style="41" customWidth="1"/>
    <col min="2" max="2" width="15.28515625" style="41" bestFit="1" customWidth="1"/>
    <col min="3" max="3" width="20.28515625" style="41" customWidth="1"/>
    <col min="4" max="4" width="50" style="41" customWidth="1"/>
    <col min="5" max="5" width="38.85546875" style="41" customWidth="1"/>
    <col min="6" max="6" width="24.42578125" style="42" customWidth="1"/>
    <col min="7" max="7" width="16.42578125" style="42" customWidth="1"/>
    <col min="8" max="8" width="14" style="43" customWidth="1"/>
    <col min="9" max="9" width="27.7109375" style="31" bestFit="1" customWidth="1"/>
    <col min="10" max="15" width="9.140625" style="22"/>
    <col min="16" max="16384" width="9.140625" style="17"/>
  </cols>
  <sheetData>
    <row r="1" spans="1:15" ht="45.75" thickBot="1" x14ac:dyDescent="0.3">
      <c r="A1" s="318" t="s">
        <v>208</v>
      </c>
      <c r="B1" s="318" t="s">
        <v>308</v>
      </c>
      <c r="C1" s="318" t="s">
        <v>382</v>
      </c>
      <c r="D1" s="318" t="s">
        <v>383</v>
      </c>
      <c r="E1" s="318" t="s">
        <v>384</v>
      </c>
      <c r="F1" s="319" t="s">
        <v>385</v>
      </c>
      <c r="G1" s="319" t="s">
        <v>386</v>
      </c>
      <c r="H1" s="320" t="s">
        <v>387</v>
      </c>
      <c r="I1" s="16" t="s">
        <v>388</v>
      </c>
      <c r="J1" s="17"/>
      <c r="K1" s="17"/>
      <c r="L1" s="17"/>
      <c r="M1" s="17"/>
      <c r="N1" s="17"/>
      <c r="O1" s="17"/>
    </row>
    <row r="2" spans="1:15" ht="13.9" customHeight="1" x14ac:dyDescent="0.25">
      <c r="A2" s="482" t="s">
        <v>389</v>
      </c>
      <c r="B2" s="483"/>
      <c r="C2" s="483"/>
      <c r="D2" s="483"/>
      <c r="E2" s="483"/>
      <c r="F2" s="483"/>
      <c r="G2" s="483"/>
      <c r="H2" s="484"/>
      <c r="I2" s="16"/>
      <c r="J2" s="17"/>
      <c r="K2" s="17"/>
      <c r="L2" s="17"/>
      <c r="M2" s="17"/>
      <c r="N2" s="17"/>
      <c r="O2" s="17"/>
    </row>
    <row r="3" spans="1:15" s="22" customFormat="1" ht="120" x14ac:dyDescent="0.25">
      <c r="A3" s="18">
        <v>30</v>
      </c>
      <c r="B3" s="18" t="s">
        <v>223</v>
      </c>
      <c r="C3" s="19" t="s">
        <v>390</v>
      </c>
      <c r="D3" s="20" t="s">
        <v>391</v>
      </c>
      <c r="E3" s="20"/>
      <c r="F3" s="165" t="str">
        <f>CONCATENATE(Concatenation!$B$6, Concatenation!$B$7)</f>
        <v>Top Resistor: Open
Bottom Resistor: 14700</v>
      </c>
      <c r="G3" s="165" t="s">
        <v>667</v>
      </c>
      <c r="H3" s="21" t="s">
        <v>248</v>
      </c>
      <c r="I3" s="14"/>
    </row>
    <row r="4" spans="1:15" s="22" customFormat="1" ht="45" x14ac:dyDescent="0.25">
      <c r="A4" s="23">
        <v>33</v>
      </c>
      <c r="B4" s="18" t="s">
        <v>392</v>
      </c>
      <c r="C4" s="19" t="s">
        <v>393</v>
      </c>
      <c r="D4" s="20" t="s">
        <v>394</v>
      </c>
      <c r="E4" s="20" t="s">
        <v>394</v>
      </c>
      <c r="F4" s="165"/>
      <c r="G4" s="165"/>
      <c r="H4" s="21" t="s">
        <v>248</v>
      </c>
      <c r="I4" s="14"/>
    </row>
    <row r="5" spans="1:15" s="22" customFormat="1" ht="75" x14ac:dyDescent="0.25">
      <c r="A5" s="18">
        <v>33</v>
      </c>
      <c r="B5" s="18" t="s">
        <v>392</v>
      </c>
      <c r="C5" s="19" t="s">
        <v>393</v>
      </c>
      <c r="D5" s="24" t="s">
        <v>395</v>
      </c>
      <c r="E5" s="24" t="s">
        <v>396</v>
      </c>
      <c r="F5" s="166"/>
      <c r="G5" s="166"/>
      <c r="H5" s="21" t="s">
        <v>248</v>
      </c>
      <c r="I5" s="25"/>
    </row>
    <row r="6" spans="1:15" x14ac:dyDescent="0.25">
      <c r="A6" s="26"/>
      <c r="B6" s="26"/>
      <c r="C6" s="27"/>
      <c r="D6" s="28"/>
      <c r="E6" s="28"/>
      <c r="F6" s="29"/>
      <c r="G6" s="29"/>
      <c r="H6" s="30"/>
      <c r="J6" s="17"/>
      <c r="K6" s="17"/>
      <c r="L6" s="17"/>
      <c r="M6" s="17"/>
      <c r="N6" s="17"/>
      <c r="O6" s="17"/>
    </row>
    <row r="7" spans="1:15" x14ac:dyDescent="0.25">
      <c r="A7" s="26"/>
      <c r="B7" s="26"/>
      <c r="C7" s="27"/>
      <c r="D7" s="28"/>
      <c r="E7" s="28"/>
      <c r="F7" s="29"/>
      <c r="G7" s="29"/>
      <c r="H7" s="30"/>
      <c r="J7" s="17"/>
      <c r="K7" s="17"/>
      <c r="L7" s="17"/>
      <c r="M7" s="17"/>
      <c r="N7" s="17"/>
      <c r="O7" s="17"/>
    </row>
    <row r="8" spans="1:15" s="22" customFormat="1" x14ac:dyDescent="0.25">
      <c r="A8" s="481" t="s">
        <v>397</v>
      </c>
      <c r="B8" s="481"/>
      <c r="C8" s="481"/>
      <c r="D8" s="481"/>
      <c r="E8" s="481"/>
      <c r="F8" s="481"/>
      <c r="G8" s="481"/>
      <c r="H8" s="481"/>
      <c r="I8" s="31"/>
    </row>
    <row r="9" spans="1:15" s="22" customFormat="1" ht="135" x14ac:dyDescent="0.25">
      <c r="A9" s="18">
        <v>32</v>
      </c>
      <c r="B9" s="18" t="s">
        <v>215</v>
      </c>
      <c r="C9" s="20" t="s">
        <v>398</v>
      </c>
      <c r="D9" s="20" t="s">
        <v>399</v>
      </c>
      <c r="E9" s="24"/>
      <c r="F9" s="165" t="str">
        <f>CONCATENATE(Concatenation!$F$6, Concatenation!$F$7)</f>
        <v>Top Resistor: Open
Bottom Resistor: 14700</v>
      </c>
      <c r="G9" s="165" t="s">
        <v>667</v>
      </c>
      <c r="H9" s="21" t="s">
        <v>248</v>
      </c>
      <c r="I9" s="25"/>
    </row>
    <row r="10" spans="1:15" ht="120" x14ac:dyDescent="0.25">
      <c r="A10" s="18">
        <v>29</v>
      </c>
      <c r="B10" s="18" t="s">
        <v>216</v>
      </c>
      <c r="C10" s="20" t="s">
        <v>400</v>
      </c>
      <c r="D10" s="20" t="s">
        <v>401</v>
      </c>
      <c r="E10" s="20"/>
      <c r="F10" s="165" t="str">
        <f>CONCATENATE(Concatenation!$J$6, Concatenation!$J$7)</f>
        <v>Top Resistor: Open
Bottom Resistor: 46400</v>
      </c>
      <c r="G10" s="165" t="s">
        <v>667</v>
      </c>
      <c r="H10" s="21" t="s">
        <v>248</v>
      </c>
      <c r="I10" s="32"/>
      <c r="J10" s="17"/>
      <c r="K10" s="17"/>
      <c r="L10" s="17"/>
      <c r="M10" s="17"/>
      <c r="N10" s="17"/>
      <c r="O10" s="17"/>
    </row>
    <row r="11" spans="1:15" ht="180" x14ac:dyDescent="0.25">
      <c r="A11" s="18">
        <v>31</v>
      </c>
      <c r="B11" s="18" t="s">
        <v>229</v>
      </c>
      <c r="C11" s="20" t="s">
        <v>402</v>
      </c>
      <c r="D11" s="20" t="s">
        <v>403</v>
      </c>
      <c r="E11" s="20"/>
      <c r="F11" s="165" t="str">
        <f>CONCATENATE(Concatenation!$N$6, Concatenation!$N$7)</f>
        <v>Top Resistor: Open
Bottom Resistor: FLOAT</v>
      </c>
      <c r="G11" s="165" t="s">
        <v>667</v>
      </c>
      <c r="H11" s="21" t="s">
        <v>248</v>
      </c>
      <c r="I11" s="32"/>
      <c r="J11" s="17"/>
      <c r="K11" s="17"/>
      <c r="L11" s="17"/>
      <c r="M11" s="17"/>
      <c r="N11" s="17"/>
      <c r="O11" s="17"/>
    </row>
    <row r="12" spans="1:15" ht="60" x14ac:dyDescent="0.25">
      <c r="A12" s="18" t="s">
        <v>404</v>
      </c>
      <c r="B12" s="20" t="s">
        <v>405</v>
      </c>
      <c r="C12" s="33"/>
      <c r="D12" s="20" t="s">
        <v>406</v>
      </c>
      <c r="E12" s="20" t="s">
        <v>407</v>
      </c>
      <c r="F12" s="165"/>
      <c r="G12" s="165"/>
      <c r="H12" s="21" t="s">
        <v>248</v>
      </c>
      <c r="I12" s="32"/>
      <c r="J12" s="17"/>
      <c r="K12" s="17"/>
      <c r="L12" s="17"/>
      <c r="M12" s="17"/>
      <c r="N12" s="17"/>
      <c r="O12" s="17"/>
    </row>
    <row r="13" spans="1:15" s="22" customFormat="1" ht="105" x14ac:dyDescent="0.25">
      <c r="A13" s="18">
        <v>34</v>
      </c>
      <c r="B13" s="20" t="s">
        <v>408</v>
      </c>
      <c r="C13" s="20" t="s">
        <v>409</v>
      </c>
      <c r="D13" s="24" t="s">
        <v>410</v>
      </c>
      <c r="E13" s="24" t="s">
        <v>411</v>
      </c>
      <c r="F13" s="166"/>
      <c r="G13" s="166"/>
      <c r="H13" s="21" t="s">
        <v>544</v>
      </c>
      <c r="I13" s="25"/>
    </row>
    <row r="14" spans="1:15" s="22" customFormat="1" ht="105" x14ac:dyDescent="0.25">
      <c r="A14" s="18">
        <v>34</v>
      </c>
      <c r="B14" s="18" t="s">
        <v>408</v>
      </c>
      <c r="C14" s="20" t="s">
        <v>409</v>
      </c>
      <c r="D14" s="24" t="s">
        <v>412</v>
      </c>
      <c r="E14" s="24"/>
      <c r="F14" s="167"/>
      <c r="G14" s="167"/>
      <c r="H14" s="21" t="s">
        <v>544</v>
      </c>
      <c r="I14" s="25"/>
    </row>
    <row r="15" spans="1:15" s="22" customFormat="1" ht="30" customHeight="1" x14ac:dyDescent="0.25">
      <c r="A15" s="18">
        <v>35</v>
      </c>
      <c r="B15" s="20" t="s">
        <v>413</v>
      </c>
      <c r="C15" s="20" t="s">
        <v>414</v>
      </c>
      <c r="D15" s="24" t="s">
        <v>415</v>
      </c>
      <c r="E15" s="24"/>
      <c r="F15" s="166"/>
      <c r="G15" s="166"/>
      <c r="H15" s="21" t="s">
        <v>544</v>
      </c>
      <c r="I15" s="25"/>
    </row>
    <row r="16" spans="1:15" s="22" customFormat="1" ht="60" x14ac:dyDescent="0.25">
      <c r="A16" s="18">
        <v>35</v>
      </c>
      <c r="B16" s="20" t="s">
        <v>413</v>
      </c>
      <c r="C16" s="20" t="s">
        <v>414</v>
      </c>
      <c r="D16" s="24" t="s">
        <v>416</v>
      </c>
      <c r="E16" s="24" t="s">
        <v>417</v>
      </c>
      <c r="F16" s="166"/>
      <c r="G16" s="166"/>
      <c r="H16" s="21" t="s">
        <v>545</v>
      </c>
      <c r="I16" s="25"/>
    </row>
    <row r="17" spans="1:15" s="22" customFormat="1" ht="45" x14ac:dyDescent="0.25">
      <c r="A17" s="18">
        <v>27</v>
      </c>
      <c r="B17" s="20" t="s">
        <v>418</v>
      </c>
      <c r="C17" s="20" t="s">
        <v>419</v>
      </c>
      <c r="D17" s="24" t="s">
        <v>420</v>
      </c>
      <c r="E17" s="24"/>
      <c r="F17" s="166"/>
      <c r="G17" s="166"/>
      <c r="H17" s="21" t="s">
        <v>544</v>
      </c>
      <c r="I17" s="25"/>
    </row>
    <row r="18" spans="1:15" s="22" customFormat="1" ht="60" x14ac:dyDescent="0.25">
      <c r="A18" s="18">
        <v>27</v>
      </c>
      <c r="B18" s="20" t="s">
        <v>418</v>
      </c>
      <c r="C18" s="20" t="s">
        <v>419</v>
      </c>
      <c r="D18" s="24" t="s">
        <v>421</v>
      </c>
      <c r="E18" s="24"/>
      <c r="F18" s="166"/>
      <c r="G18" s="166"/>
      <c r="H18" s="21" t="s">
        <v>545</v>
      </c>
      <c r="I18" s="25"/>
    </row>
    <row r="19" spans="1:15" s="22" customFormat="1" ht="30" x14ac:dyDescent="0.25">
      <c r="A19" s="18">
        <v>1</v>
      </c>
      <c r="B19" s="20" t="s">
        <v>422</v>
      </c>
      <c r="C19" s="20" t="s">
        <v>423</v>
      </c>
      <c r="D19" s="24" t="s">
        <v>424</v>
      </c>
      <c r="E19" s="24" t="s">
        <v>425</v>
      </c>
      <c r="F19" s="166"/>
      <c r="G19" s="166"/>
      <c r="H19" s="21" t="s">
        <v>544</v>
      </c>
      <c r="I19" s="25"/>
    </row>
    <row r="20" spans="1:15" s="22" customFormat="1" ht="45" x14ac:dyDescent="0.25">
      <c r="A20" s="18">
        <v>38</v>
      </c>
      <c r="B20" s="20" t="s">
        <v>426</v>
      </c>
      <c r="C20" s="20" t="s">
        <v>427</v>
      </c>
      <c r="D20" s="24" t="s">
        <v>428</v>
      </c>
      <c r="E20" s="24"/>
      <c r="F20" s="166"/>
      <c r="G20" s="166"/>
      <c r="H20" s="21" t="s">
        <v>544</v>
      </c>
      <c r="I20" s="25"/>
    </row>
    <row r="21" spans="1:15" s="22" customFormat="1" ht="75" x14ac:dyDescent="0.25">
      <c r="A21" s="18" t="s">
        <v>429</v>
      </c>
      <c r="B21" s="20" t="s">
        <v>430</v>
      </c>
      <c r="C21" s="20" t="s">
        <v>431</v>
      </c>
      <c r="D21" s="24" t="s">
        <v>677</v>
      </c>
      <c r="E21" s="24"/>
      <c r="F21" s="166"/>
      <c r="G21" s="166"/>
      <c r="H21" s="21" t="s">
        <v>544</v>
      </c>
      <c r="I21" s="25"/>
    </row>
    <row r="22" spans="1:15" s="22" customFormat="1" x14ac:dyDescent="0.25">
      <c r="A22" s="26"/>
      <c r="B22" s="26"/>
      <c r="C22" s="27"/>
      <c r="D22" s="27"/>
      <c r="E22" s="27"/>
      <c r="F22" s="34"/>
      <c r="G22" s="34"/>
      <c r="H22" s="30"/>
      <c r="I22" s="31"/>
      <c r="M22" s="35"/>
    </row>
    <row r="23" spans="1:15" s="22" customFormat="1" x14ac:dyDescent="0.25">
      <c r="A23" s="26"/>
      <c r="B23" s="26"/>
      <c r="C23" s="27"/>
      <c r="D23" s="27"/>
      <c r="E23" s="27"/>
      <c r="F23" s="34"/>
      <c r="G23" s="34"/>
      <c r="H23" s="36"/>
      <c r="I23" s="31"/>
      <c r="M23" s="35"/>
    </row>
    <row r="24" spans="1:15" s="22" customFormat="1" x14ac:dyDescent="0.25">
      <c r="A24" s="481" t="s">
        <v>432</v>
      </c>
      <c r="B24" s="481"/>
      <c r="C24" s="481"/>
      <c r="D24" s="481"/>
      <c r="E24" s="481"/>
      <c r="F24" s="481"/>
      <c r="G24" s="481"/>
      <c r="H24" s="481"/>
      <c r="I24" s="31"/>
    </row>
    <row r="25" spans="1:15" s="22" customFormat="1" ht="45" x14ac:dyDescent="0.25">
      <c r="A25" s="20">
        <v>7</v>
      </c>
      <c r="B25" s="20" t="s">
        <v>433</v>
      </c>
      <c r="C25" s="19" t="s">
        <v>434</v>
      </c>
      <c r="D25" s="20" t="s">
        <v>435</v>
      </c>
      <c r="E25" s="24"/>
      <c r="F25" s="166"/>
      <c r="G25" s="166"/>
      <c r="H25" s="21" t="s">
        <v>544</v>
      </c>
      <c r="I25" s="25"/>
    </row>
    <row r="26" spans="1:15" s="22" customFormat="1" ht="45" x14ac:dyDescent="0.25">
      <c r="A26" s="20">
        <v>7</v>
      </c>
      <c r="B26" s="20" t="s">
        <v>433</v>
      </c>
      <c r="C26" s="19" t="s">
        <v>434</v>
      </c>
      <c r="D26" s="24" t="s">
        <v>436</v>
      </c>
      <c r="E26" s="24" t="s">
        <v>437</v>
      </c>
      <c r="F26" s="166"/>
      <c r="G26" s="166"/>
      <c r="H26" s="21" t="s">
        <v>544</v>
      </c>
      <c r="I26" s="25"/>
    </row>
    <row r="27" spans="1:15" s="22" customFormat="1" ht="60" x14ac:dyDescent="0.25">
      <c r="A27" s="20" t="s">
        <v>438</v>
      </c>
      <c r="B27" s="20" t="s">
        <v>439</v>
      </c>
      <c r="C27" s="24" t="s">
        <v>440</v>
      </c>
      <c r="D27" s="24" t="s">
        <v>441</v>
      </c>
      <c r="E27" s="24" t="s">
        <v>442</v>
      </c>
      <c r="F27" s="37"/>
      <c r="G27" s="37"/>
      <c r="H27" s="21" t="s">
        <v>544</v>
      </c>
      <c r="I27" s="25"/>
    </row>
    <row r="28" spans="1:15" ht="180" x14ac:dyDescent="0.25">
      <c r="A28" s="20" t="s">
        <v>443</v>
      </c>
      <c r="B28" s="20" t="s">
        <v>444</v>
      </c>
      <c r="C28" s="24" t="s">
        <v>445</v>
      </c>
      <c r="D28" s="24" t="s">
        <v>446</v>
      </c>
      <c r="E28" s="24" t="s">
        <v>447</v>
      </c>
      <c r="F28" s="42">
        <f>ROUND('Device Calculator'!D60, 3)</f>
        <v>5.3330000000000002</v>
      </c>
      <c r="G28" s="166" t="s">
        <v>40</v>
      </c>
      <c r="H28" s="21" t="s">
        <v>544</v>
      </c>
      <c r="I28" s="25"/>
      <c r="J28" s="17"/>
      <c r="K28" s="17"/>
      <c r="L28" s="17"/>
      <c r="M28" s="17"/>
      <c r="N28" s="17"/>
      <c r="O28" s="17"/>
    </row>
    <row r="29" spans="1:15" ht="60" x14ac:dyDescent="0.25">
      <c r="A29" s="20" t="s">
        <v>443</v>
      </c>
      <c r="B29" s="20" t="s">
        <v>444</v>
      </c>
      <c r="C29" s="24" t="s">
        <v>445</v>
      </c>
      <c r="D29" s="24" t="s">
        <v>448</v>
      </c>
      <c r="E29" s="24" t="s">
        <v>449</v>
      </c>
      <c r="F29" s="166"/>
      <c r="G29" s="166"/>
      <c r="H29" s="21" t="s">
        <v>544</v>
      </c>
      <c r="I29" s="25"/>
      <c r="J29" s="17"/>
      <c r="K29" s="17"/>
      <c r="L29" s="17"/>
      <c r="M29" s="17"/>
      <c r="N29" s="17"/>
      <c r="O29" s="17"/>
    </row>
    <row r="30" spans="1:15" ht="60" x14ac:dyDescent="0.25">
      <c r="A30" s="20">
        <v>26</v>
      </c>
      <c r="B30" s="20" t="s">
        <v>450</v>
      </c>
      <c r="C30" s="24" t="s">
        <v>451</v>
      </c>
      <c r="D30" s="24" t="s">
        <v>452</v>
      </c>
      <c r="E30" s="24" t="s">
        <v>453</v>
      </c>
      <c r="F30" s="166"/>
      <c r="G30" s="166"/>
      <c r="H30" s="21" t="s">
        <v>544</v>
      </c>
      <c r="I30" s="25"/>
      <c r="J30" s="17"/>
      <c r="K30" s="17"/>
      <c r="L30" s="17"/>
      <c r="M30" s="17"/>
      <c r="N30" s="17"/>
      <c r="O30" s="17"/>
    </row>
    <row r="31" spans="1:15" ht="45" x14ac:dyDescent="0.25">
      <c r="A31" s="20">
        <v>26</v>
      </c>
      <c r="B31" s="20" t="s">
        <v>450</v>
      </c>
      <c r="C31" s="24" t="s">
        <v>451</v>
      </c>
      <c r="D31" s="24" t="s">
        <v>454</v>
      </c>
      <c r="E31" s="24" t="s">
        <v>455</v>
      </c>
      <c r="F31" s="166"/>
      <c r="G31" s="166"/>
      <c r="H31" s="21" t="s">
        <v>544</v>
      </c>
      <c r="I31" s="25"/>
      <c r="J31" s="17"/>
      <c r="K31" s="17"/>
      <c r="L31" s="17"/>
      <c r="M31" s="17"/>
      <c r="N31" s="17"/>
      <c r="O31" s="17"/>
    </row>
    <row r="32" spans="1:15" ht="60" x14ac:dyDescent="0.25">
      <c r="A32" s="20" t="s">
        <v>221</v>
      </c>
      <c r="B32" s="20" t="s">
        <v>456</v>
      </c>
      <c r="C32" s="24" t="s">
        <v>457</v>
      </c>
      <c r="D32" s="24" t="s">
        <v>458</v>
      </c>
      <c r="E32" s="24"/>
      <c r="F32" s="168" t="str">
        <f>CONCATENATE(Concatenation!$R$7, Concatenation!$R$6)</f>
        <v>Minimum: 0.309
Maximum: 1.234</v>
      </c>
      <c r="G32" s="166" t="s">
        <v>41</v>
      </c>
      <c r="H32" s="21" t="s">
        <v>544</v>
      </c>
      <c r="I32" s="25"/>
      <c r="J32" s="17"/>
      <c r="K32" s="17"/>
      <c r="L32" s="17"/>
      <c r="M32" s="17"/>
      <c r="N32" s="17"/>
      <c r="O32" s="17"/>
    </row>
    <row r="33" spans="1:15" ht="45" x14ac:dyDescent="0.25">
      <c r="A33" s="38" t="s">
        <v>221</v>
      </c>
      <c r="B33" s="20" t="s">
        <v>459</v>
      </c>
      <c r="C33" s="24" t="s">
        <v>460</v>
      </c>
      <c r="D33" s="24" t="s">
        <v>461</v>
      </c>
      <c r="E33" s="24"/>
      <c r="F33" s="167">
        <f>MAX('Device Calculator'!D33:D35)</f>
        <v>289.37262380344606</v>
      </c>
      <c r="G33" s="166" t="s">
        <v>40</v>
      </c>
      <c r="H33" s="21" t="s">
        <v>544</v>
      </c>
      <c r="I33" s="25"/>
      <c r="J33" s="17"/>
      <c r="K33" s="17"/>
      <c r="L33" s="17"/>
      <c r="M33" s="17"/>
      <c r="N33" s="17"/>
      <c r="O33" s="17"/>
    </row>
    <row r="34" spans="1:15" ht="30" x14ac:dyDescent="0.25">
      <c r="A34" s="38">
        <v>37</v>
      </c>
      <c r="B34" s="20" t="s">
        <v>462</v>
      </c>
      <c r="C34" s="24" t="s">
        <v>463</v>
      </c>
      <c r="D34" s="24" t="s">
        <v>464</v>
      </c>
      <c r="E34" s="24" t="s">
        <v>465</v>
      </c>
      <c r="F34" s="166"/>
      <c r="G34" s="166"/>
      <c r="H34" s="21" t="s">
        <v>248</v>
      </c>
      <c r="I34" s="25"/>
      <c r="J34" s="17"/>
      <c r="K34" s="17"/>
      <c r="L34" s="17"/>
      <c r="M34" s="17"/>
      <c r="N34" s="17"/>
      <c r="O34" s="17"/>
    </row>
    <row r="35" spans="1:15" ht="30" x14ac:dyDescent="0.25">
      <c r="A35" s="24" t="s">
        <v>466</v>
      </c>
      <c r="B35" s="20" t="s">
        <v>467</v>
      </c>
      <c r="C35" s="24" t="s">
        <v>468</v>
      </c>
      <c r="D35" s="39"/>
      <c r="E35" s="24"/>
      <c r="F35" s="166"/>
      <c r="G35" s="166"/>
      <c r="H35" s="21" t="s">
        <v>544</v>
      </c>
      <c r="I35" s="25"/>
      <c r="J35" s="17"/>
      <c r="K35" s="17"/>
      <c r="L35" s="17"/>
      <c r="M35" s="17"/>
      <c r="N35" s="17"/>
      <c r="O35" s="17"/>
    </row>
    <row r="36" spans="1:15" x14ac:dyDescent="0.25">
      <c r="A36" s="26"/>
      <c r="B36" s="26"/>
      <c r="C36" s="27"/>
      <c r="D36" s="27"/>
      <c r="E36" s="27"/>
      <c r="F36" s="34"/>
      <c r="G36" s="34"/>
      <c r="H36" s="30"/>
      <c r="J36" s="17"/>
      <c r="K36" s="17"/>
      <c r="L36" s="17"/>
      <c r="M36" s="17"/>
      <c r="N36" s="17"/>
      <c r="O36" s="17"/>
    </row>
    <row r="37" spans="1:15" x14ac:dyDescent="0.25">
      <c r="A37" s="26"/>
      <c r="B37" s="26"/>
      <c r="C37" s="27"/>
      <c r="D37" s="27"/>
      <c r="E37" s="27"/>
      <c r="F37" s="34"/>
      <c r="G37" s="34"/>
      <c r="H37" s="34"/>
      <c r="I37" s="16"/>
      <c r="J37" s="17"/>
      <c r="K37" s="17"/>
      <c r="L37" s="17"/>
      <c r="M37" s="17"/>
      <c r="N37" s="17"/>
      <c r="O37" s="17"/>
    </row>
    <row r="38" spans="1:15" x14ac:dyDescent="0.25">
      <c r="A38" s="481" t="s">
        <v>469</v>
      </c>
      <c r="B38" s="481"/>
      <c r="C38" s="481"/>
      <c r="D38" s="481"/>
      <c r="E38" s="481"/>
      <c r="F38" s="481"/>
      <c r="G38" s="481"/>
      <c r="H38" s="481"/>
      <c r="I38" s="16"/>
      <c r="J38" s="17"/>
      <c r="K38" s="17"/>
      <c r="L38" s="17"/>
      <c r="M38" s="17"/>
      <c r="N38" s="17"/>
      <c r="O38" s="17"/>
    </row>
    <row r="39" spans="1:15" ht="30" x14ac:dyDescent="0.25">
      <c r="A39" s="20">
        <v>4</v>
      </c>
      <c r="B39" s="20" t="s">
        <v>470</v>
      </c>
      <c r="C39" s="19" t="s">
        <v>471</v>
      </c>
      <c r="D39" s="24" t="s">
        <v>472</v>
      </c>
      <c r="E39" s="24" t="s">
        <v>473</v>
      </c>
      <c r="F39" s="166"/>
      <c r="G39" s="166"/>
      <c r="H39" s="21" t="s">
        <v>544</v>
      </c>
      <c r="I39" s="14"/>
      <c r="J39" s="17"/>
      <c r="K39" s="17"/>
      <c r="L39" s="17"/>
      <c r="M39" s="17"/>
      <c r="N39" s="17"/>
      <c r="O39" s="17"/>
    </row>
    <row r="40" spans="1:15" ht="60" x14ac:dyDescent="0.25">
      <c r="A40" s="20">
        <v>5</v>
      </c>
      <c r="B40" s="20" t="s">
        <v>474</v>
      </c>
      <c r="C40" s="40" t="s">
        <v>475</v>
      </c>
      <c r="D40" s="24" t="s">
        <v>476</v>
      </c>
      <c r="E40" s="24" t="s">
        <v>477</v>
      </c>
      <c r="F40" s="166"/>
      <c r="G40" s="166"/>
      <c r="H40" s="21" t="s">
        <v>544</v>
      </c>
      <c r="I40" s="14"/>
      <c r="J40" s="17"/>
      <c r="K40" s="17"/>
      <c r="L40" s="17"/>
      <c r="M40" s="17"/>
      <c r="N40" s="17"/>
      <c r="O40" s="17"/>
    </row>
    <row r="41" spans="1:15" ht="45" x14ac:dyDescent="0.25">
      <c r="A41" s="20">
        <v>28</v>
      </c>
      <c r="B41" s="20" t="s">
        <v>478</v>
      </c>
      <c r="C41" s="40" t="s">
        <v>479</v>
      </c>
      <c r="D41" s="24" t="s">
        <v>480</v>
      </c>
      <c r="E41" s="24" t="s">
        <v>481</v>
      </c>
      <c r="F41" s="166"/>
      <c r="G41" s="166"/>
      <c r="H41" s="21" t="s">
        <v>544</v>
      </c>
      <c r="I41" s="14"/>
      <c r="J41" s="17"/>
      <c r="K41" s="17"/>
      <c r="L41" s="17"/>
      <c r="M41" s="17"/>
      <c r="N41" s="17"/>
      <c r="O41" s="17"/>
    </row>
    <row r="42" spans="1:15" ht="30" x14ac:dyDescent="0.25">
      <c r="A42" s="20">
        <v>28</v>
      </c>
      <c r="B42" s="20" t="s">
        <v>478</v>
      </c>
      <c r="C42" s="40" t="s">
        <v>479</v>
      </c>
      <c r="D42" s="24" t="s">
        <v>482</v>
      </c>
      <c r="E42" s="24"/>
      <c r="F42" s="166"/>
      <c r="G42" s="166"/>
      <c r="H42" s="21" t="s">
        <v>544</v>
      </c>
      <c r="I42" s="14"/>
      <c r="J42" s="17"/>
      <c r="K42" s="17"/>
      <c r="L42" s="17"/>
      <c r="M42" s="17"/>
      <c r="N42" s="17"/>
      <c r="O42" s="17"/>
    </row>
    <row r="43" spans="1:15" x14ac:dyDescent="0.25">
      <c r="H43" s="30"/>
      <c r="I43" s="16"/>
      <c r="J43" s="17"/>
      <c r="K43" s="17"/>
      <c r="L43" s="17"/>
      <c r="M43" s="17"/>
      <c r="N43" s="17"/>
      <c r="O43" s="17"/>
    </row>
    <row r="44" spans="1:15" x14ac:dyDescent="0.25">
      <c r="H44" s="30"/>
      <c r="I44" s="16"/>
      <c r="J44" s="17"/>
      <c r="K44" s="17"/>
      <c r="L44" s="17"/>
      <c r="M44" s="17"/>
      <c r="N44" s="17"/>
      <c r="O44" s="17"/>
    </row>
    <row r="45" spans="1:15" x14ac:dyDescent="0.25">
      <c r="A45" s="481" t="s">
        <v>483</v>
      </c>
      <c r="B45" s="481"/>
      <c r="C45" s="481"/>
      <c r="D45" s="481"/>
      <c r="E45" s="481"/>
      <c r="F45" s="481"/>
      <c r="G45" s="481"/>
      <c r="H45" s="481"/>
      <c r="I45" s="16"/>
      <c r="J45" s="17"/>
      <c r="K45" s="17"/>
      <c r="L45" s="17"/>
      <c r="M45" s="17"/>
      <c r="N45" s="17"/>
      <c r="O45" s="17"/>
    </row>
    <row r="46" spans="1:15" ht="30" x14ac:dyDescent="0.25">
      <c r="A46" s="20">
        <v>3</v>
      </c>
      <c r="B46" s="18" t="s">
        <v>484</v>
      </c>
      <c r="C46" s="20" t="s">
        <v>485</v>
      </c>
      <c r="D46" s="321" t="s">
        <v>486</v>
      </c>
      <c r="E46" s="20"/>
      <c r="F46" s="166"/>
      <c r="G46" s="166"/>
      <c r="H46" s="21" t="s">
        <v>248</v>
      </c>
      <c r="I46" s="15"/>
      <c r="J46" s="17"/>
      <c r="K46" s="17"/>
      <c r="L46" s="17"/>
      <c r="M46" s="17"/>
      <c r="N46" s="17"/>
      <c r="O46" s="17"/>
    </row>
    <row r="47" spans="1:15" ht="30" x14ac:dyDescent="0.25">
      <c r="A47" s="20">
        <v>2</v>
      </c>
      <c r="B47" s="18" t="s">
        <v>487</v>
      </c>
      <c r="C47" s="20" t="s">
        <v>488</v>
      </c>
      <c r="D47" s="321" t="s">
        <v>486</v>
      </c>
      <c r="E47" s="20"/>
      <c r="F47" s="166"/>
      <c r="G47" s="166"/>
      <c r="H47" s="21" t="s">
        <v>248</v>
      </c>
      <c r="I47" s="15"/>
      <c r="J47" s="17"/>
      <c r="K47" s="17"/>
      <c r="L47" s="17"/>
      <c r="M47" s="17"/>
      <c r="N47" s="17"/>
      <c r="O47" s="17"/>
    </row>
    <row r="48" spans="1:15" ht="30" x14ac:dyDescent="0.25">
      <c r="A48" s="20">
        <v>6</v>
      </c>
      <c r="B48" s="18" t="s">
        <v>489</v>
      </c>
      <c r="C48" s="20" t="s">
        <v>490</v>
      </c>
      <c r="D48" s="321" t="s">
        <v>486</v>
      </c>
      <c r="E48" s="20"/>
      <c r="F48" s="166"/>
      <c r="G48" s="166"/>
      <c r="H48" s="21" t="s">
        <v>248</v>
      </c>
      <c r="I48" s="15"/>
      <c r="J48" s="17"/>
      <c r="K48" s="17"/>
      <c r="L48" s="17"/>
      <c r="M48" s="17"/>
      <c r="N48" s="17"/>
      <c r="O48" s="17"/>
    </row>
    <row r="49" spans="1:15" s="322" customFormat="1" ht="12.75" customHeight="1" x14ac:dyDescent="0.25"/>
    <row r="50" spans="1:15" s="322" customFormat="1" ht="12.75" customHeight="1" x14ac:dyDescent="0.25"/>
    <row r="51" spans="1:15" ht="12.75" customHeight="1" x14ac:dyDescent="0.25">
      <c r="A51" s="481" t="s">
        <v>491</v>
      </c>
      <c r="B51" s="481"/>
      <c r="C51" s="481"/>
      <c r="D51" s="481"/>
      <c r="E51" s="481"/>
      <c r="F51" s="481"/>
      <c r="G51" s="481"/>
      <c r="H51" s="481"/>
      <c r="I51" s="17"/>
      <c r="J51" s="17"/>
      <c r="K51" s="17"/>
      <c r="L51" s="17"/>
      <c r="M51" s="17"/>
      <c r="N51" s="17"/>
      <c r="O51" s="17"/>
    </row>
    <row r="52" spans="1:15" ht="30" x14ac:dyDescent="0.25">
      <c r="A52" s="20">
        <v>36</v>
      </c>
      <c r="B52" s="20" t="s">
        <v>492</v>
      </c>
      <c r="C52" s="24" t="s">
        <v>493</v>
      </c>
      <c r="D52" s="24" t="s">
        <v>494</v>
      </c>
      <c r="E52" s="24"/>
      <c r="F52" s="166"/>
      <c r="G52" s="166"/>
      <c r="H52" s="21" t="s">
        <v>544</v>
      </c>
      <c r="I52" s="15"/>
      <c r="J52" s="17"/>
      <c r="K52" s="17"/>
      <c r="L52" s="17"/>
      <c r="M52" s="17"/>
      <c r="N52" s="17"/>
      <c r="O52" s="17"/>
    </row>
    <row r="53" spans="1:15" x14ac:dyDescent="0.25">
      <c r="H53" s="29"/>
      <c r="I53" s="22"/>
      <c r="O53" s="17"/>
    </row>
    <row r="54" spans="1:15" x14ac:dyDescent="0.25">
      <c r="H54" s="29"/>
      <c r="I54" s="22"/>
      <c r="O54" s="17"/>
    </row>
    <row r="55" spans="1:15" x14ac:dyDescent="0.25">
      <c r="H55" s="34"/>
      <c r="I55" s="22"/>
      <c r="O55" s="17"/>
    </row>
    <row r="56" spans="1:15" x14ac:dyDescent="0.25">
      <c r="H56" s="34"/>
      <c r="I56" s="22"/>
      <c r="O56" s="17"/>
    </row>
    <row r="57" spans="1:15" x14ac:dyDescent="0.25">
      <c r="H57" s="34"/>
      <c r="I57" s="22"/>
      <c r="O57" s="17"/>
    </row>
    <row r="58" spans="1:15" x14ac:dyDescent="0.25">
      <c r="H58" s="34"/>
      <c r="I58" s="22"/>
      <c r="O58" s="17"/>
    </row>
    <row r="59" spans="1:15" x14ac:dyDescent="0.25">
      <c r="H59" s="34"/>
      <c r="I59" s="22"/>
      <c r="O59" s="17"/>
    </row>
    <row r="60" spans="1:15" x14ac:dyDescent="0.25">
      <c r="H60" s="34"/>
      <c r="I60" s="22"/>
      <c r="O60" s="17"/>
    </row>
    <row r="61" spans="1:15" x14ac:dyDescent="0.25">
      <c r="H61" s="34"/>
      <c r="I61" s="22"/>
      <c r="O61" s="17"/>
    </row>
    <row r="62" spans="1:15" x14ac:dyDescent="0.25">
      <c r="H62" s="34"/>
    </row>
    <row r="63" spans="1:15" x14ac:dyDescent="0.25">
      <c r="H63" s="34"/>
    </row>
  </sheetData>
  <sheetProtection algorithmName="SHA-512" hashValue="sv20JfRCk04edmEZGcRFfZNXek/fOjfV2NVbV7vJ/jLeovZQib0oVQsGwYvn2uNRgKSk4gHdvdO7P2+WkJgPPQ==" saltValue="RDwVz+t0uBw0cmlMr6331g==" spinCount="100000" sheet="1" objects="1" scenarios="1"/>
  <autoFilter ref="A1:O61" xr:uid="{00000000-0009-0000-0000-000003000000}"/>
  <mergeCells count="6">
    <mergeCell ref="A51:H51"/>
    <mergeCell ref="A2:H2"/>
    <mergeCell ref="A8:H8"/>
    <mergeCell ref="A24:H24"/>
    <mergeCell ref="A38:H38"/>
    <mergeCell ref="A45:H45"/>
  </mergeCells>
  <hyperlinks>
    <hyperlink ref="D46" r:id="rId1" xr:uid="{00000000-0004-0000-0300-000000000000}"/>
    <hyperlink ref="D47" r:id="rId2" xr:uid="{00000000-0004-0000-0300-000001000000}"/>
    <hyperlink ref="D48"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H51</xm:sqref>
        </x14:conditionalFormatting>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H45 H7:H8 H37:H38 H51</xm:sqref>
        </x14:dataValidation>
        <x14:dataValidation type="list" allowBlank="1" showInputMessage="1" showErrorMessage="1" xr:uid="{00000000-0002-0000-0300-000001000000}">
          <x14:formula1>
            <xm:f>Extra!$B$3:$B$5</xm:f>
          </x14:formula1>
          <xm:sqref>H3:H5 H9:H21 H25:H35 H39:H42 H46:H48 H52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32"/>
  <sheetViews>
    <sheetView zoomScale="80" zoomScaleNormal="80" workbookViewId="0">
      <pane ySplit="1" topLeftCell="A2" activePane="bottomLeft" state="frozen"/>
      <selection activeCell="T16" sqref="T16"/>
      <selection pane="bottomLeft" activeCell="T16" sqref="T16"/>
    </sheetView>
  </sheetViews>
  <sheetFormatPr defaultColWidth="9.140625" defaultRowHeight="15" x14ac:dyDescent="0.25"/>
  <cols>
    <col min="1" max="1" width="15.28515625" style="51" customWidth="1"/>
    <col min="2" max="2" width="12.7109375" style="51" bestFit="1" customWidth="1"/>
    <col min="3" max="4" width="19.28515625" style="51" customWidth="1"/>
    <col min="5" max="5" width="57.140625" style="51" customWidth="1"/>
    <col min="6" max="6" width="44" style="51" customWidth="1"/>
    <col min="7" max="7" width="14" style="43" bestFit="1" customWidth="1"/>
    <col min="8" max="8" width="24.28515625" style="52" customWidth="1"/>
    <col min="9" max="9" width="9.140625" style="47"/>
    <col min="10" max="10" width="18.7109375" style="47" customWidth="1"/>
    <col min="11" max="14" width="9.140625" style="47"/>
    <col min="15" max="16384" width="9.140625" style="44"/>
  </cols>
  <sheetData>
    <row r="1" spans="1:14" ht="28.5" customHeight="1" x14ac:dyDescent="0.25">
      <c r="A1" s="320" t="s">
        <v>208</v>
      </c>
      <c r="B1" s="320" t="s">
        <v>308</v>
      </c>
      <c r="C1" s="320" t="s">
        <v>382</v>
      </c>
      <c r="D1" s="320" t="s">
        <v>495</v>
      </c>
      <c r="E1" s="320" t="s">
        <v>496</v>
      </c>
      <c r="F1" s="320" t="s">
        <v>384</v>
      </c>
      <c r="G1" s="320" t="s">
        <v>387</v>
      </c>
      <c r="H1" s="50" t="s">
        <v>388</v>
      </c>
      <c r="I1" s="44"/>
      <c r="J1" s="44"/>
      <c r="K1" s="44"/>
      <c r="L1" s="44"/>
      <c r="M1" s="44"/>
      <c r="N1" s="44"/>
    </row>
    <row r="2" spans="1:14" x14ac:dyDescent="0.25">
      <c r="A2" s="485" t="s">
        <v>397</v>
      </c>
      <c r="B2" s="486"/>
      <c r="C2" s="486"/>
      <c r="D2" s="486"/>
      <c r="E2" s="486"/>
      <c r="F2" s="486"/>
      <c r="G2" s="487"/>
      <c r="H2" s="44"/>
      <c r="I2" s="44"/>
      <c r="J2" s="44"/>
      <c r="K2" s="44"/>
      <c r="L2" s="44"/>
      <c r="M2" s="44"/>
      <c r="N2" s="44"/>
    </row>
    <row r="3" spans="1:14" ht="150" x14ac:dyDescent="0.25">
      <c r="A3" s="20" t="s">
        <v>497</v>
      </c>
      <c r="B3" s="20" t="s">
        <v>498</v>
      </c>
      <c r="C3" s="20"/>
      <c r="D3" s="20" t="s">
        <v>499</v>
      </c>
      <c r="E3" s="20" t="s">
        <v>500</v>
      </c>
      <c r="F3" s="20"/>
      <c r="G3" s="21" t="s">
        <v>248</v>
      </c>
      <c r="H3" s="45"/>
      <c r="I3" s="46"/>
      <c r="J3" s="46"/>
      <c r="K3" s="44"/>
      <c r="L3" s="44"/>
      <c r="M3" s="44"/>
      <c r="N3" s="44"/>
    </row>
    <row r="4" spans="1:14" ht="75" x14ac:dyDescent="0.25">
      <c r="A4" s="18" t="s">
        <v>501</v>
      </c>
      <c r="B4" s="20" t="s">
        <v>502</v>
      </c>
      <c r="C4" s="20"/>
      <c r="D4" s="20" t="s">
        <v>503</v>
      </c>
      <c r="E4" s="20" t="s">
        <v>504</v>
      </c>
      <c r="F4" s="20"/>
      <c r="G4" s="21" t="s">
        <v>248</v>
      </c>
      <c r="H4" s="45"/>
      <c r="K4" s="44"/>
      <c r="L4" s="44"/>
      <c r="M4" s="44"/>
      <c r="N4" s="44"/>
    </row>
    <row r="5" spans="1:14" ht="105" x14ac:dyDescent="0.25">
      <c r="A5" s="18" t="s">
        <v>505</v>
      </c>
      <c r="B5" s="20" t="s">
        <v>506</v>
      </c>
      <c r="C5" s="20"/>
      <c r="D5" s="20" t="s">
        <v>503</v>
      </c>
      <c r="E5" s="20" t="s">
        <v>507</v>
      </c>
      <c r="F5" s="20"/>
      <c r="G5" s="21" t="s">
        <v>248</v>
      </c>
      <c r="H5" s="45"/>
      <c r="I5" s="44"/>
      <c r="J5" s="44"/>
      <c r="K5" s="44"/>
      <c r="L5" s="44"/>
      <c r="M5" s="44"/>
      <c r="N5" s="44"/>
    </row>
    <row r="6" spans="1:14" s="46" customFormat="1" x14ac:dyDescent="0.25">
      <c r="A6" s="48"/>
      <c r="B6" s="48"/>
      <c r="C6" s="49"/>
      <c r="D6" s="49"/>
      <c r="E6" s="48"/>
      <c r="F6" s="49"/>
      <c r="G6" s="36"/>
      <c r="H6" s="50"/>
      <c r="I6" s="44"/>
      <c r="J6" s="44"/>
    </row>
    <row r="7" spans="1:14" x14ac:dyDescent="0.25">
      <c r="I7" s="44"/>
      <c r="J7" s="44"/>
    </row>
    <row r="8" spans="1:14" x14ac:dyDescent="0.25">
      <c r="A8" s="488" t="s">
        <v>432</v>
      </c>
      <c r="B8" s="488"/>
      <c r="C8" s="488"/>
      <c r="D8" s="488"/>
      <c r="E8" s="488"/>
      <c r="F8" s="488"/>
      <c r="G8" s="488"/>
      <c r="H8" s="53"/>
      <c r="I8" s="44"/>
      <c r="J8" s="44"/>
      <c r="K8" s="44"/>
      <c r="L8" s="44"/>
      <c r="M8" s="44"/>
      <c r="N8" s="44"/>
    </row>
    <row r="9" spans="1:14" ht="45" x14ac:dyDescent="0.25">
      <c r="A9" s="20" t="s">
        <v>508</v>
      </c>
      <c r="B9" s="20" t="s">
        <v>509</v>
      </c>
      <c r="C9" s="19"/>
      <c r="D9" s="20" t="s">
        <v>503</v>
      </c>
      <c r="E9" s="20" t="s">
        <v>510</v>
      </c>
      <c r="F9" s="18"/>
      <c r="G9" s="21" t="s">
        <v>248</v>
      </c>
      <c r="H9" s="45"/>
      <c r="I9" s="44"/>
      <c r="J9" s="44"/>
      <c r="K9" s="44"/>
      <c r="L9" s="44"/>
      <c r="M9" s="44"/>
      <c r="N9" s="44"/>
    </row>
    <row r="10" spans="1:14" ht="60" x14ac:dyDescent="0.25">
      <c r="A10" s="20" t="s">
        <v>508</v>
      </c>
      <c r="B10" s="20" t="s">
        <v>509</v>
      </c>
      <c r="C10" s="19"/>
      <c r="D10" s="20" t="s">
        <v>503</v>
      </c>
      <c r="E10" s="20" t="s">
        <v>511</v>
      </c>
      <c r="F10" s="18"/>
      <c r="G10" s="21" t="s">
        <v>248</v>
      </c>
      <c r="H10" s="45"/>
      <c r="I10" s="44"/>
      <c r="J10" s="44"/>
      <c r="K10" s="44"/>
      <c r="L10" s="44"/>
      <c r="M10" s="44"/>
      <c r="N10" s="44"/>
    </row>
    <row r="11" spans="1:14" ht="60" x14ac:dyDescent="0.25">
      <c r="A11" s="20" t="s">
        <v>438</v>
      </c>
      <c r="B11" s="20" t="s">
        <v>439</v>
      </c>
      <c r="C11" s="33" t="s">
        <v>440</v>
      </c>
      <c r="D11" s="24" t="s">
        <v>499</v>
      </c>
      <c r="E11" s="20" t="s">
        <v>512</v>
      </c>
      <c r="F11" s="18"/>
      <c r="G11" s="21" t="s">
        <v>248</v>
      </c>
      <c r="H11" s="45"/>
      <c r="K11" s="44"/>
      <c r="L11" s="44"/>
      <c r="M11" s="44"/>
      <c r="N11" s="44"/>
    </row>
    <row r="12" spans="1:14" ht="294" customHeight="1" x14ac:dyDescent="0.25">
      <c r="A12" s="20" t="s">
        <v>438</v>
      </c>
      <c r="B12" s="20" t="s">
        <v>513</v>
      </c>
      <c r="C12" s="39"/>
      <c r="D12" s="24" t="s">
        <v>499</v>
      </c>
      <c r="E12" s="20" t="s">
        <v>514</v>
      </c>
      <c r="F12" s="18"/>
      <c r="G12" s="21" t="s">
        <v>248</v>
      </c>
      <c r="H12" s="45"/>
      <c r="K12" s="44"/>
      <c r="L12" s="44"/>
      <c r="M12" s="44"/>
      <c r="N12" s="44"/>
    </row>
    <row r="13" spans="1:14" ht="75" x14ac:dyDescent="0.25">
      <c r="A13" s="20" t="s">
        <v>515</v>
      </c>
      <c r="B13" s="20" t="s">
        <v>516</v>
      </c>
      <c r="C13" s="24"/>
      <c r="D13" s="20" t="s">
        <v>499</v>
      </c>
      <c r="E13" s="20" t="s">
        <v>517</v>
      </c>
      <c r="F13" s="18"/>
      <c r="G13" s="21" t="s">
        <v>248</v>
      </c>
      <c r="H13" s="45"/>
      <c r="K13" s="44"/>
      <c r="L13" s="44"/>
      <c r="M13" s="44"/>
      <c r="N13" s="44"/>
    </row>
    <row r="14" spans="1:14" ht="105" x14ac:dyDescent="0.25">
      <c r="A14" s="20" t="s">
        <v>518</v>
      </c>
      <c r="B14" s="20" t="s">
        <v>519</v>
      </c>
      <c r="C14" s="24"/>
      <c r="D14" s="20" t="s">
        <v>503</v>
      </c>
      <c r="E14" s="20" t="s">
        <v>507</v>
      </c>
      <c r="F14" s="18"/>
      <c r="G14" s="21" t="s">
        <v>248</v>
      </c>
      <c r="H14" s="45"/>
      <c r="K14" s="44"/>
      <c r="L14" s="44"/>
      <c r="M14" s="44"/>
      <c r="N14" s="44"/>
    </row>
    <row r="15" spans="1:14" ht="45" x14ac:dyDescent="0.25">
      <c r="A15" s="20" t="s">
        <v>466</v>
      </c>
      <c r="B15" s="20" t="s">
        <v>467</v>
      </c>
      <c r="C15" s="24" t="s">
        <v>468</v>
      </c>
      <c r="D15" s="20" t="s">
        <v>503</v>
      </c>
      <c r="E15" s="20" t="s">
        <v>520</v>
      </c>
      <c r="F15" s="18"/>
      <c r="G15" s="21" t="s">
        <v>248</v>
      </c>
      <c r="H15" s="45"/>
      <c r="K15" s="44"/>
      <c r="L15" s="44"/>
      <c r="M15" s="44"/>
      <c r="N15" s="44"/>
    </row>
    <row r="16" spans="1:14" ht="44.25" customHeight="1" x14ac:dyDescent="0.25">
      <c r="A16" s="20" t="s">
        <v>521</v>
      </c>
      <c r="B16" s="38" t="s">
        <v>522</v>
      </c>
      <c r="C16" s="24"/>
      <c r="D16" s="20" t="s">
        <v>503</v>
      </c>
      <c r="E16" s="20" t="s">
        <v>523</v>
      </c>
      <c r="F16" s="18"/>
      <c r="G16" s="21" t="s">
        <v>248</v>
      </c>
      <c r="H16" s="45"/>
      <c r="K16" s="44"/>
      <c r="L16" s="44"/>
      <c r="M16" s="44"/>
      <c r="N16" s="44"/>
    </row>
    <row r="17" spans="1:14" ht="15.75" thickBot="1" x14ac:dyDescent="0.3">
      <c r="A17" s="26"/>
      <c r="B17" s="26"/>
      <c r="C17" s="27"/>
      <c r="D17" s="27"/>
      <c r="E17" s="27"/>
      <c r="F17" s="27"/>
      <c r="G17" s="54"/>
      <c r="H17" s="53"/>
      <c r="K17" s="44"/>
      <c r="L17" s="44"/>
      <c r="M17" s="44"/>
      <c r="N17" s="44"/>
    </row>
    <row r="18" spans="1:14" x14ac:dyDescent="0.25">
      <c r="A18" s="489" t="s">
        <v>469</v>
      </c>
      <c r="B18" s="490"/>
      <c r="C18" s="490"/>
      <c r="D18" s="490"/>
      <c r="E18" s="490"/>
      <c r="F18" s="490"/>
      <c r="G18" s="491"/>
      <c r="H18" s="53"/>
      <c r="K18" s="44"/>
      <c r="L18" s="44"/>
      <c r="M18" s="44"/>
      <c r="N18" s="44"/>
    </row>
    <row r="19" spans="1:14" ht="30" x14ac:dyDescent="0.25">
      <c r="A19" s="20" t="s">
        <v>524</v>
      </c>
      <c r="B19" s="20" t="s">
        <v>525</v>
      </c>
      <c r="C19" s="18"/>
      <c r="D19" s="20" t="s">
        <v>499</v>
      </c>
      <c r="E19" s="20" t="s">
        <v>526</v>
      </c>
      <c r="F19" s="20"/>
      <c r="G19" s="21" t="s">
        <v>248</v>
      </c>
      <c r="H19" s="45"/>
      <c r="K19" s="44"/>
      <c r="L19" s="44"/>
      <c r="M19" s="44"/>
      <c r="N19" s="44"/>
    </row>
    <row r="20" spans="1:14" ht="60" x14ac:dyDescent="0.25">
      <c r="A20" s="20">
        <v>5</v>
      </c>
      <c r="B20" s="20" t="s">
        <v>474</v>
      </c>
      <c r="C20" s="24" t="s">
        <v>475</v>
      </c>
      <c r="D20" s="20" t="s">
        <v>503</v>
      </c>
      <c r="E20" s="20" t="s">
        <v>527</v>
      </c>
      <c r="F20" s="20"/>
      <c r="G20" s="21" t="s">
        <v>248</v>
      </c>
      <c r="H20" s="45"/>
      <c r="K20" s="44"/>
      <c r="L20" s="44"/>
      <c r="M20" s="44"/>
      <c r="N20" s="44"/>
    </row>
    <row r="21" spans="1:14" ht="105" x14ac:dyDescent="0.25">
      <c r="A21" s="20">
        <v>28</v>
      </c>
      <c r="B21" s="20" t="s">
        <v>478</v>
      </c>
      <c r="C21" s="19" t="s">
        <v>528</v>
      </c>
      <c r="D21" s="20" t="s">
        <v>499</v>
      </c>
      <c r="E21" s="20" t="s">
        <v>529</v>
      </c>
      <c r="F21" s="20"/>
      <c r="G21" s="21" t="s">
        <v>248</v>
      </c>
      <c r="H21" s="45"/>
      <c r="K21" s="44"/>
      <c r="L21" s="44"/>
      <c r="M21" s="44"/>
      <c r="N21" s="44"/>
    </row>
    <row r="22" spans="1:14" s="47" customFormat="1" x14ac:dyDescent="0.25">
      <c r="A22" s="55"/>
      <c r="B22" s="51"/>
      <c r="C22" s="51"/>
      <c r="D22" s="51"/>
      <c r="E22" s="51"/>
      <c r="F22" s="51"/>
      <c r="G22" s="56"/>
      <c r="I22" s="44"/>
      <c r="J22" s="44"/>
    </row>
    <row r="24" spans="1:14" x14ac:dyDescent="0.25">
      <c r="A24" s="492" t="s">
        <v>483</v>
      </c>
      <c r="B24" s="493"/>
      <c r="C24" s="493"/>
      <c r="D24" s="493"/>
      <c r="E24" s="493"/>
      <c r="F24" s="493"/>
      <c r="G24" s="494"/>
      <c r="H24" s="47"/>
      <c r="N24" s="44"/>
    </row>
    <row r="25" spans="1:14" ht="45" x14ac:dyDescent="0.25">
      <c r="A25" s="20" t="s">
        <v>530</v>
      </c>
      <c r="B25" s="20" t="s">
        <v>531</v>
      </c>
      <c r="C25" s="20"/>
      <c r="D25" s="323" t="s">
        <v>499</v>
      </c>
      <c r="E25" s="323" t="s">
        <v>532</v>
      </c>
      <c r="F25" s="166"/>
      <c r="G25" s="21" t="s">
        <v>248</v>
      </c>
      <c r="H25" s="325"/>
      <c r="N25" s="44"/>
    </row>
    <row r="28" spans="1:14" x14ac:dyDescent="0.25">
      <c r="A28" s="492" t="s">
        <v>491</v>
      </c>
      <c r="B28" s="493"/>
      <c r="C28" s="493"/>
      <c r="D28" s="493"/>
      <c r="E28" s="493"/>
      <c r="F28" s="493"/>
      <c r="G28" s="494"/>
      <c r="H28" s="47"/>
      <c r="N28" s="44"/>
    </row>
    <row r="29" spans="1:14" ht="312" customHeight="1" x14ac:dyDescent="0.25">
      <c r="A29" s="20" t="s">
        <v>221</v>
      </c>
      <c r="B29" s="20" t="s">
        <v>533</v>
      </c>
      <c r="C29" s="24"/>
      <c r="D29" s="24" t="s">
        <v>503</v>
      </c>
      <c r="E29" s="24" t="s">
        <v>534</v>
      </c>
      <c r="F29" s="24" t="s">
        <v>535</v>
      </c>
      <c r="G29" s="21" t="s">
        <v>248</v>
      </c>
      <c r="H29" s="325"/>
      <c r="N29" s="44"/>
    </row>
    <row r="30" spans="1:14" ht="409.5" x14ac:dyDescent="0.25">
      <c r="A30" s="20" t="s">
        <v>221</v>
      </c>
      <c r="B30" s="20" t="s">
        <v>536</v>
      </c>
      <c r="C30" s="24"/>
      <c r="D30" s="24" t="s">
        <v>503</v>
      </c>
      <c r="E30" s="24" t="s">
        <v>537</v>
      </c>
      <c r="F30" s="324" t="s">
        <v>538</v>
      </c>
      <c r="G30" s="21" t="s">
        <v>248</v>
      </c>
      <c r="H30" s="326"/>
    </row>
    <row r="31" spans="1:14" ht="135" x14ac:dyDescent="0.25">
      <c r="A31" s="20" t="s">
        <v>221</v>
      </c>
      <c r="B31" s="20" t="s">
        <v>539</v>
      </c>
      <c r="C31" s="24"/>
      <c r="D31" s="24" t="s">
        <v>499</v>
      </c>
      <c r="E31" s="24"/>
      <c r="F31" s="24" t="s">
        <v>540</v>
      </c>
      <c r="G31" s="21" t="s">
        <v>248</v>
      </c>
      <c r="H31" s="326"/>
    </row>
    <row r="32" spans="1:14" ht="243" customHeight="1" x14ac:dyDescent="0.25">
      <c r="A32" s="20" t="s">
        <v>221</v>
      </c>
      <c r="B32" s="20" t="s">
        <v>541</v>
      </c>
      <c r="C32" s="24"/>
      <c r="D32" s="24"/>
      <c r="E32" s="24" t="s">
        <v>542</v>
      </c>
      <c r="F32" s="24"/>
      <c r="G32" s="21" t="s">
        <v>248</v>
      </c>
      <c r="H32" s="326"/>
    </row>
  </sheetData>
  <sheetProtection algorithmName="SHA-512" hashValue="NDi/rLytCxqge+tyAz3fjgchWCo1lr/hs/bwI8Cj1WWGiStsCSXnurG1Zjzrhe2SsTJP9OtqaSkVII0AcpiBkQ==" saltValue="RDsQNqvX7dQ/ZQ9iaMrsCw==" spinCount="100000" sheet="1" objects="1" scenarios="1"/>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543</v>
      </c>
    </row>
    <row r="3" spans="2:2" x14ac:dyDescent="0.25">
      <c r="B3" t="s">
        <v>248</v>
      </c>
    </row>
    <row r="4" spans="2:2" x14ac:dyDescent="0.25">
      <c r="B4" t="s">
        <v>544</v>
      </c>
    </row>
    <row r="5" spans="2:2" x14ac:dyDescent="0.25">
      <c r="B5" t="s">
        <v>545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64" customWidth="1"/>
    <col min="2" max="2" width="9.140625" style="64"/>
    <col min="3" max="3" width="28.28515625" style="64" customWidth="1"/>
    <col min="4" max="4" width="75.5703125" style="64" bestFit="1" customWidth="1"/>
    <col min="5" max="5" width="9.140625" style="64"/>
    <col min="6" max="6" width="7.7109375" style="64" bestFit="1" customWidth="1"/>
    <col min="7" max="8" width="10.140625" style="64" bestFit="1" customWidth="1"/>
    <col min="9" max="9" width="31.28515625" style="64" bestFit="1" customWidth="1"/>
    <col min="10" max="10" width="16.42578125" style="64" bestFit="1" customWidth="1"/>
    <col min="11" max="11" width="9.7109375" style="81" customWidth="1"/>
    <col min="12" max="12" width="24" style="81" bestFit="1" customWidth="1"/>
    <col min="13" max="13" width="13.85546875" style="81" bestFit="1" customWidth="1"/>
    <col min="14" max="15" width="9.140625" style="64"/>
    <col min="16" max="17" width="13.28515625" style="81" customWidth="1"/>
    <col min="18" max="18" width="14.42578125" style="81" customWidth="1"/>
    <col min="19" max="19" width="9.7109375" style="81" customWidth="1"/>
    <col min="20" max="16384" width="9.140625" style="64"/>
  </cols>
  <sheetData>
    <row r="1" spans="2:18" ht="7.5" customHeight="1" thickBot="1" x14ac:dyDescent="0.25"/>
    <row r="2" spans="2:18" ht="16.5" thickBot="1" x14ac:dyDescent="0.3">
      <c r="B2" s="504" t="s">
        <v>206</v>
      </c>
      <c r="C2" s="505"/>
      <c r="D2" s="505"/>
      <c r="E2" s="505"/>
      <c r="F2" s="505"/>
      <c r="G2" s="505"/>
      <c r="H2" s="505"/>
      <c r="I2" s="505"/>
      <c r="J2" s="506"/>
      <c r="L2" s="507" t="s">
        <v>352</v>
      </c>
      <c r="M2" s="508"/>
      <c r="N2" s="509"/>
      <c r="P2" s="510" t="s">
        <v>159</v>
      </c>
      <c r="Q2" s="511"/>
      <c r="R2" s="512"/>
    </row>
    <row r="3" spans="2:18" ht="16.5" thickBot="1" x14ac:dyDescent="0.3">
      <c r="B3" s="513" t="s">
        <v>207</v>
      </c>
      <c r="C3" s="514"/>
      <c r="D3" s="515" t="str">
        <f>'Device Calculator'!C3</f>
        <v>TPS546D24A</v>
      </c>
      <c r="E3" s="516"/>
      <c r="F3" s="516"/>
      <c r="G3" s="516"/>
      <c r="H3" s="516"/>
      <c r="I3" s="516"/>
      <c r="J3" s="517"/>
      <c r="L3" s="82" t="s">
        <v>308</v>
      </c>
      <c r="M3" s="83" t="s">
        <v>21</v>
      </c>
      <c r="N3" s="84" t="s">
        <v>210</v>
      </c>
      <c r="P3" s="85" t="s">
        <v>156</v>
      </c>
      <c r="Q3" s="86" t="s">
        <v>157</v>
      </c>
      <c r="R3" s="87" t="s">
        <v>158</v>
      </c>
    </row>
    <row r="4" spans="2:18" s="81" customFormat="1" ht="15.75" customHeight="1" x14ac:dyDescent="0.2">
      <c r="B4" s="534" t="s">
        <v>208</v>
      </c>
      <c r="C4" s="536" t="s">
        <v>209</v>
      </c>
      <c r="D4" s="536" t="s">
        <v>557</v>
      </c>
      <c r="E4" s="538" t="s">
        <v>558</v>
      </c>
      <c r="F4" s="538"/>
      <c r="G4" s="538" t="s">
        <v>559</v>
      </c>
      <c r="H4" s="538"/>
      <c r="I4" s="536" t="s">
        <v>560</v>
      </c>
      <c r="J4" s="137"/>
      <c r="L4" s="88" t="s">
        <v>192</v>
      </c>
      <c r="M4" s="89" t="str">
        <f>'Device Calculator'!C3</f>
        <v>TPS546D24A</v>
      </c>
      <c r="N4" s="90"/>
      <c r="O4" s="64"/>
      <c r="P4" s="91">
        <v>0</v>
      </c>
      <c r="Q4" s="92" t="s">
        <v>38</v>
      </c>
      <c r="R4" s="93" t="s">
        <v>38</v>
      </c>
    </row>
    <row r="5" spans="2:18" s="81" customFormat="1" ht="15.75" customHeight="1" thickBot="1" x14ac:dyDescent="0.25">
      <c r="B5" s="535"/>
      <c r="C5" s="537"/>
      <c r="D5" s="537"/>
      <c r="E5" s="138" t="s">
        <v>14</v>
      </c>
      <c r="F5" s="138" t="s">
        <v>561</v>
      </c>
      <c r="G5" s="138" t="s">
        <v>14</v>
      </c>
      <c r="H5" s="138" t="s">
        <v>561</v>
      </c>
      <c r="I5" s="537"/>
      <c r="J5" s="139"/>
      <c r="L5" s="88"/>
      <c r="M5" s="89"/>
      <c r="N5" s="90"/>
      <c r="O5" s="64"/>
      <c r="P5" s="91"/>
      <c r="Q5" s="92"/>
      <c r="R5" s="93"/>
    </row>
    <row r="6" spans="2:18" s="81" customFormat="1" x14ac:dyDescent="0.2">
      <c r="B6" s="498" t="s">
        <v>215</v>
      </c>
      <c r="C6" s="109" t="s">
        <v>123</v>
      </c>
      <c r="D6" s="77" t="s">
        <v>563</v>
      </c>
      <c r="E6" s="502"/>
      <c r="F6" s="502"/>
      <c r="G6" s="502"/>
      <c r="H6" s="502"/>
      <c r="I6" s="141" t="s">
        <v>648</v>
      </c>
      <c r="J6" s="500"/>
      <c r="L6" s="95" t="s">
        <v>347</v>
      </c>
      <c r="M6" s="135">
        <f>ILOOP_trgt</f>
        <v>4.0492772897610116</v>
      </c>
      <c r="N6" s="96"/>
      <c r="O6" s="64"/>
      <c r="P6" s="97">
        <v>1</v>
      </c>
      <c r="Q6" s="98">
        <v>2</v>
      </c>
      <c r="R6" s="99">
        <v>0.5</v>
      </c>
    </row>
    <row r="7" spans="2:18" s="81" customFormat="1" ht="15.75" customHeight="1" thickBot="1" x14ac:dyDescent="0.25">
      <c r="B7" s="499"/>
      <c r="C7" s="100" t="s">
        <v>36</v>
      </c>
      <c r="D7" s="142">
        <v>275</v>
      </c>
      <c r="E7" s="503"/>
      <c r="F7" s="503"/>
      <c r="G7" s="503"/>
      <c r="H7" s="503"/>
      <c r="I7" s="144" t="s">
        <v>649</v>
      </c>
      <c r="J7" s="501"/>
      <c r="L7" s="95" t="s">
        <v>348</v>
      </c>
      <c r="M7" s="135">
        <f>VLOOP_trgt</f>
        <v>4.9050884184115118</v>
      </c>
      <c r="N7" s="96"/>
      <c r="O7" s="64"/>
      <c r="P7" s="91">
        <v>2</v>
      </c>
      <c r="Q7" s="102">
        <v>2</v>
      </c>
      <c r="R7" s="103">
        <v>1</v>
      </c>
    </row>
    <row r="8" spans="2:18" s="81" customFormat="1" x14ac:dyDescent="0.2">
      <c r="B8" s="528" t="s">
        <v>216</v>
      </c>
      <c r="C8" s="71" t="s">
        <v>217</v>
      </c>
      <c r="D8" s="145">
        <v>3</v>
      </c>
      <c r="E8" s="502"/>
      <c r="F8" s="502"/>
      <c r="G8" s="502"/>
      <c r="H8" s="502"/>
      <c r="I8" s="146" t="s">
        <v>650</v>
      </c>
      <c r="J8" s="518"/>
      <c r="L8" s="104" t="s">
        <v>351</v>
      </c>
      <c r="M8" s="89">
        <f>Comp_Code</f>
        <v>14</v>
      </c>
      <c r="N8" s="105"/>
      <c r="O8" s="64"/>
      <c r="P8" s="97">
        <v>3</v>
      </c>
      <c r="Q8" s="98">
        <v>2</v>
      </c>
      <c r="R8" s="99">
        <v>2</v>
      </c>
    </row>
    <row r="9" spans="2:18" s="81" customFormat="1" x14ac:dyDescent="0.2">
      <c r="B9" s="529"/>
      <c r="C9" s="72" t="s">
        <v>219</v>
      </c>
      <c r="D9" s="66" t="s">
        <v>600</v>
      </c>
      <c r="E9" s="533"/>
      <c r="F9" s="533"/>
      <c r="G9" s="533"/>
      <c r="H9" s="533"/>
      <c r="I9" s="67" t="s">
        <v>651</v>
      </c>
      <c r="J9" s="500"/>
      <c r="L9" s="104" t="s">
        <v>37</v>
      </c>
      <c r="M9" s="89">
        <f>fsw</f>
        <v>550</v>
      </c>
      <c r="N9" s="105" t="s">
        <v>11</v>
      </c>
      <c r="O9" s="64"/>
      <c r="P9" s="91">
        <v>4</v>
      </c>
      <c r="Q9" s="102">
        <v>2</v>
      </c>
      <c r="R9" s="103">
        <v>4</v>
      </c>
    </row>
    <row r="10" spans="2:18" s="81" customFormat="1" ht="15" thickBot="1" x14ac:dyDescent="0.25">
      <c r="B10" s="499"/>
      <c r="C10" s="106" t="s">
        <v>222</v>
      </c>
      <c r="D10" s="147" t="s">
        <v>604</v>
      </c>
      <c r="E10" s="503"/>
      <c r="F10" s="503"/>
      <c r="G10" s="503"/>
      <c r="H10" s="503"/>
      <c r="I10" s="148" t="s">
        <v>652</v>
      </c>
      <c r="J10" s="500"/>
      <c r="L10" s="104" t="s">
        <v>353</v>
      </c>
      <c r="M10" s="89">
        <f>Phases</f>
        <v>1</v>
      </c>
      <c r="N10" s="105"/>
      <c r="O10" s="64"/>
      <c r="P10" s="97">
        <v>5</v>
      </c>
      <c r="Q10" s="98">
        <v>2</v>
      </c>
      <c r="R10" s="99">
        <v>8</v>
      </c>
    </row>
    <row r="11" spans="2:18" s="81" customFormat="1" x14ac:dyDescent="0.2">
      <c r="B11" s="530" t="s">
        <v>223</v>
      </c>
      <c r="C11" s="71" t="s">
        <v>224</v>
      </c>
      <c r="D11" s="145" t="s">
        <v>639</v>
      </c>
      <c r="E11" s="502"/>
      <c r="F11" s="502"/>
      <c r="G11" s="502"/>
      <c r="H11" s="495"/>
      <c r="I11" s="146" t="s">
        <v>653</v>
      </c>
      <c r="J11" s="518"/>
      <c r="L11" s="104" t="s">
        <v>309</v>
      </c>
      <c r="M11" s="89">
        <f>Iphase</f>
        <v>11</v>
      </c>
      <c r="N11" s="105" t="s">
        <v>26</v>
      </c>
      <c r="O11" s="64"/>
      <c r="P11" s="91">
        <v>6</v>
      </c>
      <c r="Q11" s="102">
        <v>3</v>
      </c>
      <c r="R11" s="103">
        <v>0.5</v>
      </c>
    </row>
    <row r="12" spans="2:18" s="81" customFormat="1" ht="15" customHeight="1" x14ac:dyDescent="0.2">
      <c r="B12" s="531"/>
      <c r="C12" s="72" t="s">
        <v>227</v>
      </c>
      <c r="D12" s="149">
        <v>0.53</v>
      </c>
      <c r="E12" s="533"/>
      <c r="F12" s="533"/>
      <c r="G12" s="533"/>
      <c r="H12" s="496"/>
      <c r="I12" s="75" t="s">
        <v>654</v>
      </c>
      <c r="J12" s="500"/>
      <c r="L12" s="104" t="s">
        <v>227</v>
      </c>
      <c r="M12" s="89">
        <f>Vout</f>
        <v>0.8</v>
      </c>
      <c r="N12" s="105" t="s">
        <v>22</v>
      </c>
      <c r="O12" s="64"/>
      <c r="P12" s="97">
        <v>7</v>
      </c>
      <c r="Q12" s="98">
        <v>3</v>
      </c>
      <c r="R12" s="99">
        <v>1</v>
      </c>
    </row>
    <row r="13" spans="2:18" s="81" customFormat="1" ht="15.75" customHeight="1" thickBot="1" x14ac:dyDescent="0.25">
      <c r="B13" s="532"/>
      <c r="C13" s="100" t="s">
        <v>228</v>
      </c>
      <c r="D13" s="150"/>
      <c r="E13" s="503"/>
      <c r="F13" s="503"/>
      <c r="G13" s="503"/>
      <c r="H13" s="497"/>
      <c r="I13" s="152">
        <v>0.5</v>
      </c>
      <c r="J13" s="501"/>
      <c r="L13" s="107" t="s">
        <v>228</v>
      </c>
      <c r="M13" s="136">
        <f>VOSL</f>
        <v>0.5</v>
      </c>
      <c r="N13" s="108" t="s">
        <v>22</v>
      </c>
      <c r="O13" s="64"/>
      <c r="P13" s="91">
        <v>8</v>
      </c>
      <c r="Q13" s="102">
        <v>3</v>
      </c>
      <c r="R13" s="103">
        <v>2</v>
      </c>
    </row>
    <row r="14" spans="2:18" s="81" customFormat="1" x14ac:dyDescent="0.2">
      <c r="B14" s="528" t="s">
        <v>229</v>
      </c>
      <c r="C14" s="109" t="s">
        <v>230</v>
      </c>
      <c r="D14" s="77" t="s">
        <v>629</v>
      </c>
      <c r="E14" s="140"/>
      <c r="F14" s="141"/>
      <c r="G14" s="141"/>
      <c r="H14" s="141"/>
      <c r="I14" s="141" t="s">
        <v>655</v>
      </c>
      <c r="J14" s="500"/>
      <c r="N14" s="64"/>
      <c r="O14" s="64"/>
      <c r="P14" s="97">
        <v>9</v>
      </c>
      <c r="Q14" s="98">
        <v>3</v>
      </c>
      <c r="R14" s="99">
        <v>4</v>
      </c>
    </row>
    <row r="15" spans="2:18" s="81" customFormat="1" ht="15" thickBot="1" x14ac:dyDescent="0.25">
      <c r="B15" s="499"/>
      <c r="C15" s="100" t="str">
        <f>IF(D10=1,"INTERLEAVE","SYNC_CONFIG")</f>
        <v>SYNC_CONFIG</v>
      </c>
      <c r="D15" s="142"/>
      <c r="E15" s="143"/>
      <c r="F15" s="144"/>
      <c r="G15" s="144"/>
      <c r="H15" s="144"/>
      <c r="I15" s="144" t="s">
        <v>656</v>
      </c>
      <c r="J15" s="501"/>
      <c r="N15" s="64"/>
      <c r="O15" s="64"/>
      <c r="P15" s="91">
        <v>10</v>
      </c>
      <c r="Q15" s="102">
        <v>3</v>
      </c>
      <c r="R15" s="103">
        <v>8</v>
      </c>
    </row>
    <row r="16" spans="2:18" s="81" customFormat="1" ht="15" thickBot="1" x14ac:dyDescent="0.25">
      <c r="B16" s="64"/>
      <c r="C16" s="64"/>
      <c r="D16" s="64"/>
      <c r="E16" s="64"/>
      <c r="F16" s="64"/>
      <c r="G16" s="64"/>
      <c r="H16" s="64"/>
      <c r="I16" s="64"/>
      <c r="J16" s="64"/>
      <c r="N16" s="64"/>
      <c r="O16" s="64"/>
      <c r="P16" s="97">
        <v>11</v>
      </c>
      <c r="Q16" s="98">
        <v>4</v>
      </c>
      <c r="R16" s="99">
        <v>0.5</v>
      </c>
    </row>
    <row r="17" spans="2:18" s="81" customFormat="1" ht="15.75" customHeight="1" thickBot="1" x14ac:dyDescent="0.25">
      <c r="B17" s="110" t="s">
        <v>208</v>
      </c>
      <c r="C17" s="86" t="s">
        <v>21</v>
      </c>
      <c r="D17" s="111" t="s">
        <v>234</v>
      </c>
      <c r="E17" s="86" t="s">
        <v>235</v>
      </c>
      <c r="F17" s="86"/>
      <c r="G17" s="86" t="s">
        <v>236</v>
      </c>
      <c r="H17" s="87" t="s">
        <v>237</v>
      </c>
      <c r="I17" s="519" t="s">
        <v>238</v>
      </c>
      <c r="J17" s="520"/>
      <c r="N17" s="64"/>
      <c r="O17" s="64"/>
      <c r="P17" s="91">
        <v>12</v>
      </c>
      <c r="Q17" s="102">
        <v>4</v>
      </c>
      <c r="R17" s="103">
        <v>1</v>
      </c>
    </row>
    <row r="18" spans="2:18" s="81" customFormat="1" x14ac:dyDescent="0.2">
      <c r="B18" s="112" t="str">
        <f>B$6</f>
        <v>MSEL1</v>
      </c>
      <c r="C18" s="69" t="s">
        <v>239</v>
      </c>
      <c r="D18" s="128">
        <f>IF(OR(J6="SHORT",J6="FLOAT"),J6,IF(F6&lt;16,F6,F6-16))</f>
        <v>0</v>
      </c>
      <c r="E18" s="128">
        <f>IF(OR(J6="SHORT",J6="FLOAT", F7="Open"),"Open",IF(F6&lt;16,2*F7,2*F7+1))</f>
        <v>0</v>
      </c>
      <c r="F18" s="76"/>
      <c r="G18" s="113">
        <f>IF(OR(D18="FLOAT",D18="SHORT"),D18,HLOOKUP(D18,'Resistor Selection'!C$13:R$14,2,FALSE))</f>
        <v>4640</v>
      </c>
      <c r="H18" s="114">
        <f>IF(E18="Open","Open",VLOOKUP(E18,'Resistor Selection'!B$15:R$30,'Pin Detect Programming (2)'!D18+2,FALSE))</f>
        <v>21500</v>
      </c>
      <c r="I18" s="521"/>
      <c r="J18" s="522"/>
      <c r="N18" s="64"/>
      <c r="O18" s="64"/>
      <c r="P18" s="97">
        <v>13</v>
      </c>
      <c r="Q18" s="98">
        <v>4</v>
      </c>
      <c r="R18" s="99">
        <v>2</v>
      </c>
    </row>
    <row r="19" spans="2:18" s="81" customFormat="1" x14ac:dyDescent="0.2">
      <c r="B19" s="115" t="str">
        <f>B$8</f>
        <v>MSEL2</v>
      </c>
      <c r="C19" s="68" t="s">
        <v>240</v>
      </c>
      <c r="D19" s="134">
        <f>IF(OR(J8="SHORT",J8="FLOAT"),J8,F10+4*F9)</f>
        <v>0</v>
      </c>
      <c r="E19" s="134" t="str">
        <f>IF(OR(D8=3,J8="FLOAT",J8="SHORT"),"Open",F8)</f>
        <v>Open</v>
      </c>
      <c r="F19" s="74"/>
      <c r="G19" s="73">
        <f>IF(OR(D19="FLOAT",D19="SHORT"),D19,HLOOKUP(D19,'Resistor Selection'!C$13:R$14,2,FALSE))</f>
        <v>4640</v>
      </c>
      <c r="H19" s="116" t="str">
        <f>IF(E19="Open","Open",VLOOKUP(E19,'Resistor Selection'!B$15:R$30,'Pin Detect Programming (2)'!D19+2,FALSE))</f>
        <v>Open</v>
      </c>
      <c r="I19" s="521"/>
      <c r="J19" s="522"/>
      <c r="N19" s="64"/>
      <c r="O19" s="64"/>
      <c r="P19" s="91">
        <v>14</v>
      </c>
      <c r="Q19" s="102">
        <v>4</v>
      </c>
      <c r="R19" s="103">
        <v>4</v>
      </c>
    </row>
    <row r="20" spans="2:18" s="81" customFormat="1" x14ac:dyDescent="0.2">
      <c r="B20" s="115" t="str">
        <f>B$11</f>
        <v>VSEL</v>
      </c>
      <c r="C20" s="68" t="s">
        <v>241</v>
      </c>
      <c r="D20" s="134">
        <f>IF(OR(J11="SHORT",J11="FLOAT"),J11,F12)</f>
        <v>0</v>
      </c>
      <c r="E20" s="134">
        <f>IF(OR(F11="Float",F11="Short"),"Open",F11)</f>
        <v>0</v>
      </c>
      <c r="F20" s="74"/>
      <c r="G20" s="73">
        <f>IF(OR(D20="FLOAT",D20="SHORT"),D20,HLOOKUP(D20,'Resistor Selection'!C$13:R$14,2,FALSE))</f>
        <v>4640</v>
      </c>
      <c r="H20" s="116">
        <f>IF(E20="Open","Open",VLOOKUP(E20,'Resistor Selection'!B$15:R$30,'Pin Detect Programming (2)'!D20+2,FALSE))</f>
        <v>21500</v>
      </c>
      <c r="I20" s="521"/>
      <c r="J20" s="522"/>
      <c r="N20" s="64"/>
      <c r="O20" s="64"/>
      <c r="P20" s="97">
        <v>15</v>
      </c>
      <c r="Q20" s="98">
        <v>4</v>
      </c>
      <c r="R20" s="99">
        <v>8</v>
      </c>
    </row>
    <row r="21" spans="2:18" s="81" customFormat="1" ht="15" thickBot="1" x14ac:dyDescent="0.25">
      <c r="B21" s="117" t="str">
        <f>B$14</f>
        <v>ADRSEL</v>
      </c>
      <c r="C21" s="70" t="s">
        <v>242</v>
      </c>
      <c r="D21" s="131">
        <f>IF(OR(J14="SHORT",J14="FLOAT"),J14,IF(AND(D15='Resistor References'!AB3,'Pin Detect Programming (2)'!D14&gt;31),'Resistor References'!AM1,IF(F14='Resistor References'!T3,'Resistor References'!T3,IF(F14&lt;16,F14,F14-16))))</f>
        <v>0</v>
      </c>
      <c r="E21" s="131">
        <f>IF(OR(F14="Float",F14="Short"),"Open",IF(AND(F15='Resistor References'!AC3,F14&lt;16),F15,IF(F14&lt;16,2*F15,2*F15+1)))</f>
        <v>0</v>
      </c>
      <c r="F21" s="80"/>
      <c r="G21" s="118">
        <f>IF(OR(D21="FLOAT",D21="SHORT"),D21,HLOOKUP(D21,'Resistor Selection'!C$13:R$14,2,FALSE))</f>
        <v>4640</v>
      </c>
      <c r="H21" s="119">
        <f>IF(E21="Open","Open",VLOOKUP(E21,'Resistor Selection'!B$15:R$30,'Pin Detect Programming (2)'!D21+2,FALSE))</f>
        <v>21500</v>
      </c>
      <c r="I21" s="523"/>
      <c r="J21" s="524"/>
      <c r="N21" s="64"/>
      <c r="O21" s="64"/>
      <c r="P21" s="91">
        <v>16</v>
      </c>
      <c r="Q21" s="102">
        <v>5</v>
      </c>
      <c r="R21" s="103">
        <v>0.5</v>
      </c>
    </row>
    <row r="22" spans="2:18" s="81" customFormat="1" ht="15" thickBot="1" x14ac:dyDescent="0.25">
      <c r="B22" s="64"/>
      <c r="C22" s="64"/>
      <c r="D22" s="64"/>
      <c r="E22" s="64"/>
      <c r="F22" s="64"/>
      <c r="G22" s="64"/>
      <c r="H22" s="64"/>
      <c r="I22" s="64"/>
      <c r="J22" s="64"/>
      <c r="N22" s="64"/>
      <c r="O22" s="64"/>
      <c r="P22" s="97">
        <v>17</v>
      </c>
      <c r="Q22" s="98">
        <v>5</v>
      </c>
      <c r="R22" s="99">
        <v>1</v>
      </c>
    </row>
    <row r="23" spans="2:18" s="81" customFormat="1" ht="15.75" thickBot="1" x14ac:dyDescent="0.3">
      <c r="B23" s="525" t="s">
        <v>243</v>
      </c>
      <c r="C23" s="526"/>
      <c r="D23" s="526"/>
      <c r="E23" s="526"/>
      <c r="F23" s="526"/>
      <c r="G23" s="526"/>
      <c r="H23" s="526"/>
      <c r="I23" s="526"/>
      <c r="J23" s="527"/>
      <c r="N23" s="64"/>
      <c r="O23" s="64"/>
      <c r="P23" s="91">
        <v>18</v>
      </c>
      <c r="Q23" s="102">
        <v>5</v>
      </c>
      <c r="R23" s="103">
        <v>2</v>
      </c>
    </row>
    <row r="24" spans="2:18" s="81" customFormat="1" ht="15" thickBot="1" x14ac:dyDescent="0.25">
      <c r="B24" s="85" t="s">
        <v>208</v>
      </c>
      <c r="C24" s="86" t="s">
        <v>209</v>
      </c>
      <c r="D24" s="86" t="s">
        <v>21</v>
      </c>
      <c r="E24" s="86" t="s">
        <v>210</v>
      </c>
      <c r="F24" s="86" t="s">
        <v>14</v>
      </c>
      <c r="G24" s="86" t="s">
        <v>211</v>
      </c>
      <c r="H24" s="86" t="s">
        <v>212</v>
      </c>
      <c r="I24" s="86" t="s">
        <v>213</v>
      </c>
      <c r="J24" s="87" t="s">
        <v>214</v>
      </c>
      <c r="N24" s="64"/>
      <c r="O24" s="64"/>
      <c r="P24" s="97">
        <v>19</v>
      </c>
      <c r="Q24" s="98">
        <v>5</v>
      </c>
      <c r="R24" s="99">
        <v>4</v>
      </c>
    </row>
    <row r="25" spans="2:18" s="81" customFormat="1" x14ac:dyDescent="0.2">
      <c r="B25" s="528" t="str">
        <f>B8</f>
        <v>MSEL2</v>
      </c>
      <c r="C25" s="71" t="s">
        <v>244</v>
      </c>
      <c r="D25" s="124" t="s">
        <v>221</v>
      </c>
      <c r="E25" s="126"/>
      <c r="F25" s="128" t="str">
        <f>IF(AND(D25=G25,D26=G26),"SHORT",IF(AND(D25=H25,D26=H26),"FLOAT",VLOOKUP(D25,'Resistor References'!AF$4:AG$11,2,FALSE)))</f>
        <v>N/A</v>
      </c>
      <c r="G25" s="129" t="str">
        <f>'Resistor References'!AF$2</f>
        <v>180°, 2</v>
      </c>
      <c r="H25" s="130" t="str">
        <f>'Resistor References'!AF$3</f>
        <v>180°, 2</v>
      </c>
      <c r="I25" s="94" t="s">
        <v>221</v>
      </c>
      <c r="J25" s="518" t="str">
        <f>IF(AND(D25=G25,D26=G26),"SHORT",IF(AND(H25=D25,H26=D26),"FLOAT","Resistor"))</f>
        <v>Resistor</v>
      </c>
      <c r="N25" s="64"/>
      <c r="O25" s="64"/>
      <c r="P25" s="91">
        <v>20</v>
      </c>
      <c r="Q25" s="102">
        <v>5</v>
      </c>
      <c r="R25" s="103">
        <v>8</v>
      </c>
    </row>
    <row r="26" spans="2:18" s="81" customFormat="1" ht="15" thickBot="1" x14ac:dyDescent="0.25">
      <c r="B26" s="499"/>
      <c r="C26" s="100" t="s">
        <v>219</v>
      </c>
      <c r="D26" s="125" t="str">
        <f>D9</f>
        <v>OCF = 26, OCW = 20</v>
      </c>
      <c r="E26" s="127" t="s">
        <v>26</v>
      </c>
      <c r="F26" s="131" t="e">
        <f>VLOOKUP(D26,'Resistor References'!O$3:P$6,2,FALSE)</f>
        <v>#N/A</v>
      </c>
      <c r="G26" s="132" t="str">
        <f>'Resistor References'!O$3</f>
        <v>40/52</v>
      </c>
      <c r="H26" s="133" t="str">
        <f>'Resistor References'!O$4</f>
        <v>30/39</v>
      </c>
      <c r="I26" s="101">
        <v>52</v>
      </c>
      <c r="J26" s="501"/>
      <c r="N26" s="64"/>
      <c r="O26" s="64"/>
      <c r="P26" s="97">
        <v>21</v>
      </c>
      <c r="Q26" s="98">
        <v>6</v>
      </c>
      <c r="R26" s="99">
        <v>0.5</v>
      </c>
    </row>
    <row r="27" spans="2:18" s="81" customFormat="1" ht="15" thickBot="1" x14ac:dyDescent="0.25">
      <c r="B27" s="64"/>
      <c r="C27" s="64"/>
      <c r="D27" s="64"/>
      <c r="E27" s="64"/>
      <c r="F27" s="64"/>
      <c r="G27" s="64"/>
      <c r="H27" s="64"/>
      <c r="I27" s="64"/>
      <c r="J27" s="64"/>
      <c r="N27" s="64"/>
      <c r="O27" s="64"/>
      <c r="P27" s="91">
        <v>22</v>
      </c>
      <c r="Q27" s="102">
        <v>6</v>
      </c>
      <c r="R27" s="103">
        <v>1</v>
      </c>
    </row>
    <row r="28" spans="2:18" s="81" customFormat="1" ht="15" thickBot="1" x14ac:dyDescent="0.25">
      <c r="B28" s="120" t="s">
        <v>208</v>
      </c>
      <c r="C28" s="86" t="s">
        <v>21</v>
      </c>
      <c r="D28" s="111" t="s">
        <v>234</v>
      </c>
      <c r="E28" s="86" t="s">
        <v>235</v>
      </c>
      <c r="F28" s="86"/>
      <c r="G28" s="86" t="s">
        <v>236</v>
      </c>
      <c r="H28" s="87" t="s">
        <v>237</v>
      </c>
      <c r="I28" s="519" t="s">
        <v>246</v>
      </c>
      <c r="J28" s="520"/>
      <c r="N28" s="64"/>
      <c r="O28" s="64"/>
      <c r="P28" s="97">
        <v>23</v>
      </c>
      <c r="Q28" s="98">
        <v>6</v>
      </c>
      <c r="R28" s="99">
        <v>2</v>
      </c>
    </row>
    <row r="29" spans="2:18" s="81" customFormat="1" x14ac:dyDescent="0.2">
      <c r="B29" s="112" t="str">
        <f>B$6</f>
        <v>MSEL1</v>
      </c>
      <c r="C29" s="71" t="s">
        <v>221</v>
      </c>
      <c r="D29" s="128" t="s">
        <v>211</v>
      </c>
      <c r="E29" s="128" t="s">
        <v>247</v>
      </c>
      <c r="F29" s="76"/>
      <c r="G29" s="113" t="s">
        <v>248</v>
      </c>
      <c r="H29" s="114" t="s">
        <v>248</v>
      </c>
      <c r="I29" s="521"/>
      <c r="J29" s="522"/>
      <c r="N29" s="64"/>
      <c r="O29" s="64"/>
      <c r="P29" s="91">
        <v>24</v>
      </c>
      <c r="Q29" s="102">
        <v>6</v>
      </c>
      <c r="R29" s="103">
        <v>4</v>
      </c>
    </row>
    <row r="30" spans="2:18" s="81" customFormat="1" x14ac:dyDescent="0.2">
      <c r="B30" s="115" t="str">
        <f>B$8</f>
        <v>MSEL2</v>
      </c>
      <c r="C30" s="72" t="s">
        <v>249</v>
      </c>
      <c r="D30" s="134" t="e">
        <f>IF(D10&lt;2,"N/A",IF(OR(J25="SHORT",J25="FLOAT"),J25,2*F25+MOD(F26,2)))</f>
        <v>#VALUE!</v>
      </c>
      <c r="E30" s="134" t="e">
        <f>IF(OR(J25='Resistor References'!AG$2,J25='Resistor References'!AG$3,'Pin Detect Programming (2)'!F26&lt;2),"OPEN",1)</f>
        <v>#N/A</v>
      </c>
      <c r="F30" s="74"/>
      <c r="G30" s="73" t="e">
        <f>IF(OR(D30="FLOAT",D30="SHORT"),D30,HLOOKUP(D30,'Resistor Selection'!C13:R14,2,FALSE))</f>
        <v>#VALUE!</v>
      </c>
      <c r="H30" s="116" t="e">
        <f>IF(E30="Open","Open",VLOOKUP(E30,'Resistor Selection'!B$13:AH$30,'Pin Detect Programming (2)'!D30+2,FALSE))</f>
        <v>#N/A</v>
      </c>
      <c r="I30" s="521"/>
      <c r="J30" s="522"/>
      <c r="N30" s="64"/>
      <c r="O30" s="64"/>
      <c r="P30" s="97">
        <v>25</v>
      </c>
      <c r="Q30" s="98">
        <v>6</v>
      </c>
      <c r="R30" s="99">
        <v>8</v>
      </c>
    </row>
    <row r="31" spans="2:18" s="81" customFormat="1" x14ac:dyDescent="0.2">
      <c r="B31" s="115" t="str">
        <f>B$11</f>
        <v>VSEL</v>
      </c>
      <c r="C31" s="72" t="s">
        <v>221</v>
      </c>
      <c r="D31" s="134" t="s">
        <v>211</v>
      </c>
      <c r="E31" s="134" t="s">
        <v>247</v>
      </c>
      <c r="F31" s="74"/>
      <c r="G31" s="73" t="s">
        <v>248</v>
      </c>
      <c r="H31" s="116" t="s">
        <v>248</v>
      </c>
      <c r="I31" s="521"/>
      <c r="J31" s="522"/>
      <c r="N31" s="64"/>
      <c r="O31" s="64"/>
      <c r="P31" s="91">
        <v>26</v>
      </c>
      <c r="Q31" s="102">
        <v>7</v>
      </c>
      <c r="R31" s="103">
        <v>0.5</v>
      </c>
    </row>
    <row r="32" spans="2:18" s="81" customFormat="1" ht="15" thickBot="1" x14ac:dyDescent="0.25">
      <c r="B32" s="117" t="str">
        <f>B$14</f>
        <v>ADRSEL</v>
      </c>
      <c r="C32" s="100" t="s">
        <v>221</v>
      </c>
      <c r="D32" s="131" t="s">
        <v>211</v>
      </c>
      <c r="E32" s="131" t="s">
        <v>247</v>
      </c>
      <c r="F32" s="80"/>
      <c r="G32" s="118" t="s">
        <v>248</v>
      </c>
      <c r="H32" s="119" t="s">
        <v>248</v>
      </c>
      <c r="I32" s="523"/>
      <c r="J32" s="524"/>
      <c r="N32" s="64"/>
      <c r="O32" s="64"/>
      <c r="P32" s="97">
        <v>27</v>
      </c>
      <c r="Q32" s="98">
        <v>7</v>
      </c>
      <c r="R32" s="99">
        <v>1</v>
      </c>
    </row>
    <row r="33" spans="2:18" s="81" customFormat="1" ht="15" thickBot="1" x14ac:dyDescent="0.25">
      <c r="B33" s="64"/>
      <c r="C33" s="64"/>
      <c r="D33" s="64"/>
      <c r="E33" s="64"/>
      <c r="F33" s="64"/>
      <c r="G33" s="64"/>
      <c r="H33" s="64"/>
      <c r="I33" s="64"/>
      <c r="J33" s="64"/>
      <c r="N33" s="64"/>
      <c r="O33" s="64"/>
      <c r="P33" s="91">
        <v>28</v>
      </c>
      <c r="Q33" s="102">
        <v>7</v>
      </c>
      <c r="R33" s="103">
        <v>2</v>
      </c>
    </row>
    <row r="34" spans="2:18" s="81" customFormat="1" ht="15.75" thickBot="1" x14ac:dyDescent="0.3">
      <c r="B34" s="525" t="s">
        <v>250</v>
      </c>
      <c r="C34" s="526"/>
      <c r="D34" s="526"/>
      <c r="E34" s="526"/>
      <c r="F34" s="526"/>
      <c r="G34" s="526"/>
      <c r="H34" s="526"/>
      <c r="I34" s="526"/>
      <c r="J34" s="527"/>
      <c r="N34" s="64"/>
      <c r="O34" s="64"/>
      <c r="P34" s="97">
        <v>29</v>
      </c>
      <c r="Q34" s="98">
        <v>7</v>
      </c>
      <c r="R34" s="99">
        <v>4</v>
      </c>
    </row>
    <row r="35" spans="2:18" s="81" customFormat="1" ht="15" thickBot="1" x14ac:dyDescent="0.25">
      <c r="B35" s="85" t="s">
        <v>208</v>
      </c>
      <c r="C35" s="86" t="s">
        <v>209</v>
      </c>
      <c r="D35" s="86" t="s">
        <v>21</v>
      </c>
      <c r="E35" s="86" t="s">
        <v>210</v>
      </c>
      <c r="F35" s="86" t="s">
        <v>14</v>
      </c>
      <c r="G35" s="86" t="s">
        <v>211</v>
      </c>
      <c r="H35" s="86" t="s">
        <v>212</v>
      </c>
      <c r="I35" s="86" t="s">
        <v>213</v>
      </c>
      <c r="J35" s="87" t="s">
        <v>214</v>
      </c>
      <c r="N35" s="64"/>
      <c r="O35" s="64"/>
      <c r="P35" s="91">
        <v>30</v>
      </c>
      <c r="Q35" s="102">
        <v>7</v>
      </c>
      <c r="R35" s="103">
        <v>8</v>
      </c>
    </row>
    <row r="36" spans="2:18" s="81" customFormat="1" ht="15" thickBot="1" x14ac:dyDescent="0.25">
      <c r="B36" s="528" t="str">
        <f>B8</f>
        <v>MSEL2</v>
      </c>
      <c r="C36" s="71" t="s">
        <v>244</v>
      </c>
      <c r="D36" s="124" t="s">
        <v>221</v>
      </c>
      <c r="E36" s="126"/>
      <c r="F36" s="128" t="str">
        <f>IF(AND(D36=G36,D37=G37),"SHORT",IF(AND(D36=H36,D37=H37),"FLOAT",VLOOKUP(D36,'Resistor References'!AF$4:AG$11,2,FALSE)))</f>
        <v>N/A</v>
      </c>
      <c r="G36" s="129" t="s">
        <v>221</v>
      </c>
      <c r="H36" s="130" t="s">
        <v>221</v>
      </c>
      <c r="I36" s="94" t="s">
        <v>221</v>
      </c>
      <c r="J36" s="518" t="str">
        <f>IF(AND(D36=G36,D37=G37),"SHORT",IF(AND(H36=D36,H37=D37),"FLOAT","Resistor"))</f>
        <v>Resistor</v>
      </c>
      <c r="N36" s="64"/>
      <c r="O36" s="64"/>
      <c r="P36" s="121">
        <v>31</v>
      </c>
      <c r="Q36" s="122">
        <v>10</v>
      </c>
      <c r="R36" s="123">
        <v>2</v>
      </c>
    </row>
    <row r="37" spans="2:18" s="81" customFormat="1" ht="15" thickBot="1" x14ac:dyDescent="0.25">
      <c r="B37" s="499"/>
      <c r="C37" s="100" t="s">
        <v>219</v>
      </c>
      <c r="D37" s="125" t="str">
        <f>D9</f>
        <v>OCF = 26, OCW = 20</v>
      </c>
      <c r="E37" s="127" t="s">
        <v>26</v>
      </c>
      <c r="F37" s="131" t="e">
        <f>VLOOKUP(D37,'Resistor References'!O$3:P$6,2,FALSE)</f>
        <v>#N/A</v>
      </c>
      <c r="G37" s="132" t="s">
        <v>221</v>
      </c>
      <c r="H37" s="133" t="s">
        <v>221</v>
      </c>
      <c r="I37" s="101">
        <v>52</v>
      </c>
      <c r="J37" s="501"/>
      <c r="N37" s="64"/>
      <c r="O37" s="64"/>
    </row>
    <row r="38" spans="2:18" s="81" customFormat="1" ht="15" thickBot="1" x14ac:dyDescent="0.25">
      <c r="B38" s="64"/>
      <c r="C38" s="64"/>
      <c r="D38" s="64"/>
      <c r="E38" s="64"/>
      <c r="F38" s="64"/>
      <c r="G38" s="64"/>
      <c r="H38" s="64"/>
      <c r="I38" s="64"/>
      <c r="J38" s="64"/>
      <c r="N38" s="64"/>
      <c r="O38" s="64"/>
    </row>
    <row r="39" spans="2:18" s="81" customFormat="1" ht="15.75" customHeight="1" thickBot="1" x14ac:dyDescent="0.25">
      <c r="B39" s="120" t="s">
        <v>208</v>
      </c>
      <c r="C39" s="86" t="s">
        <v>21</v>
      </c>
      <c r="D39" s="111" t="s">
        <v>234</v>
      </c>
      <c r="E39" s="86" t="s">
        <v>235</v>
      </c>
      <c r="F39" s="86"/>
      <c r="G39" s="86" t="s">
        <v>236</v>
      </c>
      <c r="H39" s="87" t="s">
        <v>237</v>
      </c>
      <c r="I39" s="519" t="s">
        <v>246</v>
      </c>
      <c r="J39" s="520"/>
      <c r="N39" s="64"/>
      <c r="O39" s="64"/>
    </row>
    <row r="40" spans="2:18" s="81" customFormat="1" x14ac:dyDescent="0.2">
      <c r="B40" s="112" t="str">
        <f>B$6</f>
        <v>MSEL1</v>
      </c>
      <c r="C40" s="71" t="s">
        <v>221</v>
      </c>
      <c r="D40" s="128" t="s">
        <v>211</v>
      </c>
      <c r="E40" s="128" t="s">
        <v>247</v>
      </c>
      <c r="F40" s="76"/>
      <c r="G40" s="113" t="s">
        <v>248</v>
      </c>
      <c r="H40" s="114" t="s">
        <v>248</v>
      </c>
      <c r="I40" s="521"/>
      <c r="J40" s="522"/>
      <c r="N40" s="64"/>
      <c r="O40" s="64"/>
    </row>
    <row r="41" spans="2:18" s="81" customFormat="1" x14ac:dyDescent="0.2">
      <c r="B41" s="115" t="str">
        <f>B$8</f>
        <v>MSEL2</v>
      </c>
      <c r="C41" s="72" t="s">
        <v>249</v>
      </c>
      <c r="D41" s="134" t="e">
        <f>IF(D10&lt;3,"N/A",IF(OR(J36="SHORT",J36="FLOAT"),J36,2*F36+MOD(F37,2)))</f>
        <v>#VALUE!</v>
      </c>
      <c r="E41" s="134" t="e">
        <f>IF(OR(J36='Resistor References'!AG$2,J36='Resistor References'!AG$3,'Pin Detect Programming (2)'!F37&lt;2),"OPEN",1)</f>
        <v>#N/A</v>
      </c>
      <c r="F41" s="74"/>
      <c r="G41" s="73" t="e">
        <f>IF(OR(D41="FLOAT",D41="SHORT"),D41,HLOOKUP(D41,'Resistor Selection'!C13:R14,2,FALSE))</f>
        <v>#VALUE!</v>
      </c>
      <c r="H41" s="116" t="e">
        <f>IF(E41="Open","Open",VLOOKUP(E41,'Resistor Selection'!B$13:AH$30,'Pin Detect Programming (2)'!D41+2,FALSE))</f>
        <v>#N/A</v>
      </c>
      <c r="I41" s="521"/>
      <c r="J41" s="522"/>
      <c r="N41" s="64"/>
      <c r="O41" s="64"/>
    </row>
    <row r="42" spans="2:18" s="81" customFormat="1" x14ac:dyDescent="0.2">
      <c r="B42" s="115" t="str">
        <f>B$11</f>
        <v>VSEL</v>
      </c>
      <c r="C42" s="72" t="s">
        <v>221</v>
      </c>
      <c r="D42" s="134" t="s">
        <v>211</v>
      </c>
      <c r="E42" s="134" t="s">
        <v>247</v>
      </c>
      <c r="F42" s="74"/>
      <c r="G42" s="73" t="s">
        <v>248</v>
      </c>
      <c r="H42" s="116" t="s">
        <v>248</v>
      </c>
      <c r="I42" s="521"/>
      <c r="J42" s="522"/>
      <c r="N42" s="64"/>
      <c r="O42" s="64"/>
    </row>
    <row r="43" spans="2:18" s="81" customFormat="1" ht="15" thickBot="1" x14ac:dyDescent="0.25">
      <c r="B43" s="117" t="str">
        <f>B$14</f>
        <v>ADRSEL</v>
      </c>
      <c r="C43" s="100" t="s">
        <v>221</v>
      </c>
      <c r="D43" s="131" t="s">
        <v>211</v>
      </c>
      <c r="E43" s="131" t="s">
        <v>247</v>
      </c>
      <c r="F43" s="80"/>
      <c r="G43" s="118" t="s">
        <v>248</v>
      </c>
      <c r="H43" s="119" t="s">
        <v>248</v>
      </c>
      <c r="I43" s="523"/>
      <c r="J43" s="524"/>
      <c r="N43" s="64"/>
      <c r="O43" s="64"/>
    </row>
    <row r="44" spans="2:18" s="81" customFormat="1" ht="15" thickBot="1" x14ac:dyDescent="0.25">
      <c r="B44" s="64"/>
      <c r="C44" s="64"/>
      <c r="D44" s="64"/>
      <c r="E44" s="64"/>
      <c r="F44" s="64"/>
      <c r="G44" s="64"/>
      <c r="H44" s="64"/>
      <c r="I44" s="64"/>
      <c r="J44" s="64"/>
      <c r="N44" s="64"/>
      <c r="O44" s="64"/>
    </row>
    <row r="45" spans="2:18" s="81" customFormat="1" ht="15.75" thickBot="1" x14ac:dyDescent="0.3">
      <c r="B45" s="525" t="s">
        <v>251</v>
      </c>
      <c r="C45" s="526"/>
      <c r="D45" s="526"/>
      <c r="E45" s="526"/>
      <c r="F45" s="526"/>
      <c r="G45" s="526"/>
      <c r="H45" s="526"/>
      <c r="I45" s="526"/>
      <c r="J45" s="527"/>
      <c r="N45" s="64"/>
      <c r="O45" s="64"/>
    </row>
    <row r="46" spans="2:18" s="81" customFormat="1" ht="15" thickBot="1" x14ac:dyDescent="0.25">
      <c r="B46" s="85" t="s">
        <v>208</v>
      </c>
      <c r="C46" s="86" t="s">
        <v>209</v>
      </c>
      <c r="D46" s="86" t="s">
        <v>21</v>
      </c>
      <c r="E46" s="86" t="s">
        <v>210</v>
      </c>
      <c r="F46" s="86" t="s">
        <v>14</v>
      </c>
      <c r="G46" s="86" t="s">
        <v>211</v>
      </c>
      <c r="H46" s="86" t="s">
        <v>212</v>
      </c>
      <c r="I46" s="86" t="s">
        <v>213</v>
      </c>
      <c r="J46" s="87" t="s">
        <v>214</v>
      </c>
      <c r="N46" s="64"/>
      <c r="O46" s="64"/>
    </row>
    <row r="47" spans="2:18" s="81" customFormat="1" x14ac:dyDescent="0.2">
      <c r="B47" s="528" t="str">
        <f>B8</f>
        <v>MSEL2</v>
      </c>
      <c r="C47" s="71" t="s">
        <v>244</v>
      </c>
      <c r="D47" s="124" t="s">
        <v>221</v>
      </c>
      <c r="E47" s="126"/>
      <c r="F47" s="128" t="str">
        <f>IF(AND(D47=G47,D48=G48),"SHORT",IF(AND(D47=H47,D48=H48),"FLOAT",VLOOKUP(D47,'Resistor References'!AF$4:AG$11,2,FALSE)))</f>
        <v>N/A</v>
      </c>
      <c r="G47" s="129" t="s">
        <v>221</v>
      </c>
      <c r="H47" s="130" t="s">
        <v>221</v>
      </c>
      <c r="I47" s="94" t="s">
        <v>221</v>
      </c>
      <c r="J47" s="518" t="str">
        <f>IF(AND(D47=G47,D48=G48),"SHORT",IF(AND(H47=D47,H48=D48),"FLOAT","Resistor"))</f>
        <v>Resistor</v>
      </c>
      <c r="N47" s="64"/>
      <c r="O47" s="64"/>
    </row>
    <row r="48" spans="2:18" s="81" customFormat="1" ht="15" thickBot="1" x14ac:dyDescent="0.25">
      <c r="B48" s="499"/>
      <c r="C48" s="100" t="s">
        <v>219</v>
      </c>
      <c r="D48" s="125" t="str">
        <f>D9</f>
        <v>OCF = 26, OCW = 20</v>
      </c>
      <c r="E48" s="127" t="s">
        <v>26</v>
      </c>
      <c r="F48" s="131" t="e">
        <f>VLOOKUP(D48,'Resistor References'!O$3:P$6,2,FALSE)</f>
        <v>#N/A</v>
      </c>
      <c r="G48" s="132" t="s">
        <v>221</v>
      </c>
      <c r="H48" s="133" t="s">
        <v>221</v>
      </c>
      <c r="I48" s="101">
        <v>52</v>
      </c>
      <c r="J48" s="501"/>
      <c r="N48" s="64"/>
      <c r="O48" s="64"/>
    </row>
    <row r="49" spans="2:15" s="81" customFormat="1" ht="15" thickBot="1" x14ac:dyDescent="0.25">
      <c r="B49" s="64"/>
      <c r="C49" s="64"/>
      <c r="D49" s="64"/>
      <c r="E49" s="64"/>
      <c r="F49" s="64"/>
      <c r="G49" s="64"/>
      <c r="H49" s="64"/>
      <c r="I49" s="64"/>
      <c r="J49" s="64"/>
      <c r="N49" s="64"/>
      <c r="O49" s="64"/>
    </row>
    <row r="50" spans="2:15" s="81" customFormat="1" ht="15.75" customHeight="1" thickBot="1" x14ac:dyDescent="0.25">
      <c r="B50" s="120" t="s">
        <v>208</v>
      </c>
      <c r="C50" s="86" t="s">
        <v>21</v>
      </c>
      <c r="D50" s="111" t="s">
        <v>234</v>
      </c>
      <c r="E50" s="86" t="s">
        <v>235</v>
      </c>
      <c r="F50" s="86"/>
      <c r="G50" s="86" t="s">
        <v>236</v>
      </c>
      <c r="H50" s="87" t="s">
        <v>237</v>
      </c>
      <c r="I50" s="519" t="s">
        <v>246</v>
      </c>
      <c r="J50" s="520"/>
      <c r="N50" s="64"/>
      <c r="O50" s="64"/>
    </row>
    <row r="51" spans="2:15" s="81" customFormat="1" x14ac:dyDescent="0.2">
      <c r="B51" s="112" t="str">
        <f>B$6</f>
        <v>MSEL1</v>
      </c>
      <c r="C51" s="71" t="s">
        <v>221</v>
      </c>
      <c r="D51" s="128" t="s">
        <v>211</v>
      </c>
      <c r="E51" s="128" t="s">
        <v>247</v>
      </c>
      <c r="F51" s="76"/>
      <c r="G51" s="113" t="s">
        <v>248</v>
      </c>
      <c r="H51" s="114" t="s">
        <v>248</v>
      </c>
      <c r="I51" s="521"/>
      <c r="J51" s="522"/>
      <c r="N51" s="64"/>
      <c r="O51" s="64"/>
    </row>
    <row r="52" spans="2:15" s="81" customFormat="1" x14ac:dyDescent="0.2">
      <c r="B52" s="115" t="str">
        <f>B$8</f>
        <v>MSEL2</v>
      </c>
      <c r="C52" s="72" t="s">
        <v>249</v>
      </c>
      <c r="D52" s="134" t="e">
        <f>IF(D10&lt;4,"N/A",IF(OR(J47="SHORT",J47="FLOAT"),J47,2*F47+MOD(F48,2)))</f>
        <v>#VALUE!</v>
      </c>
      <c r="E52" s="134" t="e">
        <f>IF(OR(J47='Resistor References'!AG$2,J47='Resistor References'!AG$3,'Pin Detect Programming (2)'!F48&lt;2),"OPEN",1)</f>
        <v>#N/A</v>
      </c>
      <c r="F52" s="74"/>
      <c r="G52" s="73" t="e">
        <f>IF(OR(D52="FLOAT",D52="SHORT"),D52,HLOOKUP(D52,'Resistor Selection'!C13:R14,2,FALSE))</f>
        <v>#VALUE!</v>
      </c>
      <c r="H52" s="116" t="e">
        <f>IF(E52="Open","Open",VLOOKUP(E52,'Resistor Selection'!B$13:AH$30,'Pin Detect Programming (2)'!D52+2,FALSE))</f>
        <v>#N/A</v>
      </c>
      <c r="I52" s="521"/>
      <c r="J52" s="522"/>
      <c r="N52" s="64"/>
      <c r="O52" s="64"/>
    </row>
    <row r="53" spans="2:15" s="81" customFormat="1" x14ac:dyDescent="0.2">
      <c r="B53" s="115" t="str">
        <f>B$11</f>
        <v>VSEL</v>
      </c>
      <c r="C53" s="72" t="s">
        <v>221</v>
      </c>
      <c r="D53" s="134" t="s">
        <v>211</v>
      </c>
      <c r="E53" s="134" t="s">
        <v>247</v>
      </c>
      <c r="F53" s="74"/>
      <c r="G53" s="73" t="s">
        <v>248</v>
      </c>
      <c r="H53" s="116" t="s">
        <v>248</v>
      </c>
      <c r="I53" s="521"/>
      <c r="J53" s="522"/>
      <c r="N53" s="64"/>
      <c r="O53" s="64"/>
    </row>
    <row r="54" spans="2:15" s="81" customFormat="1" ht="15" thickBot="1" x14ac:dyDescent="0.25">
      <c r="B54" s="117" t="str">
        <f>B$14</f>
        <v>ADRSEL</v>
      </c>
      <c r="C54" s="100" t="s">
        <v>221</v>
      </c>
      <c r="D54" s="131" t="s">
        <v>211</v>
      </c>
      <c r="E54" s="131" t="s">
        <v>247</v>
      </c>
      <c r="F54" s="80"/>
      <c r="G54" s="118" t="s">
        <v>248</v>
      </c>
      <c r="H54" s="119" t="s">
        <v>248</v>
      </c>
      <c r="I54" s="523"/>
      <c r="J54" s="524"/>
      <c r="N54" s="64"/>
      <c r="O54" s="64"/>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
    <cfRule type="cellIs" dxfId="35" priority="34" stopIfTrue="1" operator="equal">
      <formula>$H$4</formula>
    </cfRule>
    <cfRule type="cellIs" dxfId="34" priority="35" stopIfTrue="1" operator="equal">
      <formula>$G$4</formula>
    </cfRule>
    <cfRule type="cellIs" dxfId="33" priority="36" operator="greaterThan">
      <formula>29.5</formula>
    </cfRule>
  </conditionalFormatting>
  <conditionalFormatting sqref="D19">
    <cfRule type="cellIs" dxfId="32" priority="31" stopIfTrue="1" operator="equal">
      <formula>$H$4</formula>
    </cfRule>
    <cfRule type="cellIs" dxfId="31" priority="32" stopIfTrue="1" operator="equal">
      <formula>$G$4</formula>
    </cfRule>
    <cfRule type="cellIs" dxfId="30" priority="33" operator="greaterThan">
      <formula>29.5</formula>
    </cfRule>
  </conditionalFormatting>
  <conditionalFormatting sqref="D20">
    <cfRule type="cellIs" dxfId="29" priority="28" stopIfTrue="1" operator="equal">
      <formula>$H$4</formula>
    </cfRule>
    <cfRule type="cellIs" dxfId="28" priority="29" stopIfTrue="1" operator="equal">
      <formula>$G$4</formula>
    </cfRule>
    <cfRule type="cellIs" dxfId="27" priority="30" operator="greaterThan">
      <formula>29.5</formula>
    </cfRule>
  </conditionalFormatting>
  <conditionalFormatting sqref="D21">
    <cfRule type="cellIs" dxfId="26" priority="25" stopIfTrue="1" operator="equal">
      <formula>$H$4</formula>
    </cfRule>
    <cfRule type="cellIs" dxfId="25" priority="26" stopIfTrue="1" operator="equal">
      <formula>$G$4</formula>
    </cfRule>
    <cfRule type="cellIs" dxfId="24" priority="27" operator="greaterThan">
      <formula>29.5</formula>
    </cfRule>
  </conditionalFormatting>
  <conditionalFormatting sqref="D30">
    <cfRule type="cellIs" dxfId="23" priority="22" stopIfTrue="1" operator="equal">
      <formula>$H$4</formula>
    </cfRule>
    <cfRule type="cellIs" dxfId="22" priority="23" stopIfTrue="1" operator="equal">
      <formula>$G$4</formula>
    </cfRule>
    <cfRule type="cellIs" dxfId="21" priority="24" operator="greaterThan">
      <formula>29.5</formula>
    </cfRule>
  </conditionalFormatting>
  <conditionalFormatting sqref="D41">
    <cfRule type="cellIs" dxfId="20" priority="19" stopIfTrue="1" operator="equal">
      <formula>$H$4</formula>
    </cfRule>
    <cfRule type="cellIs" dxfId="19" priority="20" stopIfTrue="1" operator="equal">
      <formula>$G$4</formula>
    </cfRule>
    <cfRule type="cellIs" dxfId="18" priority="21" operator="greaterThan">
      <formula>29.5</formula>
    </cfRule>
  </conditionalFormatting>
  <conditionalFormatting sqref="D52">
    <cfRule type="cellIs" dxfId="17" priority="16" stopIfTrue="1" operator="equal">
      <formula>$H$4</formula>
    </cfRule>
    <cfRule type="cellIs" dxfId="16" priority="17" stopIfTrue="1" operator="equal">
      <formula>$G$4</formula>
    </cfRule>
    <cfRule type="cellIs" dxfId="15" priority="18" operator="greaterThan">
      <formula>29.5</formula>
    </cfRule>
  </conditionalFormatting>
  <conditionalFormatting sqref="Q4:Q5">
    <cfRule type="expression" dxfId="14" priority="13">
      <formula>"K3=$C$4"</formula>
    </cfRule>
  </conditionalFormatting>
  <conditionalFormatting sqref="R4:R5">
    <cfRule type="expression" dxfId="13" priority="12">
      <formula>"K3=$C$4"</formula>
    </cfRule>
  </conditionalFormatting>
  <conditionalFormatting sqref="Q6:Q36">
    <cfRule type="cellIs" dxfId="12" priority="11" operator="greaterThan">
      <formula>ILOOP_trgt</formula>
    </cfRule>
  </conditionalFormatting>
  <conditionalFormatting sqref="P4:P36">
    <cfRule type="cellIs" dxfId="11" priority="7" operator="equal">
      <formula>$D$6</formula>
    </cfRule>
  </conditionalFormatting>
  <conditionalFormatting sqref="D36">
    <cfRule type="expression" dxfId="10" priority="6">
      <formula>NOT(AND(ISNUMBER(FIND($D$10,$D$36)),IF(ISNUMBER(FIND($D$10,$D$36)),FIND($D$10,$D$36)&gt;3,0)))</formula>
    </cfRule>
  </conditionalFormatting>
  <conditionalFormatting sqref="D47">
    <cfRule type="expression" dxfId="9" priority="5">
      <formula>NOT(AND(ISNUMBER(FIND($D$10,$D$47)),IF(ISNUMBER(FIND($D$10,$D$47)),FIND($D$10,$D$47)&gt;3,0)))</formula>
    </cfRule>
  </conditionalFormatting>
  <conditionalFormatting sqref="D25">
    <cfRule type="expression" dxfId="8" priority="4">
      <formula>NOT(AND(ISNUMBER(FIND($D$10,$D$25)),IF(ISNUMBER(FIND($D$10,$D$25)),FIND($D$10,$D$25)&gt;3,0)))</formula>
    </cfRule>
  </conditionalFormatting>
  <conditionalFormatting sqref="D26">
    <cfRule type="cellIs" dxfId="7" priority="3" operator="notEqual">
      <formula>$D$9</formula>
    </cfRule>
  </conditionalFormatting>
  <conditionalFormatting sqref="D37">
    <cfRule type="cellIs" dxfId="6" priority="2" operator="notEqual">
      <formula>$D$9</formula>
    </cfRule>
  </conditionalFormatting>
  <conditionalFormatting sqref="D48">
    <cfRule type="cellIs" dxfId="5" priority="1" operator="notEqual">
      <formula>$D$9</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R6:R12</xm:sqref>
        </x14:conditionalFormatting>
        <x14:conditionalFormatting xmlns:xm="http://schemas.microsoft.com/office/excel/2006/main">
          <x14:cfRule type="cellIs" priority="61" operator="greaterThan" id="{8683456C-14C1-448B-A2C6-E930737A0632}">
            <xm:f>'Device Calculator'!$M99</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124" operator="greaterThan" id="{8683456C-14C1-448B-A2C6-E930737A0632}">
            <xm:f>'Device Calculator'!$M89</xm:f>
            <x14:dxf>
              <font>
                <color rgb="FF9C0006"/>
              </font>
              <fill>
                <patternFill>
                  <bgColor rgb="FFFFC7CE"/>
                </patternFill>
              </fill>
            </x14:dxf>
          </x14:cfRule>
          <xm:sqref>R13:R21</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7109375" customWidth="1"/>
  </cols>
  <sheetData>
    <row r="1" spans="1:12" x14ac:dyDescent="0.25">
      <c r="A1" s="544" t="s">
        <v>144</v>
      </c>
      <c r="B1" s="544"/>
      <c r="C1" s="544" t="s">
        <v>145</v>
      </c>
      <c r="D1" s="544"/>
      <c r="E1" s="544" t="s">
        <v>146</v>
      </c>
      <c r="F1" s="544"/>
      <c r="G1" s="544" t="s">
        <v>147</v>
      </c>
      <c r="H1" s="544"/>
      <c r="I1" s="544" t="s">
        <v>148</v>
      </c>
      <c r="J1" s="544"/>
      <c r="K1" s="5" t="s">
        <v>184</v>
      </c>
      <c r="L1" s="5" t="s">
        <v>185</v>
      </c>
    </row>
    <row r="2" spans="1:12" x14ac:dyDescent="0.25">
      <c r="A2" s="6" t="str">
        <f>DEC2HEX(MOD(L2-MOD(L2,16^9),16^10)/16^9)</f>
        <v>1</v>
      </c>
      <c r="B2" s="6" t="str">
        <f>DEC2HEX(MOD(L2-MOD(L2,16^8),16^9)/16^8)</f>
        <v>2</v>
      </c>
      <c r="C2" s="6" t="str">
        <f>DEC2HEX(MOD(L2-MOD(L2,16^7),16^8)/16^7)</f>
        <v>4</v>
      </c>
      <c r="D2" s="6" t="str">
        <f>DEC2HEX(MOD(L2-MOD(L2,16^6),16^7)/16^6)</f>
        <v>0</v>
      </c>
      <c r="E2" s="6" t="str">
        <f>DEC2HEX(MOD(L2-MOD(L2,16^5),16^6)/16^5)</f>
        <v>4</v>
      </c>
      <c r="F2" s="6" t="str">
        <f>DEC2HEX(MOD(L2-MOD(L2,16^4),16^5)/16^4)</f>
        <v>2</v>
      </c>
      <c r="G2" s="6" t="str">
        <f>DEC2HEX(MOD(L2-MOD(L2,16^3),16^4)/16^3)</f>
        <v>2</v>
      </c>
      <c r="H2" s="6" t="str">
        <f>DEC2HEX(MOD(L2-MOD(L2,16^2),16^3)/16^2)</f>
        <v>2</v>
      </c>
      <c r="I2" s="6" t="str">
        <f>DEC2HEX(MOD(L2-MOD(L2,16),16^2)/16)</f>
        <v>4</v>
      </c>
      <c r="J2" s="6" t="str">
        <f>DEC2HEX(MOD(L2,16))</f>
        <v>6</v>
      </c>
      <c r="K2" s="7" t="str">
        <f>'Device Calculator'!F155</f>
        <v>1240422246</v>
      </c>
      <c r="L2" s="5">
        <f>HEX2DEC(K2)</f>
        <v>78387487302</v>
      </c>
    </row>
    <row r="3" spans="1:12" x14ac:dyDescent="0.25">
      <c r="A3" s="2">
        <f>HEX2DEC(A2)</f>
        <v>1</v>
      </c>
      <c r="B3" s="2">
        <f t="shared" ref="B3:J3" si="0">HEX2DEC(B2)</f>
        <v>2</v>
      </c>
      <c r="C3" s="2">
        <f t="shared" si="0"/>
        <v>4</v>
      </c>
      <c r="D3" s="2">
        <f t="shared" si="0"/>
        <v>0</v>
      </c>
      <c r="E3" s="2">
        <f t="shared" si="0"/>
        <v>4</v>
      </c>
      <c r="F3" s="2">
        <f t="shared" si="0"/>
        <v>2</v>
      </c>
      <c r="G3" s="2">
        <f t="shared" si="0"/>
        <v>2</v>
      </c>
      <c r="H3" s="2">
        <f t="shared" si="0"/>
        <v>2</v>
      </c>
      <c r="I3" s="2">
        <f t="shared" si="0"/>
        <v>4</v>
      </c>
      <c r="J3" s="2">
        <f t="shared" si="0"/>
        <v>6</v>
      </c>
      <c r="K3" s="539" t="s">
        <v>187</v>
      </c>
      <c r="L3" s="540"/>
    </row>
    <row r="4" spans="1:12" x14ac:dyDescent="0.25">
      <c r="A4" s="2" t="str">
        <f>HEX2BIN(A2,4)</f>
        <v>0001</v>
      </c>
      <c r="B4" s="2" t="str">
        <f t="shared" ref="B4:J4" si="1">HEX2BIN(B2,4)</f>
        <v>0010</v>
      </c>
      <c r="C4" s="2" t="str">
        <f t="shared" si="1"/>
        <v>0100</v>
      </c>
      <c r="D4" s="2" t="str">
        <f t="shared" si="1"/>
        <v>0000</v>
      </c>
      <c r="E4" s="2" t="str">
        <f t="shared" si="1"/>
        <v>0100</v>
      </c>
      <c r="F4" s="2" t="str">
        <f t="shared" si="1"/>
        <v>0010</v>
      </c>
      <c r="G4" s="2" t="str">
        <f t="shared" si="1"/>
        <v>0010</v>
      </c>
      <c r="H4" s="2" t="str">
        <f t="shared" si="1"/>
        <v>0010</v>
      </c>
      <c r="I4" s="2" t="str">
        <f t="shared" si="1"/>
        <v>0100</v>
      </c>
      <c r="J4" s="2" t="str">
        <f t="shared" si="1"/>
        <v>0110</v>
      </c>
      <c r="K4" s="541"/>
      <c r="L4" s="542"/>
    </row>
    <row r="6" spans="1:12" x14ac:dyDescent="0.25">
      <c r="A6" t="s">
        <v>0</v>
      </c>
      <c r="B6">
        <f>MOD(A3,4)</f>
        <v>1</v>
      </c>
      <c r="C6">
        <f>2^B6*25</f>
        <v>50</v>
      </c>
      <c r="D6" t="s">
        <v>9</v>
      </c>
      <c r="E6" t="s">
        <v>139</v>
      </c>
      <c r="F6">
        <f>C6*C8*10^-3</f>
        <v>4</v>
      </c>
      <c r="G6" t="s">
        <v>142</v>
      </c>
    </row>
    <row r="7" spans="1:12" x14ac:dyDescent="0.25">
      <c r="A7" t="s">
        <v>1</v>
      </c>
      <c r="B7">
        <f>MOD(B3,4)</f>
        <v>2</v>
      </c>
      <c r="C7">
        <f>2^B7*25</f>
        <v>100</v>
      </c>
      <c r="D7" t="s">
        <v>9</v>
      </c>
      <c r="E7" t="s">
        <v>140</v>
      </c>
      <c r="F7">
        <f>1/(2*PI()*C8*10^3*C9*10^-12*4*10^6*C6*10^-6)/1000</f>
        <v>7.9577471545947684</v>
      </c>
      <c r="G7" t="s">
        <v>11</v>
      </c>
    </row>
    <row r="8" spans="1:12" x14ac:dyDescent="0.25">
      <c r="A8" t="s">
        <v>2</v>
      </c>
      <c r="B8">
        <f>4*C3+(D3-MOD(D3,4))/4</f>
        <v>16</v>
      </c>
      <c r="C8">
        <f>B8*5</f>
        <v>80</v>
      </c>
      <c r="D8" t="s">
        <v>94</v>
      </c>
      <c r="E8" t="s">
        <v>141</v>
      </c>
      <c r="F8">
        <f>1/(2*PI()*C8*10^3*C10*10^-12)/1000</f>
        <v>318.3098861837907</v>
      </c>
      <c r="G8" t="s">
        <v>11</v>
      </c>
    </row>
    <row r="9" spans="1:12" x14ac:dyDescent="0.25">
      <c r="A9" t="s">
        <v>3</v>
      </c>
      <c r="B9">
        <f>4*MOD(D3,4)+(E3-MOD(E3,4))/4</f>
        <v>1</v>
      </c>
      <c r="C9">
        <f>B9*1.25</f>
        <v>1.25</v>
      </c>
      <c r="D9" t="s">
        <v>10</v>
      </c>
      <c r="E9" t="s">
        <v>113</v>
      </c>
      <c r="F9">
        <f>C9*C6*4</f>
        <v>250</v>
      </c>
      <c r="G9" t="s">
        <v>10</v>
      </c>
    </row>
    <row r="10" spans="1:12" x14ac:dyDescent="0.25">
      <c r="A10" t="s">
        <v>4</v>
      </c>
      <c r="B10">
        <f>8*MOD(E3,4)+(F3-MOD(F3,2))/2</f>
        <v>1</v>
      </c>
      <c r="C10">
        <f>B10*'Compensation References'!H$3</f>
        <v>6.25</v>
      </c>
      <c r="D10" t="s">
        <v>10</v>
      </c>
    </row>
    <row r="11" spans="1:12" x14ac:dyDescent="0.25">
      <c r="A11" t="s">
        <v>5</v>
      </c>
      <c r="B11">
        <f>4*G3+(H3-MOD(H3,4))/4</f>
        <v>8</v>
      </c>
      <c r="C11">
        <f>B11*5</f>
        <v>40</v>
      </c>
      <c r="D11" t="s">
        <v>94</v>
      </c>
      <c r="E11" t="s">
        <v>143</v>
      </c>
      <c r="F11">
        <f>C7*C11*10^-3</f>
        <v>4</v>
      </c>
      <c r="G11" t="s">
        <v>142</v>
      </c>
    </row>
    <row r="12" spans="1:12" x14ac:dyDescent="0.25">
      <c r="A12" t="s">
        <v>6</v>
      </c>
      <c r="B12">
        <f>4*MOD(H3,4)+(I3-MOD(I3,4))/4</f>
        <v>9</v>
      </c>
      <c r="C12">
        <f>B12*'Compensation References'!J$3</f>
        <v>2.9970000000000003</v>
      </c>
      <c r="D12" t="s">
        <v>10</v>
      </c>
      <c r="E12" t="s">
        <v>149</v>
      </c>
      <c r="F12">
        <f>1/(2*PI()*C7*C14*10^-3*C12*C11*10^-12*10^3)/1000</f>
        <v>16.595235140546308</v>
      </c>
      <c r="G12" t="s">
        <v>11</v>
      </c>
    </row>
    <row r="13" spans="1:12" x14ac:dyDescent="0.25">
      <c r="A13" t="s">
        <v>7</v>
      </c>
      <c r="B13">
        <f>8*MOD(I3,4)+(J3-MOD(J3,2))/2</f>
        <v>3</v>
      </c>
      <c r="C13">
        <f>B13*3.2</f>
        <v>9.6000000000000014</v>
      </c>
      <c r="D13" t="s">
        <v>10</v>
      </c>
      <c r="E13" t="s">
        <v>150</v>
      </c>
      <c r="F13">
        <f>1/(2*PI()*C11*10^3*C13*10^-12)/1000</f>
        <v>414.46599763514405</v>
      </c>
      <c r="G13" t="s">
        <v>11</v>
      </c>
    </row>
    <row r="14" spans="1:12" x14ac:dyDescent="0.25">
      <c r="A14" t="s">
        <v>117</v>
      </c>
      <c r="B14">
        <f>MOD(J3,2)</f>
        <v>0</v>
      </c>
      <c r="C14">
        <f>(B14+1)*800</f>
        <v>800</v>
      </c>
      <c r="D14" t="s">
        <v>94</v>
      </c>
      <c r="E14" t="s">
        <v>112</v>
      </c>
      <c r="F14">
        <f>C12*C14*C7/1000</f>
        <v>239.76000000000002</v>
      </c>
      <c r="G14" t="s">
        <v>10</v>
      </c>
    </row>
    <row r="17" spans="1:12" x14ac:dyDescent="0.25">
      <c r="A17" s="544" t="s">
        <v>144</v>
      </c>
      <c r="B17" s="544"/>
      <c r="C17" s="544" t="s">
        <v>145</v>
      </c>
      <c r="D17" s="544"/>
      <c r="E17" s="544" t="s">
        <v>146</v>
      </c>
      <c r="F17" s="544"/>
      <c r="G17" s="544" t="s">
        <v>147</v>
      </c>
      <c r="H17" s="544"/>
      <c r="I17" s="544" t="s">
        <v>148</v>
      </c>
      <c r="J17" s="544"/>
      <c r="K17" s="5" t="s">
        <v>184</v>
      </c>
      <c r="L17" s="5" t="s">
        <v>185</v>
      </c>
    </row>
    <row r="18" spans="1:12" x14ac:dyDescent="0.25">
      <c r="A18" s="6" t="str">
        <f>DEC2HEX(MOD(L18-MOD(L18,16^9),16^10)/16^9)</f>
        <v>1</v>
      </c>
      <c r="B18" s="6" t="str">
        <f>DEC2HEX(MOD(L18-MOD(L18,16^8),16^9)/16^8)</f>
        <v>1</v>
      </c>
      <c r="C18" s="6" t="str">
        <f>DEC2HEX(MOD(L18-MOD(L18,16^7),16^8)/16^7)</f>
        <v>1</v>
      </c>
      <c r="D18" s="6" t="str">
        <f>DEC2HEX(MOD(L18-MOD(L18,16^6),16^7)/16^6)</f>
        <v>C</v>
      </c>
      <c r="E18" s="6" t="str">
        <f>DEC2HEX(MOD(L18-MOD(L18,16^5),16^6)/16^5)</f>
        <v>C</v>
      </c>
      <c r="F18" s="6" t="str">
        <f>DEC2HEX(MOD(L18-MOD(L18,16^4),16^5)/16^4)</f>
        <v>C</v>
      </c>
      <c r="G18" s="6" t="str">
        <f>DEC2HEX(MOD(L18-MOD(L18,16^3),16^4)/16^3)</f>
        <v>1</v>
      </c>
      <c r="H18" s="6" t="str">
        <f>DEC2HEX(MOD(L18-MOD(L18,16^2),16^3)/16^2)</f>
        <v>7</v>
      </c>
      <c r="I18" s="6" t="str">
        <f>DEC2HEX(MOD(L18-MOD(L18,16),16^2)/16)</f>
        <v>C</v>
      </c>
      <c r="J18" s="6" t="str">
        <f>DEC2HEX(MOD(L18,16))</f>
        <v>C</v>
      </c>
      <c r="K18" s="7" t="s">
        <v>155</v>
      </c>
      <c r="L18" s="5">
        <f>HEX2DEC(K18)</f>
        <v>73497581516</v>
      </c>
    </row>
    <row r="19" spans="1:12" x14ac:dyDescent="0.25">
      <c r="A19" s="2">
        <f>HEX2DEC(A18)</f>
        <v>1</v>
      </c>
      <c r="B19" s="2">
        <f t="shared" ref="B19" si="2">HEX2DEC(B18)</f>
        <v>1</v>
      </c>
      <c r="C19" s="2">
        <f t="shared" ref="C19" si="3">HEX2DEC(C18)</f>
        <v>1</v>
      </c>
      <c r="D19" s="2">
        <f t="shared" ref="D19" si="4">HEX2DEC(D18)</f>
        <v>12</v>
      </c>
      <c r="E19" s="2">
        <f t="shared" ref="E19" si="5">HEX2DEC(E18)</f>
        <v>12</v>
      </c>
      <c r="F19" s="2">
        <f t="shared" ref="F19" si="6">HEX2DEC(F18)</f>
        <v>12</v>
      </c>
      <c r="G19" s="2">
        <f t="shared" ref="G19" si="7">HEX2DEC(G18)</f>
        <v>1</v>
      </c>
      <c r="H19" s="2">
        <f t="shared" ref="H19" si="8">HEX2DEC(H18)</f>
        <v>7</v>
      </c>
      <c r="I19" s="2">
        <f t="shared" ref="I19" si="9">HEX2DEC(I18)</f>
        <v>12</v>
      </c>
      <c r="J19" s="2">
        <f t="shared" ref="J19" si="10">HEX2DEC(J18)</f>
        <v>12</v>
      </c>
      <c r="K19" s="543" t="s">
        <v>188</v>
      </c>
      <c r="L19" s="543"/>
    </row>
    <row r="20" spans="1:12" x14ac:dyDescent="0.25">
      <c r="A20" s="2" t="str">
        <f>HEX2BIN(A18,4)</f>
        <v>0001</v>
      </c>
      <c r="B20" s="2" t="str">
        <f t="shared" ref="B20:J20" si="11">HEX2BIN(B18,4)</f>
        <v>0001</v>
      </c>
      <c r="C20" s="2" t="str">
        <f t="shared" si="11"/>
        <v>0001</v>
      </c>
      <c r="D20" s="2" t="str">
        <f t="shared" si="11"/>
        <v>1100</v>
      </c>
      <c r="E20" s="2" t="str">
        <f t="shared" si="11"/>
        <v>1100</v>
      </c>
      <c r="F20" s="2" t="str">
        <f t="shared" si="11"/>
        <v>1100</v>
      </c>
      <c r="G20" s="2" t="str">
        <f t="shared" si="11"/>
        <v>0001</v>
      </c>
      <c r="H20" s="2" t="str">
        <f t="shared" si="11"/>
        <v>0111</v>
      </c>
      <c r="I20" s="2" t="str">
        <f t="shared" si="11"/>
        <v>1100</v>
      </c>
      <c r="J20" s="2" t="str">
        <f t="shared" si="11"/>
        <v>1100</v>
      </c>
      <c r="K20" s="543"/>
      <c r="L20" s="543"/>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544" t="s">
        <v>144</v>
      </c>
      <c r="B33" s="544"/>
      <c r="C33" s="544" t="s">
        <v>145</v>
      </c>
      <c r="D33" s="544"/>
      <c r="E33" s="544" t="s">
        <v>146</v>
      </c>
      <c r="F33" s="544"/>
      <c r="G33" s="544" t="s">
        <v>147</v>
      </c>
      <c r="H33" s="544"/>
      <c r="I33" s="544" t="s">
        <v>148</v>
      </c>
      <c r="J33" s="544"/>
      <c r="K33" s="5" t="s">
        <v>186</v>
      </c>
      <c r="L33" s="5" t="s">
        <v>185</v>
      </c>
    </row>
    <row r="34" spans="1:12" x14ac:dyDescent="0.25">
      <c r="A34" s="6" t="str">
        <f>DEC2HEX(MOD(L34-MOD(L34,16^9),16^10)/16^9)</f>
        <v>0</v>
      </c>
      <c r="B34" s="6" t="str">
        <f>DEC2HEX(MOD(L34-MOD(L34,16^8),16^9)/16^8)</f>
        <v>1</v>
      </c>
      <c r="C34" s="6" t="str">
        <f>DEC2HEX(MOD(L34-MOD(L34,16^7),16^8)/16^7)</f>
        <v>3</v>
      </c>
      <c r="D34" s="6" t="str">
        <f>DEC2HEX(MOD(L34-MOD(L34,16^6),16^7)/16^6)</f>
        <v>D</v>
      </c>
      <c r="E34" s="6" t="str">
        <f>DEC2HEX(MOD(L34-MOD(L34,16^5),16^6)/16^5)</f>
        <v>0</v>
      </c>
      <c r="F34" s="6" t="str">
        <f>DEC2HEX(MOD(L34-MOD(L34,16^4),16^5)/16^4)</f>
        <v>4</v>
      </c>
      <c r="G34" s="6" t="str">
        <f>DEC2HEX(MOD(L34-MOD(L34,16^3),16^4)/16^3)</f>
        <v>4</v>
      </c>
      <c r="H34" s="6" t="str">
        <f>DEC2HEX(MOD(L34-MOD(L34,16^2),16^3)/16^2)</f>
        <v>9</v>
      </c>
      <c r="I34" s="6" t="str">
        <f>DEC2HEX(MOD(L34-MOD(L34,16),16^2)/16)</f>
        <v>4</v>
      </c>
      <c r="J34" s="6" t="str">
        <f>DEC2HEX(MOD(L34,16))</f>
        <v>2</v>
      </c>
      <c r="K34" s="7" t="s">
        <v>183</v>
      </c>
      <c r="L34" s="5">
        <f>HEX2DEC(K34)</f>
        <v>5318658370</v>
      </c>
    </row>
    <row r="35" spans="1:12" x14ac:dyDescent="0.25">
      <c r="A35" s="3">
        <f>HEX2DEC(A34)</f>
        <v>0</v>
      </c>
      <c r="B35" s="3">
        <f t="shared" ref="B35:J35" si="12">HEX2DEC(B34)</f>
        <v>1</v>
      </c>
      <c r="C35" s="3">
        <f t="shared" si="12"/>
        <v>3</v>
      </c>
      <c r="D35" s="3">
        <f t="shared" si="12"/>
        <v>13</v>
      </c>
      <c r="E35" s="3">
        <f t="shared" si="12"/>
        <v>0</v>
      </c>
      <c r="F35" s="3">
        <f t="shared" si="12"/>
        <v>4</v>
      </c>
      <c r="G35" s="3">
        <f t="shared" si="12"/>
        <v>4</v>
      </c>
      <c r="H35" s="3">
        <f t="shared" si="12"/>
        <v>9</v>
      </c>
      <c r="I35" s="3">
        <f t="shared" si="12"/>
        <v>4</v>
      </c>
      <c r="J35" s="3">
        <f t="shared" si="12"/>
        <v>2</v>
      </c>
      <c r="K35" s="543" t="s">
        <v>188</v>
      </c>
      <c r="L35" s="543"/>
    </row>
    <row r="36" spans="1:12" x14ac:dyDescent="0.25">
      <c r="A36" s="3" t="str">
        <f>HEX2BIN(A34,4)</f>
        <v>0000</v>
      </c>
      <c r="B36" s="3" t="str">
        <f t="shared" ref="B36:J36" si="13">HEX2BIN(B34,4)</f>
        <v>0001</v>
      </c>
      <c r="C36" s="3" t="str">
        <f t="shared" si="13"/>
        <v>0011</v>
      </c>
      <c r="D36" s="3" t="str">
        <f t="shared" si="13"/>
        <v>1101</v>
      </c>
      <c r="E36" s="3" t="str">
        <f t="shared" si="13"/>
        <v>0000</v>
      </c>
      <c r="F36" s="3" t="str">
        <f t="shared" si="13"/>
        <v>0100</v>
      </c>
      <c r="G36" s="3" t="str">
        <f t="shared" si="13"/>
        <v>0100</v>
      </c>
      <c r="H36" s="3" t="str">
        <f t="shared" si="13"/>
        <v>1001</v>
      </c>
      <c r="I36" s="3" t="str">
        <f t="shared" si="13"/>
        <v>0100</v>
      </c>
      <c r="J36" s="3" t="str">
        <f t="shared" si="13"/>
        <v>0010</v>
      </c>
      <c r="K36" s="543"/>
      <c r="L36" s="543"/>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7109375" customWidth="1"/>
    <col min="2" max="2" width="23.85546875" bestFit="1" customWidth="1"/>
    <col min="3" max="6" width="13.7109375" customWidth="1"/>
  </cols>
  <sheetData>
    <row r="1" spans="1:6" x14ac:dyDescent="0.25">
      <c r="A1" s="547" t="s">
        <v>301</v>
      </c>
      <c r="B1" s="547"/>
      <c r="C1" s="547"/>
      <c r="D1" s="547"/>
      <c r="E1" s="547"/>
      <c r="F1" s="547"/>
    </row>
    <row r="2" spans="1:6" x14ac:dyDescent="0.25">
      <c r="A2" s="5" t="s">
        <v>208</v>
      </c>
      <c r="B2" s="5" t="s">
        <v>21</v>
      </c>
      <c r="C2" s="5" t="s">
        <v>302</v>
      </c>
      <c r="D2" s="5" t="s">
        <v>303</v>
      </c>
      <c r="E2" s="5" t="s">
        <v>304</v>
      </c>
      <c r="F2" s="5" t="s">
        <v>305</v>
      </c>
    </row>
    <row r="3" spans="1:6" x14ac:dyDescent="0.25">
      <c r="A3" s="5" t="s">
        <v>215</v>
      </c>
      <c r="B3" s="5" t="s">
        <v>239</v>
      </c>
      <c r="C3" s="5" t="s">
        <v>248</v>
      </c>
      <c r="D3" s="5" t="s">
        <v>248</v>
      </c>
      <c r="E3" s="5" t="str">
        <f>VLOOKUP('Pinstrap Reverse Lookup'!C3,'Resistor Selection'!AL$3:AR$20,6,FALSE)</f>
        <v>FLOAT</v>
      </c>
      <c r="F3" s="5">
        <f>VLOOKUP(D3,'Resistor Selection'!AM$5:AQ$20,5,FALSE)</f>
        <v>0</v>
      </c>
    </row>
    <row r="4" spans="1:6" x14ac:dyDescent="0.25">
      <c r="A4" s="5" t="s">
        <v>216</v>
      </c>
      <c r="B4" s="5" t="s">
        <v>240</v>
      </c>
      <c r="C4" s="5">
        <v>12100</v>
      </c>
      <c r="D4" s="5">
        <v>18700</v>
      </c>
      <c r="E4" s="5">
        <f>VLOOKUP('Pinstrap Reverse Lookup'!C4,'Resistor Selection'!AL$3:AR$20,6,FALSE)</f>
        <v>5</v>
      </c>
      <c r="F4" s="5">
        <f>VLOOKUP(D4,'Resistor Selection'!AN$5:AQ$20,4,FALSE)</f>
        <v>4</v>
      </c>
    </row>
    <row r="5" spans="1:6" x14ac:dyDescent="0.25">
      <c r="A5" s="5" t="s">
        <v>223</v>
      </c>
      <c r="B5" s="5" t="s">
        <v>241</v>
      </c>
      <c r="C5" s="5">
        <v>4640</v>
      </c>
      <c r="D5" s="5">
        <v>9090</v>
      </c>
      <c r="E5" s="5">
        <f>VLOOKUP('Pinstrap Reverse Lookup'!C5,'Resistor Selection'!AL$3:AR$20,6,FALSE)</f>
        <v>0</v>
      </c>
      <c r="F5" s="5">
        <f>VLOOKUP(D5,'Resistor Selection'!AO$5:AQ$20,3,FALSE)</f>
        <v>3</v>
      </c>
    </row>
    <row r="6" spans="1:6" x14ac:dyDescent="0.25">
      <c r="A6" s="5" t="s">
        <v>229</v>
      </c>
      <c r="B6" s="5" t="s">
        <v>242</v>
      </c>
      <c r="C6" s="5">
        <v>5620</v>
      </c>
      <c r="D6" s="5">
        <v>18700</v>
      </c>
      <c r="E6" s="5">
        <f>VLOOKUP('Pinstrap Reverse Lookup'!C6,'Resistor Selection'!AL$3:AR$20,6,FALSE)</f>
        <v>1</v>
      </c>
      <c r="F6" s="5">
        <f>VLOOKUP(D6,'Resistor Selection'!AP$5:AQ$20,2,FALSE)</f>
        <v>1</v>
      </c>
    </row>
    <row r="8" spans="1:6" x14ac:dyDescent="0.25">
      <c r="A8" s="548" t="s">
        <v>306</v>
      </c>
      <c r="B8" s="548"/>
      <c r="C8" s="548" t="s">
        <v>193</v>
      </c>
      <c r="D8" s="548"/>
      <c r="E8" s="548"/>
    </row>
    <row r="9" spans="1:6" x14ac:dyDescent="0.25">
      <c r="A9" s="5" t="s">
        <v>208</v>
      </c>
      <c r="B9" s="5" t="s">
        <v>209</v>
      </c>
      <c r="C9" s="5" t="s">
        <v>21</v>
      </c>
      <c r="D9" s="5" t="s">
        <v>210</v>
      </c>
      <c r="E9" s="5" t="s">
        <v>14</v>
      </c>
    </row>
    <row r="10" spans="1:6" x14ac:dyDescent="0.25">
      <c r="A10" s="545" t="s">
        <v>215</v>
      </c>
      <c r="B10" s="5" t="s">
        <v>123</v>
      </c>
      <c r="C10" s="5"/>
      <c r="D10" s="5"/>
      <c r="E10" s="5" t="str">
        <f>IF(OR(F3='Resistor Selection'!AL4,MOD('Pinstrap Reverse Lookup'!F3,2)=0),'Pinstrap Reverse Lookup'!E3,'Pinstrap Reverse Lookup'!E3+16)</f>
        <v>FLOAT</v>
      </c>
    </row>
    <row r="11" spans="1:6" x14ac:dyDescent="0.25">
      <c r="A11" s="546"/>
      <c r="B11" s="5" t="s">
        <v>36</v>
      </c>
      <c r="C11" s="5"/>
      <c r="D11" s="5" t="s">
        <v>11</v>
      </c>
      <c r="E11" s="5">
        <f>(F3-MOD(F3,2))/2</f>
        <v>0</v>
      </c>
    </row>
    <row r="12" spans="1:6" x14ac:dyDescent="0.25">
      <c r="A12" s="545" t="s">
        <v>216</v>
      </c>
      <c r="B12" s="5" t="s">
        <v>217</v>
      </c>
      <c r="C12" s="5"/>
      <c r="D12" s="5" t="s">
        <v>218</v>
      </c>
      <c r="E12" s="5"/>
    </row>
    <row r="13" spans="1:6" x14ac:dyDescent="0.25">
      <c r="A13" s="549"/>
      <c r="B13" s="5" t="s">
        <v>219</v>
      </c>
      <c r="C13" s="5"/>
      <c r="D13" s="5" t="s">
        <v>26</v>
      </c>
      <c r="E13" s="5"/>
    </row>
    <row r="14" spans="1:6" x14ac:dyDescent="0.25">
      <c r="A14" s="546"/>
      <c r="B14" s="5" t="s">
        <v>222</v>
      </c>
      <c r="C14" s="5"/>
      <c r="D14" s="5"/>
      <c r="E14" s="5"/>
    </row>
    <row r="15" spans="1:6" x14ac:dyDescent="0.25">
      <c r="A15" s="545" t="s">
        <v>223</v>
      </c>
      <c r="B15" s="5" t="s">
        <v>224</v>
      </c>
      <c r="C15" s="5"/>
      <c r="D15" s="5" t="s">
        <v>22</v>
      </c>
      <c r="E15" s="5"/>
    </row>
    <row r="16" spans="1:6" x14ac:dyDescent="0.25">
      <c r="A16" s="549"/>
      <c r="B16" s="5" t="s">
        <v>227</v>
      </c>
      <c r="C16" s="5"/>
      <c r="D16" s="5" t="s">
        <v>22</v>
      </c>
      <c r="E16" s="5"/>
    </row>
    <row r="17" spans="1:5" x14ac:dyDescent="0.25">
      <c r="A17" s="546"/>
      <c r="B17" s="5" t="s">
        <v>228</v>
      </c>
      <c r="C17" s="5"/>
      <c r="D17" s="5"/>
      <c r="E17" s="5"/>
    </row>
    <row r="18" spans="1:5" x14ac:dyDescent="0.25">
      <c r="A18" s="545" t="s">
        <v>229</v>
      </c>
      <c r="B18" s="5" t="s">
        <v>230</v>
      </c>
      <c r="C18" s="5"/>
      <c r="D18" s="5" t="s">
        <v>231</v>
      </c>
      <c r="E18" s="5"/>
    </row>
    <row r="19" spans="1:5" x14ac:dyDescent="0.25">
      <c r="A19" s="546"/>
      <c r="B19" s="5" t="s">
        <v>307</v>
      </c>
      <c r="C19" s="5"/>
      <c r="D19" s="5"/>
      <c r="E19" s="5"/>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B62997-24DA-40E7-8841-8284CD6E7114}">
  <ds:schemaRefs>
    <ds:schemaRef ds:uri="http://schemas.openxmlformats.org/package/2006/metadata/core-properties"/>
    <ds:schemaRef ds:uri="http://purl.org/dc/dcmitype/"/>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3c78f53b-1e1a-4bd0-bde5-8f4af4b526cf"/>
    <ds:schemaRef ds:uri="http://purl.org/dc/terms/"/>
  </ds:schemaRefs>
</ds:datastoreItem>
</file>

<file path=customXml/itemProps2.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96E7A8-5D77-46DF-BE6D-4ED3D887F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60</vt:i4>
      </vt:variant>
    </vt:vector>
  </HeadingPairs>
  <TitlesOfParts>
    <vt:vector size="76"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Array</vt:lpstr>
      <vt:lpstr>Sheet1</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fsw_code</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Ide, Tomoya</cp:lastModifiedBy>
  <dcterms:created xsi:type="dcterms:W3CDTF">2017-09-08T18:35:14Z</dcterms:created>
  <dcterms:modified xsi:type="dcterms:W3CDTF">2024-12-20T16:31:42Z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